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README" sheetId="1" r:id="rId3"/>
    <sheet name="Listes" sheetId="2" r:id="rId4"/>
    <sheet name="Biens" sheetId="3" r:id="rId5"/>
    <sheet name="Locataires" sheetId="4" r:id="rId6"/>
    <sheet name="Baux" sheetId="5" r:id="rId7"/>
    <sheet name="Banque_Transactions" sheetId="6" r:id="rId8"/>
    <sheet name="Échéancier_Loyers" sheetId="7" r:id="rId9"/>
    <sheet name="Rapprochement" sheetId="8" r:id="rId10"/>
    <sheet name="Synthese_Baux" sheetId="9" r:id="rId11"/>
    <sheet name="Impayés_Relances" sheetId="10" r:id="rId12"/>
    <sheet name="Dashboard" sheetId="11" r:id="rId13"/>
    <sheet name="Mode d'emploi" sheetId="12" r:id="rId14"/>
  </sheets>
  <definedNames/>
  <calcPr fullCalcOnLoad="1"/>
</workbook>
</file>

<file path=xl/calcChain.xml><?xml version="1.0" encoding="utf-8"?>
<calcChain xmlns="http://schemas.openxmlformats.org/spreadsheetml/2006/main">
  <c r="B301" i="7" l="1"/>
</calcChain>
</file>

<file path=xl/sharedStrings.xml><?xml version="1.0" encoding="utf-8"?>
<sst xmlns="http://schemas.openxmlformats.org/spreadsheetml/2006/main" count="457" uniqueCount="196">
  <si>
    <t>Modèle Excel – Gestion locative (Référentiels, baux, loyers, impayés, rapprochement banque)</t>
  </si>
  <si>
    <t>Vous centralisez vos biens, locataires et baux, puis vous suivez les loyers attendus vs encaissés.</t>
  </si>
  <si>
    <t>Vous identifiez automatiquement les impayés (total, partiel, en retard) et pilotez les relances.</t>
  </si>
  <si>
    <t>Mode d’emploi (très court)</t>
  </si>
  <si>
    <t>1) Remplissez : Biens, Locataires, Baux.</t>
  </si>
  <si>
    <t>2) Dans Banque_Transactions, saisissez vos encaissements (et associez le Bail_ID).</t>
  </si>
  <si>
    <t>3) Dans Échéancier_Loyers, créez une ligne par bail et par mois (copiez/collez vers le bas).</t>
  </si>
  <si>
    <t>4) Consultez Rapprochement et Impayés_Relances pour vos écarts et actions.</t>
  </si>
  <si>
    <t>Astuce : le modèle évite les fonctions qui posent problème sur certains outils (pas de tableaux dynamiques).</t>
  </si>
  <si>
    <t>Statut bail</t>
  </si>
  <si>
    <t>Type bien</t>
  </si>
  <si>
    <t>Mode paiement</t>
  </si>
  <si>
    <t>Statut relance</t>
  </si>
  <si>
    <t>Catégorie banque</t>
  </si>
  <si>
    <t>Actif</t>
  </si>
  <si>
    <t>Studio</t>
  </si>
  <si>
    <t>Virement</t>
  </si>
  <si>
    <t>À traiter</t>
  </si>
  <si>
    <t>Loyer</t>
  </si>
  <si>
    <t>Terminé</t>
  </si>
  <si>
    <t>T1</t>
  </si>
  <si>
    <t>Prélèvement</t>
  </si>
  <si>
    <t>Relance 1</t>
  </si>
  <si>
    <t>Dépôt de garantie</t>
  </si>
  <si>
    <t>À venir</t>
  </si>
  <si>
    <t>T2</t>
  </si>
  <si>
    <t>Espèces</t>
  </si>
  <si>
    <t>Relance 2</t>
  </si>
  <si>
    <t>Remboursement</t>
  </si>
  <si>
    <t>T3</t>
  </si>
  <si>
    <t>Chèque</t>
  </si>
  <si>
    <t>Mise en demeure</t>
  </si>
  <si>
    <t>Autre</t>
  </si>
  <si>
    <t>Maison</t>
  </si>
  <si>
    <t>Plan d’apurement</t>
  </si>
  <si>
    <t>Clos</t>
  </si>
  <si>
    <t>Bleu = saisie. Renseignez vos biens (un bien = une ligne).</t>
  </si>
  <si>
    <t>Bien_ID</t>
  </si>
  <si>
    <t>Adresse</t>
  </si>
  <si>
    <t>Type</t>
  </si>
  <si>
    <t>Surface (m²)</t>
  </si>
  <si>
    <t>Ville</t>
  </si>
  <si>
    <t>Code postal</t>
  </si>
  <si>
    <t>Commentaires</t>
  </si>
  <si>
    <t>B-101</t>
  </si>
  <si>
    <t>10 rue Demo, Apt 101</t>
  </si>
  <si>
    <t>Paris</t>
  </si>
  <si>
    <t>75010</t>
  </si>
  <si>
    <t>Balcon – 3e étage</t>
  </si>
  <si>
    <t>B-102</t>
  </si>
  <si>
    <t>10 rue Demo, Apt 102</t>
  </si>
  <si>
    <t>Meublé – 2e étage</t>
  </si>
  <si>
    <t>B-201</t>
  </si>
  <si>
    <t>22 av. des Fleurs, Apt 201</t>
  </si>
  <si>
    <t>Rabat</t>
  </si>
  <si>
    <t>10000</t>
  </si>
  <si>
    <t>Parking inclus</t>
  </si>
  <si>
    <t>B-202</t>
  </si>
  <si>
    <t>22 av. des Fleurs, Apt 202</t>
  </si>
  <si>
    <t>Proche tramway</t>
  </si>
  <si>
    <t>Vous stockez vos locataires (identifiant + coordonnées).</t>
  </si>
  <si>
    <t>Locataire_ID</t>
  </si>
  <si>
    <t>Nom &amp; Prénom</t>
  </si>
  <si>
    <t>Téléphone</t>
  </si>
  <si>
    <t>Email</t>
  </si>
  <si>
    <t>CP</t>
  </si>
  <si>
    <t>Garant (O/N)</t>
  </si>
  <si>
    <t>Notes</t>
  </si>
  <si>
    <t>L-001</t>
  </si>
  <si>
    <t>Dupont Alice</t>
  </si>
  <si>
    <t>06 00 00 00 01</t>
  </si>
  <si>
    <t>alice.dupont@email.com</t>
  </si>
  <si>
    <t>12 rue X</t>
  </si>
  <si>
    <t>O</t>
  </si>
  <si>
    <t>Garant : P. Dupont</t>
  </si>
  <si>
    <t>L-002</t>
  </si>
  <si>
    <t>Martin Yassine</t>
  </si>
  <si>
    <t>06 00 00 00 02</t>
  </si>
  <si>
    <t>yassine.martin@email.com</t>
  </si>
  <si>
    <t>8 av Y</t>
  </si>
  <si>
    <t>N</t>
  </si>
  <si>
    <t>L-003</t>
  </si>
  <si>
    <t>El Amrani Sara</t>
  </si>
  <si>
    <t>+212 6 12 34 56 78</t>
  </si>
  <si>
    <t>sara.elamrani@email.com</t>
  </si>
  <si>
    <t>3 rue Z</t>
  </si>
  <si>
    <t>Garant : S. Amrani</t>
  </si>
  <si>
    <t>L-004</t>
  </si>
  <si>
    <t>Benali Omar</t>
  </si>
  <si>
    <t>+212 6 98 76 54 32</t>
  </si>
  <si>
    <t>omar.benali@email.com</t>
  </si>
  <si>
    <t>17 bd W</t>
  </si>
  <si>
    <t>Un bail relie 1 bien et 1 locataire. Indiquez le loyer, les charges et les dates.</t>
  </si>
  <si>
    <t>Bail_ID</t>
  </si>
  <si>
    <t>Date entrée</t>
  </si>
  <si>
    <t>Date sortie (si fin)</t>
  </si>
  <si>
    <t>Loyer HC (€)</t>
  </si>
  <si>
    <t>Charges mensuelles (€)</t>
  </si>
  <si>
    <t>Jour d'échéance</t>
  </si>
  <si>
    <t>Statut</t>
  </si>
  <si>
    <t>BAIL-001</t>
  </si>
  <si>
    <t>Provision charges fixe</t>
  </si>
  <si>
    <t>BAIL-002</t>
  </si>
  <si>
    <t>Sortie en octobre</t>
  </si>
  <si>
    <t>BAIL-003</t>
  </si>
  <si>
    <t>Paiement au 1er</t>
  </si>
  <si>
    <t>BAIL-004</t>
  </si>
  <si>
    <t>Entrée juillet</t>
  </si>
  <si>
    <t>Saisissez vos encaissements. Renseignez Bail_ID pour faciliter le rapprochement.</t>
  </si>
  <si>
    <t>Date</t>
  </si>
  <si>
    <t>MoisKey (calc)</t>
  </si>
  <si>
    <t>Catégorie</t>
  </si>
  <si>
    <t>Montant encaissé (€)</t>
  </si>
  <si>
    <t>Libellé</t>
  </si>
  <si>
    <t>Key (calc)</t>
  </si>
  <si>
    <t>Pointé (O/N)</t>
  </si>
  <si>
    <t>Commentaire</t>
  </si>
  <si>
    <t>VIR LOYER DUPONT JAN</t>
  </si>
  <si>
    <t>VIR LOYER DUPONT FEB</t>
  </si>
  <si>
    <t>VIR LOYER DUPONT MAR</t>
  </si>
  <si>
    <t>VIR LOYER DUPONT APR</t>
  </si>
  <si>
    <t>VIR LOYER DUPONT MAY</t>
  </si>
  <si>
    <t>VIR LOYER DUPONT JUIN (partiel)</t>
  </si>
  <si>
    <t>VIR LOYER DUPONT JUIN (complément)</t>
  </si>
  <si>
    <t>VIR LOYER DUPONT JUL</t>
  </si>
  <si>
    <t>VIR LOYER DUPONT AUG</t>
  </si>
  <si>
    <t>VIR LOYER DUPONT SEP</t>
  </si>
  <si>
    <t>VIR LOYER DUPONT OCT</t>
  </si>
  <si>
    <t>VIR LOYER DUPONT NOV</t>
  </si>
  <si>
    <t>VIR LOYER DUPONT DEC</t>
  </si>
  <si>
    <t>VIR LOYER MARTIN MAR</t>
  </si>
  <si>
    <t>VIR LOYER MARTIN APR</t>
  </si>
  <si>
    <t>VIR LOYER MARTIN MAY</t>
  </si>
  <si>
    <t>VIR LOYER MARTIN JUN</t>
  </si>
  <si>
    <t>VIR LOYER MARTIN JUL</t>
  </si>
  <si>
    <t>VIR LOYER MARTIN AUG</t>
  </si>
  <si>
    <t>VIR LOYER MARTIN OCT (partiel)</t>
  </si>
  <si>
    <t>PRLV LOYER EL AMRANI JAN</t>
  </si>
  <si>
    <t>PRLV LOYER EL AMRANI FEB</t>
  </si>
  <si>
    <t>PRLV LOYER EL AMRANI MAR</t>
  </si>
  <si>
    <t>PRLV LOYER EL AMRANI APR</t>
  </si>
  <si>
    <t>PRLV LOYER EL AMRANI MAY</t>
  </si>
  <si>
    <t>PRLV LOYER EL AMRANI JUN</t>
  </si>
  <si>
    <t>PRLV LOYER EL AMRANI JUL</t>
  </si>
  <si>
    <t>PRLV LOYER EL AMRANI AUG</t>
  </si>
  <si>
    <t>PRLV LOYER EL AMRANI SEP</t>
  </si>
  <si>
    <t>PRLV LOYER EL AMRANI OCT</t>
  </si>
  <si>
    <t>PRLV LOYER EL AMRANI NOV</t>
  </si>
  <si>
    <t>PRLV LOYER EL AMRANI DEC</t>
  </si>
  <si>
    <t>VIR LOYER BENALI JUL</t>
  </si>
  <si>
    <t>VIR LOYER BENALI AUG</t>
  </si>
  <si>
    <t>VIR LOYER BENALI SEP</t>
  </si>
  <si>
    <t>VIR LOYER BENALI OCT</t>
  </si>
  <si>
    <t>VIR LOYER BENALI NOV</t>
  </si>
  <si>
    <t>VIR LOYER BENALI DEC</t>
  </si>
  <si>
    <t>Créez une ligne par bail et par mois. Le modèle calcule dû, reçu et solde.</t>
  </si>
  <si>
    <t>Mois (1er du mois)</t>
  </si>
  <si>
    <t>Bien_ID (calc)</t>
  </si>
  <si>
    <t>Locataire (calc)</t>
  </si>
  <si>
    <t>Jour échéance (calc)</t>
  </si>
  <si>
    <t>Date échéance (calc)</t>
  </si>
  <si>
    <t>Loyer HC (calc)</t>
  </si>
  <si>
    <t>Charges (calc)</t>
  </si>
  <si>
    <t>Total dû (calc)</t>
  </si>
  <si>
    <t>Reçu (calc)</t>
  </si>
  <si>
    <t>Solde (calc)</t>
  </si>
  <si>
    <t>Statut (calc)</t>
  </si>
  <si>
    <t>Vous suivez les écarts entre loyers dus et encaissements (par bail et par mois).</t>
  </si>
  <si>
    <t>Mois</t>
  </si>
  <si>
    <t>Total reçu (calc)</t>
  </si>
  <si>
    <t>Écart (calc)</t>
  </si>
  <si>
    <t>Synthèse par bail : montants 2025, solde, dernier paiement. (Les formules utilisent Échéancier et Banque_Transactions.)</t>
  </si>
  <si>
    <t>Locataire</t>
  </si>
  <si>
    <t>Loyer+Charges (€)</t>
  </si>
  <si>
    <t>Total dû 2025 (calc)</t>
  </si>
  <si>
    <t>Total reçu 2025 (calc)</t>
  </si>
  <si>
    <t>Solde 2025 (calc)</t>
  </si>
  <si>
    <t>Dernier paiement (calc)</t>
  </si>
  <si>
    <t>Vous copiez ici les lignes impayées (ou vous renseignez Bail_ID + Mois) pour piloter les relances.</t>
  </si>
  <si>
    <t>Dû (calc)</t>
  </si>
  <si>
    <t>Jours de retard (calc)</t>
  </si>
  <si>
    <t>Étape relance (calc)</t>
  </si>
  <si>
    <t>Dernière action (saisie)</t>
  </si>
  <si>
    <t>Prochaine action (calc)</t>
  </si>
  <si>
    <t>Paiement partiel reçu. Relance complément.</t>
  </si>
  <si>
    <t>Aucun paiement septembre.</t>
  </si>
  <si>
    <t>Octobre payé partiellement.</t>
  </si>
  <si>
    <t>Dashboard – Loyers, encaissements, impayés</t>
  </si>
  <si>
    <t>Indicateur</t>
  </si>
  <si>
    <t>Valeur</t>
  </si>
  <si>
    <t>Total dû 2025</t>
  </si>
  <si>
    <t>Total reçu 2025</t>
  </si>
  <si>
    <t>Impayés 2025 (solde&gt;0)</t>
  </si>
  <si>
    <t>Nb impayés (mois) 2025</t>
  </si>
  <si>
    <t>Nb baux actifs</t>
  </si>
  <si>
    <t>Analyse détaillée : voir 'Synthese_Baux', 'Rapprochement' et 'Impayés_Relances'.</t>
  </si>
</sst>
</file>

<file path=xl/styles.xml><?xml version="1.0" encoding="utf-8"?>
<styleSheet xmlns="http://schemas.openxmlformats.org/spreadsheetml/2006/main">
  <numFmts count="2">
    <numFmt numFmtId="164" formatCode="dd/mm/yyyy"/>
    <numFmt numFmtId="165" formatCode="yyyy-mm-dd"/>
  </numFmts>
  <fonts count="15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5"/>
      <color rgb="FF1F4E79"/>
      <name val="Calibri"/>
      <family val="2"/>
    </font>
    <font>
      <b/>
      <sz val="11"/>
      <name val="Calibri"/>
      <family val="2"/>
    </font>
    <font>
      <i/>
      <sz val="11"/>
      <color rgb="FF6B6B6B"/>
      <name val="Calibri"/>
      <family val="2"/>
    </font>
    <font>
      <b/>
      <sz val="11"/>
      <color rgb="FFFFFFFF"/>
      <name val="Calibri"/>
      <family val="2"/>
    </font>
    <font>
      <b/>
      <sz val="11"/>
      <color rgb="FF7F6000"/>
      <name val="Calibri"/>
      <family val="2"/>
    </font>
    <font>
      <b/>
      <sz val="14"/>
      <color rgb="FF1F4E79"/>
      <name val="Calibri"/>
      <family val="2"/>
    </font>
    <font>
      <sz val="16"/>
      <color rgb="FF000000"/>
      <name val="Calibri"/>
      <family val="2"/>
    </font>
    <font>
      <b/>
      <sz val="16"/>
      <color rgb="FF7F6000"/>
      <name val="Calibri"/>
      <family val="2"/>
    </font>
    <font>
      <sz val="18"/>
      <color rgb="FF000000"/>
      <name val="Calibri"/>
      <family val="2"/>
    </font>
    <font>
      <b/>
      <sz val="18"/>
      <color rgb="FF7F6000"/>
      <name val="Calibri"/>
      <family val="2"/>
    </font>
    <font>
      <sz val="11"/>
      <color rgb="FF000000"/>
      <name val="Calibri"/>
      <family val="2"/>
    </font>
    <font>
      <sz val="22"/>
      <color rgb="FF000000"/>
      <name val="Calibri"/>
      <family val="2"/>
    </font>
    <font>
      <b/>
      <sz val="22"/>
      <color rgb="FF7F6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E8F0FE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rgb="FFF3F6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B3A53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rgb="FFF0F7FA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E8F0FE"/>
        <bgColor indexed="64"/>
      </patternFill>
    </fill>
    <fill>
      <patternFill patternType="solid">
        <fgColor rgb="FFF3F3F3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</border>
  </borders>
  <cellStyleXfs count="6">
    <xf numFmtId="0" fontId="0" fillId="0" borderId="0">
      <alignment/>
      <protection/>
    </xf>
    <xf numFmtId="9" fontId="1" fillId="0" borderId="0" applyFont="0" applyFill="0" applyBorder="0" applyAlignment="0" applyProtection="0">
      <alignment/>
    </xf>
    <xf numFmtId="44" fontId="1" fillId="0" borderId="0" applyFont="0" applyFill="0" applyBorder="0" applyAlignment="0" applyProtection="0">
      <alignment/>
    </xf>
    <xf numFmtId="42" fontId="1" fillId="0" borderId="0" applyFont="0" applyFill="0" applyBorder="0" applyAlignment="0" applyProtection="0">
      <alignment/>
    </xf>
    <xf numFmtId="43" fontId="1" fillId="0" borderId="0" applyFont="0" applyFill="0" applyBorder="0" applyAlignment="0" applyProtection="0">
      <alignment/>
    </xf>
    <xf numFmtId="41" fontId="1" fillId="0" borderId="0" applyFont="0" applyFill="0" applyBorder="0" applyAlignment="0" applyProtection="0">
      <alignment/>
    </xf>
  </cellStyleXfs>
  <cellXfs count="44">
    <xf numFmtId="0" fontId="0" fillId="0" borderId="0" xfId="0">
      <alignment/>
    </xf>
    <xf numFmtId="0" fontId="2" fillId="0" borderId="0" xfId="0">
      <alignment/>
    </xf>
    <xf numFmtId="0" fontId="3" fillId="0" borderId="0" xfId="0">
      <alignment/>
    </xf>
    <xf numFmtId="0" fontId="0" fillId="0" borderId="0" xfId="0" applyAlignment="1">
      <alignment horizontal="left" vertical="top" wrapText="1"/>
    </xf>
    <xf numFmtId="0" fontId="4" fillId="0" borderId="0" xfId="0">
      <alignment/>
    </xf>
    <xf numFmtId="0" fontId="5" fillId="2" borderId="1" xfId="0" applyAlignment="1">
      <alignment horizontal="center" vertical="center" wrapText="1"/>
    </xf>
    <xf numFmtId="0" fontId="0" fillId="3" borderId="1" xfId="0">
      <alignment/>
    </xf>
    <xf numFmtId="0" fontId="6" fillId="4" borderId="1" xfId="0" applyAlignment="1">
      <alignment horizontal="left" vertical="center" wrapText="1"/>
    </xf>
    <xf numFmtId="0" fontId="0" fillId="3" borderId="1" xfId="0" applyAlignment="1">
      <alignment horizontal="left" vertical="top" wrapText="1"/>
    </xf>
    <xf numFmtId="164" fontId="0" fillId="3" borderId="1" xfId="0" applyAlignment="1">
      <alignment horizontal="left" vertical="top" wrapText="1"/>
    </xf>
    <xf numFmtId="4" fontId="0" fillId="3" borderId="1" xfId="0" applyAlignment="1">
      <alignment horizontal="left" vertical="top" wrapText="1"/>
    </xf>
    <xf numFmtId="0" fontId="0" fillId="5" borderId="1" xfId="0" applyAlignment="1">
      <alignment horizontal="left" vertical="top" wrapText="1"/>
    </xf>
    <xf numFmtId="164" fontId="0" fillId="0" borderId="0" xfId="0">
      <alignment/>
    </xf>
    <xf numFmtId="4" fontId="0" fillId="0" borderId="0" xfId="0">
      <alignment/>
    </xf>
    <xf numFmtId="17" fontId="0" fillId="3" borderId="1" xfId="0" applyAlignment="1">
      <alignment horizontal="left" vertical="top" wrapText="1"/>
    </xf>
    <xf numFmtId="164" fontId="0" fillId="5" borderId="1" xfId="0" applyAlignment="1">
      <alignment horizontal="left" vertical="top" wrapText="1"/>
    </xf>
    <xf numFmtId="4" fontId="0" fillId="5" borderId="1" xfId="0" applyAlignment="1">
      <alignment horizontal="left" vertical="top" wrapText="1"/>
    </xf>
    <xf numFmtId="17" fontId="0" fillId="0" borderId="0" xfId="0">
      <alignment/>
    </xf>
    <xf numFmtId="165" fontId="0" fillId="3" borderId="1" xfId="0" applyAlignment="1">
      <alignment horizontal="left" vertical="top" wrapText="1"/>
    </xf>
    <xf numFmtId="0" fontId="7" fillId="0" borderId="0" xfId="0">
      <alignment/>
    </xf>
    <xf numFmtId="0" fontId="0" fillId="6" borderId="1" xfId="0">
      <alignment/>
    </xf>
    <xf numFmtId="4" fontId="0" fillId="5" borderId="1" xfId="0">
      <alignment/>
    </xf>
    <xf numFmtId="0" fontId="0" fillId="7" borderId="1" xfId="0">
      <alignment/>
    </xf>
    <xf numFmtId="0" fontId="5" fillId="8" borderId="1" xfId="0" applyAlignment="1">
      <alignment horizontal="center" vertical="center" wrapText="1"/>
    </xf>
    <xf numFmtId="0" fontId="6" fillId="9" borderId="1" xfId="0" applyAlignment="1">
      <alignment horizontal="left" vertical="center" wrapText="1"/>
    </xf>
    <xf numFmtId="0" fontId="0" fillId="0" borderId="1" xfId="0">
      <alignment/>
    </xf>
    <xf numFmtId="0" fontId="0" fillId="10" borderId="1" xfId="0" applyAlignment="1">
      <alignment horizontal="left" vertical="top" wrapText="1"/>
    </xf>
    <xf numFmtId="164" fontId="0" fillId="10" borderId="1" xfId="0" applyAlignment="1">
      <alignment horizontal="left" vertical="top" wrapText="1"/>
    </xf>
    <xf numFmtId="4" fontId="0" fillId="10" borderId="1" xfId="0" applyAlignment="1">
      <alignment horizontal="left" vertical="top" wrapText="1"/>
    </xf>
    <xf numFmtId="0" fontId="0" fillId="11" borderId="1" xfId="0" applyAlignment="1">
      <alignment horizontal="left" vertical="top" wrapText="1"/>
    </xf>
    <xf numFmtId="0" fontId="0" fillId="7" borderId="1" xfId="0" applyAlignment="1">
      <alignment horizontal="left" vertical="top" wrapText="1"/>
    </xf>
    <xf numFmtId="4" fontId="0" fillId="7" borderId="1" xfId="0" applyAlignment="1">
      <alignment horizontal="left" vertical="top" wrapText="1"/>
    </xf>
    <xf numFmtId="0" fontId="4" fillId="7" borderId="1" xfId="0" applyAlignment="1">
      <alignment horizontal="left" vertical="top" wrapText="1"/>
    </xf>
    <xf numFmtId="0" fontId="14" fillId="12" borderId="1" xfId="0" applyNumberFormat="1" applyFont="1" applyFill="1" applyBorder="1" applyAlignment="1" applyProtection="1">
      <alignment horizontal="center" vertical="center" wrapText="1"/>
      <protection/>
    </xf>
    <xf numFmtId="0" fontId="13" fillId="0" borderId="1" xfId="0" applyNumberFormat="1" applyFont="1" applyFill="1" applyBorder="1" applyAlignment="1" applyProtection="1">
      <alignment horizontal="center"/>
      <protection/>
    </xf>
    <xf numFmtId="164" fontId="12" fillId="13" borderId="1" xfId="0" applyNumberFormat="1" applyFont="1" applyFill="1" applyBorder="1" applyAlignment="1" applyProtection="1">
      <alignment horizontal="left" vertical="top" wrapText="1"/>
      <protection/>
    </xf>
    <xf numFmtId="0" fontId="12" fillId="14" borderId="1" xfId="0" applyNumberFormat="1" applyFont="1" applyFill="1" applyBorder="1" applyAlignment="1" applyProtection="1">
      <alignment horizontal="left" vertical="top" wrapText="1"/>
      <protection/>
    </xf>
    <xf numFmtId="0" fontId="12" fillId="13" borderId="1" xfId="0" applyNumberFormat="1" applyFont="1" applyFill="1" applyBorder="1" applyAlignment="1" applyProtection="1">
      <alignment horizontal="center" vertical="top" wrapText="1"/>
      <protection/>
    </xf>
    <xf numFmtId="0" fontId="12" fillId="13" borderId="1" xfId="0" applyNumberFormat="1" applyFont="1" applyFill="1" applyBorder="1" applyAlignment="1" applyProtection="1">
      <alignment horizontal="left" vertical="top" wrapText="1"/>
      <protection/>
    </xf>
    <xf numFmtId="4" fontId="12" fillId="13" borderId="1" xfId="0" applyNumberFormat="1" applyFont="1" applyFill="1" applyBorder="1" applyAlignment="1" applyProtection="1">
      <alignment horizontal="left" vertical="top" wrapText="1"/>
      <protection/>
    </xf>
    <xf numFmtId="0" fontId="11" fillId="12" borderId="1" xfId="0" applyNumberFormat="1" applyFont="1" applyFill="1" applyBorder="1" applyAlignment="1" applyProtection="1">
      <alignment horizontal="center" vertical="center" wrapText="1"/>
      <protection/>
    </xf>
    <xf numFmtId="0" fontId="10" fillId="0" borderId="1" xfId="0" applyNumberFormat="1" applyFont="1" applyFill="1" applyBorder="1" applyAlignment="1" applyProtection="1">
      <alignment horizontal="center"/>
      <protection/>
    </xf>
    <xf numFmtId="0" fontId="9" fillId="12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1" xfId="0" applyNumberFormat="1" applyFont="1" applyFill="1" applyBorder="1" applyAlignment="1" applyProtection="1">
      <alignment horizontal="center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dxfs count="6">
    <dxf>
      <fill>
        <patternFill patternType="solid">
          <fgColor rgb="FFFFC7CE"/>
        </patternFill>
      </fill>
    </dxf>
    <dxf>
      <fill>
        <patternFill patternType="solid">
          <fgColor rgb="FFC6EFCE"/>
        </patternFill>
      </fill>
    </dxf>
    <dxf>
      <fill>
        <patternFill patternType="solid">
          <fgColor rgb="FFFFF2CC"/>
        </patternFill>
      </fill>
    </dxf>
    <dxf>
      <font>
        <b val="0"/>
        <i val="0"/>
        <u val="none"/>
        <strike val="0"/>
        <sz val="11"/>
        <name val="Calibri"/>
        <color rgb="FF000000"/>
      </font>
      <fill>
        <patternFill>
          <fgColor indexed="64"/>
          <bgColor rgb="FFFFC7CE"/>
        </patternFill>
      </fill>
    </dxf>
    <dxf>
      <font>
        <b val="0"/>
        <i val="0"/>
        <u val="none"/>
        <strike val="0"/>
        <sz val="11"/>
        <name val="Calibri"/>
        <color rgb="FF000000"/>
      </font>
      <fill>
        <patternFill>
          <fgColor indexed="64"/>
          <bgColor rgb="FFC6EFCE"/>
        </patternFill>
      </fill>
    </dxf>
    <dxf>
      <font>
        <b val="0"/>
        <i val="0"/>
        <u val="none"/>
        <strike val="0"/>
        <sz val="11"/>
        <name val="Calibri"/>
        <color rgb="FF000000"/>
      </font>
      <fill>
        <patternFill>
          <fgColor indexed="64"/>
          <bgColor rgb="FF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1" Type="http://schemas.openxmlformats.org/officeDocument/2006/relationships/worksheet" Target="worksheets/sheet9.xml" /><Relationship Id="rId16" Type="http://schemas.openxmlformats.org/officeDocument/2006/relationships/calcChain" Target="calcChain.xml" /><Relationship Id="rId7" Type="http://schemas.openxmlformats.org/officeDocument/2006/relationships/worksheet" Target="worksheets/sheet5.xml" /><Relationship Id="rId14" Type="http://schemas.openxmlformats.org/officeDocument/2006/relationships/worksheet" Target="worksheets/sheet12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Relationship Id="rId15" Type="http://schemas.openxmlformats.org/officeDocument/2006/relationships/sharedStrings" Target="sharedStrings.xml" /><Relationship Id="rId6" Type="http://schemas.openxmlformats.org/officeDocument/2006/relationships/worksheet" Target="worksheets/sheet4.xml" /><Relationship Id="rId13" Type="http://schemas.openxmlformats.org/officeDocument/2006/relationships/worksheet" Target="worksheets/sheet11.xml" /><Relationship Id="rId12" Type="http://schemas.openxmlformats.org/officeDocument/2006/relationships/worksheet" Target="worksheets/sheet10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8" Type="http://schemas.openxmlformats.org/officeDocument/2006/relationships/worksheet" Target="worksheets/sheet6.xml" /><Relationship Id="rId9" Type="http://schemas.openxmlformats.org/officeDocument/2006/relationships/worksheet" Target="worksheets/sheet7.xml" /><Relationship Id="rId4" Type="http://schemas.openxmlformats.org/officeDocument/2006/relationships/worksheet" Target="worksheets/sheet2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2"/>
  <sheetViews>
    <sheetView showGridLines="0" tabSelected="1" workbookViewId="0" topLeftCell="A1">
      <selection pane="topLeft" activeCell="A1" sqref="A1"/>
    </sheetView>
  </sheetViews>
  <sheetFormatPr defaultColWidth="9.42428571428571" defaultRowHeight="15"/>
  <cols>
    <col min="1" max="1" width="120" customWidth="1"/>
  </cols>
  <sheetData>
    <row r="1" spans="1:1" ht="15">
      <c r="A1" s="1" t="s">
        <v>0</v>
      </c>
    </row>
    <row r="3" spans="1:1" ht="15">
      <c r="A3" t="s">
        <v>1</v>
      </c>
    </row>
    <row r="4" spans="1:1" ht="15">
      <c r="A4" t="s">
        <v>2</v>
      </c>
    </row>
    <row r="6" spans="1:1" ht="15">
      <c r="A6" s="2" t="s">
        <v>3</v>
      </c>
    </row>
    <row r="7" spans="1:1" ht="15">
      <c r="A7" s="3" t="s">
        <v>4</v>
      </c>
    </row>
    <row r="8" spans="1:1" ht="15">
      <c r="A8" s="3" t="s">
        <v>5</v>
      </c>
    </row>
    <row r="9" spans="1:1" ht="15">
      <c r="A9" s="3" t="s">
        <v>6</v>
      </c>
    </row>
    <row r="10" spans="1:1" ht="15">
      <c r="A10" s="3" t="s">
        <v>7</v>
      </c>
    </row>
    <row r="12" spans="1:1" ht="15">
      <c r="A12" s="4" t="s">
        <v>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0"/>
  <sheetViews>
    <sheetView showGridLines="0" workbookViewId="0" topLeftCell="A1">
      <selection pane="topLeft" activeCell="A1" sqref="A1"/>
    </sheetView>
  </sheetViews>
  <sheetFormatPr defaultColWidth="9.42428571428571" defaultRowHeight="15"/>
  <cols>
    <col min="1" max="1" width="16" customWidth="1"/>
    <col min="2" max="2" width="14" customWidth="1"/>
    <col min="3" max="3" width="16" customWidth="1"/>
    <col min="4" max="5" width="18" customWidth="1"/>
  </cols>
  <sheetData>
    <row r="1" spans="1:5" ht="15">
      <c r="A1" s="23" t="s">
        <v>9</v>
      </c>
      <c r="B1" s="23" t="s">
        <v>10</v>
      </c>
      <c r="C1" s="23" t="s">
        <v>11</v>
      </c>
      <c r="D1" s="23" t="s">
        <v>12</v>
      </c>
      <c r="E1" s="23" t="s">
        <v>13</v>
      </c>
    </row>
    <row r="2" spans="1:5" ht="15">
      <c r="A2" s="8" t="s">
        <v>14</v>
      </c>
      <c r="B2" s="8" t="s">
        <v>15</v>
      </c>
      <c r="C2" s="8" t="s">
        <v>16</v>
      </c>
      <c r="D2" s="8" t="s">
        <v>17</v>
      </c>
      <c r="E2" s="8" t="s">
        <v>18</v>
      </c>
    </row>
    <row r="3" spans="1:5" ht="15">
      <c r="A3" s="8" t="s">
        <v>19</v>
      </c>
      <c r="B3" s="8" t="s">
        <v>20</v>
      </c>
      <c r="C3" s="8" t="s">
        <v>21</v>
      </c>
      <c r="D3" s="8" t="s">
        <v>22</v>
      </c>
      <c r="E3" s="8" t="s">
        <v>23</v>
      </c>
    </row>
    <row r="4" spans="1:5" ht="15">
      <c r="A4" s="8" t="s">
        <v>24</v>
      </c>
      <c r="B4" s="8" t="s">
        <v>25</v>
      </c>
      <c r="C4" s="8" t="s">
        <v>26</v>
      </c>
      <c r="D4" s="8" t="s">
        <v>27</v>
      </c>
      <c r="E4" s="8" t="s">
        <v>28</v>
      </c>
    </row>
    <row r="5" spans="1:5" ht="15">
      <c r="A5" s="8"/>
      <c r="B5" s="8" t="s">
        <v>29</v>
      </c>
      <c r="C5" s="8" t="s">
        <v>30</v>
      </c>
      <c r="D5" s="8" t="s">
        <v>31</v>
      </c>
      <c r="E5" s="8" t="s">
        <v>32</v>
      </c>
    </row>
    <row r="6" spans="1:5" ht="15">
      <c r="A6" s="8"/>
      <c r="B6" s="8" t="s">
        <v>33</v>
      </c>
      <c r="C6" s="8"/>
      <c r="D6" s="8" t="s">
        <v>34</v>
      </c>
      <c r="E6" s="8"/>
    </row>
    <row r="7" spans="1:5" ht="15">
      <c r="A7" s="8"/>
      <c r="B7" s="8" t="s">
        <v>32</v>
      </c>
      <c r="C7" s="8"/>
      <c r="D7" s="8" t="s">
        <v>35</v>
      </c>
      <c r="E7" s="8"/>
    </row>
    <row r="8" spans="1:5" ht="15">
      <c r="A8" s="8"/>
      <c r="B8" s="8"/>
      <c r="C8" s="8"/>
      <c r="D8" s="8"/>
      <c r="E8" s="8"/>
    </row>
    <row r="9" spans="1:5" ht="15">
      <c r="A9" s="8"/>
      <c r="B9" s="8"/>
      <c r="C9" s="8"/>
      <c r="D9" s="8"/>
      <c r="E9" s="8"/>
    </row>
    <row r="10" spans="1:5" ht="15">
      <c r="A10" s="8"/>
      <c r="B10" s="8"/>
      <c r="C10" s="8"/>
      <c r="D10" s="8"/>
      <c r="E10" s="8"/>
    </row>
    <row r="11" spans="1:5" ht="15">
      <c r="A11" s="8"/>
      <c r="B11" s="8"/>
      <c r="C11" s="8"/>
      <c r="D11" s="8"/>
      <c r="E11" s="8"/>
    </row>
    <row r="12" spans="1:5" ht="15">
      <c r="A12" s="8"/>
      <c r="B12" s="8"/>
      <c r="C12" s="8"/>
      <c r="D12" s="8"/>
      <c r="E12" s="8"/>
    </row>
    <row r="13" spans="1:5" ht="15">
      <c r="A13" s="8"/>
      <c r="B13" s="8"/>
      <c r="C13" s="8"/>
      <c r="D13" s="8"/>
      <c r="E13" s="8"/>
    </row>
    <row r="14" spans="1:5" ht="15">
      <c r="A14" s="8"/>
      <c r="B14" s="8"/>
      <c r="C14" s="8"/>
      <c r="D14" s="8"/>
      <c r="E14" s="8"/>
    </row>
    <row r="15" spans="1:5" ht="15">
      <c r="A15" s="8"/>
      <c r="B15" s="8"/>
      <c r="C15" s="8"/>
      <c r="D15" s="8"/>
      <c r="E15" s="8"/>
    </row>
    <row r="16" spans="1:5" ht="15">
      <c r="A16" s="8"/>
      <c r="B16" s="8"/>
      <c r="C16" s="8"/>
      <c r="D16" s="8"/>
      <c r="E16" s="8"/>
    </row>
    <row r="17" spans="1:5" ht="15">
      <c r="A17" s="8"/>
      <c r="B17" s="8"/>
      <c r="C17" s="8"/>
      <c r="D17" s="8"/>
      <c r="E17" s="8"/>
    </row>
    <row r="18" spans="1:5" ht="15">
      <c r="A18" s="8"/>
      <c r="B18" s="8"/>
      <c r="C18" s="8"/>
      <c r="D18" s="8"/>
      <c r="E18" s="8"/>
    </row>
    <row r="19" spans="1:5" ht="15">
      <c r="A19" s="8"/>
      <c r="B19" s="8"/>
      <c r="C19" s="8"/>
      <c r="D19" s="8"/>
      <c r="E19" s="8"/>
    </row>
    <row r="20" spans="1:5" ht="15">
      <c r="A20" s="8"/>
      <c r="B20" s="8"/>
      <c r="C20" s="8"/>
      <c r="D20" s="8"/>
      <c r="E20" s="8"/>
    </row>
    <row r="21" spans="1:5" ht="15">
      <c r="A21" s="8"/>
      <c r="B21" s="8"/>
      <c r="C21" s="8"/>
      <c r="D21" s="8"/>
      <c r="E21" s="8"/>
    </row>
    <row r="22" spans="1:5" ht="15">
      <c r="A22" s="8"/>
      <c r="B22" s="8"/>
      <c r="C22" s="8"/>
      <c r="D22" s="8"/>
      <c r="E22" s="8"/>
    </row>
    <row r="23" spans="1:5" ht="15">
      <c r="A23" s="8"/>
      <c r="B23" s="8"/>
      <c r="C23" s="8"/>
      <c r="D23" s="8"/>
      <c r="E23" s="8"/>
    </row>
    <row r="24" spans="1:5" ht="15">
      <c r="A24" s="8"/>
      <c r="B24" s="8"/>
      <c r="C24" s="8"/>
      <c r="D24" s="8"/>
      <c r="E24" s="8"/>
    </row>
    <row r="25" spans="1:5" ht="15">
      <c r="A25" s="8"/>
      <c r="B25" s="8"/>
      <c r="C25" s="8"/>
      <c r="D25" s="8"/>
      <c r="E25" s="8"/>
    </row>
    <row r="26" spans="1:5" ht="15">
      <c r="A26" s="8"/>
      <c r="B26" s="8"/>
      <c r="C26" s="8"/>
      <c r="D26" s="8"/>
      <c r="E26" s="8"/>
    </row>
    <row r="27" spans="1:5" ht="15">
      <c r="A27" s="8"/>
      <c r="B27" s="8"/>
      <c r="C27" s="8"/>
      <c r="D27" s="8"/>
      <c r="E27" s="8"/>
    </row>
    <row r="28" spans="1:5" ht="15">
      <c r="A28" s="8"/>
      <c r="B28" s="8"/>
      <c r="C28" s="8"/>
      <c r="D28" s="8"/>
      <c r="E28" s="8"/>
    </row>
    <row r="29" spans="1:5" ht="15">
      <c r="A29" s="8"/>
      <c r="B29" s="8"/>
      <c r="C29" s="8"/>
      <c r="D29" s="8"/>
      <c r="E29" s="8"/>
    </row>
    <row r="30" spans="1:5" ht="15">
      <c r="A30" s="8"/>
      <c r="B30" s="8"/>
      <c r="C30" s="8"/>
      <c r="D30" s="8"/>
      <c r="E30" s="8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50"/>
  <sheetViews>
    <sheetView showGridLines="0" workbookViewId="0" topLeftCell="A1">
      <pane ySplit="2" topLeftCell="A3" activePane="bottomLeft" state="frozen"/>
      <selection pane="topLeft" activeCell="A1" sqref="A1"/>
      <selection pane="bottomLeft" activeCell="A3" sqref="A3"/>
    </sheetView>
  </sheetViews>
  <sheetFormatPr defaultColWidth="9.42428571428571" defaultRowHeight="15"/>
  <cols>
    <col min="1" max="1" width="12" customWidth="1"/>
    <col min="2" max="2" width="40" customWidth="1"/>
    <col min="3" max="4" width="12" customWidth="1"/>
    <col min="5" max="5" width="18" customWidth="1"/>
    <col min="6" max="6" width="12" customWidth="1"/>
    <col min="7" max="7" width="24" customWidth="1"/>
  </cols>
  <sheetData>
    <row r="1" spans="1:7" ht="15">
      <c r="A1" s="24" t="s">
        <v>36</v>
      </c>
      <c r="B1" s="25"/>
      <c r="C1" s="25"/>
      <c r="D1" s="25"/>
      <c r="E1" s="25"/>
      <c r="F1" s="25"/>
      <c r="G1" s="25"/>
    </row>
    <row r="2" spans="1:7" ht="15">
      <c r="A2" s="23" t="s">
        <v>37</v>
      </c>
      <c r="B2" s="23" t="s">
        <v>38</v>
      </c>
      <c r="C2" s="23" t="s">
        <v>39</v>
      </c>
      <c r="D2" s="23" t="s">
        <v>40</v>
      </c>
      <c r="E2" s="23" t="s">
        <v>41</v>
      </c>
      <c r="F2" s="23" t="s">
        <v>42</v>
      </c>
      <c r="G2" s="23" t="s">
        <v>43</v>
      </c>
    </row>
    <row r="3" spans="1:7" ht="15">
      <c r="A3" s="8" t="s">
        <v>44</v>
      </c>
      <c r="B3" s="8" t="s">
        <v>45</v>
      </c>
      <c r="C3" s="8" t="s">
        <v>25</v>
      </c>
      <c r="D3" s="8">
        <v>35</v>
      </c>
      <c r="E3" s="8" t="s">
        <v>46</v>
      </c>
      <c r="F3" s="8" t="s">
        <v>47</v>
      </c>
      <c r="G3" s="8" t="s">
        <v>48</v>
      </c>
    </row>
    <row r="4" spans="1:7" ht="15">
      <c r="A4" s="8" t="s">
        <v>49</v>
      </c>
      <c r="B4" s="8" t="s">
        <v>50</v>
      </c>
      <c r="C4" s="8" t="s">
        <v>15</v>
      </c>
      <c r="D4" s="8">
        <v>25</v>
      </c>
      <c r="E4" s="8" t="s">
        <v>46</v>
      </c>
      <c r="F4" s="8" t="s">
        <v>47</v>
      </c>
      <c r="G4" s="8" t="s">
        <v>51</v>
      </c>
    </row>
    <row r="5" spans="1:7" ht="15">
      <c r="A5" s="8" t="s">
        <v>52</v>
      </c>
      <c r="B5" s="8" t="s">
        <v>53</v>
      </c>
      <c r="C5" s="8" t="s">
        <v>29</v>
      </c>
      <c r="D5" s="8">
        <v>42</v>
      </c>
      <c r="E5" s="8" t="s">
        <v>54</v>
      </c>
      <c r="F5" s="8" t="s">
        <v>55</v>
      </c>
      <c r="G5" s="8" t="s">
        <v>56</v>
      </c>
    </row>
    <row r="6" spans="1:7" ht="15">
      <c r="A6" s="8" t="s">
        <v>57</v>
      </c>
      <c r="B6" s="8" t="s">
        <v>58</v>
      </c>
      <c r="C6" s="8" t="s">
        <v>20</v>
      </c>
      <c r="D6" s="8">
        <v>28</v>
      </c>
      <c r="E6" s="8" t="s">
        <v>54</v>
      </c>
      <c r="F6" s="8" t="s">
        <v>55</v>
      </c>
      <c r="G6" s="8" t="s">
        <v>59</v>
      </c>
    </row>
    <row r="7" spans="1:7" ht="15">
      <c r="A7" s="8"/>
      <c r="B7" s="8"/>
      <c r="C7" s="8"/>
      <c r="D7" s="8"/>
      <c r="E7" s="8"/>
      <c r="F7" s="8"/>
      <c r="G7" s="8"/>
    </row>
    <row r="8" spans="1:7" ht="15">
      <c r="A8" s="8"/>
      <c r="B8" s="8"/>
      <c r="C8" s="8"/>
      <c r="D8" s="8"/>
      <c r="E8" s="8"/>
      <c r="F8" s="8"/>
      <c r="G8" s="8"/>
    </row>
    <row r="9" spans="1:7" ht="15">
      <c r="A9" s="8"/>
      <c r="B9" s="8"/>
      <c r="C9" s="8"/>
      <c r="D9" s="8"/>
      <c r="E9" s="8"/>
      <c r="F9" s="8"/>
      <c r="G9" s="8"/>
    </row>
    <row r="10" spans="1:7" ht="15">
      <c r="A10" s="8"/>
      <c r="B10" s="8"/>
      <c r="C10" s="8"/>
      <c r="D10" s="8"/>
      <c r="E10" s="8"/>
      <c r="F10" s="8"/>
      <c r="G10" s="8"/>
    </row>
    <row r="11" spans="1:7" ht="15">
      <c r="A11" s="8"/>
      <c r="B11" s="8"/>
      <c r="C11" s="8"/>
      <c r="D11" s="8"/>
      <c r="E11" s="8"/>
      <c r="F11" s="8"/>
      <c r="G11" s="8"/>
    </row>
    <row r="12" spans="1:7" ht="15">
      <c r="A12" s="8"/>
      <c r="B12" s="8"/>
      <c r="C12" s="8"/>
      <c r="D12" s="8"/>
      <c r="E12" s="8"/>
      <c r="F12" s="8"/>
      <c r="G12" s="8"/>
    </row>
    <row r="13" spans="1:7" ht="15">
      <c r="A13" s="8"/>
      <c r="B13" s="8"/>
      <c r="C13" s="8"/>
      <c r="D13" s="8"/>
      <c r="E13" s="8"/>
      <c r="F13" s="8"/>
      <c r="G13" s="8"/>
    </row>
    <row r="14" spans="1:7" ht="15">
      <c r="A14" s="8"/>
      <c r="B14" s="8"/>
      <c r="C14" s="8"/>
      <c r="D14" s="8"/>
      <c r="E14" s="8"/>
      <c r="F14" s="8"/>
      <c r="G14" s="8"/>
    </row>
    <row r="15" spans="1:7" ht="15">
      <c r="A15" s="8"/>
      <c r="B15" s="8"/>
      <c r="C15" s="8"/>
      <c r="D15" s="8"/>
      <c r="E15" s="8"/>
      <c r="F15" s="8"/>
      <c r="G15" s="8"/>
    </row>
    <row r="16" spans="1:7" ht="15">
      <c r="A16" s="8"/>
      <c r="B16" s="8"/>
      <c r="C16" s="8"/>
      <c r="D16" s="8"/>
      <c r="E16" s="8"/>
      <c r="F16" s="8"/>
      <c r="G16" s="8"/>
    </row>
    <row r="17" spans="1:7" ht="15">
      <c r="A17" s="8"/>
      <c r="B17" s="8"/>
      <c r="C17" s="8"/>
      <c r="D17" s="8"/>
      <c r="E17" s="8"/>
      <c r="F17" s="8"/>
      <c r="G17" s="8"/>
    </row>
    <row r="18" spans="1:7" ht="15">
      <c r="A18" s="8"/>
      <c r="B18" s="8"/>
      <c r="C18" s="8"/>
      <c r="D18" s="8"/>
      <c r="E18" s="8"/>
      <c r="F18" s="8"/>
      <c r="G18" s="8"/>
    </row>
    <row r="19" spans="1:7" ht="15">
      <c r="A19" s="8"/>
      <c r="B19" s="8"/>
      <c r="C19" s="8"/>
      <c r="D19" s="8"/>
      <c r="E19" s="8"/>
      <c r="F19" s="8"/>
      <c r="G19" s="8"/>
    </row>
    <row r="20" spans="1:7" ht="15">
      <c r="A20" s="8"/>
      <c r="B20" s="8"/>
      <c r="C20" s="8"/>
      <c r="D20" s="8"/>
      <c r="E20" s="8"/>
      <c r="F20" s="8"/>
      <c r="G20" s="8"/>
    </row>
    <row r="21" spans="1:7" ht="15">
      <c r="A21" s="8"/>
      <c r="B21" s="8"/>
      <c r="C21" s="8"/>
      <c r="D21" s="8"/>
      <c r="E21" s="8"/>
      <c r="F21" s="8"/>
      <c r="G21" s="8"/>
    </row>
    <row r="22" spans="1:7" ht="15">
      <c r="A22" s="8"/>
      <c r="B22" s="8"/>
      <c r="C22" s="8"/>
      <c r="D22" s="8"/>
      <c r="E22" s="8"/>
      <c r="F22" s="8"/>
      <c r="G22" s="8"/>
    </row>
    <row r="23" spans="1:7" ht="15">
      <c r="A23" s="8"/>
      <c r="B23" s="8"/>
      <c r="C23" s="8"/>
      <c r="D23" s="8"/>
      <c r="E23" s="8"/>
      <c r="F23" s="8"/>
      <c r="G23" s="8"/>
    </row>
    <row r="24" spans="1:7" ht="15">
      <c r="A24" s="8"/>
      <c r="B24" s="8"/>
      <c r="C24" s="8"/>
      <c r="D24" s="8"/>
      <c r="E24" s="8"/>
      <c r="F24" s="8"/>
      <c r="G24" s="8"/>
    </row>
    <row r="25" spans="1:7" ht="15">
      <c r="A25" s="8"/>
      <c r="B25" s="8"/>
      <c r="C25" s="8"/>
      <c r="D25" s="8"/>
      <c r="E25" s="8"/>
      <c r="F25" s="8"/>
      <c r="G25" s="8"/>
    </row>
    <row r="26" spans="1:7" ht="15">
      <c r="A26" s="8"/>
      <c r="B26" s="8"/>
      <c r="C26" s="8"/>
      <c r="D26" s="8"/>
      <c r="E26" s="8"/>
      <c r="F26" s="8"/>
      <c r="G26" s="8"/>
    </row>
    <row r="27" spans="1:7" ht="15">
      <c r="A27" s="8"/>
      <c r="B27" s="8"/>
      <c r="C27" s="8"/>
      <c r="D27" s="8"/>
      <c r="E27" s="8"/>
      <c r="F27" s="8"/>
      <c r="G27" s="8"/>
    </row>
    <row r="28" spans="1:7" ht="15">
      <c r="A28" s="8"/>
      <c r="B28" s="8"/>
      <c r="C28" s="8"/>
      <c r="D28" s="8"/>
      <c r="E28" s="8"/>
      <c r="F28" s="8"/>
      <c r="G28" s="8"/>
    </row>
    <row r="29" spans="1:7" ht="15">
      <c r="A29" s="8"/>
      <c r="B29" s="8"/>
      <c r="C29" s="8"/>
      <c r="D29" s="8"/>
      <c r="E29" s="8"/>
      <c r="F29" s="8"/>
      <c r="G29" s="8"/>
    </row>
    <row r="30" spans="1:7" ht="15">
      <c r="A30" s="8"/>
      <c r="B30" s="8"/>
      <c r="C30" s="8"/>
      <c r="D30" s="8"/>
      <c r="E30" s="8"/>
      <c r="F30" s="8"/>
      <c r="G30" s="8"/>
    </row>
    <row r="31" spans="1:7" ht="15">
      <c r="A31" s="8"/>
      <c r="B31" s="8"/>
      <c r="C31" s="8"/>
      <c r="D31" s="8"/>
      <c r="E31" s="8"/>
      <c r="F31" s="8"/>
      <c r="G31" s="8"/>
    </row>
    <row r="32" spans="1:7" ht="15">
      <c r="A32" s="8"/>
      <c r="B32" s="8"/>
      <c r="C32" s="8"/>
      <c r="D32" s="8"/>
      <c r="E32" s="8"/>
      <c r="F32" s="8"/>
      <c r="G32" s="8"/>
    </row>
    <row r="33" spans="1:7" ht="15">
      <c r="A33" s="8"/>
      <c r="B33" s="8"/>
      <c r="C33" s="8"/>
      <c r="D33" s="8"/>
      <c r="E33" s="8"/>
      <c r="F33" s="8"/>
      <c r="G33" s="8"/>
    </row>
    <row r="34" spans="1:7" ht="15">
      <c r="A34" s="8"/>
      <c r="B34" s="8"/>
      <c r="C34" s="8"/>
      <c r="D34" s="8"/>
      <c r="E34" s="8"/>
      <c r="F34" s="8"/>
      <c r="G34" s="8"/>
    </row>
    <row r="35" spans="1:7" ht="15">
      <c r="A35" s="8"/>
      <c r="B35" s="8"/>
      <c r="C35" s="8"/>
      <c r="D35" s="8"/>
      <c r="E35" s="8"/>
      <c r="F35" s="8"/>
      <c r="G35" s="8"/>
    </row>
    <row r="36" spans="1:7" ht="15">
      <c r="A36" s="8"/>
      <c r="B36" s="8"/>
      <c r="C36" s="8"/>
      <c r="D36" s="8"/>
      <c r="E36" s="8"/>
      <c r="F36" s="8"/>
      <c r="G36" s="8"/>
    </row>
    <row r="37" spans="1:7" ht="15">
      <c r="A37" s="8"/>
      <c r="B37" s="8"/>
      <c r="C37" s="8"/>
      <c r="D37" s="8"/>
      <c r="E37" s="8"/>
      <c r="F37" s="8"/>
      <c r="G37" s="8"/>
    </row>
    <row r="38" spans="1:7" ht="15">
      <c r="A38" s="8"/>
      <c r="B38" s="8"/>
      <c r="C38" s="8"/>
      <c r="D38" s="8"/>
      <c r="E38" s="8"/>
      <c r="F38" s="8"/>
      <c r="G38" s="8"/>
    </row>
    <row r="39" spans="1:7" ht="15">
      <c r="A39" s="8"/>
      <c r="B39" s="8"/>
      <c r="C39" s="8"/>
      <c r="D39" s="8"/>
      <c r="E39" s="8"/>
      <c r="F39" s="8"/>
      <c r="G39" s="8"/>
    </row>
    <row r="40" spans="1:7" ht="15">
      <c r="A40" s="8"/>
      <c r="B40" s="8"/>
      <c r="C40" s="8"/>
      <c r="D40" s="8"/>
      <c r="E40" s="8"/>
      <c r="F40" s="8"/>
      <c r="G40" s="8"/>
    </row>
    <row r="41" spans="1:7" ht="15">
      <c r="A41" s="8"/>
      <c r="B41" s="8"/>
      <c r="C41" s="8"/>
      <c r="D41" s="8"/>
      <c r="E41" s="8"/>
      <c r="F41" s="8"/>
      <c r="G41" s="8"/>
    </row>
    <row r="42" spans="1:7" ht="15">
      <c r="A42" s="8"/>
      <c r="B42" s="8"/>
      <c r="C42" s="8"/>
      <c r="D42" s="8"/>
      <c r="E42" s="8"/>
      <c r="F42" s="8"/>
      <c r="G42" s="8"/>
    </row>
    <row r="43" spans="1:7" ht="15">
      <c r="A43" s="8"/>
      <c r="B43" s="8"/>
      <c r="C43" s="8"/>
      <c r="D43" s="8"/>
      <c r="E43" s="8"/>
      <c r="F43" s="8"/>
      <c r="G43" s="8"/>
    </row>
    <row r="44" spans="1:7" ht="15">
      <c r="A44" s="8"/>
      <c r="B44" s="8"/>
      <c r="C44" s="8"/>
      <c r="D44" s="8"/>
      <c r="E44" s="8"/>
      <c r="F44" s="8"/>
      <c r="G44" s="8"/>
    </row>
    <row r="45" spans="1:7" ht="15">
      <c r="A45" s="8"/>
      <c r="B45" s="8"/>
      <c r="C45" s="8"/>
      <c r="D45" s="8"/>
      <c r="E45" s="8"/>
      <c r="F45" s="8"/>
      <c r="G45" s="8"/>
    </row>
    <row r="46" spans="1:7" ht="15">
      <c r="A46" s="8"/>
      <c r="B46" s="8"/>
      <c r="C46" s="8"/>
      <c r="D46" s="8"/>
      <c r="E46" s="8"/>
      <c r="F46" s="8"/>
      <c r="G46" s="8"/>
    </row>
    <row r="47" spans="1:7" ht="15">
      <c r="A47" s="8"/>
      <c r="B47" s="8"/>
      <c r="C47" s="8"/>
      <c r="D47" s="8"/>
      <c r="E47" s="8"/>
      <c r="F47" s="8"/>
      <c r="G47" s="8"/>
    </row>
    <row r="48" spans="1:7" ht="15">
      <c r="A48" s="8"/>
      <c r="B48" s="8"/>
      <c r="C48" s="8"/>
      <c r="D48" s="8"/>
      <c r="E48" s="8"/>
      <c r="F48" s="8"/>
      <c r="G48" s="8"/>
    </row>
    <row r="49" spans="1:7" ht="15">
      <c r="A49" s="8"/>
      <c r="B49" s="8"/>
      <c r="C49" s="8"/>
      <c r="D49" s="8"/>
      <c r="E49" s="8"/>
      <c r="F49" s="8"/>
      <c r="G49" s="8"/>
    </row>
    <row r="50" spans="1:7" ht="15">
      <c r="A50" s="8"/>
      <c r="B50" s="8"/>
      <c r="C50" s="8"/>
      <c r="D50" s="8"/>
      <c r="E50" s="8"/>
      <c r="F50" s="8"/>
      <c r="G50" s="8"/>
    </row>
    <row r="51" spans="1:7" ht="15">
      <c r="A51" s="8"/>
      <c r="B51" s="8"/>
      <c r="C51" s="8"/>
      <c r="D51" s="8"/>
      <c r="E51" s="8"/>
      <c r="F51" s="8"/>
      <c r="G51" s="8"/>
    </row>
    <row r="52" spans="1:7" ht="15">
      <c r="A52" s="8"/>
      <c r="B52" s="8"/>
      <c r="C52" s="8"/>
      <c r="D52" s="8"/>
      <c r="E52" s="8"/>
      <c r="F52" s="8"/>
      <c r="G52" s="8"/>
    </row>
    <row r="53" spans="1:7" ht="15">
      <c r="A53" s="8"/>
      <c r="B53" s="8"/>
      <c r="C53" s="8"/>
      <c r="D53" s="8"/>
      <c r="E53" s="8"/>
      <c r="F53" s="8"/>
      <c r="G53" s="8"/>
    </row>
    <row r="54" spans="1:7" ht="15">
      <c r="A54" s="8"/>
      <c r="B54" s="8"/>
      <c r="C54" s="8"/>
      <c r="D54" s="8"/>
      <c r="E54" s="8"/>
      <c r="F54" s="8"/>
      <c r="G54" s="8"/>
    </row>
    <row r="55" spans="1:7" ht="15">
      <c r="A55" s="8"/>
      <c r="B55" s="8"/>
      <c r="C55" s="8"/>
      <c r="D55" s="8"/>
      <c r="E55" s="8"/>
      <c r="F55" s="8"/>
      <c r="G55" s="8"/>
    </row>
    <row r="56" spans="1:7" ht="15">
      <c r="A56" s="8"/>
      <c r="B56" s="8"/>
      <c r="C56" s="8"/>
      <c r="D56" s="8"/>
      <c r="E56" s="8"/>
      <c r="F56" s="8"/>
      <c r="G56" s="8"/>
    </row>
    <row r="57" spans="1:7" ht="15">
      <c r="A57" s="8"/>
      <c r="B57" s="8"/>
      <c r="C57" s="8"/>
      <c r="D57" s="8"/>
      <c r="E57" s="8"/>
      <c r="F57" s="8"/>
      <c r="G57" s="8"/>
    </row>
    <row r="58" spans="1:7" ht="15">
      <c r="A58" s="8"/>
      <c r="B58" s="8"/>
      <c r="C58" s="8"/>
      <c r="D58" s="8"/>
      <c r="E58" s="8"/>
      <c r="F58" s="8"/>
      <c r="G58" s="8"/>
    </row>
    <row r="59" spans="1:7" ht="15">
      <c r="A59" s="8"/>
      <c r="B59" s="8"/>
      <c r="C59" s="8"/>
      <c r="D59" s="8"/>
      <c r="E59" s="8"/>
      <c r="F59" s="8"/>
      <c r="G59" s="8"/>
    </row>
    <row r="60" spans="1:7" ht="15">
      <c r="A60" s="8"/>
      <c r="B60" s="8"/>
      <c r="C60" s="8"/>
      <c r="D60" s="8"/>
      <c r="E60" s="8"/>
      <c r="F60" s="8"/>
      <c r="G60" s="8"/>
    </row>
    <row r="61" spans="1:7" ht="15">
      <c r="A61" s="8"/>
      <c r="B61" s="8"/>
      <c r="C61" s="8"/>
      <c r="D61" s="8"/>
      <c r="E61" s="8"/>
      <c r="F61" s="8"/>
      <c r="G61" s="8"/>
    </row>
    <row r="62" spans="1:7" ht="15">
      <c r="A62" s="8"/>
      <c r="B62" s="8"/>
      <c r="C62" s="8"/>
      <c r="D62" s="8"/>
      <c r="E62" s="8"/>
      <c r="F62" s="8"/>
      <c r="G62" s="8"/>
    </row>
    <row r="63" spans="1:7" ht="15">
      <c r="A63" s="8"/>
      <c r="B63" s="8"/>
      <c r="C63" s="8"/>
      <c r="D63" s="8"/>
      <c r="E63" s="8"/>
      <c r="F63" s="8"/>
      <c r="G63" s="8"/>
    </row>
    <row r="64" spans="1:7" ht="15">
      <c r="A64" s="8"/>
      <c r="B64" s="8"/>
      <c r="C64" s="8"/>
      <c r="D64" s="8"/>
      <c r="E64" s="8"/>
      <c r="F64" s="8"/>
      <c r="G64" s="8"/>
    </row>
    <row r="65" spans="1:7" ht="15">
      <c r="A65" s="8"/>
      <c r="B65" s="8"/>
      <c r="C65" s="8"/>
      <c r="D65" s="8"/>
      <c r="E65" s="8"/>
      <c r="F65" s="8"/>
      <c r="G65" s="8"/>
    </row>
    <row r="66" spans="1:7" ht="15">
      <c r="A66" s="8"/>
      <c r="B66" s="8"/>
      <c r="C66" s="8"/>
      <c r="D66" s="8"/>
      <c r="E66" s="8"/>
      <c r="F66" s="8"/>
      <c r="G66" s="8"/>
    </row>
    <row r="67" spans="1:7" ht="15">
      <c r="A67" s="8"/>
      <c r="B67" s="8"/>
      <c r="C67" s="8"/>
      <c r="D67" s="8"/>
      <c r="E67" s="8"/>
      <c r="F67" s="8"/>
      <c r="G67" s="8"/>
    </row>
    <row r="68" spans="1:7" ht="15">
      <c r="A68" s="8"/>
      <c r="B68" s="8"/>
      <c r="C68" s="8"/>
      <c r="D68" s="8"/>
      <c r="E68" s="8"/>
      <c r="F68" s="8"/>
      <c r="G68" s="8"/>
    </row>
    <row r="69" spans="1:7" ht="15">
      <c r="A69" s="8"/>
      <c r="B69" s="8"/>
      <c r="C69" s="8"/>
      <c r="D69" s="8"/>
      <c r="E69" s="8"/>
      <c r="F69" s="8"/>
      <c r="G69" s="8"/>
    </row>
    <row r="70" spans="1:7" ht="15">
      <c r="A70" s="8"/>
      <c r="B70" s="8"/>
      <c r="C70" s="8"/>
      <c r="D70" s="8"/>
      <c r="E70" s="8"/>
      <c r="F70" s="8"/>
      <c r="G70" s="8"/>
    </row>
    <row r="71" spans="1:7" ht="15">
      <c r="A71" s="8"/>
      <c r="B71" s="8"/>
      <c r="C71" s="8"/>
      <c r="D71" s="8"/>
      <c r="E71" s="8"/>
      <c r="F71" s="8"/>
      <c r="G71" s="8"/>
    </row>
    <row r="72" spans="1:7" ht="15">
      <c r="A72" s="8"/>
      <c r="B72" s="8"/>
      <c r="C72" s="8"/>
      <c r="D72" s="8"/>
      <c r="E72" s="8"/>
      <c r="F72" s="8"/>
      <c r="G72" s="8"/>
    </row>
    <row r="73" spans="1:7" ht="15">
      <c r="A73" s="8"/>
      <c r="B73" s="8"/>
      <c r="C73" s="8"/>
      <c r="D73" s="8"/>
      <c r="E73" s="8"/>
      <c r="F73" s="8"/>
      <c r="G73" s="8"/>
    </row>
    <row r="74" spans="1:7" ht="15">
      <c r="A74" s="8"/>
      <c r="B74" s="8"/>
      <c r="C74" s="8"/>
      <c r="D74" s="8"/>
      <c r="E74" s="8"/>
      <c r="F74" s="8"/>
      <c r="G74" s="8"/>
    </row>
    <row r="75" spans="1:7" ht="15">
      <c r="A75" s="8"/>
      <c r="B75" s="8"/>
      <c r="C75" s="8"/>
      <c r="D75" s="8"/>
      <c r="E75" s="8"/>
      <c r="F75" s="8"/>
      <c r="G75" s="8"/>
    </row>
    <row r="76" spans="1:7" ht="15">
      <c r="A76" s="8"/>
      <c r="B76" s="8"/>
      <c r="C76" s="8"/>
      <c r="D76" s="8"/>
      <c r="E76" s="8"/>
      <c r="F76" s="8"/>
      <c r="G76" s="8"/>
    </row>
    <row r="77" spans="1:7" ht="15">
      <c r="A77" s="8"/>
      <c r="B77" s="8"/>
      <c r="C77" s="8"/>
      <c r="D77" s="8"/>
      <c r="E77" s="8"/>
      <c r="F77" s="8"/>
      <c r="G77" s="8"/>
    </row>
    <row r="78" spans="1:7" ht="15">
      <c r="A78" s="8"/>
      <c r="B78" s="8"/>
      <c r="C78" s="8"/>
      <c r="D78" s="8"/>
      <c r="E78" s="8"/>
      <c r="F78" s="8"/>
      <c r="G78" s="8"/>
    </row>
    <row r="79" spans="1:7" ht="15">
      <c r="A79" s="8"/>
      <c r="B79" s="8"/>
      <c r="C79" s="8"/>
      <c r="D79" s="8"/>
      <c r="E79" s="8"/>
      <c r="F79" s="8"/>
      <c r="G79" s="8"/>
    </row>
    <row r="80" spans="1:7" ht="15">
      <c r="A80" s="8"/>
      <c r="B80" s="8"/>
      <c r="C80" s="8"/>
      <c r="D80" s="8"/>
      <c r="E80" s="8"/>
      <c r="F80" s="8"/>
      <c r="G80" s="8"/>
    </row>
    <row r="81" spans="1:7" ht="15">
      <c r="A81" s="8"/>
      <c r="B81" s="8"/>
      <c r="C81" s="8"/>
      <c r="D81" s="8"/>
      <c r="E81" s="8"/>
      <c r="F81" s="8"/>
      <c r="G81" s="8"/>
    </row>
    <row r="82" spans="1:7" ht="15">
      <c r="A82" s="8"/>
      <c r="B82" s="8"/>
      <c r="C82" s="8"/>
      <c r="D82" s="8"/>
      <c r="E82" s="8"/>
      <c r="F82" s="8"/>
      <c r="G82" s="8"/>
    </row>
    <row r="83" spans="1:7" ht="15">
      <c r="A83" s="8"/>
      <c r="B83" s="8"/>
      <c r="C83" s="8"/>
      <c r="D83" s="8"/>
      <c r="E83" s="8"/>
      <c r="F83" s="8"/>
      <c r="G83" s="8"/>
    </row>
    <row r="84" spans="1:7" ht="15">
      <c r="A84" s="8"/>
      <c r="B84" s="8"/>
      <c r="C84" s="8"/>
      <c r="D84" s="8"/>
      <c r="E84" s="8"/>
      <c r="F84" s="8"/>
      <c r="G84" s="8"/>
    </row>
    <row r="85" spans="1:7" ht="15">
      <c r="A85" s="8"/>
      <c r="B85" s="8"/>
      <c r="C85" s="8"/>
      <c r="D85" s="8"/>
      <c r="E85" s="8"/>
      <c r="F85" s="8"/>
      <c r="G85" s="8"/>
    </row>
    <row r="86" spans="1:7" ht="15">
      <c r="A86" s="8"/>
      <c r="B86" s="8"/>
      <c r="C86" s="8"/>
      <c r="D86" s="8"/>
      <c r="E86" s="8"/>
      <c r="F86" s="8"/>
      <c r="G86" s="8"/>
    </row>
    <row r="87" spans="1:7" ht="15">
      <c r="A87" s="8"/>
      <c r="B87" s="8"/>
      <c r="C87" s="8"/>
      <c r="D87" s="8"/>
      <c r="E87" s="8"/>
      <c r="F87" s="8"/>
      <c r="G87" s="8"/>
    </row>
    <row r="88" spans="1:7" ht="15">
      <c r="A88" s="8"/>
      <c r="B88" s="8"/>
      <c r="C88" s="8"/>
      <c r="D88" s="8"/>
      <c r="E88" s="8"/>
      <c r="F88" s="8"/>
      <c r="G88" s="8"/>
    </row>
    <row r="89" spans="1:7" ht="15">
      <c r="A89" s="8"/>
      <c r="B89" s="8"/>
      <c r="C89" s="8"/>
      <c r="D89" s="8"/>
      <c r="E89" s="8"/>
      <c r="F89" s="8"/>
      <c r="G89" s="8"/>
    </row>
    <row r="90" spans="1:7" ht="15">
      <c r="A90" s="8"/>
      <c r="B90" s="8"/>
      <c r="C90" s="8"/>
      <c r="D90" s="8"/>
      <c r="E90" s="8"/>
      <c r="F90" s="8"/>
      <c r="G90" s="8"/>
    </row>
    <row r="91" spans="1:7" ht="15">
      <c r="A91" s="8"/>
      <c r="B91" s="8"/>
      <c r="C91" s="8"/>
      <c r="D91" s="8"/>
      <c r="E91" s="8"/>
      <c r="F91" s="8"/>
      <c r="G91" s="8"/>
    </row>
    <row r="92" spans="1:7" ht="15">
      <c r="A92" s="8"/>
      <c r="B92" s="8"/>
      <c r="C92" s="8"/>
      <c r="D92" s="8"/>
      <c r="E92" s="8"/>
      <c r="F92" s="8"/>
      <c r="G92" s="8"/>
    </row>
    <row r="93" spans="1:7" ht="15">
      <c r="A93" s="8"/>
      <c r="B93" s="8"/>
      <c r="C93" s="8"/>
      <c r="D93" s="8"/>
      <c r="E93" s="8"/>
      <c r="F93" s="8"/>
      <c r="G93" s="8"/>
    </row>
    <row r="94" spans="1:7" ht="15">
      <c r="A94" s="8"/>
      <c r="B94" s="8"/>
      <c r="C94" s="8"/>
      <c r="D94" s="8"/>
      <c r="E94" s="8"/>
      <c r="F94" s="8"/>
      <c r="G94" s="8"/>
    </row>
    <row r="95" spans="1:7" ht="15">
      <c r="A95" s="8"/>
      <c r="B95" s="8"/>
      <c r="C95" s="8"/>
      <c r="D95" s="8"/>
      <c r="E95" s="8"/>
      <c r="F95" s="8"/>
      <c r="G95" s="8"/>
    </row>
    <row r="96" spans="1:7" ht="15">
      <c r="A96" s="8"/>
      <c r="B96" s="8"/>
      <c r="C96" s="8"/>
      <c r="D96" s="8"/>
      <c r="E96" s="8"/>
      <c r="F96" s="8"/>
      <c r="G96" s="8"/>
    </row>
    <row r="97" spans="1:7" ht="15">
      <c r="A97" s="8"/>
      <c r="B97" s="8"/>
      <c r="C97" s="8"/>
      <c r="D97" s="8"/>
      <c r="E97" s="8"/>
      <c r="F97" s="8"/>
      <c r="G97" s="8"/>
    </row>
    <row r="98" spans="1:7" ht="15">
      <c r="A98" s="8"/>
      <c r="B98" s="8"/>
      <c r="C98" s="8"/>
      <c r="D98" s="8"/>
      <c r="E98" s="8"/>
      <c r="F98" s="8"/>
      <c r="G98" s="8"/>
    </row>
    <row r="99" spans="1:7" ht="15">
      <c r="A99" s="8"/>
      <c r="B99" s="8"/>
      <c r="C99" s="8"/>
      <c r="D99" s="8"/>
      <c r="E99" s="8"/>
      <c r="F99" s="8"/>
      <c r="G99" s="8"/>
    </row>
    <row r="100" spans="1:7" ht="15">
      <c r="A100" s="8"/>
      <c r="B100" s="8"/>
      <c r="C100" s="8"/>
      <c r="D100" s="8"/>
      <c r="E100" s="8"/>
      <c r="F100" s="8"/>
      <c r="G100" s="8"/>
    </row>
    <row r="101" spans="1:7" ht="15">
      <c r="A101" s="8"/>
      <c r="B101" s="8"/>
      <c r="C101" s="8"/>
      <c r="D101" s="8"/>
      <c r="E101" s="8"/>
      <c r="F101" s="8"/>
      <c r="G101" s="8"/>
    </row>
    <row r="102" spans="1:7" ht="15">
      <c r="A102" s="8"/>
      <c r="B102" s="8"/>
      <c r="C102" s="8"/>
      <c r="D102" s="8"/>
      <c r="E102" s="8"/>
      <c r="F102" s="8"/>
      <c r="G102" s="8"/>
    </row>
    <row r="103" spans="1:7" ht="15">
      <c r="A103" s="8"/>
      <c r="B103" s="8"/>
      <c r="C103" s="8"/>
      <c r="D103" s="8"/>
      <c r="E103" s="8"/>
      <c r="F103" s="8"/>
      <c r="G103" s="8"/>
    </row>
    <row r="104" spans="1:7" ht="15">
      <c r="A104" s="8"/>
      <c r="B104" s="8"/>
      <c r="C104" s="8"/>
      <c r="D104" s="8"/>
      <c r="E104" s="8"/>
      <c r="F104" s="8"/>
      <c r="G104" s="8"/>
    </row>
    <row r="105" spans="1:7" ht="15">
      <c r="A105" s="8"/>
      <c r="B105" s="8"/>
      <c r="C105" s="8"/>
      <c r="D105" s="8"/>
      <c r="E105" s="8"/>
      <c r="F105" s="8"/>
      <c r="G105" s="8"/>
    </row>
    <row r="106" spans="1:7" ht="15">
      <c r="A106" s="8"/>
      <c r="B106" s="8"/>
      <c r="C106" s="8"/>
      <c r="D106" s="8"/>
      <c r="E106" s="8"/>
      <c r="F106" s="8"/>
      <c r="G106" s="8"/>
    </row>
    <row r="107" spans="1:7" ht="15">
      <c r="A107" s="8"/>
      <c r="B107" s="8"/>
      <c r="C107" s="8"/>
      <c r="D107" s="8"/>
      <c r="E107" s="8"/>
      <c r="F107" s="8"/>
      <c r="G107" s="8"/>
    </row>
    <row r="108" spans="1:7" ht="15">
      <c r="A108" s="8"/>
      <c r="B108" s="8"/>
      <c r="C108" s="8"/>
      <c r="D108" s="8"/>
      <c r="E108" s="8"/>
      <c r="F108" s="8"/>
      <c r="G108" s="8"/>
    </row>
    <row r="109" spans="1:7" ht="15">
      <c r="A109" s="8"/>
      <c r="B109" s="8"/>
      <c r="C109" s="8"/>
      <c r="D109" s="8"/>
      <c r="E109" s="8"/>
      <c r="F109" s="8"/>
      <c r="G109" s="8"/>
    </row>
    <row r="110" spans="1:7" ht="15">
      <c r="A110" s="8"/>
      <c r="B110" s="8"/>
      <c r="C110" s="8"/>
      <c r="D110" s="8"/>
      <c r="E110" s="8"/>
      <c r="F110" s="8"/>
      <c r="G110" s="8"/>
    </row>
    <row r="111" spans="1:7" ht="15">
      <c r="A111" s="8"/>
      <c r="B111" s="8"/>
      <c r="C111" s="8"/>
      <c r="D111" s="8"/>
      <c r="E111" s="8"/>
      <c r="F111" s="8"/>
      <c r="G111" s="8"/>
    </row>
    <row r="112" spans="1:7" ht="15">
      <c r="A112" s="8"/>
      <c r="B112" s="8"/>
      <c r="C112" s="8"/>
      <c r="D112" s="8"/>
      <c r="E112" s="8"/>
      <c r="F112" s="8"/>
      <c r="G112" s="8"/>
    </row>
    <row r="113" spans="1:7" ht="15">
      <c r="A113" s="8"/>
      <c r="B113" s="8"/>
      <c r="C113" s="8"/>
      <c r="D113" s="8"/>
      <c r="E113" s="8"/>
      <c r="F113" s="8"/>
      <c r="G113" s="8"/>
    </row>
    <row r="114" spans="1:7" ht="15">
      <c r="A114" s="8"/>
      <c r="B114" s="8"/>
      <c r="C114" s="8"/>
      <c r="D114" s="8"/>
      <c r="E114" s="8"/>
      <c r="F114" s="8"/>
      <c r="G114" s="8"/>
    </row>
    <row r="115" spans="1:7" ht="15">
      <c r="A115" s="8"/>
      <c r="B115" s="8"/>
      <c r="C115" s="8"/>
      <c r="D115" s="8"/>
      <c r="E115" s="8"/>
      <c r="F115" s="8"/>
      <c r="G115" s="8"/>
    </row>
    <row r="116" spans="1:7" ht="15">
      <c r="A116" s="8"/>
      <c r="B116" s="8"/>
      <c r="C116" s="8"/>
      <c r="D116" s="8"/>
      <c r="E116" s="8"/>
      <c r="F116" s="8"/>
      <c r="G116" s="8"/>
    </row>
    <row r="117" spans="1:7" ht="15">
      <c r="A117" s="8"/>
      <c r="B117" s="8"/>
      <c r="C117" s="8"/>
      <c r="D117" s="8"/>
      <c r="E117" s="8"/>
      <c r="F117" s="8"/>
      <c r="G117" s="8"/>
    </row>
    <row r="118" spans="1:7" ht="15">
      <c r="A118" s="8"/>
      <c r="B118" s="8"/>
      <c r="C118" s="8"/>
      <c r="D118" s="8"/>
      <c r="E118" s="8"/>
      <c r="F118" s="8"/>
      <c r="G118" s="8"/>
    </row>
    <row r="119" spans="1:7" ht="15">
      <c r="A119" s="8"/>
      <c r="B119" s="8"/>
      <c r="C119" s="8"/>
      <c r="D119" s="8"/>
      <c r="E119" s="8"/>
      <c r="F119" s="8"/>
      <c r="G119" s="8"/>
    </row>
    <row r="120" spans="1:7" ht="15">
      <c r="A120" s="8"/>
      <c r="B120" s="8"/>
      <c r="C120" s="8"/>
      <c r="D120" s="8"/>
      <c r="E120" s="8"/>
      <c r="F120" s="8"/>
      <c r="G120" s="8"/>
    </row>
    <row r="121" spans="1:7" ht="15">
      <c r="A121" s="8"/>
      <c r="B121" s="8"/>
      <c r="C121" s="8"/>
      <c r="D121" s="8"/>
      <c r="E121" s="8"/>
      <c r="F121" s="8"/>
      <c r="G121" s="8"/>
    </row>
    <row r="122" spans="1:7" ht="15">
      <c r="A122" s="8"/>
      <c r="B122" s="8"/>
      <c r="C122" s="8"/>
      <c r="D122" s="8"/>
      <c r="E122" s="8"/>
      <c r="F122" s="8"/>
      <c r="G122" s="8"/>
    </row>
    <row r="123" spans="1:7" ht="15">
      <c r="A123" s="8"/>
      <c r="B123" s="8"/>
      <c r="C123" s="8"/>
      <c r="D123" s="8"/>
      <c r="E123" s="8"/>
      <c r="F123" s="8"/>
      <c r="G123" s="8"/>
    </row>
    <row r="124" spans="1:7" ht="15">
      <c r="A124" s="8"/>
      <c r="B124" s="8"/>
      <c r="C124" s="8"/>
      <c r="D124" s="8"/>
      <c r="E124" s="8"/>
      <c r="F124" s="8"/>
      <c r="G124" s="8"/>
    </row>
    <row r="125" spans="1:7" ht="15">
      <c r="A125" s="8"/>
      <c r="B125" s="8"/>
      <c r="C125" s="8"/>
      <c r="D125" s="8"/>
      <c r="E125" s="8"/>
      <c r="F125" s="8"/>
      <c r="G125" s="8"/>
    </row>
    <row r="126" spans="1:7" ht="15">
      <c r="A126" s="8"/>
      <c r="B126" s="8"/>
      <c r="C126" s="8"/>
      <c r="D126" s="8"/>
      <c r="E126" s="8"/>
      <c r="F126" s="8"/>
      <c r="G126" s="8"/>
    </row>
    <row r="127" spans="1:7" ht="15">
      <c r="A127" s="8"/>
      <c r="B127" s="8"/>
      <c r="C127" s="8"/>
      <c r="D127" s="8"/>
      <c r="E127" s="8"/>
      <c r="F127" s="8"/>
      <c r="G127" s="8"/>
    </row>
    <row r="128" spans="1:7" ht="15">
      <c r="A128" s="8"/>
      <c r="B128" s="8"/>
      <c r="C128" s="8"/>
      <c r="D128" s="8"/>
      <c r="E128" s="8"/>
      <c r="F128" s="8"/>
      <c r="G128" s="8"/>
    </row>
    <row r="129" spans="1:7" ht="15">
      <c r="A129" s="8"/>
      <c r="B129" s="8"/>
      <c r="C129" s="8"/>
      <c r="D129" s="8"/>
      <c r="E129" s="8"/>
      <c r="F129" s="8"/>
      <c r="G129" s="8"/>
    </row>
    <row r="130" spans="1:7" ht="15">
      <c r="A130" s="8"/>
      <c r="B130" s="8"/>
      <c r="C130" s="8"/>
      <c r="D130" s="8"/>
      <c r="E130" s="8"/>
      <c r="F130" s="8"/>
      <c r="G130" s="8"/>
    </row>
    <row r="131" spans="1:7" ht="15">
      <c r="A131" s="8"/>
      <c r="B131" s="8"/>
      <c r="C131" s="8"/>
      <c r="D131" s="8"/>
      <c r="E131" s="8"/>
      <c r="F131" s="8"/>
      <c r="G131" s="8"/>
    </row>
    <row r="132" spans="1:7" ht="15">
      <c r="A132" s="8"/>
      <c r="B132" s="8"/>
      <c r="C132" s="8"/>
      <c r="D132" s="8"/>
      <c r="E132" s="8"/>
      <c r="F132" s="8"/>
      <c r="G132" s="8"/>
    </row>
    <row r="133" spans="1:7" ht="15">
      <c r="A133" s="8"/>
      <c r="B133" s="8"/>
      <c r="C133" s="8"/>
      <c r="D133" s="8"/>
      <c r="E133" s="8"/>
      <c r="F133" s="8"/>
      <c r="G133" s="8"/>
    </row>
    <row r="134" spans="1:7" ht="15">
      <c r="A134" s="8"/>
      <c r="B134" s="8"/>
      <c r="C134" s="8"/>
      <c r="D134" s="8"/>
      <c r="E134" s="8"/>
      <c r="F134" s="8"/>
      <c r="G134" s="8"/>
    </row>
    <row r="135" spans="1:7" ht="15">
      <c r="A135" s="8"/>
      <c r="B135" s="8"/>
      <c r="C135" s="8"/>
      <c r="D135" s="8"/>
      <c r="E135" s="8"/>
      <c r="F135" s="8"/>
      <c r="G135" s="8"/>
    </row>
    <row r="136" spans="1:7" ht="15">
      <c r="A136" s="8"/>
      <c r="B136" s="8"/>
      <c r="C136" s="8"/>
      <c r="D136" s="8"/>
      <c r="E136" s="8"/>
      <c r="F136" s="8"/>
      <c r="G136" s="8"/>
    </row>
    <row r="137" spans="1:7" ht="15">
      <c r="A137" s="8"/>
      <c r="B137" s="8"/>
      <c r="C137" s="8"/>
      <c r="D137" s="8"/>
      <c r="E137" s="8"/>
      <c r="F137" s="8"/>
      <c r="G137" s="8"/>
    </row>
    <row r="138" spans="1:7" ht="15">
      <c r="A138" s="8"/>
      <c r="B138" s="8"/>
      <c r="C138" s="8"/>
      <c r="D138" s="8"/>
      <c r="E138" s="8"/>
      <c r="F138" s="8"/>
      <c r="G138" s="8"/>
    </row>
    <row r="139" spans="1:7" ht="15">
      <c r="A139" s="8"/>
      <c r="B139" s="8"/>
      <c r="C139" s="8"/>
      <c r="D139" s="8"/>
      <c r="E139" s="8"/>
      <c r="F139" s="8"/>
      <c r="G139" s="8"/>
    </row>
    <row r="140" spans="1:7" ht="15">
      <c r="A140" s="8"/>
      <c r="B140" s="8"/>
      <c r="C140" s="8"/>
      <c r="D140" s="8"/>
      <c r="E140" s="8"/>
      <c r="F140" s="8"/>
      <c r="G140" s="8"/>
    </row>
    <row r="141" spans="1:7" ht="15">
      <c r="A141" s="8"/>
      <c r="B141" s="8"/>
      <c r="C141" s="8"/>
      <c r="D141" s="8"/>
      <c r="E141" s="8"/>
      <c r="F141" s="8"/>
      <c r="G141" s="8"/>
    </row>
    <row r="142" spans="1:7" ht="15">
      <c r="A142" s="8"/>
      <c r="B142" s="8"/>
      <c r="C142" s="8"/>
      <c r="D142" s="8"/>
      <c r="E142" s="8"/>
      <c r="F142" s="8"/>
      <c r="G142" s="8"/>
    </row>
    <row r="143" spans="1:7" ht="15">
      <c r="A143" s="8"/>
      <c r="B143" s="8"/>
      <c r="C143" s="8"/>
      <c r="D143" s="8"/>
      <c r="E143" s="8"/>
      <c r="F143" s="8"/>
      <c r="G143" s="8"/>
    </row>
    <row r="144" spans="1:7" ht="15">
      <c r="A144" s="8"/>
      <c r="B144" s="8"/>
      <c r="C144" s="8"/>
      <c r="D144" s="8"/>
      <c r="E144" s="8"/>
      <c r="F144" s="8"/>
      <c r="G144" s="8"/>
    </row>
    <row r="145" spans="1:7" ht="15">
      <c r="A145" s="8"/>
      <c r="B145" s="8"/>
      <c r="C145" s="8"/>
      <c r="D145" s="8"/>
      <c r="E145" s="8"/>
      <c r="F145" s="8"/>
      <c r="G145" s="8"/>
    </row>
    <row r="146" spans="1:7" ht="15">
      <c r="A146" s="8"/>
      <c r="B146" s="8"/>
      <c r="C146" s="8"/>
      <c r="D146" s="8"/>
      <c r="E146" s="8"/>
      <c r="F146" s="8"/>
      <c r="G146" s="8"/>
    </row>
    <row r="147" spans="1:7" ht="15">
      <c r="A147" s="8"/>
      <c r="B147" s="8"/>
      <c r="C147" s="8"/>
      <c r="D147" s="8"/>
      <c r="E147" s="8"/>
      <c r="F147" s="8"/>
      <c r="G147" s="8"/>
    </row>
    <row r="148" spans="1:7" ht="15">
      <c r="A148" s="8"/>
      <c r="B148" s="8"/>
      <c r="C148" s="8"/>
      <c r="D148" s="8"/>
      <c r="E148" s="8"/>
      <c r="F148" s="8"/>
      <c r="G148" s="8"/>
    </row>
    <row r="149" spans="1:7" ht="15">
      <c r="A149" s="8"/>
      <c r="B149" s="8"/>
      <c r="C149" s="8"/>
      <c r="D149" s="8"/>
      <c r="E149" s="8"/>
      <c r="F149" s="8"/>
      <c r="G149" s="8"/>
    </row>
    <row r="150" spans="1:7" ht="15">
      <c r="A150" s="8"/>
      <c r="B150" s="8"/>
      <c r="C150" s="8"/>
      <c r="D150" s="8"/>
      <c r="E150" s="8"/>
      <c r="F150" s="8"/>
      <c r="G150" s="8"/>
    </row>
    <row r="151" spans="1:7" ht="15">
      <c r="A151" s="8"/>
      <c r="B151" s="8"/>
      <c r="C151" s="8"/>
      <c r="D151" s="8"/>
      <c r="E151" s="8"/>
      <c r="F151" s="8"/>
      <c r="G151" s="8"/>
    </row>
    <row r="152" spans="1:7" ht="15">
      <c r="A152" s="8"/>
      <c r="B152" s="8"/>
      <c r="C152" s="8"/>
      <c r="D152" s="8"/>
      <c r="E152" s="8"/>
      <c r="F152" s="8"/>
      <c r="G152" s="8"/>
    </row>
    <row r="153" spans="1:7" ht="15">
      <c r="A153" s="8"/>
      <c r="B153" s="8"/>
      <c r="C153" s="8"/>
      <c r="D153" s="8"/>
      <c r="E153" s="8"/>
      <c r="F153" s="8"/>
      <c r="G153" s="8"/>
    </row>
    <row r="154" spans="1:7" ht="15">
      <c r="A154" s="8"/>
      <c r="B154" s="8"/>
      <c r="C154" s="8"/>
      <c r="D154" s="8"/>
      <c r="E154" s="8"/>
      <c r="F154" s="8"/>
      <c r="G154" s="8"/>
    </row>
    <row r="155" spans="1:7" ht="15">
      <c r="A155" s="8"/>
      <c r="B155" s="8"/>
      <c r="C155" s="8"/>
      <c r="D155" s="8"/>
      <c r="E155" s="8"/>
      <c r="F155" s="8"/>
      <c r="G155" s="8"/>
    </row>
    <row r="156" spans="1:7" ht="15">
      <c r="A156" s="8"/>
      <c r="B156" s="8"/>
      <c r="C156" s="8"/>
      <c r="D156" s="8"/>
      <c r="E156" s="8"/>
      <c r="F156" s="8"/>
      <c r="G156" s="8"/>
    </row>
    <row r="157" spans="1:7" ht="15">
      <c r="A157" s="8"/>
      <c r="B157" s="8"/>
      <c r="C157" s="8"/>
      <c r="D157" s="8"/>
      <c r="E157" s="8"/>
      <c r="F157" s="8"/>
      <c r="G157" s="8"/>
    </row>
    <row r="158" spans="1:7" ht="15">
      <c r="A158" s="8"/>
      <c r="B158" s="8"/>
      <c r="C158" s="8"/>
      <c r="D158" s="8"/>
      <c r="E158" s="8"/>
      <c r="F158" s="8"/>
      <c r="G158" s="8"/>
    </row>
    <row r="159" spans="1:7" ht="15">
      <c r="A159" s="8"/>
      <c r="B159" s="8"/>
      <c r="C159" s="8"/>
      <c r="D159" s="8"/>
      <c r="E159" s="8"/>
      <c r="F159" s="8"/>
      <c r="G159" s="8"/>
    </row>
    <row r="160" spans="1:7" ht="15">
      <c r="A160" s="8"/>
      <c r="B160" s="8"/>
      <c r="C160" s="8"/>
      <c r="D160" s="8"/>
      <c r="E160" s="8"/>
      <c r="F160" s="8"/>
      <c r="G160" s="8"/>
    </row>
    <row r="161" spans="1:7" ht="15">
      <c r="A161" s="8"/>
      <c r="B161" s="8"/>
      <c r="C161" s="8"/>
      <c r="D161" s="8"/>
      <c r="E161" s="8"/>
      <c r="F161" s="8"/>
      <c r="G161" s="8"/>
    </row>
    <row r="162" spans="1:7" ht="15">
      <c r="A162" s="8"/>
      <c r="B162" s="8"/>
      <c r="C162" s="8"/>
      <c r="D162" s="8"/>
      <c r="E162" s="8"/>
      <c r="F162" s="8"/>
      <c r="G162" s="8"/>
    </row>
    <row r="163" spans="1:7" ht="15">
      <c r="A163" s="8"/>
      <c r="B163" s="8"/>
      <c r="C163" s="8"/>
      <c r="D163" s="8"/>
      <c r="E163" s="8"/>
      <c r="F163" s="8"/>
      <c r="G163" s="8"/>
    </row>
    <row r="164" spans="1:7" ht="15">
      <c r="A164" s="8"/>
      <c r="B164" s="8"/>
      <c r="C164" s="8"/>
      <c r="D164" s="8"/>
      <c r="E164" s="8"/>
      <c r="F164" s="8"/>
      <c r="G164" s="8"/>
    </row>
    <row r="165" spans="1:7" ht="15">
      <c r="A165" s="8"/>
      <c r="B165" s="8"/>
      <c r="C165" s="8"/>
      <c r="D165" s="8"/>
      <c r="E165" s="8"/>
      <c r="F165" s="8"/>
      <c r="G165" s="8"/>
    </row>
    <row r="166" spans="1:7" ht="15">
      <c r="A166" s="8"/>
      <c r="B166" s="8"/>
      <c r="C166" s="8"/>
      <c r="D166" s="8"/>
      <c r="E166" s="8"/>
      <c r="F166" s="8"/>
      <c r="G166" s="8"/>
    </row>
    <row r="167" spans="1:7" ht="15">
      <c r="A167" s="8"/>
      <c r="B167" s="8"/>
      <c r="C167" s="8"/>
      <c r="D167" s="8"/>
      <c r="E167" s="8"/>
      <c r="F167" s="8"/>
      <c r="G167" s="8"/>
    </row>
    <row r="168" spans="1:7" ht="15">
      <c r="A168" s="8"/>
      <c r="B168" s="8"/>
      <c r="C168" s="8"/>
      <c r="D168" s="8"/>
      <c r="E168" s="8"/>
      <c r="F168" s="8"/>
      <c r="G168" s="8"/>
    </row>
    <row r="169" spans="1:7" ht="15">
      <c r="A169" s="8"/>
      <c r="B169" s="8"/>
      <c r="C169" s="8"/>
      <c r="D169" s="8"/>
      <c r="E169" s="8"/>
      <c r="F169" s="8"/>
      <c r="G169" s="8"/>
    </row>
    <row r="170" spans="1:7" ht="15">
      <c r="A170" s="8"/>
      <c r="B170" s="8"/>
      <c r="C170" s="8"/>
      <c r="D170" s="8"/>
      <c r="E170" s="8"/>
      <c r="F170" s="8"/>
      <c r="G170" s="8"/>
    </row>
    <row r="171" spans="1:7" ht="15">
      <c r="A171" s="8"/>
      <c r="B171" s="8"/>
      <c r="C171" s="8"/>
      <c r="D171" s="8"/>
      <c r="E171" s="8"/>
      <c r="F171" s="8"/>
      <c r="G171" s="8"/>
    </row>
    <row r="172" spans="1:7" ht="15">
      <c r="A172" s="8"/>
      <c r="B172" s="8"/>
      <c r="C172" s="8"/>
      <c r="D172" s="8"/>
      <c r="E172" s="8"/>
      <c r="F172" s="8"/>
      <c r="G172" s="8"/>
    </row>
    <row r="173" spans="1:7" ht="15">
      <c r="A173" s="8"/>
      <c r="B173" s="8"/>
      <c r="C173" s="8"/>
      <c r="D173" s="8"/>
      <c r="E173" s="8"/>
      <c r="F173" s="8"/>
      <c r="G173" s="8"/>
    </row>
    <row r="174" spans="1:7" ht="15">
      <c r="A174" s="8"/>
      <c r="B174" s="8"/>
      <c r="C174" s="8"/>
      <c r="D174" s="8"/>
      <c r="E174" s="8"/>
      <c r="F174" s="8"/>
      <c r="G174" s="8"/>
    </row>
    <row r="175" spans="1:7" ht="15">
      <c r="A175" s="8"/>
      <c r="B175" s="8"/>
      <c r="C175" s="8"/>
      <c r="D175" s="8"/>
      <c r="E175" s="8"/>
      <c r="F175" s="8"/>
      <c r="G175" s="8"/>
    </row>
    <row r="176" spans="1:7" ht="15">
      <c r="A176" s="8"/>
      <c r="B176" s="8"/>
      <c r="C176" s="8"/>
      <c r="D176" s="8"/>
      <c r="E176" s="8"/>
      <c r="F176" s="8"/>
      <c r="G176" s="8"/>
    </row>
    <row r="177" spans="1:7" ht="15">
      <c r="A177" s="8"/>
      <c r="B177" s="8"/>
      <c r="C177" s="8"/>
      <c r="D177" s="8"/>
      <c r="E177" s="8"/>
      <c r="F177" s="8"/>
      <c r="G177" s="8"/>
    </row>
    <row r="178" spans="1:7" ht="15">
      <c r="A178" s="8"/>
      <c r="B178" s="8"/>
      <c r="C178" s="8"/>
      <c r="D178" s="8"/>
      <c r="E178" s="8"/>
      <c r="F178" s="8"/>
      <c r="G178" s="8"/>
    </row>
    <row r="179" spans="1:7" ht="15">
      <c r="A179" s="8"/>
      <c r="B179" s="8"/>
      <c r="C179" s="8"/>
      <c r="D179" s="8"/>
      <c r="E179" s="8"/>
      <c r="F179" s="8"/>
      <c r="G179" s="8"/>
    </row>
    <row r="180" spans="1:7" ht="15">
      <c r="A180" s="8"/>
      <c r="B180" s="8"/>
      <c r="C180" s="8"/>
      <c r="D180" s="8"/>
      <c r="E180" s="8"/>
      <c r="F180" s="8"/>
      <c r="G180" s="8"/>
    </row>
    <row r="181" spans="1:7" ht="15">
      <c r="A181" s="8"/>
      <c r="B181" s="8"/>
      <c r="C181" s="8"/>
      <c r="D181" s="8"/>
      <c r="E181" s="8"/>
      <c r="F181" s="8"/>
      <c r="G181" s="8"/>
    </row>
    <row r="182" spans="1:7" ht="15">
      <c r="A182" s="8"/>
      <c r="B182" s="8"/>
      <c r="C182" s="8"/>
      <c r="D182" s="8"/>
      <c r="E182" s="8"/>
      <c r="F182" s="8"/>
      <c r="G182" s="8"/>
    </row>
    <row r="183" spans="1:7" ht="15">
      <c r="A183" s="8"/>
      <c r="B183" s="8"/>
      <c r="C183" s="8"/>
      <c r="D183" s="8"/>
      <c r="E183" s="8"/>
      <c r="F183" s="8"/>
      <c r="G183" s="8"/>
    </row>
    <row r="184" spans="1:7" ht="15">
      <c r="A184" s="8"/>
      <c r="B184" s="8"/>
      <c r="C184" s="8"/>
      <c r="D184" s="8"/>
      <c r="E184" s="8"/>
      <c r="F184" s="8"/>
      <c r="G184" s="8"/>
    </row>
    <row r="185" spans="1:7" ht="15">
      <c r="A185" s="8"/>
      <c r="B185" s="8"/>
      <c r="C185" s="8"/>
      <c r="D185" s="8"/>
      <c r="E185" s="8"/>
      <c r="F185" s="8"/>
      <c r="G185" s="8"/>
    </row>
    <row r="186" spans="1:7" ht="15">
      <c r="A186" s="8"/>
      <c r="B186" s="8"/>
      <c r="C186" s="8"/>
      <c r="D186" s="8"/>
      <c r="E186" s="8"/>
      <c r="F186" s="8"/>
      <c r="G186" s="8"/>
    </row>
    <row r="187" spans="1:7" ht="15">
      <c r="A187" s="8"/>
      <c r="B187" s="8"/>
      <c r="C187" s="8"/>
      <c r="D187" s="8"/>
      <c r="E187" s="8"/>
      <c r="F187" s="8"/>
      <c r="G187" s="8"/>
    </row>
    <row r="188" spans="1:7" ht="15">
      <c r="A188" s="8"/>
      <c r="B188" s="8"/>
      <c r="C188" s="8"/>
      <c r="D188" s="8"/>
      <c r="E188" s="8"/>
      <c r="F188" s="8"/>
      <c r="G188" s="8"/>
    </row>
    <row r="189" spans="1:7" ht="15">
      <c r="A189" s="8"/>
      <c r="B189" s="8"/>
      <c r="C189" s="8"/>
      <c r="D189" s="8"/>
      <c r="E189" s="8"/>
      <c r="F189" s="8"/>
      <c r="G189" s="8"/>
    </row>
    <row r="190" spans="1:7" ht="15">
      <c r="A190" s="8"/>
      <c r="B190" s="8"/>
      <c r="C190" s="8"/>
      <c r="D190" s="8"/>
      <c r="E190" s="8"/>
      <c r="F190" s="8"/>
      <c r="G190" s="8"/>
    </row>
    <row r="191" spans="1:7" ht="15">
      <c r="A191" s="8"/>
      <c r="B191" s="8"/>
      <c r="C191" s="8"/>
      <c r="D191" s="8"/>
      <c r="E191" s="8"/>
      <c r="F191" s="8"/>
      <c r="G191" s="8"/>
    </row>
    <row r="192" spans="1:7" ht="15">
      <c r="A192" s="8"/>
      <c r="B192" s="8"/>
      <c r="C192" s="8"/>
      <c r="D192" s="8"/>
      <c r="E192" s="8"/>
      <c r="F192" s="8"/>
      <c r="G192" s="8"/>
    </row>
    <row r="193" spans="1:7" ht="15">
      <c r="A193" s="8"/>
      <c r="B193" s="8"/>
      <c r="C193" s="8"/>
      <c r="D193" s="8"/>
      <c r="E193" s="8"/>
      <c r="F193" s="8"/>
      <c r="G193" s="8"/>
    </row>
    <row r="194" spans="1:7" ht="15">
      <c r="A194" s="8"/>
      <c r="B194" s="8"/>
      <c r="C194" s="8"/>
      <c r="D194" s="8"/>
      <c r="E194" s="8"/>
      <c r="F194" s="8"/>
      <c r="G194" s="8"/>
    </row>
    <row r="195" spans="1:7" ht="15">
      <c r="A195" s="8"/>
      <c r="B195" s="8"/>
      <c r="C195" s="8"/>
      <c r="D195" s="8"/>
      <c r="E195" s="8"/>
      <c r="F195" s="8"/>
      <c r="G195" s="8"/>
    </row>
    <row r="196" spans="1:7" ht="15">
      <c r="A196" s="8"/>
      <c r="B196" s="8"/>
      <c r="C196" s="8"/>
      <c r="D196" s="8"/>
      <c r="E196" s="8"/>
      <c r="F196" s="8"/>
      <c r="G196" s="8"/>
    </row>
    <row r="197" spans="1:7" ht="15">
      <c r="A197" s="8"/>
      <c r="B197" s="8"/>
      <c r="C197" s="8"/>
      <c r="D197" s="8"/>
      <c r="E197" s="8"/>
      <c r="F197" s="8"/>
      <c r="G197" s="8"/>
    </row>
    <row r="198" spans="1:7" ht="15">
      <c r="A198" s="8"/>
      <c r="B198" s="8"/>
      <c r="C198" s="8"/>
      <c r="D198" s="8"/>
      <c r="E198" s="8"/>
      <c r="F198" s="8"/>
      <c r="G198" s="8"/>
    </row>
    <row r="199" spans="1:7" ht="15">
      <c r="A199" s="8"/>
      <c r="B199" s="8"/>
      <c r="C199" s="8"/>
      <c r="D199" s="8"/>
      <c r="E199" s="8"/>
      <c r="F199" s="8"/>
      <c r="G199" s="8"/>
    </row>
    <row r="200" spans="1:7" ht="15">
      <c r="A200" s="8"/>
      <c r="B200" s="8"/>
      <c r="C200" s="8"/>
      <c r="D200" s="8"/>
      <c r="E200" s="8"/>
      <c r="F200" s="8"/>
      <c r="G200" s="8"/>
    </row>
    <row r="201" spans="1:7" ht="15">
      <c r="A201" s="8"/>
      <c r="B201" s="8"/>
      <c r="C201" s="8"/>
      <c r="D201" s="8"/>
      <c r="E201" s="8"/>
      <c r="F201" s="8"/>
      <c r="G201" s="8"/>
    </row>
    <row r="202" spans="1:7" ht="15">
      <c r="A202" s="8"/>
      <c r="B202" s="8"/>
      <c r="C202" s="8"/>
      <c r="D202" s="8"/>
      <c r="E202" s="8"/>
      <c r="F202" s="8"/>
      <c r="G202" s="8"/>
    </row>
    <row r="203" spans="1:7" ht="15">
      <c r="A203" s="8"/>
      <c r="B203" s="8"/>
      <c r="C203" s="8"/>
      <c r="D203" s="8"/>
      <c r="E203" s="8"/>
      <c r="F203" s="8"/>
      <c r="G203" s="8"/>
    </row>
    <row r="204" spans="1:7" ht="15">
      <c r="A204" s="8"/>
      <c r="B204" s="8"/>
      <c r="C204" s="8"/>
      <c r="D204" s="8"/>
      <c r="E204" s="8"/>
      <c r="F204" s="8"/>
      <c r="G204" s="8"/>
    </row>
    <row r="205" spans="1:7" ht="15">
      <c r="A205" s="8"/>
      <c r="B205" s="8"/>
      <c r="C205" s="8"/>
      <c r="D205" s="8"/>
      <c r="E205" s="8"/>
      <c r="F205" s="8"/>
      <c r="G205" s="8"/>
    </row>
    <row r="206" spans="1:7" ht="15">
      <c r="A206" s="8"/>
      <c r="B206" s="8"/>
      <c r="C206" s="8"/>
      <c r="D206" s="8"/>
      <c r="E206" s="8"/>
      <c r="F206" s="8"/>
      <c r="G206" s="8"/>
    </row>
    <row r="207" spans="1:7" ht="15">
      <c r="A207" s="8"/>
      <c r="B207" s="8"/>
      <c r="C207" s="8"/>
      <c r="D207" s="8"/>
      <c r="E207" s="8"/>
      <c r="F207" s="8"/>
      <c r="G207" s="8"/>
    </row>
    <row r="208" spans="1:7" ht="15">
      <c r="A208" s="8"/>
      <c r="B208" s="8"/>
      <c r="C208" s="8"/>
      <c r="D208" s="8"/>
      <c r="E208" s="8"/>
      <c r="F208" s="8"/>
      <c r="G208" s="8"/>
    </row>
    <row r="209" spans="1:7" ht="15">
      <c r="A209" s="8"/>
      <c r="B209" s="8"/>
      <c r="C209" s="8"/>
      <c r="D209" s="8"/>
      <c r="E209" s="8"/>
      <c r="F209" s="8"/>
      <c r="G209" s="8"/>
    </row>
    <row r="210" spans="1:7" ht="15">
      <c r="A210" s="8"/>
      <c r="B210" s="8"/>
      <c r="C210" s="8"/>
      <c r="D210" s="8"/>
      <c r="E210" s="8"/>
      <c r="F210" s="8"/>
      <c r="G210" s="8"/>
    </row>
    <row r="211" spans="1:7" ht="15">
      <c r="A211" s="8"/>
      <c r="B211" s="8"/>
      <c r="C211" s="8"/>
      <c r="D211" s="8"/>
      <c r="E211" s="8"/>
      <c r="F211" s="8"/>
      <c r="G211" s="8"/>
    </row>
    <row r="212" spans="1:7" ht="15">
      <c r="A212" s="8"/>
      <c r="B212" s="8"/>
      <c r="C212" s="8"/>
      <c r="D212" s="8"/>
      <c r="E212" s="8"/>
      <c r="F212" s="8"/>
      <c r="G212" s="8"/>
    </row>
    <row r="213" spans="1:7" ht="15">
      <c r="A213" s="8"/>
      <c r="B213" s="8"/>
      <c r="C213" s="8"/>
      <c r="D213" s="8"/>
      <c r="E213" s="8"/>
      <c r="F213" s="8"/>
      <c r="G213" s="8"/>
    </row>
    <row r="214" spans="1:7" ht="15">
      <c r="A214" s="8"/>
      <c r="B214" s="8"/>
      <c r="C214" s="8"/>
      <c r="D214" s="8"/>
      <c r="E214" s="8"/>
      <c r="F214" s="8"/>
      <c r="G214" s="8"/>
    </row>
    <row r="215" spans="1:7" ht="15">
      <c r="A215" s="8"/>
      <c r="B215" s="8"/>
      <c r="C215" s="8"/>
      <c r="D215" s="8"/>
      <c r="E215" s="8"/>
      <c r="F215" s="8"/>
      <c r="G215" s="8"/>
    </row>
    <row r="216" spans="1:7" ht="15">
      <c r="A216" s="8"/>
      <c r="B216" s="8"/>
      <c r="C216" s="8"/>
      <c r="D216" s="8"/>
      <c r="E216" s="8"/>
      <c r="F216" s="8"/>
      <c r="G216" s="8"/>
    </row>
    <row r="217" spans="1:7" ht="15">
      <c r="A217" s="8"/>
      <c r="B217" s="8"/>
      <c r="C217" s="8"/>
      <c r="D217" s="8"/>
      <c r="E217" s="8"/>
      <c r="F217" s="8"/>
      <c r="G217" s="8"/>
    </row>
    <row r="218" spans="1:7" ht="15">
      <c r="A218" s="8"/>
      <c r="B218" s="8"/>
      <c r="C218" s="8"/>
      <c r="D218" s="8"/>
      <c r="E218" s="8"/>
      <c r="F218" s="8"/>
      <c r="G218" s="8"/>
    </row>
    <row r="219" spans="1:7" ht="15">
      <c r="A219" s="8"/>
      <c r="B219" s="8"/>
      <c r="C219" s="8"/>
      <c r="D219" s="8"/>
      <c r="E219" s="8"/>
      <c r="F219" s="8"/>
      <c r="G219" s="8"/>
    </row>
    <row r="220" spans="1:7" ht="15">
      <c r="A220" s="8"/>
      <c r="B220" s="8"/>
      <c r="C220" s="8"/>
      <c r="D220" s="8"/>
      <c r="E220" s="8"/>
      <c r="F220" s="8"/>
      <c r="G220" s="8"/>
    </row>
    <row r="221" spans="1:7" ht="15">
      <c r="A221" s="8"/>
      <c r="B221" s="8"/>
      <c r="C221" s="8"/>
      <c r="D221" s="8"/>
      <c r="E221" s="8"/>
      <c r="F221" s="8"/>
      <c r="G221" s="8"/>
    </row>
    <row r="222" spans="1:7" ht="15">
      <c r="A222" s="8"/>
      <c r="B222" s="8"/>
      <c r="C222" s="8"/>
      <c r="D222" s="8"/>
      <c r="E222" s="8"/>
      <c r="F222" s="8"/>
      <c r="G222" s="8"/>
    </row>
    <row r="223" spans="1:7" ht="15">
      <c r="A223" s="8"/>
      <c r="B223" s="8"/>
      <c r="C223" s="8"/>
      <c r="D223" s="8"/>
      <c r="E223" s="8"/>
      <c r="F223" s="8"/>
      <c r="G223" s="8"/>
    </row>
    <row r="224" spans="1:7" ht="15">
      <c r="A224" s="8"/>
      <c r="B224" s="8"/>
      <c r="C224" s="8"/>
      <c r="D224" s="8"/>
      <c r="E224" s="8"/>
      <c r="F224" s="8"/>
      <c r="G224" s="8"/>
    </row>
    <row r="225" spans="1:7" ht="15">
      <c r="A225" s="8"/>
      <c r="B225" s="8"/>
      <c r="C225" s="8"/>
      <c r="D225" s="8"/>
      <c r="E225" s="8"/>
      <c r="F225" s="8"/>
      <c r="G225" s="8"/>
    </row>
    <row r="226" spans="1:7" ht="15">
      <c r="A226" s="8"/>
      <c r="B226" s="8"/>
      <c r="C226" s="8"/>
      <c r="D226" s="8"/>
      <c r="E226" s="8"/>
      <c r="F226" s="8"/>
      <c r="G226" s="8"/>
    </row>
    <row r="227" spans="1:7" ht="15">
      <c r="A227" s="8"/>
      <c r="B227" s="8"/>
      <c r="C227" s="8"/>
      <c r="D227" s="8"/>
      <c r="E227" s="8"/>
      <c r="F227" s="8"/>
      <c r="G227" s="8"/>
    </row>
    <row r="228" spans="1:7" ht="15">
      <c r="A228" s="8"/>
      <c r="B228" s="8"/>
      <c r="C228" s="8"/>
      <c r="D228" s="8"/>
      <c r="E228" s="8"/>
      <c r="F228" s="8"/>
      <c r="G228" s="8"/>
    </row>
    <row r="229" spans="1:7" ht="15">
      <c r="A229" s="8"/>
      <c r="B229" s="8"/>
      <c r="C229" s="8"/>
      <c r="D229" s="8"/>
      <c r="E229" s="8"/>
      <c r="F229" s="8"/>
      <c r="G229" s="8"/>
    </row>
    <row r="230" spans="1:7" ht="15">
      <c r="A230" s="8"/>
      <c r="B230" s="8"/>
      <c r="C230" s="8"/>
      <c r="D230" s="8"/>
      <c r="E230" s="8"/>
      <c r="F230" s="8"/>
      <c r="G230" s="8"/>
    </row>
    <row r="231" spans="1:7" ht="15">
      <c r="A231" s="8"/>
      <c r="B231" s="8"/>
      <c r="C231" s="8"/>
      <c r="D231" s="8"/>
      <c r="E231" s="8"/>
      <c r="F231" s="8"/>
      <c r="G231" s="8"/>
    </row>
    <row r="232" spans="1:7" ht="15">
      <c r="A232" s="8"/>
      <c r="B232" s="8"/>
      <c r="C232" s="8"/>
      <c r="D232" s="8"/>
      <c r="E232" s="8"/>
      <c r="F232" s="8"/>
      <c r="G232" s="8"/>
    </row>
    <row r="233" spans="1:7" ht="15">
      <c r="A233" s="8"/>
      <c r="B233" s="8"/>
      <c r="C233" s="8"/>
      <c r="D233" s="8"/>
      <c r="E233" s="8"/>
      <c r="F233" s="8"/>
      <c r="G233" s="8"/>
    </row>
    <row r="234" spans="1:7" ht="15">
      <c r="A234" s="8"/>
      <c r="B234" s="8"/>
      <c r="C234" s="8"/>
      <c r="D234" s="8"/>
      <c r="E234" s="8"/>
      <c r="F234" s="8"/>
      <c r="G234" s="8"/>
    </row>
    <row r="235" spans="1:7" ht="15">
      <c r="A235" s="8"/>
      <c r="B235" s="8"/>
      <c r="C235" s="8"/>
      <c r="D235" s="8"/>
      <c r="E235" s="8"/>
      <c r="F235" s="8"/>
      <c r="G235" s="8"/>
    </row>
    <row r="236" spans="1:7" ht="15">
      <c r="A236" s="8"/>
      <c r="B236" s="8"/>
      <c r="C236" s="8"/>
      <c r="D236" s="8"/>
      <c r="E236" s="8"/>
      <c r="F236" s="8"/>
      <c r="G236" s="8"/>
    </row>
    <row r="237" spans="1:7" ht="15">
      <c r="A237" s="8"/>
      <c r="B237" s="8"/>
      <c r="C237" s="8"/>
      <c r="D237" s="8"/>
      <c r="E237" s="8"/>
      <c r="F237" s="8"/>
      <c r="G237" s="8"/>
    </row>
    <row r="238" spans="1:7" ht="15">
      <c r="A238" s="8"/>
      <c r="B238" s="8"/>
      <c r="C238" s="8"/>
      <c r="D238" s="8"/>
      <c r="E238" s="8"/>
      <c r="F238" s="8"/>
      <c r="G238" s="8"/>
    </row>
    <row r="239" spans="1:7" ht="15">
      <c r="A239" s="8"/>
      <c r="B239" s="8"/>
      <c r="C239" s="8"/>
      <c r="D239" s="8"/>
      <c r="E239" s="8"/>
      <c r="F239" s="8"/>
      <c r="G239" s="8"/>
    </row>
    <row r="240" spans="1:7" ht="15">
      <c r="A240" s="8"/>
      <c r="B240" s="8"/>
      <c r="C240" s="8"/>
      <c r="D240" s="8"/>
      <c r="E240" s="8"/>
      <c r="F240" s="8"/>
      <c r="G240" s="8"/>
    </row>
    <row r="241" spans="1:7" ht="15">
      <c r="A241" s="8"/>
      <c r="B241" s="8"/>
      <c r="C241" s="8"/>
      <c r="D241" s="8"/>
      <c r="E241" s="8"/>
      <c r="F241" s="8"/>
      <c r="G241" s="8"/>
    </row>
    <row r="242" spans="1:7" ht="15">
      <c r="A242" s="8"/>
      <c r="B242" s="8"/>
      <c r="C242" s="8"/>
      <c r="D242" s="8"/>
      <c r="E242" s="8"/>
      <c r="F242" s="8"/>
      <c r="G242" s="8"/>
    </row>
    <row r="243" spans="1:7" ht="15">
      <c r="A243" s="8"/>
      <c r="B243" s="8"/>
      <c r="C243" s="8"/>
      <c r="D243" s="8"/>
      <c r="E243" s="8"/>
      <c r="F243" s="8"/>
      <c r="G243" s="8"/>
    </row>
    <row r="244" spans="1:7" ht="15">
      <c r="A244" s="8"/>
      <c r="B244" s="8"/>
      <c r="C244" s="8"/>
      <c r="D244" s="8"/>
      <c r="E244" s="8"/>
      <c r="F244" s="8"/>
      <c r="G244" s="8"/>
    </row>
    <row r="245" spans="1:7" ht="15">
      <c r="A245" s="8"/>
      <c r="B245" s="8"/>
      <c r="C245" s="8"/>
      <c r="D245" s="8"/>
      <c r="E245" s="8"/>
      <c r="F245" s="8"/>
      <c r="G245" s="8"/>
    </row>
    <row r="246" spans="1:7" ht="15">
      <c r="A246" s="8"/>
      <c r="B246" s="8"/>
      <c r="C246" s="8"/>
      <c r="D246" s="8"/>
      <c r="E246" s="8"/>
      <c r="F246" s="8"/>
      <c r="G246" s="8"/>
    </row>
    <row r="247" spans="1:7" ht="15">
      <c r="A247" s="8"/>
      <c r="B247" s="8"/>
      <c r="C247" s="8"/>
      <c r="D247" s="8"/>
      <c r="E247" s="8"/>
      <c r="F247" s="8"/>
      <c r="G247" s="8"/>
    </row>
    <row r="248" spans="1:7" ht="15">
      <c r="A248" s="8"/>
      <c r="B248" s="8"/>
      <c r="C248" s="8"/>
      <c r="D248" s="8"/>
      <c r="E248" s="8"/>
      <c r="F248" s="8"/>
      <c r="G248" s="8"/>
    </row>
    <row r="249" spans="1:7" ht="15">
      <c r="A249" s="8"/>
      <c r="B249" s="8"/>
      <c r="C249" s="8"/>
      <c r="D249" s="8"/>
      <c r="E249" s="8"/>
      <c r="F249" s="8"/>
      <c r="G249" s="8"/>
    </row>
    <row r="250" spans="1:7" ht="15">
      <c r="A250" s="8"/>
      <c r="B250" s="8"/>
      <c r="C250" s="8"/>
      <c r="D250" s="8"/>
      <c r="E250" s="8"/>
      <c r="F250" s="8"/>
      <c r="G250" s="8"/>
    </row>
  </sheetData>
  <mergeCells count="1">
    <mergeCell ref="A1:G1"/>
  </mergeCells>
  <dataValidations count="1">
    <dataValidation type="list" sqref="C3:C13">
      <formula1>Listes!$B$2:$B$50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00"/>
  <sheetViews>
    <sheetView showGridLines="0" workbookViewId="0" topLeftCell="A1">
      <pane ySplit="2" topLeftCell="A3" activePane="bottomLeft" state="frozen"/>
      <selection pane="topLeft" activeCell="A1" sqref="A1"/>
      <selection pane="bottomLeft" activeCell="A3" sqref="A3"/>
    </sheetView>
  </sheetViews>
  <sheetFormatPr defaultColWidth="9.42428571428571" defaultRowHeight="15"/>
  <cols>
    <col min="1" max="1" width="14" customWidth="1"/>
    <col min="2" max="2" width="22" customWidth="1"/>
    <col min="3" max="3" width="16" customWidth="1"/>
    <col min="4" max="4" width="26" customWidth="1"/>
    <col min="5" max="5" width="34" customWidth="1"/>
    <col min="6" max="6" width="18" customWidth="1"/>
    <col min="7" max="7" width="10" customWidth="1"/>
    <col min="8" max="8" width="12" customWidth="1"/>
    <col min="9" max="9" width="24" customWidth="1"/>
  </cols>
  <sheetData>
    <row r="1" spans="1:9" ht="15">
      <c r="A1" s="24" t="s">
        <v>60</v>
      </c>
      <c r="B1" s="25"/>
      <c r="C1" s="25"/>
      <c r="D1" s="25"/>
      <c r="E1" s="25"/>
      <c r="F1" s="25"/>
      <c r="G1" s="25"/>
      <c r="H1" s="25"/>
      <c r="I1" s="25"/>
    </row>
    <row r="2" spans="1:9" ht="15">
      <c r="A2" s="23" t="s">
        <v>61</v>
      </c>
      <c r="B2" s="23" t="s">
        <v>62</v>
      </c>
      <c r="C2" s="23" t="s">
        <v>63</v>
      </c>
      <c r="D2" s="23" t="s">
        <v>64</v>
      </c>
      <c r="E2" s="23" t="s">
        <v>38</v>
      </c>
      <c r="F2" s="23" t="s">
        <v>41</v>
      </c>
      <c r="G2" s="23" t="s">
        <v>65</v>
      </c>
      <c r="H2" s="23" t="s">
        <v>66</v>
      </c>
      <c r="I2" s="23" t="s">
        <v>67</v>
      </c>
    </row>
    <row r="3" spans="1:9" ht="15">
      <c r="A3" s="8" t="s">
        <v>68</v>
      </c>
      <c r="B3" s="8" t="s">
        <v>69</v>
      </c>
      <c r="C3" s="8" t="s">
        <v>70</v>
      </c>
      <c r="D3" s="8" t="s">
        <v>71</v>
      </c>
      <c r="E3" s="8" t="s">
        <v>72</v>
      </c>
      <c r="F3" s="8" t="s">
        <v>46</v>
      </c>
      <c r="G3" s="8" t="s">
        <v>47</v>
      </c>
      <c r="H3" s="8" t="s">
        <v>73</v>
      </c>
      <c r="I3" s="8" t="s">
        <v>74</v>
      </c>
    </row>
    <row r="4" spans="1:9" ht="15">
      <c r="A4" s="8" t="s">
        <v>75</v>
      </c>
      <c r="B4" s="8" t="s">
        <v>76</v>
      </c>
      <c r="C4" s="8" t="s">
        <v>77</v>
      </c>
      <c r="D4" s="8" t="s">
        <v>78</v>
      </c>
      <c r="E4" s="8" t="s">
        <v>79</v>
      </c>
      <c r="F4" s="8" t="s">
        <v>46</v>
      </c>
      <c r="G4" s="8" t="s">
        <v>47</v>
      </c>
      <c r="H4" s="8" t="s">
        <v>80</v>
      </c>
      <c r="I4" s="8"/>
    </row>
    <row r="5" spans="1:9" ht="15">
      <c r="A5" s="8" t="s">
        <v>81</v>
      </c>
      <c r="B5" s="8" t="s">
        <v>82</v>
      </c>
      <c r="C5" s="8" t="s">
        <v>83</v>
      </c>
      <c r="D5" s="8" t="s">
        <v>84</v>
      </c>
      <c r="E5" s="8" t="s">
        <v>85</v>
      </c>
      <c r="F5" s="8" t="s">
        <v>54</v>
      </c>
      <c r="G5" s="8" t="s">
        <v>55</v>
      </c>
      <c r="H5" s="8" t="s">
        <v>73</v>
      </c>
      <c r="I5" s="8" t="s">
        <v>86</v>
      </c>
    </row>
    <row r="6" spans="1:9" ht="15">
      <c r="A6" s="8" t="s">
        <v>87</v>
      </c>
      <c r="B6" s="8" t="s">
        <v>88</v>
      </c>
      <c r="C6" s="8" t="s">
        <v>89</v>
      </c>
      <c r="D6" s="8" t="s">
        <v>90</v>
      </c>
      <c r="E6" s="8" t="s">
        <v>91</v>
      </c>
      <c r="F6" s="8" t="s">
        <v>54</v>
      </c>
      <c r="G6" s="8" t="s">
        <v>55</v>
      </c>
      <c r="H6" s="8" t="s">
        <v>80</v>
      </c>
      <c r="I6" s="8"/>
    </row>
    <row r="7" spans="1:9" ht="15">
      <c r="A7" s="8"/>
      <c r="B7" s="8"/>
      <c r="C7" s="8"/>
      <c r="D7" s="8"/>
      <c r="E7" s="8"/>
      <c r="F7" s="8"/>
      <c r="G7" s="8"/>
      <c r="H7" s="8"/>
      <c r="I7" s="8"/>
    </row>
    <row r="8" spans="1:9" ht="15">
      <c r="A8" s="8"/>
      <c r="B8" s="8"/>
      <c r="C8" s="8"/>
      <c r="D8" s="8"/>
      <c r="E8" s="8"/>
      <c r="F8" s="8"/>
      <c r="G8" s="8"/>
      <c r="H8" s="8"/>
      <c r="I8" s="8"/>
    </row>
    <row r="9" spans="1:9" ht="15">
      <c r="A9" s="8"/>
      <c r="B9" s="8"/>
      <c r="C9" s="8"/>
      <c r="D9" s="8"/>
      <c r="E9" s="8"/>
      <c r="F9" s="8"/>
      <c r="G9" s="8"/>
      <c r="H9" s="8"/>
      <c r="I9" s="8"/>
    </row>
    <row r="10" spans="1:9" ht="15">
      <c r="A10" s="8"/>
      <c r="B10" s="8"/>
      <c r="C10" s="8"/>
      <c r="D10" s="8"/>
      <c r="E10" s="8"/>
      <c r="F10" s="8"/>
      <c r="G10" s="8"/>
      <c r="H10" s="8"/>
      <c r="I10" s="8"/>
    </row>
    <row r="11" spans="1:9" ht="15">
      <c r="A11" s="8"/>
      <c r="B11" s="8"/>
      <c r="C11" s="8"/>
      <c r="D11" s="8"/>
      <c r="E11" s="8"/>
      <c r="F11" s="8"/>
      <c r="G11" s="8"/>
      <c r="H11" s="8"/>
      <c r="I11" s="8"/>
    </row>
    <row r="12" spans="1:9" ht="15">
      <c r="A12" s="8"/>
      <c r="B12" s="8"/>
      <c r="C12" s="8"/>
      <c r="D12" s="8"/>
      <c r="E12" s="8"/>
      <c r="F12" s="8"/>
      <c r="G12" s="8"/>
      <c r="H12" s="8"/>
      <c r="I12" s="8"/>
    </row>
    <row r="13" spans="1:9" ht="15">
      <c r="A13" s="8"/>
      <c r="B13" s="8"/>
      <c r="C13" s="8"/>
      <c r="D13" s="8"/>
      <c r="E13" s="8"/>
      <c r="F13" s="8"/>
      <c r="G13" s="8"/>
      <c r="H13" s="8"/>
      <c r="I13" s="8"/>
    </row>
    <row r="14" spans="1:9" ht="15">
      <c r="A14" s="8"/>
      <c r="B14" s="8"/>
      <c r="C14" s="8"/>
      <c r="D14" s="8"/>
      <c r="E14" s="8"/>
      <c r="F14" s="8"/>
      <c r="G14" s="8"/>
      <c r="H14" s="8"/>
      <c r="I14" s="8"/>
    </row>
    <row r="15" spans="1:9" ht="15">
      <c r="A15" s="8"/>
      <c r="B15" s="8"/>
      <c r="C15" s="8"/>
      <c r="D15" s="8"/>
      <c r="E15" s="8"/>
      <c r="F15" s="8"/>
      <c r="G15" s="8"/>
      <c r="H15" s="8"/>
      <c r="I15" s="8"/>
    </row>
    <row r="16" spans="1:9" ht="15">
      <c r="A16" s="8"/>
      <c r="B16" s="8"/>
      <c r="C16" s="8"/>
      <c r="D16" s="8"/>
      <c r="E16" s="8"/>
      <c r="F16" s="8"/>
      <c r="G16" s="8"/>
      <c r="H16" s="8"/>
      <c r="I16" s="8"/>
    </row>
    <row r="17" spans="1:9" ht="15">
      <c r="A17" s="8"/>
      <c r="B17" s="8"/>
      <c r="C17" s="8"/>
      <c r="D17" s="8"/>
      <c r="E17" s="8"/>
      <c r="F17" s="8"/>
      <c r="G17" s="8"/>
      <c r="H17" s="8"/>
      <c r="I17" s="8"/>
    </row>
    <row r="18" spans="1:9" ht="15">
      <c r="A18" s="8"/>
      <c r="B18" s="8"/>
      <c r="C18" s="8"/>
      <c r="D18" s="8"/>
      <c r="E18" s="8"/>
      <c r="F18" s="8"/>
      <c r="G18" s="8"/>
      <c r="H18" s="8"/>
      <c r="I18" s="8"/>
    </row>
    <row r="19" spans="1:9" ht="15">
      <c r="A19" s="8"/>
      <c r="B19" s="8"/>
      <c r="C19" s="8"/>
      <c r="D19" s="8"/>
      <c r="E19" s="8"/>
      <c r="F19" s="8"/>
      <c r="G19" s="8"/>
      <c r="H19" s="8"/>
      <c r="I19" s="8"/>
    </row>
    <row r="20" spans="1:9" ht="15">
      <c r="A20" s="8"/>
      <c r="B20" s="8"/>
      <c r="C20" s="8"/>
      <c r="D20" s="8"/>
      <c r="E20" s="8"/>
      <c r="F20" s="8"/>
      <c r="G20" s="8"/>
      <c r="H20" s="8"/>
      <c r="I20" s="8"/>
    </row>
    <row r="21" spans="1:9" ht="15">
      <c r="A21" s="8"/>
      <c r="B21" s="8"/>
      <c r="C21" s="8"/>
      <c r="D21" s="8"/>
      <c r="E21" s="8"/>
      <c r="F21" s="8"/>
      <c r="G21" s="8"/>
      <c r="H21" s="8"/>
      <c r="I21" s="8"/>
    </row>
    <row r="22" spans="1:9" ht="15">
      <c r="A22" s="8"/>
      <c r="B22" s="8"/>
      <c r="C22" s="8"/>
      <c r="D22" s="8"/>
      <c r="E22" s="8"/>
      <c r="F22" s="8"/>
      <c r="G22" s="8"/>
      <c r="H22" s="8"/>
      <c r="I22" s="8"/>
    </row>
    <row r="23" spans="1:9" ht="15">
      <c r="A23" s="8"/>
      <c r="B23" s="8"/>
      <c r="C23" s="8"/>
      <c r="D23" s="8"/>
      <c r="E23" s="8"/>
      <c r="F23" s="8"/>
      <c r="G23" s="8"/>
      <c r="H23" s="8"/>
      <c r="I23" s="8"/>
    </row>
    <row r="24" spans="1:9" ht="15">
      <c r="A24" s="8"/>
      <c r="B24" s="8"/>
      <c r="C24" s="8"/>
      <c r="D24" s="8"/>
      <c r="E24" s="8"/>
      <c r="F24" s="8"/>
      <c r="G24" s="8"/>
      <c r="H24" s="8"/>
      <c r="I24" s="8"/>
    </row>
    <row r="25" spans="1:9" ht="15">
      <c r="A25" s="8"/>
      <c r="B25" s="8"/>
      <c r="C25" s="8"/>
      <c r="D25" s="8"/>
      <c r="E25" s="8"/>
      <c r="F25" s="8"/>
      <c r="G25" s="8"/>
      <c r="H25" s="8"/>
      <c r="I25" s="8"/>
    </row>
    <row r="26" spans="1:9" ht="15">
      <c r="A26" s="8"/>
      <c r="B26" s="8"/>
      <c r="C26" s="8"/>
      <c r="D26" s="8"/>
      <c r="E26" s="8"/>
      <c r="F26" s="8"/>
      <c r="G26" s="8"/>
      <c r="H26" s="8"/>
      <c r="I26" s="8"/>
    </row>
    <row r="27" spans="1:9" ht="15">
      <c r="A27" s="8"/>
      <c r="B27" s="8"/>
      <c r="C27" s="8"/>
      <c r="D27" s="8"/>
      <c r="E27" s="8"/>
      <c r="F27" s="8"/>
      <c r="G27" s="8"/>
      <c r="H27" s="8"/>
      <c r="I27" s="8"/>
    </row>
    <row r="28" spans="1:9" ht="15">
      <c r="A28" s="8"/>
      <c r="B28" s="8"/>
      <c r="C28" s="8"/>
      <c r="D28" s="8"/>
      <c r="E28" s="8"/>
      <c r="F28" s="8"/>
      <c r="G28" s="8"/>
      <c r="H28" s="8"/>
      <c r="I28" s="8"/>
    </row>
    <row r="29" spans="1:9" ht="15">
      <c r="A29" s="8"/>
      <c r="B29" s="8"/>
      <c r="C29" s="8"/>
      <c r="D29" s="8"/>
      <c r="E29" s="8"/>
      <c r="F29" s="8"/>
      <c r="G29" s="8"/>
      <c r="H29" s="8"/>
      <c r="I29" s="8"/>
    </row>
    <row r="30" spans="1:9" ht="15">
      <c r="A30" s="8"/>
      <c r="B30" s="8"/>
      <c r="C30" s="8"/>
      <c r="D30" s="8"/>
      <c r="E30" s="8"/>
      <c r="F30" s="8"/>
      <c r="G30" s="8"/>
      <c r="H30" s="8"/>
      <c r="I30" s="8"/>
    </row>
    <row r="31" spans="1:9" ht="15">
      <c r="A31" s="8"/>
      <c r="B31" s="8"/>
      <c r="C31" s="8"/>
      <c r="D31" s="8"/>
      <c r="E31" s="8"/>
      <c r="F31" s="8"/>
      <c r="G31" s="8"/>
      <c r="H31" s="8"/>
      <c r="I31" s="8"/>
    </row>
    <row r="32" spans="1:9" ht="15">
      <c r="A32" s="8"/>
      <c r="B32" s="8"/>
      <c r="C32" s="8"/>
      <c r="D32" s="8"/>
      <c r="E32" s="8"/>
      <c r="F32" s="8"/>
      <c r="G32" s="8"/>
      <c r="H32" s="8"/>
      <c r="I32" s="8"/>
    </row>
    <row r="33" spans="1:9" ht="15">
      <c r="A33" s="8"/>
      <c r="B33" s="8"/>
      <c r="C33" s="8"/>
      <c r="D33" s="8"/>
      <c r="E33" s="8"/>
      <c r="F33" s="8"/>
      <c r="G33" s="8"/>
      <c r="H33" s="8"/>
      <c r="I33" s="8"/>
    </row>
    <row r="34" spans="1:9" ht="15">
      <c r="A34" s="8"/>
      <c r="B34" s="8"/>
      <c r="C34" s="8"/>
      <c r="D34" s="8"/>
      <c r="E34" s="8"/>
      <c r="F34" s="8"/>
      <c r="G34" s="8"/>
      <c r="H34" s="8"/>
      <c r="I34" s="8"/>
    </row>
    <row r="35" spans="1:9" ht="15">
      <c r="A35" s="8"/>
      <c r="B35" s="8"/>
      <c r="C35" s="8"/>
      <c r="D35" s="8"/>
      <c r="E35" s="8"/>
      <c r="F35" s="8"/>
      <c r="G35" s="8"/>
      <c r="H35" s="8"/>
      <c r="I35" s="8"/>
    </row>
    <row r="36" spans="1:9" ht="15">
      <c r="A36" s="8"/>
      <c r="B36" s="8"/>
      <c r="C36" s="8"/>
      <c r="D36" s="8"/>
      <c r="E36" s="8"/>
      <c r="F36" s="8"/>
      <c r="G36" s="8"/>
      <c r="H36" s="8"/>
      <c r="I36" s="8"/>
    </row>
    <row r="37" spans="1:9" ht="15">
      <c r="A37" s="8"/>
      <c r="B37" s="8"/>
      <c r="C37" s="8"/>
      <c r="D37" s="8"/>
      <c r="E37" s="8"/>
      <c r="F37" s="8"/>
      <c r="G37" s="8"/>
      <c r="H37" s="8"/>
      <c r="I37" s="8"/>
    </row>
    <row r="38" spans="1:9" ht="15">
      <c r="A38" s="8"/>
      <c r="B38" s="8"/>
      <c r="C38" s="8"/>
      <c r="D38" s="8"/>
      <c r="E38" s="8"/>
      <c r="F38" s="8"/>
      <c r="G38" s="8"/>
      <c r="H38" s="8"/>
      <c r="I38" s="8"/>
    </row>
    <row r="39" spans="1:9" ht="15">
      <c r="A39" s="8"/>
      <c r="B39" s="8"/>
      <c r="C39" s="8"/>
      <c r="D39" s="8"/>
      <c r="E39" s="8"/>
      <c r="F39" s="8"/>
      <c r="G39" s="8"/>
      <c r="H39" s="8"/>
      <c r="I39" s="8"/>
    </row>
    <row r="40" spans="1:9" ht="15">
      <c r="A40" s="8"/>
      <c r="B40" s="8"/>
      <c r="C40" s="8"/>
      <c r="D40" s="8"/>
      <c r="E40" s="8"/>
      <c r="F40" s="8"/>
      <c r="G40" s="8"/>
      <c r="H40" s="8"/>
      <c r="I40" s="8"/>
    </row>
    <row r="41" spans="1:9" ht="15">
      <c r="A41" s="8"/>
      <c r="B41" s="8"/>
      <c r="C41" s="8"/>
      <c r="D41" s="8"/>
      <c r="E41" s="8"/>
      <c r="F41" s="8"/>
      <c r="G41" s="8"/>
      <c r="H41" s="8"/>
      <c r="I41" s="8"/>
    </row>
    <row r="42" spans="1:9" ht="15">
      <c r="A42" s="8"/>
      <c r="B42" s="8"/>
      <c r="C42" s="8"/>
      <c r="D42" s="8"/>
      <c r="E42" s="8"/>
      <c r="F42" s="8"/>
      <c r="G42" s="8"/>
      <c r="H42" s="8"/>
      <c r="I42" s="8"/>
    </row>
    <row r="43" spans="1:9" ht="15">
      <c r="A43" s="8"/>
      <c r="B43" s="8"/>
      <c r="C43" s="8"/>
      <c r="D43" s="8"/>
      <c r="E43" s="8"/>
      <c r="F43" s="8"/>
      <c r="G43" s="8"/>
      <c r="H43" s="8"/>
      <c r="I43" s="8"/>
    </row>
    <row r="44" spans="1:9" ht="15">
      <c r="A44" s="8"/>
      <c r="B44" s="8"/>
      <c r="C44" s="8"/>
      <c r="D44" s="8"/>
      <c r="E44" s="8"/>
      <c r="F44" s="8"/>
      <c r="G44" s="8"/>
      <c r="H44" s="8"/>
      <c r="I44" s="8"/>
    </row>
    <row r="45" spans="1:9" ht="15">
      <c r="A45" s="8"/>
      <c r="B45" s="8"/>
      <c r="C45" s="8"/>
      <c r="D45" s="8"/>
      <c r="E45" s="8"/>
      <c r="F45" s="8"/>
      <c r="G45" s="8"/>
      <c r="H45" s="8"/>
      <c r="I45" s="8"/>
    </row>
    <row r="46" spans="1:9" ht="15">
      <c r="A46" s="8"/>
      <c r="B46" s="8"/>
      <c r="C46" s="8"/>
      <c r="D46" s="8"/>
      <c r="E46" s="8"/>
      <c r="F46" s="8"/>
      <c r="G46" s="8"/>
      <c r="H46" s="8"/>
      <c r="I46" s="8"/>
    </row>
    <row r="47" spans="1:9" ht="15">
      <c r="A47" s="8"/>
      <c r="B47" s="8"/>
      <c r="C47" s="8"/>
      <c r="D47" s="8"/>
      <c r="E47" s="8"/>
      <c r="F47" s="8"/>
      <c r="G47" s="8"/>
      <c r="H47" s="8"/>
      <c r="I47" s="8"/>
    </row>
    <row r="48" spans="1:9" ht="15">
      <c r="A48" s="8"/>
      <c r="B48" s="8"/>
      <c r="C48" s="8"/>
      <c r="D48" s="8"/>
      <c r="E48" s="8"/>
      <c r="F48" s="8"/>
      <c r="G48" s="8"/>
      <c r="H48" s="8"/>
      <c r="I48" s="8"/>
    </row>
    <row r="49" spans="1:9" ht="15">
      <c r="A49" s="8"/>
      <c r="B49" s="8"/>
      <c r="C49" s="8"/>
      <c r="D49" s="8"/>
      <c r="E49" s="8"/>
      <c r="F49" s="8"/>
      <c r="G49" s="8"/>
      <c r="H49" s="8"/>
      <c r="I49" s="8"/>
    </row>
    <row r="50" spans="1:9" ht="15">
      <c r="A50" s="8"/>
      <c r="B50" s="8"/>
      <c r="C50" s="8"/>
      <c r="D50" s="8"/>
      <c r="E50" s="8"/>
      <c r="F50" s="8"/>
      <c r="G50" s="8"/>
      <c r="H50" s="8"/>
      <c r="I50" s="8"/>
    </row>
    <row r="51" spans="1:9" ht="15">
      <c r="A51" s="8"/>
      <c r="B51" s="8"/>
      <c r="C51" s="8"/>
      <c r="D51" s="8"/>
      <c r="E51" s="8"/>
      <c r="F51" s="8"/>
      <c r="G51" s="8"/>
      <c r="H51" s="8"/>
      <c r="I51" s="8"/>
    </row>
    <row r="52" spans="1:9" ht="15">
      <c r="A52" s="8"/>
      <c r="B52" s="8"/>
      <c r="C52" s="8"/>
      <c r="D52" s="8"/>
      <c r="E52" s="8"/>
      <c r="F52" s="8"/>
      <c r="G52" s="8"/>
      <c r="H52" s="8"/>
      <c r="I52" s="8"/>
    </row>
    <row r="53" spans="1:9" ht="15">
      <c r="A53" s="8"/>
      <c r="B53" s="8"/>
      <c r="C53" s="8"/>
      <c r="D53" s="8"/>
      <c r="E53" s="8"/>
      <c r="F53" s="8"/>
      <c r="G53" s="8"/>
      <c r="H53" s="8"/>
      <c r="I53" s="8"/>
    </row>
    <row r="54" spans="1:9" ht="15">
      <c r="A54" s="8"/>
      <c r="B54" s="8"/>
      <c r="C54" s="8"/>
      <c r="D54" s="8"/>
      <c r="E54" s="8"/>
      <c r="F54" s="8"/>
      <c r="G54" s="8"/>
      <c r="H54" s="8"/>
      <c r="I54" s="8"/>
    </row>
    <row r="55" spans="1:9" ht="15">
      <c r="A55" s="8"/>
      <c r="B55" s="8"/>
      <c r="C55" s="8"/>
      <c r="D55" s="8"/>
      <c r="E55" s="8"/>
      <c r="F55" s="8"/>
      <c r="G55" s="8"/>
      <c r="H55" s="8"/>
      <c r="I55" s="8"/>
    </row>
    <row r="56" spans="1:9" ht="15">
      <c r="A56" s="8"/>
      <c r="B56" s="8"/>
      <c r="C56" s="8"/>
      <c r="D56" s="8"/>
      <c r="E56" s="8"/>
      <c r="F56" s="8"/>
      <c r="G56" s="8"/>
      <c r="H56" s="8"/>
      <c r="I56" s="8"/>
    </row>
    <row r="57" spans="1:9" ht="15">
      <c r="A57" s="8"/>
      <c r="B57" s="8"/>
      <c r="C57" s="8"/>
      <c r="D57" s="8"/>
      <c r="E57" s="8"/>
      <c r="F57" s="8"/>
      <c r="G57" s="8"/>
      <c r="H57" s="8"/>
      <c r="I57" s="8"/>
    </row>
    <row r="58" spans="1:9" ht="15">
      <c r="A58" s="8"/>
      <c r="B58" s="8"/>
      <c r="C58" s="8"/>
      <c r="D58" s="8"/>
      <c r="E58" s="8"/>
      <c r="F58" s="8"/>
      <c r="G58" s="8"/>
      <c r="H58" s="8"/>
      <c r="I58" s="8"/>
    </row>
    <row r="59" spans="1:9" ht="15">
      <c r="A59" s="8"/>
      <c r="B59" s="8"/>
      <c r="C59" s="8"/>
      <c r="D59" s="8"/>
      <c r="E59" s="8"/>
      <c r="F59" s="8"/>
      <c r="G59" s="8"/>
      <c r="H59" s="8"/>
      <c r="I59" s="8"/>
    </row>
    <row r="60" spans="1:9" ht="15">
      <c r="A60" s="8"/>
      <c r="B60" s="8"/>
      <c r="C60" s="8"/>
      <c r="D60" s="8"/>
      <c r="E60" s="8"/>
      <c r="F60" s="8"/>
      <c r="G60" s="8"/>
      <c r="H60" s="8"/>
      <c r="I60" s="8"/>
    </row>
    <row r="61" spans="1:9" ht="15">
      <c r="A61" s="8"/>
      <c r="B61" s="8"/>
      <c r="C61" s="8"/>
      <c r="D61" s="8"/>
      <c r="E61" s="8"/>
      <c r="F61" s="8"/>
      <c r="G61" s="8"/>
      <c r="H61" s="8"/>
      <c r="I61" s="8"/>
    </row>
    <row r="62" spans="1:9" ht="15">
      <c r="A62" s="8"/>
      <c r="B62" s="8"/>
      <c r="C62" s="8"/>
      <c r="D62" s="8"/>
      <c r="E62" s="8"/>
      <c r="F62" s="8"/>
      <c r="G62" s="8"/>
      <c r="H62" s="8"/>
      <c r="I62" s="8"/>
    </row>
    <row r="63" spans="1:9" ht="15">
      <c r="A63" s="8"/>
      <c r="B63" s="8"/>
      <c r="C63" s="8"/>
      <c r="D63" s="8"/>
      <c r="E63" s="8"/>
      <c r="F63" s="8"/>
      <c r="G63" s="8"/>
      <c r="H63" s="8"/>
      <c r="I63" s="8"/>
    </row>
    <row r="64" spans="1:9" ht="15">
      <c r="A64" s="8"/>
      <c r="B64" s="8"/>
      <c r="C64" s="8"/>
      <c r="D64" s="8"/>
      <c r="E64" s="8"/>
      <c r="F64" s="8"/>
      <c r="G64" s="8"/>
      <c r="H64" s="8"/>
      <c r="I64" s="8"/>
    </row>
    <row r="65" spans="1:9" ht="15">
      <c r="A65" s="8"/>
      <c r="B65" s="8"/>
      <c r="C65" s="8"/>
      <c r="D65" s="8"/>
      <c r="E65" s="8"/>
      <c r="F65" s="8"/>
      <c r="G65" s="8"/>
      <c r="H65" s="8"/>
      <c r="I65" s="8"/>
    </row>
    <row r="66" spans="1:9" ht="15">
      <c r="A66" s="8"/>
      <c r="B66" s="8"/>
      <c r="C66" s="8"/>
      <c r="D66" s="8"/>
      <c r="E66" s="8"/>
      <c r="F66" s="8"/>
      <c r="G66" s="8"/>
      <c r="H66" s="8"/>
      <c r="I66" s="8"/>
    </row>
    <row r="67" spans="1:9" ht="15">
      <c r="A67" s="8"/>
      <c r="B67" s="8"/>
      <c r="C67" s="8"/>
      <c r="D67" s="8"/>
      <c r="E67" s="8"/>
      <c r="F67" s="8"/>
      <c r="G67" s="8"/>
      <c r="H67" s="8"/>
      <c r="I67" s="8"/>
    </row>
    <row r="68" spans="1:9" ht="15">
      <c r="A68" s="8"/>
      <c r="B68" s="8"/>
      <c r="C68" s="8"/>
      <c r="D68" s="8"/>
      <c r="E68" s="8"/>
      <c r="F68" s="8"/>
      <c r="G68" s="8"/>
      <c r="H68" s="8"/>
      <c r="I68" s="8"/>
    </row>
    <row r="69" spans="1:9" ht="15">
      <c r="A69" s="8"/>
      <c r="B69" s="8"/>
      <c r="C69" s="8"/>
      <c r="D69" s="8"/>
      <c r="E69" s="8"/>
      <c r="F69" s="8"/>
      <c r="G69" s="8"/>
      <c r="H69" s="8"/>
      <c r="I69" s="8"/>
    </row>
    <row r="70" spans="1:9" ht="15">
      <c r="A70" s="8"/>
      <c r="B70" s="8"/>
      <c r="C70" s="8"/>
      <c r="D70" s="8"/>
      <c r="E70" s="8"/>
      <c r="F70" s="8"/>
      <c r="G70" s="8"/>
      <c r="H70" s="8"/>
      <c r="I70" s="8"/>
    </row>
    <row r="71" spans="1:9" ht="15">
      <c r="A71" s="8"/>
      <c r="B71" s="8"/>
      <c r="C71" s="8"/>
      <c r="D71" s="8"/>
      <c r="E71" s="8"/>
      <c r="F71" s="8"/>
      <c r="G71" s="8"/>
      <c r="H71" s="8"/>
      <c r="I71" s="8"/>
    </row>
    <row r="72" spans="1:9" ht="15">
      <c r="A72" s="8"/>
      <c r="B72" s="8"/>
      <c r="C72" s="8"/>
      <c r="D72" s="8"/>
      <c r="E72" s="8"/>
      <c r="F72" s="8"/>
      <c r="G72" s="8"/>
      <c r="H72" s="8"/>
      <c r="I72" s="8"/>
    </row>
    <row r="73" spans="1:9" ht="15">
      <c r="A73" s="8"/>
      <c r="B73" s="8"/>
      <c r="C73" s="8"/>
      <c r="D73" s="8"/>
      <c r="E73" s="8"/>
      <c r="F73" s="8"/>
      <c r="G73" s="8"/>
      <c r="H73" s="8"/>
      <c r="I73" s="8"/>
    </row>
    <row r="74" spans="1:9" ht="15">
      <c r="A74" s="8"/>
      <c r="B74" s="8"/>
      <c r="C74" s="8"/>
      <c r="D74" s="8"/>
      <c r="E74" s="8"/>
      <c r="F74" s="8"/>
      <c r="G74" s="8"/>
      <c r="H74" s="8"/>
      <c r="I74" s="8"/>
    </row>
    <row r="75" spans="1:9" ht="15">
      <c r="A75" s="8"/>
      <c r="B75" s="8"/>
      <c r="C75" s="8"/>
      <c r="D75" s="8"/>
      <c r="E75" s="8"/>
      <c r="F75" s="8"/>
      <c r="G75" s="8"/>
      <c r="H75" s="8"/>
      <c r="I75" s="8"/>
    </row>
    <row r="76" spans="1:9" ht="15">
      <c r="A76" s="8"/>
      <c r="B76" s="8"/>
      <c r="C76" s="8"/>
      <c r="D76" s="8"/>
      <c r="E76" s="8"/>
      <c r="F76" s="8"/>
      <c r="G76" s="8"/>
      <c r="H76" s="8"/>
      <c r="I76" s="8"/>
    </row>
    <row r="77" spans="1:9" ht="15">
      <c r="A77" s="8"/>
      <c r="B77" s="8"/>
      <c r="C77" s="8"/>
      <c r="D77" s="8"/>
      <c r="E77" s="8"/>
      <c r="F77" s="8"/>
      <c r="G77" s="8"/>
      <c r="H77" s="8"/>
      <c r="I77" s="8"/>
    </row>
    <row r="78" spans="1:9" ht="15">
      <c r="A78" s="8"/>
      <c r="B78" s="8"/>
      <c r="C78" s="8"/>
      <c r="D78" s="8"/>
      <c r="E78" s="8"/>
      <c r="F78" s="8"/>
      <c r="G78" s="8"/>
      <c r="H78" s="8"/>
      <c r="I78" s="8"/>
    </row>
    <row r="79" spans="1:9" ht="15">
      <c r="A79" s="8"/>
      <c r="B79" s="8"/>
      <c r="C79" s="8"/>
      <c r="D79" s="8"/>
      <c r="E79" s="8"/>
      <c r="F79" s="8"/>
      <c r="G79" s="8"/>
      <c r="H79" s="8"/>
      <c r="I79" s="8"/>
    </row>
    <row r="80" spans="1:9" ht="15">
      <c r="A80" s="8"/>
      <c r="B80" s="8"/>
      <c r="C80" s="8"/>
      <c r="D80" s="8"/>
      <c r="E80" s="8"/>
      <c r="F80" s="8"/>
      <c r="G80" s="8"/>
      <c r="H80" s="8"/>
      <c r="I80" s="8"/>
    </row>
    <row r="81" spans="1:9" ht="15">
      <c r="A81" s="8"/>
      <c r="B81" s="8"/>
      <c r="C81" s="8"/>
      <c r="D81" s="8"/>
      <c r="E81" s="8"/>
      <c r="F81" s="8"/>
      <c r="G81" s="8"/>
      <c r="H81" s="8"/>
      <c r="I81" s="8"/>
    </row>
    <row r="82" spans="1:9" ht="15">
      <c r="A82" s="8"/>
      <c r="B82" s="8"/>
      <c r="C82" s="8"/>
      <c r="D82" s="8"/>
      <c r="E82" s="8"/>
      <c r="F82" s="8"/>
      <c r="G82" s="8"/>
      <c r="H82" s="8"/>
      <c r="I82" s="8"/>
    </row>
    <row r="83" spans="1:9" ht="15">
      <c r="A83" s="8"/>
      <c r="B83" s="8"/>
      <c r="C83" s="8"/>
      <c r="D83" s="8"/>
      <c r="E83" s="8"/>
      <c r="F83" s="8"/>
      <c r="G83" s="8"/>
      <c r="H83" s="8"/>
      <c r="I83" s="8"/>
    </row>
    <row r="84" spans="1:9" ht="15">
      <c r="A84" s="8"/>
      <c r="B84" s="8"/>
      <c r="C84" s="8"/>
      <c r="D84" s="8"/>
      <c r="E84" s="8"/>
      <c r="F84" s="8"/>
      <c r="G84" s="8"/>
      <c r="H84" s="8"/>
      <c r="I84" s="8"/>
    </row>
    <row r="85" spans="1:9" ht="15">
      <c r="A85" s="8"/>
      <c r="B85" s="8"/>
      <c r="C85" s="8"/>
      <c r="D85" s="8"/>
      <c r="E85" s="8"/>
      <c r="F85" s="8"/>
      <c r="G85" s="8"/>
      <c r="H85" s="8"/>
      <c r="I85" s="8"/>
    </row>
    <row r="86" spans="1:9" ht="15">
      <c r="A86" s="8"/>
      <c r="B86" s="8"/>
      <c r="C86" s="8"/>
      <c r="D86" s="8"/>
      <c r="E86" s="8"/>
      <c r="F86" s="8"/>
      <c r="G86" s="8"/>
      <c r="H86" s="8"/>
      <c r="I86" s="8"/>
    </row>
    <row r="87" spans="1:9" ht="15">
      <c r="A87" s="8"/>
      <c r="B87" s="8"/>
      <c r="C87" s="8"/>
      <c r="D87" s="8"/>
      <c r="E87" s="8"/>
      <c r="F87" s="8"/>
      <c r="G87" s="8"/>
      <c r="H87" s="8"/>
      <c r="I87" s="8"/>
    </row>
    <row r="88" spans="1:9" ht="15">
      <c r="A88" s="8"/>
      <c r="B88" s="8"/>
      <c r="C88" s="8"/>
      <c r="D88" s="8"/>
      <c r="E88" s="8"/>
      <c r="F88" s="8"/>
      <c r="G88" s="8"/>
      <c r="H88" s="8"/>
      <c r="I88" s="8"/>
    </row>
    <row r="89" spans="1:9" ht="15">
      <c r="A89" s="8"/>
      <c r="B89" s="8"/>
      <c r="C89" s="8"/>
      <c r="D89" s="8"/>
      <c r="E89" s="8"/>
      <c r="F89" s="8"/>
      <c r="G89" s="8"/>
      <c r="H89" s="8"/>
      <c r="I89" s="8"/>
    </row>
    <row r="90" spans="1:9" ht="15">
      <c r="A90" s="8"/>
      <c r="B90" s="8"/>
      <c r="C90" s="8"/>
      <c r="D90" s="8"/>
      <c r="E90" s="8"/>
      <c r="F90" s="8"/>
      <c r="G90" s="8"/>
      <c r="H90" s="8"/>
      <c r="I90" s="8"/>
    </row>
    <row r="91" spans="1:9" ht="15">
      <c r="A91" s="8"/>
      <c r="B91" s="8"/>
      <c r="C91" s="8"/>
      <c r="D91" s="8"/>
      <c r="E91" s="8"/>
      <c r="F91" s="8"/>
      <c r="G91" s="8"/>
      <c r="H91" s="8"/>
      <c r="I91" s="8"/>
    </row>
    <row r="92" spans="1:9" ht="15">
      <c r="A92" s="8"/>
      <c r="B92" s="8"/>
      <c r="C92" s="8"/>
      <c r="D92" s="8"/>
      <c r="E92" s="8"/>
      <c r="F92" s="8"/>
      <c r="G92" s="8"/>
      <c r="H92" s="8"/>
      <c r="I92" s="8"/>
    </row>
    <row r="93" spans="1:9" ht="15">
      <c r="A93" s="8"/>
      <c r="B93" s="8"/>
      <c r="C93" s="8"/>
      <c r="D93" s="8"/>
      <c r="E93" s="8"/>
      <c r="F93" s="8"/>
      <c r="G93" s="8"/>
      <c r="H93" s="8"/>
      <c r="I93" s="8"/>
    </row>
    <row r="94" spans="1:9" ht="15">
      <c r="A94" s="8"/>
      <c r="B94" s="8"/>
      <c r="C94" s="8"/>
      <c r="D94" s="8"/>
      <c r="E94" s="8"/>
      <c r="F94" s="8"/>
      <c r="G94" s="8"/>
      <c r="H94" s="8"/>
      <c r="I94" s="8"/>
    </row>
    <row r="95" spans="1:9" ht="15">
      <c r="A95" s="8"/>
      <c r="B95" s="8"/>
      <c r="C95" s="8"/>
      <c r="D95" s="8"/>
      <c r="E95" s="8"/>
      <c r="F95" s="8"/>
      <c r="G95" s="8"/>
      <c r="H95" s="8"/>
      <c r="I95" s="8"/>
    </row>
    <row r="96" spans="1:9" ht="15">
      <c r="A96" s="8"/>
      <c r="B96" s="8"/>
      <c r="C96" s="8"/>
      <c r="D96" s="8"/>
      <c r="E96" s="8"/>
      <c r="F96" s="8"/>
      <c r="G96" s="8"/>
      <c r="H96" s="8"/>
      <c r="I96" s="8"/>
    </row>
    <row r="97" spans="1:9" ht="15">
      <c r="A97" s="8"/>
      <c r="B97" s="8"/>
      <c r="C97" s="8"/>
      <c r="D97" s="8"/>
      <c r="E97" s="8"/>
      <c r="F97" s="8"/>
      <c r="G97" s="8"/>
      <c r="H97" s="8"/>
      <c r="I97" s="8"/>
    </row>
    <row r="98" spans="1:9" ht="15">
      <c r="A98" s="8"/>
      <c r="B98" s="8"/>
      <c r="C98" s="8"/>
      <c r="D98" s="8"/>
      <c r="E98" s="8"/>
      <c r="F98" s="8"/>
      <c r="G98" s="8"/>
      <c r="H98" s="8"/>
      <c r="I98" s="8"/>
    </row>
    <row r="99" spans="1:9" ht="15">
      <c r="A99" s="8"/>
      <c r="B99" s="8"/>
      <c r="C99" s="8"/>
      <c r="D99" s="8"/>
      <c r="E99" s="8"/>
      <c r="F99" s="8"/>
      <c r="G99" s="8"/>
      <c r="H99" s="8"/>
      <c r="I99" s="8"/>
    </row>
    <row r="100" spans="1:9" ht="15">
      <c r="A100" s="8"/>
      <c r="B100" s="8"/>
      <c r="C100" s="8"/>
      <c r="D100" s="8"/>
      <c r="E100" s="8"/>
      <c r="F100" s="8"/>
      <c r="G100" s="8"/>
      <c r="H100" s="8"/>
      <c r="I100" s="8"/>
    </row>
    <row r="101" spans="1:9" ht="15">
      <c r="A101" s="8"/>
      <c r="B101" s="8"/>
      <c r="C101" s="8"/>
      <c r="D101" s="8"/>
      <c r="E101" s="8"/>
      <c r="F101" s="8"/>
      <c r="G101" s="8"/>
      <c r="H101" s="8"/>
      <c r="I101" s="8"/>
    </row>
    <row r="102" spans="1:9" ht="15">
      <c r="A102" s="8"/>
      <c r="B102" s="8"/>
      <c r="C102" s="8"/>
      <c r="D102" s="8"/>
      <c r="E102" s="8"/>
      <c r="F102" s="8"/>
      <c r="G102" s="8"/>
      <c r="H102" s="8"/>
      <c r="I102" s="8"/>
    </row>
    <row r="103" spans="1:9" ht="15">
      <c r="A103" s="8"/>
      <c r="B103" s="8"/>
      <c r="C103" s="8"/>
      <c r="D103" s="8"/>
      <c r="E103" s="8"/>
      <c r="F103" s="8"/>
      <c r="G103" s="8"/>
      <c r="H103" s="8"/>
      <c r="I103" s="8"/>
    </row>
    <row r="104" spans="1:9" ht="15">
      <c r="A104" s="8"/>
      <c r="B104" s="8"/>
      <c r="C104" s="8"/>
      <c r="D104" s="8"/>
      <c r="E104" s="8"/>
      <c r="F104" s="8"/>
      <c r="G104" s="8"/>
      <c r="H104" s="8"/>
      <c r="I104" s="8"/>
    </row>
    <row r="105" spans="1:9" ht="15">
      <c r="A105" s="8"/>
      <c r="B105" s="8"/>
      <c r="C105" s="8"/>
      <c r="D105" s="8"/>
      <c r="E105" s="8"/>
      <c r="F105" s="8"/>
      <c r="G105" s="8"/>
      <c r="H105" s="8"/>
      <c r="I105" s="8"/>
    </row>
    <row r="106" spans="1:9" ht="15">
      <c r="A106" s="8"/>
      <c r="B106" s="8"/>
      <c r="C106" s="8"/>
      <c r="D106" s="8"/>
      <c r="E106" s="8"/>
      <c r="F106" s="8"/>
      <c r="G106" s="8"/>
      <c r="H106" s="8"/>
      <c r="I106" s="8"/>
    </row>
    <row r="107" spans="1:9" ht="15">
      <c r="A107" s="8"/>
      <c r="B107" s="8"/>
      <c r="C107" s="8"/>
      <c r="D107" s="8"/>
      <c r="E107" s="8"/>
      <c r="F107" s="8"/>
      <c r="G107" s="8"/>
      <c r="H107" s="8"/>
      <c r="I107" s="8"/>
    </row>
    <row r="108" spans="1:9" ht="15">
      <c r="A108" s="8"/>
      <c r="B108" s="8"/>
      <c r="C108" s="8"/>
      <c r="D108" s="8"/>
      <c r="E108" s="8"/>
      <c r="F108" s="8"/>
      <c r="G108" s="8"/>
      <c r="H108" s="8"/>
      <c r="I108" s="8"/>
    </row>
    <row r="109" spans="1:9" ht="15">
      <c r="A109" s="8"/>
      <c r="B109" s="8"/>
      <c r="C109" s="8"/>
      <c r="D109" s="8"/>
      <c r="E109" s="8"/>
      <c r="F109" s="8"/>
      <c r="G109" s="8"/>
      <c r="H109" s="8"/>
      <c r="I109" s="8"/>
    </row>
    <row r="110" spans="1:9" ht="15">
      <c r="A110" s="8"/>
      <c r="B110" s="8"/>
      <c r="C110" s="8"/>
      <c r="D110" s="8"/>
      <c r="E110" s="8"/>
      <c r="F110" s="8"/>
      <c r="G110" s="8"/>
      <c r="H110" s="8"/>
      <c r="I110" s="8"/>
    </row>
    <row r="111" spans="1:9" ht="15">
      <c r="A111" s="8"/>
      <c r="B111" s="8"/>
      <c r="C111" s="8"/>
      <c r="D111" s="8"/>
      <c r="E111" s="8"/>
      <c r="F111" s="8"/>
      <c r="G111" s="8"/>
      <c r="H111" s="8"/>
      <c r="I111" s="8"/>
    </row>
    <row r="112" spans="1:9" ht="15">
      <c r="A112" s="8"/>
      <c r="B112" s="8"/>
      <c r="C112" s="8"/>
      <c r="D112" s="8"/>
      <c r="E112" s="8"/>
      <c r="F112" s="8"/>
      <c r="G112" s="8"/>
      <c r="H112" s="8"/>
      <c r="I112" s="8"/>
    </row>
    <row r="113" spans="1:9" ht="15">
      <c r="A113" s="8"/>
      <c r="B113" s="8"/>
      <c r="C113" s="8"/>
      <c r="D113" s="8"/>
      <c r="E113" s="8"/>
      <c r="F113" s="8"/>
      <c r="G113" s="8"/>
      <c r="H113" s="8"/>
      <c r="I113" s="8"/>
    </row>
    <row r="114" spans="1:9" ht="15">
      <c r="A114" s="8"/>
      <c r="B114" s="8"/>
      <c r="C114" s="8"/>
      <c r="D114" s="8"/>
      <c r="E114" s="8"/>
      <c r="F114" s="8"/>
      <c r="G114" s="8"/>
      <c r="H114" s="8"/>
      <c r="I114" s="8"/>
    </row>
    <row r="115" spans="1:9" ht="15">
      <c r="A115" s="8"/>
      <c r="B115" s="8"/>
      <c r="C115" s="8"/>
      <c r="D115" s="8"/>
      <c r="E115" s="8"/>
      <c r="F115" s="8"/>
      <c r="G115" s="8"/>
      <c r="H115" s="8"/>
      <c r="I115" s="8"/>
    </row>
    <row r="116" spans="1:9" ht="15">
      <c r="A116" s="8"/>
      <c r="B116" s="8"/>
      <c r="C116" s="8"/>
      <c r="D116" s="8"/>
      <c r="E116" s="8"/>
      <c r="F116" s="8"/>
      <c r="G116" s="8"/>
      <c r="H116" s="8"/>
      <c r="I116" s="8"/>
    </row>
    <row r="117" spans="1:9" ht="15">
      <c r="A117" s="8"/>
      <c r="B117" s="8"/>
      <c r="C117" s="8"/>
      <c r="D117" s="8"/>
      <c r="E117" s="8"/>
      <c r="F117" s="8"/>
      <c r="G117" s="8"/>
      <c r="H117" s="8"/>
      <c r="I117" s="8"/>
    </row>
    <row r="118" spans="1:9" ht="15">
      <c r="A118" s="8"/>
      <c r="B118" s="8"/>
      <c r="C118" s="8"/>
      <c r="D118" s="8"/>
      <c r="E118" s="8"/>
      <c r="F118" s="8"/>
      <c r="G118" s="8"/>
      <c r="H118" s="8"/>
      <c r="I118" s="8"/>
    </row>
    <row r="119" spans="1:9" ht="15">
      <c r="A119" s="8"/>
      <c r="B119" s="8"/>
      <c r="C119" s="8"/>
      <c r="D119" s="8"/>
      <c r="E119" s="8"/>
      <c r="F119" s="8"/>
      <c r="G119" s="8"/>
      <c r="H119" s="8"/>
      <c r="I119" s="8"/>
    </row>
    <row r="120" spans="1:9" ht="15">
      <c r="A120" s="8"/>
      <c r="B120" s="8"/>
      <c r="C120" s="8"/>
      <c r="D120" s="8"/>
      <c r="E120" s="8"/>
      <c r="F120" s="8"/>
      <c r="G120" s="8"/>
      <c r="H120" s="8"/>
      <c r="I120" s="8"/>
    </row>
    <row r="121" spans="1:9" ht="15">
      <c r="A121" s="8"/>
      <c r="B121" s="8"/>
      <c r="C121" s="8"/>
      <c r="D121" s="8"/>
      <c r="E121" s="8"/>
      <c r="F121" s="8"/>
      <c r="G121" s="8"/>
      <c r="H121" s="8"/>
      <c r="I121" s="8"/>
    </row>
    <row r="122" spans="1:9" ht="15">
      <c r="A122" s="8"/>
      <c r="B122" s="8"/>
      <c r="C122" s="8"/>
      <c r="D122" s="8"/>
      <c r="E122" s="8"/>
      <c r="F122" s="8"/>
      <c r="G122" s="8"/>
      <c r="H122" s="8"/>
      <c r="I122" s="8"/>
    </row>
    <row r="123" spans="1:9" ht="15">
      <c r="A123" s="8"/>
      <c r="B123" s="8"/>
      <c r="C123" s="8"/>
      <c r="D123" s="8"/>
      <c r="E123" s="8"/>
      <c r="F123" s="8"/>
      <c r="G123" s="8"/>
      <c r="H123" s="8"/>
      <c r="I123" s="8"/>
    </row>
    <row r="124" spans="1:9" ht="15">
      <c r="A124" s="8"/>
      <c r="B124" s="8"/>
      <c r="C124" s="8"/>
      <c r="D124" s="8"/>
      <c r="E124" s="8"/>
      <c r="F124" s="8"/>
      <c r="G124" s="8"/>
      <c r="H124" s="8"/>
      <c r="I124" s="8"/>
    </row>
    <row r="125" spans="1:9" ht="15">
      <c r="A125" s="8"/>
      <c r="B125" s="8"/>
      <c r="C125" s="8"/>
      <c r="D125" s="8"/>
      <c r="E125" s="8"/>
      <c r="F125" s="8"/>
      <c r="G125" s="8"/>
      <c r="H125" s="8"/>
      <c r="I125" s="8"/>
    </row>
    <row r="126" spans="1:9" ht="15">
      <c r="A126" s="8"/>
      <c r="B126" s="8"/>
      <c r="C126" s="8"/>
      <c r="D126" s="8"/>
      <c r="E126" s="8"/>
      <c r="F126" s="8"/>
      <c r="G126" s="8"/>
      <c r="H126" s="8"/>
      <c r="I126" s="8"/>
    </row>
    <row r="127" spans="1:9" ht="15">
      <c r="A127" s="8"/>
      <c r="B127" s="8"/>
      <c r="C127" s="8"/>
      <c r="D127" s="8"/>
      <c r="E127" s="8"/>
      <c r="F127" s="8"/>
      <c r="G127" s="8"/>
      <c r="H127" s="8"/>
      <c r="I127" s="8"/>
    </row>
    <row r="128" spans="1:9" ht="15">
      <c r="A128" s="8"/>
      <c r="B128" s="8"/>
      <c r="C128" s="8"/>
      <c r="D128" s="8"/>
      <c r="E128" s="8"/>
      <c r="F128" s="8"/>
      <c r="G128" s="8"/>
      <c r="H128" s="8"/>
      <c r="I128" s="8"/>
    </row>
    <row r="129" spans="1:9" ht="15">
      <c r="A129" s="8"/>
      <c r="B129" s="8"/>
      <c r="C129" s="8"/>
      <c r="D129" s="8"/>
      <c r="E129" s="8"/>
      <c r="F129" s="8"/>
      <c r="G129" s="8"/>
      <c r="H129" s="8"/>
      <c r="I129" s="8"/>
    </row>
    <row r="130" spans="1:9" ht="15">
      <c r="A130" s="8"/>
      <c r="B130" s="8"/>
      <c r="C130" s="8"/>
      <c r="D130" s="8"/>
      <c r="E130" s="8"/>
      <c r="F130" s="8"/>
      <c r="G130" s="8"/>
      <c r="H130" s="8"/>
      <c r="I130" s="8"/>
    </row>
    <row r="131" spans="1:9" ht="15">
      <c r="A131" s="8"/>
      <c r="B131" s="8"/>
      <c r="C131" s="8"/>
      <c r="D131" s="8"/>
      <c r="E131" s="8"/>
      <c r="F131" s="8"/>
      <c r="G131" s="8"/>
      <c r="H131" s="8"/>
      <c r="I131" s="8"/>
    </row>
    <row r="132" spans="1:9" ht="15">
      <c r="A132" s="8"/>
      <c r="B132" s="8"/>
      <c r="C132" s="8"/>
      <c r="D132" s="8"/>
      <c r="E132" s="8"/>
      <c r="F132" s="8"/>
      <c r="G132" s="8"/>
      <c r="H132" s="8"/>
      <c r="I132" s="8"/>
    </row>
    <row r="133" spans="1:9" ht="15">
      <c r="A133" s="8"/>
      <c r="B133" s="8"/>
      <c r="C133" s="8"/>
      <c r="D133" s="8"/>
      <c r="E133" s="8"/>
      <c r="F133" s="8"/>
      <c r="G133" s="8"/>
      <c r="H133" s="8"/>
      <c r="I133" s="8"/>
    </row>
    <row r="134" spans="1:9" ht="15">
      <c r="A134" s="8"/>
      <c r="B134" s="8"/>
      <c r="C134" s="8"/>
      <c r="D134" s="8"/>
      <c r="E134" s="8"/>
      <c r="F134" s="8"/>
      <c r="G134" s="8"/>
      <c r="H134" s="8"/>
      <c r="I134" s="8"/>
    </row>
    <row r="135" spans="1:9" ht="15">
      <c r="A135" s="8"/>
      <c r="B135" s="8"/>
      <c r="C135" s="8"/>
      <c r="D135" s="8"/>
      <c r="E135" s="8"/>
      <c r="F135" s="8"/>
      <c r="G135" s="8"/>
      <c r="H135" s="8"/>
      <c r="I135" s="8"/>
    </row>
    <row r="136" spans="1:9" ht="15">
      <c r="A136" s="8"/>
      <c r="B136" s="8"/>
      <c r="C136" s="8"/>
      <c r="D136" s="8"/>
      <c r="E136" s="8"/>
      <c r="F136" s="8"/>
      <c r="G136" s="8"/>
      <c r="H136" s="8"/>
      <c r="I136" s="8"/>
    </row>
    <row r="137" spans="1:9" ht="15">
      <c r="A137" s="8"/>
      <c r="B137" s="8"/>
      <c r="C137" s="8"/>
      <c r="D137" s="8"/>
      <c r="E137" s="8"/>
      <c r="F137" s="8"/>
      <c r="G137" s="8"/>
      <c r="H137" s="8"/>
      <c r="I137" s="8"/>
    </row>
    <row r="138" spans="1:9" ht="15">
      <c r="A138" s="8"/>
      <c r="B138" s="8"/>
      <c r="C138" s="8"/>
      <c r="D138" s="8"/>
      <c r="E138" s="8"/>
      <c r="F138" s="8"/>
      <c r="G138" s="8"/>
      <c r="H138" s="8"/>
      <c r="I138" s="8"/>
    </row>
    <row r="139" spans="1:9" ht="15">
      <c r="A139" s="8"/>
      <c r="B139" s="8"/>
      <c r="C139" s="8"/>
      <c r="D139" s="8"/>
      <c r="E139" s="8"/>
      <c r="F139" s="8"/>
      <c r="G139" s="8"/>
      <c r="H139" s="8"/>
      <c r="I139" s="8"/>
    </row>
    <row r="140" spans="1:9" ht="15">
      <c r="A140" s="8"/>
      <c r="B140" s="8"/>
      <c r="C140" s="8"/>
      <c r="D140" s="8"/>
      <c r="E140" s="8"/>
      <c r="F140" s="8"/>
      <c r="G140" s="8"/>
      <c r="H140" s="8"/>
      <c r="I140" s="8"/>
    </row>
    <row r="141" spans="1:9" ht="15">
      <c r="A141" s="8"/>
      <c r="B141" s="8"/>
      <c r="C141" s="8"/>
      <c r="D141" s="8"/>
      <c r="E141" s="8"/>
      <c r="F141" s="8"/>
      <c r="G141" s="8"/>
      <c r="H141" s="8"/>
      <c r="I141" s="8"/>
    </row>
    <row r="142" spans="1:9" ht="15">
      <c r="A142" s="8"/>
      <c r="B142" s="8"/>
      <c r="C142" s="8"/>
      <c r="D142" s="8"/>
      <c r="E142" s="8"/>
      <c r="F142" s="8"/>
      <c r="G142" s="8"/>
      <c r="H142" s="8"/>
      <c r="I142" s="8"/>
    </row>
    <row r="143" spans="1:9" ht="15">
      <c r="A143" s="8"/>
      <c r="B143" s="8"/>
      <c r="C143" s="8"/>
      <c r="D143" s="8"/>
      <c r="E143" s="8"/>
      <c r="F143" s="8"/>
      <c r="G143" s="8"/>
      <c r="H143" s="8"/>
      <c r="I143" s="8"/>
    </row>
    <row r="144" spans="1:9" ht="15">
      <c r="A144" s="8"/>
      <c r="B144" s="8"/>
      <c r="C144" s="8"/>
      <c r="D144" s="8"/>
      <c r="E144" s="8"/>
      <c r="F144" s="8"/>
      <c r="G144" s="8"/>
      <c r="H144" s="8"/>
      <c r="I144" s="8"/>
    </row>
    <row r="145" spans="1:9" ht="15">
      <c r="A145" s="8"/>
      <c r="B145" s="8"/>
      <c r="C145" s="8"/>
      <c r="D145" s="8"/>
      <c r="E145" s="8"/>
      <c r="F145" s="8"/>
      <c r="G145" s="8"/>
      <c r="H145" s="8"/>
      <c r="I145" s="8"/>
    </row>
    <row r="146" spans="1:9" ht="15">
      <c r="A146" s="8"/>
      <c r="B146" s="8"/>
      <c r="C146" s="8"/>
      <c r="D146" s="8"/>
      <c r="E146" s="8"/>
      <c r="F146" s="8"/>
      <c r="G146" s="8"/>
      <c r="H146" s="8"/>
      <c r="I146" s="8"/>
    </row>
    <row r="147" spans="1:9" ht="15">
      <c r="A147" s="8"/>
      <c r="B147" s="8"/>
      <c r="C147" s="8"/>
      <c r="D147" s="8"/>
      <c r="E147" s="8"/>
      <c r="F147" s="8"/>
      <c r="G147" s="8"/>
      <c r="H147" s="8"/>
      <c r="I147" s="8"/>
    </row>
    <row r="148" spans="1:9" ht="15">
      <c r="A148" s="8"/>
      <c r="B148" s="8"/>
      <c r="C148" s="8"/>
      <c r="D148" s="8"/>
      <c r="E148" s="8"/>
      <c r="F148" s="8"/>
      <c r="G148" s="8"/>
      <c r="H148" s="8"/>
      <c r="I148" s="8"/>
    </row>
    <row r="149" spans="1:9" ht="15">
      <c r="A149" s="8"/>
      <c r="B149" s="8"/>
      <c r="C149" s="8"/>
      <c r="D149" s="8"/>
      <c r="E149" s="8"/>
      <c r="F149" s="8"/>
      <c r="G149" s="8"/>
      <c r="H149" s="8"/>
      <c r="I149" s="8"/>
    </row>
    <row r="150" spans="1:9" ht="15">
      <c r="A150" s="8"/>
      <c r="B150" s="8"/>
      <c r="C150" s="8"/>
      <c r="D150" s="8"/>
      <c r="E150" s="8"/>
      <c r="F150" s="8"/>
      <c r="G150" s="8"/>
      <c r="H150" s="8"/>
      <c r="I150" s="8"/>
    </row>
    <row r="151" spans="1:9" ht="15">
      <c r="A151" s="8"/>
      <c r="B151" s="8"/>
      <c r="C151" s="8"/>
      <c r="D151" s="8"/>
      <c r="E151" s="8"/>
      <c r="F151" s="8"/>
      <c r="G151" s="8"/>
      <c r="H151" s="8"/>
      <c r="I151" s="8"/>
    </row>
    <row r="152" spans="1:9" ht="15">
      <c r="A152" s="8"/>
      <c r="B152" s="8"/>
      <c r="C152" s="8"/>
      <c r="D152" s="8"/>
      <c r="E152" s="8"/>
      <c r="F152" s="8"/>
      <c r="G152" s="8"/>
      <c r="H152" s="8"/>
      <c r="I152" s="8"/>
    </row>
    <row r="153" spans="1:9" ht="15">
      <c r="A153" s="8"/>
      <c r="B153" s="8"/>
      <c r="C153" s="8"/>
      <c r="D153" s="8"/>
      <c r="E153" s="8"/>
      <c r="F153" s="8"/>
      <c r="G153" s="8"/>
      <c r="H153" s="8"/>
      <c r="I153" s="8"/>
    </row>
    <row r="154" spans="1:9" ht="15">
      <c r="A154" s="8"/>
      <c r="B154" s="8"/>
      <c r="C154" s="8"/>
      <c r="D154" s="8"/>
      <c r="E154" s="8"/>
      <c r="F154" s="8"/>
      <c r="G154" s="8"/>
      <c r="H154" s="8"/>
      <c r="I154" s="8"/>
    </row>
    <row r="155" spans="1:9" ht="15">
      <c r="A155" s="8"/>
      <c r="B155" s="8"/>
      <c r="C155" s="8"/>
      <c r="D155" s="8"/>
      <c r="E155" s="8"/>
      <c r="F155" s="8"/>
      <c r="G155" s="8"/>
      <c r="H155" s="8"/>
      <c r="I155" s="8"/>
    </row>
    <row r="156" spans="1:9" ht="15">
      <c r="A156" s="8"/>
      <c r="B156" s="8"/>
      <c r="C156" s="8"/>
      <c r="D156" s="8"/>
      <c r="E156" s="8"/>
      <c r="F156" s="8"/>
      <c r="G156" s="8"/>
      <c r="H156" s="8"/>
      <c r="I156" s="8"/>
    </row>
    <row r="157" spans="1:9" ht="15">
      <c r="A157" s="8"/>
      <c r="B157" s="8"/>
      <c r="C157" s="8"/>
      <c r="D157" s="8"/>
      <c r="E157" s="8"/>
      <c r="F157" s="8"/>
      <c r="G157" s="8"/>
      <c r="H157" s="8"/>
      <c r="I157" s="8"/>
    </row>
    <row r="158" spans="1:9" ht="15">
      <c r="A158" s="8"/>
      <c r="B158" s="8"/>
      <c r="C158" s="8"/>
      <c r="D158" s="8"/>
      <c r="E158" s="8"/>
      <c r="F158" s="8"/>
      <c r="G158" s="8"/>
      <c r="H158" s="8"/>
      <c r="I158" s="8"/>
    </row>
    <row r="159" spans="1:9" ht="15">
      <c r="A159" s="8"/>
      <c r="B159" s="8"/>
      <c r="C159" s="8"/>
      <c r="D159" s="8"/>
      <c r="E159" s="8"/>
      <c r="F159" s="8"/>
      <c r="G159" s="8"/>
      <c r="H159" s="8"/>
      <c r="I159" s="8"/>
    </row>
    <row r="160" spans="1:9" ht="15">
      <c r="A160" s="8"/>
      <c r="B160" s="8"/>
      <c r="C160" s="8"/>
      <c r="D160" s="8"/>
      <c r="E160" s="8"/>
      <c r="F160" s="8"/>
      <c r="G160" s="8"/>
      <c r="H160" s="8"/>
      <c r="I160" s="8"/>
    </row>
    <row r="161" spans="1:9" ht="15">
      <c r="A161" s="8"/>
      <c r="B161" s="8"/>
      <c r="C161" s="8"/>
      <c r="D161" s="8"/>
      <c r="E161" s="8"/>
      <c r="F161" s="8"/>
      <c r="G161" s="8"/>
      <c r="H161" s="8"/>
      <c r="I161" s="8"/>
    </row>
    <row r="162" spans="1:9" ht="15">
      <c r="A162" s="8"/>
      <c r="B162" s="8"/>
      <c r="C162" s="8"/>
      <c r="D162" s="8"/>
      <c r="E162" s="8"/>
      <c r="F162" s="8"/>
      <c r="G162" s="8"/>
      <c r="H162" s="8"/>
      <c r="I162" s="8"/>
    </row>
    <row r="163" spans="1:9" ht="15">
      <c r="A163" s="8"/>
      <c r="B163" s="8"/>
      <c r="C163" s="8"/>
      <c r="D163" s="8"/>
      <c r="E163" s="8"/>
      <c r="F163" s="8"/>
      <c r="G163" s="8"/>
      <c r="H163" s="8"/>
      <c r="I163" s="8"/>
    </row>
    <row r="164" spans="1:9" ht="15">
      <c r="A164" s="8"/>
      <c r="B164" s="8"/>
      <c r="C164" s="8"/>
      <c r="D164" s="8"/>
      <c r="E164" s="8"/>
      <c r="F164" s="8"/>
      <c r="G164" s="8"/>
      <c r="H164" s="8"/>
      <c r="I164" s="8"/>
    </row>
    <row r="165" spans="1:9" ht="15">
      <c r="A165" s="8"/>
      <c r="B165" s="8"/>
      <c r="C165" s="8"/>
      <c r="D165" s="8"/>
      <c r="E165" s="8"/>
      <c r="F165" s="8"/>
      <c r="G165" s="8"/>
      <c r="H165" s="8"/>
      <c r="I165" s="8"/>
    </row>
    <row r="166" spans="1:9" ht="15">
      <c r="A166" s="8"/>
      <c r="B166" s="8"/>
      <c r="C166" s="8"/>
      <c r="D166" s="8"/>
      <c r="E166" s="8"/>
      <c r="F166" s="8"/>
      <c r="G166" s="8"/>
      <c r="H166" s="8"/>
      <c r="I166" s="8"/>
    </row>
    <row r="167" spans="1:9" ht="15">
      <c r="A167" s="8"/>
      <c r="B167" s="8"/>
      <c r="C167" s="8"/>
      <c r="D167" s="8"/>
      <c r="E167" s="8"/>
      <c r="F167" s="8"/>
      <c r="G167" s="8"/>
      <c r="H167" s="8"/>
      <c r="I167" s="8"/>
    </row>
    <row r="168" spans="1:9" ht="15">
      <c r="A168" s="8"/>
      <c r="B168" s="8"/>
      <c r="C168" s="8"/>
      <c r="D168" s="8"/>
      <c r="E168" s="8"/>
      <c r="F168" s="8"/>
      <c r="G168" s="8"/>
      <c r="H168" s="8"/>
      <c r="I168" s="8"/>
    </row>
    <row r="169" spans="1:9" ht="15">
      <c r="A169" s="8"/>
      <c r="B169" s="8"/>
      <c r="C169" s="8"/>
      <c r="D169" s="8"/>
      <c r="E169" s="8"/>
      <c r="F169" s="8"/>
      <c r="G169" s="8"/>
      <c r="H169" s="8"/>
      <c r="I169" s="8"/>
    </row>
    <row r="170" spans="1:9" ht="15">
      <c r="A170" s="8"/>
      <c r="B170" s="8"/>
      <c r="C170" s="8"/>
      <c r="D170" s="8"/>
      <c r="E170" s="8"/>
      <c r="F170" s="8"/>
      <c r="G170" s="8"/>
      <c r="H170" s="8"/>
      <c r="I170" s="8"/>
    </row>
    <row r="171" spans="1:9" ht="15">
      <c r="A171" s="8"/>
      <c r="B171" s="8"/>
      <c r="C171" s="8"/>
      <c r="D171" s="8"/>
      <c r="E171" s="8"/>
      <c r="F171" s="8"/>
      <c r="G171" s="8"/>
      <c r="H171" s="8"/>
      <c r="I171" s="8"/>
    </row>
    <row r="172" spans="1:9" ht="15">
      <c r="A172" s="8"/>
      <c r="B172" s="8"/>
      <c r="C172" s="8"/>
      <c r="D172" s="8"/>
      <c r="E172" s="8"/>
      <c r="F172" s="8"/>
      <c r="G172" s="8"/>
      <c r="H172" s="8"/>
      <c r="I172" s="8"/>
    </row>
    <row r="173" spans="1:9" ht="15">
      <c r="A173" s="8"/>
      <c r="B173" s="8"/>
      <c r="C173" s="8"/>
      <c r="D173" s="8"/>
      <c r="E173" s="8"/>
      <c r="F173" s="8"/>
      <c r="G173" s="8"/>
      <c r="H173" s="8"/>
      <c r="I173" s="8"/>
    </row>
    <row r="174" spans="1:9" ht="15">
      <c r="A174" s="8"/>
      <c r="B174" s="8"/>
      <c r="C174" s="8"/>
      <c r="D174" s="8"/>
      <c r="E174" s="8"/>
      <c r="F174" s="8"/>
      <c r="G174" s="8"/>
      <c r="H174" s="8"/>
      <c r="I174" s="8"/>
    </row>
    <row r="175" spans="1:9" ht="15">
      <c r="A175" s="8"/>
      <c r="B175" s="8"/>
      <c r="C175" s="8"/>
      <c r="D175" s="8"/>
      <c r="E175" s="8"/>
      <c r="F175" s="8"/>
      <c r="G175" s="8"/>
      <c r="H175" s="8"/>
      <c r="I175" s="8"/>
    </row>
    <row r="176" spans="1:9" ht="15">
      <c r="A176" s="8"/>
      <c r="B176" s="8"/>
      <c r="C176" s="8"/>
      <c r="D176" s="8"/>
      <c r="E176" s="8"/>
      <c r="F176" s="8"/>
      <c r="G176" s="8"/>
      <c r="H176" s="8"/>
      <c r="I176" s="8"/>
    </row>
    <row r="177" spans="1:9" ht="15">
      <c r="A177" s="8"/>
      <c r="B177" s="8"/>
      <c r="C177" s="8"/>
      <c r="D177" s="8"/>
      <c r="E177" s="8"/>
      <c r="F177" s="8"/>
      <c r="G177" s="8"/>
      <c r="H177" s="8"/>
      <c r="I177" s="8"/>
    </row>
    <row r="178" spans="1:9" ht="15">
      <c r="A178" s="8"/>
      <c r="B178" s="8"/>
      <c r="C178" s="8"/>
      <c r="D178" s="8"/>
      <c r="E178" s="8"/>
      <c r="F178" s="8"/>
      <c r="G178" s="8"/>
      <c r="H178" s="8"/>
      <c r="I178" s="8"/>
    </row>
    <row r="179" spans="1:9" ht="15">
      <c r="A179" s="8"/>
      <c r="B179" s="8"/>
      <c r="C179" s="8"/>
      <c r="D179" s="8"/>
      <c r="E179" s="8"/>
      <c r="F179" s="8"/>
      <c r="G179" s="8"/>
      <c r="H179" s="8"/>
      <c r="I179" s="8"/>
    </row>
    <row r="180" spans="1:9" ht="15">
      <c r="A180" s="8"/>
      <c r="B180" s="8"/>
      <c r="C180" s="8"/>
      <c r="D180" s="8"/>
      <c r="E180" s="8"/>
      <c r="F180" s="8"/>
      <c r="G180" s="8"/>
      <c r="H180" s="8"/>
      <c r="I180" s="8"/>
    </row>
    <row r="181" spans="1:9" ht="15">
      <c r="A181" s="8"/>
      <c r="B181" s="8"/>
      <c r="C181" s="8"/>
      <c r="D181" s="8"/>
      <c r="E181" s="8"/>
      <c r="F181" s="8"/>
      <c r="G181" s="8"/>
      <c r="H181" s="8"/>
      <c r="I181" s="8"/>
    </row>
    <row r="182" spans="1:9" ht="15">
      <c r="A182" s="8"/>
      <c r="B182" s="8"/>
      <c r="C182" s="8"/>
      <c r="D182" s="8"/>
      <c r="E182" s="8"/>
      <c r="F182" s="8"/>
      <c r="G182" s="8"/>
      <c r="H182" s="8"/>
      <c r="I182" s="8"/>
    </row>
    <row r="183" spans="1:9" ht="15">
      <c r="A183" s="8"/>
      <c r="B183" s="8"/>
      <c r="C183" s="8"/>
      <c r="D183" s="8"/>
      <c r="E183" s="8"/>
      <c r="F183" s="8"/>
      <c r="G183" s="8"/>
      <c r="H183" s="8"/>
      <c r="I183" s="8"/>
    </row>
    <row r="184" spans="1:9" ht="15">
      <c r="A184" s="8"/>
      <c r="B184" s="8"/>
      <c r="C184" s="8"/>
      <c r="D184" s="8"/>
      <c r="E184" s="8"/>
      <c r="F184" s="8"/>
      <c r="G184" s="8"/>
      <c r="H184" s="8"/>
      <c r="I184" s="8"/>
    </row>
    <row r="185" spans="1:9" ht="15">
      <c r="A185" s="8"/>
      <c r="B185" s="8"/>
      <c r="C185" s="8"/>
      <c r="D185" s="8"/>
      <c r="E185" s="8"/>
      <c r="F185" s="8"/>
      <c r="G185" s="8"/>
      <c r="H185" s="8"/>
      <c r="I185" s="8"/>
    </row>
    <row r="186" spans="1:9" ht="15">
      <c r="A186" s="8"/>
      <c r="B186" s="8"/>
      <c r="C186" s="8"/>
      <c r="D186" s="8"/>
      <c r="E186" s="8"/>
      <c r="F186" s="8"/>
      <c r="G186" s="8"/>
      <c r="H186" s="8"/>
      <c r="I186" s="8"/>
    </row>
    <row r="187" spans="1:9" ht="15">
      <c r="A187" s="8"/>
      <c r="B187" s="8"/>
      <c r="C187" s="8"/>
      <c r="D187" s="8"/>
      <c r="E187" s="8"/>
      <c r="F187" s="8"/>
      <c r="G187" s="8"/>
      <c r="H187" s="8"/>
      <c r="I187" s="8"/>
    </row>
    <row r="188" spans="1:9" ht="15">
      <c r="A188" s="8"/>
      <c r="B188" s="8"/>
      <c r="C188" s="8"/>
      <c r="D188" s="8"/>
      <c r="E188" s="8"/>
      <c r="F188" s="8"/>
      <c r="G188" s="8"/>
      <c r="H188" s="8"/>
      <c r="I188" s="8"/>
    </row>
    <row r="189" spans="1:9" ht="15">
      <c r="A189" s="8"/>
      <c r="B189" s="8"/>
      <c r="C189" s="8"/>
      <c r="D189" s="8"/>
      <c r="E189" s="8"/>
      <c r="F189" s="8"/>
      <c r="G189" s="8"/>
      <c r="H189" s="8"/>
      <c r="I189" s="8"/>
    </row>
    <row r="190" spans="1:9" ht="15">
      <c r="A190" s="8"/>
      <c r="B190" s="8"/>
      <c r="C190" s="8"/>
      <c r="D190" s="8"/>
      <c r="E190" s="8"/>
      <c r="F190" s="8"/>
      <c r="G190" s="8"/>
      <c r="H190" s="8"/>
      <c r="I190" s="8"/>
    </row>
    <row r="191" spans="1:9" ht="15">
      <c r="A191" s="8"/>
      <c r="B191" s="8"/>
      <c r="C191" s="8"/>
      <c r="D191" s="8"/>
      <c r="E191" s="8"/>
      <c r="F191" s="8"/>
      <c r="G191" s="8"/>
      <c r="H191" s="8"/>
      <c r="I191" s="8"/>
    </row>
    <row r="192" spans="1:9" ht="15">
      <c r="A192" s="8"/>
      <c r="B192" s="8"/>
      <c r="C192" s="8"/>
      <c r="D192" s="8"/>
      <c r="E192" s="8"/>
      <c r="F192" s="8"/>
      <c r="G192" s="8"/>
      <c r="H192" s="8"/>
      <c r="I192" s="8"/>
    </row>
    <row r="193" spans="1:9" ht="15">
      <c r="A193" s="8"/>
      <c r="B193" s="8"/>
      <c r="C193" s="8"/>
      <c r="D193" s="8"/>
      <c r="E193" s="8"/>
      <c r="F193" s="8"/>
      <c r="G193" s="8"/>
      <c r="H193" s="8"/>
      <c r="I193" s="8"/>
    </row>
    <row r="194" spans="1:9" ht="15">
      <c r="A194" s="8"/>
      <c r="B194" s="8"/>
      <c r="C194" s="8"/>
      <c r="D194" s="8"/>
      <c r="E194" s="8"/>
      <c r="F194" s="8"/>
      <c r="G194" s="8"/>
      <c r="H194" s="8"/>
      <c r="I194" s="8"/>
    </row>
    <row r="195" spans="1:9" ht="15">
      <c r="A195" s="8"/>
      <c r="B195" s="8"/>
      <c r="C195" s="8"/>
      <c r="D195" s="8"/>
      <c r="E195" s="8"/>
      <c r="F195" s="8"/>
      <c r="G195" s="8"/>
      <c r="H195" s="8"/>
      <c r="I195" s="8"/>
    </row>
    <row r="196" spans="1:9" ht="15">
      <c r="A196" s="8"/>
      <c r="B196" s="8"/>
      <c r="C196" s="8"/>
      <c r="D196" s="8"/>
      <c r="E196" s="8"/>
      <c r="F196" s="8"/>
      <c r="G196" s="8"/>
      <c r="H196" s="8"/>
      <c r="I196" s="8"/>
    </row>
    <row r="197" spans="1:9" ht="15">
      <c r="A197" s="8"/>
      <c r="B197" s="8"/>
      <c r="C197" s="8"/>
      <c r="D197" s="8"/>
      <c r="E197" s="8"/>
      <c r="F197" s="8"/>
      <c r="G197" s="8"/>
      <c r="H197" s="8"/>
      <c r="I197" s="8"/>
    </row>
    <row r="198" spans="1:9" ht="15">
      <c r="A198" s="8"/>
      <c r="B198" s="8"/>
      <c r="C198" s="8"/>
      <c r="D198" s="8"/>
      <c r="E198" s="8"/>
      <c r="F198" s="8"/>
      <c r="G198" s="8"/>
      <c r="H198" s="8"/>
      <c r="I198" s="8"/>
    </row>
    <row r="199" spans="1:9" ht="15">
      <c r="A199" s="8"/>
      <c r="B199" s="8"/>
      <c r="C199" s="8"/>
      <c r="D199" s="8"/>
      <c r="E199" s="8"/>
      <c r="F199" s="8"/>
      <c r="G199" s="8"/>
      <c r="H199" s="8"/>
      <c r="I199" s="8"/>
    </row>
    <row r="200" spans="1:9" ht="15">
      <c r="A200" s="8"/>
      <c r="B200" s="8"/>
      <c r="C200" s="8"/>
      <c r="D200" s="8"/>
      <c r="E200" s="8"/>
      <c r="F200" s="8"/>
      <c r="G200" s="8"/>
      <c r="H200" s="8"/>
      <c r="I200" s="8"/>
    </row>
    <row r="201" spans="1:9" ht="15">
      <c r="A201" s="8"/>
      <c r="B201" s="8"/>
      <c r="C201" s="8"/>
      <c r="D201" s="8"/>
      <c r="E201" s="8"/>
      <c r="F201" s="8"/>
      <c r="G201" s="8"/>
      <c r="H201" s="8"/>
      <c r="I201" s="8"/>
    </row>
    <row r="202" spans="1:9" ht="15">
      <c r="A202" s="8"/>
      <c r="B202" s="8"/>
      <c r="C202" s="8"/>
      <c r="D202" s="8"/>
      <c r="E202" s="8"/>
      <c r="F202" s="8"/>
      <c r="G202" s="8"/>
      <c r="H202" s="8"/>
      <c r="I202" s="8"/>
    </row>
    <row r="203" spans="1:9" ht="15">
      <c r="A203" s="8"/>
      <c r="B203" s="8"/>
      <c r="C203" s="8"/>
      <c r="D203" s="8"/>
      <c r="E203" s="8"/>
      <c r="F203" s="8"/>
      <c r="G203" s="8"/>
      <c r="H203" s="8"/>
      <c r="I203" s="8"/>
    </row>
    <row r="204" spans="1:9" ht="15">
      <c r="A204" s="8"/>
      <c r="B204" s="8"/>
      <c r="C204" s="8"/>
      <c r="D204" s="8"/>
      <c r="E204" s="8"/>
      <c r="F204" s="8"/>
      <c r="G204" s="8"/>
      <c r="H204" s="8"/>
      <c r="I204" s="8"/>
    </row>
    <row r="205" spans="1:9" ht="15">
      <c r="A205" s="8"/>
      <c r="B205" s="8"/>
      <c r="C205" s="8"/>
      <c r="D205" s="8"/>
      <c r="E205" s="8"/>
      <c r="F205" s="8"/>
      <c r="G205" s="8"/>
      <c r="H205" s="8"/>
      <c r="I205" s="8"/>
    </row>
    <row r="206" spans="1:9" ht="15">
      <c r="A206" s="8"/>
      <c r="B206" s="8"/>
      <c r="C206" s="8"/>
      <c r="D206" s="8"/>
      <c r="E206" s="8"/>
      <c r="F206" s="8"/>
      <c r="G206" s="8"/>
      <c r="H206" s="8"/>
      <c r="I206" s="8"/>
    </row>
    <row r="207" spans="1:9" ht="15">
      <c r="A207" s="8"/>
      <c r="B207" s="8"/>
      <c r="C207" s="8"/>
      <c r="D207" s="8"/>
      <c r="E207" s="8"/>
      <c r="F207" s="8"/>
      <c r="G207" s="8"/>
      <c r="H207" s="8"/>
      <c r="I207" s="8"/>
    </row>
    <row r="208" spans="1:9" ht="15">
      <c r="A208" s="8"/>
      <c r="B208" s="8"/>
      <c r="C208" s="8"/>
      <c r="D208" s="8"/>
      <c r="E208" s="8"/>
      <c r="F208" s="8"/>
      <c r="G208" s="8"/>
      <c r="H208" s="8"/>
      <c r="I208" s="8"/>
    </row>
    <row r="209" spans="1:9" ht="15">
      <c r="A209" s="8"/>
      <c r="B209" s="8"/>
      <c r="C209" s="8"/>
      <c r="D209" s="8"/>
      <c r="E209" s="8"/>
      <c r="F209" s="8"/>
      <c r="G209" s="8"/>
      <c r="H209" s="8"/>
      <c r="I209" s="8"/>
    </row>
    <row r="210" spans="1:9" ht="15">
      <c r="A210" s="8"/>
      <c r="B210" s="8"/>
      <c r="C210" s="8"/>
      <c r="D210" s="8"/>
      <c r="E210" s="8"/>
      <c r="F210" s="8"/>
      <c r="G210" s="8"/>
      <c r="H210" s="8"/>
      <c r="I210" s="8"/>
    </row>
    <row r="211" spans="1:9" ht="15">
      <c r="A211" s="8"/>
      <c r="B211" s="8"/>
      <c r="C211" s="8"/>
      <c r="D211" s="8"/>
      <c r="E211" s="8"/>
      <c r="F211" s="8"/>
      <c r="G211" s="8"/>
      <c r="H211" s="8"/>
      <c r="I211" s="8"/>
    </row>
    <row r="212" spans="1:9" ht="15">
      <c r="A212" s="8"/>
      <c r="B212" s="8"/>
      <c r="C212" s="8"/>
      <c r="D212" s="8"/>
      <c r="E212" s="8"/>
      <c r="F212" s="8"/>
      <c r="G212" s="8"/>
      <c r="H212" s="8"/>
      <c r="I212" s="8"/>
    </row>
    <row r="213" spans="1:9" ht="15">
      <c r="A213" s="8"/>
      <c r="B213" s="8"/>
      <c r="C213" s="8"/>
      <c r="D213" s="8"/>
      <c r="E213" s="8"/>
      <c r="F213" s="8"/>
      <c r="G213" s="8"/>
      <c r="H213" s="8"/>
      <c r="I213" s="8"/>
    </row>
    <row r="214" spans="1:9" ht="15">
      <c r="A214" s="8"/>
      <c r="B214" s="8"/>
      <c r="C214" s="8"/>
      <c r="D214" s="8"/>
      <c r="E214" s="8"/>
      <c r="F214" s="8"/>
      <c r="G214" s="8"/>
      <c r="H214" s="8"/>
      <c r="I214" s="8"/>
    </row>
    <row r="215" spans="1:9" ht="15">
      <c r="A215" s="8"/>
      <c r="B215" s="8"/>
      <c r="C215" s="8"/>
      <c r="D215" s="8"/>
      <c r="E215" s="8"/>
      <c r="F215" s="8"/>
      <c r="G215" s="8"/>
      <c r="H215" s="8"/>
      <c r="I215" s="8"/>
    </row>
    <row r="216" spans="1:9" ht="15">
      <c r="A216" s="8"/>
      <c r="B216" s="8"/>
      <c r="C216" s="8"/>
      <c r="D216" s="8"/>
      <c r="E216" s="8"/>
      <c r="F216" s="8"/>
      <c r="G216" s="8"/>
      <c r="H216" s="8"/>
      <c r="I216" s="8"/>
    </row>
    <row r="217" spans="1:9" ht="15">
      <c r="A217" s="8"/>
      <c r="B217" s="8"/>
      <c r="C217" s="8"/>
      <c r="D217" s="8"/>
      <c r="E217" s="8"/>
      <c r="F217" s="8"/>
      <c r="G217" s="8"/>
      <c r="H217" s="8"/>
      <c r="I217" s="8"/>
    </row>
    <row r="218" spans="1:9" ht="15">
      <c r="A218" s="8"/>
      <c r="B218" s="8"/>
      <c r="C218" s="8"/>
      <c r="D218" s="8"/>
      <c r="E218" s="8"/>
      <c r="F218" s="8"/>
      <c r="G218" s="8"/>
      <c r="H218" s="8"/>
      <c r="I218" s="8"/>
    </row>
    <row r="219" spans="1:9" ht="15">
      <c r="A219" s="8"/>
      <c r="B219" s="8"/>
      <c r="C219" s="8"/>
      <c r="D219" s="8"/>
      <c r="E219" s="8"/>
      <c r="F219" s="8"/>
      <c r="G219" s="8"/>
      <c r="H219" s="8"/>
      <c r="I219" s="8"/>
    </row>
    <row r="220" spans="1:9" ht="15">
      <c r="A220" s="8"/>
      <c r="B220" s="8"/>
      <c r="C220" s="8"/>
      <c r="D220" s="8"/>
      <c r="E220" s="8"/>
      <c r="F220" s="8"/>
      <c r="G220" s="8"/>
      <c r="H220" s="8"/>
      <c r="I220" s="8"/>
    </row>
    <row r="221" spans="1:9" ht="15">
      <c r="A221" s="8"/>
      <c r="B221" s="8"/>
      <c r="C221" s="8"/>
      <c r="D221" s="8"/>
      <c r="E221" s="8"/>
      <c r="F221" s="8"/>
      <c r="G221" s="8"/>
      <c r="H221" s="8"/>
      <c r="I221" s="8"/>
    </row>
    <row r="222" spans="1:9" ht="15">
      <c r="A222" s="8"/>
      <c r="B222" s="8"/>
      <c r="C222" s="8"/>
      <c r="D222" s="8"/>
      <c r="E222" s="8"/>
      <c r="F222" s="8"/>
      <c r="G222" s="8"/>
      <c r="H222" s="8"/>
      <c r="I222" s="8"/>
    </row>
    <row r="223" spans="1:9" ht="15">
      <c r="A223" s="8"/>
      <c r="B223" s="8"/>
      <c r="C223" s="8"/>
      <c r="D223" s="8"/>
      <c r="E223" s="8"/>
      <c r="F223" s="8"/>
      <c r="G223" s="8"/>
      <c r="H223" s="8"/>
      <c r="I223" s="8"/>
    </row>
    <row r="224" spans="1:9" ht="15">
      <c r="A224" s="8"/>
      <c r="B224" s="8"/>
      <c r="C224" s="8"/>
      <c r="D224" s="8"/>
      <c r="E224" s="8"/>
      <c r="F224" s="8"/>
      <c r="G224" s="8"/>
      <c r="H224" s="8"/>
      <c r="I224" s="8"/>
    </row>
    <row r="225" spans="1:9" ht="15">
      <c r="A225" s="8"/>
      <c r="B225" s="8"/>
      <c r="C225" s="8"/>
      <c r="D225" s="8"/>
      <c r="E225" s="8"/>
      <c r="F225" s="8"/>
      <c r="G225" s="8"/>
      <c r="H225" s="8"/>
      <c r="I225" s="8"/>
    </row>
    <row r="226" spans="1:9" ht="15">
      <c r="A226" s="8"/>
      <c r="B226" s="8"/>
      <c r="C226" s="8"/>
      <c r="D226" s="8"/>
      <c r="E226" s="8"/>
      <c r="F226" s="8"/>
      <c r="G226" s="8"/>
      <c r="H226" s="8"/>
      <c r="I226" s="8"/>
    </row>
    <row r="227" spans="1:9" ht="15">
      <c r="A227" s="8"/>
      <c r="B227" s="8"/>
      <c r="C227" s="8"/>
      <c r="D227" s="8"/>
      <c r="E227" s="8"/>
      <c r="F227" s="8"/>
      <c r="G227" s="8"/>
      <c r="H227" s="8"/>
      <c r="I227" s="8"/>
    </row>
    <row r="228" spans="1:9" ht="15">
      <c r="A228" s="8"/>
      <c r="B228" s="8"/>
      <c r="C228" s="8"/>
      <c r="D228" s="8"/>
      <c r="E228" s="8"/>
      <c r="F228" s="8"/>
      <c r="G228" s="8"/>
      <c r="H228" s="8"/>
      <c r="I228" s="8"/>
    </row>
    <row r="229" spans="1:9" ht="15">
      <c r="A229" s="8"/>
      <c r="B229" s="8"/>
      <c r="C229" s="8"/>
      <c r="D229" s="8"/>
      <c r="E229" s="8"/>
      <c r="F229" s="8"/>
      <c r="G229" s="8"/>
      <c r="H229" s="8"/>
      <c r="I229" s="8"/>
    </row>
    <row r="230" spans="1:9" ht="15">
      <c r="A230" s="8"/>
      <c r="B230" s="8"/>
      <c r="C230" s="8"/>
      <c r="D230" s="8"/>
      <c r="E230" s="8"/>
      <c r="F230" s="8"/>
      <c r="G230" s="8"/>
      <c r="H230" s="8"/>
      <c r="I230" s="8"/>
    </row>
    <row r="231" spans="1:9" ht="15">
      <c r="A231" s="8"/>
      <c r="B231" s="8"/>
      <c r="C231" s="8"/>
      <c r="D231" s="8"/>
      <c r="E231" s="8"/>
      <c r="F231" s="8"/>
      <c r="G231" s="8"/>
      <c r="H231" s="8"/>
      <c r="I231" s="8"/>
    </row>
    <row r="232" spans="1:9" ht="15">
      <c r="A232" s="8"/>
      <c r="B232" s="8"/>
      <c r="C232" s="8"/>
      <c r="D232" s="8"/>
      <c r="E232" s="8"/>
      <c r="F232" s="8"/>
      <c r="G232" s="8"/>
      <c r="H232" s="8"/>
      <c r="I232" s="8"/>
    </row>
    <row r="233" spans="1:9" ht="15">
      <c r="A233" s="8"/>
      <c r="B233" s="8"/>
      <c r="C233" s="8"/>
      <c r="D233" s="8"/>
      <c r="E233" s="8"/>
      <c r="F233" s="8"/>
      <c r="G233" s="8"/>
      <c r="H233" s="8"/>
      <c r="I233" s="8"/>
    </row>
    <row r="234" spans="1:9" ht="15">
      <c r="A234" s="8"/>
      <c r="B234" s="8"/>
      <c r="C234" s="8"/>
      <c r="D234" s="8"/>
      <c r="E234" s="8"/>
      <c r="F234" s="8"/>
      <c r="G234" s="8"/>
      <c r="H234" s="8"/>
      <c r="I234" s="8"/>
    </row>
    <row r="235" spans="1:9" ht="15">
      <c r="A235" s="8"/>
      <c r="B235" s="8"/>
      <c r="C235" s="8"/>
      <c r="D235" s="8"/>
      <c r="E235" s="8"/>
      <c r="F235" s="8"/>
      <c r="G235" s="8"/>
      <c r="H235" s="8"/>
      <c r="I235" s="8"/>
    </row>
    <row r="236" spans="1:9" ht="15">
      <c r="A236" s="8"/>
      <c r="B236" s="8"/>
      <c r="C236" s="8"/>
      <c r="D236" s="8"/>
      <c r="E236" s="8"/>
      <c r="F236" s="8"/>
      <c r="G236" s="8"/>
      <c r="H236" s="8"/>
      <c r="I236" s="8"/>
    </row>
    <row r="237" spans="1:9" ht="15">
      <c r="A237" s="8"/>
      <c r="B237" s="8"/>
      <c r="C237" s="8"/>
      <c r="D237" s="8"/>
      <c r="E237" s="8"/>
      <c r="F237" s="8"/>
      <c r="G237" s="8"/>
      <c r="H237" s="8"/>
      <c r="I237" s="8"/>
    </row>
    <row r="238" spans="1:9" ht="15">
      <c r="A238" s="8"/>
      <c r="B238" s="8"/>
      <c r="C238" s="8"/>
      <c r="D238" s="8"/>
      <c r="E238" s="8"/>
      <c r="F238" s="8"/>
      <c r="G238" s="8"/>
      <c r="H238" s="8"/>
      <c r="I238" s="8"/>
    </row>
    <row r="239" spans="1:9" ht="15">
      <c r="A239" s="8"/>
      <c r="B239" s="8"/>
      <c r="C239" s="8"/>
      <c r="D239" s="8"/>
      <c r="E239" s="8"/>
      <c r="F239" s="8"/>
      <c r="G239" s="8"/>
      <c r="H239" s="8"/>
      <c r="I239" s="8"/>
    </row>
    <row r="240" spans="1:9" ht="15">
      <c r="A240" s="8"/>
      <c r="B240" s="8"/>
      <c r="C240" s="8"/>
      <c r="D240" s="8"/>
      <c r="E240" s="8"/>
      <c r="F240" s="8"/>
      <c r="G240" s="8"/>
      <c r="H240" s="8"/>
      <c r="I240" s="8"/>
    </row>
    <row r="241" spans="1:9" ht="15">
      <c r="A241" s="8"/>
      <c r="B241" s="8"/>
      <c r="C241" s="8"/>
      <c r="D241" s="8"/>
      <c r="E241" s="8"/>
      <c r="F241" s="8"/>
      <c r="G241" s="8"/>
      <c r="H241" s="8"/>
      <c r="I241" s="8"/>
    </row>
    <row r="242" spans="1:9" ht="15">
      <c r="A242" s="8"/>
      <c r="B242" s="8"/>
      <c r="C242" s="8"/>
      <c r="D242" s="8"/>
      <c r="E242" s="8"/>
      <c r="F242" s="8"/>
      <c r="G242" s="8"/>
      <c r="H242" s="8"/>
      <c r="I242" s="8"/>
    </row>
    <row r="243" spans="1:9" ht="15">
      <c r="A243" s="8"/>
      <c r="B243" s="8"/>
      <c r="C243" s="8"/>
      <c r="D243" s="8"/>
      <c r="E243" s="8"/>
      <c r="F243" s="8"/>
      <c r="G243" s="8"/>
      <c r="H243" s="8"/>
      <c r="I243" s="8"/>
    </row>
    <row r="244" spans="1:9" ht="15">
      <c r="A244" s="8"/>
      <c r="B244" s="8"/>
      <c r="C244" s="8"/>
      <c r="D244" s="8"/>
      <c r="E244" s="8"/>
      <c r="F244" s="8"/>
      <c r="G244" s="8"/>
      <c r="H244" s="8"/>
      <c r="I244" s="8"/>
    </row>
    <row r="245" spans="1:9" ht="15">
      <c r="A245" s="8"/>
      <c r="B245" s="8"/>
      <c r="C245" s="8"/>
      <c r="D245" s="8"/>
      <c r="E245" s="8"/>
      <c r="F245" s="8"/>
      <c r="G245" s="8"/>
      <c r="H245" s="8"/>
      <c r="I245" s="8"/>
    </row>
    <row r="246" spans="1:9" ht="15">
      <c r="A246" s="8"/>
      <c r="B246" s="8"/>
      <c r="C246" s="8"/>
      <c r="D246" s="8"/>
      <c r="E246" s="8"/>
      <c r="F246" s="8"/>
      <c r="G246" s="8"/>
      <c r="H246" s="8"/>
      <c r="I246" s="8"/>
    </row>
    <row r="247" spans="1:9" ht="15">
      <c r="A247" s="8"/>
      <c r="B247" s="8"/>
      <c r="C247" s="8"/>
      <c r="D247" s="8"/>
      <c r="E247" s="8"/>
      <c r="F247" s="8"/>
      <c r="G247" s="8"/>
      <c r="H247" s="8"/>
      <c r="I247" s="8"/>
    </row>
    <row r="248" spans="1:9" ht="15">
      <c r="A248" s="8"/>
      <c r="B248" s="8"/>
      <c r="C248" s="8"/>
      <c r="D248" s="8"/>
      <c r="E248" s="8"/>
      <c r="F248" s="8"/>
      <c r="G248" s="8"/>
      <c r="H248" s="8"/>
      <c r="I248" s="8"/>
    </row>
    <row r="249" spans="1:9" ht="15">
      <c r="A249" s="8"/>
      <c r="B249" s="8"/>
      <c r="C249" s="8"/>
      <c r="D249" s="8"/>
      <c r="E249" s="8"/>
      <c r="F249" s="8"/>
      <c r="G249" s="8"/>
      <c r="H249" s="8"/>
      <c r="I249" s="8"/>
    </row>
    <row r="250" spans="1:9" ht="15">
      <c r="A250" s="8"/>
      <c r="B250" s="8"/>
      <c r="C250" s="8"/>
      <c r="D250" s="8"/>
      <c r="E250" s="8"/>
      <c r="F250" s="8"/>
      <c r="G250" s="8"/>
      <c r="H250" s="8"/>
      <c r="I250" s="8"/>
    </row>
    <row r="251" spans="1:9" ht="15">
      <c r="A251" s="8"/>
      <c r="B251" s="8"/>
      <c r="C251" s="8"/>
      <c r="D251" s="8"/>
      <c r="E251" s="8"/>
      <c r="F251" s="8"/>
      <c r="G251" s="8"/>
      <c r="H251" s="8"/>
      <c r="I251" s="8"/>
    </row>
    <row r="252" spans="1:9" ht="15">
      <c r="A252" s="8"/>
      <c r="B252" s="8"/>
      <c r="C252" s="8"/>
      <c r="D252" s="8"/>
      <c r="E252" s="8"/>
      <c r="F252" s="8"/>
      <c r="G252" s="8"/>
      <c r="H252" s="8"/>
      <c r="I252" s="8"/>
    </row>
    <row r="253" spans="1:9" ht="15">
      <c r="A253" s="8"/>
      <c r="B253" s="8"/>
      <c r="C253" s="8"/>
      <c r="D253" s="8"/>
      <c r="E253" s="8"/>
      <c r="F253" s="8"/>
      <c r="G253" s="8"/>
      <c r="H253" s="8"/>
      <c r="I253" s="8"/>
    </row>
    <row r="254" spans="1:9" ht="15">
      <c r="A254" s="8"/>
      <c r="B254" s="8"/>
      <c r="C254" s="8"/>
      <c r="D254" s="8"/>
      <c r="E254" s="8"/>
      <c r="F254" s="8"/>
      <c r="G254" s="8"/>
      <c r="H254" s="8"/>
      <c r="I254" s="8"/>
    </row>
    <row r="255" spans="1:9" ht="15">
      <c r="A255" s="8"/>
      <c r="B255" s="8"/>
      <c r="C255" s="8"/>
      <c r="D255" s="8"/>
      <c r="E255" s="8"/>
      <c r="F255" s="8"/>
      <c r="G255" s="8"/>
      <c r="H255" s="8"/>
      <c r="I255" s="8"/>
    </row>
    <row r="256" spans="1:9" ht="15">
      <c r="A256" s="8"/>
      <c r="B256" s="8"/>
      <c r="C256" s="8"/>
      <c r="D256" s="8"/>
      <c r="E256" s="8"/>
      <c r="F256" s="8"/>
      <c r="G256" s="8"/>
      <c r="H256" s="8"/>
      <c r="I256" s="8"/>
    </row>
    <row r="257" spans="1:9" ht="15">
      <c r="A257" s="8"/>
      <c r="B257" s="8"/>
      <c r="C257" s="8"/>
      <c r="D257" s="8"/>
      <c r="E257" s="8"/>
      <c r="F257" s="8"/>
      <c r="G257" s="8"/>
      <c r="H257" s="8"/>
      <c r="I257" s="8"/>
    </row>
    <row r="258" spans="1:9" ht="15">
      <c r="A258" s="8"/>
      <c r="B258" s="8"/>
      <c r="C258" s="8"/>
      <c r="D258" s="8"/>
      <c r="E258" s="8"/>
      <c r="F258" s="8"/>
      <c r="G258" s="8"/>
      <c r="H258" s="8"/>
      <c r="I258" s="8"/>
    </row>
    <row r="259" spans="1:9" ht="15">
      <c r="A259" s="8"/>
      <c r="B259" s="8"/>
      <c r="C259" s="8"/>
      <c r="D259" s="8"/>
      <c r="E259" s="8"/>
      <c r="F259" s="8"/>
      <c r="G259" s="8"/>
      <c r="H259" s="8"/>
      <c r="I259" s="8"/>
    </row>
    <row r="260" spans="1:9" ht="15">
      <c r="A260" s="8"/>
      <c r="B260" s="8"/>
      <c r="C260" s="8"/>
      <c r="D260" s="8"/>
      <c r="E260" s="8"/>
      <c r="F260" s="8"/>
      <c r="G260" s="8"/>
      <c r="H260" s="8"/>
      <c r="I260" s="8"/>
    </row>
    <row r="261" spans="1:9" ht="15">
      <c r="A261" s="8"/>
      <c r="B261" s="8"/>
      <c r="C261" s="8"/>
      <c r="D261" s="8"/>
      <c r="E261" s="8"/>
      <c r="F261" s="8"/>
      <c r="G261" s="8"/>
      <c r="H261" s="8"/>
      <c r="I261" s="8"/>
    </row>
    <row r="262" spans="1:9" ht="15">
      <c r="A262" s="8"/>
      <c r="B262" s="8"/>
      <c r="C262" s="8"/>
      <c r="D262" s="8"/>
      <c r="E262" s="8"/>
      <c r="F262" s="8"/>
      <c r="G262" s="8"/>
      <c r="H262" s="8"/>
      <c r="I262" s="8"/>
    </row>
    <row r="263" spans="1:9" ht="15">
      <c r="A263" s="8"/>
      <c r="B263" s="8"/>
      <c r="C263" s="8"/>
      <c r="D263" s="8"/>
      <c r="E263" s="8"/>
      <c r="F263" s="8"/>
      <c r="G263" s="8"/>
      <c r="H263" s="8"/>
      <c r="I263" s="8"/>
    </row>
    <row r="264" spans="1:9" ht="15">
      <c r="A264" s="8"/>
      <c r="B264" s="8"/>
      <c r="C264" s="8"/>
      <c r="D264" s="8"/>
      <c r="E264" s="8"/>
      <c r="F264" s="8"/>
      <c r="G264" s="8"/>
      <c r="H264" s="8"/>
      <c r="I264" s="8"/>
    </row>
    <row r="265" spans="1:9" ht="15">
      <c r="A265" s="8"/>
      <c r="B265" s="8"/>
      <c r="C265" s="8"/>
      <c r="D265" s="8"/>
      <c r="E265" s="8"/>
      <c r="F265" s="8"/>
      <c r="G265" s="8"/>
      <c r="H265" s="8"/>
      <c r="I265" s="8"/>
    </row>
    <row r="266" spans="1:9" ht="15">
      <c r="A266" s="8"/>
      <c r="B266" s="8"/>
      <c r="C266" s="8"/>
      <c r="D266" s="8"/>
      <c r="E266" s="8"/>
      <c r="F266" s="8"/>
      <c r="G266" s="8"/>
      <c r="H266" s="8"/>
      <c r="I266" s="8"/>
    </row>
    <row r="267" spans="1:9" ht="15">
      <c r="A267" s="8"/>
      <c r="B267" s="8"/>
      <c r="C267" s="8"/>
      <c r="D267" s="8"/>
      <c r="E267" s="8"/>
      <c r="F267" s="8"/>
      <c r="G267" s="8"/>
      <c r="H267" s="8"/>
      <c r="I267" s="8"/>
    </row>
    <row r="268" spans="1:9" ht="15">
      <c r="A268" s="8"/>
      <c r="B268" s="8"/>
      <c r="C268" s="8"/>
      <c r="D268" s="8"/>
      <c r="E268" s="8"/>
      <c r="F268" s="8"/>
      <c r="G268" s="8"/>
      <c r="H268" s="8"/>
      <c r="I268" s="8"/>
    </row>
    <row r="269" spans="1:9" ht="15">
      <c r="A269" s="8"/>
      <c r="B269" s="8"/>
      <c r="C269" s="8"/>
      <c r="D269" s="8"/>
      <c r="E269" s="8"/>
      <c r="F269" s="8"/>
      <c r="G269" s="8"/>
      <c r="H269" s="8"/>
      <c r="I269" s="8"/>
    </row>
    <row r="270" spans="1:9" ht="15">
      <c r="A270" s="8"/>
      <c r="B270" s="8"/>
      <c r="C270" s="8"/>
      <c r="D270" s="8"/>
      <c r="E270" s="8"/>
      <c r="F270" s="8"/>
      <c r="G270" s="8"/>
      <c r="H270" s="8"/>
      <c r="I270" s="8"/>
    </row>
    <row r="271" spans="1:9" ht="15">
      <c r="A271" s="8"/>
      <c r="B271" s="8"/>
      <c r="C271" s="8"/>
      <c r="D271" s="8"/>
      <c r="E271" s="8"/>
      <c r="F271" s="8"/>
      <c r="G271" s="8"/>
      <c r="H271" s="8"/>
      <c r="I271" s="8"/>
    </row>
    <row r="272" spans="1:9" ht="15">
      <c r="A272" s="8"/>
      <c r="B272" s="8"/>
      <c r="C272" s="8"/>
      <c r="D272" s="8"/>
      <c r="E272" s="8"/>
      <c r="F272" s="8"/>
      <c r="G272" s="8"/>
      <c r="H272" s="8"/>
      <c r="I272" s="8"/>
    </row>
    <row r="273" spans="1:9" ht="15">
      <c r="A273" s="8"/>
      <c r="B273" s="8"/>
      <c r="C273" s="8"/>
      <c r="D273" s="8"/>
      <c r="E273" s="8"/>
      <c r="F273" s="8"/>
      <c r="G273" s="8"/>
      <c r="H273" s="8"/>
      <c r="I273" s="8"/>
    </row>
    <row r="274" spans="1:9" ht="15">
      <c r="A274" s="8"/>
      <c r="B274" s="8"/>
      <c r="C274" s="8"/>
      <c r="D274" s="8"/>
      <c r="E274" s="8"/>
      <c r="F274" s="8"/>
      <c r="G274" s="8"/>
      <c r="H274" s="8"/>
      <c r="I274" s="8"/>
    </row>
    <row r="275" spans="1:9" ht="15">
      <c r="A275" s="8"/>
      <c r="B275" s="8"/>
      <c r="C275" s="8"/>
      <c r="D275" s="8"/>
      <c r="E275" s="8"/>
      <c r="F275" s="8"/>
      <c r="G275" s="8"/>
      <c r="H275" s="8"/>
      <c r="I275" s="8"/>
    </row>
    <row r="276" spans="1:9" ht="15">
      <c r="A276" s="8"/>
      <c r="B276" s="8"/>
      <c r="C276" s="8"/>
      <c r="D276" s="8"/>
      <c r="E276" s="8"/>
      <c r="F276" s="8"/>
      <c r="G276" s="8"/>
      <c r="H276" s="8"/>
      <c r="I276" s="8"/>
    </row>
    <row r="277" spans="1:9" ht="15">
      <c r="A277" s="8"/>
      <c r="B277" s="8"/>
      <c r="C277" s="8"/>
      <c r="D277" s="8"/>
      <c r="E277" s="8"/>
      <c r="F277" s="8"/>
      <c r="G277" s="8"/>
      <c r="H277" s="8"/>
      <c r="I277" s="8"/>
    </row>
    <row r="278" spans="1:9" ht="15">
      <c r="A278" s="8"/>
      <c r="B278" s="8"/>
      <c r="C278" s="8"/>
      <c r="D278" s="8"/>
      <c r="E278" s="8"/>
      <c r="F278" s="8"/>
      <c r="G278" s="8"/>
      <c r="H278" s="8"/>
      <c r="I278" s="8"/>
    </row>
    <row r="279" spans="1:9" ht="15">
      <c r="A279" s="8"/>
      <c r="B279" s="8"/>
      <c r="C279" s="8"/>
      <c r="D279" s="8"/>
      <c r="E279" s="8"/>
      <c r="F279" s="8"/>
      <c r="G279" s="8"/>
      <c r="H279" s="8"/>
      <c r="I279" s="8"/>
    </row>
    <row r="280" spans="1:9" ht="15">
      <c r="A280" s="8"/>
      <c r="B280" s="8"/>
      <c r="C280" s="8"/>
      <c r="D280" s="8"/>
      <c r="E280" s="8"/>
      <c r="F280" s="8"/>
      <c r="G280" s="8"/>
      <c r="H280" s="8"/>
      <c r="I280" s="8"/>
    </row>
    <row r="281" spans="1:9" ht="15">
      <c r="A281" s="8"/>
      <c r="B281" s="8"/>
      <c r="C281" s="8"/>
      <c r="D281" s="8"/>
      <c r="E281" s="8"/>
      <c r="F281" s="8"/>
      <c r="G281" s="8"/>
      <c r="H281" s="8"/>
      <c r="I281" s="8"/>
    </row>
    <row r="282" spans="1:9" ht="15">
      <c r="A282" s="8"/>
      <c r="B282" s="8"/>
      <c r="C282" s="8"/>
      <c r="D282" s="8"/>
      <c r="E282" s="8"/>
      <c r="F282" s="8"/>
      <c r="G282" s="8"/>
      <c r="H282" s="8"/>
      <c r="I282" s="8"/>
    </row>
    <row r="283" spans="1:9" ht="15">
      <c r="A283" s="8"/>
      <c r="B283" s="8"/>
      <c r="C283" s="8"/>
      <c r="D283" s="8"/>
      <c r="E283" s="8"/>
      <c r="F283" s="8"/>
      <c r="G283" s="8"/>
      <c r="H283" s="8"/>
      <c r="I283" s="8"/>
    </row>
    <row r="284" spans="1:9" ht="15">
      <c r="A284" s="8"/>
      <c r="B284" s="8"/>
      <c r="C284" s="8"/>
      <c r="D284" s="8"/>
      <c r="E284" s="8"/>
      <c r="F284" s="8"/>
      <c r="G284" s="8"/>
      <c r="H284" s="8"/>
      <c r="I284" s="8"/>
    </row>
    <row r="285" spans="1:9" ht="15">
      <c r="A285" s="8"/>
      <c r="B285" s="8"/>
      <c r="C285" s="8"/>
      <c r="D285" s="8"/>
      <c r="E285" s="8"/>
      <c r="F285" s="8"/>
      <c r="G285" s="8"/>
      <c r="H285" s="8"/>
      <c r="I285" s="8"/>
    </row>
    <row r="286" spans="1:9" ht="15">
      <c r="A286" s="8"/>
      <c r="B286" s="8"/>
      <c r="C286" s="8"/>
      <c r="D286" s="8"/>
      <c r="E286" s="8"/>
      <c r="F286" s="8"/>
      <c r="G286" s="8"/>
      <c r="H286" s="8"/>
      <c r="I286" s="8"/>
    </row>
    <row r="287" spans="1:9" ht="15">
      <c r="A287" s="8"/>
      <c r="B287" s="8"/>
      <c r="C287" s="8"/>
      <c r="D287" s="8"/>
      <c r="E287" s="8"/>
      <c r="F287" s="8"/>
      <c r="G287" s="8"/>
      <c r="H287" s="8"/>
      <c r="I287" s="8"/>
    </row>
    <row r="288" spans="1:9" ht="15">
      <c r="A288" s="8"/>
      <c r="B288" s="8"/>
      <c r="C288" s="8"/>
      <c r="D288" s="8"/>
      <c r="E288" s="8"/>
      <c r="F288" s="8"/>
      <c r="G288" s="8"/>
      <c r="H288" s="8"/>
      <c r="I288" s="8"/>
    </row>
    <row r="289" spans="1:9" ht="15">
      <c r="A289" s="8"/>
      <c r="B289" s="8"/>
      <c r="C289" s="8"/>
      <c r="D289" s="8"/>
      <c r="E289" s="8"/>
      <c r="F289" s="8"/>
      <c r="G289" s="8"/>
      <c r="H289" s="8"/>
      <c r="I289" s="8"/>
    </row>
    <row r="290" spans="1:9" ht="15">
      <c r="A290" s="8"/>
      <c r="B290" s="8"/>
      <c r="C290" s="8"/>
      <c r="D290" s="8"/>
      <c r="E290" s="8"/>
      <c r="F290" s="8"/>
      <c r="G290" s="8"/>
      <c r="H290" s="8"/>
      <c r="I290" s="8"/>
    </row>
    <row r="291" spans="1:9" ht="15">
      <c r="A291" s="8"/>
      <c r="B291" s="8"/>
      <c r="C291" s="8"/>
      <c r="D291" s="8"/>
      <c r="E291" s="8"/>
      <c r="F291" s="8"/>
      <c r="G291" s="8"/>
      <c r="H291" s="8"/>
      <c r="I291" s="8"/>
    </row>
    <row r="292" spans="1:9" ht="15">
      <c r="A292" s="8"/>
      <c r="B292" s="8"/>
      <c r="C292" s="8"/>
      <c r="D292" s="8"/>
      <c r="E292" s="8"/>
      <c r="F292" s="8"/>
      <c r="G292" s="8"/>
      <c r="H292" s="8"/>
      <c r="I292" s="8"/>
    </row>
    <row r="293" spans="1:9" ht="15">
      <c r="A293" s="8"/>
      <c r="B293" s="8"/>
      <c r="C293" s="8"/>
      <c r="D293" s="8"/>
      <c r="E293" s="8"/>
      <c r="F293" s="8"/>
      <c r="G293" s="8"/>
      <c r="H293" s="8"/>
      <c r="I293" s="8"/>
    </row>
    <row r="294" spans="1:9" ht="15">
      <c r="A294" s="8"/>
      <c r="B294" s="8"/>
      <c r="C294" s="8"/>
      <c r="D294" s="8"/>
      <c r="E294" s="8"/>
      <c r="F294" s="8"/>
      <c r="G294" s="8"/>
      <c r="H294" s="8"/>
      <c r="I294" s="8"/>
    </row>
    <row r="295" spans="1:9" ht="15">
      <c r="A295" s="8"/>
      <c r="B295" s="8"/>
      <c r="C295" s="8"/>
      <c r="D295" s="8"/>
      <c r="E295" s="8"/>
      <c r="F295" s="8"/>
      <c r="G295" s="8"/>
      <c r="H295" s="8"/>
      <c r="I295" s="8"/>
    </row>
    <row r="296" spans="1:9" ht="15">
      <c r="A296" s="8"/>
      <c r="B296" s="8"/>
      <c r="C296" s="8"/>
      <c r="D296" s="8"/>
      <c r="E296" s="8"/>
      <c r="F296" s="8"/>
      <c r="G296" s="8"/>
      <c r="H296" s="8"/>
      <c r="I296" s="8"/>
    </row>
    <row r="297" spans="1:9" ht="15">
      <c r="A297" s="8"/>
      <c r="B297" s="8"/>
      <c r="C297" s="8"/>
      <c r="D297" s="8"/>
      <c r="E297" s="8"/>
      <c r="F297" s="8"/>
      <c r="G297" s="8"/>
      <c r="H297" s="8"/>
      <c r="I297" s="8"/>
    </row>
    <row r="298" spans="1:9" ht="15">
      <c r="A298" s="8"/>
      <c r="B298" s="8"/>
      <c r="C298" s="8"/>
      <c r="D298" s="8"/>
      <c r="E298" s="8"/>
      <c r="F298" s="8"/>
      <c r="G298" s="8"/>
      <c r="H298" s="8"/>
      <c r="I298" s="8"/>
    </row>
    <row r="299" spans="1:9" ht="15">
      <c r="A299" s="8"/>
      <c r="B299" s="8"/>
      <c r="C299" s="8"/>
      <c r="D299" s="8"/>
      <c r="E299" s="8"/>
      <c r="F299" s="8"/>
      <c r="G299" s="8"/>
      <c r="H299" s="8"/>
      <c r="I299" s="8"/>
    </row>
    <row r="300" spans="1:9" ht="15">
      <c r="A300" s="8"/>
      <c r="B300" s="8"/>
      <c r="C300" s="8"/>
      <c r="D300" s="8"/>
      <c r="E300" s="8"/>
      <c r="F300" s="8"/>
      <c r="G300" s="8"/>
      <c r="H300" s="8"/>
      <c r="I300" s="8"/>
    </row>
  </sheetData>
  <mergeCells count="1">
    <mergeCell ref="A1:I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00"/>
  <sheetViews>
    <sheetView showGridLines="0" workbookViewId="0" topLeftCell="A1">
      <pane ySplit="2" topLeftCell="A3" activePane="bottomLeft" state="frozen"/>
      <selection pane="topLeft" activeCell="A1" sqref="A1"/>
      <selection pane="bottomLeft" activeCell="A3" sqref="A3"/>
    </sheetView>
  </sheetViews>
  <sheetFormatPr defaultColWidth="9.42428571428571" defaultRowHeight="15"/>
  <cols>
    <col min="1" max="1" width="12" customWidth="1"/>
    <col min="2" max="2" width="10" customWidth="1"/>
    <col min="3" max="4" width="14" customWidth="1"/>
    <col min="5" max="5" width="16" customWidth="1"/>
    <col min="6" max="6" width="14" customWidth="1"/>
    <col min="7" max="7" width="18" customWidth="1"/>
    <col min="8" max="9" width="14" customWidth="1"/>
    <col min="10" max="10" width="12" customWidth="1"/>
    <col min="11" max="11" width="22" customWidth="1"/>
  </cols>
  <sheetData>
    <row r="1" spans="1:11" ht="15">
      <c r="A1" s="24" t="s">
        <v>92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15">
      <c r="A2" s="23" t="s">
        <v>93</v>
      </c>
      <c r="B2" s="23" t="s">
        <v>37</v>
      </c>
      <c r="C2" s="23" t="s">
        <v>61</v>
      </c>
      <c r="D2" s="23" t="s">
        <v>94</v>
      </c>
      <c r="E2" s="23" t="s">
        <v>95</v>
      </c>
      <c r="F2" s="23" t="s">
        <v>96</v>
      </c>
      <c r="G2" s="23" t="s">
        <v>97</v>
      </c>
      <c r="H2" s="23" t="s">
        <v>98</v>
      </c>
      <c r="I2" s="23" t="s">
        <v>11</v>
      </c>
      <c r="J2" s="23" t="s">
        <v>99</v>
      </c>
      <c r="K2" s="23" t="s">
        <v>67</v>
      </c>
    </row>
    <row r="3" spans="1:11" ht="15">
      <c r="A3" s="8" t="s">
        <v>100</v>
      </c>
      <c r="B3" s="8" t="s">
        <v>44</v>
      </c>
      <c r="C3" s="8" t="s">
        <v>68</v>
      </c>
      <c r="D3" s="9">
        <v>45658</v>
      </c>
      <c r="E3" s="9"/>
      <c r="F3" s="10">
        <v>850</v>
      </c>
      <c r="G3" s="10">
        <v>70</v>
      </c>
      <c r="H3" s="8">
        <v>5</v>
      </c>
      <c r="I3" s="8" t="s">
        <v>16</v>
      </c>
      <c r="J3" s="8" t="s">
        <v>14</v>
      </c>
      <c r="K3" s="8" t="s">
        <v>101</v>
      </c>
    </row>
    <row r="4" spans="1:11" ht="15">
      <c r="A4" s="8" t="s">
        <v>102</v>
      </c>
      <c r="B4" s="8" t="s">
        <v>49</v>
      </c>
      <c r="C4" s="8" t="s">
        <v>75</v>
      </c>
      <c r="D4" s="9">
        <v>45717</v>
      </c>
      <c r="E4" s="9">
        <v>45950</v>
      </c>
      <c r="F4" s="10">
        <v>680</v>
      </c>
      <c r="G4" s="10">
        <v>55</v>
      </c>
      <c r="H4" s="8">
        <v>5</v>
      </c>
      <c r="I4" s="8" t="s">
        <v>16</v>
      </c>
      <c r="J4" s="8" t="s">
        <v>19</v>
      </c>
      <c r="K4" s="8" t="s">
        <v>103</v>
      </c>
    </row>
    <row r="5" spans="1:11" ht="15">
      <c r="A5" s="8" t="s">
        <v>104</v>
      </c>
      <c r="B5" s="8" t="s">
        <v>52</v>
      </c>
      <c r="C5" s="8" t="s">
        <v>81</v>
      </c>
      <c r="D5" s="9">
        <v>45597</v>
      </c>
      <c r="E5" s="9"/>
      <c r="F5" s="10">
        <v>945</v>
      </c>
      <c r="G5" s="10">
        <v>85</v>
      </c>
      <c r="H5" s="8">
        <v>1</v>
      </c>
      <c r="I5" s="8" t="s">
        <v>21</v>
      </c>
      <c r="J5" s="8" t="s">
        <v>14</v>
      </c>
      <c r="K5" s="8" t="s">
        <v>105</v>
      </c>
    </row>
    <row r="6" spans="1:11" ht="15">
      <c r="A6" s="8" t="s">
        <v>106</v>
      </c>
      <c r="B6" s="8" t="s">
        <v>57</v>
      </c>
      <c r="C6" s="8" t="s">
        <v>87</v>
      </c>
      <c r="D6" s="9">
        <v>45839</v>
      </c>
      <c r="E6" s="9"/>
      <c r="F6" s="10">
        <v>700</v>
      </c>
      <c r="G6" s="10">
        <v>60</v>
      </c>
      <c r="H6" s="8">
        <v>5</v>
      </c>
      <c r="I6" s="8" t="s">
        <v>16</v>
      </c>
      <c r="J6" s="8" t="s">
        <v>14</v>
      </c>
      <c r="K6" s="8" t="s">
        <v>107</v>
      </c>
    </row>
    <row r="7" spans="1:11" ht="15">
      <c r="A7" s="8"/>
      <c r="B7" s="8"/>
      <c r="C7" s="8"/>
      <c r="D7" s="9"/>
      <c r="E7" s="9"/>
      <c r="F7" s="10"/>
      <c r="G7" s="10"/>
      <c r="H7" s="8"/>
      <c r="I7" s="8"/>
      <c r="J7" s="8"/>
      <c r="K7" s="8"/>
    </row>
    <row r="8" spans="1:11" ht="15">
      <c r="A8" s="8"/>
      <c r="B8" s="8"/>
      <c r="C8" s="8"/>
      <c r="D8" s="9"/>
      <c r="E8" s="9"/>
      <c r="F8" s="10"/>
      <c r="G8" s="10"/>
      <c r="H8" s="8"/>
      <c r="I8" s="8"/>
      <c r="J8" s="8"/>
      <c r="K8" s="8"/>
    </row>
    <row r="9" spans="1:11" ht="15">
      <c r="A9" s="8"/>
      <c r="B9" s="8"/>
      <c r="C9" s="8"/>
      <c r="D9" s="9"/>
      <c r="E9" s="9"/>
      <c r="F9" s="10"/>
      <c r="G9" s="10"/>
      <c r="H9" s="8"/>
      <c r="I9" s="8"/>
      <c r="J9" s="8"/>
      <c r="K9" s="8"/>
    </row>
    <row r="10" spans="1:11" ht="15">
      <c r="A10" s="8"/>
      <c r="B10" s="8"/>
      <c r="C10" s="8"/>
      <c r="D10" s="9"/>
      <c r="E10" s="9"/>
      <c r="F10" s="10"/>
      <c r="G10" s="10"/>
      <c r="H10" s="8"/>
      <c r="I10" s="8"/>
      <c r="J10" s="8"/>
      <c r="K10" s="8"/>
    </row>
    <row r="11" spans="1:11" ht="15">
      <c r="A11" s="8"/>
      <c r="B11" s="8"/>
      <c r="C11" s="8"/>
      <c r="D11" s="9"/>
      <c r="E11" s="9"/>
      <c r="F11" s="10"/>
      <c r="G11" s="10"/>
      <c r="H11" s="8"/>
      <c r="I11" s="8"/>
      <c r="J11" s="8"/>
      <c r="K11" s="8"/>
    </row>
    <row r="12" spans="1:11" ht="15">
      <c r="A12" s="8"/>
      <c r="B12" s="8"/>
      <c r="C12" s="8"/>
      <c r="D12" s="9"/>
      <c r="E12" s="9"/>
      <c r="F12" s="10"/>
      <c r="G12" s="10"/>
      <c r="H12" s="8"/>
      <c r="I12" s="8"/>
      <c r="J12" s="8"/>
      <c r="K12" s="8"/>
    </row>
    <row r="13" spans="1:11" ht="15">
      <c r="A13" s="8"/>
      <c r="B13" s="8"/>
      <c r="C13" s="8"/>
      <c r="D13" s="9"/>
      <c r="E13" s="9"/>
      <c r="F13" s="10"/>
      <c r="G13" s="10"/>
      <c r="H13" s="8"/>
      <c r="I13" s="8"/>
      <c r="J13" s="8"/>
      <c r="K13" s="8"/>
    </row>
    <row r="14" spans="1:11" ht="15">
      <c r="A14" s="8"/>
      <c r="B14" s="8"/>
      <c r="C14" s="8"/>
      <c r="D14" s="9"/>
      <c r="E14" s="9"/>
      <c r="F14" s="10"/>
      <c r="G14" s="10"/>
      <c r="H14" s="8"/>
      <c r="I14" s="8"/>
      <c r="J14" s="8"/>
      <c r="K14" s="8"/>
    </row>
    <row r="15" spans="1:11" ht="15">
      <c r="A15" s="8"/>
      <c r="B15" s="8"/>
      <c r="C15" s="8"/>
      <c r="D15" s="9"/>
      <c r="E15" s="9"/>
      <c r="F15" s="10"/>
      <c r="G15" s="10"/>
      <c r="H15" s="8"/>
      <c r="I15" s="8"/>
      <c r="J15" s="8"/>
      <c r="K15" s="8"/>
    </row>
    <row r="16" spans="1:11" ht="15">
      <c r="A16" s="8"/>
      <c r="B16" s="8"/>
      <c r="C16" s="8"/>
      <c r="D16" s="9"/>
      <c r="E16" s="9"/>
      <c r="F16" s="10"/>
      <c r="G16" s="10"/>
      <c r="H16" s="8"/>
      <c r="I16" s="8"/>
      <c r="J16" s="8"/>
      <c r="K16" s="8"/>
    </row>
    <row r="17" spans="1:11" ht="15">
      <c r="A17" s="8"/>
      <c r="B17" s="8"/>
      <c r="C17" s="8"/>
      <c r="D17" s="9"/>
      <c r="E17" s="9"/>
      <c r="F17" s="10"/>
      <c r="G17" s="10"/>
      <c r="H17" s="8"/>
      <c r="I17" s="8"/>
      <c r="J17" s="8"/>
      <c r="K17" s="8"/>
    </row>
    <row r="18" spans="1:11" ht="15">
      <c r="A18" s="8"/>
      <c r="B18" s="8"/>
      <c r="C18" s="8"/>
      <c r="D18" s="9"/>
      <c r="E18" s="9"/>
      <c r="F18" s="10"/>
      <c r="G18" s="10"/>
      <c r="H18" s="8"/>
      <c r="I18" s="8"/>
      <c r="J18" s="8"/>
      <c r="K18" s="8"/>
    </row>
    <row r="19" spans="1:11" ht="15">
      <c r="A19" s="8"/>
      <c r="B19" s="8"/>
      <c r="C19" s="8"/>
      <c r="D19" s="9"/>
      <c r="E19" s="9"/>
      <c r="F19" s="10"/>
      <c r="G19" s="10"/>
      <c r="H19" s="8"/>
      <c r="I19" s="8"/>
      <c r="J19" s="8"/>
      <c r="K19" s="8"/>
    </row>
    <row r="20" spans="1:11" ht="15">
      <c r="A20" s="8"/>
      <c r="B20" s="8"/>
      <c r="C20" s="8"/>
      <c r="D20" s="9"/>
      <c r="E20" s="9"/>
      <c r="F20" s="10"/>
      <c r="G20" s="10"/>
      <c r="H20" s="8"/>
      <c r="I20" s="8"/>
      <c r="J20" s="8"/>
      <c r="K20" s="8"/>
    </row>
    <row r="21" spans="1:11" ht="15">
      <c r="A21" s="8"/>
      <c r="B21" s="8"/>
      <c r="C21" s="8"/>
      <c r="D21" s="9"/>
      <c r="E21" s="9"/>
      <c r="F21" s="10"/>
      <c r="G21" s="10"/>
      <c r="H21" s="8"/>
      <c r="I21" s="8"/>
      <c r="J21" s="8"/>
      <c r="K21" s="8"/>
    </row>
    <row r="22" spans="1:11" ht="15">
      <c r="A22" s="8"/>
      <c r="B22" s="8"/>
      <c r="C22" s="8"/>
      <c r="D22" s="9"/>
      <c r="E22" s="9"/>
      <c r="F22" s="10"/>
      <c r="G22" s="10"/>
      <c r="H22" s="8"/>
      <c r="I22" s="8"/>
      <c r="J22" s="8"/>
      <c r="K22" s="8"/>
    </row>
    <row r="23" spans="1:11" ht="15">
      <c r="A23" s="8"/>
      <c r="B23" s="8"/>
      <c r="C23" s="8"/>
      <c r="D23" s="9"/>
      <c r="E23" s="9"/>
      <c r="F23" s="10"/>
      <c r="G23" s="10"/>
      <c r="H23" s="8"/>
      <c r="I23" s="8"/>
      <c r="J23" s="8"/>
      <c r="K23" s="8"/>
    </row>
    <row r="24" spans="1:11" ht="15">
      <c r="A24" s="8"/>
      <c r="B24" s="8"/>
      <c r="C24" s="8"/>
      <c r="D24" s="9"/>
      <c r="E24" s="9"/>
      <c r="F24" s="10"/>
      <c r="G24" s="10"/>
      <c r="H24" s="8"/>
      <c r="I24" s="8"/>
      <c r="J24" s="8"/>
      <c r="K24" s="8"/>
    </row>
    <row r="25" spans="1:11" ht="15">
      <c r="A25" s="8"/>
      <c r="B25" s="8"/>
      <c r="C25" s="8"/>
      <c r="D25" s="9"/>
      <c r="E25" s="9"/>
      <c r="F25" s="10"/>
      <c r="G25" s="10"/>
      <c r="H25" s="8"/>
      <c r="I25" s="8"/>
      <c r="J25" s="8"/>
      <c r="K25" s="8"/>
    </row>
    <row r="26" spans="1:11" ht="15">
      <c r="A26" s="8"/>
      <c r="B26" s="8"/>
      <c r="C26" s="8"/>
      <c r="D26" s="9"/>
      <c r="E26" s="9"/>
      <c r="F26" s="10"/>
      <c r="G26" s="10"/>
      <c r="H26" s="8"/>
      <c r="I26" s="8"/>
      <c r="J26" s="8"/>
      <c r="K26" s="8"/>
    </row>
    <row r="27" spans="1:11" ht="15">
      <c r="A27" s="8"/>
      <c r="B27" s="8"/>
      <c r="C27" s="8"/>
      <c r="D27" s="9"/>
      <c r="E27" s="9"/>
      <c r="F27" s="10"/>
      <c r="G27" s="10"/>
      <c r="H27" s="8"/>
      <c r="I27" s="8"/>
      <c r="J27" s="8"/>
      <c r="K27" s="8"/>
    </row>
    <row r="28" spans="1:11" ht="15">
      <c r="A28" s="8"/>
      <c r="B28" s="8"/>
      <c r="C28" s="8"/>
      <c r="D28" s="9"/>
      <c r="E28" s="9"/>
      <c r="F28" s="10"/>
      <c r="G28" s="10"/>
      <c r="H28" s="8"/>
      <c r="I28" s="8"/>
      <c r="J28" s="8"/>
      <c r="K28" s="8"/>
    </row>
    <row r="29" spans="1:11" ht="15">
      <c r="A29" s="8"/>
      <c r="B29" s="8"/>
      <c r="C29" s="8"/>
      <c r="D29" s="9"/>
      <c r="E29" s="9"/>
      <c r="F29" s="10"/>
      <c r="G29" s="10"/>
      <c r="H29" s="8"/>
      <c r="I29" s="8"/>
      <c r="J29" s="8"/>
      <c r="K29" s="8"/>
    </row>
    <row r="30" spans="1:11" ht="15">
      <c r="A30" s="8"/>
      <c r="B30" s="8"/>
      <c r="C30" s="8"/>
      <c r="D30" s="9"/>
      <c r="E30" s="9"/>
      <c r="F30" s="10"/>
      <c r="G30" s="10"/>
      <c r="H30" s="8"/>
      <c r="I30" s="8"/>
      <c r="J30" s="8"/>
      <c r="K30" s="8"/>
    </row>
    <row r="31" spans="1:11" ht="15">
      <c r="A31" s="8"/>
      <c r="B31" s="8"/>
      <c r="C31" s="8"/>
      <c r="D31" s="9"/>
      <c r="E31" s="9"/>
      <c r="F31" s="10"/>
      <c r="G31" s="10"/>
      <c r="H31" s="8"/>
      <c r="I31" s="8"/>
      <c r="J31" s="8"/>
      <c r="K31" s="8"/>
    </row>
    <row r="32" spans="1:11" ht="15">
      <c r="A32" s="8"/>
      <c r="B32" s="8"/>
      <c r="C32" s="8"/>
      <c r="D32" s="9"/>
      <c r="E32" s="9"/>
      <c r="F32" s="10"/>
      <c r="G32" s="10"/>
      <c r="H32" s="8"/>
      <c r="I32" s="8"/>
      <c r="J32" s="8"/>
      <c r="K32" s="8"/>
    </row>
    <row r="33" spans="1:11" ht="15">
      <c r="A33" s="8"/>
      <c r="B33" s="8"/>
      <c r="C33" s="8"/>
      <c r="D33" s="9"/>
      <c r="E33" s="9"/>
      <c r="F33" s="10"/>
      <c r="G33" s="10"/>
      <c r="H33" s="8"/>
      <c r="I33" s="8"/>
      <c r="J33" s="8"/>
      <c r="K33" s="8"/>
    </row>
    <row r="34" spans="1:11" ht="15">
      <c r="A34" s="8"/>
      <c r="B34" s="8"/>
      <c r="C34" s="8"/>
      <c r="D34" s="9"/>
      <c r="E34" s="9"/>
      <c r="F34" s="10"/>
      <c r="G34" s="10"/>
      <c r="H34" s="8"/>
      <c r="I34" s="8"/>
      <c r="J34" s="8"/>
      <c r="K34" s="8"/>
    </row>
    <row r="35" spans="1:11" ht="15">
      <c r="A35" s="8"/>
      <c r="B35" s="8"/>
      <c r="C35" s="8"/>
      <c r="D35" s="9"/>
      <c r="E35" s="9"/>
      <c r="F35" s="10"/>
      <c r="G35" s="10"/>
      <c r="H35" s="8"/>
      <c r="I35" s="8"/>
      <c r="J35" s="8"/>
      <c r="K35" s="8"/>
    </row>
    <row r="36" spans="1:11" ht="15">
      <c r="A36" s="8"/>
      <c r="B36" s="8"/>
      <c r="C36" s="8"/>
      <c r="D36" s="9"/>
      <c r="E36" s="9"/>
      <c r="F36" s="10"/>
      <c r="G36" s="10"/>
      <c r="H36" s="8"/>
      <c r="I36" s="8"/>
      <c r="J36" s="8"/>
      <c r="K36" s="8"/>
    </row>
    <row r="37" spans="1:11" ht="15">
      <c r="A37" s="8"/>
      <c r="B37" s="8"/>
      <c r="C37" s="8"/>
      <c r="D37" s="9"/>
      <c r="E37" s="9"/>
      <c r="F37" s="10"/>
      <c r="G37" s="10"/>
      <c r="H37" s="8"/>
      <c r="I37" s="8"/>
      <c r="J37" s="8"/>
      <c r="K37" s="8"/>
    </row>
    <row r="38" spans="1:11" ht="15">
      <c r="A38" s="8"/>
      <c r="B38" s="8"/>
      <c r="C38" s="8"/>
      <c r="D38" s="9"/>
      <c r="E38" s="9"/>
      <c r="F38" s="10"/>
      <c r="G38" s="10"/>
      <c r="H38" s="8"/>
      <c r="I38" s="8"/>
      <c r="J38" s="8"/>
      <c r="K38" s="8"/>
    </row>
    <row r="39" spans="1:11" ht="15">
      <c r="A39" s="8"/>
      <c r="B39" s="8"/>
      <c r="C39" s="8"/>
      <c r="D39" s="9"/>
      <c r="E39" s="9"/>
      <c r="F39" s="10"/>
      <c r="G39" s="10"/>
      <c r="H39" s="8"/>
      <c r="I39" s="8"/>
      <c r="J39" s="8"/>
      <c r="K39" s="8"/>
    </row>
    <row r="40" spans="1:11" ht="15">
      <c r="A40" s="8"/>
      <c r="B40" s="8"/>
      <c r="C40" s="8"/>
      <c r="D40" s="9"/>
      <c r="E40" s="9"/>
      <c r="F40" s="10"/>
      <c r="G40" s="10"/>
      <c r="H40" s="8"/>
      <c r="I40" s="8"/>
      <c r="J40" s="8"/>
      <c r="K40" s="8"/>
    </row>
    <row r="41" spans="1:11" ht="15">
      <c r="A41" s="8"/>
      <c r="B41" s="8"/>
      <c r="C41" s="8"/>
      <c r="D41" s="9"/>
      <c r="E41" s="9"/>
      <c r="F41" s="10"/>
      <c r="G41" s="10"/>
      <c r="H41" s="8"/>
      <c r="I41" s="8"/>
      <c r="J41" s="8"/>
      <c r="K41" s="8"/>
    </row>
    <row r="42" spans="1:11" ht="15">
      <c r="A42" s="8"/>
      <c r="B42" s="8"/>
      <c r="C42" s="8"/>
      <c r="D42" s="9"/>
      <c r="E42" s="9"/>
      <c r="F42" s="10"/>
      <c r="G42" s="10"/>
      <c r="H42" s="8"/>
      <c r="I42" s="8"/>
      <c r="J42" s="8"/>
      <c r="K42" s="8"/>
    </row>
    <row r="43" spans="1:11" ht="15">
      <c r="A43" s="8"/>
      <c r="B43" s="8"/>
      <c r="C43" s="8"/>
      <c r="D43" s="9"/>
      <c r="E43" s="9"/>
      <c r="F43" s="10"/>
      <c r="G43" s="10"/>
      <c r="H43" s="8"/>
      <c r="I43" s="8"/>
      <c r="J43" s="8"/>
      <c r="K43" s="8"/>
    </row>
    <row r="44" spans="1:11" ht="15">
      <c r="A44" s="8"/>
      <c r="B44" s="8"/>
      <c r="C44" s="8"/>
      <c r="D44" s="9"/>
      <c r="E44" s="9"/>
      <c r="F44" s="10"/>
      <c r="G44" s="10"/>
      <c r="H44" s="8"/>
      <c r="I44" s="8"/>
      <c r="J44" s="8"/>
      <c r="K44" s="8"/>
    </row>
    <row r="45" spans="1:11" ht="15">
      <c r="A45" s="8"/>
      <c r="B45" s="8"/>
      <c r="C45" s="8"/>
      <c r="D45" s="9"/>
      <c r="E45" s="9"/>
      <c r="F45" s="10"/>
      <c r="G45" s="10"/>
      <c r="H45" s="8"/>
      <c r="I45" s="8"/>
      <c r="J45" s="8"/>
      <c r="K45" s="8"/>
    </row>
    <row r="46" spans="1:11" ht="15">
      <c r="A46" s="8"/>
      <c r="B46" s="8"/>
      <c r="C46" s="8"/>
      <c r="D46" s="9"/>
      <c r="E46" s="9"/>
      <c r="F46" s="10"/>
      <c r="G46" s="10"/>
      <c r="H46" s="8"/>
      <c r="I46" s="8"/>
      <c r="J46" s="8"/>
      <c r="K46" s="8"/>
    </row>
    <row r="47" spans="1:11" ht="15">
      <c r="A47" s="8"/>
      <c r="B47" s="8"/>
      <c r="C47" s="8"/>
      <c r="D47" s="9"/>
      <c r="E47" s="9"/>
      <c r="F47" s="10"/>
      <c r="G47" s="10"/>
      <c r="H47" s="8"/>
      <c r="I47" s="8"/>
      <c r="J47" s="8"/>
      <c r="K47" s="8"/>
    </row>
    <row r="48" spans="1:11" ht="15">
      <c r="A48" s="8"/>
      <c r="B48" s="8"/>
      <c r="C48" s="8"/>
      <c r="D48" s="9"/>
      <c r="E48" s="9"/>
      <c r="F48" s="10"/>
      <c r="G48" s="10"/>
      <c r="H48" s="8"/>
      <c r="I48" s="8"/>
      <c r="J48" s="8"/>
      <c r="K48" s="8"/>
    </row>
    <row r="49" spans="1:11" ht="15">
      <c r="A49" s="8"/>
      <c r="B49" s="8"/>
      <c r="C49" s="8"/>
      <c r="D49" s="9"/>
      <c r="E49" s="9"/>
      <c r="F49" s="10"/>
      <c r="G49" s="10"/>
      <c r="H49" s="8"/>
      <c r="I49" s="8"/>
      <c r="J49" s="8"/>
      <c r="K49" s="8"/>
    </row>
    <row r="50" spans="1:11" ht="15">
      <c r="A50" s="8"/>
      <c r="B50" s="8"/>
      <c r="C50" s="8"/>
      <c r="D50" s="9"/>
      <c r="E50" s="9"/>
      <c r="F50" s="10"/>
      <c r="G50" s="10"/>
      <c r="H50" s="8"/>
      <c r="I50" s="8"/>
      <c r="J50" s="8"/>
      <c r="K50" s="8"/>
    </row>
    <row r="51" spans="1:11" ht="15">
      <c r="A51" s="8"/>
      <c r="B51" s="8"/>
      <c r="C51" s="8"/>
      <c r="D51" s="9"/>
      <c r="E51" s="9"/>
      <c r="F51" s="10"/>
      <c r="G51" s="10"/>
      <c r="H51" s="8"/>
      <c r="I51" s="8"/>
      <c r="J51" s="8"/>
      <c r="K51" s="8"/>
    </row>
    <row r="52" spans="1:11" ht="15">
      <c r="A52" s="8"/>
      <c r="B52" s="8"/>
      <c r="C52" s="8"/>
      <c r="D52" s="9"/>
      <c r="E52" s="9"/>
      <c r="F52" s="10"/>
      <c r="G52" s="10"/>
      <c r="H52" s="8"/>
      <c r="I52" s="8"/>
      <c r="J52" s="8"/>
      <c r="K52" s="8"/>
    </row>
    <row r="53" spans="1:11" ht="15">
      <c r="A53" s="8"/>
      <c r="B53" s="8"/>
      <c r="C53" s="8"/>
      <c r="D53" s="9"/>
      <c r="E53" s="9"/>
      <c r="F53" s="10"/>
      <c r="G53" s="10"/>
      <c r="H53" s="8"/>
      <c r="I53" s="8"/>
      <c r="J53" s="8"/>
      <c r="K53" s="8"/>
    </row>
    <row r="54" spans="1:11" ht="15">
      <c r="A54" s="8"/>
      <c r="B54" s="8"/>
      <c r="C54" s="8"/>
      <c r="D54" s="9"/>
      <c r="E54" s="9"/>
      <c r="F54" s="10"/>
      <c r="G54" s="10"/>
      <c r="H54" s="8"/>
      <c r="I54" s="8"/>
      <c r="J54" s="8"/>
      <c r="K54" s="8"/>
    </row>
    <row r="55" spans="1:11" ht="15">
      <c r="A55" s="8"/>
      <c r="B55" s="8"/>
      <c r="C55" s="8"/>
      <c r="D55" s="9"/>
      <c r="E55" s="9"/>
      <c r="F55" s="10"/>
      <c r="G55" s="10"/>
      <c r="H55" s="8"/>
      <c r="I55" s="8"/>
      <c r="J55" s="8"/>
      <c r="K55" s="8"/>
    </row>
    <row r="56" spans="1:11" ht="15">
      <c r="A56" s="8"/>
      <c r="B56" s="8"/>
      <c r="C56" s="8"/>
      <c r="D56" s="9"/>
      <c r="E56" s="9"/>
      <c r="F56" s="10"/>
      <c r="G56" s="10"/>
      <c r="H56" s="8"/>
      <c r="I56" s="8"/>
      <c r="J56" s="8"/>
      <c r="K56" s="8"/>
    </row>
    <row r="57" spans="1:11" ht="15">
      <c r="A57" s="8"/>
      <c r="B57" s="8"/>
      <c r="C57" s="8"/>
      <c r="D57" s="9"/>
      <c r="E57" s="9"/>
      <c r="F57" s="10"/>
      <c r="G57" s="10"/>
      <c r="H57" s="8"/>
      <c r="I57" s="8"/>
      <c r="J57" s="8"/>
      <c r="K57" s="8"/>
    </row>
    <row r="58" spans="1:11" ht="15">
      <c r="A58" s="8"/>
      <c r="B58" s="8"/>
      <c r="C58" s="8"/>
      <c r="D58" s="9"/>
      <c r="E58" s="9"/>
      <c r="F58" s="10"/>
      <c r="G58" s="10"/>
      <c r="H58" s="8"/>
      <c r="I58" s="8"/>
      <c r="J58" s="8"/>
      <c r="K58" s="8"/>
    </row>
    <row r="59" spans="1:11" ht="15">
      <c r="A59" s="8"/>
      <c r="B59" s="8"/>
      <c r="C59" s="8"/>
      <c r="D59" s="9"/>
      <c r="E59" s="9"/>
      <c r="F59" s="10"/>
      <c r="G59" s="10"/>
      <c r="H59" s="8"/>
      <c r="I59" s="8"/>
      <c r="J59" s="8"/>
      <c r="K59" s="8"/>
    </row>
    <row r="60" spans="1:11" ht="15">
      <c r="A60" s="8"/>
      <c r="B60" s="8"/>
      <c r="C60" s="8"/>
      <c r="D60" s="9"/>
      <c r="E60" s="9"/>
      <c r="F60" s="10"/>
      <c r="G60" s="10"/>
      <c r="H60" s="8"/>
      <c r="I60" s="8"/>
      <c r="J60" s="8"/>
      <c r="K60" s="8"/>
    </row>
    <row r="61" spans="1:11" ht="15">
      <c r="A61" s="8"/>
      <c r="B61" s="8"/>
      <c r="C61" s="8"/>
      <c r="D61" s="9"/>
      <c r="E61" s="9"/>
      <c r="F61" s="10"/>
      <c r="G61" s="10"/>
      <c r="H61" s="8"/>
      <c r="I61" s="8"/>
      <c r="J61" s="8"/>
      <c r="K61" s="8"/>
    </row>
    <row r="62" spans="1:11" ht="15">
      <c r="A62" s="8"/>
      <c r="B62" s="8"/>
      <c r="C62" s="8"/>
      <c r="D62" s="9"/>
      <c r="E62" s="9"/>
      <c r="F62" s="10"/>
      <c r="G62" s="10"/>
      <c r="H62" s="8"/>
      <c r="I62" s="8"/>
      <c r="J62" s="8"/>
      <c r="K62" s="8"/>
    </row>
    <row r="63" spans="1:11" ht="15">
      <c r="A63" s="8"/>
      <c r="B63" s="8"/>
      <c r="C63" s="8"/>
      <c r="D63" s="9"/>
      <c r="E63" s="9"/>
      <c r="F63" s="10"/>
      <c r="G63" s="10"/>
      <c r="H63" s="8"/>
      <c r="I63" s="8"/>
      <c r="J63" s="8"/>
      <c r="K63" s="8"/>
    </row>
    <row r="64" spans="1:11" ht="15">
      <c r="A64" s="8"/>
      <c r="B64" s="8"/>
      <c r="C64" s="8"/>
      <c r="D64" s="9"/>
      <c r="E64" s="9"/>
      <c r="F64" s="10"/>
      <c r="G64" s="10"/>
      <c r="H64" s="8"/>
      <c r="I64" s="8"/>
      <c r="J64" s="8"/>
      <c r="K64" s="8"/>
    </row>
    <row r="65" spans="1:11" ht="15">
      <c r="A65" s="8"/>
      <c r="B65" s="8"/>
      <c r="C65" s="8"/>
      <c r="D65" s="9"/>
      <c r="E65" s="9"/>
      <c r="F65" s="10"/>
      <c r="G65" s="10"/>
      <c r="H65" s="8"/>
      <c r="I65" s="8"/>
      <c r="J65" s="8"/>
      <c r="K65" s="8"/>
    </row>
    <row r="66" spans="1:11" ht="15">
      <c r="A66" s="8"/>
      <c r="B66" s="8"/>
      <c r="C66" s="8"/>
      <c r="D66" s="9"/>
      <c r="E66" s="9"/>
      <c r="F66" s="10"/>
      <c r="G66" s="10"/>
      <c r="H66" s="8"/>
      <c r="I66" s="8"/>
      <c r="J66" s="8"/>
      <c r="K66" s="8"/>
    </row>
    <row r="67" spans="1:11" ht="15">
      <c r="A67" s="8"/>
      <c r="B67" s="8"/>
      <c r="C67" s="8"/>
      <c r="D67" s="9"/>
      <c r="E67" s="9"/>
      <c r="F67" s="10"/>
      <c r="G67" s="10"/>
      <c r="H67" s="8"/>
      <c r="I67" s="8"/>
      <c r="J67" s="8"/>
      <c r="K67" s="8"/>
    </row>
    <row r="68" spans="1:11" ht="15">
      <c r="A68" s="8"/>
      <c r="B68" s="8"/>
      <c r="C68" s="8"/>
      <c r="D68" s="9"/>
      <c r="E68" s="9"/>
      <c r="F68" s="10"/>
      <c r="G68" s="10"/>
      <c r="H68" s="8"/>
      <c r="I68" s="8"/>
      <c r="J68" s="8"/>
      <c r="K68" s="8"/>
    </row>
    <row r="69" spans="1:11" ht="15">
      <c r="A69" s="8"/>
      <c r="B69" s="8"/>
      <c r="C69" s="8"/>
      <c r="D69" s="9"/>
      <c r="E69" s="9"/>
      <c r="F69" s="10"/>
      <c r="G69" s="10"/>
      <c r="H69" s="8"/>
      <c r="I69" s="8"/>
      <c r="J69" s="8"/>
      <c r="K69" s="8"/>
    </row>
    <row r="70" spans="1:11" ht="15">
      <c r="A70" s="8"/>
      <c r="B70" s="8"/>
      <c r="C70" s="8"/>
      <c r="D70" s="9"/>
      <c r="E70" s="9"/>
      <c r="F70" s="10"/>
      <c r="G70" s="10"/>
      <c r="H70" s="8"/>
      <c r="I70" s="8"/>
      <c r="J70" s="8"/>
      <c r="K70" s="8"/>
    </row>
    <row r="71" spans="1:11" ht="15">
      <c r="A71" s="8"/>
      <c r="B71" s="8"/>
      <c r="C71" s="8"/>
      <c r="D71" s="9"/>
      <c r="E71" s="9"/>
      <c r="F71" s="10"/>
      <c r="G71" s="10"/>
      <c r="H71" s="8"/>
      <c r="I71" s="8"/>
      <c r="J71" s="8"/>
      <c r="K71" s="8"/>
    </row>
    <row r="72" spans="1:11" ht="15">
      <c r="A72" s="8"/>
      <c r="B72" s="8"/>
      <c r="C72" s="8"/>
      <c r="D72" s="9"/>
      <c r="E72" s="9"/>
      <c r="F72" s="10"/>
      <c r="G72" s="10"/>
      <c r="H72" s="8"/>
      <c r="I72" s="8"/>
      <c r="J72" s="8"/>
      <c r="K72" s="8"/>
    </row>
    <row r="73" spans="1:11" ht="15">
      <c r="A73" s="8"/>
      <c r="B73" s="8"/>
      <c r="C73" s="8"/>
      <c r="D73" s="9"/>
      <c r="E73" s="9"/>
      <c r="F73" s="10"/>
      <c r="G73" s="10"/>
      <c r="H73" s="8"/>
      <c r="I73" s="8"/>
      <c r="J73" s="8"/>
      <c r="K73" s="8"/>
    </row>
    <row r="74" spans="1:11" ht="15">
      <c r="A74" s="8"/>
      <c r="B74" s="8"/>
      <c r="C74" s="8"/>
      <c r="D74" s="9"/>
      <c r="E74" s="9"/>
      <c r="F74" s="10"/>
      <c r="G74" s="10"/>
      <c r="H74" s="8"/>
      <c r="I74" s="8"/>
      <c r="J74" s="8"/>
      <c r="K74" s="8"/>
    </row>
    <row r="75" spans="1:11" ht="15">
      <c r="A75" s="8"/>
      <c r="B75" s="8"/>
      <c r="C75" s="8"/>
      <c r="D75" s="9"/>
      <c r="E75" s="9"/>
      <c r="F75" s="10"/>
      <c r="G75" s="10"/>
      <c r="H75" s="8"/>
      <c r="I75" s="8"/>
      <c r="J75" s="8"/>
      <c r="K75" s="8"/>
    </row>
    <row r="76" spans="1:11" ht="15">
      <c r="A76" s="8"/>
      <c r="B76" s="8"/>
      <c r="C76" s="8"/>
      <c r="D76" s="9"/>
      <c r="E76" s="9"/>
      <c r="F76" s="10"/>
      <c r="G76" s="10"/>
      <c r="H76" s="8"/>
      <c r="I76" s="8"/>
      <c r="J76" s="8"/>
      <c r="K76" s="8"/>
    </row>
    <row r="77" spans="1:11" ht="15">
      <c r="A77" s="8"/>
      <c r="B77" s="8"/>
      <c r="C77" s="8"/>
      <c r="D77" s="9"/>
      <c r="E77" s="9"/>
      <c r="F77" s="10"/>
      <c r="G77" s="10"/>
      <c r="H77" s="8"/>
      <c r="I77" s="8"/>
      <c r="J77" s="8"/>
      <c r="K77" s="8"/>
    </row>
    <row r="78" spans="1:11" ht="15">
      <c r="A78" s="8"/>
      <c r="B78" s="8"/>
      <c r="C78" s="8"/>
      <c r="D78" s="9"/>
      <c r="E78" s="9"/>
      <c r="F78" s="10"/>
      <c r="G78" s="10"/>
      <c r="H78" s="8"/>
      <c r="I78" s="8"/>
      <c r="J78" s="8"/>
      <c r="K78" s="8"/>
    </row>
    <row r="79" spans="1:11" ht="15">
      <c r="A79" s="8"/>
      <c r="B79" s="8"/>
      <c r="C79" s="8"/>
      <c r="D79" s="9"/>
      <c r="E79" s="9"/>
      <c r="F79" s="10"/>
      <c r="G79" s="10"/>
      <c r="H79" s="8"/>
      <c r="I79" s="8"/>
      <c r="J79" s="8"/>
      <c r="K79" s="8"/>
    </row>
    <row r="80" spans="1:11" ht="15">
      <c r="A80" s="8"/>
      <c r="B80" s="8"/>
      <c r="C80" s="8"/>
      <c r="D80" s="9"/>
      <c r="E80" s="9"/>
      <c r="F80" s="10"/>
      <c r="G80" s="10"/>
      <c r="H80" s="8"/>
      <c r="I80" s="8"/>
      <c r="J80" s="8"/>
      <c r="K80" s="8"/>
    </row>
    <row r="81" spans="1:11" ht="15">
      <c r="A81" s="8"/>
      <c r="B81" s="8"/>
      <c r="C81" s="8"/>
      <c r="D81" s="9"/>
      <c r="E81" s="9"/>
      <c r="F81" s="10"/>
      <c r="G81" s="10"/>
      <c r="H81" s="8"/>
      <c r="I81" s="8"/>
      <c r="J81" s="8"/>
      <c r="K81" s="8"/>
    </row>
    <row r="82" spans="1:11" ht="15">
      <c r="A82" s="8"/>
      <c r="B82" s="8"/>
      <c r="C82" s="8"/>
      <c r="D82" s="9"/>
      <c r="E82" s="9"/>
      <c r="F82" s="10"/>
      <c r="G82" s="10"/>
      <c r="H82" s="8"/>
      <c r="I82" s="8"/>
      <c r="J82" s="8"/>
      <c r="K82" s="8"/>
    </row>
    <row r="83" spans="1:11" ht="15">
      <c r="A83" s="8"/>
      <c r="B83" s="8"/>
      <c r="C83" s="8"/>
      <c r="D83" s="9"/>
      <c r="E83" s="9"/>
      <c r="F83" s="10"/>
      <c r="G83" s="10"/>
      <c r="H83" s="8"/>
      <c r="I83" s="8"/>
      <c r="J83" s="8"/>
      <c r="K83" s="8"/>
    </row>
    <row r="84" spans="1:11" ht="15">
      <c r="A84" s="8"/>
      <c r="B84" s="8"/>
      <c r="C84" s="8"/>
      <c r="D84" s="9"/>
      <c r="E84" s="9"/>
      <c r="F84" s="10"/>
      <c r="G84" s="10"/>
      <c r="H84" s="8"/>
      <c r="I84" s="8"/>
      <c r="J84" s="8"/>
      <c r="K84" s="8"/>
    </row>
    <row r="85" spans="1:11" ht="15">
      <c r="A85" s="8"/>
      <c r="B85" s="8"/>
      <c r="C85" s="8"/>
      <c r="D85" s="9"/>
      <c r="E85" s="9"/>
      <c r="F85" s="10"/>
      <c r="G85" s="10"/>
      <c r="H85" s="8"/>
      <c r="I85" s="8"/>
      <c r="J85" s="8"/>
      <c r="K85" s="8"/>
    </row>
    <row r="86" spans="1:11" ht="15">
      <c r="A86" s="8"/>
      <c r="B86" s="8"/>
      <c r="C86" s="8"/>
      <c r="D86" s="9"/>
      <c r="E86" s="9"/>
      <c r="F86" s="10"/>
      <c r="G86" s="10"/>
      <c r="H86" s="8"/>
      <c r="I86" s="8"/>
      <c r="J86" s="8"/>
      <c r="K86" s="8"/>
    </row>
    <row r="87" spans="1:11" ht="15">
      <c r="A87" s="8"/>
      <c r="B87" s="8"/>
      <c r="C87" s="8"/>
      <c r="D87" s="9"/>
      <c r="E87" s="9"/>
      <c r="F87" s="10"/>
      <c r="G87" s="10"/>
      <c r="H87" s="8"/>
      <c r="I87" s="8"/>
      <c r="J87" s="8"/>
      <c r="K87" s="8"/>
    </row>
    <row r="88" spans="1:11" ht="15">
      <c r="A88" s="8"/>
      <c r="B88" s="8"/>
      <c r="C88" s="8"/>
      <c r="D88" s="9"/>
      <c r="E88" s="9"/>
      <c r="F88" s="10"/>
      <c r="G88" s="10"/>
      <c r="H88" s="8"/>
      <c r="I88" s="8"/>
      <c r="J88" s="8"/>
      <c r="K88" s="8"/>
    </row>
    <row r="89" spans="1:11" ht="15">
      <c r="A89" s="8"/>
      <c r="B89" s="8"/>
      <c r="C89" s="8"/>
      <c r="D89" s="9"/>
      <c r="E89" s="9"/>
      <c r="F89" s="10"/>
      <c r="G89" s="10"/>
      <c r="H89" s="8"/>
      <c r="I89" s="8"/>
      <c r="J89" s="8"/>
      <c r="K89" s="8"/>
    </row>
    <row r="90" spans="1:11" ht="15">
      <c r="A90" s="8"/>
      <c r="B90" s="8"/>
      <c r="C90" s="8"/>
      <c r="D90" s="9"/>
      <c r="E90" s="9"/>
      <c r="F90" s="10"/>
      <c r="G90" s="10"/>
      <c r="H90" s="8"/>
      <c r="I90" s="8"/>
      <c r="J90" s="8"/>
      <c r="K90" s="8"/>
    </row>
    <row r="91" spans="1:11" ht="15">
      <c r="A91" s="8"/>
      <c r="B91" s="8"/>
      <c r="C91" s="8"/>
      <c r="D91" s="9"/>
      <c r="E91" s="9"/>
      <c r="F91" s="10"/>
      <c r="G91" s="10"/>
      <c r="H91" s="8"/>
      <c r="I91" s="8"/>
      <c r="J91" s="8"/>
      <c r="K91" s="8"/>
    </row>
    <row r="92" spans="1:11" ht="15">
      <c r="A92" s="8"/>
      <c r="B92" s="8"/>
      <c r="C92" s="8"/>
      <c r="D92" s="9"/>
      <c r="E92" s="9"/>
      <c r="F92" s="10"/>
      <c r="G92" s="10"/>
      <c r="H92" s="8"/>
      <c r="I92" s="8"/>
      <c r="J92" s="8"/>
      <c r="K92" s="8"/>
    </row>
    <row r="93" spans="1:11" ht="15">
      <c r="A93" s="8"/>
      <c r="B93" s="8"/>
      <c r="C93" s="8"/>
      <c r="D93" s="9"/>
      <c r="E93" s="9"/>
      <c r="F93" s="10"/>
      <c r="G93" s="10"/>
      <c r="H93" s="8"/>
      <c r="I93" s="8"/>
      <c r="J93" s="8"/>
      <c r="K93" s="8"/>
    </row>
    <row r="94" spans="1:11" ht="15">
      <c r="A94" s="8"/>
      <c r="B94" s="8"/>
      <c r="C94" s="8"/>
      <c r="D94" s="9"/>
      <c r="E94" s="9"/>
      <c r="F94" s="10"/>
      <c r="G94" s="10"/>
      <c r="H94" s="8"/>
      <c r="I94" s="8"/>
      <c r="J94" s="8"/>
      <c r="K94" s="8"/>
    </row>
    <row r="95" spans="1:11" ht="15">
      <c r="A95" s="8"/>
      <c r="B95" s="8"/>
      <c r="C95" s="8"/>
      <c r="D95" s="9"/>
      <c r="E95" s="9"/>
      <c r="F95" s="10"/>
      <c r="G95" s="10"/>
      <c r="H95" s="8"/>
      <c r="I95" s="8"/>
      <c r="J95" s="8"/>
      <c r="K95" s="8"/>
    </row>
    <row r="96" spans="1:11" ht="15">
      <c r="A96" s="8"/>
      <c r="B96" s="8"/>
      <c r="C96" s="8"/>
      <c r="D96" s="9"/>
      <c r="E96" s="9"/>
      <c r="F96" s="10"/>
      <c r="G96" s="10"/>
      <c r="H96" s="8"/>
      <c r="I96" s="8"/>
      <c r="J96" s="8"/>
      <c r="K96" s="8"/>
    </row>
    <row r="97" spans="1:11" ht="15">
      <c r="A97" s="8"/>
      <c r="B97" s="8"/>
      <c r="C97" s="8"/>
      <c r="D97" s="9"/>
      <c r="E97" s="9"/>
      <c r="F97" s="10"/>
      <c r="G97" s="10"/>
      <c r="H97" s="8"/>
      <c r="I97" s="8"/>
      <c r="J97" s="8"/>
      <c r="K97" s="8"/>
    </row>
    <row r="98" spans="1:11" ht="15">
      <c r="A98" s="8"/>
      <c r="B98" s="8"/>
      <c r="C98" s="8"/>
      <c r="D98" s="9"/>
      <c r="E98" s="9"/>
      <c r="F98" s="10"/>
      <c r="G98" s="10"/>
      <c r="H98" s="8"/>
      <c r="I98" s="8"/>
      <c r="J98" s="8"/>
      <c r="K98" s="8"/>
    </row>
    <row r="99" spans="1:11" ht="15">
      <c r="A99" s="8"/>
      <c r="B99" s="8"/>
      <c r="C99" s="8"/>
      <c r="D99" s="9"/>
      <c r="E99" s="9"/>
      <c r="F99" s="10"/>
      <c r="G99" s="10"/>
      <c r="H99" s="8"/>
      <c r="I99" s="8"/>
      <c r="J99" s="8"/>
      <c r="K99" s="8"/>
    </row>
    <row r="100" spans="1:11" ht="15">
      <c r="A100" s="8"/>
      <c r="B100" s="8"/>
      <c r="C100" s="8"/>
      <c r="D100" s="9"/>
      <c r="E100" s="9"/>
      <c r="F100" s="10"/>
      <c r="G100" s="10"/>
      <c r="H100" s="8"/>
      <c r="I100" s="8"/>
      <c r="J100" s="8"/>
      <c r="K100" s="8"/>
    </row>
    <row r="101" spans="1:11" ht="15">
      <c r="A101" s="8"/>
      <c r="B101" s="8"/>
      <c r="C101" s="8"/>
      <c r="D101" s="9"/>
      <c r="E101" s="9"/>
      <c r="F101" s="10"/>
      <c r="G101" s="10"/>
      <c r="H101" s="8"/>
      <c r="I101" s="8"/>
      <c r="J101" s="8"/>
      <c r="K101" s="8"/>
    </row>
    <row r="102" spans="1:11" ht="15">
      <c r="A102" s="8"/>
      <c r="B102" s="8"/>
      <c r="C102" s="8"/>
      <c r="D102" s="9"/>
      <c r="E102" s="9"/>
      <c r="F102" s="10"/>
      <c r="G102" s="10"/>
      <c r="H102" s="8"/>
      <c r="I102" s="8"/>
      <c r="J102" s="8"/>
      <c r="K102" s="8"/>
    </row>
    <row r="103" spans="1:11" ht="15">
      <c r="A103" s="8"/>
      <c r="B103" s="8"/>
      <c r="C103" s="8"/>
      <c r="D103" s="9"/>
      <c r="E103" s="9"/>
      <c r="F103" s="10"/>
      <c r="G103" s="10"/>
      <c r="H103" s="8"/>
      <c r="I103" s="8"/>
      <c r="J103" s="8"/>
      <c r="K103" s="8"/>
    </row>
    <row r="104" spans="1:11" ht="15">
      <c r="A104" s="8"/>
      <c r="B104" s="8"/>
      <c r="C104" s="8"/>
      <c r="D104" s="9"/>
      <c r="E104" s="9"/>
      <c r="F104" s="10"/>
      <c r="G104" s="10"/>
      <c r="H104" s="8"/>
      <c r="I104" s="8"/>
      <c r="J104" s="8"/>
      <c r="K104" s="8"/>
    </row>
    <row r="105" spans="1:11" ht="15">
      <c r="A105" s="8"/>
      <c r="B105" s="8"/>
      <c r="C105" s="8"/>
      <c r="D105" s="9"/>
      <c r="E105" s="9"/>
      <c r="F105" s="10"/>
      <c r="G105" s="10"/>
      <c r="H105" s="8"/>
      <c r="I105" s="8"/>
      <c r="J105" s="8"/>
      <c r="K105" s="8"/>
    </row>
    <row r="106" spans="1:11" ht="15">
      <c r="A106" s="8"/>
      <c r="B106" s="8"/>
      <c r="C106" s="8"/>
      <c r="D106" s="9"/>
      <c r="E106" s="9"/>
      <c r="F106" s="10"/>
      <c r="G106" s="10"/>
      <c r="H106" s="8"/>
      <c r="I106" s="8"/>
      <c r="J106" s="8"/>
      <c r="K106" s="8"/>
    </row>
    <row r="107" spans="1:11" ht="15">
      <c r="A107" s="8"/>
      <c r="B107" s="8"/>
      <c r="C107" s="8"/>
      <c r="D107" s="9"/>
      <c r="E107" s="9"/>
      <c r="F107" s="10"/>
      <c r="G107" s="10"/>
      <c r="H107" s="8"/>
      <c r="I107" s="8"/>
      <c r="J107" s="8"/>
      <c r="K107" s="8"/>
    </row>
    <row r="108" spans="1:11" ht="15">
      <c r="A108" s="8"/>
      <c r="B108" s="8"/>
      <c r="C108" s="8"/>
      <c r="D108" s="9"/>
      <c r="E108" s="9"/>
      <c r="F108" s="10"/>
      <c r="G108" s="10"/>
      <c r="H108" s="8"/>
      <c r="I108" s="8"/>
      <c r="J108" s="8"/>
      <c r="K108" s="8"/>
    </row>
    <row r="109" spans="1:11" ht="15">
      <c r="A109" s="8"/>
      <c r="B109" s="8"/>
      <c r="C109" s="8"/>
      <c r="D109" s="9"/>
      <c r="E109" s="9"/>
      <c r="F109" s="10"/>
      <c r="G109" s="10"/>
      <c r="H109" s="8"/>
      <c r="I109" s="8"/>
      <c r="J109" s="8"/>
      <c r="K109" s="8"/>
    </row>
    <row r="110" spans="1:11" ht="15">
      <c r="A110" s="8"/>
      <c r="B110" s="8"/>
      <c r="C110" s="8"/>
      <c r="D110" s="9"/>
      <c r="E110" s="9"/>
      <c r="F110" s="10"/>
      <c r="G110" s="10"/>
      <c r="H110" s="8"/>
      <c r="I110" s="8"/>
      <c r="J110" s="8"/>
      <c r="K110" s="8"/>
    </row>
    <row r="111" spans="1:11" ht="15">
      <c r="A111" s="8"/>
      <c r="B111" s="8"/>
      <c r="C111" s="8"/>
      <c r="D111" s="9"/>
      <c r="E111" s="9"/>
      <c r="F111" s="10"/>
      <c r="G111" s="10"/>
      <c r="H111" s="8"/>
      <c r="I111" s="8"/>
      <c r="J111" s="8"/>
      <c r="K111" s="8"/>
    </row>
    <row r="112" spans="1:11" ht="15">
      <c r="A112" s="8"/>
      <c r="B112" s="8"/>
      <c r="C112" s="8"/>
      <c r="D112" s="9"/>
      <c r="E112" s="9"/>
      <c r="F112" s="10"/>
      <c r="G112" s="10"/>
      <c r="H112" s="8"/>
      <c r="I112" s="8"/>
      <c r="J112" s="8"/>
      <c r="K112" s="8"/>
    </row>
    <row r="113" spans="1:11" ht="15">
      <c r="A113" s="8"/>
      <c r="B113" s="8"/>
      <c r="C113" s="8"/>
      <c r="D113" s="9"/>
      <c r="E113" s="9"/>
      <c r="F113" s="10"/>
      <c r="G113" s="10"/>
      <c r="H113" s="8"/>
      <c r="I113" s="8"/>
      <c r="J113" s="8"/>
      <c r="K113" s="8"/>
    </row>
    <row r="114" spans="1:11" ht="15">
      <c r="A114" s="8"/>
      <c r="B114" s="8"/>
      <c r="C114" s="8"/>
      <c r="D114" s="9"/>
      <c r="E114" s="9"/>
      <c r="F114" s="10"/>
      <c r="G114" s="10"/>
      <c r="H114" s="8"/>
      <c r="I114" s="8"/>
      <c r="J114" s="8"/>
      <c r="K114" s="8"/>
    </row>
    <row r="115" spans="1:11" ht="15">
      <c r="A115" s="8"/>
      <c r="B115" s="8"/>
      <c r="C115" s="8"/>
      <c r="D115" s="9"/>
      <c r="E115" s="9"/>
      <c r="F115" s="10"/>
      <c r="G115" s="10"/>
      <c r="H115" s="8"/>
      <c r="I115" s="8"/>
      <c r="J115" s="8"/>
      <c r="K115" s="8"/>
    </row>
    <row r="116" spans="1:11" ht="15">
      <c r="A116" s="8"/>
      <c r="B116" s="8"/>
      <c r="C116" s="8"/>
      <c r="D116" s="9"/>
      <c r="E116" s="9"/>
      <c r="F116" s="10"/>
      <c r="G116" s="10"/>
      <c r="H116" s="8"/>
      <c r="I116" s="8"/>
      <c r="J116" s="8"/>
      <c r="K116" s="8"/>
    </row>
    <row r="117" spans="1:11" ht="15">
      <c r="A117" s="8"/>
      <c r="B117" s="8"/>
      <c r="C117" s="8"/>
      <c r="D117" s="9"/>
      <c r="E117" s="9"/>
      <c r="F117" s="10"/>
      <c r="G117" s="10"/>
      <c r="H117" s="8"/>
      <c r="I117" s="8"/>
      <c r="J117" s="8"/>
      <c r="K117" s="8"/>
    </row>
    <row r="118" spans="1:11" ht="15">
      <c r="A118" s="8"/>
      <c r="B118" s="8"/>
      <c r="C118" s="8"/>
      <c r="D118" s="9"/>
      <c r="E118" s="9"/>
      <c r="F118" s="10"/>
      <c r="G118" s="10"/>
      <c r="H118" s="8"/>
      <c r="I118" s="8"/>
      <c r="J118" s="8"/>
      <c r="K118" s="8"/>
    </row>
    <row r="119" spans="1:11" ht="15">
      <c r="A119" s="8"/>
      <c r="B119" s="8"/>
      <c r="C119" s="8"/>
      <c r="D119" s="9"/>
      <c r="E119" s="9"/>
      <c r="F119" s="10"/>
      <c r="G119" s="10"/>
      <c r="H119" s="8"/>
      <c r="I119" s="8"/>
      <c r="J119" s="8"/>
      <c r="K119" s="8"/>
    </row>
    <row r="120" spans="1:11" ht="15">
      <c r="A120" s="8"/>
      <c r="B120" s="8"/>
      <c r="C120" s="8"/>
      <c r="D120" s="9"/>
      <c r="E120" s="9"/>
      <c r="F120" s="10"/>
      <c r="G120" s="10"/>
      <c r="H120" s="8"/>
      <c r="I120" s="8"/>
      <c r="J120" s="8"/>
      <c r="K120" s="8"/>
    </row>
    <row r="121" spans="1:11" ht="15">
      <c r="A121" s="8"/>
      <c r="B121" s="8"/>
      <c r="C121" s="8"/>
      <c r="D121" s="9"/>
      <c r="E121" s="9"/>
      <c r="F121" s="10"/>
      <c r="G121" s="10"/>
      <c r="H121" s="8"/>
      <c r="I121" s="8"/>
      <c r="J121" s="8"/>
      <c r="K121" s="8"/>
    </row>
    <row r="122" spans="1:11" ht="15">
      <c r="A122" s="8"/>
      <c r="B122" s="8"/>
      <c r="C122" s="8"/>
      <c r="D122" s="9"/>
      <c r="E122" s="9"/>
      <c r="F122" s="10"/>
      <c r="G122" s="10"/>
      <c r="H122" s="8"/>
      <c r="I122" s="8"/>
      <c r="J122" s="8"/>
      <c r="K122" s="8"/>
    </row>
    <row r="123" spans="1:11" ht="15">
      <c r="A123" s="8"/>
      <c r="B123" s="8"/>
      <c r="C123" s="8"/>
      <c r="D123" s="9"/>
      <c r="E123" s="9"/>
      <c r="F123" s="10"/>
      <c r="G123" s="10"/>
      <c r="H123" s="8"/>
      <c r="I123" s="8"/>
      <c r="J123" s="8"/>
      <c r="K123" s="8"/>
    </row>
    <row r="124" spans="1:11" ht="15">
      <c r="A124" s="8"/>
      <c r="B124" s="8"/>
      <c r="C124" s="8"/>
      <c r="D124" s="9"/>
      <c r="E124" s="9"/>
      <c r="F124" s="10"/>
      <c r="G124" s="10"/>
      <c r="H124" s="8"/>
      <c r="I124" s="8"/>
      <c r="J124" s="8"/>
      <c r="K124" s="8"/>
    </row>
    <row r="125" spans="1:11" ht="15">
      <c r="A125" s="8"/>
      <c r="B125" s="8"/>
      <c r="C125" s="8"/>
      <c r="D125" s="9"/>
      <c r="E125" s="9"/>
      <c r="F125" s="10"/>
      <c r="G125" s="10"/>
      <c r="H125" s="8"/>
      <c r="I125" s="8"/>
      <c r="J125" s="8"/>
      <c r="K125" s="8"/>
    </row>
    <row r="126" spans="1:11" ht="15">
      <c r="A126" s="8"/>
      <c r="B126" s="8"/>
      <c r="C126" s="8"/>
      <c r="D126" s="9"/>
      <c r="E126" s="9"/>
      <c r="F126" s="10"/>
      <c r="G126" s="10"/>
      <c r="H126" s="8"/>
      <c r="I126" s="8"/>
      <c r="J126" s="8"/>
      <c r="K126" s="8"/>
    </row>
    <row r="127" spans="1:11" ht="15">
      <c r="A127" s="8"/>
      <c r="B127" s="8"/>
      <c r="C127" s="8"/>
      <c r="D127" s="9"/>
      <c r="E127" s="9"/>
      <c r="F127" s="10"/>
      <c r="G127" s="10"/>
      <c r="H127" s="8"/>
      <c r="I127" s="8"/>
      <c r="J127" s="8"/>
      <c r="K127" s="8"/>
    </row>
    <row r="128" spans="1:11" ht="15">
      <c r="A128" s="8"/>
      <c r="B128" s="8"/>
      <c r="C128" s="8"/>
      <c r="D128" s="9"/>
      <c r="E128" s="9"/>
      <c r="F128" s="10"/>
      <c r="G128" s="10"/>
      <c r="H128" s="8"/>
      <c r="I128" s="8"/>
      <c r="J128" s="8"/>
      <c r="K128" s="8"/>
    </row>
    <row r="129" spans="1:11" ht="15">
      <c r="A129" s="8"/>
      <c r="B129" s="8"/>
      <c r="C129" s="8"/>
      <c r="D129" s="9"/>
      <c r="E129" s="9"/>
      <c r="F129" s="10"/>
      <c r="G129" s="10"/>
      <c r="H129" s="8"/>
      <c r="I129" s="8"/>
      <c r="J129" s="8"/>
      <c r="K129" s="8"/>
    </row>
    <row r="130" spans="1:11" ht="15">
      <c r="A130" s="8"/>
      <c r="B130" s="8"/>
      <c r="C130" s="8"/>
      <c r="D130" s="9"/>
      <c r="E130" s="9"/>
      <c r="F130" s="10"/>
      <c r="G130" s="10"/>
      <c r="H130" s="8"/>
      <c r="I130" s="8"/>
      <c r="J130" s="8"/>
      <c r="K130" s="8"/>
    </row>
    <row r="131" spans="1:11" ht="15">
      <c r="A131" s="8"/>
      <c r="B131" s="8"/>
      <c r="C131" s="8"/>
      <c r="D131" s="9"/>
      <c r="E131" s="9"/>
      <c r="F131" s="10"/>
      <c r="G131" s="10"/>
      <c r="H131" s="8"/>
      <c r="I131" s="8"/>
      <c r="J131" s="8"/>
      <c r="K131" s="8"/>
    </row>
    <row r="132" spans="1:11" ht="15">
      <c r="A132" s="8"/>
      <c r="B132" s="8"/>
      <c r="C132" s="8"/>
      <c r="D132" s="9"/>
      <c r="E132" s="9"/>
      <c r="F132" s="10"/>
      <c r="G132" s="10"/>
      <c r="H132" s="8"/>
      <c r="I132" s="8"/>
      <c r="J132" s="8"/>
      <c r="K132" s="8"/>
    </row>
    <row r="133" spans="1:11" ht="15">
      <c r="A133" s="8"/>
      <c r="B133" s="8"/>
      <c r="C133" s="8"/>
      <c r="D133" s="9"/>
      <c r="E133" s="9"/>
      <c r="F133" s="10"/>
      <c r="G133" s="10"/>
      <c r="H133" s="8"/>
      <c r="I133" s="8"/>
      <c r="J133" s="8"/>
      <c r="K133" s="8"/>
    </row>
    <row r="134" spans="1:11" ht="15">
      <c r="A134" s="8"/>
      <c r="B134" s="8"/>
      <c r="C134" s="8"/>
      <c r="D134" s="9"/>
      <c r="E134" s="9"/>
      <c r="F134" s="10"/>
      <c r="G134" s="10"/>
      <c r="H134" s="8"/>
      <c r="I134" s="8"/>
      <c r="J134" s="8"/>
      <c r="K134" s="8"/>
    </row>
    <row r="135" spans="1:11" ht="15">
      <c r="A135" s="8"/>
      <c r="B135" s="8"/>
      <c r="C135" s="8"/>
      <c r="D135" s="9"/>
      <c r="E135" s="9"/>
      <c r="F135" s="10"/>
      <c r="G135" s="10"/>
      <c r="H135" s="8"/>
      <c r="I135" s="8"/>
      <c r="J135" s="8"/>
      <c r="K135" s="8"/>
    </row>
    <row r="136" spans="1:11" ht="15">
      <c r="A136" s="8"/>
      <c r="B136" s="8"/>
      <c r="C136" s="8"/>
      <c r="D136" s="9"/>
      <c r="E136" s="9"/>
      <c r="F136" s="10"/>
      <c r="G136" s="10"/>
      <c r="H136" s="8"/>
      <c r="I136" s="8"/>
      <c r="J136" s="8"/>
      <c r="K136" s="8"/>
    </row>
    <row r="137" spans="1:11" ht="15">
      <c r="A137" s="8"/>
      <c r="B137" s="8"/>
      <c r="C137" s="8"/>
      <c r="D137" s="9"/>
      <c r="E137" s="9"/>
      <c r="F137" s="10"/>
      <c r="G137" s="10"/>
      <c r="H137" s="8"/>
      <c r="I137" s="8"/>
      <c r="J137" s="8"/>
      <c r="K137" s="8"/>
    </row>
    <row r="138" spans="1:11" ht="15">
      <c r="A138" s="8"/>
      <c r="B138" s="8"/>
      <c r="C138" s="8"/>
      <c r="D138" s="9"/>
      <c r="E138" s="9"/>
      <c r="F138" s="10"/>
      <c r="G138" s="10"/>
      <c r="H138" s="8"/>
      <c r="I138" s="8"/>
      <c r="J138" s="8"/>
      <c r="K138" s="8"/>
    </row>
    <row r="139" spans="1:11" ht="15">
      <c r="A139" s="8"/>
      <c r="B139" s="8"/>
      <c r="C139" s="8"/>
      <c r="D139" s="9"/>
      <c r="E139" s="9"/>
      <c r="F139" s="10"/>
      <c r="G139" s="10"/>
      <c r="H139" s="8"/>
      <c r="I139" s="8"/>
      <c r="J139" s="8"/>
      <c r="K139" s="8"/>
    </row>
    <row r="140" spans="1:11" ht="15">
      <c r="A140" s="8"/>
      <c r="B140" s="8"/>
      <c r="C140" s="8"/>
      <c r="D140" s="9"/>
      <c r="E140" s="9"/>
      <c r="F140" s="10"/>
      <c r="G140" s="10"/>
      <c r="H140" s="8"/>
      <c r="I140" s="8"/>
      <c r="J140" s="8"/>
      <c r="K140" s="8"/>
    </row>
    <row r="141" spans="1:11" ht="15">
      <c r="A141" s="8"/>
      <c r="B141" s="8"/>
      <c r="C141" s="8"/>
      <c r="D141" s="9"/>
      <c r="E141" s="9"/>
      <c r="F141" s="10"/>
      <c r="G141" s="10"/>
      <c r="H141" s="8"/>
      <c r="I141" s="8"/>
      <c r="J141" s="8"/>
      <c r="K141" s="8"/>
    </row>
    <row r="142" spans="1:11" ht="15">
      <c r="A142" s="8"/>
      <c r="B142" s="8"/>
      <c r="C142" s="8"/>
      <c r="D142" s="9"/>
      <c r="E142" s="9"/>
      <c r="F142" s="10"/>
      <c r="G142" s="10"/>
      <c r="H142" s="8"/>
      <c r="I142" s="8"/>
      <c r="J142" s="8"/>
      <c r="K142" s="8"/>
    </row>
    <row r="143" spans="1:11" ht="15">
      <c r="A143" s="8"/>
      <c r="B143" s="8"/>
      <c r="C143" s="8"/>
      <c r="D143" s="9"/>
      <c r="E143" s="9"/>
      <c r="F143" s="10"/>
      <c r="G143" s="10"/>
      <c r="H143" s="8"/>
      <c r="I143" s="8"/>
      <c r="J143" s="8"/>
      <c r="K143" s="8"/>
    </row>
    <row r="144" spans="1:11" ht="15">
      <c r="A144" s="8"/>
      <c r="B144" s="8"/>
      <c r="C144" s="8"/>
      <c r="D144" s="9"/>
      <c r="E144" s="9"/>
      <c r="F144" s="10"/>
      <c r="G144" s="10"/>
      <c r="H144" s="8"/>
      <c r="I144" s="8"/>
      <c r="J144" s="8"/>
      <c r="K144" s="8"/>
    </row>
    <row r="145" spans="1:11" ht="15">
      <c r="A145" s="8"/>
      <c r="B145" s="8"/>
      <c r="C145" s="8"/>
      <c r="D145" s="9"/>
      <c r="E145" s="9"/>
      <c r="F145" s="10"/>
      <c r="G145" s="10"/>
      <c r="H145" s="8"/>
      <c r="I145" s="8"/>
      <c r="J145" s="8"/>
      <c r="K145" s="8"/>
    </row>
    <row r="146" spans="1:11" ht="15">
      <c r="A146" s="8"/>
      <c r="B146" s="8"/>
      <c r="C146" s="8"/>
      <c r="D146" s="9"/>
      <c r="E146" s="9"/>
      <c r="F146" s="10"/>
      <c r="G146" s="10"/>
      <c r="H146" s="8"/>
      <c r="I146" s="8"/>
      <c r="J146" s="8"/>
      <c r="K146" s="8"/>
    </row>
    <row r="147" spans="1:11" ht="15">
      <c r="A147" s="8"/>
      <c r="B147" s="8"/>
      <c r="C147" s="8"/>
      <c r="D147" s="9"/>
      <c r="E147" s="9"/>
      <c r="F147" s="10"/>
      <c r="G147" s="10"/>
      <c r="H147" s="8"/>
      <c r="I147" s="8"/>
      <c r="J147" s="8"/>
      <c r="K147" s="8"/>
    </row>
    <row r="148" spans="1:11" ht="15">
      <c r="A148" s="8"/>
      <c r="B148" s="8"/>
      <c r="C148" s="8"/>
      <c r="D148" s="9"/>
      <c r="E148" s="9"/>
      <c r="F148" s="10"/>
      <c r="G148" s="10"/>
      <c r="H148" s="8"/>
      <c r="I148" s="8"/>
      <c r="J148" s="8"/>
      <c r="K148" s="8"/>
    </row>
    <row r="149" spans="1:11" ht="15">
      <c r="A149" s="8"/>
      <c r="B149" s="8"/>
      <c r="C149" s="8"/>
      <c r="D149" s="9"/>
      <c r="E149" s="9"/>
      <c r="F149" s="10"/>
      <c r="G149" s="10"/>
      <c r="H149" s="8"/>
      <c r="I149" s="8"/>
      <c r="J149" s="8"/>
      <c r="K149" s="8"/>
    </row>
    <row r="150" spans="1:11" ht="15">
      <c r="A150" s="8"/>
      <c r="B150" s="8"/>
      <c r="C150" s="8"/>
      <c r="D150" s="9"/>
      <c r="E150" s="9"/>
      <c r="F150" s="10"/>
      <c r="G150" s="10"/>
      <c r="H150" s="8"/>
      <c r="I150" s="8"/>
      <c r="J150" s="8"/>
      <c r="K150" s="8"/>
    </row>
    <row r="151" spans="1:11" ht="15">
      <c r="A151" s="8"/>
      <c r="B151" s="8"/>
      <c r="C151" s="8"/>
      <c r="D151" s="9"/>
      <c r="E151" s="9"/>
      <c r="F151" s="10"/>
      <c r="G151" s="10"/>
      <c r="H151" s="8"/>
      <c r="I151" s="8"/>
      <c r="J151" s="8"/>
      <c r="K151" s="8"/>
    </row>
    <row r="152" spans="1:11" ht="15">
      <c r="A152" s="8"/>
      <c r="B152" s="8"/>
      <c r="C152" s="8"/>
      <c r="D152" s="9"/>
      <c r="E152" s="9"/>
      <c r="F152" s="10"/>
      <c r="G152" s="10"/>
      <c r="H152" s="8"/>
      <c r="I152" s="8"/>
      <c r="J152" s="8"/>
      <c r="K152" s="8"/>
    </row>
    <row r="153" spans="1:11" ht="15">
      <c r="A153" s="8"/>
      <c r="B153" s="8"/>
      <c r="C153" s="8"/>
      <c r="D153" s="9"/>
      <c r="E153" s="9"/>
      <c r="F153" s="10"/>
      <c r="G153" s="10"/>
      <c r="H153" s="8"/>
      <c r="I153" s="8"/>
      <c r="J153" s="8"/>
      <c r="K153" s="8"/>
    </row>
    <row r="154" spans="1:11" ht="15">
      <c r="A154" s="8"/>
      <c r="B154" s="8"/>
      <c r="C154" s="8"/>
      <c r="D154" s="9"/>
      <c r="E154" s="9"/>
      <c r="F154" s="10"/>
      <c r="G154" s="10"/>
      <c r="H154" s="8"/>
      <c r="I154" s="8"/>
      <c r="J154" s="8"/>
      <c r="K154" s="8"/>
    </row>
    <row r="155" spans="1:11" ht="15">
      <c r="A155" s="8"/>
      <c r="B155" s="8"/>
      <c r="C155" s="8"/>
      <c r="D155" s="9"/>
      <c r="E155" s="9"/>
      <c r="F155" s="10"/>
      <c r="G155" s="10"/>
      <c r="H155" s="8"/>
      <c r="I155" s="8"/>
      <c r="J155" s="8"/>
      <c r="K155" s="8"/>
    </row>
    <row r="156" spans="1:11" ht="15">
      <c r="A156" s="8"/>
      <c r="B156" s="8"/>
      <c r="C156" s="8"/>
      <c r="D156" s="9"/>
      <c r="E156" s="9"/>
      <c r="F156" s="10"/>
      <c r="G156" s="10"/>
      <c r="H156" s="8"/>
      <c r="I156" s="8"/>
      <c r="J156" s="8"/>
      <c r="K156" s="8"/>
    </row>
    <row r="157" spans="1:11" ht="15">
      <c r="A157" s="8"/>
      <c r="B157" s="8"/>
      <c r="C157" s="8"/>
      <c r="D157" s="9"/>
      <c r="E157" s="9"/>
      <c r="F157" s="10"/>
      <c r="G157" s="10"/>
      <c r="H157" s="8"/>
      <c r="I157" s="8"/>
      <c r="J157" s="8"/>
      <c r="K157" s="8"/>
    </row>
    <row r="158" spans="1:11" ht="15">
      <c r="A158" s="8"/>
      <c r="B158" s="8"/>
      <c r="C158" s="8"/>
      <c r="D158" s="9"/>
      <c r="E158" s="9"/>
      <c r="F158" s="10"/>
      <c r="G158" s="10"/>
      <c r="H158" s="8"/>
      <c r="I158" s="8"/>
      <c r="J158" s="8"/>
      <c r="K158" s="8"/>
    </row>
    <row r="159" spans="1:11" ht="15">
      <c r="A159" s="8"/>
      <c r="B159" s="8"/>
      <c r="C159" s="8"/>
      <c r="D159" s="9"/>
      <c r="E159" s="9"/>
      <c r="F159" s="10"/>
      <c r="G159" s="10"/>
      <c r="H159" s="8"/>
      <c r="I159" s="8"/>
      <c r="J159" s="8"/>
      <c r="K159" s="8"/>
    </row>
    <row r="160" spans="1:11" ht="15">
      <c r="A160" s="8"/>
      <c r="B160" s="8"/>
      <c r="C160" s="8"/>
      <c r="D160" s="9"/>
      <c r="E160" s="9"/>
      <c r="F160" s="10"/>
      <c r="G160" s="10"/>
      <c r="H160" s="8"/>
      <c r="I160" s="8"/>
      <c r="J160" s="8"/>
      <c r="K160" s="8"/>
    </row>
    <row r="161" spans="1:11" ht="15">
      <c r="A161" s="8"/>
      <c r="B161" s="8"/>
      <c r="C161" s="8"/>
      <c r="D161" s="9"/>
      <c r="E161" s="9"/>
      <c r="F161" s="10"/>
      <c r="G161" s="10"/>
      <c r="H161" s="8"/>
      <c r="I161" s="8"/>
      <c r="J161" s="8"/>
      <c r="K161" s="8"/>
    </row>
    <row r="162" spans="1:11" ht="15">
      <c r="A162" s="8"/>
      <c r="B162" s="8"/>
      <c r="C162" s="8"/>
      <c r="D162" s="9"/>
      <c r="E162" s="9"/>
      <c r="F162" s="10"/>
      <c r="G162" s="10"/>
      <c r="H162" s="8"/>
      <c r="I162" s="8"/>
      <c r="J162" s="8"/>
      <c r="K162" s="8"/>
    </row>
    <row r="163" spans="1:11" ht="15">
      <c r="A163" s="8"/>
      <c r="B163" s="8"/>
      <c r="C163" s="8"/>
      <c r="D163" s="9"/>
      <c r="E163" s="9"/>
      <c r="F163" s="10"/>
      <c r="G163" s="10"/>
      <c r="H163" s="8"/>
      <c r="I163" s="8"/>
      <c r="J163" s="8"/>
      <c r="K163" s="8"/>
    </row>
    <row r="164" spans="1:11" ht="15">
      <c r="A164" s="8"/>
      <c r="B164" s="8"/>
      <c r="C164" s="8"/>
      <c r="D164" s="9"/>
      <c r="E164" s="9"/>
      <c r="F164" s="10"/>
      <c r="G164" s="10"/>
      <c r="H164" s="8"/>
      <c r="I164" s="8"/>
      <c r="J164" s="8"/>
      <c r="K164" s="8"/>
    </row>
    <row r="165" spans="1:11" ht="15">
      <c r="A165" s="8"/>
      <c r="B165" s="8"/>
      <c r="C165" s="8"/>
      <c r="D165" s="9"/>
      <c r="E165" s="9"/>
      <c r="F165" s="10"/>
      <c r="G165" s="10"/>
      <c r="H165" s="8"/>
      <c r="I165" s="8"/>
      <c r="J165" s="8"/>
      <c r="K165" s="8"/>
    </row>
    <row r="166" spans="1:11" ht="15">
      <c r="A166" s="8"/>
      <c r="B166" s="8"/>
      <c r="C166" s="8"/>
      <c r="D166" s="9"/>
      <c r="E166" s="9"/>
      <c r="F166" s="10"/>
      <c r="G166" s="10"/>
      <c r="H166" s="8"/>
      <c r="I166" s="8"/>
      <c r="J166" s="8"/>
      <c r="K166" s="8"/>
    </row>
    <row r="167" spans="1:11" ht="15">
      <c r="A167" s="8"/>
      <c r="B167" s="8"/>
      <c r="C167" s="8"/>
      <c r="D167" s="9"/>
      <c r="E167" s="9"/>
      <c r="F167" s="10"/>
      <c r="G167" s="10"/>
      <c r="H167" s="8"/>
      <c r="I167" s="8"/>
      <c r="J167" s="8"/>
      <c r="K167" s="8"/>
    </row>
    <row r="168" spans="1:11" ht="15">
      <c r="A168" s="8"/>
      <c r="B168" s="8"/>
      <c r="C168" s="8"/>
      <c r="D168" s="9"/>
      <c r="E168" s="9"/>
      <c r="F168" s="10"/>
      <c r="G168" s="10"/>
      <c r="H168" s="8"/>
      <c r="I168" s="8"/>
      <c r="J168" s="8"/>
      <c r="K168" s="8"/>
    </row>
    <row r="169" spans="1:11" ht="15">
      <c r="A169" s="8"/>
      <c r="B169" s="8"/>
      <c r="C169" s="8"/>
      <c r="D169" s="9"/>
      <c r="E169" s="9"/>
      <c r="F169" s="10"/>
      <c r="G169" s="10"/>
      <c r="H169" s="8"/>
      <c r="I169" s="8"/>
      <c r="J169" s="8"/>
      <c r="K169" s="8"/>
    </row>
    <row r="170" spans="1:11" ht="15">
      <c r="A170" s="8"/>
      <c r="B170" s="8"/>
      <c r="C170" s="8"/>
      <c r="D170" s="9"/>
      <c r="E170" s="9"/>
      <c r="F170" s="10"/>
      <c r="G170" s="10"/>
      <c r="H170" s="8"/>
      <c r="I170" s="8"/>
      <c r="J170" s="8"/>
      <c r="K170" s="8"/>
    </row>
    <row r="171" spans="1:11" ht="15">
      <c r="A171" s="8"/>
      <c r="B171" s="8"/>
      <c r="C171" s="8"/>
      <c r="D171" s="9"/>
      <c r="E171" s="9"/>
      <c r="F171" s="10"/>
      <c r="G171" s="10"/>
      <c r="H171" s="8"/>
      <c r="I171" s="8"/>
      <c r="J171" s="8"/>
      <c r="K171" s="8"/>
    </row>
    <row r="172" spans="1:11" ht="15">
      <c r="A172" s="8"/>
      <c r="B172" s="8"/>
      <c r="C172" s="8"/>
      <c r="D172" s="9"/>
      <c r="E172" s="9"/>
      <c r="F172" s="10"/>
      <c r="G172" s="10"/>
      <c r="H172" s="8"/>
      <c r="I172" s="8"/>
      <c r="J172" s="8"/>
      <c r="K172" s="8"/>
    </row>
    <row r="173" spans="1:11" ht="15">
      <c r="A173" s="8"/>
      <c r="B173" s="8"/>
      <c r="C173" s="8"/>
      <c r="D173" s="9"/>
      <c r="E173" s="9"/>
      <c r="F173" s="10"/>
      <c r="G173" s="10"/>
      <c r="H173" s="8"/>
      <c r="I173" s="8"/>
      <c r="J173" s="8"/>
      <c r="K173" s="8"/>
    </row>
    <row r="174" spans="1:11" ht="15">
      <c r="A174" s="8"/>
      <c r="B174" s="8"/>
      <c r="C174" s="8"/>
      <c r="D174" s="9"/>
      <c r="E174" s="9"/>
      <c r="F174" s="10"/>
      <c r="G174" s="10"/>
      <c r="H174" s="8"/>
      <c r="I174" s="8"/>
      <c r="J174" s="8"/>
      <c r="K174" s="8"/>
    </row>
    <row r="175" spans="1:11" ht="15">
      <c r="A175" s="8"/>
      <c r="B175" s="8"/>
      <c r="C175" s="8"/>
      <c r="D175" s="9"/>
      <c r="E175" s="9"/>
      <c r="F175" s="10"/>
      <c r="G175" s="10"/>
      <c r="H175" s="8"/>
      <c r="I175" s="8"/>
      <c r="J175" s="8"/>
      <c r="K175" s="8"/>
    </row>
    <row r="176" spans="1:11" ht="15">
      <c r="A176" s="8"/>
      <c r="B176" s="8"/>
      <c r="C176" s="8"/>
      <c r="D176" s="9"/>
      <c r="E176" s="9"/>
      <c r="F176" s="10"/>
      <c r="G176" s="10"/>
      <c r="H176" s="8"/>
      <c r="I176" s="8"/>
      <c r="J176" s="8"/>
      <c r="K176" s="8"/>
    </row>
    <row r="177" spans="1:11" ht="15">
      <c r="A177" s="8"/>
      <c r="B177" s="8"/>
      <c r="C177" s="8"/>
      <c r="D177" s="9"/>
      <c r="E177" s="9"/>
      <c r="F177" s="10"/>
      <c r="G177" s="10"/>
      <c r="H177" s="8"/>
      <c r="I177" s="8"/>
      <c r="J177" s="8"/>
      <c r="K177" s="8"/>
    </row>
    <row r="178" spans="1:11" ht="15">
      <c r="A178" s="8"/>
      <c r="B178" s="8"/>
      <c r="C178" s="8"/>
      <c r="D178" s="9"/>
      <c r="E178" s="9"/>
      <c r="F178" s="10"/>
      <c r="G178" s="10"/>
      <c r="H178" s="8"/>
      <c r="I178" s="8"/>
      <c r="J178" s="8"/>
      <c r="K178" s="8"/>
    </row>
    <row r="179" spans="1:11" ht="15">
      <c r="A179" s="8"/>
      <c r="B179" s="8"/>
      <c r="C179" s="8"/>
      <c r="D179" s="9"/>
      <c r="E179" s="9"/>
      <c r="F179" s="10"/>
      <c r="G179" s="10"/>
      <c r="H179" s="8"/>
      <c r="I179" s="8"/>
      <c r="J179" s="8"/>
      <c r="K179" s="8"/>
    </row>
    <row r="180" spans="1:11" ht="15">
      <c r="A180" s="8"/>
      <c r="B180" s="8"/>
      <c r="C180" s="8"/>
      <c r="D180" s="9"/>
      <c r="E180" s="9"/>
      <c r="F180" s="10"/>
      <c r="G180" s="10"/>
      <c r="H180" s="8"/>
      <c r="I180" s="8"/>
      <c r="J180" s="8"/>
      <c r="K180" s="8"/>
    </row>
    <row r="181" spans="1:11" ht="15">
      <c r="A181" s="8"/>
      <c r="B181" s="8"/>
      <c r="C181" s="8"/>
      <c r="D181" s="9"/>
      <c r="E181" s="9"/>
      <c r="F181" s="10"/>
      <c r="G181" s="10"/>
      <c r="H181" s="8"/>
      <c r="I181" s="8"/>
      <c r="J181" s="8"/>
      <c r="K181" s="8"/>
    </row>
    <row r="182" spans="1:11" ht="15">
      <c r="A182" s="8"/>
      <c r="B182" s="8"/>
      <c r="C182" s="8"/>
      <c r="D182" s="9"/>
      <c r="E182" s="9"/>
      <c r="F182" s="10"/>
      <c r="G182" s="10"/>
      <c r="H182" s="8"/>
      <c r="I182" s="8"/>
      <c r="J182" s="8"/>
      <c r="K182" s="8"/>
    </row>
    <row r="183" spans="1:11" ht="15">
      <c r="A183" s="8"/>
      <c r="B183" s="8"/>
      <c r="C183" s="8"/>
      <c r="D183" s="9"/>
      <c r="E183" s="9"/>
      <c r="F183" s="10"/>
      <c r="G183" s="10"/>
      <c r="H183" s="8"/>
      <c r="I183" s="8"/>
      <c r="J183" s="8"/>
      <c r="K183" s="8"/>
    </row>
    <row r="184" spans="1:11" ht="15">
      <c r="A184" s="8"/>
      <c r="B184" s="8"/>
      <c r="C184" s="8"/>
      <c r="D184" s="9"/>
      <c r="E184" s="9"/>
      <c r="F184" s="10"/>
      <c r="G184" s="10"/>
      <c r="H184" s="8"/>
      <c r="I184" s="8"/>
      <c r="J184" s="8"/>
      <c r="K184" s="8"/>
    </row>
    <row r="185" spans="1:11" ht="15">
      <c r="A185" s="8"/>
      <c r="B185" s="8"/>
      <c r="C185" s="8"/>
      <c r="D185" s="9"/>
      <c r="E185" s="9"/>
      <c r="F185" s="10"/>
      <c r="G185" s="10"/>
      <c r="H185" s="8"/>
      <c r="I185" s="8"/>
      <c r="J185" s="8"/>
      <c r="K185" s="8"/>
    </row>
    <row r="186" spans="1:11" ht="15">
      <c r="A186" s="8"/>
      <c r="B186" s="8"/>
      <c r="C186" s="8"/>
      <c r="D186" s="9"/>
      <c r="E186" s="9"/>
      <c r="F186" s="10"/>
      <c r="G186" s="10"/>
      <c r="H186" s="8"/>
      <c r="I186" s="8"/>
      <c r="J186" s="8"/>
      <c r="K186" s="8"/>
    </row>
    <row r="187" spans="1:11" ht="15">
      <c r="A187" s="8"/>
      <c r="B187" s="8"/>
      <c r="C187" s="8"/>
      <c r="D187" s="9"/>
      <c r="E187" s="9"/>
      <c r="F187" s="10"/>
      <c r="G187" s="10"/>
      <c r="H187" s="8"/>
      <c r="I187" s="8"/>
      <c r="J187" s="8"/>
      <c r="K187" s="8"/>
    </row>
    <row r="188" spans="1:11" ht="15">
      <c r="A188" s="8"/>
      <c r="B188" s="8"/>
      <c r="C188" s="8"/>
      <c r="D188" s="9"/>
      <c r="E188" s="9"/>
      <c r="F188" s="10"/>
      <c r="G188" s="10"/>
      <c r="H188" s="8"/>
      <c r="I188" s="8"/>
      <c r="J188" s="8"/>
      <c r="K188" s="8"/>
    </row>
    <row r="189" spans="1:11" ht="15">
      <c r="A189" s="8"/>
      <c r="B189" s="8"/>
      <c r="C189" s="8"/>
      <c r="D189" s="9"/>
      <c r="E189" s="9"/>
      <c r="F189" s="10"/>
      <c r="G189" s="10"/>
      <c r="H189" s="8"/>
      <c r="I189" s="8"/>
      <c r="J189" s="8"/>
      <c r="K189" s="8"/>
    </row>
    <row r="190" spans="1:11" ht="15">
      <c r="A190" s="8"/>
      <c r="B190" s="8"/>
      <c r="C190" s="8"/>
      <c r="D190" s="9"/>
      <c r="E190" s="9"/>
      <c r="F190" s="10"/>
      <c r="G190" s="10"/>
      <c r="H190" s="8"/>
      <c r="I190" s="8"/>
      <c r="J190" s="8"/>
      <c r="K190" s="8"/>
    </row>
    <row r="191" spans="1:11" ht="15">
      <c r="A191" s="8"/>
      <c r="B191" s="8"/>
      <c r="C191" s="8"/>
      <c r="D191" s="9"/>
      <c r="E191" s="9"/>
      <c r="F191" s="10"/>
      <c r="G191" s="10"/>
      <c r="H191" s="8"/>
      <c r="I191" s="8"/>
      <c r="J191" s="8"/>
      <c r="K191" s="8"/>
    </row>
    <row r="192" spans="1:11" ht="15">
      <c r="A192" s="8"/>
      <c r="B192" s="8"/>
      <c r="C192" s="8"/>
      <c r="D192" s="9"/>
      <c r="E192" s="9"/>
      <c r="F192" s="10"/>
      <c r="G192" s="10"/>
      <c r="H192" s="8"/>
      <c r="I192" s="8"/>
      <c r="J192" s="8"/>
      <c r="K192" s="8"/>
    </row>
    <row r="193" spans="1:11" ht="15">
      <c r="A193" s="8"/>
      <c r="B193" s="8"/>
      <c r="C193" s="8"/>
      <c r="D193" s="9"/>
      <c r="E193" s="9"/>
      <c r="F193" s="10"/>
      <c r="G193" s="10"/>
      <c r="H193" s="8"/>
      <c r="I193" s="8"/>
      <c r="J193" s="8"/>
      <c r="K193" s="8"/>
    </row>
    <row r="194" spans="1:11" ht="15">
      <c r="A194" s="8"/>
      <c r="B194" s="8"/>
      <c r="C194" s="8"/>
      <c r="D194" s="9"/>
      <c r="E194" s="9"/>
      <c r="F194" s="10"/>
      <c r="G194" s="10"/>
      <c r="H194" s="8"/>
      <c r="I194" s="8"/>
      <c r="J194" s="8"/>
      <c r="K194" s="8"/>
    </row>
    <row r="195" spans="1:11" ht="15">
      <c r="A195" s="8"/>
      <c r="B195" s="8"/>
      <c r="C195" s="8"/>
      <c r="D195" s="9"/>
      <c r="E195" s="9"/>
      <c r="F195" s="10"/>
      <c r="G195" s="10"/>
      <c r="H195" s="8"/>
      <c r="I195" s="8"/>
      <c r="J195" s="8"/>
      <c r="K195" s="8"/>
    </row>
    <row r="196" spans="1:11" ht="15">
      <c r="A196" s="8"/>
      <c r="B196" s="8"/>
      <c r="C196" s="8"/>
      <c r="D196" s="9"/>
      <c r="E196" s="9"/>
      <c r="F196" s="10"/>
      <c r="G196" s="10"/>
      <c r="H196" s="8"/>
      <c r="I196" s="8"/>
      <c r="J196" s="8"/>
      <c r="K196" s="8"/>
    </row>
    <row r="197" spans="1:11" ht="15">
      <c r="A197" s="8"/>
      <c r="B197" s="8"/>
      <c r="C197" s="8"/>
      <c r="D197" s="9"/>
      <c r="E197" s="9"/>
      <c r="F197" s="10"/>
      <c r="G197" s="10"/>
      <c r="H197" s="8"/>
      <c r="I197" s="8"/>
      <c r="J197" s="8"/>
      <c r="K197" s="8"/>
    </row>
    <row r="198" spans="1:11" ht="15">
      <c r="A198" s="8"/>
      <c r="B198" s="8"/>
      <c r="C198" s="8"/>
      <c r="D198" s="9"/>
      <c r="E198" s="9"/>
      <c r="F198" s="10"/>
      <c r="G198" s="10"/>
      <c r="H198" s="8"/>
      <c r="I198" s="8"/>
      <c r="J198" s="8"/>
      <c r="K198" s="8"/>
    </row>
    <row r="199" spans="1:11" ht="15">
      <c r="A199" s="8"/>
      <c r="B199" s="8"/>
      <c r="C199" s="8"/>
      <c r="D199" s="9"/>
      <c r="E199" s="9"/>
      <c r="F199" s="10"/>
      <c r="G199" s="10"/>
      <c r="H199" s="8"/>
      <c r="I199" s="8"/>
      <c r="J199" s="8"/>
      <c r="K199" s="8"/>
    </row>
    <row r="200" spans="1:11" ht="15">
      <c r="A200" s="8"/>
      <c r="B200" s="8"/>
      <c r="C200" s="8"/>
      <c r="D200" s="9"/>
      <c r="E200" s="9"/>
      <c r="F200" s="10"/>
      <c r="G200" s="10"/>
      <c r="H200" s="8"/>
      <c r="I200" s="8"/>
      <c r="J200" s="8"/>
      <c r="K200" s="8"/>
    </row>
    <row r="201" spans="1:11" ht="15">
      <c r="A201" s="8"/>
      <c r="B201" s="8"/>
      <c r="C201" s="8"/>
      <c r="D201" s="9"/>
      <c r="E201" s="9"/>
      <c r="F201" s="10"/>
      <c r="G201" s="10"/>
      <c r="H201" s="8"/>
      <c r="I201" s="8"/>
      <c r="J201" s="8"/>
      <c r="K201" s="8"/>
    </row>
    <row r="202" spans="1:11" ht="15">
      <c r="A202" s="8"/>
      <c r="B202" s="8"/>
      <c r="C202" s="8"/>
      <c r="D202" s="9"/>
      <c r="E202" s="9"/>
      <c r="F202" s="10"/>
      <c r="G202" s="10"/>
      <c r="H202" s="8"/>
      <c r="I202" s="8"/>
      <c r="J202" s="8"/>
      <c r="K202" s="8"/>
    </row>
    <row r="203" spans="1:11" ht="15">
      <c r="A203" s="8"/>
      <c r="B203" s="8"/>
      <c r="C203" s="8"/>
      <c r="D203" s="9"/>
      <c r="E203" s="9"/>
      <c r="F203" s="10"/>
      <c r="G203" s="10"/>
      <c r="H203" s="8"/>
      <c r="I203" s="8"/>
      <c r="J203" s="8"/>
      <c r="K203" s="8"/>
    </row>
    <row r="204" spans="1:11" ht="15">
      <c r="A204" s="8"/>
      <c r="B204" s="8"/>
      <c r="C204" s="8"/>
      <c r="D204" s="9"/>
      <c r="E204" s="9"/>
      <c r="F204" s="10"/>
      <c r="G204" s="10"/>
      <c r="H204" s="8"/>
      <c r="I204" s="8"/>
      <c r="J204" s="8"/>
      <c r="K204" s="8"/>
    </row>
    <row r="205" spans="1:11" ht="15">
      <c r="A205" s="8"/>
      <c r="B205" s="8"/>
      <c r="C205" s="8"/>
      <c r="D205" s="9"/>
      <c r="E205" s="9"/>
      <c r="F205" s="10"/>
      <c r="G205" s="10"/>
      <c r="H205" s="8"/>
      <c r="I205" s="8"/>
      <c r="J205" s="8"/>
      <c r="K205" s="8"/>
    </row>
    <row r="206" spans="1:11" ht="15">
      <c r="A206" s="8"/>
      <c r="B206" s="8"/>
      <c r="C206" s="8"/>
      <c r="D206" s="9"/>
      <c r="E206" s="9"/>
      <c r="F206" s="10"/>
      <c r="G206" s="10"/>
      <c r="H206" s="8"/>
      <c r="I206" s="8"/>
      <c r="J206" s="8"/>
      <c r="K206" s="8"/>
    </row>
    <row r="207" spans="1:11" ht="15">
      <c r="A207" s="8"/>
      <c r="B207" s="8"/>
      <c r="C207" s="8"/>
      <c r="D207" s="9"/>
      <c r="E207" s="9"/>
      <c r="F207" s="10"/>
      <c r="G207" s="10"/>
      <c r="H207" s="8"/>
      <c r="I207" s="8"/>
      <c r="J207" s="8"/>
      <c r="K207" s="8"/>
    </row>
    <row r="208" spans="1:11" ht="15">
      <c r="A208" s="8"/>
      <c r="B208" s="8"/>
      <c r="C208" s="8"/>
      <c r="D208" s="9"/>
      <c r="E208" s="9"/>
      <c r="F208" s="10"/>
      <c r="G208" s="10"/>
      <c r="H208" s="8"/>
      <c r="I208" s="8"/>
      <c r="J208" s="8"/>
      <c r="K208" s="8"/>
    </row>
    <row r="209" spans="1:11" ht="15">
      <c r="A209" s="8"/>
      <c r="B209" s="8"/>
      <c r="C209" s="8"/>
      <c r="D209" s="9"/>
      <c r="E209" s="9"/>
      <c r="F209" s="10"/>
      <c r="G209" s="10"/>
      <c r="H209" s="8"/>
      <c r="I209" s="8"/>
      <c r="J209" s="8"/>
      <c r="K209" s="8"/>
    </row>
    <row r="210" spans="1:11" ht="15">
      <c r="A210" s="8"/>
      <c r="B210" s="8"/>
      <c r="C210" s="8"/>
      <c r="D210" s="9"/>
      <c r="E210" s="9"/>
      <c r="F210" s="10"/>
      <c r="G210" s="10"/>
      <c r="H210" s="8"/>
      <c r="I210" s="8"/>
      <c r="J210" s="8"/>
      <c r="K210" s="8"/>
    </row>
    <row r="211" spans="1:11" ht="15">
      <c r="A211" s="8"/>
      <c r="B211" s="8"/>
      <c r="C211" s="8"/>
      <c r="D211" s="9"/>
      <c r="E211" s="9"/>
      <c r="F211" s="10"/>
      <c r="G211" s="10"/>
      <c r="H211" s="8"/>
      <c r="I211" s="8"/>
      <c r="J211" s="8"/>
      <c r="K211" s="8"/>
    </row>
    <row r="212" spans="1:11" ht="15">
      <c r="A212" s="8"/>
      <c r="B212" s="8"/>
      <c r="C212" s="8"/>
      <c r="D212" s="9"/>
      <c r="E212" s="9"/>
      <c r="F212" s="10"/>
      <c r="G212" s="10"/>
      <c r="H212" s="8"/>
      <c r="I212" s="8"/>
      <c r="J212" s="8"/>
      <c r="K212" s="8"/>
    </row>
    <row r="213" spans="1:11" ht="15">
      <c r="A213" s="8"/>
      <c r="B213" s="8"/>
      <c r="C213" s="8"/>
      <c r="D213" s="9"/>
      <c r="E213" s="9"/>
      <c r="F213" s="10"/>
      <c r="G213" s="10"/>
      <c r="H213" s="8"/>
      <c r="I213" s="8"/>
      <c r="J213" s="8"/>
      <c r="K213" s="8"/>
    </row>
    <row r="214" spans="1:11" ht="15">
      <c r="A214" s="8"/>
      <c r="B214" s="8"/>
      <c r="C214" s="8"/>
      <c r="D214" s="9"/>
      <c r="E214" s="9"/>
      <c r="F214" s="10"/>
      <c r="G214" s="10"/>
      <c r="H214" s="8"/>
      <c r="I214" s="8"/>
      <c r="J214" s="8"/>
      <c r="K214" s="8"/>
    </row>
    <row r="215" spans="1:11" ht="15">
      <c r="A215" s="8"/>
      <c r="B215" s="8"/>
      <c r="C215" s="8"/>
      <c r="D215" s="9"/>
      <c r="E215" s="9"/>
      <c r="F215" s="10"/>
      <c r="G215" s="10"/>
      <c r="H215" s="8"/>
      <c r="I215" s="8"/>
      <c r="J215" s="8"/>
      <c r="K215" s="8"/>
    </row>
    <row r="216" spans="1:11" ht="15">
      <c r="A216" s="8"/>
      <c r="B216" s="8"/>
      <c r="C216" s="8"/>
      <c r="D216" s="9"/>
      <c r="E216" s="9"/>
      <c r="F216" s="10"/>
      <c r="G216" s="10"/>
      <c r="H216" s="8"/>
      <c r="I216" s="8"/>
      <c r="J216" s="8"/>
      <c r="K216" s="8"/>
    </row>
    <row r="217" spans="1:11" ht="15">
      <c r="A217" s="8"/>
      <c r="B217" s="8"/>
      <c r="C217" s="8"/>
      <c r="D217" s="9"/>
      <c r="E217" s="9"/>
      <c r="F217" s="10"/>
      <c r="G217" s="10"/>
      <c r="H217" s="8"/>
      <c r="I217" s="8"/>
      <c r="J217" s="8"/>
      <c r="K217" s="8"/>
    </row>
    <row r="218" spans="1:11" ht="15">
      <c r="A218" s="8"/>
      <c r="B218" s="8"/>
      <c r="C218" s="8"/>
      <c r="D218" s="9"/>
      <c r="E218" s="9"/>
      <c r="F218" s="10"/>
      <c r="G218" s="10"/>
      <c r="H218" s="8"/>
      <c r="I218" s="8"/>
      <c r="J218" s="8"/>
      <c r="K218" s="8"/>
    </row>
    <row r="219" spans="1:11" ht="15">
      <c r="A219" s="8"/>
      <c r="B219" s="8"/>
      <c r="C219" s="8"/>
      <c r="D219" s="9"/>
      <c r="E219" s="9"/>
      <c r="F219" s="10"/>
      <c r="G219" s="10"/>
      <c r="H219" s="8"/>
      <c r="I219" s="8"/>
      <c r="J219" s="8"/>
      <c r="K219" s="8"/>
    </row>
    <row r="220" spans="1:11" ht="15">
      <c r="A220" s="8"/>
      <c r="B220" s="8"/>
      <c r="C220" s="8"/>
      <c r="D220" s="9"/>
      <c r="E220" s="9"/>
      <c r="F220" s="10"/>
      <c r="G220" s="10"/>
      <c r="H220" s="8"/>
      <c r="I220" s="8"/>
      <c r="J220" s="8"/>
      <c r="K220" s="8"/>
    </row>
    <row r="221" spans="1:11" ht="15">
      <c r="A221" s="8"/>
      <c r="B221" s="8"/>
      <c r="C221" s="8"/>
      <c r="D221" s="9"/>
      <c r="E221" s="9"/>
      <c r="F221" s="10"/>
      <c r="G221" s="10"/>
      <c r="H221" s="8"/>
      <c r="I221" s="8"/>
      <c r="J221" s="8"/>
      <c r="K221" s="8"/>
    </row>
    <row r="222" spans="1:11" ht="15">
      <c r="A222" s="8"/>
      <c r="B222" s="8"/>
      <c r="C222" s="8"/>
      <c r="D222" s="9"/>
      <c r="E222" s="9"/>
      <c r="F222" s="10"/>
      <c r="G222" s="10"/>
      <c r="H222" s="8"/>
      <c r="I222" s="8"/>
      <c r="J222" s="8"/>
      <c r="K222" s="8"/>
    </row>
    <row r="223" spans="1:11" ht="15">
      <c r="A223" s="8"/>
      <c r="B223" s="8"/>
      <c r="C223" s="8"/>
      <c r="D223" s="9"/>
      <c r="E223" s="9"/>
      <c r="F223" s="10"/>
      <c r="G223" s="10"/>
      <c r="H223" s="8"/>
      <c r="I223" s="8"/>
      <c r="J223" s="8"/>
      <c r="K223" s="8"/>
    </row>
    <row r="224" spans="1:11" ht="15">
      <c r="A224" s="8"/>
      <c r="B224" s="8"/>
      <c r="C224" s="8"/>
      <c r="D224" s="9"/>
      <c r="E224" s="9"/>
      <c r="F224" s="10"/>
      <c r="G224" s="10"/>
      <c r="H224" s="8"/>
      <c r="I224" s="8"/>
      <c r="J224" s="8"/>
      <c r="K224" s="8"/>
    </row>
    <row r="225" spans="1:11" ht="15">
      <c r="A225" s="8"/>
      <c r="B225" s="8"/>
      <c r="C225" s="8"/>
      <c r="D225" s="9"/>
      <c r="E225" s="9"/>
      <c r="F225" s="10"/>
      <c r="G225" s="10"/>
      <c r="H225" s="8"/>
      <c r="I225" s="8"/>
      <c r="J225" s="8"/>
      <c r="K225" s="8"/>
    </row>
    <row r="226" spans="1:11" ht="15">
      <c r="A226" s="8"/>
      <c r="B226" s="8"/>
      <c r="C226" s="8"/>
      <c r="D226" s="9"/>
      <c r="E226" s="9"/>
      <c r="F226" s="10"/>
      <c r="G226" s="10"/>
      <c r="H226" s="8"/>
      <c r="I226" s="8"/>
      <c r="J226" s="8"/>
      <c r="K226" s="8"/>
    </row>
    <row r="227" spans="1:11" ht="15">
      <c r="A227" s="8"/>
      <c r="B227" s="8"/>
      <c r="C227" s="8"/>
      <c r="D227" s="9"/>
      <c r="E227" s="9"/>
      <c r="F227" s="10"/>
      <c r="G227" s="10"/>
      <c r="H227" s="8"/>
      <c r="I227" s="8"/>
      <c r="J227" s="8"/>
      <c r="K227" s="8"/>
    </row>
    <row r="228" spans="1:11" ht="15">
      <c r="A228" s="8"/>
      <c r="B228" s="8"/>
      <c r="C228" s="8"/>
      <c r="D228" s="9"/>
      <c r="E228" s="9"/>
      <c r="F228" s="10"/>
      <c r="G228" s="10"/>
      <c r="H228" s="8"/>
      <c r="I228" s="8"/>
      <c r="J228" s="8"/>
      <c r="K228" s="8"/>
    </row>
    <row r="229" spans="1:11" ht="15">
      <c r="A229" s="8"/>
      <c r="B229" s="8"/>
      <c r="C229" s="8"/>
      <c r="D229" s="9"/>
      <c r="E229" s="9"/>
      <c r="F229" s="10"/>
      <c r="G229" s="10"/>
      <c r="H229" s="8"/>
      <c r="I229" s="8"/>
      <c r="J229" s="8"/>
      <c r="K229" s="8"/>
    </row>
    <row r="230" spans="1:11" ht="15">
      <c r="A230" s="8"/>
      <c r="B230" s="8"/>
      <c r="C230" s="8"/>
      <c r="D230" s="9"/>
      <c r="E230" s="9"/>
      <c r="F230" s="10"/>
      <c r="G230" s="10"/>
      <c r="H230" s="8"/>
      <c r="I230" s="8"/>
      <c r="J230" s="8"/>
      <c r="K230" s="8"/>
    </row>
    <row r="231" spans="1:11" ht="15">
      <c r="A231" s="8"/>
      <c r="B231" s="8"/>
      <c r="C231" s="8"/>
      <c r="D231" s="9"/>
      <c r="E231" s="9"/>
      <c r="F231" s="10"/>
      <c r="G231" s="10"/>
      <c r="H231" s="8"/>
      <c r="I231" s="8"/>
      <c r="J231" s="8"/>
      <c r="K231" s="8"/>
    </row>
    <row r="232" spans="1:11" ht="15">
      <c r="A232" s="8"/>
      <c r="B232" s="8"/>
      <c r="C232" s="8"/>
      <c r="D232" s="9"/>
      <c r="E232" s="9"/>
      <c r="F232" s="10"/>
      <c r="G232" s="10"/>
      <c r="H232" s="8"/>
      <c r="I232" s="8"/>
      <c r="J232" s="8"/>
      <c r="K232" s="8"/>
    </row>
    <row r="233" spans="1:11" ht="15">
      <c r="A233" s="8"/>
      <c r="B233" s="8"/>
      <c r="C233" s="8"/>
      <c r="D233" s="9"/>
      <c r="E233" s="9"/>
      <c r="F233" s="10"/>
      <c r="G233" s="10"/>
      <c r="H233" s="8"/>
      <c r="I233" s="8"/>
      <c r="J233" s="8"/>
      <c r="K233" s="8"/>
    </row>
    <row r="234" spans="1:11" ht="15">
      <c r="A234" s="8"/>
      <c r="B234" s="8"/>
      <c r="C234" s="8"/>
      <c r="D234" s="9"/>
      <c r="E234" s="9"/>
      <c r="F234" s="10"/>
      <c r="G234" s="10"/>
      <c r="H234" s="8"/>
      <c r="I234" s="8"/>
      <c r="J234" s="8"/>
      <c r="K234" s="8"/>
    </row>
    <row r="235" spans="1:11" ht="15">
      <c r="A235" s="8"/>
      <c r="B235" s="8"/>
      <c r="C235" s="8"/>
      <c r="D235" s="9"/>
      <c r="E235" s="9"/>
      <c r="F235" s="10"/>
      <c r="G235" s="10"/>
      <c r="H235" s="8"/>
      <c r="I235" s="8"/>
      <c r="J235" s="8"/>
      <c r="K235" s="8"/>
    </row>
    <row r="236" spans="1:11" ht="15">
      <c r="A236" s="8"/>
      <c r="B236" s="8"/>
      <c r="C236" s="8"/>
      <c r="D236" s="9"/>
      <c r="E236" s="9"/>
      <c r="F236" s="10"/>
      <c r="G236" s="10"/>
      <c r="H236" s="8"/>
      <c r="I236" s="8"/>
      <c r="J236" s="8"/>
      <c r="K236" s="8"/>
    </row>
    <row r="237" spans="1:11" ht="15">
      <c r="A237" s="8"/>
      <c r="B237" s="8"/>
      <c r="C237" s="8"/>
      <c r="D237" s="9"/>
      <c r="E237" s="9"/>
      <c r="F237" s="10"/>
      <c r="G237" s="10"/>
      <c r="H237" s="8"/>
      <c r="I237" s="8"/>
      <c r="J237" s="8"/>
      <c r="K237" s="8"/>
    </row>
    <row r="238" spans="1:11" ht="15">
      <c r="A238" s="8"/>
      <c r="B238" s="8"/>
      <c r="C238" s="8"/>
      <c r="D238" s="9"/>
      <c r="E238" s="9"/>
      <c r="F238" s="10"/>
      <c r="G238" s="10"/>
      <c r="H238" s="8"/>
      <c r="I238" s="8"/>
      <c r="J238" s="8"/>
      <c r="K238" s="8"/>
    </row>
    <row r="239" spans="1:11" ht="15">
      <c r="A239" s="8"/>
      <c r="B239" s="8"/>
      <c r="C239" s="8"/>
      <c r="D239" s="9"/>
      <c r="E239" s="9"/>
      <c r="F239" s="10"/>
      <c r="G239" s="10"/>
      <c r="H239" s="8"/>
      <c r="I239" s="8"/>
      <c r="J239" s="8"/>
      <c r="K239" s="8"/>
    </row>
    <row r="240" spans="1:11" ht="15">
      <c r="A240" s="8"/>
      <c r="B240" s="8"/>
      <c r="C240" s="8"/>
      <c r="D240" s="9"/>
      <c r="E240" s="9"/>
      <c r="F240" s="10"/>
      <c r="G240" s="10"/>
      <c r="H240" s="8"/>
      <c r="I240" s="8"/>
      <c r="J240" s="8"/>
      <c r="K240" s="8"/>
    </row>
    <row r="241" spans="1:11" ht="15">
      <c r="A241" s="8"/>
      <c r="B241" s="8"/>
      <c r="C241" s="8"/>
      <c r="D241" s="9"/>
      <c r="E241" s="9"/>
      <c r="F241" s="10"/>
      <c r="G241" s="10"/>
      <c r="H241" s="8"/>
      <c r="I241" s="8"/>
      <c r="J241" s="8"/>
      <c r="K241" s="8"/>
    </row>
    <row r="242" spans="1:11" ht="15">
      <c r="A242" s="8"/>
      <c r="B242" s="8"/>
      <c r="C242" s="8"/>
      <c r="D242" s="9"/>
      <c r="E242" s="9"/>
      <c r="F242" s="10"/>
      <c r="G242" s="10"/>
      <c r="H242" s="8"/>
      <c r="I242" s="8"/>
      <c r="J242" s="8"/>
      <c r="K242" s="8"/>
    </row>
    <row r="243" spans="1:11" ht="15">
      <c r="A243" s="8"/>
      <c r="B243" s="8"/>
      <c r="C243" s="8"/>
      <c r="D243" s="9"/>
      <c r="E243" s="9"/>
      <c r="F243" s="10"/>
      <c r="G243" s="10"/>
      <c r="H243" s="8"/>
      <c r="I243" s="8"/>
      <c r="J243" s="8"/>
      <c r="K243" s="8"/>
    </row>
    <row r="244" spans="1:11" ht="15">
      <c r="A244" s="8"/>
      <c r="B244" s="8"/>
      <c r="C244" s="8"/>
      <c r="D244" s="9"/>
      <c r="E244" s="9"/>
      <c r="F244" s="10"/>
      <c r="G244" s="10"/>
      <c r="H244" s="8"/>
      <c r="I244" s="8"/>
      <c r="J244" s="8"/>
      <c r="K244" s="8"/>
    </row>
    <row r="245" spans="1:11" ht="15">
      <c r="A245" s="8"/>
      <c r="B245" s="8"/>
      <c r="C245" s="8"/>
      <c r="D245" s="9"/>
      <c r="E245" s="9"/>
      <c r="F245" s="10"/>
      <c r="G245" s="10"/>
      <c r="H245" s="8"/>
      <c r="I245" s="8"/>
      <c r="J245" s="8"/>
      <c r="K245" s="8"/>
    </row>
    <row r="246" spans="1:11" ht="15">
      <c r="A246" s="8"/>
      <c r="B246" s="8"/>
      <c r="C246" s="8"/>
      <c r="D246" s="9"/>
      <c r="E246" s="9"/>
      <c r="F246" s="10"/>
      <c r="G246" s="10"/>
      <c r="H246" s="8"/>
      <c r="I246" s="8"/>
      <c r="J246" s="8"/>
      <c r="K246" s="8"/>
    </row>
    <row r="247" spans="1:11" ht="15">
      <c r="A247" s="8"/>
      <c r="B247" s="8"/>
      <c r="C247" s="8"/>
      <c r="D247" s="9"/>
      <c r="E247" s="9"/>
      <c r="F247" s="10"/>
      <c r="G247" s="10"/>
      <c r="H247" s="8"/>
      <c r="I247" s="8"/>
      <c r="J247" s="8"/>
      <c r="K247" s="8"/>
    </row>
    <row r="248" spans="1:11" ht="15">
      <c r="A248" s="8"/>
      <c r="B248" s="8"/>
      <c r="C248" s="8"/>
      <c r="D248" s="9"/>
      <c r="E248" s="9"/>
      <c r="F248" s="10"/>
      <c r="G248" s="10"/>
      <c r="H248" s="8"/>
      <c r="I248" s="8"/>
      <c r="J248" s="8"/>
      <c r="K248" s="8"/>
    </row>
    <row r="249" spans="1:11" ht="15">
      <c r="A249" s="8"/>
      <c r="B249" s="8"/>
      <c r="C249" s="8"/>
      <c r="D249" s="9"/>
      <c r="E249" s="9"/>
      <c r="F249" s="10"/>
      <c r="G249" s="10"/>
      <c r="H249" s="8"/>
      <c r="I249" s="8"/>
      <c r="J249" s="8"/>
      <c r="K249" s="8"/>
    </row>
    <row r="250" spans="1:11" ht="15">
      <c r="A250" s="8"/>
      <c r="B250" s="8"/>
      <c r="C250" s="8"/>
      <c r="D250" s="9"/>
      <c r="E250" s="9"/>
      <c r="F250" s="10"/>
      <c r="G250" s="10"/>
      <c r="H250" s="8"/>
      <c r="I250" s="8"/>
      <c r="J250" s="8"/>
      <c r="K250" s="8"/>
    </row>
    <row r="251" spans="1:11" ht="15">
      <c r="A251" s="8"/>
      <c r="B251" s="8"/>
      <c r="C251" s="8"/>
      <c r="D251" s="9"/>
      <c r="E251" s="9"/>
      <c r="F251" s="10"/>
      <c r="G251" s="10"/>
      <c r="H251" s="8"/>
      <c r="I251" s="8"/>
      <c r="J251" s="8"/>
      <c r="K251" s="8"/>
    </row>
    <row r="252" spans="1:11" ht="15">
      <c r="A252" s="8"/>
      <c r="B252" s="8"/>
      <c r="C252" s="8"/>
      <c r="D252" s="9"/>
      <c r="E252" s="9"/>
      <c r="F252" s="10"/>
      <c r="G252" s="10"/>
      <c r="H252" s="8"/>
      <c r="I252" s="8"/>
      <c r="J252" s="8"/>
      <c r="K252" s="8"/>
    </row>
    <row r="253" spans="1:11" ht="15">
      <c r="A253" s="8"/>
      <c r="B253" s="8"/>
      <c r="C253" s="8"/>
      <c r="D253" s="9"/>
      <c r="E253" s="9"/>
      <c r="F253" s="10"/>
      <c r="G253" s="10"/>
      <c r="H253" s="8"/>
      <c r="I253" s="8"/>
      <c r="J253" s="8"/>
      <c r="K253" s="8"/>
    </row>
    <row r="254" spans="1:11" ht="15">
      <c r="A254" s="8"/>
      <c r="B254" s="8"/>
      <c r="C254" s="8"/>
      <c r="D254" s="9"/>
      <c r="E254" s="9"/>
      <c r="F254" s="10"/>
      <c r="G254" s="10"/>
      <c r="H254" s="8"/>
      <c r="I254" s="8"/>
      <c r="J254" s="8"/>
      <c r="K254" s="8"/>
    </row>
    <row r="255" spans="1:11" ht="15">
      <c r="A255" s="8"/>
      <c r="B255" s="8"/>
      <c r="C255" s="8"/>
      <c r="D255" s="9"/>
      <c r="E255" s="9"/>
      <c r="F255" s="10"/>
      <c r="G255" s="10"/>
      <c r="H255" s="8"/>
      <c r="I255" s="8"/>
      <c r="J255" s="8"/>
      <c r="K255" s="8"/>
    </row>
    <row r="256" spans="1:11" ht="15">
      <c r="A256" s="8"/>
      <c r="B256" s="8"/>
      <c r="C256" s="8"/>
      <c r="D256" s="9"/>
      <c r="E256" s="9"/>
      <c r="F256" s="10"/>
      <c r="G256" s="10"/>
      <c r="H256" s="8"/>
      <c r="I256" s="8"/>
      <c r="J256" s="8"/>
      <c r="K256" s="8"/>
    </row>
    <row r="257" spans="1:11" ht="15">
      <c r="A257" s="8"/>
      <c r="B257" s="8"/>
      <c r="C257" s="8"/>
      <c r="D257" s="9"/>
      <c r="E257" s="9"/>
      <c r="F257" s="10"/>
      <c r="G257" s="10"/>
      <c r="H257" s="8"/>
      <c r="I257" s="8"/>
      <c r="J257" s="8"/>
      <c r="K257" s="8"/>
    </row>
    <row r="258" spans="1:11" ht="15">
      <c r="A258" s="8"/>
      <c r="B258" s="8"/>
      <c r="C258" s="8"/>
      <c r="D258" s="9"/>
      <c r="E258" s="9"/>
      <c r="F258" s="10"/>
      <c r="G258" s="10"/>
      <c r="H258" s="8"/>
      <c r="I258" s="8"/>
      <c r="J258" s="8"/>
      <c r="K258" s="8"/>
    </row>
    <row r="259" spans="1:11" ht="15">
      <c r="A259" s="8"/>
      <c r="B259" s="8"/>
      <c r="C259" s="8"/>
      <c r="D259" s="9"/>
      <c r="E259" s="9"/>
      <c r="F259" s="10"/>
      <c r="G259" s="10"/>
      <c r="H259" s="8"/>
      <c r="I259" s="8"/>
      <c r="J259" s="8"/>
      <c r="K259" s="8"/>
    </row>
    <row r="260" spans="1:11" ht="15">
      <c r="A260" s="8"/>
      <c r="B260" s="8"/>
      <c r="C260" s="8"/>
      <c r="D260" s="9"/>
      <c r="E260" s="9"/>
      <c r="F260" s="10"/>
      <c r="G260" s="10"/>
      <c r="H260" s="8"/>
      <c r="I260" s="8"/>
      <c r="J260" s="8"/>
      <c r="K260" s="8"/>
    </row>
    <row r="261" spans="1:11" ht="15">
      <c r="A261" s="8"/>
      <c r="B261" s="8"/>
      <c r="C261" s="8"/>
      <c r="D261" s="9"/>
      <c r="E261" s="9"/>
      <c r="F261" s="10"/>
      <c r="G261" s="10"/>
      <c r="H261" s="8"/>
      <c r="I261" s="8"/>
      <c r="J261" s="8"/>
      <c r="K261" s="8"/>
    </row>
    <row r="262" spans="1:11" ht="15">
      <c r="A262" s="8"/>
      <c r="B262" s="8"/>
      <c r="C262" s="8"/>
      <c r="D262" s="9"/>
      <c r="E262" s="9"/>
      <c r="F262" s="10"/>
      <c r="G262" s="10"/>
      <c r="H262" s="8"/>
      <c r="I262" s="8"/>
      <c r="J262" s="8"/>
      <c r="K262" s="8"/>
    </row>
    <row r="263" spans="1:11" ht="15">
      <c r="A263" s="8"/>
      <c r="B263" s="8"/>
      <c r="C263" s="8"/>
      <c r="D263" s="9"/>
      <c r="E263" s="9"/>
      <c r="F263" s="10"/>
      <c r="G263" s="10"/>
      <c r="H263" s="8"/>
      <c r="I263" s="8"/>
      <c r="J263" s="8"/>
      <c r="K263" s="8"/>
    </row>
    <row r="264" spans="1:11" ht="15">
      <c r="A264" s="8"/>
      <c r="B264" s="8"/>
      <c r="C264" s="8"/>
      <c r="D264" s="9"/>
      <c r="E264" s="9"/>
      <c r="F264" s="10"/>
      <c r="G264" s="10"/>
      <c r="H264" s="8"/>
      <c r="I264" s="8"/>
      <c r="J264" s="8"/>
      <c r="K264" s="8"/>
    </row>
    <row r="265" spans="1:11" ht="15">
      <c r="A265" s="8"/>
      <c r="B265" s="8"/>
      <c r="C265" s="8"/>
      <c r="D265" s="9"/>
      <c r="E265" s="9"/>
      <c r="F265" s="10"/>
      <c r="G265" s="10"/>
      <c r="H265" s="8"/>
      <c r="I265" s="8"/>
      <c r="J265" s="8"/>
      <c r="K265" s="8"/>
    </row>
    <row r="266" spans="1:11" ht="15">
      <c r="A266" s="8"/>
      <c r="B266" s="8"/>
      <c r="C266" s="8"/>
      <c r="D266" s="9"/>
      <c r="E266" s="9"/>
      <c r="F266" s="10"/>
      <c r="G266" s="10"/>
      <c r="H266" s="8"/>
      <c r="I266" s="8"/>
      <c r="J266" s="8"/>
      <c r="K266" s="8"/>
    </row>
    <row r="267" spans="1:11" ht="15">
      <c r="A267" s="8"/>
      <c r="B267" s="8"/>
      <c r="C267" s="8"/>
      <c r="D267" s="9"/>
      <c r="E267" s="9"/>
      <c r="F267" s="10"/>
      <c r="G267" s="10"/>
      <c r="H267" s="8"/>
      <c r="I267" s="8"/>
      <c r="J267" s="8"/>
      <c r="K267" s="8"/>
    </row>
    <row r="268" spans="1:11" ht="15">
      <c r="A268" s="8"/>
      <c r="B268" s="8"/>
      <c r="C268" s="8"/>
      <c r="D268" s="9"/>
      <c r="E268" s="9"/>
      <c r="F268" s="10"/>
      <c r="G268" s="10"/>
      <c r="H268" s="8"/>
      <c r="I268" s="8"/>
      <c r="J268" s="8"/>
      <c r="K268" s="8"/>
    </row>
    <row r="269" spans="1:11" ht="15">
      <c r="A269" s="8"/>
      <c r="B269" s="8"/>
      <c r="C269" s="8"/>
      <c r="D269" s="9"/>
      <c r="E269" s="9"/>
      <c r="F269" s="10"/>
      <c r="G269" s="10"/>
      <c r="H269" s="8"/>
      <c r="I269" s="8"/>
      <c r="J269" s="8"/>
      <c r="K269" s="8"/>
    </row>
    <row r="270" spans="1:11" ht="15">
      <c r="A270" s="8"/>
      <c r="B270" s="8"/>
      <c r="C270" s="8"/>
      <c r="D270" s="9"/>
      <c r="E270" s="9"/>
      <c r="F270" s="10"/>
      <c r="G270" s="10"/>
      <c r="H270" s="8"/>
      <c r="I270" s="8"/>
      <c r="J270" s="8"/>
      <c r="K270" s="8"/>
    </row>
    <row r="271" spans="1:11" ht="15">
      <c r="A271" s="8"/>
      <c r="B271" s="8"/>
      <c r="C271" s="8"/>
      <c r="D271" s="9"/>
      <c r="E271" s="9"/>
      <c r="F271" s="10"/>
      <c r="G271" s="10"/>
      <c r="H271" s="8"/>
      <c r="I271" s="8"/>
      <c r="J271" s="8"/>
      <c r="K271" s="8"/>
    </row>
    <row r="272" spans="1:11" ht="15">
      <c r="A272" s="8"/>
      <c r="B272" s="8"/>
      <c r="C272" s="8"/>
      <c r="D272" s="9"/>
      <c r="E272" s="9"/>
      <c r="F272" s="10"/>
      <c r="G272" s="10"/>
      <c r="H272" s="8"/>
      <c r="I272" s="8"/>
      <c r="J272" s="8"/>
      <c r="K272" s="8"/>
    </row>
    <row r="273" spans="1:11" ht="15">
      <c r="A273" s="8"/>
      <c r="B273" s="8"/>
      <c r="C273" s="8"/>
      <c r="D273" s="9"/>
      <c r="E273" s="9"/>
      <c r="F273" s="10"/>
      <c r="G273" s="10"/>
      <c r="H273" s="8"/>
      <c r="I273" s="8"/>
      <c r="J273" s="8"/>
      <c r="K273" s="8"/>
    </row>
    <row r="274" spans="1:11" ht="15">
      <c r="A274" s="8"/>
      <c r="B274" s="8"/>
      <c r="C274" s="8"/>
      <c r="D274" s="9"/>
      <c r="E274" s="9"/>
      <c r="F274" s="10"/>
      <c r="G274" s="10"/>
      <c r="H274" s="8"/>
      <c r="I274" s="8"/>
      <c r="J274" s="8"/>
      <c r="K274" s="8"/>
    </row>
    <row r="275" spans="1:11" ht="15">
      <c r="A275" s="8"/>
      <c r="B275" s="8"/>
      <c r="C275" s="8"/>
      <c r="D275" s="9"/>
      <c r="E275" s="9"/>
      <c r="F275" s="10"/>
      <c r="G275" s="10"/>
      <c r="H275" s="8"/>
      <c r="I275" s="8"/>
      <c r="J275" s="8"/>
      <c r="K275" s="8"/>
    </row>
    <row r="276" spans="1:11" ht="15">
      <c r="A276" s="8"/>
      <c r="B276" s="8"/>
      <c r="C276" s="8"/>
      <c r="D276" s="9"/>
      <c r="E276" s="9"/>
      <c r="F276" s="10"/>
      <c r="G276" s="10"/>
      <c r="H276" s="8"/>
      <c r="I276" s="8"/>
      <c r="J276" s="8"/>
      <c r="K276" s="8"/>
    </row>
    <row r="277" spans="1:11" ht="15">
      <c r="A277" s="8"/>
      <c r="B277" s="8"/>
      <c r="C277" s="8"/>
      <c r="D277" s="9"/>
      <c r="E277" s="9"/>
      <c r="F277" s="10"/>
      <c r="G277" s="10"/>
      <c r="H277" s="8"/>
      <c r="I277" s="8"/>
      <c r="J277" s="8"/>
      <c r="K277" s="8"/>
    </row>
    <row r="278" spans="1:11" ht="15">
      <c r="A278" s="8"/>
      <c r="B278" s="8"/>
      <c r="C278" s="8"/>
      <c r="D278" s="9"/>
      <c r="E278" s="9"/>
      <c r="F278" s="10"/>
      <c r="G278" s="10"/>
      <c r="H278" s="8"/>
      <c r="I278" s="8"/>
      <c r="J278" s="8"/>
      <c r="K278" s="8"/>
    </row>
    <row r="279" spans="1:11" ht="15">
      <c r="A279" s="8"/>
      <c r="B279" s="8"/>
      <c r="C279" s="8"/>
      <c r="D279" s="9"/>
      <c r="E279" s="9"/>
      <c r="F279" s="10"/>
      <c r="G279" s="10"/>
      <c r="H279" s="8"/>
      <c r="I279" s="8"/>
      <c r="J279" s="8"/>
      <c r="K279" s="8"/>
    </row>
    <row r="280" spans="1:11" ht="15">
      <c r="A280" s="8"/>
      <c r="B280" s="8"/>
      <c r="C280" s="8"/>
      <c r="D280" s="9"/>
      <c r="E280" s="9"/>
      <c r="F280" s="10"/>
      <c r="G280" s="10"/>
      <c r="H280" s="8"/>
      <c r="I280" s="8"/>
      <c r="J280" s="8"/>
      <c r="K280" s="8"/>
    </row>
    <row r="281" spans="1:11" ht="15">
      <c r="A281" s="8"/>
      <c r="B281" s="8"/>
      <c r="C281" s="8"/>
      <c r="D281" s="9"/>
      <c r="E281" s="9"/>
      <c r="F281" s="10"/>
      <c r="G281" s="10"/>
      <c r="H281" s="8"/>
      <c r="I281" s="8"/>
      <c r="J281" s="8"/>
      <c r="K281" s="8"/>
    </row>
    <row r="282" spans="1:11" ht="15">
      <c r="A282" s="8"/>
      <c r="B282" s="8"/>
      <c r="C282" s="8"/>
      <c r="D282" s="9"/>
      <c r="E282" s="9"/>
      <c r="F282" s="10"/>
      <c r="G282" s="10"/>
      <c r="H282" s="8"/>
      <c r="I282" s="8"/>
      <c r="J282" s="8"/>
      <c r="K282" s="8"/>
    </row>
    <row r="283" spans="1:11" ht="15">
      <c r="A283" s="8"/>
      <c r="B283" s="8"/>
      <c r="C283" s="8"/>
      <c r="D283" s="9"/>
      <c r="E283" s="9"/>
      <c r="F283" s="10"/>
      <c r="G283" s="10"/>
      <c r="H283" s="8"/>
      <c r="I283" s="8"/>
      <c r="J283" s="8"/>
      <c r="K283" s="8"/>
    </row>
    <row r="284" spans="1:11" ht="15">
      <c r="A284" s="8"/>
      <c r="B284" s="8"/>
      <c r="C284" s="8"/>
      <c r="D284" s="9"/>
      <c r="E284" s="9"/>
      <c r="F284" s="10"/>
      <c r="G284" s="10"/>
      <c r="H284" s="8"/>
      <c r="I284" s="8"/>
      <c r="J284" s="8"/>
      <c r="K284" s="8"/>
    </row>
    <row r="285" spans="1:11" ht="15">
      <c r="A285" s="8"/>
      <c r="B285" s="8"/>
      <c r="C285" s="8"/>
      <c r="D285" s="9"/>
      <c r="E285" s="9"/>
      <c r="F285" s="10"/>
      <c r="G285" s="10"/>
      <c r="H285" s="8"/>
      <c r="I285" s="8"/>
      <c r="J285" s="8"/>
      <c r="K285" s="8"/>
    </row>
    <row r="286" spans="1:11" ht="15">
      <c r="A286" s="8"/>
      <c r="B286" s="8"/>
      <c r="C286" s="8"/>
      <c r="D286" s="9"/>
      <c r="E286" s="9"/>
      <c r="F286" s="10"/>
      <c r="G286" s="10"/>
      <c r="H286" s="8"/>
      <c r="I286" s="8"/>
      <c r="J286" s="8"/>
      <c r="K286" s="8"/>
    </row>
    <row r="287" spans="1:11" ht="15">
      <c r="A287" s="8"/>
      <c r="B287" s="8"/>
      <c r="C287" s="8"/>
      <c r="D287" s="9"/>
      <c r="E287" s="9"/>
      <c r="F287" s="10"/>
      <c r="G287" s="10"/>
      <c r="H287" s="8"/>
      <c r="I287" s="8"/>
      <c r="J287" s="8"/>
      <c r="K287" s="8"/>
    </row>
    <row r="288" spans="1:11" ht="15">
      <c r="A288" s="8"/>
      <c r="B288" s="8"/>
      <c r="C288" s="8"/>
      <c r="D288" s="9"/>
      <c r="E288" s="9"/>
      <c r="F288" s="10"/>
      <c r="G288" s="10"/>
      <c r="H288" s="8"/>
      <c r="I288" s="8"/>
      <c r="J288" s="8"/>
      <c r="K288" s="8"/>
    </row>
    <row r="289" spans="1:11" ht="15">
      <c r="A289" s="8"/>
      <c r="B289" s="8"/>
      <c r="C289" s="8"/>
      <c r="D289" s="9"/>
      <c r="E289" s="9"/>
      <c r="F289" s="10"/>
      <c r="G289" s="10"/>
      <c r="H289" s="8"/>
      <c r="I289" s="8"/>
      <c r="J289" s="8"/>
      <c r="K289" s="8"/>
    </row>
    <row r="290" spans="1:11" ht="15">
      <c r="A290" s="8"/>
      <c r="B290" s="8"/>
      <c r="C290" s="8"/>
      <c r="D290" s="9"/>
      <c r="E290" s="9"/>
      <c r="F290" s="10"/>
      <c r="G290" s="10"/>
      <c r="H290" s="8"/>
      <c r="I290" s="8"/>
      <c r="J290" s="8"/>
      <c r="K290" s="8"/>
    </row>
    <row r="291" spans="1:11" ht="15">
      <c r="A291" s="8"/>
      <c r="B291" s="8"/>
      <c r="C291" s="8"/>
      <c r="D291" s="9"/>
      <c r="E291" s="9"/>
      <c r="F291" s="10"/>
      <c r="G291" s="10"/>
      <c r="H291" s="8"/>
      <c r="I291" s="8"/>
      <c r="J291" s="8"/>
      <c r="K291" s="8"/>
    </row>
    <row r="292" spans="1:11" ht="15">
      <c r="A292" s="8"/>
      <c r="B292" s="8"/>
      <c r="C292" s="8"/>
      <c r="D292" s="9"/>
      <c r="E292" s="9"/>
      <c r="F292" s="10"/>
      <c r="G292" s="10"/>
      <c r="H292" s="8"/>
      <c r="I292" s="8"/>
      <c r="J292" s="8"/>
      <c r="K292" s="8"/>
    </row>
    <row r="293" spans="1:11" ht="15">
      <c r="A293" s="8"/>
      <c r="B293" s="8"/>
      <c r="C293" s="8"/>
      <c r="D293" s="9"/>
      <c r="E293" s="9"/>
      <c r="F293" s="10"/>
      <c r="G293" s="10"/>
      <c r="H293" s="8"/>
      <c r="I293" s="8"/>
      <c r="J293" s="8"/>
      <c r="K293" s="8"/>
    </row>
    <row r="294" spans="1:11" ht="15">
      <c r="A294" s="8"/>
      <c r="B294" s="8"/>
      <c r="C294" s="8"/>
      <c r="D294" s="9"/>
      <c r="E294" s="9"/>
      <c r="F294" s="10"/>
      <c r="G294" s="10"/>
      <c r="H294" s="8"/>
      <c r="I294" s="8"/>
      <c r="J294" s="8"/>
      <c r="K294" s="8"/>
    </row>
    <row r="295" spans="1:11" ht="15">
      <c r="A295" s="8"/>
      <c r="B295" s="8"/>
      <c r="C295" s="8"/>
      <c r="D295" s="9"/>
      <c r="E295" s="9"/>
      <c r="F295" s="10"/>
      <c r="G295" s="10"/>
      <c r="H295" s="8"/>
      <c r="I295" s="8"/>
      <c r="J295" s="8"/>
      <c r="K295" s="8"/>
    </row>
    <row r="296" spans="1:11" ht="15">
      <c r="A296" s="8"/>
      <c r="B296" s="8"/>
      <c r="C296" s="8"/>
      <c r="D296" s="9"/>
      <c r="E296" s="9"/>
      <c r="F296" s="10"/>
      <c r="G296" s="10"/>
      <c r="H296" s="8"/>
      <c r="I296" s="8"/>
      <c r="J296" s="8"/>
      <c r="K296" s="8"/>
    </row>
    <row r="297" spans="1:11" ht="15">
      <c r="A297" s="8"/>
      <c r="B297" s="8"/>
      <c r="C297" s="8"/>
      <c r="D297" s="9"/>
      <c r="E297" s="9"/>
      <c r="F297" s="10"/>
      <c r="G297" s="10"/>
      <c r="H297" s="8"/>
      <c r="I297" s="8"/>
      <c r="J297" s="8"/>
      <c r="K297" s="8"/>
    </row>
    <row r="298" spans="1:11" ht="15">
      <c r="A298" s="8"/>
      <c r="B298" s="8"/>
      <c r="C298" s="8"/>
      <c r="D298" s="9"/>
      <c r="E298" s="9"/>
      <c r="F298" s="10"/>
      <c r="G298" s="10"/>
      <c r="H298" s="8"/>
      <c r="I298" s="8"/>
      <c r="J298" s="8"/>
      <c r="K298" s="8"/>
    </row>
    <row r="299" spans="1:11" ht="15">
      <c r="A299" s="8"/>
      <c r="B299" s="8"/>
      <c r="C299" s="8"/>
      <c r="D299" s="9"/>
      <c r="E299" s="9"/>
      <c r="F299" s="10"/>
      <c r="G299" s="10"/>
      <c r="H299" s="8"/>
      <c r="I299" s="8"/>
      <c r="J299" s="8"/>
      <c r="K299" s="8"/>
    </row>
    <row r="300" spans="1:11" ht="15">
      <c r="A300" s="8"/>
      <c r="B300" s="8"/>
      <c r="C300" s="8"/>
      <c r="D300" s="9"/>
      <c r="E300" s="9"/>
      <c r="F300" s="10"/>
      <c r="G300" s="10"/>
      <c r="H300" s="8"/>
      <c r="I300" s="8"/>
      <c r="J300" s="8"/>
      <c r="K300" s="8"/>
    </row>
  </sheetData>
  <mergeCells count="1">
    <mergeCell ref="A1:K1"/>
  </mergeCells>
  <dataValidations count="4">
    <dataValidation type="list" sqref="B3:B13">
      <formula1>Biens!$A$3:$A$500</formula1>
    </dataValidation>
    <dataValidation type="list" sqref="C3:C13">
      <formula1>Locataires!$A$3:$A$500</formula1>
    </dataValidation>
    <dataValidation type="list" sqref="I3:I13">
      <formula1>Listes!$C$2:$C$50</formula1>
    </dataValidation>
    <dataValidation type="list" sqref="J3:J13">
      <formula1>Listes!$A$2:$A$50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000"/>
  <sheetViews>
    <sheetView showGridLines="0" workbookViewId="0" topLeftCell="A1">
      <pane ySplit="2" topLeftCell="A3" activePane="bottomLeft" state="frozen"/>
      <selection pane="topLeft" activeCell="A1" sqref="A1"/>
      <selection pane="bottomLeft" activeCell="A3" sqref="A3"/>
    </sheetView>
  </sheetViews>
  <sheetFormatPr defaultColWidth="9.42428571428571" defaultRowHeight="15"/>
  <cols>
    <col min="1" max="1" width="12" customWidth="1"/>
    <col min="2" max="2" width="14" customWidth="1"/>
    <col min="3" max="3" width="12" customWidth="1"/>
    <col min="4" max="4" width="14" customWidth="1"/>
    <col min="5" max="5" width="18" customWidth="1"/>
    <col min="6" max="6" width="34" customWidth="1"/>
    <col min="7" max="7" width="18" customWidth="1"/>
    <col min="8" max="8" width="12" customWidth="1"/>
    <col min="9" max="9" width="22" customWidth="1"/>
  </cols>
  <sheetData>
    <row r="1" spans="1:9" ht="30" customHeight="1">
      <c r="A1" s="33" t="s">
        <v>108</v>
      </c>
      <c r="B1" s="34"/>
      <c r="C1" s="34"/>
      <c r="D1" s="34"/>
      <c r="E1" s="34"/>
      <c r="F1" s="34"/>
      <c r="G1" s="34"/>
      <c r="H1" s="34"/>
      <c r="I1" s="34"/>
    </row>
    <row r="2" spans="1:9" ht="15">
      <c r="A2" s="23" t="s">
        <v>109</v>
      </c>
      <c r="B2" s="23" t="s">
        <v>110</v>
      </c>
      <c r="C2" s="23" t="s">
        <v>93</v>
      </c>
      <c r="D2" s="23" t="s">
        <v>111</v>
      </c>
      <c r="E2" s="23" t="s">
        <v>112</v>
      </c>
      <c r="F2" s="23" t="s">
        <v>113</v>
      </c>
      <c r="G2" s="23" t="s">
        <v>114</v>
      </c>
      <c r="H2" s="23" t="s">
        <v>115</v>
      </c>
      <c r="I2" s="23" t="s">
        <v>116</v>
      </c>
    </row>
    <row r="3" spans="1:9" ht="18" customHeight="1">
      <c r="A3" s="9">
        <v>45663</v>
      </c>
      <c r="B3" s="26"/>
      <c r="C3" s="8" t="s">
        <v>100</v>
      </c>
      <c r="D3" s="8" t="s">
        <v>18</v>
      </c>
      <c r="E3" s="10">
        <v>920</v>
      </c>
      <c r="F3" s="8" t="s">
        <v>117</v>
      </c>
      <c r="G3" s="26"/>
      <c r="H3" s="8" t="s">
        <v>73</v>
      </c>
      <c r="I3" s="8"/>
    </row>
    <row r="4" spans="1:9" ht="18" customHeight="1">
      <c r="A4" s="9">
        <v>45694</v>
      </c>
      <c r="B4" s="26"/>
      <c r="C4" s="8" t="s">
        <v>100</v>
      </c>
      <c r="D4" s="8" t="s">
        <v>18</v>
      </c>
      <c r="E4" s="10">
        <v>920</v>
      </c>
      <c r="F4" s="8" t="s">
        <v>118</v>
      </c>
      <c r="G4" s="26"/>
      <c r="H4" s="8" t="s">
        <v>73</v>
      </c>
      <c r="I4" s="8"/>
    </row>
    <row r="5" spans="1:9" ht="18" customHeight="1">
      <c r="A5" s="9">
        <v>45722</v>
      </c>
      <c r="B5" s="26"/>
      <c r="C5" s="8" t="s">
        <v>100</v>
      </c>
      <c r="D5" s="8" t="s">
        <v>18</v>
      </c>
      <c r="E5" s="10">
        <v>920</v>
      </c>
      <c r="F5" s="8" t="s">
        <v>119</v>
      </c>
      <c r="G5" s="26"/>
      <c r="H5" s="8" t="s">
        <v>73</v>
      </c>
      <c r="I5" s="8"/>
    </row>
    <row r="6" spans="1:9" ht="18" customHeight="1">
      <c r="A6" s="9">
        <v>45753</v>
      </c>
      <c r="B6" s="26"/>
      <c r="C6" s="8" t="s">
        <v>100</v>
      </c>
      <c r="D6" s="8" t="s">
        <v>18</v>
      </c>
      <c r="E6" s="10">
        <v>920</v>
      </c>
      <c r="F6" s="8" t="s">
        <v>120</v>
      </c>
      <c r="G6" s="26"/>
      <c r="H6" s="8" t="s">
        <v>73</v>
      </c>
      <c r="I6" s="8"/>
    </row>
    <row r="7" spans="1:9" ht="18" customHeight="1">
      <c r="A7" s="9">
        <v>45783</v>
      </c>
      <c r="B7" s="26"/>
      <c r="C7" s="8" t="s">
        <v>100</v>
      </c>
      <c r="D7" s="8" t="s">
        <v>18</v>
      </c>
      <c r="E7" s="10">
        <v>920</v>
      </c>
      <c r="F7" s="8" t="s">
        <v>121</v>
      </c>
      <c r="G7" s="26"/>
      <c r="H7" s="8" t="s">
        <v>73</v>
      </c>
      <c r="I7" s="8"/>
    </row>
    <row r="8" spans="1:9" ht="18" customHeight="1">
      <c r="A8" s="9">
        <v>45820</v>
      </c>
      <c r="B8" s="26"/>
      <c r="C8" s="8" t="s">
        <v>100</v>
      </c>
      <c r="D8" s="8" t="s">
        <v>18</v>
      </c>
      <c r="E8" s="10">
        <v>500</v>
      </c>
      <c r="F8" s="8" t="s">
        <v>122</v>
      </c>
      <c r="G8" s="26"/>
      <c r="H8" s="8" t="s">
        <v>73</v>
      </c>
      <c r="I8" s="8"/>
    </row>
    <row r="9" spans="1:9" ht="15">
      <c r="A9" s="9">
        <v>45836</v>
      </c>
      <c r="B9" s="26"/>
      <c r="C9" s="8" t="s">
        <v>100</v>
      </c>
      <c r="D9" s="8" t="s">
        <v>18</v>
      </c>
      <c r="E9" s="10">
        <v>300</v>
      </c>
      <c r="F9" s="8" t="s">
        <v>123</v>
      </c>
      <c r="G9" s="26"/>
      <c r="H9" s="8" t="s">
        <v>73</v>
      </c>
      <c r="I9" s="8"/>
    </row>
    <row r="10" spans="1:9" ht="15">
      <c r="A10" s="9">
        <v>45844</v>
      </c>
      <c r="B10" s="26"/>
      <c r="C10" s="8" t="s">
        <v>100</v>
      </c>
      <c r="D10" s="8" t="s">
        <v>18</v>
      </c>
      <c r="E10" s="10">
        <v>920</v>
      </c>
      <c r="F10" s="8" t="s">
        <v>124</v>
      </c>
      <c r="G10" s="26"/>
      <c r="H10" s="8" t="s">
        <v>73</v>
      </c>
      <c r="I10" s="8"/>
    </row>
    <row r="11" spans="1:9" ht="15">
      <c r="A11" s="9">
        <v>45875</v>
      </c>
      <c r="B11" s="26"/>
      <c r="C11" s="8" t="s">
        <v>100</v>
      </c>
      <c r="D11" s="8" t="s">
        <v>18</v>
      </c>
      <c r="E11" s="10">
        <v>920</v>
      </c>
      <c r="F11" s="8" t="s">
        <v>125</v>
      </c>
      <c r="G11" s="26"/>
      <c r="H11" s="8" t="s">
        <v>73</v>
      </c>
      <c r="I11" s="8"/>
    </row>
    <row r="12" spans="1:9" ht="15" customHeight="1">
      <c r="A12" s="35">
        <v>45906</v>
      </c>
      <c r="B12" s="36"/>
      <c r="C12" s="37" t="s">
        <v>100</v>
      </c>
      <c r="D12" s="38" t="s">
        <v>18</v>
      </c>
      <c r="E12" s="39">
        <v>920</v>
      </c>
      <c r="F12" s="38" t="s">
        <v>126</v>
      </c>
      <c r="G12" s="36"/>
      <c r="H12" s="38" t="s">
        <v>73</v>
      </c>
      <c r="I12" s="38"/>
    </row>
    <row r="13" spans="1:9" ht="15">
      <c r="A13" s="9">
        <v>45936</v>
      </c>
      <c r="B13" s="26"/>
      <c r="C13" s="8" t="s">
        <v>100</v>
      </c>
      <c r="D13" s="8" t="s">
        <v>18</v>
      </c>
      <c r="E13" s="10">
        <v>920</v>
      </c>
      <c r="F13" s="8" t="s">
        <v>127</v>
      </c>
      <c r="G13" s="26"/>
      <c r="H13" s="8" t="s">
        <v>73</v>
      </c>
      <c r="I13" s="8"/>
    </row>
    <row r="14" spans="1:9" ht="15">
      <c r="A14" s="9">
        <v>45967</v>
      </c>
      <c r="B14" s="26"/>
      <c r="C14" s="8" t="s">
        <v>100</v>
      </c>
      <c r="D14" s="8" t="s">
        <v>18</v>
      </c>
      <c r="E14" s="10">
        <v>920</v>
      </c>
      <c r="F14" s="8" t="s">
        <v>128</v>
      </c>
      <c r="G14" s="26"/>
      <c r="H14" s="8" t="s">
        <v>73</v>
      </c>
      <c r="I14" s="8"/>
    </row>
    <row r="15" spans="1:9" ht="15">
      <c r="A15" s="9">
        <v>45997</v>
      </c>
      <c r="B15" s="26"/>
      <c r="C15" s="8" t="s">
        <v>100</v>
      </c>
      <c r="D15" s="8" t="s">
        <v>18</v>
      </c>
      <c r="E15" s="10">
        <v>920</v>
      </c>
      <c r="F15" s="8" t="s">
        <v>129</v>
      </c>
      <c r="G15" s="26"/>
      <c r="H15" s="8" t="s">
        <v>73</v>
      </c>
      <c r="I15" s="8"/>
    </row>
    <row r="16" spans="1:9" ht="15">
      <c r="A16" s="9">
        <v>45723</v>
      </c>
      <c r="B16" s="26"/>
      <c r="C16" s="8" t="s">
        <v>102</v>
      </c>
      <c r="D16" s="8" t="s">
        <v>18</v>
      </c>
      <c r="E16" s="10">
        <v>735</v>
      </c>
      <c r="F16" s="8" t="s">
        <v>130</v>
      </c>
      <c r="G16" s="26"/>
      <c r="H16" s="8" t="s">
        <v>73</v>
      </c>
      <c r="I16" s="8"/>
    </row>
    <row r="17" spans="1:9" ht="15">
      <c r="A17" s="9">
        <v>45754</v>
      </c>
      <c r="B17" s="26"/>
      <c r="C17" s="8" t="s">
        <v>102</v>
      </c>
      <c r="D17" s="8" t="s">
        <v>18</v>
      </c>
      <c r="E17" s="10">
        <v>735</v>
      </c>
      <c r="F17" s="8" t="s">
        <v>131</v>
      </c>
      <c r="G17" s="26"/>
      <c r="H17" s="8" t="s">
        <v>73</v>
      </c>
      <c r="I17" s="8"/>
    </row>
    <row r="18" spans="1:9" ht="15">
      <c r="A18" s="9">
        <v>45784</v>
      </c>
      <c r="B18" s="26"/>
      <c r="C18" s="8" t="s">
        <v>102</v>
      </c>
      <c r="D18" s="8" t="s">
        <v>18</v>
      </c>
      <c r="E18" s="10">
        <v>735</v>
      </c>
      <c r="F18" s="8" t="s">
        <v>132</v>
      </c>
      <c r="G18" s="26"/>
      <c r="H18" s="8" t="s">
        <v>73</v>
      </c>
      <c r="I18" s="8"/>
    </row>
    <row r="19" spans="1:9" ht="15">
      <c r="A19" s="9">
        <v>45815</v>
      </c>
      <c r="B19" s="26"/>
      <c r="C19" s="8" t="s">
        <v>102</v>
      </c>
      <c r="D19" s="8" t="s">
        <v>18</v>
      </c>
      <c r="E19" s="10">
        <v>735</v>
      </c>
      <c r="F19" s="8" t="s">
        <v>133</v>
      </c>
      <c r="G19" s="26"/>
      <c r="H19" s="8" t="s">
        <v>73</v>
      </c>
      <c r="I19" s="8"/>
    </row>
    <row r="20" spans="1:9" ht="15">
      <c r="A20" s="9">
        <v>45845</v>
      </c>
      <c r="B20" s="26"/>
      <c r="C20" s="8" t="s">
        <v>102</v>
      </c>
      <c r="D20" s="8" t="s">
        <v>18</v>
      </c>
      <c r="E20" s="10">
        <v>735</v>
      </c>
      <c r="F20" s="8" t="s">
        <v>134</v>
      </c>
      <c r="G20" s="26"/>
      <c r="H20" s="8" t="s">
        <v>73</v>
      </c>
      <c r="I20" s="8"/>
    </row>
    <row r="21" spans="1:9" ht="15">
      <c r="A21" s="9">
        <v>45876</v>
      </c>
      <c r="B21" s="26"/>
      <c r="C21" s="8" t="s">
        <v>102</v>
      </c>
      <c r="D21" s="8" t="s">
        <v>18</v>
      </c>
      <c r="E21" s="10">
        <v>735</v>
      </c>
      <c r="F21" s="8" t="s">
        <v>135</v>
      </c>
      <c r="G21" s="26"/>
      <c r="H21" s="8" t="s">
        <v>73</v>
      </c>
      <c r="I21" s="8"/>
    </row>
    <row r="22" spans="1:9" ht="15">
      <c r="A22" s="9">
        <v>45938</v>
      </c>
      <c r="B22" s="26"/>
      <c r="C22" s="8" t="s">
        <v>102</v>
      </c>
      <c r="D22" s="8" t="s">
        <v>18</v>
      </c>
      <c r="E22" s="10">
        <v>300</v>
      </c>
      <c r="F22" s="8" t="s">
        <v>136</v>
      </c>
      <c r="G22" s="26"/>
      <c r="H22" s="8" t="s">
        <v>73</v>
      </c>
      <c r="I22" s="8"/>
    </row>
    <row r="23" spans="1:9" ht="15">
      <c r="A23" s="9">
        <v>45659</v>
      </c>
      <c r="B23" s="26"/>
      <c r="C23" s="8" t="s">
        <v>104</v>
      </c>
      <c r="D23" s="8" t="s">
        <v>18</v>
      </c>
      <c r="E23" s="10">
        <v>1030</v>
      </c>
      <c r="F23" s="8" t="s">
        <v>137</v>
      </c>
      <c r="G23" s="26"/>
      <c r="H23" s="8" t="s">
        <v>73</v>
      </c>
      <c r="I23" s="8"/>
    </row>
    <row r="24" spans="1:9" ht="15">
      <c r="A24" s="9">
        <v>45690</v>
      </c>
      <c r="B24" s="26"/>
      <c r="C24" s="8" t="s">
        <v>104</v>
      </c>
      <c r="D24" s="8" t="s">
        <v>18</v>
      </c>
      <c r="E24" s="10">
        <v>1030</v>
      </c>
      <c r="F24" s="8" t="s">
        <v>138</v>
      </c>
      <c r="G24" s="26"/>
      <c r="H24" s="8" t="s">
        <v>73</v>
      </c>
      <c r="I24" s="8"/>
    </row>
    <row r="25" spans="1:9" ht="15">
      <c r="A25" s="9">
        <v>45718</v>
      </c>
      <c r="B25" s="26"/>
      <c r="C25" s="8" t="s">
        <v>104</v>
      </c>
      <c r="D25" s="8" t="s">
        <v>18</v>
      </c>
      <c r="E25" s="10">
        <v>1030</v>
      </c>
      <c r="F25" s="8" t="s">
        <v>139</v>
      </c>
      <c r="G25" s="26"/>
      <c r="H25" s="8" t="s">
        <v>73</v>
      </c>
      <c r="I25" s="8"/>
    </row>
    <row r="26" spans="1:9" ht="15">
      <c r="A26" s="9">
        <v>45749</v>
      </c>
      <c r="B26" s="26"/>
      <c r="C26" s="8" t="s">
        <v>104</v>
      </c>
      <c r="D26" s="8" t="s">
        <v>18</v>
      </c>
      <c r="E26" s="10">
        <v>1030</v>
      </c>
      <c r="F26" s="8" t="s">
        <v>140</v>
      </c>
      <c r="G26" s="26"/>
      <c r="H26" s="8" t="s">
        <v>73</v>
      </c>
      <c r="I26" s="8"/>
    </row>
    <row r="27" spans="1:9" ht="15">
      <c r="A27" s="9">
        <v>45779</v>
      </c>
      <c r="B27" s="26"/>
      <c r="C27" s="8" t="s">
        <v>104</v>
      </c>
      <c r="D27" s="8" t="s">
        <v>18</v>
      </c>
      <c r="E27" s="10">
        <v>1030</v>
      </c>
      <c r="F27" s="8" t="s">
        <v>141</v>
      </c>
      <c r="G27" s="26"/>
      <c r="H27" s="8" t="s">
        <v>73</v>
      </c>
      <c r="I27" s="8"/>
    </row>
    <row r="28" spans="1:9" ht="15">
      <c r="A28" s="9">
        <v>45810</v>
      </c>
      <c r="B28" s="26"/>
      <c r="C28" s="8" t="s">
        <v>104</v>
      </c>
      <c r="D28" s="8" t="s">
        <v>18</v>
      </c>
      <c r="E28" s="10">
        <v>1030</v>
      </c>
      <c r="F28" s="8" t="s">
        <v>142</v>
      </c>
      <c r="G28" s="26"/>
      <c r="H28" s="8" t="s">
        <v>73</v>
      </c>
      <c r="I28" s="8"/>
    </row>
    <row r="29" spans="1:9" ht="15">
      <c r="A29" s="9">
        <v>45840</v>
      </c>
      <c r="B29" s="26"/>
      <c r="C29" s="8" t="s">
        <v>104</v>
      </c>
      <c r="D29" s="8" t="s">
        <v>18</v>
      </c>
      <c r="E29" s="10">
        <v>1030</v>
      </c>
      <c r="F29" s="8" t="s">
        <v>143</v>
      </c>
      <c r="G29" s="26"/>
      <c r="H29" s="8" t="s">
        <v>73</v>
      </c>
      <c r="I29" s="8"/>
    </row>
    <row r="30" spans="1:9" ht="15">
      <c r="A30" s="9">
        <v>45871</v>
      </c>
      <c r="B30" s="26"/>
      <c r="C30" s="8" t="s">
        <v>104</v>
      </c>
      <c r="D30" s="8" t="s">
        <v>18</v>
      </c>
      <c r="E30" s="10">
        <v>1030</v>
      </c>
      <c r="F30" s="8" t="s">
        <v>144</v>
      </c>
      <c r="G30" s="26"/>
      <c r="H30" s="8" t="s">
        <v>73</v>
      </c>
      <c r="I30" s="8"/>
    </row>
    <row r="31" spans="1:9" ht="15">
      <c r="A31" s="9">
        <v>45902</v>
      </c>
      <c r="B31" s="26"/>
      <c r="C31" s="8" t="s">
        <v>104</v>
      </c>
      <c r="D31" s="8" t="s">
        <v>18</v>
      </c>
      <c r="E31" s="10">
        <v>1030</v>
      </c>
      <c r="F31" s="8" t="s">
        <v>145</v>
      </c>
      <c r="G31" s="26"/>
      <c r="H31" s="8" t="s">
        <v>73</v>
      </c>
      <c r="I31" s="8"/>
    </row>
    <row r="32" spans="1:9" ht="15">
      <c r="A32" s="9">
        <v>45932</v>
      </c>
      <c r="B32" s="26"/>
      <c r="C32" s="8" t="s">
        <v>104</v>
      </c>
      <c r="D32" s="8" t="s">
        <v>18</v>
      </c>
      <c r="E32" s="10">
        <v>1030</v>
      </c>
      <c r="F32" s="8" t="s">
        <v>146</v>
      </c>
      <c r="G32" s="26"/>
      <c r="H32" s="8" t="s">
        <v>73</v>
      </c>
      <c r="I32" s="8"/>
    </row>
    <row r="33" spans="1:9" ht="15">
      <c r="A33" s="9">
        <v>45963</v>
      </c>
      <c r="B33" s="26"/>
      <c r="C33" s="8" t="s">
        <v>104</v>
      </c>
      <c r="D33" s="8" t="s">
        <v>18</v>
      </c>
      <c r="E33" s="10">
        <v>1030</v>
      </c>
      <c r="F33" s="8" t="s">
        <v>147</v>
      </c>
      <c r="G33" s="26"/>
      <c r="H33" s="8" t="s">
        <v>73</v>
      </c>
      <c r="I33" s="8"/>
    </row>
    <row r="34" spans="1:9" ht="15">
      <c r="A34" s="9">
        <v>45993</v>
      </c>
      <c r="B34" s="26"/>
      <c r="C34" s="8" t="s">
        <v>104</v>
      </c>
      <c r="D34" s="8" t="s">
        <v>18</v>
      </c>
      <c r="E34" s="10">
        <v>1030</v>
      </c>
      <c r="F34" s="8" t="s">
        <v>148</v>
      </c>
      <c r="G34" s="26"/>
      <c r="H34" s="8" t="s">
        <v>73</v>
      </c>
      <c r="I34" s="8"/>
    </row>
    <row r="35" spans="1:9" ht="15">
      <c r="A35" s="9">
        <v>45844</v>
      </c>
      <c r="B35" s="26"/>
      <c r="C35" s="8" t="s">
        <v>106</v>
      </c>
      <c r="D35" s="8" t="s">
        <v>18</v>
      </c>
      <c r="E35" s="10">
        <v>760</v>
      </c>
      <c r="F35" s="8" t="s">
        <v>149</v>
      </c>
      <c r="G35" s="26"/>
      <c r="H35" s="8" t="s">
        <v>73</v>
      </c>
      <c r="I35" s="8"/>
    </row>
    <row r="36" spans="1:9" ht="15">
      <c r="A36" s="9">
        <v>45875</v>
      </c>
      <c r="B36" s="26"/>
      <c r="C36" s="8" t="s">
        <v>106</v>
      </c>
      <c r="D36" s="8" t="s">
        <v>18</v>
      </c>
      <c r="E36" s="10">
        <v>760</v>
      </c>
      <c r="F36" s="8" t="s">
        <v>150</v>
      </c>
      <c r="G36" s="26"/>
      <c r="H36" s="8" t="s">
        <v>73</v>
      </c>
      <c r="I36" s="8"/>
    </row>
    <row r="37" spans="1:9" ht="15">
      <c r="A37" s="9">
        <v>45906</v>
      </c>
      <c r="B37" s="26"/>
      <c r="C37" s="8" t="s">
        <v>106</v>
      </c>
      <c r="D37" s="8" t="s">
        <v>18</v>
      </c>
      <c r="E37" s="10">
        <v>760</v>
      </c>
      <c r="F37" s="8" t="s">
        <v>151</v>
      </c>
      <c r="G37" s="26"/>
      <c r="H37" s="8" t="s">
        <v>73</v>
      </c>
      <c r="I37" s="8"/>
    </row>
    <row r="38" spans="1:9" ht="15">
      <c r="A38" s="9">
        <v>45936</v>
      </c>
      <c r="B38" s="26"/>
      <c r="C38" s="8" t="s">
        <v>106</v>
      </c>
      <c r="D38" s="8" t="s">
        <v>18</v>
      </c>
      <c r="E38" s="10">
        <v>760</v>
      </c>
      <c r="F38" s="8" t="s">
        <v>152</v>
      </c>
      <c r="G38" s="26"/>
      <c r="H38" s="8" t="s">
        <v>73</v>
      </c>
      <c r="I38" s="8"/>
    </row>
    <row r="39" spans="1:9" ht="15">
      <c r="A39" s="9">
        <v>45967</v>
      </c>
      <c r="B39" s="26"/>
      <c r="C39" s="8" t="s">
        <v>106</v>
      </c>
      <c r="D39" s="8" t="s">
        <v>18</v>
      </c>
      <c r="E39" s="10">
        <v>760</v>
      </c>
      <c r="F39" s="8" t="s">
        <v>153</v>
      </c>
      <c r="G39" s="26"/>
      <c r="H39" s="8" t="s">
        <v>73</v>
      </c>
      <c r="I39" s="8"/>
    </row>
    <row r="40" spans="1:9" ht="15">
      <c r="A40" s="9">
        <v>45997</v>
      </c>
      <c r="B40" s="26"/>
      <c r="C40" s="8" t="s">
        <v>106</v>
      </c>
      <c r="D40" s="8" t="s">
        <v>18</v>
      </c>
      <c r="E40" s="10">
        <v>760</v>
      </c>
      <c r="F40" s="8" t="s">
        <v>154</v>
      </c>
      <c r="G40" s="26"/>
      <c r="H40" s="8" t="s">
        <v>73</v>
      </c>
      <c r="I40" s="8"/>
    </row>
    <row r="41" spans="1:9" ht="15">
      <c r="A41" s="9"/>
      <c r="B41" s="26"/>
      <c r="C41" s="8"/>
      <c r="D41" s="8"/>
      <c r="E41" s="10"/>
      <c r="F41" s="8"/>
      <c r="G41" s="26"/>
      <c r="H41" s="8"/>
      <c r="I41" s="8"/>
    </row>
    <row r="42" spans="1:9" ht="15">
      <c r="A42" s="9"/>
      <c r="B42" s="26"/>
      <c r="C42" s="8"/>
      <c r="D42" s="8"/>
      <c r="E42" s="10"/>
      <c r="F42" s="8"/>
      <c r="G42" s="26"/>
      <c r="H42" s="8"/>
      <c r="I42" s="8"/>
    </row>
    <row r="43" spans="1:9" ht="15">
      <c r="A43" s="9"/>
      <c r="B43" s="26"/>
      <c r="C43" s="8"/>
      <c r="D43" s="8"/>
      <c r="E43" s="10"/>
      <c r="F43" s="8"/>
      <c r="G43" s="26"/>
      <c r="H43" s="8"/>
      <c r="I43" s="8"/>
    </row>
    <row r="44" spans="1:9" ht="15">
      <c r="A44" s="9"/>
      <c r="B44" s="26"/>
      <c r="C44" s="8"/>
      <c r="D44" s="8"/>
      <c r="E44" s="10"/>
      <c r="F44" s="8"/>
      <c r="G44" s="26"/>
      <c r="H44" s="8"/>
      <c r="I44" s="8"/>
    </row>
    <row r="45" spans="1:9" ht="15">
      <c r="A45" s="9"/>
      <c r="B45" s="26"/>
      <c r="C45" s="8"/>
      <c r="D45" s="8"/>
      <c r="E45" s="10"/>
      <c r="F45" s="8"/>
      <c r="G45" s="26"/>
      <c r="H45" s="8"/>
      <c r="I45" s="8"/>
    </row>
    <row r="46" spans="1:9" ht="15">
      <c r="A46" s="9"/>
      <c r="B46" s="26"/>
      <c r="C46" s="8"/>
      <c r="D46" s="8"/>
      <c r="E46" s="10"/>
      <c r="F46" s="8"/>
      <c r="G46" s="26"/>
      <c r="H46" s="8"/>
      <c r="I46" s="8"/>
    </row>
    <row r="47" spans="1:9" ht="15">
      <c r="A47" s="9"/>
      <c r="B47" s="26"/>
      <c r="C47" s="8"/>
      <c r="D47" s="8"/>
      <c r="E47" s="10"/>
      <c r="F47" s="8"/>
      <c r="G47" s="26"/>
      <c r="H47" s="8"/>
      <c r="I47" s="8"/>
    </row>
    <row r="48" spans="1:9" ht="15">
      <c r="A48" s="9"/>
      <c r="B48" s="26"/>
      <c r="C48" s="8"/>
      <c r="D48" s="8"/>
      <c r="E48" s="10"/>
      <c r="F48" s="8"/>
      <c r="G48" s="26"/>
      <c r="H48" s="8"/>
      <c r="I48" s="8"/>
    </row>
    <row r="49" spans="1:9" ht="15">
      <c r="A49" s="9"/>
      <c r="B49" s="26"/>
      <c r="C49" s="8"/>
      <c r="D49" s="8"/>
      <c r="E49" s="10"/>
      <c r="F49" s="8"/>
      <c r="G49" s="26"/>
      <c r="H49" s="8"/>
      <c r="I49" s="8"/>
    </row>
    <row r="50" spans="1:9" ht="15">
      <c r="A50" s="9"/>
      <c r="B50" s="26"/>
      <c r="C50" s="8"/>
      <c r="D50" s="8"/>
      <c r="E50" s="10"/>
      <c r="F50" s="8"/>
      <c r="G50" s="26"/>
      <c r="H50" s="8"/>
      <c r="I50" s="8"/>
    </row>
    <row r="51" spans="1:9" ht="15">
      <c r="A51" s="9"/>
      <c r="B51" s="26"/>
      <c r="C51" s="8"/>
      <c r="D51" s="8"/>
      <c r="E51" s="10"/>
      <c r="F51" s="8"/>
      <c r="G51" s="26"/>
      <c r="H51" s="8"/>
      <c r="I51" s="8"/>
    </row>
    <row r="52" spans="1:9" ht="15">
      <c r="A52" s="9"/>
      <c r="B52" s="26"/>
      <c r="C52" s="8"/>
      <c r="D52" s="8"/>
      <c r="E52" s="10"/>
      <c r="F52" s="8"/>
      <c r="G52" s="26"/>
      <c r="H52" s="8"/>
      <c r="I52" s="8"/>
    </row>
    <row r="53" spans="1:9" ht="15">
      <c r="A53" s="9"/>
      <c r="B53" s="26"/>
      <c r="C53" s="8"/>
      <c r="D53" s="8"/>
      <c r="E53" s="10"/>
      <c r="F53" s="8"/>
      <c r="G53" s="26"/>
      <c r="H53" s="8"/>
      <c r="I53" s="8"/>
    </row>
    <row r="54" spans="1:9" ht="15">
      <c r="A54" s="9"/>
      <c r="B54" s="26"/>
      <c r="C54" s="8"/>
      <c r="D54" s="8"/>
      <c r="E54" s="10"/>
      <c r="F54" s="8"/>
      <c r="G54" s="26"/>
      <c r="H54" s="8"/>
      <c r="I54" s="8"/>
    </row>
    <row r="55" spans="1:9" ht="15">
      <c r="A55" s="9"/>
      <c r="B55" s="26"/>
      <c r="C55" s="8"/>
      <c r="D55" s="8"/>
      <c r="E55" s="10"/>
      <c r="F55" s="8"/>
      <c r="G55" s="26"/>
      <c r="H55" s="8"/>
      <c r="I55" s="8"/>
    </row>
    <row r="56" spans="1:9" ht="15">
      <c r="A56" s="9"/>
      <c r="B56" s="26"/>
      <c r="C56" s="8"/>
      <c r="D56" s="8"/>
      <c r="E56" s="10"/>
      <c r="F56" s="8"/>
      <c r="G56" s="26"/>
      <c r="H56" s="8"/>
      <c r="I56" s="8"/>
    </row>
    <row r="57" spans="1:9" ht="15">
      <c r="A57" s="9"/>
      <c r="B57" s="26"/>
      <c r="C57" s="8"/>
      <c r="D57" s="8"/>
      <c r="E57" s="10"/>
      <c r="F57" s="8"/>
      <c r="G57" s="26"/>
      <c r="H57" s="8"/>
      <c r="I57" s="8"/>
    </row>
    <row r="58" spans="1:9" ht="15">
      <c r="A58" s="9"/>
      <c r="B58" s="26"/>
      <c r="C58" s="8"/>
      <c r="D58" s="8"/>
      <c r="E58" s="10"/>
      <c r="F58" s="8"/>
      <c r="G58" s="26"/>
      <c r="H58" s="8"/>
      <c r="I58" s="8"/>
    </row>
    <row r="59" spans="1:9" ht="15">
      <c r="A59" s="9"/>
      <c r="B59" s="26"/>
      <c r="C59" s="8"/>
      <c r="D59" s="8"/>
      <c r="E59" s="10"/>
      <c r="F59" s="8"/>
      <c r="G59" s="26"/>
      <c r="H59" s="8"/>
      <c r="I59" s="8"/>
    </row>
    <row r="60" spans="1:9" ht="15">
      <c r="A60" s="9"/>
      <c r="B60" s="26"/>
      <c r="C60" s="8"/>
      <c r="D60" s="8"/>
      <c r="E60" s="10"/>
      <c r="F60" s="8"/>
      <c r="G60" s="26"/>
      <c r="H60" s="8"/>
      <c r="I60" s="8"/>
    </row>
    <row r="61" spans="1:9" ht="15">
      <c r="A61" s="9"/>
      <c r="B61" s="26"/>
      <c r="C61" s="8"/>
      <c r="D61" s="8"/>
      <c r="E61" s="10"/>
      <c r="F61" s="8"/>
      <c r="G61" s="26"/>
      <c r="H61" s="8"/>
      <c r="I61" s="8"/>
    </row>
    <row r="62" spans="1:9" ht="15">
      <c r="A62" s="9"/>
      <c r="B62" s="26"/>
      <c r="C62" s="8"/>
      <c r="D62" s="8"/>
      <c r="E62" s="10"/>
      <c r="F62" s="8"/>
      <c r="G62" s="26"/>
      <c r="H62" s="8"/>
      <c r="I62" s="8"/>
    </row>
    <row r="63" spans="1:9" ht="15">
      <c r="A63" s="9"/>
      <c r="B63" s="26"/>
      <c r="C63" s="8"/>
      <c r="D63" s="8"/>
      <c r="E63" s="10"/>
      <c r="F63" s="8"/>
      <c r="G63" s="26"/>
      <c r="H63" s="8"/>
      <c r="I63" s="8"/>
    </row>
    <row r="64" spans="1:9" ht="15">
      <c r="A64" s="9"/>
      <c r="B64" s="26"/>
      <c r="C64" s="8"/>
      <c r="D64" s="8"/>
      <c r="E64" s="10"/>
      <c r="F64" s="8"/>
      <c r="G64" s="26"/>
      <c r="H64" s="8"/>
      <c r="I64" s="8"/>
    </row>
    <row r="65" spans="1:9" ht="15">
      <c r="A65" s="9"/>
      <c r="B65" s="26"/>
      <c r="C65" s="8"/>
      <c r="D65" s="8"/>
      <c r="E65" s="10"/>
      <c r="F65" s="8"/>
      <c r="G65" s="26"/>
      <c r="H65" s="8"/>
      <c r="I65" s="8"/>
    </row>
    <row r="66" spans="1:9" ht="15">
      <c r="A66" s="9"/>
      <c r="B66" s="26"/>
      <c r="C66" s="8"/>
      <c r="D66" s="8"/>
      <c r="E66" s="10"/>
      <c r="F66" s="8"/>
      <c r="G66" s="26"/>
      <c r="H66" s="8"/>
      <c r="I66" s="8"/>
    </row>
    <row r="67" spans="1:9" ht="15">
      <c r="A67" s="9"/>
      <c r="B67" s="26"/>
      <c r="C67" s="8"/>
      <c r="D67" s="8"/>
      <c r="E67" s="10"/>
      <c r="F67" s="8"/>
      <c r="G67" s="26"/>
      <c r="H67" s="8"/>
      <c r="I67" s="8"/>
    </row>
    <row r="68" spans="1:9" ht="15">
      <c r="A68" s="9"/>
      <c r="B68" s="26"/>
      <c r="C68" s="8"/>
      <c r="D68" s="8"/>
      <c r="E68" s="10"/>
      <c r="F68" s="8"/>
      <c r="G68" s="26"/>
      <c r="H68" s="8"/>
      <c r="I68" s="8"/>
    </row>
    <row r="69" spans="1:9" ht="15">
      <c r="A69" s="9"/>
      <c r="B69" s="26"/>
      <c r="C69" s="8"/>
      <c r="D69" s="8"/>
      <c r="E69" s="10"/>
      <c r="F69" s="8"/>
      <c r="G69" s="26"/>
      <c r="H69" s="8"/>
      <c r="I69" s="8"/>
    </row>
    <row r="70" spans="1:9" ht="15">
      <c r="A70" s="9"/>
      <c r="B70" s="26"/>
      <c r="C70" s="8"/>
      <c r="D70" s="8"/>
      <c r="E70" s="10"/>
      <c r="F70" s="8"/>
      <c r="G70" s="26"/>
      <c r="H70" s="8"/>
      <c r="I70" s="8"/>
    </row>
    <row r="71" spans="1:9" ht="15">
      <c r="A71" s="9"/>
      <c r="B71" s="26"/>
      <c r="C71" s="8"/>
      <c r="D71" s="8"/>
      <c r="E71" s="10"/>
      <c r="F71" s="8"/>
      <c r="G71" s="26"/>
      <c r="H71" s="8"/>
      <c r="I71" s="8"/>
    </row>
    <row r="72" spans="1:9" ht="15">
      <c r="A72" s="9"/>
      <c r="B72" s="26"/>
      <c r="C72" s="8"/>
      <c r="D72" s="8"/>
      <c r="E72" s="10"/>
      <c r="F72" s="8"/>
      <c r="G72" s="26"/>
      <c r="H72" s="8"/>
      <c r="I72" s="8"/>
    </row>
    <row r="73" spans="1:9" ht="15">
      <c r="A73" s="9"/>
      <c r="B73" s="26"/>
      <c r="C73" s="8"/>
      <c r="D73" s="8"/>
      <c r="E73" s="10"/>
      <c r="F73" s="8"/>
      <c r="G73" s="26"/>
      <c r="H73" s="8"/>
      <c r="I73" s="8"/>
    </row>
    <row r="74" spans="1:9" ht="15">
      <c r="A74" s="9"/>
      <c r="B74" s="26"/>
      <c r="C74" s="8"/>
      <c r="D74" s="8"/>
      <c r="E74" s="10"/>
      <c r="F74" s="8"/>
      <c r="G74" s="26"/>
      <c r="H74" s="8"/>
      <c r="I74" s="8"/>
    </row>
    <row r="75" spans="1:9" ht="15">
      <c r="A75" s="9"/>
      <c r="B75" s="26"/>
      <c r="C75" s="8"/>
      <c r="D75" s="8"/>
      <c r="E75" s="10"/>
      <c r="F75" s="8"/>
      <c r="G75" s="26"/>
      <c r="H75" s="8"/>
      <c r="I75" s="8"/>
    </row>
    <row r="76" spans="1:9" ht="15">
      <c r="A76" s="9"/>
      <c r="B76" s="26"/>
      <c r="C76" s="8"/>
      <c r="D76" s="8"/>
      <c r="E76" s="10"/>
      <c r="F76" s="8"/>
      <c r="G76" s="26"/>
      <c r="H76" s="8"/>
      <c r="I76" s="8"/>
    </row>
    <row r="77" spans="1:9" ht="15">
      <c r="A77" s="9"/>
      <c r="B77" s="26"/>
      <c r="C77" s="8"/>
      <c r="D77" s="8"/>
      <c r="E77" s="10"/>
      <c r="F77" s="8"/>
      <c r="G77" s="26"/>
      <c r="H77" s="8"/>
      <c r="I77" s="8"/>
    </row>
    <row r="78" spans="1:9" ht="15">
      <c r="A78" s="9"/>
      <c r="B78" s="26"/>
      <c r="C78" s="8"/>
      <c r="D78" s="8"/>
      <c r="E78" s="10"/>
      <c r="F78" s="8"/>
      <c r="G78" s="26"/>
      <c r="H78" s="8"/>
      <c r="I78" s="8"/>
    </row>
    <row r="79" spans="1:9" ht="15">
      <c r="A79" s="9"/>
      <c r="B79" s="26"/>
      <c r="C79" s="8"/>
      <c r="D79" s="8"/>
      <c r="E79" s="10"/>
      <c r="F79" s="8"/>
      <c r="G79" s="26"/>
      <c r="H79" s="8"/>
      <c r="I79" s="8"/>
    </row>
    <row r="80" spans="1:9" ht="15">
      <c r="A80" s="9"/>
      <c r="B80" s="26"/>
      <c r="C80" s="8"/>
      <c r="D80" s="8"/>
      <c r="E80" s="10"/>
      <c r="F80" s="8"/>
      <c r="G80" s="26"/>
      <c r="H80" s="8"/>
      <c r="I80" s="8"/>
    </row>
    <row r="81" spans="1:9" ht="18" customHeight="1">
      <c r="A81" s="9"/>
      <c r="B81" s="26"/>
      <c r="C81" s="8"/>
      <c r="D81" s="8"/>
      <c r="E81" s="10"/>
      <c r="F81" s="8"/>
      <c r="G81" s="26"/>
      <c r="H81" s="8"/>
      <c r="I81" s="8"/>
    </row>
    <row r="82" spans="1:9" ht="18" customHeight="1">
      <c r="A82" s="9"/>
      <c r="B82" s="26"/>
      <c r="C82" s="8"/>
      <c r="D82" s="8"/>
      <c r="E82" s="10"/>
      <c r="F82" s="8"/>
      <c r="G82" s="26"/>
      <c r="H82" s="8"/>
      <c r="I82" s="8"/>
    </row>
    <row r="83" spans="1:9" ht="18" customHeight="1">
      <c r="A83" s="9"/>
      <c r="B83" s="26"/>
      <c r="C83" s="8"/>
      <c r="D83" s="8"/>
      <c r="E83" s="10"/>
      <c r="F83" s="8"/>
      <c r="G83" s="26"/>
      <c r="H83" s="8"/>
      <c r="I83" s="8"/>
    </row>
    <row r="84" spans="1:9" ht="18" customHeight="1">
      <c r="A84" s="9"/>
      <c r="B84" s="26"/>
      <c r="C84" s="8"/>
      <c r="D84" s="8"/>
      <c r="E84" s="10"/>
      <c r="F84" s="8"/>
      <c r="G84" s="26"/>
      <c r="H84" s="8"/>
      <c r="I84" s="8"/>
    </row>
    <row r="85" spans="1:9" ht="18" customHeight="1">
      <c r="A85" s="9"/>
      <c r="B85" s="26"/>
      <c r="C85" s="8"/>
      <c r="D85" s="8"/>
      <c r="E85" s="10"/>
      <c r="F85" s="8"/>
      <c r="G85" s="26"/>
      <c r="H85" s="8"/>
      <c r="I85" s="8"/>
    </row>
    <row r="86" spans="1:9" ht="18" customHeight="1">
      <c r="A86" s="9"/>
      <c r="B86" s="26"/>
      <c r="C86" s="8"/>
      <c r="D86" s="8"/>
      <c r="E86" s="10"/>
      <c r="F86" s="8"/>
      <c r="G86" s="26"/>
      <c r="H86" s="8"/>
      <c r="I86" s="8"/>
    </row>
    <row r="87" spans="1:9" ht="18" customHeight="1">
      <c r="A87" s="9"/>
      <c r="B87" s="26"/>
      <c r="C87" s="8"/>
      <c r="D87" s="8"/>
      <c r="E87" s="10"/>
      <c r="F87" s="8"/>
      <c r="G87" s="26"/>
      <c r="H87" s="8"/>
      <c r="I87" s="8"/>
    </row>
    <row r="88" spans="1:9" ht="18" customHeight="1">
      <c r="A88" s="9"/>
      <c r="B88" s="26"/>
      <c r="C88" s="8"/>
      <c r="D88" s="8"/>
      <c r="E88" s="10"/>
      <c r="F88" s="8"/>
      <c r="G88" s="26"/>
      <c r="H88" s="8"/>
      <c r="I88" s="8"/>
    </row>
    <row r="89" spans="1:9" ht="18" customHeight="1">
      <c r="A89" s="9"/>
      <c r="B89" s="26"/>
      <c r="C89" s="8"/>
      <c r="D89" s="8"/>
      <c r="E89" s="10"/>
      <c r="F89" s="8"/>
      <c r="G89" s="26"/>
      <c r="H89" s="8"/>
      <c r="I89" s="8"/>
    </row>
    <row r="90" spans="1:9" ht="18" customHeight="1">
      <c r="A90" s="9"/>
      <c r="B90" s="26"/>
      <c r="C90" s="8"/>
      <c r="D90" s="8"/>
      <c r="E90" s="10"/>
      <c r="F90" s="8"/>
      <c r="G90" s="26"/>
      <c r="H90" s="8"/>
      <c r="I90" s="8"/>
    </row>
    <row r="91" spans="1:9" ht="18" customHeight="1">
      <c r="A91" s="9"/>
      <c r="B91" s="26"/>
      <c r="C91" s="8"/>
      <c r="D91" s="8"/>
      <c r="E91" s="10"/>
      <c r="F91" s="8"/>
      <c r="G91" s="26"/>
      <c r="H91" s="8"/>
      <c r="I91" s="8"/>
    </row>
    <row r="92" spans="1:9" ht="18" customHeight="1">
      <c r="A92" s="9"/>
      <c r="B92" s="26"/>
      <c r="C92" s="8"/>
      <c r="D92" s="8"/>
      <c r="E92" s="10"/>
      <c r="F92" s="8"/>
      <c r="G92" s="26"/>
      <c r="H92" s="8"/>
      <c r="I92" s="8"/>
    </row>
    <row r="93" spans="1:9" ht="18" customHeight="1">
      <c r="A93" s="9"/>
      <c r="B93" s="26"/>
      <c r="C93" s="8"/>
      <c r="D93" s="8"/>
      <c r="E93" s="10"/>
      <c r="F93" s="8"/>
      <c r="G93" s="26"/>
      <c r="H93" s="8"/>
      <c r="I93" s="8"/>
    </row>
    <row r="94" spans="1:9" ht="18" customHeight="1">
      <c r="A94" s="9"/>
      <c r="B94" s="26"/>
      <c r="C94" s="8"/>
      <c r="D94" s="8"/>
      <c r="E94" s="10"/>
      <c r="F94" s="8"/>
      <c r="G94" s="26"/>
      <c r="H94" s="8"/>
      <c r="I94" s="8"/>
    </row>
    <row r="95" spans="1:9" ht="18" customHeight="1">
      <c r="A95" s="9"/>
      <c r="B95" s="26"/>
      <c r="C95" s="8"/>
      <c r="D95" s="8"/>
      <c r="E95" s="10"/>
      <c r="F95" s="8"/>
      <c r="G95" s="26"/>
      <c r="H95" s="8"/>
      <c r="I95" s="8"/>
    </row>
    <row r="96" spans="1:9" ht="18" customHeight="1">
      <c r="A96" s="9"/>
      <c r="B96" s="26"/>
      <c r="C96" s="8"/>
      <c r="D96" s="8"/>
      <c r="E96" s="10"/>
      <c r="F96" s="8"/>
      <c r="G96" s="26"/>
      <c r="H96" s="8"/>
      <c r="I96" s="8"/>
    </row>
    <row r="97" spans="1:9" ht="18" customHeight="1">
      <c r="A97" s="9"/>
      <c r="B97" s="26"/>
      <c r="C97" s="8"/>
      <c r="D97" s="8"/>
      <c r="E97" s="10"/>
      <c r="F97" s="8"/>
      <c r="G97" s="26"/>
      <c r="H97" s="8"/>
      <c r="I97" s="8"/>
    </row>
    <row r="98" spans="1:9" ht="18" customHeight="1">
      <c r="A98" s="9"/>
      <c r="B98" s="26"/>
      <c r="C98" s="8"/>
      <c r="D98" s="8"/>
      <c r="E98" s="10"/>
      <c r="F98" s="8"/>
      <c r="G98" s="26"/>
      <c r="H98" s="8"/>
      <c r="I98" s="8"/>
    </row>
    <row r="99" spans="1:9" ht="18" customHeight="1">
      <c r="A99" s="9"/>
      <c r="B99" s="26"/>
      <c r="C99" s="8"/>
      <c r="D99" s="8"/>
      <c r="E99" s="10"/>
      <c r="F99" s="8"/>
      <c r="G99" s="26"/>
      <c r="H99" s="8"/>
      <c r="I99" s="8"/>
    </row>
    <row r="100" spans="1:9" ht="18" customHeight="1">
      <c r="A100" s="9"/>
      <c r="B100" s="26"/>
      <c r="C100" s="8"/>
      <c r="D100" s="8"/>
      <c r="E100" s="10"/>
      <c r="F100" s="8"/>
      <c r="G100" s="26"/>
      <c r="H100" s="8"/>
      <c r="I100" s="8"/>
    </row>
    <row r="101" spans="1:9" ht="18" customHeight="1">
      <c r="A101" s="9"/>
      <c r="B101" s="26"/>
      <c r="C101" s="8"/>
      <c r="D101" s="8"/>
      <c r="E101" s="10"/>
      <c r="F101" s="8"/>
      <c r="G101" s="26"/>
      <c r="H101" s="8"/>
      <c r="I101" s="8"/>
    </row>
    <row r="102" spans="1:9" ht="18" customHeight="1">
      <c r="A102" s="9"/>
      <c r="B102" s="26"/>
      <c r="C102" s="8"/>
      <c r="D102" s="8"/>
      <c r="E102" s="10"/>
      <c r="F102" s="8"/>
      <c r="G102" s="26"/>
      <c r="H102" s="8"/>
      <c r="I102" s="8"/>
    </row>
    <row r="103" spans="1:9" ht="18" customHeight="1">
      <c r="A103" s="9"/>
      <c r="B103" s="26"/>
      <c r="C103" s="8"/>
      <c r="D103" s="8"/>
      <c r="E103" s="10"/>
      <c r="F103" s="8"/>
      <c r="G103" s="26"/>
      <c r="H103" s="8"/>
      <c r="I103" s="8"/>
    </row>
    <row r="104" spans="1:9" ht="18" customHeight="1">
      <c r="A104" s="9"/>
      <c r="B104" s="26"/>
      <c r="C104" s="8"/>
      <c r="D104" s="8"/>
      <c r="E104" s="10"/>
      <c r="F104" s="8"/>
      <c r="G104" s="26"/>
      <c r="H104" s="8"/>
      <c r="I104" s="8"/>
    </row>
    <row r="105" spans="1:9" ht="18" customHeight="1">
      <c r="A105" s="9"/>
      <c r="B105" s="26"/>
      <c r="C105" s="8"/>
      <c r="D105" s="8"/>
      <c r="E105" s="10"/>
      <c r="F105" s="8"/>
      <c r="G105" s="26"/>
      <c r="H105" s="8"/>
      <c r="I105" s="8"/>
    </row>
    <row r="106" spans="1:9" ht="18" customHeight="1">
      <c r="A106" s="9"/>
      <c r="B106" s="26"/>
      <c r="C106" s="8"/>
      <c r="D106" s="8"/>
      <c r="E106" s="10"/>
      <c r="F106" s="8"/>
      <c r="G106" s="26"/>
      <c r="H106" s="8"/>
      <c r="I106" s="8"/>
    </row>
    <row r="107" spans="1:9" ht="18" customHeight="1">
      <c r="A107" s="9"/>
      <c r="B107" s="26"/>
      <c r="C107" s="8"/>
      <c r="D107" s="8"/>
      <c r="E107" s="10"/>
      <c r="F107" s="8"/>
      <c r="G107" s="26"/>
      <c r="H107" s="8"/>
      <c r="I107" s="8"/>
    </row>
    <row r="108" spans="1:9" ht="18" customHeight="1">
      <c r="A108" s="9"/>
      <c r="B108" s="26"/>
      <c r="C108" s="8"/>
      <c r="D108" s="8"/>
      <c r="E108" s="10"/>
      <c r="F108" s="8"/>
      <c r="G108" s="26"/>
      <c r="H108" s="8"/>
      <c r="I108" s="8"/>
    </row>
    <row r="109" spans="1:9" ht="18" customHeight="1">
      <c r="A109" s="9"/>
      <c r="B109" s="26"/>
      <c r="C109" s="8"/>
      <c r="D109" s="8"/>
      <c r="E109" s="10"/>
      <c r="F109" s="8"/>
      <c r="G109" s="26"/>
      <c r="H109" s="8"/>
      <c r="I109" s="8"/>
    </row>
    <row r="110" spans="1:9" ht="18" customHeight="1">
      <c r="A110" s="9"/>
      <c r="B110" s="26"/>
      <c r="C110" s="8"/>
      <c r="D110" s="8"/>
      <c r="E110" s="10"/>
      <c r="F110" s="8"/>
      <c r="G110" s="26"/>
      <c r="H110" s="8"/>
      <c r="I110" s="8"/>
    </row>
    <row r="111" spans="1:9" ht="18" customHeight="1">
      <c r="A111" s="9"/>
      <c r="B111" s="26"/>
      <c r="C111" s="8"/>
      <c r="D111" s="8"/>
      <c r="E111" s="10"/>
      <c r="F111" s="8"/>
      <c r="G111" s="26"/>
      <c r="H111" s="8"/>
      <c r="I111" s="8"/>
    </row>
    <row r="112" spans="1:9" ht="18" customHeight="1">
      <c r="A112" s="9"/>
      <c r="B112" s="26"/>
      <c r="C112" s="8"/>
      <c r="D112" s="8"/>
      <c r="E112" s="10"/>
      <c r="F112" s="8"/>
      <c r="G112" s="26"/>
      <c r="H112" s="8"/>
      <c r="I112" s="8"/>
    </row>
    <row r="113" spans="1:9" ht="18" customHeight="1">
      <c r="A113" s="9"/>
      <c r="B113" s="26"/>
      <c r="C113" s="8"/>
      <c r="D113" s="8"/>
      <c r="E113" s="10"/>
      <c r="F113" s="8"/>
      <c r="G113" s="26"/>
      <c r="H113" s="8"/>
      <c r="I113" s="8"/>
    </row>
    <row r="114" spans="1:9" ht="18" customHeight="1">
      <c r="A114" s="9"/>
      <c r="B114" s="26"/>
      <c r="C114" s="8"/>
      <c r="D114" s="8"/>
      <c r="E114" s="10"/>
      <c r="F114" s="8"/>
      <c r="G114" s="26"/>
      <c r="H114" s="8"/>
      <c r="I114" s="8"/>
    </row>
    <row r="115" spans="1:9" ht="18" customHeight="1">
      <c r="A115" s="9"/>
      <c r="B115" s="26"/>
      <c r="C115" s="8"/>
      <c r="D115" s="8"/>
      <c r="E115" s="10"/>
      <c r="F115" s="8"/>
      <c r="G115" s="26"/>
      <c r="H115" s="8"/>
      <c r="I115" s="8"/>
    </row>
    <row r="116" spans="1:9" ht="18" customHeight="1">
      <c r="A116" s="9"/>
      <c r="B116" s="26"/>
      <c r="C116" s="8"/>
      <c r="D116" s="8"/>
      <c r="E116" s="10"/>
      <c r="F116" s="8"/>
      <c r="G116" s="26"/>
      <c r="H116" s="8"/>
      <c r="I116" s="8"/>
    </row>
    <row r="117" spans="1:9" ht="18" customHeight="1">
      <c r="A117" s="9"/>
      <c r="B117" s="26"/>
      <c r="C117" s="8"/>
      <c r="D117" s="8"/>
      <c r="E117" s="10"/>
      <c r="F117" s="8"/>
      <c r="G117" s="26"/>
      <c r="H117" s="8"/>
      <c r="I117" s="8"/>
    </row>
    <row r="118" spans="1:9" ht="18" customHeight="1">
      <c r="A118" s="9"/>
      <c r="B118" s="26"/>
      <c r="C118" s="8"/>
      <c r="D118" s="8"/>
      <c r="E118" s="10"/>
      <c r="F118" s="8"/>
      <c r="G118" s="26"/>
      <c r="H118" s="8"/>
      <c r="I118" s="8"/>
    </row>
    <row r="119" spans="1:9" ht="18" customHeight="1">
      <c r="A119" s="9"/>
      <c r="B119" s="26"/>
      <c r="C119" s="8"/>
      <c r="D119" s="8"/>
      <c r="E119" s="10"/>
      <c r="F119" s="8"/>
      <c r="G119" s="26"/>
      <c r="H119" s="8"/>
      <c r="I119" s="8"/>
    </row>
    <row r="120" spans="1:9" ht="18" customHeight="1">
      <c r="A120" s="9"/>
      <c r="B120" s="26"/>
      <c r="C120" s="8"/>
      <c r="D120" s="8"/>
      <c r="E120" s="10"/>
      <c r="F120" s="8"/>
      <c r="G120" s="26"/>
      <c r="H120" s="8"/>
      <c r="I120" s="8"/>
    </row>
    <row r="121" spans="1:9" ht="18" customHeight="1">
      <c r="A121" s="9"/>
      <c r="B121" s="26"/>
      <c r="C121" s="8"/>
      <c r="D121" s="8"/>
      <c r="E121" s="10"/>
      <c r="F121" s="8"/>
      <c r="G121" s="26"/>
      <c r="H121" s="8"/>
      <c r="I121" s="8"/>
    </row>
    <row r="122" spans="1:9" ht="18" customHeight="1">
      <c r="A122" s="9"/>
      <c r="B122" s="26"/>
      <c r="C122" s="8"/>
      <c r="D122" s="8"/>
      <c r="E122" s="10"/>
      <c r="F122" s="8"/>
      <c r="G122" s="26"/>
      <c r="H122" s="8"/>
      <c r="I122" s="8"/>
    </row>
    <row r="123" spans="1:9" ht="18" customHeight="1">
      <c r="A123" s="9"/>
      <c r="B123" s="26"/>
      <c r="C123" s="8"/>
      <c r="D123" s="8"/>
      <c r="E123" s="10"/>
      <c r="F123" s="8"/>
      <c r="G123" s="26"/>
      <c r="H123" s="8"/>
      <c r="I123" s="8"/>
    </row>
    <row r="124" spans="1:9" ht="18" customHeight="1">
      <c r="A124" s="9"/>
      <c r="B124" s="26"/>
      <c r="C124" s="8"/>
      <c r="D124" s="8"/>
      <c r="E124" s="10"/>
      <c r="F124" s="8"/>
      <c r="G124" s="26"/>
      <c r="H124" s="8"/>
      <c r="I124" s="8"/>
    </row>
    <row r="125" spans="1:9" ht="18" customHeight="1">
      <c r="A125" s="9"/>
      <c r="B125" s="26"/>
      <c r="C125" s="8"/>
      <c r="D125" s="8"/>
      <c r="E125" s="10"/>
      <c r="F125" s="8"/>
      <c r="G125" s="26"/>
      <c r="H125" s="8"/>
      <c r="I125" s="8"/>
    </row>
    <row r="126" spans="1:9" ht="18" customHeight="1">
      <c r="A126" s="9"/>
      <c r="B126" s="26"/>
      <c r="C126" s="8"/>
      <c r="D126" s="8"/>
      <c r="E126" s="10"/>
      <c r="F126" s="8"/>
      <c r="G126" s="26"/>
      <c r="H126" s="8"/>
      <c r="I126" s="8"/>
    </row>
    <row r="127" spans="1:9" ht="18" customHeight="1">
      <c r="A127" s="9"/>
      <c r="B127" s="26"/>
      <c r="C127" s="8"/>
      <c r="D127" s="8"/>
      <c r="E127" s="10"/>
      <c r="F127" s="8"/>
      <c r="G127" s="26"/>
      <c r="H127" s="8"/>
      <c r="I127" s="8"/>
    </row>
    <row r="128" spans="1:9" ht="18" customHeight="1">
      <c r="A128" s="9"/>
      <c r="B128" s="26"/>
      <c r="C128" s="8"/>
      <c r="D128" s="8"/>
      <c r="E128" s="10"/>
      <c r="F128" s="8"/>
      <c r="G128" s="26"/>
      <c r="H128" s="8"/>
      <c r="I128" s="8"/>
    </row>
    <row r="129" spans="1:9" ht="18" customHeight="1">
      <c r="A129" s="9"/>
      <c r="B129" s="26"/>
      <c r="C129" s="8"/>
      <c r="D129" s="8"/>
      <c r="E129" s="10"/>
      <c r="F129" s="8"/>
      <c r="G129" s="26"/>
      <c r="H129" s="8"/>
      <c r="I129" s="8"/>
    </row>
    <row r="130" spans="1:9" ht="18" customHeight="1">
      <c r="A130" s="9"/>
      <c r="B130" s="26"/>
      <c r="C130" s="8"/>
      <c r="D130" s="8"/>
      <c r="E130" s="10"/>
      <c r="F130" s="8"/>
      <c r="G130" s="26"/>
      <c r="H130" s="8"/>
      <c r="I130" s="8"/>
    </row>
    <row r="131" spans="1:9" ht="18" customHeight="1">
      <c r="A131" s="9"/>
      <c r="B131" s="26"/>
      <c r="C131" s="8"/>
      <c r="D131" s="8"/>
      <c r="E131" s="10"/>
      <c r="F131" s="8"/>
      <c r="G131" s="26"/>
      <c r="H131" s="8"/>
      <c r="I131" s="8"/>
    </row>
    <row r="132" spans="1:9" ht="18" customHeight="1">
      <c r="A132" s="9"/>
      <c r="B132" s="26"/>
      <c r="C132" s="8"/>
      <c r="D132" s="8"/>
      <c r="E132" s="10"/>
      <c r="F132" s="8"/>
      <c r="G132" s="26"/>
      <c r="H132" s="8"/>
      <c r="I132" s="8"/>
    </row>
    <row r="133" spans="1:9" ht="18" customHeight="1">
      <c r="A133" s="9"/>
      <c r="B133" s="26"/>
      <c r="C133" s="8"/>
      <c r="D133" s="8"/>
      <c r="E133" s="10"/>
      <c r="F133" s="8"/>
      <c r="G133" s="26"/>
      <c r="H133" s="8"/>
      <c r="I133" s="8"/>
    </row>
    <row r="134" spans="1:9" ht="18" customHeight="1">
      <c r="A134" s="9"/>
      <c r="B134" s="26"/>
      <c r="C134" s="8"/>
      <c r="D134" s="8"/>
      <c r="E134" s="10"/>
      <c r="F134" s="8"/>
      <c r="G134" s="26"/>
      <c r="H134" s="8"/>
      <c r="I134" s="8"/>
    </row>
    <row r="135" spans="1:9" ht="18" customHeight="1">
      <c r="A135" s="9"/>
      <c r="B135" s="26"/>
      <c r="C135" s="8"/>
      <c r="D135" s="8"/>
      <c r="E135" s="10"/>
      <c r="F135" s="8"/>
      <c r="G135" s="26"/>
      <c r="H135" s="8"/>
      <c r="I135" s="8"/>
    </row>
    <row r="136" spans="1:9" ht="18" customHeight="1">
      <c r="A136" s="9"/>
      <c r="B136" s="26"/>
      <c r="C136" s="8"/>
      <c r="D136" s="8"/>
      <c r="E136" s="10"/>
      <c r="F136" s="8"/>
      <c r="G136" s="26"/>
      <c r="H136" s="8"/>
      <c r="I136" s="8"/>
    </row>
    <row r="137" spans="1:9" ht="18" customHeight="1">
      <c r="A137" s="9"/>
      <c r="B137" s="26"/>
      <c r="C137" s="8"/>
      <c r="D137" s="8"/>
      <c r="E137" s="10"/>
      <c r="F137" s="8"/>
      <c r="G137" s="26"/>
      <c r="H137" s="8"/>
      <c r="I137" s="8"/>
    </row>
    <row r="138" spans="1:9" ht="18" customHeight="1">
      <c r="A138" s="9"/>
      <c r="B138" s="26"/>
      <c r="C138" s="8"/>
      <c r="D138" s="8"/>
      <c r="E138" s="10"/>
      <c r="F138" s="8"/>
      <c r="G138" s="26"/>
      <c r="H138" s="8"/>
      <c r="I138" s="8"/>
    </row>
    <row r="139" spans="1:9" ht="18" customHeight="1">
      <c r="A139" s="9"/>
      <c r="B139" s="26"/>
      <c r="C139" s="8"/>
      <c r="D139" s="8"/>
      <c r="E139" s="10"/>
      <c r="F139" s="8"/>
      <c r="G139" s="26"/>
      <c r="H139" s="8"/>
      <c r="I139" s="8"/>
    </row>
    <row r="140" spans="1:9" ht="18" customHeight="1">
      <c r="A140" s="9"/>
      <c r="B140" s="26"/>
      <c r="C140" s="8"/>
      <c r="D140" s="8"/>
      <c r="E140" s="10"/>
      <c r="F140" s="8"/>
      <c r="G140" s="26"/>
      <c r="H140" s="8"/>
      <c r="I140" s="8"/>
    </row>
    <row r="141" spans="1:9" ht="18" customHeight="1">
      <c r="A141" s="9"/>
      <c r="B141" s="26"/>
      <c r="C141" s="8"/>
      <c r="D141" s="8"/>
      <c r="E141" s="10"/>
      <c r="F141" s="8"/>
      <c r="G141" s="26"/>
      <c r="H141" s="8"/>
      <c r="I141" s="8"/>
    </row>
    <row r="142" spans="1:9" ht="18" customHeight="1">
      <c r="A142" s="9"/>
      <c r="B142" s="26"/>
      <c r="C142" s="8"/>
      <c r="D142" s="8"/>
      <c r="E142" s="10"/>
      <c r="F142" s="8"/>
      <c r="G142" s="26"/>
      <c r="H142" s="8"/>
      <c r="I142" s="8"/>
    </row>
    <row r="143" spans="1:9" ht="18" customHeight="1">
      <c r="A143" s="9"/>
      <c r="B143" s="26"/>
      <c r="C143" s="8"/>
      <c r="D143" s="8"/>
      <c r="E143" s="10"/>
      <c r="F143" s="8"/>
      <c r="G143" s="26"/>
      <c r="H143" s="8"/>
      <c r="I143" s="8"/>
    </row>
    <row r="144" spans="1:9" ht="18" customHeight="1">
      <c r="A144" s="9"/>
      <c r="B144" s="26"/>
      <c r="C144" s="8"/>
      <c r="D144" s="8"/>
      <c r="E144" s="10"/>
      <c r="F144" s="8"/>
      <c r="G144" s="26"/>
      <c r="H144" s="8"/>
      <c r="I144" s="8"/>
    </row>
    <row r="145" spans="1:9" ht="18" customHeight="1">
      <c r="A145" s="9"/>
      <c r="B145" s="26"/>
      <c r="C145" s="8"/>
      <c r="D145" s="8"/>
      <c r="E145" s="10"/>
      <c r="F145" s="8"/>
      <c r="G145" s="26"/>
      <c r="H145" s="8"/>
      <c r="I145" s="8"/>
    </row>
    <row r="146" spans="1:9" ht="18" customHeight="1">
      <c r="A146" s="9"/>
      <c r="B146" s="26"/>
      <c r="C146" s="8"/>
      <c r="D146" s="8"/>
      <c r="E146" s="10"/>
      <c r="F146" s="8"/>
      <c r="G146" s="26"/>
      <c r="H146" s="8"/>
      <c r="I146" s="8"/>
    </row>
    <row r="147" spans="1:9" ht="18" customHeight="1">
      <c r="A147" s="9"/>
      <c r="B147" s="26"/>
      <c r="C147" s="8"/>
      <c r="D147" s="8"/>
      <c r="E147" s="10"/>
      <c r="F147" s="8"/>
      <c r="G147" s="26"/>
      <c r="H147" s="8"/>
      <c r="I147" s="8"/>
    </row>
    <row r="148" spans="1:9" ht="18" customHeight="1">
      <c r="A148" s="9"/>
      <c r="B148" s="26"/>
      <c r="C148" s="8"/>
      <c r="D148" s="8"/>
      <c r="E148" s="10"/>
      <c r="F148" s="8"/>
      <c r="G148" s="26"/>
      <c r="H148" s="8"/>
      <c r="I148" s="8"/>
    </row>
    <row r="149" spans="1:9" ht="18" customHeight="1">
      <c r="A149" s="9"/>
      <c r="B149" s="26"/>
      <c r="C149" s="8"/>
      <c r="D149" s="8"/>
      <c r="E149" s="10"/>
      <c r="F149" s="8"/>
      <c r="G149" s="26"/>
      <c r="H149" s="8"/>
      <c r="I149" s="8"/>
    </row>
    <row r="150" spans="1:9" ht="18" customHeight="1">
      <c r="A150" s="9"/>
      <c r="B150" s="26"/>
      <c r="C150" s="8"/>
      <c r="D150" s="8"/>
      <c r="E150" s="10"/>
      <c r="F150" s="8"/>
      <c r="G150" s="26"/>
      <c r="H150" s="8"/>
      <c r="I150" s="8"/>
    </row>
    <row r="151" spans="1:9" ht="18" customHeight="1">
      <c r="A151" s="9"/>
      <c r="B151" s="26"/>
      <c r="C151" s="8"/>
      <c r="D151" s="8"/>
      <c r="E151" s="10"/>
      <c r="F151" s="8"/>
      <c r="G151" s="26"/>
      <c r="H151" s="8"/>
      <c r="I151" s="8"/>
    </row>
    <row r="152" spans="1:9" ht="18" customHeight="1">
      <c r="A152" s="9"/>
      <c r="B152" s="26"/>
      <c r="C152" s="8"/>
      <c r="D152" s="8"/>
      <c r="E152" s="10"/>
      <c r="F152" s="8"/>
      <c r="G152" s="26"/>
      <c r="H152" s="8"/>
      <c r="I152" s="8"/>
    </row>
    <row r="153" spans="1:9" ht="18" customHeight="1">
      <c r="A153" s="9"/>
      <c r="B153" s="26"/>
      <c r="C153" s="8"/>
      <c r="D153" s="8"/>
      <c r="E153" s="10"/>
      <c r="F153" s="8"/>
      <c r="G153" s="26"/>
      <c r="H153" s="8"/>
      <c r="I153" s="8"/>
    </row>
    <row r="154" spans="1:9" ht="18" customHeight="1">
      <c r="A154" s="9"/>
      <c r="B154" s="26"/>
      <c r="C154" s="8"/>
      <c r="D154" s="8"/>
      <c r="E154" s="10"/>
      <c r="F154" s="8"/>
      <c r="G154" s="26"/>
      <c r="H154" s="8"/>
      <c r="I154" s="8"/>
    </row>
    <row r="155" spans="1:9" ht="18" customHeight="1">
      <c r="A155" s="9"/>
      <c r="B155" s="26"/>
      <c r="C155" s="8"/>
      <c r="D155" s="8"/>
      <c r="E155" s="10"/>
      <c r="F155" s="8"/>
      <c r="G155" s="26"/>
      <c r="H155" s="8"/>
      <c r="I155" s="8"/>
    </row>
    <row r="156" spans="1:9" ht="18" customHeight="1">
      <c r="A156" s="9"/>
      <c r="B156" s="26"/>
      <c r="C156" s="8"/>
      <c r="D156" s="8"/>
      <c r="E156" s="10"/>
      <c r="F156" s="8"/>
      <c r="G156" s="26"/>
      <c r="H156" s="8"/>
      <c r="I156" s="8"/>
    </row>
    <row r="157" spans="1:9" ht="18" customHeight="1">
      <c r="A157" s="9"/>
      <c r="B157" s="26"/>
      <c r="C157" s="8"/>
      <c r="D157" s="8"/>
      <c r="E157" s="10"/>
      <c r="F157" s="8"/>
      <c r="G157" s="26"/>
      <c r="H157" s="8"/>
      <c r="I157" s="8"/>
    </row>
    <row r="158" spans="1:9" ht="18" customHeight="1">
      <c r="A158" s="9"/>
      <c r="B158" s="26"/>
      <c r="C158" s="8"/>
      <c r="D158" s="8"/>
      <c r="E158" s="10"/>
      <c r="F158" s="8"/>
      <c r="G158" s="26"/>
      <c r="H158" s="8"/>
      <c r="I158" s="8"/>
    </row>
    <row r="159" spans="1:9" ht="18" customHeight="1">
      <c r="A159" s="9"/>
      <c r="B159" s="26"/>
      <c r="C159" s="8"/>
      <c r="D159" s="8"/>
      <c r="E159" s="10"/>
      <c r="F159" s="8"/>
      <c r="G159" s="26"/>
      <c r="H159" s="8"/>
      <c r="I159" s="8"/>
    </row>
    <row r="160" spans="1:9" ht="18" customHeight="1">
      <c r="A160" s="9"/>
      <c r="B160" s="26"/>
      <c r="C160" s="8"/>
      <c r="D160" s="8"/>
      <c r="E160" s="10"/>
      <c r="F160" s="8"/>
      <c r="G160" s="26"/>
      <c r="H160" s="8"/>
      <c r="I160" s="8"/>
    </row>
    <row r="161" spans="1:9" ht="18" customHeight="1">
      <c r="A161" s="9"/>
      <c r="B161" s="26"/>
      <c r="C161" s="8"/>
      <c r="D161" s="8"/>
      <c r="E161" s="10"/>
      <c r="F161" s="8"/>
      <c r="G161" s="26"/>
      <c r="H161" s="8"/>
      <c r="I161" s="8"/>
    </row>
    <row r="162" spans="1:9" ht="18" customHeight="1">
      <c r="A162" s="9"/>
      <c r="B162" s="26"/>
      <c r="C162" s="8"/>
      <c r="D162" s="8"/>
      <c r="E162" s="10"/>
      <c r="F162" s="8"/>
      <c r="G162" s="26"/>
      <c r="H162" s="8"/>
      <c r="I162" s="8"/>
    </row>
    <row r="163" spans="1:9" ht="18" customHeight="1">
      <c r="A163" s="9"/>
      <c r="B163" s="26"/>
      <c r="C163" s="8"/>
      <c r="D163" s="8"/>
      <c r="E163" s="10"/>
      <c r="F163" s="8"/>
      <c r="G163" s="26"/>
      <c r="H163" s="8"/>
      <c r="I163" s="8"/>
    </row>
    <row r="164" spans="1:9" ht="18" customHeight="1">
      <c r="A164" s="9"/>
      <c r="B164" s="26"/>
      <c r="C164" s="8"/>
      <c r="D164" s="8"/>
      <c r="E164" s="10"/>
      <c r="F164" s="8"/>
      <c r="G164" s="26"/>
      <c r="H164" s="8"/>
      <c r="I164" s="8"/>
    </row>
    <row r="165" spans="1:9" ht="18" customHeight="1">
      <c r="A165" s="9"/>
      <c r="B165" s="26"/>
      <c r="C165" s="8"/>
      <c r="D165" s="8"/>
      <c r="E165" s="10"/>
      <c r="F165" s="8"/>
      <c r="G165" s="26"/>
      <c r="H165" s="8"/>
      <c r="I165" s="8"/>
    </row>
    <row r="166" spans="1:9" ht="18" customHeight="1">
      <c r="A166" s="9"/>
      <c r="B166" s="26"/>
      <c r="C166" s="8"/>
      <c r="D166" s="8"/>
      <c r="E166" s="10"/>
      <c r="F166" s="8"/>
      <c r="G166" s="26"/>
      <c r="H166" s="8"/>
      <c r="I166" s="8"/>
    </row>
    <row r="167" spans="1:9" ht="18" customHeight="1">
      <c r="A167" s="9"/>
      <c r="B167" s="26"/>
      <c r="C167" s="8"/>
      <c r="D167" s="8"/>
      <c r="E167" s="10"/>
      <c r="F167" s="8"/>
      <c r="G167" s="26"/>
      <c r="H167" s="8"/>
      <c r="I167" s="8"/>
    </row>
    <row r="168" spans="1:9" ht="18" customHeight="1">
      <c r="A168" s="9"/>
      <c r="B168" s="26"/>
      <c r="C168" s="8"/>
      <c r="D168" s="8"/>
      <c r="E168" s="10"/>
      <c r="F168" s="8"/>
      <c r="G168" s="26"/>
      <c r="H168" s="8"/>
      <c r="I168" s="8"/>
    </row>
    <row r="169" spans="1:9" ht="18" customHeight="1">
      <c r="A169" s="9"/>
      <c r="B169" s="26"/>
      <c r="C169" s="8"/>
      <c r="D169" s="8"/>
      <c r="E169" s="10"/>
      <c r="F169" s="8"/>
      <c r="G169" s="26"/>
      <c r="H169" s="8"/>
      <c r="I169" s="8"/>
    </row>
    <row r="170" spans="1:9" ht="18" customHeight="1">
      <c r="A170" s="9"/>
      <c r="B170" s="26"/>
      <c r="C170" s="8"/>
      <c r="D170" s="8"/>
      <c r="E170" s="10"/>
      <c r="F170" s="8"/>
      <c r="G170" s="26"/>
      <c r="H170" s="8"/>
      <c r="I170" s="8"/>
    </row>
    <row r="171" spans="1:9" ht="18" customHeight="1">
      <c r="A171" s="9"/>
      <c r="B171" s="26"/>
      <c r="C171" s="8"/>
      <c r="D171" s="8"/>
      <c r="E171" s="10"/>
      <c r="F171" s="8"/>
      <c r="G171" s="26"/>
      <c r="H171" s="8"/>
      <c r="I171" s="8"/>
    </row>
    <row r="172" spans="1:9" ht="18" customHeight="1">
      <c r="A172" s="9"/>
      <c r="B172" s="26"/>
      <c r="C172" s="8"/>
      <c r="D172" s="8"/>
      <c r="E172" s="10"/>
      <c r="F172" s="8"/>
      <c r="G172" s="26"/>
      <c r="H172" s="8"/>
      <c r="I172" s="8"/>
    </row>
    <row r="173" spans="1:9" ht="18" customHeight="1">
      <c r="A173" s="9"/>
      <c r="B173" s="26"/>
      <c r="C173" s="8"/>
      <c r="D173" s="8"/>
      <c r="E173" s="10"/>
      <c r="F173" s="8"/>
      <c r="G173" s="26"/>
      <c r="H173" s="8"/>
      <c r="I173" s="8"/>
    </row>
    <row r="174" spans="1:9" ht="18" customHeight="1">
      <c r="A174" s="9"/>
      <c r="B174" s="26"/>
      <c r="C174" s="8"/>
      <c r="D174" s="8"/>
      <c r="E174" s="10"/>
      <c r="F174" s="8"/>
      <c r="G174" s="26"/>
      <c r="H174" s="8"/>
      <c r="I174" s="8"/>
    </row>
    <row r="175" spans="1:9" ht="18" customHeight="1">
      <c r="A175" s="9"/>
      <c r="B175" s="26"/>
      <c r="C175" s="8"/>
      <c r="D175" s="8"/>
      <c r="E175" s="10"/>
      <c r="F175" s="8"/>
      <c r="G175" s="26"/>
      <c r="H175" s="8"/>
      <c r="I175" s="8"/>
    </row>
    <row r="176" spans="1:9" ht="18" customHeight="1">
      <c r="A176" s="9"/>
      <c r="B176" s="26"/>
      <c r="C176" s="8"/>
      <c r="D176" s="8"/>
      <c r="E176" s="10"/>
      <c r="F176" s="8"/>
      <c r="G176" s="26"/>
      <c r="H176" s="8"/>
      <c r="I176" s="8"/>
    </row>
    <row r="177" spans="1:9" ht="18" customHeight="1">
      <c r="A177" s="9"/>
      <c r="B177" s="26"/>
      <c r="C177" s="8"/>
      <c r="D177" s="8"/>
      <c r="E177" s="10"/>
      <c r="F177" s="8"/>
      <c r="G177" s="26"/>
      <c r="H177" s="8"/>
      <c r="I177" s="8"/>
    </row>
    <row r="178" spans="1:9" ht="18" customHeight="1">
      <c r="A178" s="9"/>
      <c r="B178" s="26"/>
      <c r="C178" s="8"/>
      <c r="D178" s="8"/>
      <c r="E178" s="10"/>
      <c r="F178" s="8"/>
      <c r="G178" s="26"/>
      <c r="H178" s="8"/>
      <c r="I178" s="8"/>
    </row>
    <row r="179" spans="1:9" ht="18" customHeight="1">
      <c r="A179" s="9"/>
      <c r="B179" s="26"/>
      <c r="C179" s="8"/>
      <c r="D179" s="8"/>
      <c r="E179" s="10"/>
      <c r="F179" s="8"/>
      <c r="G179" s="26"/>
      <c r="H179" s="8"/>
      <c r="I179" s="8"/>
    </row>
    <row r="180" spans="1:9" ht="18" customHeight="1">
      <c r="A180" s="9"/>
      <c r="B180" s="26"/>
      <c r="C180" s="8"/>
      <c r="D180" s="8"/>
      <c r="E180" s="10"/>
      <c r="F180" s="8"/>
      <c r="G180" s="26"/>
      <c r="H180" s="8"/>
      <c r="I180" s="8"/>
    </row>
    <row r="181" spans="1:9" ht="18" customHeight="1">
      <c r="A181" s="9"/>
      <c r="B181" s="26"/>
      <c r="C181" s="8"/>
      <c r="D181" s="8"/>
      <c r="E181" s="10"/>
      <c r="F181" s="8"/>
      <c r="G181" s="26"/>
      <c r="H181" s="8"/>
      <c r="I181" s="8"/>
    </row>
    <row r="182" spans="1:9" ht="18" customHeight="1">
      <c r="A182" s="9"/>
      <c r="B182" s="26"/>
      <c r="C182" s="8"/>
      <c r="D182" s="8"/>
      <c r="E182" s="10"/>
      <c r="F182" s="8"/>
      <c r="G182" s="26"/>
      <c r="H182" s="8"/>
      <c r="I182" s="8"/>
    </row>
    <row r="183" spans="1:9" ht="18" customHeight="1">
      <c r="A183" s="9"/>
      <c r="B183" s="26"/>
      <c r="C183" s="8"/>
      <c r="D183" s="8"/>
      <c r="E183" s="10"/>
      <c r="F183" s="8"/>
      <c r="G183" s="26"/>
      <c r="H183" s="8"/>
      <c r="I183" s="8"/>
    </row>
    <row r="184" spans="1:9" ht="18" customHeight="1">
      <c r="A184" s="9"/>
      <c r="B184" s="26"/>
      <c r="C184" s="8"/>
      <c r="D184" s="8"/>
      <c r="E184" s="10"/>
      <c r="F184" s="8"/>
      <c r="G184" s="26"/>
      <c r="H184" s="8"/>
      <c r="I184" s="8"/>
    </row>
    <row r="185" spans="1:9" ht="18" customHeight="1">
      <c r="A185" s="9"/>
      <c r="B185" s="26"/>
      <c r="C185" s="8"/>
      <c r="D185" s="8"/>
      <c r="E185" s="10"/>
      <c r="F185" s="8"/>
      <c r="G185" s="26"/>
      <c r="H185" s="8"/>
      <c r="I185" s="8"/>
    </row>
    <row r="186" spans="1:9" ht="18" customHeight="1">
      <c r="A186" s="9"/>
      <c r="B186" s="26"/>
      <c r="C186" s="8"/>
      <c r="D186" s="8"/>
      <c r="E186" s="10"/>
      <c r="F186" s="8"/>
      <c r="G186" s="26"/>
      <c r="H186" s="8"/>
      <c r="I186" s="8"/>
    </row>
    <row r="187" spans="1:9" ht="18" customHeight="1">
      <c r="A187" s="9"/>
      <c r="B187" s="26"/>
      <c r="C187" s="8"/>
      <c r="D187" s="8"/>
      <c r="E187" s="10"/>
      <c r="F187" s="8"/>
      <c r="G187" s="26"/>
      <c r="H187" s="8"/>
      <c r="I187" s="8"/>
    </row>
    <row r="188" spans="1:9" ht="18" customHeight="1">
      <c r="A188" s="9"/>
      <c r="B188" s="26"/>
      <c r="C188" s="8"/>
      <c r="D188" s="8"/>
      <c r="E188" s="10"/>
      <c r="F188" s="8"/>
      <c r="G188" s="26"/>
      <c r="H188" s="8"/>
      <c r="I188" s="8"/>
    </row>
    <row r="189" spans="1:9" ht="18" customHeight="1">
      <c r="A189" s="9"/>
      <c r="B189" s="26"/>
      <c r="C189" s="8"/>
      <c r="D189" s="8"/>
      <c r="E189" s="10"/>
      <c r="F189" s="8"/>
      <c r="G189" s="26"/>
      <c r="H189" s="8"/>
      <c r="I189" s="8"/>
    </row>
    <row r="190" spans="1:9" ht="18" customHeight="1">
      <c r="A190" s="9"/>
      <c r="B190" s="26"/>
      <c r="C190" s="8"/>
      <c r="D190" s="8"/>
      <c r="E190" s="10"/>
      <c r="F190" s="8"/>
      <c r="G190" s="26"/>
      <c r="H190" s="8"/>
      <c r="I190" s="8"/>
    </row>
    <row r="191" spans="1:9" ht="18" customHeight="1">
      <c r="A191" s="9"/>
      <c r="B191" s="26"/>
      <c r="C191" s="8"/>
      <c r="D191" s="8"/>
      <c r="E191" s="10"/>
      <c r="F191" s="8"/>
      <c r="G191" s="26"/>
      <c r="H191" s="8"/>
      <c r="I191" s="8"/>
    </row>
    <row r="192" spans="1:9" ht="18" customHeight="1">
      <c r="A192" s="9"/>
      <c r="B192" s="26"/>
      <c r="C192" s="8"/>
      <c r="D192" s="8"/>
      <c r="E192" s="10"/>
      <c r="F192" s="8"/>
      <c r="G192" s="26"/>
      <c r="H192" s="8"/>
      <c r="I192" s="8"/>
    </row>
    <row r="193" spans="1:9" ht="18" customHeight="1">
      <c r="A193" s="9"/>
      <c r="B193" s="26"/>
      <c r="C193" s="8"/>
      <c r="D193" s="8"/>
      <c r="E193" s="10"/>
      <c r="F193" s="8"/>
      <c r="G193" s="26"/>
      <c r="H193" s="8"/>
      <c r="I193" s="8"/>
    </row>
    <row r="194" spans="1:9" ht="18" customHeight="1">
      <c r="A194" s="9"/>
      <c r="B194" s="26"/>
      <c r="C194" s="8"/>
      <c r="D194" s="8"/>
      <c r="E194" s="10"/>
      <c r="F194" s="8"/>
      <c r="G194" s="26"/>
      <c r="H194" s="8"/>
      <c r="I194" s="8"/>
    </row>
    <row r="195" spans="1:9" ht="18" customHeight="1">
      <c r="A195" s="9"/>
      <c r="B195" s="26"/>
      <c r="C195" s="8"/>
      <c r="D195" s="8"/>
      <c r="E195" s="10"/>
      <c r="F195" s="8"/>
      <c r="G195" s="26"/>
      <c r="H195" s="8"/>
      <c r="I195" s="8"/>
    </row>
    <row r="196" spans="1:9" ht="18" customHeight="1">
      <c r="A196" s="9"/>
      <c r="B196" s="26"/>
      <c r="C196" s="8"/>
      <c r="D196" s="8"/>
      <c r="E196" s="10"/>
      <c r="F196" s="8"/>
      <c r="G196" s="26"/>
      <c r="H196" s="8"/>
      <c r="I196" s="8"/>
    </row>
    <row r="197" spans="1:9" ht="18" customHeight="1">
      <c r="A197" s="9"/>
      <c r="B197" s="26"/>
      <c r="C197" s="8"/>
      <c r="D197" s="8"/>
      <c r="E197" s="10"/>
      <c r="F197" s="8"/>
      <c r="G197" s="26"/>
      <c r="H197" s="8"/>
      <c r="I197" s="8"/>
    </row>
    <row r="198" spans="1:9" ht="18" customHeight="1">
      <c r="A198" s="9"/>
      <c r="B198" s="26"/>
      <c r="C198" s="8"/>
      <c r="D198" s="8"/>
      <c r="E198" s="10"/>
      <c r="F198" s="8"/>
      <c r="G198" s="26"/>
      <c r="H198" s="8"/>
      <c r="I198" s="8"/>
    </row>
    <row r="199" spans="1:9" ht="18" customHeight="1">
      <c r="A199" s="9"/>
      <c r="B199" s="26"/>
      <c r="C199" s="8"/>
      <c r="D199" s="8"/>
      <c r="E199" s="10"/>
      <c r="F199" s="8"/>
      <c r="G199" s="26"/>
      <c r="H199" s="8"/>
      <c r="I199" s="8"/>
    </row>
    <row r="200" spans="1:9" ht="18" customHeight="1">
      <c r="A200" s="9"/>
      <c r="B200" s="26"/>
      <c r="C200" s="8"/>
      <c r="D200" s="8"/>
      <c r="E200" s="10"/>
      <c r="F200" s="8"/>
      <c r="G200" s="26"/>
      <c r="H200" s="8"/>
      <c r="I200" s="8"/>
    </row>
    <row r="201" spans="1:9" ht="18" customHeight="1">
      <c r="A201" s="9"/>
      <c r="B201" s="26" t="str">
        <f>IF($A201="","",YEAR($A201)*100+MONTH($A201))</f>
        <v/>
      </c>
      <c r="C201" s="8"/>
      <c r="D201" s="8"/>
      <c r="E201" s="10"/>
      <c r="F201" s="8"/>
      <c r="G201" s="26" t="str">
        <f>IF($C201="","",$C201&amp;"-"&amp;$B201)</f>
        <v/>
      </c>
      <c r="H201" s="8"/>
      <c r="I201" s="8"/>
    </row>
    <row r="202" spans="1:9" ht="18" customHeight="1">
      <c r="A202" s="9"/>
      <c r="B202" s="26" t="str">
        <f>IF($A202="","",YEAR($A202)*100+MONTH($A202))</f>
        <v/>
      </c>
      <c r="C202" s="8"/>
      <c r="D202" s="8"/>
      <c r="E202" s="10"/>
      <c r="F202" s="8"/>
      <c r="G202" s="26" t="str">
        <f>IF($C202="","",$C202&amp;"-"&amp;$B202)</f>
        <v/>
      </c>
      <c r="H202" s="8"/>
      <c r="I202" s="8"/>
    </row>
    <row r="203" spans="1:9" ht="18" customHeight="1">
      <c r="A203" s="9"/>
      <c r="B203" s="26" t="str">
        <f>IF($A203="","",YEAR($A203)*100+MONTH($A203))</f>
        <v/>
      </c>
      <c r="C203" s="8"/>
      <c r="D203" s="8"/>
      <c r="E203" s="10"/>
      <c r="F203" s="8"/>
      <c r="G203" s="26" t="str">
        <f>IF($C203="","",$C203&amp;"-"&amp;$B203)</f>
        <v/>
      </c>
      <c r="H203" s="8"/>
      <c r="I203" s="8"/>
    </row>
    <row r="204" spans="1:9" ht="18" customHeight="1">
      <c r="A204" s="9"/>
      <c r="B204" s="26" t="str">
        <f>IF($A204="","",YEAR($A204)*100+MONTH($A204))</f>
        <v/>
      </c>
      <c r="C204" s="8"/>
      <c r="D204" s="8"/>
      <c r="E204" s="10"/>
      <c r="F204" s="8"/>
      <c r="G204" s="26" t="str">
        <f>IF($C204="","",$C204&amp;"-"&amp;$B204)</f>
        <v/>
      </c>
      <c r="H204" s="8"/>
      <c r="I204" s="8"/>
    </row>
    <row r="205" spans="1:9" ht="18" customHeight="1">
      <c r="A205" s="9"/>
      <c r="B205" s="26" t="str">
        <f>IF($A205="","",YEAR($A205)*100+MONTH($A205))</f>
        <v/>
      </c>
      <c r="C205" s="8"/>
      <c r="D205" s="8"/>
      <c r="E205" s="10"/>
      <c r="F205" s="8"/>
      <c r="G205" s="26" t="str">
        <f>IF($C205="","",$C205&amp;"-"&amp;$B205)</f>
        <v/>
      </c>
      <c r="H205" s="8"/>
      <c r="I205" s="8"/>
    </row>
    <row r="206" spans="1:9" ht="18" customHeight="1">
      <c r="A206" s="9"/>
      <c r="B206" s="26" t="str">
        <f>IF($A206="","",YEAR($A206)*100+MONTH($A206))</f>
        <v/>
      </c>
      <c r="C206" s="8"/>
      <c r="D206" s="8"/>
      <c r="E206" s="10"/>
      <c r="F206" s="8"/>
      <c r="G206" s="26" t="str">
        <f>IF($C206="","",$C206&amp;"-"&amp;$B206)</f>
        <v/>
      </c>
      <c r="H206" s="8"/>
      <c r="I206" s="8"/>
    </row>
    <row r="207" spans="1:9" ht="18" customHeight="1">
      <c r="A207" s="9"/>
      <c r="B207" s="26" t="str">
        <f>IF($A207="","",YEAR($A207)*100+MONTH($A207))</f>
        <v/>
      </c>
      <c r="C207" s="8"/>
      <c r="D207" s="8"/>
      <c r="E207" s="10"/>
      <c r="F207" s="8"/>
      <c r="G207" s="26" t="str">
        <f>IF($C207="","",$C207&amp;"-"&amp;$B207)</f>
        <v/>
      </c>
      <c r="H207" s="8"/>
      <c r="I207" s="8"/>
    </row>
    <row r="208" spans="1:9" ht="18" customHeight="1">
      <c r="A208" s="9"/>
      <c r="B208" s="26" t="str">
        <f>IF($A208="","",YEAR($A208)*100+MONTH($A208))</f>
        <v/>
      </c>
      <c r="C208" s="8"/>
      <c r="D208" s="8"/>
      <c r="E208" s="10"/>
      <c r="F208" s="8"/>
      <c r="G208" s="26" t="str">
        <f>IF($C208="","",$C208&amp;"-"&amp;$B208)</f>
        <v/>
      </c>
      <c r="H208" s="8"/>
      <c r="I208" s="8"/>
    </row>
    <row r="209" spans="1:9" ht="18" customHeight="1">
      <c r="A209" s="9"/>
      <c r="B209" s="26" t="str">
        <f>IF($A209="","",YEAR($A209)*100+MONTH($A209))</f>
        <v/>
      </c>
      <c r="C209" s="8"/>
      <c r="D209" s="8"/>
      <c r="E209" s="10"/>
      <c r="F209" s="8"/>
      <c r="G209" s="26" t="str">
        <f>IF($C209="","",$C209&amp;"-"&amp;$B209)</f>
        <v/>
      </c>
      <c r="H209" s="8"/>
      <c r="I209" s="8"/>
    </row>
    <row r="210" spans="1:9" ht="18" customHeight="1">
      <c r="A210" s="9"/>
      <c r="B210" s="26" t="str">
        <f>IF($A210="","",YEAR($A210)*100+MONTH($A210))</f>
        <v/>
      </c>
      <c r="C210" s="8"/>
      <c r="D210" s="8"/>
      <c r="E210" s="10"/>
      <c r="F210" s="8"/>
      <c r="G210" s="26" t="str">
        <f>IF($C210="","",$C210&amp;"-"&amp;$B210)</f>
        <v/>
      </c>
      <c r="H210" s="8"/>
      <c r="I210" s="8"/>
    </row>
    <row r="211" spans="1:9" ht="18" customHeight="1">
      <c r="A211" s="9"/>
      <c r="B211" s="26" t="str">
        <f>IF($A211="","",YEAR($A211)*100+MONTH($A211))</f>
        <v/>
      </c>
      <c r="C211" s="8"/>
      <c r="D211" s="8"/>
      <c r="E211" s="10"/>
      <c r="F211" s="8"/>
      <c r="G211" s="26" t="str">
        <f>IF($C211="","",$C211&amp;"-"&amp;$B211)</f>
        <v/>
      </c>
      <c r="H211" s="8"/>
      <c r="I211" s="8"/>
    </row>
    <row r="212" spans="1:9" ht="18" customHeight="1">
      <c r="A212" s="9"/>
      <c r="B212" s="26" t="str">
        <f>IF($A212="","",YEAR($A212)*100+MONTH($A212))</f>
        <v/>
      </c>
      <c r="C212" s="8"/>
      <c r="D212" s="8"/>
      <c r="E212" s="10"/>
      <c r="F212" s="8"/>
      <c r="G212" s="26" t="str">
        <f>IF($C212="","",$C212&amp;"-"&amp;$B212)</f>
        <v/>
      </c>
      <c r="H212" s="8"/>
      <c r="I212" s="8"/>
    </row>
    <row r="213" spans="1:9" ht="18" customHeight="1">
      <c r="A213" s="9"/>
      <c r="B213" s="26" t="str">
        <f>IF($A213="","",YEAR($A213)*100+MONTH($A213))</f>
        <v/>
      </c>
      <c r="C213" s="8"/>
      <c r="D213" s="8"/>
      <c r="E213" s="10"/>
      <c r="F213" s="8"/>
      <c r="G213" s="26" t="str">
        <f>IF($C213="","",$C213&amp;"-"&amp;$B213)</f>
        <v/>
      </c>
      <c r="H213" s="8"/>
      <c r="I213" s="8"/>
    </row>
    <row r="214" spans="1:9" ht="18" customHeight="1">
      <c r="A214" s="9"/>
      <c r="B214" s="26" t="str">
        <f>IF($A214="","",YEAR($A214)*100+MONTH($A214))</f>
        <v/>
      </c>
      <c r="C214" s="8"/>
      <c r="D214" s="8"/>
      <c r="E214" s="10"/>
      <c r="F214" s="8"/>
      <c r="G214" s="26" t="str">
        <f>IF($C214="","",$C214&amp;"-"&amp;$B214)</f>
        <v/>
      </c>
      <c r="H214" s="8"/>
      <c r="I214" s="8"/>
    </row>
    <row r="215" spans="1:9" ht="18" customHeight="1">
      <c r="A215" s="9"/>
      <c r="B215" s="26" t="str">
        <f>IF($A215="","",YEAR($A215)*100+MONTH($A215))</f>
        <v/>
      </c>
      <c r="C215" s="8"/>
      <c r="D215" s="8"/>
      <c r="E215" s="10"/>
      <c r="F215" s="8"/>
      <c r="G215" s="26" t="str">
        <f>IF($C215="","",$C215&amp;"-"&amp;$B215)</f>
        <v/>
      </c>
      <c r="H215" s="8"/>
      <c r="I215" s="8"/>
    </row>
    <row r="216" spans="1:9" ht="18" customHeight="1">
      <c r="A216" s="9"/>
      <c r="B216" s="26" t="str">
        <f>IF($A216="","",YEAR($A216)*100+MONTH($A216))</f>
        <v/>
      </c>
      <c r="C216" s="8"/>
      <c r="D216" s="8"/>
      <c r="E216" s="10"/>
      <c r="F216" s="8"/>
      <c r="G216" s="26" t="str">
        <f>IF($C216="","",$C216&amp;"-"&amp;$B216)</f>
        <v/>
      </c>
      <c r="H216" s="8"/>
      <c r="I216" s="8"/>
    </row>
    <row r="217" spans="1:9" ht="18" customHeight="1">
      <c r="A217" s="9"/>
      <c r="B217" s="26" t="str">
        <f>IF($A217="","",YEAR($A217)*100+MONTH($A217))</f>
        <v/>
      </c>
      <c r="C217" s="8"/>
      <c r="D217" s="8"/>
      <c r="E217" s="10"/>
      <c r="F217" s="8"/>
      <c r="G217" s="26" t="str">
        <f>IF($C217="","",$C217&amp;"-"&amp;$B217)</f>
        <v/>
      </c>
      <c r="H217" s="8"/>
      <c r="I217" s="8"/>
    </row>
    <row r="218" spans="1:9" ht="18" customHeight="1">
      <c r="A218" s="9"/>
      <c r="B218" s="26" t="str">
        <f>IF($A218="","",YEAR($A218)*100+MONTH($A218))</f>
        <v/>
      </c>
      <c r="C218" s="8"/>
      <c r="D218" s="8"/>
      <c r="E218" s="10"/>
      <c r="F218" s="8"/>
      <c r="G218" s="26" t="str">
        <f>IF($C218="","",$C218&amp;"-"&amp;$B218)</f>
        <v/>
      </c>
      <c r="H218" s="8"/>
      <c r="I218" s="8"/>
    </row>
    <row r="219" spans="1:9" ht="18" customHeight="1">
      <c r="A219" s="9"/>
      <c r="B219" s="26" t="str">
        <f>IF($A219="","",YEAR($A219)*100+MONTH($A219))</f>
        <v/>
      </c>
      <c r="C219" s="8"/>
      <c r="D219" s="8"/>
      <c r="E219" s="10"/>
      <c r="F219" s="8"/>
      <c r="G219" s="26" t="str">
        <f>IF($C219="","",$C219&amp;"-"&amp;$B219)</f>
        <v/>
      </c>
      <c r="H219" s="8"/>
      <c r="I219" s="8"/>
    </row>
    <row r="220" spans="1:9" ht="18" customHeight="1">
      <c r="A220" s="9"/>
      <c r="B220" s="26" t="str">
        <f>IF($A220="","",YEAR($A220)*100+MONTH($A220))</f>
        <v/>
      </c>
      <c r="C220" s="8"/>
      <c r="D220" s="8"/>
      <c r="E220" s="10"/>
      <c r="F220" s="8"/>
      <c r="G220" s="26" t="str">
        <f>IF($C220="","",$C220&amp;"-"&amp;$B220)</f>
        <v/>
      </c>
      <c r="H220" s="8"/>
      <c r="I220" s="8"/>
    </row>
    <row r="221" spans="1:9" ht="18" customHeight="1">
      <c r="A221" s="9"/>
      <c r="B221" s="26" t="str">
        <f>IF($A221="","",YEAR($A221)*100+MONTH($A221))</f>
        <v/>
      </c>
      <c r="C221" s="8"/>
      <c r="D221" s="8"/>
      <c r="E221" s="10"/>
      <c r="F221" s="8"/>
      <c r="G221" s="26" t="str">
        <f>IF($C221="","",$C221&amp;"-"&amp;$B221)</f>
        <v/>
      </c>
      <c r="H221" s="8"/>
      <c r="I221" s="8"/>
    </row>
    <row r="222" spans="1:9" ht="18" customHeight="1">
      <c r="A222" s="9"/>
      <c r="B222" s="26" t="str">
        <f>IF($A222="","",YEAR($A222)*100+MONTH($A222))</f>
        <v/>
      </c>
      <c r="C222" s="8"/>
      <c r="D222" s="8"/>
      <c r="E222" s="10"/>
      <c r="F222" s="8"/>
      <c r="G222" s="26" t="str">
        <f>IF($C222="","",$C222&amp;"-"&amp;$B222)</f>
        <v/>
      </c>
      <c r="H222" s="8"/>
      <c r="I222" s="8"/>
    </row>
    <row r="223" spans="1:9" ht="18" customHeight="1">
      <c r="A223" s="9"/>
      <c r="B223" s="26" t="str">
        <f>IF($A223="","",YEAR($A223)*100+MONTH($A223))</f>
        <v/>
      </c>
      <c r="C223" s="8"/>
      <c r="D223" s="8"/>
      <c r="E223" s="10"/>
      <c r="F223" s="8"/>
      <c r="G223" s="26" t="str">
        <f>IF($C223="","",$C223&amp;"-"&amp;$B223)</f>
        <v/>
      </c>
      <c r="H223" s="8"/>
      <c r="I223" s="8"/>
    </row>
    <row r="224" spans="1:9" ht="18" customHeight="1">
      <c r="A224" s="9"/>
      <c r="B224" s="26" t="str">
        <f>IF($A224="","",YEAR($A224)*100+MONTH($A224))</f>
        <v/>
      </c>
      <c r="C224" s="8"/>
      <c r="D224" s="8"/>
      <c r="E224" s="10"/>
      <c r="F224" s="8"/>
      <c r="G224" s="26" t="str">
        <f>IF($C224="","",$C224&amp;"-"&amp;$B224)</f>
        <v/>
      </c>
      <c r="H224" s="8"/>
      <c r="I224" s="8"/>
    </row>
    <row r="225" spans="1:9" ht="18" customHeight="1">
      <c r="A225" s="9"/>
      <c r="B225" s="26" t="str">
        <f>IF($A225="","",YEAR($A225)*100+MONTH($A225))</f>
        <v/>
      </c>
      <c r="C225" s="8"/>
      <c r="D225" s="8"/>
      <c r="E225" s="10"/>
      <c r="F225" s="8"/>
      <c r="G225" s="26" t="str">
        <f>IF($C225="","",$C225&amp;"-"&amp;$B225)</f>
        <v/>
      </c>
      <c r="H225" s="8"/>
      <c r="I225" s="8"/>
    </row>
    <row r="226" spans="1:9" ht="18" customHeight="1">
      <c r="A226" s="9"/>
      <c r="B226" s="26" t="str">
        <f>IF($A226="","",YEAR($A226)*100+MONTH($A226))</f>
        <v/>
      </c>
      <c r="C226" s="8"/>
      <c r="D226" s="8"/>
      <c r="E226" s="10"/>
      <c r="F226" s="8"/>
      <c r="G226" s="26" t="str">
        <f>IF($C226="","",$C226&amp;"-"&amp;$B226)</f>
        <v/>
      </c>
      <c r="H226" s="8"/>
      <c r="I226" s="8"/>
    </row>
    <row r="227" spans="1:9" ht="18" customHeight="1">
      <c r="A227" s="9"/>
      <c r="B227" s="26" t="str">
        <f>IF($A227="","",YEAR($A227)*100+MONTH($A227))</f>
        <v/>
      </c>
      <c r="C227" s="8"/>
      <c r="D227" s="8"/>
      <c r="E227" s="10"/>
      <c r="F227" s="8"/>
      <c r="G227" s="26" t="str">
        <f>IF($C227="","",$C227&amp;"-"&amp;$B227)</f>
        <v/>
      </c>
      <c r="H227" s="8"/>
      <c r="I227" s="8"/>
    </row>
    <row r="228" spans="1:9" ht="18" customHeight="1">
      <c r="A228" s="9"/>
      <c r="B228" s="26" t="str">
        <f>IF($A228="","",YEAR($A228)*100+MONTH($A228))</f>
        <v/>
      </c>
      <c r="C228" s="8"/>
      <c r="D228" s="8"/>
      <c r="E228" s="10"/>
      <c r="F228" s="8"/>
      <c r="G228" s="26" t="str">
        <f>IF($C228="","",$C228&amp;"-"&amp;$B228)</f>
        <v/>
      </c>
      <c r="H228" s="8"/>
      <c r="I228" s="8"/>
    </row>
    <row r="229" spans="1:9" ht="18" customHeight="1">
      <c r="A229" s="9"/>
      <c r="B229" s="26" t="str">
        <f>IF($A229="","",YEAR($A229)*100+MONTH($A229))</f>
        <v/>
      </c>
      <c r="C229" s="8"/>
      <c r="D229" s="8"/>
      <c r="E229" s="10"/>
      <c r="F229" s="8"/>
      <c r="G229" s="26" t="str">
        <f>IF($C229="","",$C229&amp;"-"&amp;$B229)</f>
        <v/>
      </c>
      <c r="H229" s="8"/>
      <c r="I229" s="8"/>
    </row>
    <row r="230" spans="1:9" ht="18" customHeight="1">
      <c r="A230" s="9"/>
      <c r="B230" s="26" t="str">
        <f>IF($A230="","",YEAR($A230)*100+MONTH($A230))</f>
        <v/>
      </c>
      <c r="C230" s="8"/>
      <c r="D230" s="8"/>
      <c r="E230" s="10"/>
      <c r="F230" s="8"/>
      <c r="G230" s="26" t="str">
        <f>IF($C230="","",$C230&amp;"-"&amp;$B230)</f>
        <v/>
      </c>
      <c r="H230" s="8"/>
      <c r="I230" s="8"/>
    </row>
    <row r="231" spans="1:9" ht="18" customHeight="1">
      <c r="A231" s="9"/>
      <c r="B231" s="26" t="str">
        <f>IF($A231="","",YEAR($A231)*100+MONTH($A231))</f>
        <v/>
      </c>
      <c r="C231" s="8"/>
      <c r="D231" s="8"/>
      <c r="E231" s="10"/>
      <c r="F231" s="8"/>
      <c r="G231" s="26" t="str">
        <f>IF($C231="","",$C231&amp;"-"&amp;$B231)</f>
        <v/>
      </c>
      <c r="H231" s="8"/>
      <c r="I231" s="8"/>
    </row>
    <row r="232" spans="1:9" ht="18" customHeight="1">
      <c r="A232" s="9"/>
      <c r="B232" s="26" t="str">
        <f>IF($A232="","",YEAR($A232)*100+MONTH($A232))</f>
        <v/>
      </c>
      <c r="C232" s="8"/>
      <c r="D232" s="8"/>
      <c r="E232" s="10"/>
      <c r="F232" s="8"/>
      <c r="G232" s="26" t="str">
        <f>IF($C232="","",$C232&amp;"-"&amp;$B232)</f>
        <v/>
      </c>
      <c r="H232" s="8"/>
      <c r="I232" s="8"/>
    </row>
    <row r="233" spans="1:9" ht="18" customHeight="1">
      <c r="A233" s="9"/>
      <c r="B233" s="26" t="str">
        <f>IF($A233="","",YEAR($A233)*100+MONTH($A233))</f>
        <v/>
      </c>
      <c r="C233" s="8"/>
      <c r="D233" s="8"/>
      <c r="E233" s="10"/>
      <c r="F233" s="8"/>
      <c r="G233" s="26" t="str">
        <f>IF($C233="","",$C233&amp;"-"&amp;$B233)</f>
        <v/>
      </c>
      <c r="H233" s="8"/>
      <c r="I233" s="8"/>
    </row>
    <row r="234" spans="1:9" ht="18" customHeight="1">
      <c r="A234" s="9"/>
      <c r="B234" s="26" t="str">
        <f>IF($A234="","",YEAR($A234)*100+MONTH($A234))</f>
        <v/>
      </c>
      <c r="C234" s="8"/>
      <c r="D234" s="8"/>
      <c r="E234" s="10"/>
      <c r="F234" s="8"/>
      <c r="G234" s="26" t="str">
        <f>IF($C234="","",$C234&amp;"-"&amp;$B234)</f>
        <v/>
      </c>
      <c r="H234" s="8"/>
      <c r="I234" s="8"/>
    </row>
    <row r="235" spans="1:9" ht="18" customHeight="1">
      <c r="A235" s="9"/>
      <c r="B235" s="26" t="str">
        <f>IF($A235="","",YEAR($A235)*100+MONTH($A235))</f>
        <v/>
      </c>
      <c r="C235" s="8"/>
      <c r="D235" s="8"/>
      <c r="E235" s="10"/>
      <c r="F235" s="8"/>
      <c r="G235" s="26" t="str">
        <f>IF($C235="","",$C235&amp;"-"&amp;$B235)</f>
        <v/>
      </c>
      <c r="H235" s="8"/>
      <c r="I235" s="8"/>
    </row>
    <row r="236" spans="1:9" ht="18" customHeight="1">
      <c r="A236" s="9"/>
      <c r="B236" s="26" t="str">
        <f>IF($A236="","",YEAR($A236)*100+MONTH($A236))</f>
        <v/>
      </c>
      <c r="C236" s="8"/>
      <c r="D236" s="8"/>
      <c r="E236" s="10"/>
      <c r="F236" s="8"/>
      <c r="G236" s="26" t="str">
        <f>IF($C236="","",$C236&amp;"-"&amp;$B236)</f>
        <v/>
      </c>
      <c r="H236" s="8"/>
      <c r="I236" s="8"/>
    </row>
    <row r="237" spans="1:9" ht="18" customHeight="1">
      <c r="A237" s="9"/>
      <c r="B237" s="26" t="str">
        <f>IF($A237="","",YEAR($A237)*100+MONTH($A237))</f>
        <v/>
      </c>
      <c r="C237" s="8"/>
      <c r="D237" s="8"/>
      <c r="E237" s="10"/>
      <c r="F237" s="8"/>
      <c r="G237" s="26" t="str">
        <f>IF($C237="","",$C237&amp;"-"&amp;$B237)</f>
        <v/>
      </c>
      <c r="H237" s="8"/>
      <c r="I237" s="8"/>
    </row>
    <row r="238" spans="1:9" ht="18" customHeight="1">
      <c r="A238" s="9"/>
      <c r="B238" s="26" t="str">
        <f>IF($A238="","",YEAR($A238)*100+MONTH($A238))</f>
        <v/>
      </c>
      <c r="C238" s="8"/>
      <c r="D238" s="8"/>
      <c r="E238" s="10"/>
      <c r="F238" s="8"/>
      <c r="G238" s="26" t="str">
        <f>IF($C238="","",$C238&amp;"-"&amp;$B238)</f>
        <v/>
      </c>
      <c r="H238" s="8"/>
      <c r="I238" s="8"/>
    </row>
    <row r="239" spans="1:9" ht="18" customHeight="1">
      <c r="A239" s="9"/>
      <c r="B239" s="26" t="str">
        <f>IF($A239="","",YEAR($A239)*100+MONTH($A239))</f>
        <v/>
      </c>
      <c r="C239" s="8"/>
      <c r="D239" s="8"/>
      <c r="E239" s="10"/>
      <c r="F239" s="8"/>
      <c r="G239" s="26" t="str">
        <f>IF($C239="","",$C239&amp;"-"&amp;$B239)</f>
        <v/>
      </c>
      <c r="H239" s="8"/>
      <c r="I239" s="8"/>
    </row>
    <row r="240" spans="1:9" ht="18" customHeight="1">
      <c r="A240" s="9"/>
      <c r="B240" s="26" t="str">
        <f>IF($A240="","",YEAR($A240)*100+MONTH($A240))</f>
        <v/>
      </c>
      <c r="C240" s="8"/>
      <c r="D240" s="8"/>
      <c r="E240" s="10"/>
      <c r="F240" s="8"/>
      <c r="G240" s="26" t="str">
        <f>IF($C240="","",$C240&amp;"-"&amp;$B240)</f>
        <v/>
      </c>
      <c r="H240" s="8"/>
      <c r="I240" s="8"/>
    </row>
    <row r="241" spans="1:9" ht="18" customHeight="1">
      <c r="A241" s="9"/>
      <c r="B241" s="26" t="str">
        <f>IF($A241="","",YEAR($A241)*100+MONTH($A241))</f>
        <v/>
      </c>
      <c r="C241" s="8"/>
      <c r="D241" s="8"/>
      <c r="E241" s="10"/>
      <c r="F241" s="8"/>
      <c r="G241" s="26" t="str">
        <f>IF($C241="","",$C241&amp;"-"&amp;$B241)</f>
        <v/>
      </c>
      <c r="H241" s="8"/>
      <c r="I241" s="8"/>
    </row>
    <row r="242" spans="1:9" ht="18" customHeight="1">
      <c r="A242" s="9"/>
      <c r="B242" s="26" t="str">
        <f>IF($A242="","",YEAR($A242)*100+MONTH($A242))</f>
        <v/>
      </c>
      <c r="C242" s="8"/>
      <c r="D242" s="8"/>
      <c r="E242" s="10"/>
      <c r="F242" s="8"/>
      <c r="G242" s="26" t="str">
        <f>IF($C242="","",$C242&amp;"-"&amp;$B242)</f>
        <v/>
      </c>
      <c r="H242" s="8"/>
      <c r="I242" s="8"/>
    </row>
    <row r="243" spans="1:9" ht="18" customHeight="1">
      <c r="A243" s="9"/>
      <c r="B243" s="26" t="str">
        <f>IF($A243="","",YEAR($A243)*100+MONTH($A243))</f>
        <v/>
      </c>
      <c r="C243" s="8"/>
      <c r="D243" s="8"/>
      <c r="E243" s="10"/>
      <c r="F243" s="8"/>
      <c r="G243" s="26" t="str">
        <f>IF($C243="","",$C243&amp;"-"&amp;$B243)</f>
        <v/>
      </c>
      <c r="H243" s="8"/>
      <c r="I243" s="8"/>
    </row>
    <row r="244" spans="1:9" ht="18" customHeight="1">
      <c r="A244" s="9"/>
      <c r="B244" s="26" t="str">
        <f>IF($A244="","",YEAR($A244)*100+MONTH($A244))</f>
        <v/>
      </c>
      <c r="C244" s="8"/>
      <c r="D244" s="8"/>
      <c r="E244" s="10"/>
      <c r="F244" s="8"/>
      <c r="G244" s="26" t="str">
        <f>IF($C244="","",$C244&amp;"-"&amp;$B244)</f>
        <v/>
      </c>
      <c r="H244" s="8"/>
      <c r="I244" s="8"/>
    </row>
    <row r="245" spans="1:9" ht="18" customHeight="1">
      <c r="A245" s="9"/>
      <c r="B245" s="26" t="str">
        <f>IF($A245="","",YEAR($A245)*100+MONTH($A245))</f>
        <v/>
      </c>
      <c r="C245" s="8"/>
      <c r="D245" s="8"/>
      <c r="E245" s="10"/>
      <c r="F245" s="8"/>
      <c r="G245" s="26" t="str">
        <f>IF($C245="","",$C245&amp;"-"&amp;$B245)</f>
        <v/>
      </c>
      <c r="H245" s="8"/>
      <c r="I245" s="8"/>
    </row>
    <row r="246" spans="1:9" ht="18" customHeight="1">
      <c r="A246" s="9"/>
      <c r="B246" s="26" t="str">
        <f>IF($A246="","",YEAR($A246)*100+MONTH($A246))</f>
        <v/>
      </c>
      <c r="C246" s="8"/>
      <c r="D246" s="8"/>
      <c r="E246" s="10"/>
      <c r="F246" s="8"/>
      <c r="G246" s="26" t="str">
        <f>IF($C246="","",$C246&amp;"-"&amp;$B246)</f>
        <v/>
      </c>
      <c r="H246" s="8"/>
      <c r="I246" s="8"/>
    </row>
    <row r="247" spans="1:9" ht="18" customHeight="1">
      <c r="A247" s="9"/>
      <c r="B247" s="26" t="str">
        <f>IF($A247="","",YEAR($A247)*100+MONTH($A247))</f>
        <v/>
      </c>
      <c r="C247" s="8"/>
      <c r="D247" s="8"/>
      <c r="E247" s="10"/>
      <c r="F247" s="8"/>
      <c r="G247" s="26" t="str">
        <f>IF($C247="","",$C247&amp;"-"&amp;$B247)</f>
        <v/>
      </c>
      <c r="H247" s="8"/>
      <c r="I247" s="8"/>
    </row>
    <row r="248" spans="1:9" ht="18" customHeight="1">
      <c r="A248" s="9"/>
      <c r="B248" s="26" t="str">
        <f>IF($A248="","",YEAR($A248)*100+MONTH($A248))</f>
        <v/>
      </c>
      <c r="C248" s="8"/>
      <c r="D248" s="8"/>
      <c r="E248" s="10"/>
      <c r="F248" s="8"/>
      <c r="G248" s="26" t="str">
        <f>IF($C248="","",$C248&amp;"-"&amp;$B248)</f>
        <v/>
      </c>
      <c r="H248" s="8"/>
      <c r="I248" s="8"/>
    </row>
    <row r="249" spans="1:9" ht="18" customHeight="1">
      <c r="A249" s="9"/>
      <c r="B249" s="26" t="str">
        <f>IF($A249="","",YEAR($A249)*100+MONTH($A249))</f>
        <v/>
      </c>
      <c r="C249" s="8"/>
      <c r="D249" s="8"/>
      <c r="E249" s="10"/>
      <c r="F249" s="8"/>
      <c r="G249" s="26" t="str">
        <f>IF($C249="","",$C249&amp;"-"&amp;$B249)</f>
        <v/>
      </c>
      <c r="H249" s="8"/>
      <c r="I249" s="8"/>
    </row>
    <row r="250" spans="1:9" ht="18" customHeight="1">
      <c r="A250" s="9"/>
      <c r="B250" s="26" t="str">
        <f>IF($A250="","",YEAR($A250)*100+MONTH($A250))</f>
        <v/>
      </c>
      <c r="C250" s="8"/>
      <c r="D250" s="8"/>
      <c r="E250" s="10"/>
      <c r="F250" s="8"/>
      <c r="G250" s="26" t="str">
        <f>IF($C250="","",$C250&amp;"-"&amp;$B250)</f>
        <v/>
      </c>
      <c r="H250" s="8"/>
      <c r="I250" s="8"/>
    </row>
    <row r="251" spans="1:9" ht="15">
      <c r="A251" s="9"/>
      <c r="B251" s="26" t="str">
        <f>IF($A251="","",YEAR($A251)*100+MONTH($A251))</f>
        <v/>
      </c>
      <c r="C251" s="8"/>
      <c r="D251" s="8"/>
      <c r="E251" s="10"/>
      <c r="F251" s="8"/>
      <c r="G251" s="26" t="str">
        <f>IF($C251="","",$C251&amp;"-"&amp;$B251)</f>
        <v/>
      </c>
      <c r="H251" s="8"/>
      <c r="I251" s="8"/>
    </row>
    <row r="252" spans="1:9" ht="15">
      <c r="A252" s="9"/>
      <c r="B252" s="26" t="str">
        <f>IF($A252="","",YEAR($A252)*100+MONTH($A252))</f>
        <v/>
      </c>
      <c r="C252" s="8"/>
      <c r="D252" s="8"/>
      <c r="E252" s="10"/>
      <c r="F252" s="8"/>
      <c r="G252" s="26" t="str">
        <f>IF($C252="","",$C252&amp;"-"&amp;$B252)</f>
        <v/>
      </c>
      <c r="H252" s="8"/>
      <c r="I252" s="8"/>
    </row>
    <row r="253" spans="1:9" ht="15">
      <c r="A253" s="9"/>
      <c r="B253" s="26" t="str">
        <f>IF($A253="","",YEAR($A253)*100+MONTH($A253))</f>
        <v/>
      </c>
      <c r="C253" s="8"/>
      <c r="D253" s="8"/>
      <c r="E253" s="10"/>
      <c r="F253" s="8"/>
      <c r="G253" s="26" t="str">
        <f>IF($C253="","",$C253&amp;"-"&amp;$B253)</f>
        <v/>
      </c>
      <c r="H253" s="8"/>
      <c r="I253" s="8"/>
    </row>
    <row r="254" spans="1:9" ht="15">
      <c r="A254" s="9"/>
      <c r="B254" s="26" t="str">
        <f>IF($A254="","",YEAR($A254)*100+MONTH($A254))</f>
        <v/>
      </c>
      <c r="C254" s="8"/>
      <c r="D254" s="8"/>
      <c r="E254" s="10"/>
      <c r="F254" s="8"/>
      <c r="G254" s="26" t="str">
        <f>IF($C254="","",$C254&amp;"-"&amp;$B254)</f>
        <v/>
      </c>
      <c r="H254" s="8"/>
      <c r="I254" s="8"/>
    </row>
    <row r="255" spans="1:9" ht="15">
      <c r="A255" s="9"/>
      <c r="B255" s="26" t="str">
        <f>IF($A255="","",YEAR($A255)*100+MONTH($A255))</f>
        <v/>
      </c>
      <c r="C255" s="8"/>
      <c r="D255" s="8"/>
      <c r="E255" s="10"/>
      <c r="F255" s="8"/>
      <c r="G255" s="26" t="str">
        <f>IF($C255="","",$C255&amp;"-"&amp;$B255)</f>
        <v/>
      </c>
      <c r="H255" s="8"/>
      <c r="I255" s="8"/>
    </row>
    <row r="256" spans="1:9" ht="15">
      <c r="A256" s="9"/>
      <c r="B256" s="26" t="str">
        <f>IF($A256="","",YEAR($A256)*100+MONTH($A256))</f>
        <v/>
      </c>
      <c r="C256" s="8"/>
      <c r="D256" s="8"/>
      <c r="E256" s="10"/>
      <c r="F256" s="8"/>
      <c r="G256" s="26" t="str">
        <f>IF($C256="","",$C256&amp;"-"&amp;$B256)</f>
        <v/>
      </c>
      <c r="H256" s="8"/>
      <c r="I256" s="8"/>
    </row>
    <row r="257" spans="1:9" ht="15">
      <c r="A257" s="9"/>
      <c r="B257" s="26" t="str">
        <f>IF($A257="","",YEAR($A257)*100+MONTH($A257))</f>
        <v/>
      </c>
      <c r="C257" s="8"/>
      <c r="D257" s="8"/>
      <c r="E257" s="10"/>
      <c r="F257" s="8"/>
      <c r="G257" s="26" t="str">
        <f>IF($C257="","",$C257&amp;"-"&amp;$B257)</f>
        <v/>
      </c>
      <c r="H257" s="8"/>
      <c r="I257" s="8"/>
    </row>
    <row r="258" spans="1:9" ht="15">
      <c r="A258" s="9"/>
      <c r="B258" s="26" t="str">
        <f>IF($A258="","",YEAR($A258)*100+MONTH($A258))</f>
        <v/>
      </c>
      <c r="C258" s="8"/>
      <c r="D258" s="8"/>
      <c r="E258" s="10"/>
      <c r="F258" s="8"/>
      <c r="G258" s="26" t="str">
        <f>IF($C258="","",$C258&amp;"-"&amp;$B258)</f>
        <v/>
      </c>
      <c r="H258" s="8"/>
      <c r="I258" s="8"/>
    </row>
    <row r="259" spans="1:9" ht="15">
      <c r="A259" s="9"/>
      <c r="B259" s="26" t="str">
        <f>IF($A259="","",YEAR($A259)*100+MONTH($A259))</f>
        <v/>
      </c>
      <c r="C259" s="8"/>
      <c r="D259" s="8"/>
      <c r="E259" s="10"/>
      <c r="F259" s="8"/>
      <c r="G259" s="26" t="str">
        <f>IF($C259="","",$C259&amp;"-"&amp;$B259)</f>
        <v/>
      </c>
      <c r="H259" s="8"/>
      <c r="I259" s="8"/>
    </row>
    <row r="260" spans="1:9" ht="15">
      <c r="A260" s="9"/>
      <c r="B260" s="26" t="str">
        <f>IF($A260="","",YEAR($A260)*100+MONTH($A260))</f>
        <v/>
      </c>
      <c r="C260" s="8"/>
      <c r="D260" s="8"/>
      <c r="E260" s="10"/>
      <c r="F260" s="8"/>
      <c r="G260" s="26" t="str">
        <f>IF($C260="","",$C260&amp;"-"&amp;$B260)</f>
        <v/>
      </c>
      <c r="H260" s="8"/>
      <c r="I260" s="8"/>
    </row>
    <row r="261" spans="1:9" ht="15">
      <c r="A261" s="9"/>
      <c r="B261" s="26" t="str">
        <f>IF($A261="","",YEAR($A261)*100+MONTH($A261))</f>
        <v/>
      </c>
      <c r="C261" s="8"/>
      <c r="D261" s="8"/>
      <c r="E261" s="10"/>
      <c r="F261" s="8"/>
      <c r="G261" s="26" t="str">
        <f>IF($C261="","",$C261&amp;"-"&amp;$B261)</f>
        <v/>
      </c>
      <c r="H261" s="8"/>
      <c r="I261" s="8"/>
    </row>
    <row r="262" spans="1:9" ht="15">
      <c r="A262" s="9"/>
      <c r="B262" s="26" t="str">
        <f>IF($A262="","",YEAR($A262)*100+MONTH($A262))</f>
        <v/>
      </c>
      <c r="C262" s="8"/>
      <c r="D262" s="8"/>
      <c r="E262" s="10"/>
      <c r="F262" s="8"/>
      <c r="G262" s="26" t="str">
        <f>IF($C262="","",$C262&amp;"-"&amp;$B262)</f>
        <v/>
      </c>
      <c r="H262" s="8"/>
      <c r="I262" s="8"/>
    </row>
    <row r="263" spans="1:9" ht="15">
      <c r="A263" s="9"/>
      <c r="B263" s="26" t="str">
        <f>IF($A263="","",YEAR($A263)*100+MONTH($A263))</f>
        <v/>
      </c>
      <c r="C263" s="8"/>
      <c r="D263" s="8"/>
      <c r="E263" s="10"/>
      <c r="F263" s="8"/>
      <c r="G263" s="26" t="str">
        <f>IF($C263="","",$C263&amp;"-"&amp;$B263)</f>
        <v/>
      </c>
      <c r="H263" s="8"/>
      <c r="I263" s="8"/>
    </row>
    <row r="264" spans="1:9" ht="15">
      <c r="A264" s="9"/>
      <c r="B264" s="26" t="str">
        <f>IF($A264="","",YEAR($A264)*100+MONTH($A264))</f>
        <v/>
      </c>
      <c r="C264" s="8"/>
      <c r="D264" s="8"/>
      <c r="E264" s="10"/>
      <c r="F264" s="8"/>
      <c r="G264" s="26" t="str">
        <f>IF($C264="","",$C264&amp;"-"&amp;$B264)</f>
        <v/>
      </c>
      <c r="H264" s="8"/>
      <c r="I264" s="8"/>
    </row>
    <row r="265" spans="1:9" ht="15">
      <c r="A265" s="9"/>
      <c r="B265" s="26" t="str">
        <f>IF($A265="","",YEAR($A265)*100+MONTH($A265))</f>
        <v/>
      </c>
      <c r="C265" s="8"/>
      <c r="D265" s="8"/>
      <c r="E265" s="10"/>
      <c r="F265" s="8"/>
      <c r="G265" s="26" t="str">
        <f>IF($C265="","",$C265&amp;"-"&amp;$B265)</f>
        <v/>
      </c>
      <c r="H265" s="8"/>
      <c r="I265" s="8"/>
    </row>
    <row r="266" spans="1:9" ht="15">
      <c r="A266" s="9"/>
      <c r="B266" s="26" t="str">
        <f>IF($A266="","",YEAR($A266)*100+MONTH($A266))</f>
        <v/>
      </c>
      <c r="C266" s="8"/>
      <c r="D266" s="8"/>
      <c r="E266" s="10"/>
      <c r="F266" s="8"/>
      <c r="G266" s="26" t="str">
        <f>IF($C266="","",$C266&amp;"-"&amp;$B266)</f>
        <v/>
      </c>
      <c r="H266" s="8"/>
      <c r="I266" s="8"/>
    </row>
    <row r="267" spans="1:9" ht="15">
      <c r="A267" s="9"/>
      <c r="B267" s="26" t="str">
        <f>IF($A267="","",YEAR($A267)*100+MONTH($A267))</f>
        <v/>
      </c>
      <c r="C267" s="8"/>
      <c r="D267" s="8"/>
      <c r="E267" s="10"/>
      <c r="F267" s="8"/>
      <c r="G267" s="26" t="str">
        <f>IF($C267="","",$C267&amp;"-"&amp;$B267)</f>
        <v/>
      </c>
      <c r="H267" s="8"/>
      <c r="I267" s="8"/>
    </row>
    <row r="268" spans="1:9" ht="15">
      <c r="A268" s="9"/>
      <c r="B268" s="26" t="str">
        <f>IF($A268="","",YEAR($A268)*100+MONTH($A268))</f>
        <v/>
      </c>
      <c r="C268" s="8"/>
      <c r="D268" s="8"/>
      <c r="E268" s="10"/>
      <c r="F268" s="8"/>
      <c r="G268" s="26" t="str">
        <f>IF($C268="","",$C268&amp;"-"&amp;$B268)</f>
        <v/>
      </c>
      <c r="H268" s="8"/>
      <c r="I268" s="8"/>
    </row>
    <row r="269" spans="1:9" ht="15">
      <c r="A269" s="9"/>
      <c r="B269" s="26" t="str">
        <f>IF($A269="","",YEAR($A269)*100+MONTH($A269))</f>
        <v/>
      </c>
      <c r="C269" s="8"/>
      <c r="D269" s="8"/>
      <c r="E269" s="10"/>
      <c r="F269" s="8"/>
      <c r="G269" s="26" t="str">
        <f>IF($C269="","",$C269&amp;"-"&amp;$B269)</f>
        <v/>
      </c>
      <c r="H269" s="8"/>
      <c r="I269" s="8"/>
    </row>
    <row r="270" spans="1:9" ht="15">
      <c r="A270" s="9"/>
      <c r="B270" s="26" t="str">
        <f>IF($A270="","",YEAR($A270)*100+MONTH($A270))</f>
        <v/>
      </c>
      <c r="C270" s="8"/>
      <c r="D270" s="8"/>
      <c r="E270" s="10"/>
      <c r="F270" s="8"/>
      <c r="G270" s="26" t="str">
        <f>IF($C270="","",$C270&amp;"-"&amp;$B270)</f>
        <v/>
      </c>
      <c r="H270" s="8"/>
      <c r="I270" s="8"/>
    </row>
    <row r="271" spans="1:9" ht="15">
      <c r="A271" s="9"/>
      <c r="B271" s="26" t="str">
        <f>IF($A271="","",YEAR($A271)*100+MONTH($A271))</f>
        <v/>
      </c>
      <c r="C271" s="8"/>
      <c r="D271" s="8"/>
      <c r="E271" s="10"/>
      <c r="F271" s="8"/>
      <c r="G271" s="26" t="str">
        <f>IF($C271="","",$C271&amp;"-"&amp;$B271)</f>
        <v/>
      </c>
      <c r="H271" s="8"/>
      <c r="I271" s="8"/>
    </row>
    <row r="272" spans="1:9" ht="15">
      <c r="A272" s="9"/>
      <c r="B272" s="26" t="str">
        <f>IF($A272="","",YEAR($A272)*100+MONTH($A272))</f>
        <v/>
      </c>
      <c r="C272" s="8"/>
      <c r="D272" s="8"/>
      <c r="E272" s="10"/>
      <c r="F272" s="8"/>
      <c r="G272" s="26" t="str">
        <f>IF($C272="","",$C272&amp;"-"&amp;$B272)</f>
        <v/>
      </c>
      <c r="H272" s="8"/>
      <c r="I272" s="8"/>
    </row>
    <row r="273" spans="1:9" ht="15">
      <c r="A273" s="9"/>
      <c r="B273" s="26" t="str">
        <f>IF($A273="","",YEAR($A273)*100+MONTH($A273))</f>
        <v/>
      </c>
      <c r="C273" s="8"/>
      <c r="D273" s="8"/>
      <c r="E273" s="10"/>
      <c r="F273" s="8"/>
      <c r="G273" s="26" t="str">
        <f>IF($C273="","",$C273&amp;"-"&amp;$B273)</f>
        <v/>
      </c>
      <c r="H273" s="8"/>
      <c r="I273" s="8"/>
    </row>
    <row r="274" spans="1:9" ht="15">
      <c r="A274" s="9"/>
      <c r="B274" s="26" t="str">
        <f>IF($A274="","",YEAR($A274)*100+MONTH($A274))</f>
        <v/>
      </c>
      <c r="C274" s="8"/>
      <c r="D274" s="8"/>
      <c r="E274" s="10"/>
      <c r="F274" s="8"/>
      <c r="G274" s="26" t="str">
        <f>IF($C274="","",$C274&amp;"-"&amp;$B274)</f>
        <v/>
      </c>
      <c r="H274" s="8"/>
      <c r="I274" s="8"/>
    </row>
    <row r="275" spans="1:9" ht="15">
      <c r="A275" s="9"/>
      <c r="B275" s="26" t="str">
        <f>IF($A275="","",YEAR($A275)*100+MONTH($A275))</f>
        <v/>
      </c>
      <c r="C275" s="8"/>
      <c r="D275" s="8"/>
      <c r="E275" s="10"/>
      <c r="F275" s="8"/>
      <c r="G275" s="26" t="str">
        <f>IF($C275="","",$C275&amp;"-"&amp;$B275)</f>
        <v/>
      </c>
      <c r="H275" s="8"/>
      <c r="I275" s="8"/>
    </row>
    <row r="276" spans="1:9" ht="15">
      <c r="A276" s="9"/>
      <c r="B276" s="26" t="str">
        <f>IF($A276="","",YEAR($A276)*100+MONTH($A276))</f>
        <v/>
      </c>
      <c r="C276" s="8"/>
      <c r="D276" s="8"/>
      <c r="E276" s="10"/>
      <c r="F276" s="8"/>
      <c r="G276" s="26" t="str">
        <f>IF($C276="","",$C276&amp;"-"&amp;$B276)</f>
        <v/>
      </c>
      <c r="H276" s="8"/>
      <c r="I276" s="8"/>
    </row>
    <row r="277" spans="1:9" ht="15">
      <c r="A277" s="9"/>
      <c r="B277" s="26" t="str">
        <f>IF($A277="","",YEAR($A277)*100+MONTH($A277))</f>
        <v/>
      </c>
      <c r="C277" s="8"/>
      <c r="D277" s="8"/>
      <c r="E277" s="10"/>
      <c r="F277" s="8"/>
      <c r="G277" s="26" t="str">
        <f>IF($C277="","",$C277&amp;"-"&amp;$B277)</f>
        <v/>
      </c>
      <c r="H277" s="8"/>
      <c r="I277" s="8"/>
    </row>
    <row r="278" spans="1:9" ht="15">
      <c r="A278" s="9"/>
      <c r="B278" s="26" t="str">
        <f>IF($A278="","",YEAR($A278)*100+MONTH($A278))</f>
        <v/>
      </c>
      <c r="C278" s="8"/>
      <c r="D278" s="8"/>
      <c r="E278" s="10"/>
      <c r="F278" s="8"/>
      <c r="G278" s="26" t="str">
        <f>IF($C278="","",$C278&amp;"-"&amp;$B278)</f>
        <v/>
      </c>
      <c r="H278" s="8"/>
      <c r="I278" s="8"/>
    </row>
    <row r="279" spans="1:9" ht="15">
      <c r="A279" s="9"/>
      <c r="B279" s="26" t="str">
        <f>IF($A279="","",YEAR($A279)*100+MONTH($A279))</f>
        <v/>
      </c>
      <c r="C279" s="8"/>
      <c r="D279" s="8"/>
      <c r="E279" s="10"/>
      <c r="F279" s="8"/>
      <c r="G279" s="26" t="str">
        <f>IF($C279="","",$C279&amp;"-"&amp;$B279)</f>
        <v/>
      </c>
      <c r="H279" s="8"/>
      <c r="I279" s="8"/>
    </row>
    <row r="280" spans="1:9" ht="15">
      <c r="A280" s="9"/>
      <c r="B280" s="26" t="str">
        <f>IF($A280="","",YEAR($A280)*100+MONTH($A280))</f>
        <v/>
      </c>
      <c r="C280" s="8"/>
      <c r="D280" s="8"/>
      <c r="E280" s="10"/>
      <c r="F280" s="8"/>
      <c r="G280" s="26" t="str">
        <f>IF($C280="","",$C280&amp;"-"&amp;$B280)</f>
        <v/>
      </c>
      <c r="H280" s="8"/>
      <c r="I280" s="8"/>
    </row>
    <row r="281" spans="1:9" ht="15">
      <c r="A281" s="9"/>
      <c r="B281" s="26" t="str">
        <f>IF($A281="","",YEAR($A281)*100+MONTH($A281))</f>
        <v/>
      </c>
      <c r="C281" s="8"/>
      <c r="D281" s="8"/>
      <c r="E281" s="10"/>
      <c r="F281" s="8"/>
      <c r="G281" s="26" t="str">
        <f>IF($C281="","",$C281&amp;"-"&amp;$B281)</f>
        <v/>
      </c>
      <c r="H281" s="8"/>
      <c r="I281" s="8"/>
    </row>
    <row r="282" spans="1:9" ht="15">
      <c r="A282" s="9"/>
      <c r="B282" s="26" t="str">
        <f>IF($A282="","",YEAR($A282)*100+MONTH($A282))</f>
        <v/>
      </c>
      <c r="C282" s="8"/>
      <c r="D282" s="8"/>
      <c r="E282" s="10"/>
      <c r="F282" s="8"/>
      <c r="G282" s="26" t="str">
        <f>IF($C282="","",$C282&amp;"-"&amp;$B282)</f>
        <v/>
      </c>
      <c r="H282" s="8"/>
      <c r="I282" s="8"/>
    </row>
    <row r="283" spans="1:9" ht="15">
      <c r="A283" s="9"/>
      <c r="B283" s="26" t="str">
        <f>IF($A283="","",YEAR($A283)*100+MONTH($A283))</f>
        <v/>
      </c>
      <c r="C283" s="8"/>
      <c r="D283" s="8"/>
      <c r="E283" s="10"/>
      <c r="F283" s="8"/>
      <c r="G283" s="26" t="str">
        <f>IF($C283="","",$C283&amp;"-"&amp;$B283)</f>
        <v/>
      </c>
      <c r="H283" s="8"/>
      <c r="I283" s="8"/>
    </row>
    <row r="284" spans="1:9" ht="15">
      <c r="A284" s="9"/>
      <c r="B284" s="26" t="str">
        <f>IF($A284="","",YEAR($A284)*100+MONTH($A284))</f>
        <v/>
      </c>
      <c r="C284" s="8"/>
      <c r="D284" s="8"/>
      <c r="E284" s="10"/>
      <c r="F284" s="8"/>
      <c r="G284" s="26" t="str">
        <f>IF($C284="","",$C284&amp;"-"&amp;$B284)</f>
        <v/>
      </c>
      <c r="H284" s="8"/>
      <c r="I284" s="8"/>
    </row>
    <row r="285" spans="1:9" ht="15">
      <c r="A285" s="9"/>
      <c r="B285" s="26" t="str">
        <f>IF($A285="","",YEAR($A285)*100+MONTH($A285))</f>
        <v/>
      </c>
      <c r="C285" s="8"/>
      <c r="D285" s="8"/>
      <c r="E285" s="10"/>
      <c r="F285" s="8"/>
      <c r="G285" s="26" t="str">
        <f>IF($C285="","",$C285&amp;"-"&amp;$B285)</f>
        <v/>
      </c>
      <c r="H285" s="8"/>
      <c r="I285" s="8"/>
    </row>
    <row r="286" spans="1:9" ht="15">
      <c r="A286" s="9"/>
      <c r="B286" s="26" t="str">
        <f>IF($A286="","",YEAR($A286)*100+MONTH($A286))</f>
        <v/>
      </c>
      <c r="C286" s="8"/>
      <c r="D286" s="8"/>
      <c r="E286" s="10"/>
      <c r="F286" s="8"/>
      <c r="G286" s="26" t="str">
        <f>IF($C286="","",$C286&amp;"-"&amp;$B286)</f>
        <v/>
      </c>
      <c r="H286" s="8"/>
      <c r="I286" s="8"/>
    </row>
    <row r="287" spans="1:9" ht="15">
      <c r="A287" s="9"/>
      <c r="B287" s="26" t="str">
        <f>IF($A287="","",YEAR($A287)*100+MONTH($A287))</f>
        <v/>
      </c>
      <c r="C287" s="8"/>
      <c r="D287" s="8"/>
      <c r="E287" s="10"/>
      <c r="F287" s="8"/>
      <c r="G287" s="26" t="str">
        <f>IF($C287="","",$C287&amp;"-"&amp;$B287)</f>
        <v/>
      </c>
      <c r="H287" s="8"/>
      <c r="I287" s="8"/>
    </row>
    <row r="288" spans="1:9" ht="15">
      <c r="A288" s="9"/>
      <c r="B288" s="26" t="str">
        <f>IF($A288="","",YEAR($A288)*100+MONTH($A288))</f>
        <v/>
      </c>
      <c r="C288" s="8"/>
      <c r="D288" s="8"/>
      <c r="E288" s="10"/>
      <c r="F288" s="8"/>
      <c r="G288" s="26" t="str">
        <f>IF($C288="","",$C288&amp;"-"&amp;$B288)</f>
        <v/>
      </c>
      <c r="H288" s="8"/>
      <c r="I288" s="8"/>
    </row>
    <row r="289" spans="1:9" ht="15">
      <c r="A289" s="9"/>
      <c r="B289" s="26" t="str">
        <f>IF($A289="","",YEAR($A289)*100+MONTH($A289))</f>
        <v/>
      </c>
      <c r="C289" s="8"/>
      <c r="D289" s="8"/>
      <c r="E289" s="10"/>
      <c r="F289" s="8"/>
      <c r="G289" s="26" t="str">
        <f>IF($C289="","",$C289&amp;"-"&amp;$B289)</f>
        <v/>
      </c>
      <c r="H289" s="8"/>
      <c r="I289" s="8"/>
    </row>
    <row r="290" spans="1:9" ht="15">
      <c r="A290" s="9"/>
      <c r="B290" s="26" t="str">
        <f>IF($A290="","",YEAR($A290)*100+MONTH($A290))</f>
        <v/>
      </c>
      <c r="C290" s="8"/>
      <c r="D290" s="8"/>
      <c r="E290" s="10"/>
      <c r="F290" s="8"/>
      <c r="G290" s="26" t="str">
        <f>IF($C290="","",$C290&amp;"-"&amp;$B290)</f>
        <v/>
      </c>
      <c r="H290" s="8"/>
      <c r="I290" s="8"/>
    </row>
    <row r="291" spans="1:9" ht="15">
      <c r="A291" s="9"/>
      <c r="B291" s="26" t="str">
        <f>IF($A291="","",YEAR($A291)*100+MONTH($A291))</f>
        <v/>
      </c>
      <c r="C291" s="8"/>
      <c r="D291" s="8"/>
      <c r="E291" s="10"/>
      <c r="F291" s="8"/>
      <c r="G291" s="26" t="str">
        <f>IF($C291="","",$C291&amp;"-"&amp;$B291)</f>
        <v/>
      </c>
      <c r="H291" s="8"/>
      <c r="I291" s="8"/>
    </row>
    <row r="292" spans="1:9" ht="15">
      <c r="A292" s="9"/>
      <c r="B292" s="26" t="str">
        <f>IF($A292="","",YEAR($A292)*100+MONTH($A292))</f>
        <v/>
      </c>
      <c r="C292" s="8"/>
      <c r="D292" s="8"/>
      <c r="E292" s="10"/>
      <c r="F292" s="8"/>
      <c r="G292" s="26" t="str">
        <f>IF($C292="","",$C292&amp;"-"&amp;$B292)</f>
        <v/>
      </c>
      <c r="H292" s="8"/>
      <c r="I292" s="8"/>
    </row>
    <row r="293" spans="1:9" ht="15">
      <c r="A293" s="9"/>
      <c r="B293" s="26" t="str">
        <f>IF($A293="","",YEAR($A293)*100+MONTH($A293))</f>
        <v/>
      </c>
      <c r="C293" s="8"/>
      <c r="D293" s="8"/>
      <c r="E293" s="10"/>
      <c r="F293" s="8"/>
      <c r="G293" s="26" t="str">
        <f>IF($C293="","",$C293&amp;"-"&amp;$B293)</f>
        <v/>
      </c>
      <c r="H293" s="8"/>
      <c r="I293" s="8"/>
    </row>
    <row r="294" spans="1:9" ht="15">
      <c r="A294" s="9"/>
      <c r="B294" s="26" t="str">
        <f>IF($A294="","",YEAR($A294)*100+MONTH($A294))</f>
        <v/>
      </c>
      <c r="C294" s="8"/>
      <c r="D294" s="8"/>
      <c r="E294" s="10"/>
      <c r="F294" s="8"/>
      <c r="G294" s="26" t="str">
        <f>IF($C294="","",$C294&amp;"-"&amp;$B294)</f>
        <v/>
      </c>
      <c r="H294" s="8"/>
      <c r="I294" s="8"/>
    </row>
    <row r="295" spans="1:9" ht="15">
      <c r="A295" s="9"/>
      <c r="B295" s="26" t="str">
        <f>IF($A295="","",YEAR($A295)*100+MONTH($A295))</f>
        <v/>
      </c>
      <c r="C295" s="8"/>
      <c r="D295" s="8"/>
      <c r="E295" s="10"/>
      <c r="F295" s="8"/>
      <c r="G295" s="26" t="str">
        <f>IF($C295="","",$C295&amp;"-"&amp;$B295)</f>
        <v/>
      </c>
      <c r="H295" s="8"/>
      <c r="I295" s="8"/>
    </row>
    <row r="296" spans="1:9" ht="15">
      <c r="A296" s="9"/>
      <c r="B296" s="26" t="str">
        <f>IF($A296="","",YEAR($A296)*100+MONTH($A296))</f>
        <v/>
      </c>
      <c r="C296" s="8"/>
      <c r="D296" s="8"/>
      <c r="E296" s="10"/>
      <c r="F296" s="8"/>
      <c r="G296" s="26" t="str">
        <f>IF($C296="","",$C296&amp;"-"&amp;$B296)</f>
        <v/>
      </c>
      <c r="H296" s="8"/>
      <c r="I296" s="8"/>
    </row>
    <row r="297" spans="1:9" ht="15">
      <c r="A297" s="9"/>
      <c r="B297" s="26" t="str">
        <f>IF($A297="","",YEAR($A297)*100+MONTH($A297))</f>
        <v/>
      </c>
      <c r="C297" s="8"/>
      <c r="D297" s="8"/>
      <c r="E297" s="10"/>
      <c r="F297" s="8"/>
      <c r="G297" s="26" t="str">
        <f>IF($C297="","",$C297&amp;"-"&amp;$B297)</f>
        <v/>
      </c>
      <c r="H297" s="8"/>
      <c r="I297" s="8"/>
    </row>
    <row r="298" spans="1:9" ht="15">
      <c r="A298" s="9"/>
      <c r="B298" s="26" t="str">
        <f>IF($A298="","",YEAR($A298)*100+MONTH($A298))</f>
        <v/>
      </c>
      <c r="C298" s="8"/>
      <c r="D298" s="8"/>
      <c r="E298" s="10"/>
      <c r="F298" s="8"/>
      <c r="G298" s="26" t="str">
        <f>IF($C298="","",$C298&amp;"-"&amp;$B298)</f>
        <v/>
      </c>
      <c r="H298" s="8"/>
      <c r="I298" s="8"/>
    </row>
    <row r="299" spans="1:9" ht="15">
      <c r="A299" s="9"/>
      <c r="B299" s="26" t="str">
        <f>IF($A299="","",YEAR($A299)*100+MONTH($A299))</f>
        <v/>
      </c>
      <c r="C299" s="8"/>
      <c r="D299" s="8"/>
      <c r="E299" s="10"/>
      <c r="F299" s="8"/>
      <c r="G299" s="26" t="str">
        <f>IF($C299="","",$C299&amp;"-"&amp;$B299)</f>
        <v/>
      </c>
      <c r="H299" s="8"/>
      <c r="I299" s="8"/>
    </row>
    <row r="300" spans="1:9" ht="15">
      <c r="A300" s="9"/>
      <c r="B300" s="26" t="str">
        <f>IF($A300="","",YEAR($A300)*100+MONTH($A300))</f>
        <v/>
      </c>
      <c r="C300" s="8"/>
      <c r="D300" s="8"/>
      <c r="E300" s="10"/>
      <c r="F300" s="8"/>
      <c r="G300" s="26" t="str">
        <f>IF($C300="","",$C300&amp;"-"&amp;$B300)</f>
        <v/>
      </c>
      <c r="H300" s="8"/>
      <c r="I300" s="8"/>
    </row>
    <row r="301" spans="1:9" ht="15">
      <c r="A301" s="9"/>
      <c r="B301" s="26" t="str">
        <f>IF($A301="","",YEAR($A301)*100+MONTH($A301))</f>
        <v/>
      </c>
      <c r="C301" s="8"/>
      <c r="D301" s="8"/>
      <c r="E301" s="10"/>
      <c r="F301" s="8"/>
      <c r="G301" s="26" t="str">
        <f>IF($C301="","",$C301&amp;"-"&amp;$B301)</f>
        <v/>
      </c>
      <c r="H301" s="8"/>
      <c r="I301" s="8"/>
    </row>
    <row r="302" spans="1:9" ht="15">
      <c r="A302" s="9"/>
      <c r="B302" s="26" t="str">
        <f>IF($A302="","",YEAR($A302)*100+MONTH($A302))</f>
        <v/>
      </c>
      <c r="C302" s="8"/>
      <c r="D302" s="8"/>
      <c r="E302" s="10"/>
      <c r="F302" s="8"/>
      <c r="G302" s="26" t="str">
        <f>IF($C302="","",$C302&amp;"-"&amp;$B302)</f>
        <v/>
      </c>
      <c r="H302" s="8"/>
      <c r="I302" s="8"/>
    </row>
    <row r="303" spans="1:9" ht="15">
      <c r="A303" s="9"/>
      <c r="B303" s="26" t="str">
        <f>IF($A303="","",YEAR($A303)*100+MONTH($A303))</f>
        <v/>
      </c>
      <c r="C303" s="8"/>
      <c r="D303" s="8"/>
      <c r="E303" s="10"/>
      <c r="F303" s="8"/>
      <c r="G303" s="26" t="str">
        <f>IF($C303="","",$C303&amp;"-"&amp;$B303)</f>
        <v/>
      </c>
      <c r="H303" s="8"/>
      <c r="I303" s="8"/>
    </row>
    <row r="304" spans="1:9" ht="15">
      <c r="A304" s="9"/>
      <c r="B304" s="26" t="str">
        <f>IF($A304="","",YEAR($A304)*100+MONTH($A304))</f>
        <v/>
      </c>
      <c r="C304" s="8"/>
      <c r="D304" s="8"/>
      <c r="E304" s="10"/>
      <c r="F304" s="8"/>
      <c r="G304" s="26" t="str">
        <f>IF($C304="","",$C304&amp;"-"&amp;$B304)</f>
        <v/>
      </c>
      <c r="H304" s="8"/>
      <c r="I304" s="8"/>
    </row>
    <row r="305" spans="1:9" ht="15">
      <c r="A305" s="9"/>
      <c r="B305" s="26" t="str">
        <f>IF($A305="","",YEAR($A305)*100+MONTH($A305))</f>
        <v/>
      </c>
      <c r="C305" s="8"/>
      <c r="D305" s="8"/>
      <c r="E305" s="10"/>
      <c r="F305" s="8"/>
      <c r="G305" s="26" t="str">
        <f>IF($C305="","",$C305&amp;"-"&amp;$B305)</f>
        <v/>
      </c>
      <c r="H305" s="8"/>
      <c r="I305" s="8"/>
    </row>
    <row r="306" spans="1:9" ht="15">
      <c r="A306" s="9"/>
      <c r="B306" s="26" t="str">
        <f>IF($A306="","",YEAR($A306)*100+MONTH($A306))</f>
        <v/>
      </c>
      <c r="C306" s="8"/>
      <c r="D306" s="8"/>
      <c r="E306" s="10"/>
      <c r="F306" s="8"/>
      <c r="G306" s="26" t="str">
        <f>IF($C306="","",$C306&amp;"-"&amp;$B306)</f>
        <v/>
      </c>
      <c r="H306" s="8"/>
      <c r="I306" s="8"/>
    </row>
    <row r="307" spans="1:9" ht="15">
      <c r="A307" s="9"/>
      <c r="B307" s="26" t="str">
        <f>IF($A307="","",YEAR($A307)*100+MONTH($A307))</f>
        <v/>
      </c>
      <c r="C307" s="8"/>
      <c r="D307" s="8"/>
      <c r="E307" s="10"/>
      <c r="F307" s="8"/>
      <c r="G307" s="26" t="str">
        <f>IF($C307="","",$C307&amp;"-"&amp;$B307)</f>
        <v/>
      </c>
      <c r="H307" s="8"/>
      <c r="I307" s="8"/>
    </row>
    <row r="308" spans="1:9" ht="15">
      <c r="A308" s="9"/>
      <c r="B308" s="26" t="str">
        <f>IF($A308="","",YEAR($A308)*100+MONTH($A308))</f>
        <v/>
      </c>
      <c r="C308" s="8"/>
      <c r="D308" s="8"/>
      <c r="E308" s="10"/>
      <c r="F308" s="8"/>
      <c r="G308" s="26" t="str">
        <f>IF($C308="","",$C308&amp;"-"&amp;$B308)</f>
        <v/>
      </c>
      <c r="H308" s="8"/>
      <c r="I308" s="8"/>
    </row>
    <row r="309" spans="1:9" ht="15">
      <c r="A309" s="9"/>
      <c r="B309" s="26" t="str">
        <f>IF($A309="","",YEAR($A309)*100+MONTH($A309))</f>
        <v/>
      </c>
      <c r="C309" s="8"/>
      <c r="D309" s="8"/>
      <c r="E309" s="10"/>
      <c r="F309" s="8"/>
      <c r="G309" s="26" t="str">
        <f>IF($C309="","",$C309&amp;"-"&amp;$B309)</f>
        <v/>
      </c>
      <c r="H309" s="8"/>
      <c r="I309" s="8"/>
    </row>
    <row r="310" spans="1:9" ht="15">
      <c r="A310" s="9"/>
      <c r="B310" s="26" t="str">
        <f>IF($A310="","",YEAR($A310)*100+MONTH($A310))</f>
        <v/>
      </c>
      <c r="C310" s="8"/>
      <c r="D310" s="8"/>
      <c r="E310" s="10"/>
      <c r="F310" s="8"/>
      <c r="G310" s="26" t="str">
        <f>IF($C310="","",$C310&amp;"-"&amp;$B310)</f>
        <v/>
      </c>
      <c r="H310" s="8"/>
      <c r="I310" s="8"/>
    </row>
    <row r="311" spans="1:9" ht="15">
      <c r="A311" s="9"/>
      <c r="B311" s="26" t="str">
        <f>IF($A311="","",YEAR($A311)*100+MONTH($A311))</f>
        <v/>
      </c>
      <c r="C311" s="8"/>
      <c r="D311" s="8"/>
      <c r="E311" s="10"/>
      <c r="F311" s="8"/>
      <c r="G311" s="26" t="str">
        <f>IF($C311="","",$C311&amp;"-"&amp;$B311)</f>
        <v/>
      </c>
      <c r="H311" s="8"/>
      <c r="I311" s="8"/>
    </row>
    <row r="312" spans="1:9" ht="15">
      <c r="A312" s="9"/>
      <c r="B312" s="26" t="str">
        <f>IF($A312="","",YEAR($A312)*100+MONTH($A312))</f>
        <v/>
      </c>
      <c r="C312" s="8"/>
      <c r="D312" s="8"/>
      <c r="E312" s="10"/>
      <c r="F312" s="8"/>
      <c r="G312" s="26" t="str">
        <f>IF($C312="","",$C312&amp;"-"&amp;$B312)</f>
        <v/>
      </c>
      <c r="H312" s="8"/>
      <c r="I312" s="8"/>
    </row>
    <row r="313" spans="1:9" ht="15">
      <c r="A313" s="9"/>
      <c r="B313" s="26" t="str">
        <f>IF($A313="","",YEAR($A313)*100+MONTH($A313))</f>
        <v/>
      </c>
      <c r="C313" s="8"/>
      <c r="D313" s="8"/>
      <c r="E313" s="10"/>
      <c r="F313" s="8"/>
      <c r="G313" s="26" t="str">
        <f>IF($C313="","",$C313&amp;"-"&amp;$B313)</f>
        <v/>
      </c>
      <c r="H313" s="8"/>
      <c r="I313" s="8"/>
    </row>
    <row r="314" spans="1:9" ht="15">
      <c r="A314" s="9"/>
      <c r="B314" s="26" t="str">
        <f>IF($A314="","",YEAR($A314)*100+MONTH($A314))</f>
        <v/>
      </c>
      <c r="C314" s="8"/>
      <c r="D314" s="8"/>
      <c r="E314" s="10"/>
      <c r="F314" s="8"/>
      <c r="G314" s="26" t="str">
        <f>IF($C314="","",$C314&amp;"-"&amp;$B314)</f>
        <v/>
      </c>
      <c r="H314" s="8"/>
      <c r="I314" s="8"/>
    </row>
    <row r="315" spans="1:9" ht="15">
      <c r="A315" s="9"/>
      <c r="B315" s="26" t="str">
        <f>IF($A315="","",YEAR($A315)*100+MONTH($A315))</f>
        <v/>
      </c>
      <c r="C315" s="8"/>
      <c r="D315" s="8"/>
      <c r="E315" s="10"/>
      <c r="F315" s="8"/>
      <c r="G315" s="26" t="str">
        <f>IF($C315="","",$C315&amp;"-"&amp;$B315)</f>
        <v/>
      </c>
      <c r="H315" s="8"/>
      <c r="I315" s="8"/>
    </row>
    <row r="316" spans="1:9" ht="15">
      <c r="A316" s="9"/>
      <c r="B316" s="26" t="str">
        <f>IF($A316="","",YEAR($A316)*100+MONTH($A316))</f>
        <v/>
      </c>
      <c r="C316" s="8"/>
      <c r="D316" s="8"/>
      <c r="E316" s="10"/>
      <c r="F316" s="8"/>
      <c r="G316" s="26" t="str">
        <f>IF($C316="","",$C316&amp;"-"&amp;$B316)</f>
        <v/>
      </c>
      <c r="H316" s="8"/>
      <c r="I316" s="8"/>
    </row>
    <row r="317" spans="1:9" ht="15">
      <c r="A317" s="9"/>
      <c r="B317" s="26" t="str">
        <f>IF($A317="","",YEAR($A317)*100+MONTH($A317))</f>
        <v/>
      </c>
      <c r="C317" s="8"/>
      <c r="D317" s="8"/>
      <c r="E317" s="10"/>
      <c r="F317" s="8"/>
      <c r="G317" s="26" t="str">
        <f>IF($C317="","",$C317&amp;"-"&amp;$B317)</f>
        <v/>
      </c>
      <c r="H317" s="8"/>
      <c r="I317" s="8"/>
    </row>
    <row r="318" spans="1:9" ht="15">
      <c r="A318" s="9"/>
      <c r="B318" s="26" t="str">
        <f>IF($A318="","",YEAR($A318)*100+MONTH($A318))</f>
        <v/>
      </c>
      <c r="C318" s="8"/>
      <c r="D318" s="8"/>
      <c r="E318" s="10"/>
      <c r="F318" s="8"/>
      <c r="G318" s="26" t="str">
        <f>IF($C318="","",$C318&amp;"-"&amp;$B318)</f>
        <v/>
      </c>
      <c r="H318" s="8"/>
      <c r="I318" s="8"/>
    </row>
    <row r="319" spans="1:9" ht="15">
      <c r="A319" s="9"/>
      <c r="B319" s="26" t="str">
        <f>IF($A319="","",YEAR($A319)*100+MONTH($A319))</f>
        <v/>
      </c>
      <c r="C319" s="8"/>
      <c r="D319" s="8"/>
      <c r="E319" s="10"/>
      <c r="F319" s="8"/>
      <c r="G319" s="26" t="str">
        <f>IF($C319="","",$C319&amp;"-"&amp;$B319)</f>
        <v/>
      </c>
      <c r="H319" s="8"/>
      <c r="I319" s="8"/>
    </row>
    <row r="320" spans="1:9" ht="15">
      <c r="A320" s="9"/>
      <c r="B320" s="26" t="str">
        <f>IF($A320="","",YEAR($A320)*100+MONTH($A320))</f>
        <v/>
      </c>
      <c r="C320" s="8"/>
      <c r="D320" s="8"/>
      <c r="E320" s="10"/>
      <c r="F320" s="8"/>
      <c r="G320" s="26" t="str">
        <f>IF($C320="","",$C320&amp;"-"&amp;$B320)</f>
        <v/>
      </c>
      <c r="H320" s="8"/>
      <c r="I320" s="8"/>
    </row>
    <row r="321" spans="1:9" ht="15">
      <c r="A321" s="9"/>
      <c r="B321" s="26" t="str">
        <f>IF($A321="","",YEAR($A321)*100+MONTH($A321))</f>
        <v/>
      </c>
      <c r="C321" s="8"/>
      <c r="D321" s="8"/>
      <c r="E321" s="10"/>
      <c r="F321" s="8"/>
      <c r="G321" s="26" t="str">
        <f>IF($C321="","",$C321&amp;"-"&amp;$B321)</f>
        <v/>
      </c>
      <c r="H321" s="8"/>
      <c r="I321" s="8"/>
    </row>
    <row r="322" spans="1:9" ht="15">
      <c r="A322" s="9"/>
      <c r="B322" s="26" t="str">
        <f>IF($A322="","",YEAR($A322)*100+MONTH($A322))</f>
        <v/>
      </c>
      <c r="C322" s="8"/>
      <c r="D322" s="8"/>
      <c r="E322" s="10"/>
      <c r="F322" s="8"/>
      <c r="G322" s="26" t="str">
        <f>IF($C322="","",$C322&amp;"-"&amp;$B322)</f>
        <v/>
      </c>
      <c r="H322" s="8"/>
      <c r="I322" s="8"/>
    </row>
    <row r="323" spans="1:9" ht="15">
      <c r="A323" s="9"/>
      <c r="B323" s="26" t="str">
        <f>IF($A323="","",YEAR($A323)*100+MONTH($A323))</f>
        <v/>
      </c>
      <c r="C323" s="8"/>
      <c r="D323" s="8"/>
      <c r="E323" s="10"/>
      <c r="F323" s="8"/>
      <c r="G323" s="26" t="str">
        <f>IF($C323="","",$C323&amp;"-"&amp;$B323)</f>
        <v/>
      </c>
      <c r="H323" s="8"/>
      <c r="I323" s="8"/>
    </row>
    <row r="324" spans="1:9" ht="15">
      <c r="A324" s="9"/>
      <c r="B324" s="26" t="str">
        <f>IF($A324="","",YEAR($A324)*100+MONTH($A324))</f>
        <v/>
      </c>
      <c r="C324" s="8"/>
      <c r="D324" s="8"/>
      <c r="E324" s="10"/>
      <c r="F324" s="8"/>
      <c r="G324" s="26" t="str">
        <f>IF($C324="","",$C324&amp;"-"&amp;$B324)</f>
        <v/>
      </c>
      <c r="H324" s="8"/>
      <c r="I324" s="8"/>
    </row>
    <row r="325" spans="1:9" ht="15">
      <c r="A325" s="9"/>
      <c r="B325" s="26" t="str">
        <f>IF($A325="","",YEAR($A325)*100+MONTH($A325))</f>
        <v/>
      </c>
      <c r="C325" s="8"/>
      <c r="D325" s="8"/>
      <c r="E325" s="10"/>
      <c r="F325" s="8"/>
      <c r="G325" s="26" t="str">
        <f>IF($C325="","",$C325&amp;"-"&amp;$B325)</f>
        <v/>
      </c>
      <c r="H325" s="8"/>
      <c r="I325" s="8"/>
    </row>
    <row r="326" spans="1:9" ht="15">
      <c r="A326" s="9"/>
      <c r="B326" s="26" t="str">
        <f>IF($A326="","",YEAR($A326)*100+MONTH($A326))</f>
        <v/>
      </c>
      <c r="C326" s="8"/>
      <c r="D326" s="8"/>
      <c r="E326" s="10"/>
      <c r="F326" s="8"/>
      <c r="G326" s="26" t="str">
        <f>IF($C326="","",$C326&amp;"-"&amp;$B326)</f>
        <v/>
      </c>
      <c r="H326" s="8"/>
      <c r="I326" s="8"/>
    </row>
    <row r="327" spans="1:9" ht="15">
      <c r="A327" s="9"/>
      <c r="B327" s="26" t="str">
        <f>IF($A327="","",YEAR($A327)*100+MONTH($A327))</f>
        <v/>
      </c>
      <c r="C327" s="8"/>
      <c r="D327" s="8"/>
      <c r="E327" s="10"/>
      <c r="F327" s="8"/>
      <c r="G327" s="26" t="str">
        <f>IF($C327="","",$C327&amp;"-"&amp;$B327)</f>
        <v/>
      </c>
      <c r="H327" s="8"/>
      <c r="I327" s="8"/>
    </row>
    <row r="328" spans="1:9" ht="15">
      <c r="A328" s="9"/>
      <c r="B328" s="26" t="str">
        <f>IF($A328="","",YEAR($A328)*100+MONTH($A328))</f>
        <v/>
      </c>
      <c r="C328" s="8"/>
      <c r="D328" s="8"/>
      <c r="E328" s="10"/>
      <c r="F328" s="8"/>
      <c r="G328" s="26" t="str">
        <f>IF($C328="","",$C328&amp;"-"&amp;$B328)</f>
        <v/>
      </c>
      <c r="H328" s="8"/>
      <c r="I328" s="8"/>
    </row>
    <row r="329" spans="1:9" ht="15">
      <c r="A329" s="9"/>
      <c r="B329" s="26" t="str">
        <f>IF($A329="","",YEAR($A329)*100+MONTH($A329))</f>
        <v/>
      </c>
      <c r="C329" s="8"/>
      <c r="D329" s="8"/>
      <c r="E329" s="10"/>
      <c r="F329" s="8"/>
      <c r="G329" s="26" t="str">
        <f>IF($C329="","",$C329&amp;"-"&amp;$B329)</f>
        <v/>
      </c>
      <c r="H329" s="8"/>
      <c r="I329" s="8"/>
    </row>
    <row r="330" spans="1:9" ht="15">
      <c r="A330" s="9"/>
      <c r="B330" s="26" t="str">
        <f>IF($A330="","",YEAR($A330)*100+MONTH($A330))</f>
        <v/>
      </c>
      <c r="C330" s="8"/>
      <c r="D330" s="8"/>
      <c r="E330" s="10"/>
      <c r="F330" s="8"/>
      <c r="G330" s="26" t="str">
        <f>IF($C330="","",$C330&amp;"-"&amp;$B330)</f>
        <v/>
      </c>
      <c r="H330" s="8"/>
      <c r="I330" s="8"/>
    </row>
    <row r="331" spans="1:9" ht="15">
      <c r="A331" s="9"/>
      <c r="B331" s="26" t="str">
        <f>IF($A331="","",YEAR($A331)*100+MONTH($A331))</f>
        <v/>
      </c>
      <c r="C331" s="8"/>
      <c r="D331" s="8"/>
      <c r="E331" s="10"/>
      <c r="F331" s="8"/>
      <c r="G331" s="26" t="str">
        <f>IF($C331="","",$C331&amp;"-"&amp;$B331)</f>
        <v/>
      </c>
      <c r="H331" s="8"/>
      <c r="I331" s="8"/>
    </row>
    <row r="332" spans="1:9" ht="15">
      <c r="A332" s="9"/>
      <c r="B332" s="26" t="str">
        <f>IF($A332="","",YEAR($A332)*100+MONTH($A332))</f>
        <v/>
      </c>
      <c r="C332" s="8"/>
      <c r="D332" s="8"/>
      <c r="E332" s="10"/>
      <c r="F332" s="8"/>
      <c r="G332" s="26" t="str">
        <f>IF($C332="","",$C332&amp;"-"&amp;$B332)</f>
        <v/>
      </c>
      <c r="H332" s="8"/>
      <c r="I332" s="8"/>
    </row>
    <row r="333" spans="1:9" ht="15">
      <c r="A333" s="9"/>
      <c r="B333" s="26" t="str">
        <f>IF($A333="","",YEAR($A333)*100+MONTH($A333))</f>
        <v/>
      </c>
      <c r="C333" s="8"/>
      <c r="D333" s="8"/>
      <c r="E333" s="10"/>
      <c r="F333" s="8"/>
      <c r="G333" s="26" t="str">
        <f>IF($C333="","",$C333&amp;"-"&amp;$B333)</f>
        <v/>
      </c>
      <c r="H333" s="8"/>
      <c r="I333" s="8"/>
    </row>
    <row r="334" spans="1:9" ht="15">
      <c r="A334" s="9"/>
      <c r="B334" s="26" t="str">
        <f>IF($A334="","",YEAR($A334)*100+MONTH($A334))</f>
        <v/>
      </c>
      <c r="C334" s="8"/>
      <c r="D334" s="8"/>
      <c r="E334" s="10"/>
      <c r="F334" s="8"/>
      <c r="G334" s="26" t="str">
        <f>IF($C334="","",$C334&amp;"-"&amp;$B334)</f>
        <v/>
      </c>
      <c r="H334" s="8"/>
      <c r="I334" s="8"/>
    </row>
    <row r="335" spans="1:9" ht="15">
      <c r="A335" s="9"/>
      <c r="B335" s="26" t="str">
        <f>IF($A335="","",YEAR($A335)*100+MONTH($A335))</f>
        <v/>
      </c>
      <c r="C335" s="8"/>
      <c r="D335" s="8"/>
      <c r="E335" s="10"/>
      <c r="F335" s="8"/>
      <c r="G335" s="26" t="str">
        <f>IF($C335="","",$C335&amp;"-"&amp;$B335)</f>
        <v/>
      </c>
      <c r="H335" s="8"/>
      <c r="I335" s="8"/>
    </row>
    <row r="336" spans="1:9" ht="15">
      <c r="A336" s="9"/>
      <c r="B336" s="26" t="str">
        <f>IF($A336="","",YEAR($A336)*100+MONTH($A336))</f>
        <v/>
      </c>
      <c r="C336" s="8"/>
      <c r="D336" s="8"/>
      <c r="E336" s="10"/>
      <c r="F336" s="8"/>
      <c r="G336" s="26" t="str">
        <f>IF($C336="","",$C336&amp;"-"&amp;$B336)</f>
        <v/>
      </c>
      <c r="H336" s="8"/>
      <c r="I336" s="8"/>
    </row>
    <row r="337" spans="1:9" ht="15">
      <c r="A337" s="9"/>
      <c r="B337" s="26" t="str">
        <f>IF($A337="","",YEAR($A337)*100+MONTH($A337))</f>
        <v/>
      </c>
      <c r="C337" s="8"/>
      <c r="D337" s="8"/>
      <c r="E337" s="10"/>
      <c r="F337" s="8"/>
      <c r="G337" s="26" t="str">
        <f>IF($C337="","",$C337&amp;"-"&amp;$B337)</f>
        <v/>
      </c>
      <c r="H337" s="8"/>
      <c r="I337" s="8"/>
    </row>
    <row r="338" spans="1:9" ht="15">
      <c r="A338" s="9"/>
      <c r="B338" s="26" t="str">
        <f>IF($A338="","",YEAR($A338)*100+MONTH($A338))</f>
        <v/>
      </c>
      <c r="C338" s="8"/>
      <c r="D338" s="8"/>
      <c r="E338" s="10"/>
      <c r="F338" s="8"/>
      <c r="G338" s="26" t="str">
        <f>IF($C338="","",$C338&amp;"-"&amp;$B338)</f>
        <v/>
      </c>
      <c r="H338" s="8"/>
      <c r="I338" s="8"/>
    </row>
    <row r="339" spans="1:9" ht="15">
      <c r="A339" s="9"/>
      <c r="B339" s="26" t="str">
        <f>IF($A339="","",YEAR($A339)*100+MONTH($A339))</f>
        <v/>
      </c>
      <c r="C339" s="8"/>
      <c r="D339" s="8"/>
      <c r="E339" s="10"/>
      <c r="F339" s="8"/>
      <c r="G339" s="26" t="str">
        <f>IF($C339="","",$C339&amp;"-"&amp;$B339)</f>
        <v/>
      </c>
      <c r="H339" s="8"/>
      <c r="I339" s="8"/>
    </row>
    <row r="340" spans="1:9" ht="15">
      <c r="A340" s="9"/>
      <c r="B340" s="26" t="str">
        <f>IF($A340="","",YEAR($A340)*100+MONTH($A340))</f>
        <v/>
      </c>
      <c r="C340" s="8"/>
      <c r="D340" s="8"/>
      <c r="E340" s="10"/>
      <c r="F340" s="8"/>
      <c r="G340" s="26" t="str">
        <f>IF($C340="","",$C340&amp;"-"&amp;$B340)</f>
        <v/>
      </c>
      <c r="H340" s="8"/>
      <c r="I340" s="8"/>
    </row>
    <row r="341" spans="1:9" ht="15">
      <c r="A341" s="9"/>
      <c r="B341" s="26" t="str">
        <f>IF($A341="","",YEAR($A341)*100+MONTH($A341))</f>
        <v/>
      </c>
      <c r="C341" s="8"/>
      <c r="D341" s="8"/>
      <c r="E341" s="10"/>
      <c r="F341" s="8"/>
      <c r="G341" s="26" t="str">
        <f>IF($C341="","",$C341&amp;"-"&amp;$B341)</f>
        <v/>
      </c>
      <c r="H341" s="8"/>
      <c r="I341" s="8"/>
    </row>
    <row r="342" spans="1:9" ht="15">
      <c r="A342" s="9"/>
      <c r="B342" s="26" t="str">
        <f>IF($A342="","",YEAR($A342)*100+MONTH($A342))</f>
        <v/>
      </c>
      <c r="C342" s="8"/>
      <c r="D342" s="8"/>
      <c r="E342" s="10"/>
      <c r="F342" s="8"/>
      <c r="G342" s="26" t="str">
        <f>IF($C342="","",$C342&amp;"-"&amp;$B342)</f>
        <v/>
      </c>
      <c r="H342" s="8"/>
      <c r="I342" s="8"/>
    </row>
    <row r="343" spans="1:9" ht="15">
      <c r="A343" s="9"/>
      <c r="B343" s="26" t="str">
        <f>IF($A343="","",YEAR($A343)*100+MONTH($A343))</f>
        <v/>
      </c>
      <c r="C343" s="8"/>
      <c r="D343" s="8"/>
      <c r="E343" s="10"/>
      <c r="F343" s="8"/>
      <c r="G343" s="26" t="str">
        <f>IF($C343="","",$C343&amp;"-"&amp;$B343)</f>
        <v/>
      </c>
      <c r="H343" s="8"/>
      <c r="I343" s="8"/>
    </row>
    <row r="344" spans="1:9" ht="15">
      <c r="A344" s="9"/>
      <c r="B344" s="26" t="str">
        <f>IF($A344="","",YEAR($A344)*100+MONTH($A344))</f>
        <v/>
      </c>
      <c r="C344" s="8"/>
      <c r="D344" s="8"/>
      <c r="E344" s="10"/>
      <c r="F344" s="8"/>
      <c r="G344" s="26" t="str">
        <f>IF($C344="","",$C344&amp;"-"&amp;$B344)</f>
        <v/>
      </c>
      <c r="H344" s="8"/>
      <c r="I344" s="8"/>
    </row>
    <row r="345" spans="1:9" ht="15">
      <c r="A345" s="9"/>
      <c r="B345" s="26" t="str">
        <f>IF($A345="","",YEAR($A345)*100+MONTH($A345))</f>
        <v/>
      </c>
      <c r="C345" s="8"/>
      <c r="D345" s="8"/>
      <c r="E345" s="10"/>
      <c r="F345" s="8"/>
      <c r="G345" s="26" t="str">
        <f>IF($C345="","",$C345&amp;"-"&amp;$B345)</f>
        <v/>
      </c>
      <c r="H345" s="8"/>
      <c r="I345" s="8"/>
    </row>
    <row r="346" spans="1:9" ht="15">
      <c r="A346" s="9"/>
      <c r="B346" s="26" t="str">
        <f>IF($A346="","",YEAR($A346)*100+MONTH($A346))</f>
        <v/>
      </c>
      <c r="C346" s="8"/>
      <c r="D346" s="8"/>
      <c r="E346" s="10"/>
      <c r="F346" s="8"/>
      <c r="G346" s="26" t="str">
        <f>IF($C346="","",$C346&amp;"-"&amp;$B346)</f>
        <v/>
      </c>
      <c r="H346" s="8"/>
      <c r="I346" s="8"/>
    </row>
    <row r="347" spans="1:9" ht="15">
      <c r="A347" s="9"/>
      <c r="B347" s="26" t="str">
        <f>IF($A347="","",YEAR($A347)*100+MONTH($A347))</f>
        <v/>
      </c>
      <c r="C347" s="8"/>
      <c r="D347" s="8"/>
      <c r="E347" s="10"/>
      <c r="F347" s="8"/>
      <c r="G347" s="26" t="str">
        <f>IF($C347="","",$C347&amp;"-"&amp;$B347)</f>
        <v/>
      </c>
      <c r="H347" s="8"/>
      <c r="I347" s="8"/>
    </row>
    <row r="348" spans="1:9" ht="15">
      <c r="A348" s="9"/>
      <c r="B348" s="26" t="str">
        <f>IF($A348="","",YEAR($A348)*100+MONTH($A348))</f>
        <v/>
      </c>
      <c r="C348" s="8"/>
      <c r="D348" s="8"/>
      <c r="E348" s="10"/>
      <c r="F348" s="8"/>
      <c r="G348" s="26" t="str">
        <f>IF($C348="","",$C348&amp;"-"&amp;$B348)</f>
        <v/>
      </c>
      <c r="H348" s="8"/>
      <c r="I348" s="8"/>
    </row>
    <row r="349" spans="1:9" ht="15">
      <c r="A349" s="9"/>
      <c r="B349" s="26" t="str">
        <f>IF($A349="","",YEAR($A349)*100+MONTH($A349))</f>
        <v/>
      </c>
      <c r="C349" s="8"/>
      <c r="D349" s="8"/>
      <c r="E349" s="10"/>
      <c r="F349" s="8"/>
      <c r="G349" s="26" t="str">
        <f>IF($C349="","",$C349&amp;"-"&amp;$B349)</f>
        <v/>
      </c>
      <c r="H349" s="8"/>
      <c r="I349" s="8"/>
    </row>
    <row r="350" spans="1:9" ht="15">
      <c r="A350" s="9"/>
      <c r="B350" s="26" t="str">
        <f>IF($A350="","",YEAR($A350)*100+MONTH($A350))</f>
        <v/>
      </c>
      <c r="C350" s="8"/>
      <c r="D350" s="8"/>
      <c r="E350" s="10"/>
      <c r="F350" s="8"/>
      <c r="G350" s="26" t="str">
        <f>IF($C350="","",$C350&amp;"-"&amp;$B350)</f>
        <v/>
      </c>
      <c r="H350" s="8"/>
      <c r="I350" s="8"/>
    </row>
    <row r="351" spans="1:9" ht="15">
      <c r="A351" s="9"/>
      <c r="B351" s="26" t="str">
        <f>IF($A351="","",YEAR($A351)*100+MONTH($A351))</f>
        <v/>
      </c>
      <c r="C351" s="8"/>
      <c r="D351" s="8"/>
      <c r="E351" s="10"/>
      <c r="F351" s="8"/>
      <c r="G351" s="26" t="str">
        <f>IF($C351="","",$C351&amp;"-"&amp;$B351)</f>
        <v/>
      </c>
      <c r="H351" s="8"/>
      <c r="I351" s="8"/>
    </row>
    <row r="352" spans="1:9" ht="15">
      <c r="A352" s="9"/>
      <c r="B352" s="26" t="str">
        <f>IF($A352="","",YEAR($A352)*100+MONTH($A352))</f>
        <v/>
      </c>
      <c r="C352" s="8"/>
      <c r="D352" s="8"/>
      <c r="E352" s="10"/>
      <c r="F352" s="8"/>
      <c r="G352" s="26" t="str">
        <f>IF($C352="","",$C352&amp;"-"&amp;$B352)</f>
        <v/>
      </c>
      <c r="H352" s="8"/>
      <c r="I352" s="8"/>
    </row>
    <row r="353" spans="1:9" ht="15">
      <c r="A353" s="9"/>
      <c r="B353" s="26" t="str">
        <f>IF($A353="","",YEAR($A353)*100+MONTH($A353))</f>
        <v/>
      </c>
      <c r="C353" s="8"/>
      <c r="D353" s="8"/>
      <c r="E353" s="10"/>
      <c r="F353" s="8"/>
      <c r="G353" s="26" t="str">
        <f>IF($C353="","",$C353&amp;"-"&amp;$B353)</f>
        <v/>
      </c>
      <c r="H353" s="8"/>
      <c r="I353" s="8"/>
    </row>
    <row r="354" spans="1:9" ht="15">
      <c r="A354" s="9"/>
      <c r="B354" s="26" t="str">
        <f>IF($A354="","",YEAR($A354)*100+MONTH($A354))</f>
        <v/>
      </c>
      <c r="C354" s="8"/>
      <c r="D354" s="8"/>
      <c r="E354" s="10"/>
      <c r="F354" s="8"/>
      <c r="G354" s="26" t="str">
        <f>IF($C354="","",$C354&amp;"-"&amp;$B354)</f>
        <v/>
      </c>
      <c r="H354" s="8"/>
      <c r="I354" s="8"/>
    </row>
    <row r="355" spans="1:9" ht="15">
      <c r="A355" s="9"/>
      <c r="B355" s="26" t="str">
        <f>IF($A355="","",YEAR($A355)*100+MONTH($A355))</f>
        <v/>
      </c>
      <c r="C355" s="8"/>
      <c r="D355" s="8"/>
      <c r="E355" s="10"/>
      <c r="F355" s="8"/>
      <c r="G355" s="26" t="str">
        <f>IF($C355="","",$C355&amp;"-"&amp;$B355)</f>
        <v/>
      </c>
      <c r="H355" s="8"/>
      <c r="I355" s="8"/>
    </row>
    <row r="356" spans="1:9" ht="15">
      <c r="A356" s="9"/>
      <c r="B356" s="26" t="str">
        <f>IF($A356="","",YEAR($A356)*100+MONTH($A356))</f>
        <v/>
      </c>
      <c r="C356" s="8"/>
      <c r="D356" s="8"/>
      <c r="E356" s="10"/>
      <c r="F356" s="8"/>
      <c r="G356" s="26" t="str">
        <f>IF($C356="","",$C356&amp;"-"&amp;$B356)</f>
        <v/>
      </c>
      <c r="H356" s="8"/>
      <c r="I356" s="8"/>
    </row>
    <row r="357" spans="1:9" ht="15">
      <c r="A357" s="9"/>
      <c r="B357" s="26" t="str">
        <f>IF($A357="","",YEAR($A357)*100+MONTH($A357))</f>
        <v/>
      </c>
      <c r="C357" s="8"/>
      <c r="D357" s="8"/>
      <c r="E357" s="10"/>
      <c r="F357" s="8"/>
      <c r="G357" s="26" t="str">
        <f>IF($C357="","",$C357&amp;"-"&amp;$B357)</f>
        <v/>
      </c>
      <c r="H357" s="8"/>
      <c r="I357" s="8"/>
    </row>
    <row r="358" spans="1:9" ht="15">
      <c r="A358" s="9"/>
      <c r="B358" s="26" t="str">
        <f>IF($A358="","",YEAR($A358)*100+MONTH($A358))</f>
        <v/>
      </c>
      <c r="C358" s="8"/>
      <c r="D358" s="8"/>
      <c r="E358" s="10"/>
      <c r="F358" s="8"/>
      <c r="G358" s="26" t="str">
        <f>IF($C358="","",$C358&amp;"-"&amp;$B358)</f>
        <v/>
      </c>
      <c r="H358" s="8"/>
      <c r="I358" s="8"/>
    </row>
    <row r="359" spans="1:9" ht="15">
      <c r="A359" s="9"/>
      <c r="B359" s="26" t="str">
        <f>IF($A359="","",YEAR($A359)*100+MONTH($A359))</f>
        <v/>
      </c>
      <c r="C359" s="8"/>
      <c r="D359" s="8"/>
      <c r="E359" s="10"/>
      <c r="F359" s="8"/>
      <c r="G359" s="26" t="str">
        <f>IF($C359="","",$C359&amp;"-"&amp;$B359)</f>
        <v/>
      </c>
      <c r="H359" s="8"/>
      <c r="I359" s="8"/>
    </row>
    <row r="360" spans="1:9" ht="15">
      <c r="A360" s="9"/>
      <c r="B360" s="26" t="str">
        <f>IF($A360="","",YEAR($A360)*100+MONTH($A360))</f>
        <v/>
      </c>
      <c r="C360" s="8"/>
      <c r="D360" s="8"/>
      <c r="E360" s="10"/>
      <c r="F360" s="8"/>
      <c r="G360" s="26" t="str">
        <f>IF($C360="","",$C360&amp;"-"&amp;$B360)</f>
        <v/>
      </c>
      <c r="H360" s="8"/>
      <c r="I360" s="8"/>
    </row>
    <row r="361" spans="1:9" ht="15">
      <c r="A361" s="9"/>
      <c r="B361" s="26" t="str">
        <f>IF($A361="","",YEAR($A361)*100+MONTH($A361))</f>
        <v/>
      </c>
      <c r="C361" s="8"/>
      <c r="D361" s="8"/>
      <c r="E361" s="10"/>
      <c r="F361" s="8"/>
      <c r="G361" s="26" t="str">
        <f>IF($C361="","",$C361&amp;"-"&amp;$B361)</f>
        <v/>
      </c>
      <c r="H361" s="8"/>
      <c r="I361" s="8"/>
    </row>
    <row r="362" spans="1:9" ht="15">
      <c r="A362" s="9"/>
      <c r="B362" s="26" t="str">
        <f>IF($A362="","",YEAR($A362)*100+MONTH($A362))</f>
        <v/>
      </c>
      <c r="C362" s="8"/>
      <c r="D362" s="8"/>
      <c r="E362" s="10"/>
      <c r="F362" s="8"/>
      <c r="G362" s="26" t="str">
        <f>IF($C362="","",$C362&amp;"-"&amp;$B362)</f>
        <v/>
      </c>
      <c r="H362" s="8"/>
      <c r="I362" s="8"/>
    </row>
    <row r="363" spans="1:9" ht="15">
      <c r="A363" s="9"/>
      <c r="B363" s="26" t="str">
        <f>IF($A363="","",YEAR($A363)*100+MONTH($A363))</f>
        <v/>
      </c>
      <c r="C363" s="8"/>
      <c r="D363" s="8"/>
      <c r="E363" s="10"/>
      <c r="F363" s="8"/>
      <c r="G363" s="26" t="str">
        <f>IF($C363="","",$C363&amp;"-"&amp;$B363)</f>
        <v/>
      </c>
      <c r="H363" s="8"/>
      <c r="I363" s="8"/>
    </row>
    <row r="364" spans="1:9" ht="15">
      <c r="A364" s="9"/>
      <c r="B364" s="26" t="str">
        <f>IF($A364="","",YEAR($A364)*100+MONTH($A364))</f>
        <v/>
      </c>
      <c r="C364" s="8"/>
      <c r="D364" s="8"/>
      <c r="E364" s="10"/>
      <c r="F364" s="8"/>
      <c r="G364" s="26" t="str">
        <f>IF($C364="","",$C364&amp;"-"&amp;$B364)</f>
        <v/>
      </c>
      <c r="H364" s="8"/>
      <c r="I364" s="8"/>
    </row>
    <row r="365" spans="1:9" ht="15">
      <c r="A365" s="9"/>
      <c r="B365" s="26" t="str">
        <f>IF($A365="","",YEAR($A365)*100+MONTH($A365))</f>
        <v/>
      </c>
      <c r="C365" s="8"/>
      <c r="D365" s="8"/>
      <c r="E365" s="10"/>
      <c r="F365" s="8"/>
      <c r="G365" s="26" t="str">
        <f>IF($C365="","",$C365&amp;"-"&amp;$B365)</f>
        <v/>
      </c>
      <c r="H365" s="8"/>
      <c r="I365" s="8"/>
    </row>
    <row r="366" spans="1:9" ht="15">
      <c r="A366" s="9"/>
      <c r="B366" s="26" t="str">
        <f>IF($A366="","",YEAR($A366)*100+MONTH($A366))</f>
        <v/>
      </c>
      <c r="C366" s="8"/>
      <c r="D366" s="8"/>
      <c r="E366" s="10"/>
      <c r="F366" s="8"/>
      <c r="G366" s="26" t="str">
        <f>IF($C366="","",$C366&amp;"-"&amp;$B366)</f>
        <v/>
      </c>
      <c r="H366" s="8"/>
      <c r="I366" s="8"/>
    </row>
    <row r="367" spans="1:9" ht="15">
      <c r="A367" s="9"/>
      <c r="B367" s="26" t="str">
        <f>IF($A367="","",YEAR($A367)*100+MONTH($A367))</f>
        <v/>
      </c>
      <c r="C367" s="8"/>
      <c r="D367" s="8"/>
      <c r="E367" s="10"/>
      <c r="F367" s="8"/>
      <c r="G367" s="26" t="str">
        <f>IF($C367="","",$C367&amp;"-"&amp;$B367)</f>
        <v/>
      </c>
      <c r="H367" s="8"/>
      <c r="I367" s="8"/>
    </row>
    <row r="368" spans="1:9" ht="15">
      <c r="A368" s="9"/>
      <c r="B368" s="26" t="str">
        <f>IF($A368="","",YEAR($A368)*100+MONTH($A368))</f>
        <v/>
      </c>
      <c r="C368" s="8"/>
      <c r="D368" s="8"/>
      <c r="E368" s="10"/>
      <c r="F368" s="8"/>
      <c r="G368" s="26" t="str">
        <f>IF($C368="","",$C368&amp;"-"&amp;$B368)</f>
        <v/>
      </c>
      <c r="H368" s="8"/>
      <c r="I368" s="8"/>
    </row>
    <row r="369" spans="1:9" ht="15">
      <c r="A369" s="9"/>
      <c r="B369" s="26" t="str">
        <f>IF($A369="","",YEAR($A369)*100+MONTH($A369))</f>
        <v/>
      </c>
      <c r="C369" s="8"/>
      <c r="D369" s="8"/>
      <c r="E369" s="10"/>
      <c r="F369" s="8"/>
      <c r="G369" s="26" t="str">
        <f>IF($C369="","",$C369&amp;"-"&amp;$B369)</f>
        <v/>
      </c>
      <c r="H369" s="8"/>
      <c r="I369" s="8"/>
    </row>
    <row r="370" spans="1:9" ht="15">
      <c r="A370" s="9"/>
      <c r="B370" s="26" t="str">
        <f>IF($A370="","",YEAR($A370)*100+MONTH($A370))</f>
        <v/>
      </c>
      <c r="C370" s="8"/>
      <c r="D370" s="8"/>
      <c r="E370" s="10"/>
      <c r="F370" s="8"/>
      <c r="G370" s="26" t="str">
        <f>IF($C370="","",$C370&amp;"-"&amp;$B370)</f>
        <v/>
      </c>
      <c r="H370" s="8"/>
      <c r="I370" s="8"/>
    </row>
    <row r="371" spans="1:9" ht="15">
      <c r="A371" s="9"/>
      <c r="B371" s="26" t="str">
        <f>IF($A371="","",YEAR($A371)*100+MONTH($A371))</f>
        <v/>
      </c>
      <c r="C371" s="8"/>
      <c r="D371" s="8"/>
      <c r="E371" s="10"/>
      <c r="F371" s="8"/>
      <c r="G371" s="26" t="str">
        <f>IF($C371="","",$C371&amp;"-"&amp;$B371)</f>
        <v/>
      </c>
      <c r="H371" s="8"/>
      <c r="I371" s="8"/>
    </row>
    <row r="372" spans="1:9" ht="15">
      <c r="A372" s="9"/>
      <c r="B372" s="26" t="str">
        <f>IF($A372="","",YEAR($A372)*100+MONTH($A372))</f>
        <v/>
      </c>
      <c r="C372" s="8"/>
      <c r="D372" s="8"/>
      <c r="E372" s="10"/>
      <c r="F372" s="8"/>
      <c r="G372" s="26" t="str">
        <f>IF($C372="","",$C372&amp;"-"&amp;$B372)</f>
        <v/>
      </c>
      <c r="H372" s="8"/>
      <c r="I372" s="8"/>
    </row>
    <row r="373" spans="1:9" ht="15">
      <c r="A373" s="9"/>
      <c r="B373" s="26" t="str">
        <f>IF($A373="","",YEAR($A373)*100+MONTH($A373))</f>
        <v/>
      </c>
      <c r="C373" s="8"/>
      <c r="D373" s="8"/>
      <c r="E373" s="10"/>
      <c r="F373" s="8"/>
      <c r="G373" s="26" t="str">
        <f>IF($C373="","",$C373&amp;"-"&amp;$B373)</f>
        <v/>
      </c>
      <c r="H373" s="8"/>
      <c r="I373" s="8"/>
    </row>
    <row r="374" spans="1:9" ht="15">
      <c r="A374" s="9"/>
      <c r="B374" s="26" t="str">
        <f>IF($A374="","",YEAR($A374)*100+MONTH($A374))</f>
        <v/>
      </c>
      <c r="C374" s="8"/>
      <c r="D374" s="8"/>
      <c r="E374" s="10"/>
      <c r="F374" s="8"/>
      <c r="G374" s="26" t="str">
        <f>IF($C374="","",$C374&amp;"-"&amp;$B374)</f>
        <v/>
      </c>
      <c r="H374" s="8"/>
      <c r="I374" s="8"/>
    </row>
    <row r="375" spans="1:9" ht="15">
      <c r="A375" s="9"/>
      <c r="B375" s="26" t="str">
        <f>IF($A375="","",YEAR($A375)*100+MONTH($A375))</f>
        <v/>
      </c>
      <c r="C375" s="8"/>
      <c r="D375" s="8"/>
      <c r="E375" s="10"/>
      <c r="F375" s="8"/>
      <c r="G375" s="26" t="str">
        <f>IF($C375="","",$C375&amp;"-"&amp;$B375)</f>
        <v/>
      </c>
      <c r="H375" s="8"/>
      <c r="I375" s="8"/>
    </row>
    <row r="376" spans="1:9" ht="15">
      <c r="A376" s="9"/>
      <c r="B376" s="26" t="str">
        <f>IF($A376="","",YEAR($A376)*100+MONTH($A376))</f>
        <v/>
      </c>
      <c r="C376" s="8"/>
      <c r="D376" s="8"/>
      <c r="E376" s="10"/>
      <c r="F376" s="8"/>
      <c r="G376" s="26" t="str">
        <f>IF($C376="","",$C376&amp;"-"&amp;$B376)</f>
        <v/>
      </c>
      <c r="H376" s="8"/>
      <c r="I376" s="8"/>
    </row>
    <row r="377" spans="1:9" ht="15">
      <c r="A377" s="9"/>
      <c r="B377" s="26" t="str">
        <f>IF($A377="","",YEAR($A377)*100+MONTH($A377))</f>
        <v/>
      </c>
      <c r="C377" s="8"/>
      <c r="D377" s="8"/>
      <c r="E377" s="10"/>
      <c r="F377" s="8"/>
      <c r="G377" s="26" t="str">
        <f>IF($C377="","",$C377&amp;"-"&amp;$B377)</f>
        <v/>
      </c>
      <c r="H377" s="8"/>
      <c r="I377" s="8"/>
    </row>
    <row r="378" spans="1:9" ht="15">
      <c r="A378" s="9"/>
      <c r="B378" s="26" t="str">
        <f>IF($A378="","",YEAR($A378)*100+MONTH($A378))</f>
        <v/>
      </c>
      <c r="C378" s="8"/>
      <c r="D378" s="8"/>
      <c r="E378" s="10"/>
      <c r="F378" s="8"/>
      <c r="G378" s="26" t="str">
        <f>IF($C378="","",$C378&amp;"-"&amp;$B378)</f>
        <v/>
      </c>
      <c r="H378" s="8"/>
      <c r="I378" s="8"/>
    </row>
    <row r="379" spans="1:9" ht="15">
      <c r="A379" s="9"/>
      <c r="B379" s="26" t="str">
        <f>IF($A379="","",YEAR($A379)*100+MONTH($A379))</f>
        <v/>
      </c>
      <c r="C379" s="8"/>
      <c r="D379" s="8"/>
      <c r="E379" s="10"/>
      <c r="F379" s="8"/>
      <c r="G379" s="26" t="str">
        <f>IF($C379="","",$C379&amp;"-"&amp;$B379)</f>
        <v/>
      </c>
      <c r="H379" s="8"/>
      <c r="I379" s="8"/>
    </row>
    <row r="380" spans="1:9" ht="15">
      <c r="A380" s="9"/>
      <c r="B380" s="26" t="str">
        <f>IF($A380="","",YEAR($A380)*100+MONTH($A380))</f>
        <v/>
      </c>
      <c r="C380" s="8"/>
      <c r="D380" s="8"/>
      <c r="E380" s="10"/>
      <c r="F380" s="8"/>
      <c r="G380" s="26" t="str">
        <f>IF($C380="","",$C380&amp;"-"&amp;$B380)</f>
        <v/>
      </c>
      <c r="H380" s="8"/>
      <c r="I380" s="8"/>
    </row>
    <row r="381" spans="1:9" ht="15">
      <c r="A381" s="9"/>
      <c r="B381" s="26" t="str">
        <f>IF($A381="","",YEAR($A381)*100+MONTH($A381))</f>
        <v/>
      </c>
      <c r="C381" s="8"/>
      <c r="D381" s="8"/>
      <c r="E381" s="10"/>
      <c r="F381" s="8"/>
      <c r="G381" s="26" t="str">
        <f>IF($C381="","",$C381&amp;"-"&amp;$B381)</f>
        <v/>
      </c>
      <c r="H381" s="8"/>
      <c r="I381" s="8"/>
    </row>
    <row r="382" spans="1:9" ht="15">
      <c r="A382" s="9"/>
      <c r="B382" s="26" t="str">
        <f>IF($A382="","",YEAR($A382)*100+MONTH($A382))</f>
        <v/>
      </c>
      <c r="C382" s="8"/>
      <c r="D382" s="8"/>
      <c r="E382" s="10"/>
      <c r="F382" s="8"/>
      <c r="G382" s="26" t="str">
        <f>IF($C382="","",$C382&amp;"-"&amp;$B382)</f>
        <v/>
      </c>
      <c r="H382" s="8"/>
      <c r="I382" s="8"/>
    </row>
    <row r="383" spans="1:9" ht="15">
      <c r="A383" s="9"/>
      <c r="B383" s="26" t="str">
        <f>IF($A383="","",YEAR($A383)*100+MONTH($A383))</f>
        <v/>
      </c>
      <c r="C383" s="8"/>
      <c r="D383" s="8"/>
      <c r="E383" s="10"/>
      <c r="F383" s="8"/>
      <c r="G383" s="26" t="str">
        <f>IF($C383="","",$C383&amp;"-"&amp;$B383)</f>
        <v/>
      </c>
      <c r="H383" s="8"/>
      <c r="I383" s="8"/>
    </row>
    <row r="384" spans="1:9" ht="15">
      <c r="A384" s="9"/>
      <c r="B384" s="26" t="str">
        <f>IF($A384="","",YEAR($A384)*100+MONTH($A384))</f>
        <v/>
      </c>
      <c r="C384" s="8"/>
      <c r="D384" s="8"/>
      <c r="E384" s="10"/>
      <c r="F384" s="8"/>
      <c r="G384" s="26" t="str">
        <f>IF($C384="","",$C384&amp;"-"&amp;$B384)</f>
        <v/>
      </c>
      <c r="H384" s="8"/>
      <c r="I384" s="8"/>
    </row>
    <row r="385" spans="1:9" ht="15">
      <c r="A385" s="9"/>
      <c r="B385" s="26" t="str">
        <f>IF($A385="","",YEAR($A385)*100+MONTH($A385))</f>
        <v/>
      </c>
      <c r="C385" s="8"/>
      <c r="D385" s="8"/>
      <c r="E385" s="10"/>
      <c r="F385" s="8"/>
      <c r="G385" s="26" t="str">
        <f>IF($C385="","",$C385&amp;"-"&amp;$B385)</f>
        <v/>
      </c>
      <c r="H385" s="8"/>
      <c r="I385" s="8"/>
    </row>
    <row r="386" spans="1:9" ht="15">
      <c r="A386" s="9"/>
      <c r="B386" s="26" t="str">
        <f>IF($A386="","",YEAR($A386)*100+MONTH($A386))</f>
        <v/>
      </c>
      <c r="C386" s="8"/>
      <c r="D386" s="8"/>
      <c r="E386" s="10"/>
      <c r="F386" s="8"/>
      <c r="G386" s="26" t="str">
        <f>IF($C386="","",$C386&amp;"-"&amp;$B386)</f>
        <v/>
      </c>
      <c r="H386" s="8"/>
      <c r="I386" s="8"/>
    </row>
    <row r="387" spans="1:9" ht="15">
      <c r="A387" s="9"/>
      <c r="B387" s="26" t="str">
        <f>IF($A387="","",YEAR($A387)*100+MONTH($A387))</f>
        <v/>
      </c>
      <c r="C387" s="8"/>
      <c r="D387" s="8"/>
      <c r="E387" s="10"/>
      <c r="F387" s="8"/>
      <c r="G387" s="26" t="str">
        <f>IF($C387="","",$C387&amp;"-"&amp;$B387)</f>
        <v/>
      </c>
      <c r="H387" s="8"/>
      <c r="I387" s="8"/>
    </row>
    <row r="388" spans="1:9" ht="15">
      <c r="A388" s="9"/>
      <c r="B388" s="26" t="str">
        <f>IF($A388="","",YEAR($A388)*100+MONTH($A388))</f>
        <v/>
      </c>
      <c r="C388" s="8"/>
      <c r="D388" s="8"/>
      <c r="E388" s="10"/>
      <c r="F388" s="8"/>
      <c r="G388" s="26" t="str">
        <f>IF($C388="","",$C388&amp;"-"&amp;$B388)</f>
        <v/>
      </c>
      <c r="H388" s="8"/>
      <c r="I388" s="8"/>
    </row>
    <row r="389" spans="1:9" ht="15">
      <c r="A389" s="9"/>
      <c r="B389" s="26" t="str">
        <f>IF($A389="","",YEAR($A389)*100+MONTH($A389))</f>
        <v/>
      </c>
      <c r="C389" s="8"/>
      <c r="D389" s="8"/>
      <c r="E389" s="10"/>
      <c r="F389" s="8"/>
      <c r="G389" s="26" t="str">
        <f>IF($C389="","",$C389&amp;"-"&amp;$B389)</f>
        <v/>
      </c>
      <c r="H389" s="8"/>
      <c r="I389" s="8"/>
    </row>
    <row r="390" spans="1:9" ht="15">
      <c r="A390" s="9"/>
      <c r="B390" s="26" t="str">
        <f>IF($A390="","",YEAR($A390)*100+MONTH($A390))</f>
        <v/>
      </c>
      <c r="C390" s="8"/>
      <c r="D390" s="8"/>
      <c r="E390" s="10"/>
      <c r="F390" s="8"/>
      <c r="G390" s="26" t="str">
        <f>IF($C390="","",$C390&amp;"-"&amp;$B390)</f>
        <v/>
      </c>
      <c r="H390" s="8"/>
      <c r="I390" s="8"/>
    </row>
    <row r="391" spans="1:9" ht="15">
      <c r="A391" s="9"/>
      <c r="B391" s="26" t="str">
        <f>IF($A391="","",YEAR($A391)*100+MONTH($A391))</f>
        <v/>
      </c>
      <c r="C391" s="8"/>
      <c r="D391" s="8"/>
      <c r="E391" s="10"/>
      <c r="F391" s="8"/>
      <c r="G391" s="26" t="str">
        <f>IF($C391="","",$C391&amp;"-"&amp;$B391)</f>
        <v/>
      </c>
      <c r="H391" s="8"/>
      <c r="I391" s="8"/>
    </row>
    <row r="392" spans="1:9" ht="15">
      <c r="A392" s="9"/>
      <c r="B392" s="26" t="str">
        <f>IF($A392="","",YEAR($A392)*100+MONTH($A392))</f>
        <v/>
      </c>
      <c r="C392" s="8"/>
      <c r="D392" s="8"/>
      <c r="E392" s="10"/>
      <c r="F392" s="8"/>
      <c r="G392" s="26" t="str">
        <f>IF($C392="","",$C392&amp;"-"&amp;$B392)</f>
        <v/>
      </c>
      <c r="H392" s="8"/>
      <c r="I392" s="8"/>
    </row>
    <row r="393" spans="1:9" ht="15">
      <c r="A393" s="9"/>
      <c r="B393" s="26" t="str">
        <f>IF($A393="","",YEAR($A393)*100+MONTH($A393))</f>
        <v/>
      </c>
      <c r="C393" s="8"/>
      <c r="D393" s="8"/>
      <c r="E393" s="10"/>
      <c r="F393" s="8"/>
      <c r="G393" s="26" t="str">
        <f>IF($C393="","",$C393&amp;"-"&amp;$B393)</f>
        <v/>
      </c>
      <c r="H393" s="8"/>
      <c r="I393" s="8"/>
    </row>
    <row r="394" spans="1:9" ht="15">
      <c r="A394" s="9"/>
      <c r="B394" s="26" t="str">
        <f>IF($A394="","",YEAR($A394)*100+MONTH($A394))</f>
        <v/>
      </c>
      <c r="C394" s="8"/>
      <c r="D394" s="8"/>
      <c r="E394" s="10"/>
      <c r="F394" s="8"/>
      <c r="G394" s="26" t="str">
        <f>IF($C394="","",$C394&amp;"-"&amp;$B394)</f>
        <v/>
      </c>
      <c r="H394" s="8"/>
      <c r="I394" s="8"/>
    </row>
    <row r="395" spans="1:9" ht="15">
      <c r="A395" s="9"/>
      <c r="B395" s="26" t="str">
        <f>IF($A395="","",YEAR($A395)*100+MONTH($A395))</f>
        <v/>
      </c>
      <c r="C395" s="8"/>
      <c r="D395" s="8"/>
      <c r="E395" s="10"/>
      <c r="F395" s="8"/>
      <c r="G395" s="26" t="str">
        <f>IF($C395="","",$C395&amp;"-"&amp;$B395)</f>
        <v/>
      </c>
      <c r="H395" s="8"/>
      <c r="I395" s="8"/>
    </row>
    <row r="396" spans="1:9" ht="15">
      <c r="A396" s="9"/>
      <c r="B396" s="26" t="str">
        <f>IF($A396="","",YEAR($A396)*100+MONTH($A396))</f>
        <v/>
      </c>
      <c r="C396" s="8"/>
      <c r="D396" s="8"/>
      <c r="E396" s="10"/>
      <c r="F396" s="8"/>
      <c r="G396" s="26" t="str">
        <f>IF($C396="","",$C396&amp;"-"&amp;$B396)</f>
        <v/>
      </c>
      <c r="H396" s="8"/>
      <c r="I396" s="8"/>
    </row>
    <row r="397" spans="1:9" ht="15">
      <c r="A397" s="9"/>
      <c r="B397" s="26" t="str">
        <f>IF($A397="","",YEAR($A397)*100+MONTH($A397))</f>
        <v/>
      </c>
      <c r="C397" s="8"/>
      <c r="D397" s="8"/>
      <c r="E397" s="10"/>
      <c r="F397" s="8"/>
      <c r="G397" s="26" t="str">
        <f>IF($C397="","",$C397&amp;"-"&amp;$B397)</f>
        <v/>
      </c>
      <c r="H397" s="8"/>
      <c r="I397" s="8"/>
    </row>
    <row r="398" spans="1:9" ht="15">
      <c r="A398" s="9"/>
      <c r="B398" s="26" t="str">
        <f>IF($A398="","",YEAR($A398)*100+MONTH($A398))</f>
        <v/>
      </c>
      <c r="C398" s="8"/>
      <c r="D398" s="8"/>
      <c r="E398" s="10"/>
      <c r="F398" s="8"/>
      <c r="G398" s="26" t="str">
        <f>IF($C398="","",$C398&amp;"-"&amp;$B398)</f>
        <v/>
      </c>
      <c r="H398" s="8"/>
      <c r="I398" s="8"/>
    </row>
    <row r="399" spans="1:9" ht="15">
      <c r="A399" s="9"/>
      <c r="B399" s="26" t="str">
        <f>IF($A399="","",YEAR($A399)*100+MONTH($A399))</f>
        <v/>
      </c>
      <c r="C399" s="8"/>
      <c r="D399" s="8"/>
      <c r="E399" s="10"/>
      <c r="F399" s="8"/>
      <c r="G399" s="26" t="str">
        <f>IF($C399="","",$C399&amp;"-"&amp;$B399)</f>
        <v/>
      </c>
      <c r="H399" s="8"/>
      <c r="I399" s="8"/>
    </row>
    <row r="400" spans="1:9" ht="15">
      <c r="A400" s="9"/>
      <c r="B400" s="26" t="str">
        <f>IF($A400="","",YEAR($A400)*100+MONTH($A400))</f>
        <v/>
      </c>
      <c r="C400" s="8"/>
      <c r="D400" s="8"/>
      <c r="E400" s="10"/>
      <c r="F400" s="8"/>
      <c r="G400" s="26" t="str">
        <f>IF($C400="","",$C400&amp;"-"&amp;$B400)</f>
        <v/>
      </c>
      <c r="H400" s="8"/>
      <c r="I400" s="8"/>
    </row>
    <row r="401" spans="1:7" ht="15">
      <c r="A401" s="12"/>
      <c r="B401" t="str">
        <f>IF($A401="","",YEAR($A401)*100+MONTH($A401))</f>
        <v/>
      </c>
      <c r="E401" s="13"/>
      <c r="G401" t="str">
        <f>IF($C401="","",$C401&amp;"-"&amp;$B401)</f>
        <v/>
      </c>
    </row>
    <row r="402" spans="1:7" ht="15">
      <c r="A402" s="12"/>
      <c r="B402" t="str">
        <f>IF($A402="","",YEAR($A402)*100+MONTH($A402))</f>
        <v/>
      </c>
      <c r="E402" s="13"/>
      <c r="G402" t="str">
        <f>IF($C402="","",$C402&amp;"-"&amp;$B402)</f>
        <v/>
      </c>
    </row>
    <row r="403" spans="1:7" ht="15">
      <c r="A403" s="12"/>
      <c r="B403" t="str">
        <f>IF($A403="","",YEAR($A403)*100+MONTH($A403))</f>
        <v/>
      </c>
      <c r="E403" s="13"/>
      <c r="G403" t="str">
        <f>IF($C403="","",$C403&amp;"-"&amp;$B403)</f>
        <v/>
      </c>
    </row>
    <row r="404" spans="1:7" ht="15">
      <c r="A404" s="12"/>
      <c r="B404" t="str">
        <f>IF($A404="","",YEAR($A404)*100+MONTH($A404))</f>
        <v/>
      </c>
      <c r="E404" s="13"/>
      <c r="G404" t="str">
        <f>IF($C404="","",$C404&amp;"-"&amp;$B404)</f>
        <v/>
      </c>
    </row>
    <row r="405" spans="1:7" ht="15">
      <c r="A405" s="12"/>
      <c r="B405" t="str">
        <f>IF($A405="","",YEAR($A405)*100+MONTH($A405))</f>
        <v/>
      </c>
      <c r="E405" s="13"/>
      <c r="G405" t="str">
        <f>IF($C405="","",$C405&amp;"-"&amp;$B405)</f>
        <v/>
      </c>
    </row>
    <row r="406" spans="1:7" ht="15">
      <c r="A406" s="12"/>
      <c r="B406" t="str">
        <f>IF($A406="","",YEAR($A406)*100+MONTH($A406))</f>
        <v/>
      </c>
      <c r="E406" s="13"/>
      <c r="G406" t="str">
        <f>IF($C406="","",$C406&amp;"-"&amp;$B406)</f>
        <v/>
      </c>
    </row>
    <row r="407" spans="1:7" ht="15">
      <c r="A407" s="12"/>
      <c r="B407" t="str">
        <f>IF($A407="","",YEAR($A407)*100+MONTH($A407))</f>
        <v/>
      </c>
      <c r="E407" s="13"/>
      <c r="G407" t="str">
        <f>IF($C407="","",$C407&amp;"-"&amp;$B407)</f>
        <v/>
      </c>
    </row>
    <row r="408" spans="1:7" ht="15">
      <c r="A408" s="12"/>
      <c r="B408" t="str">
        <f>IF($A408="","",YEAR($A408)*100+MONTH($A408))</f>
        <v/>
      </c>
      <c r="E408" s="13"/>
      <c r="G408" t="str">
        <f>IF($C408="","",$C408&amp;"-"&amp;$B408)</f>
        <v/>
      </c>
    </row>
    <row r="409" spans="1:7" ht="15">
      <c r="A409" s="12"/>
      <c r="B409" t="str">
        <f>IF($A409="","",YEAR($A409)*100+MONTH($A409))</f>
        <v/>
      </c>
      <c r="E409" s="13"/>
      <c r="G409" t="str">
        <f>IF($C409="","",$C409&amp;"-"&amp;$B409)</f>
        <v/>
      </c>
    </row>
    <row r="410" spans="1:7" ht="15">
      <c r="A410" s="12"/>
      <c r="B410" t="str">
        <f>IF($A410="","",YEAR($A410)*100+MONTH($A410))</f>
        <v/>
      </c>
      <c r="E410" s="13"/>
      <c r="G410" t="str">
        <f>IF($C410="","",$C410&amp;"-"&amp;$B410)</f>
        <v/>
      </c>
    </row>
    <row r="411" spans="1:7" ht="15">
      <c r="A411" s="12"/>
      <c r="B411" t="str">
        <f>IF($A411="","",YEAR($A411)*100+MONTH($A411))</f>
        <v/>
      </c>
      <c r="E411" s="13"/>
      <c r="G411" t="str">
        <f>IF($C411="","",$C411&amp;"-"&amp;$B411)</f>
        <v/>
      </c>
    </row>
    <row r="412" spans="1:7" ht="15">
      <c r="A412" s="12"/>
      <c r="B412" t="str">
        <f>IF($A412="","",YEAR($A412)*100+MONTH($A412))</f>
        <v/>
      </c>
      <c r="E412" s="13"/>
      <c r="G412" t="str">
        <f>IF($C412="","",$C412&amp;"-"&amp;$B412)</f>
        <v/>
      </c>
    </row>
    <row r="413" spans="1:7" ht="15">
      <c r="A413" s="12"/>
      <c r="B413" t="str">
        <f>IF($A413="","",YEAR($A413)*100+MONTH($A413))</f>
        <v/>
      </c>
      <c r="E413" s="13"/>
      <c r="G413" t="str">
        <f>IF($C413="","",$C413&amp;"-"&amp;$B413)</f>
        <v/>
      </c>
    </row>
    <row r="414" spans="1:7" ht="15">
      <c r="A414" s="12"/>
      <c r="B414" t="str">
        <f>IF($A414="","",YEAR($A414)*100+MONTH($A414))</f>
        <v/>
      </c>
      <c r="E414" s="13"/>
      <c r="G414" t="str">
        <f>IF($C414="","",$C414&amp;"-"&amp;$B414)</f>
        <v/>
      </c>
    </row>
    <row r="415" spans="1:7" ht="15">
      <c r="A415" s="12"/>
      <c r="B415" t="str">
        <f>IF($A415="","",YEAR($A415)*100+MONTH($A415))</f>
        <v/>
      </c>
      <c r="E415" s="13"/>
      <c r="G415" t="str">
        <f>IF($C415="","",$C415&amp;"-"&amp;$B415)</f>
        <v/>
      </c>
    </row>
    <row r="416" spans="1:7" ht="15">
      <c r="A416" s="12"/>
      <c r="B416" t="str">
        <f>IF($A416="","",YEAR($A416)*100+MONTH($A416))</f>
        <v/>
      </c>
      <c r="E416" s="13"/>
      <c r="G416" t="str">
        <f>IF($C416="","",$C416&amp;"-"&amp;$B416)</f>
        <v/>
      </c>
    </row>
    <row r="417" spans="1:7" ht="15">
      <c r="A417" s="12"/>
      <c r="B417" t="str">
        <f>IF($A417="","",YEAR($A417)*100+MONTH($A417))</f>
        <v/>
      </c>
      <c r="E417" s="13"/>
      <c r="G417" t="str">
        <f>IF($C417="","",$C417&amp;"-"&amp;$B417)</f>
        <v/>
      </c>
    </row>
    <row r="418" spans="1:7" ht="15">
      <c r="A418" s="12"/>
      <c r="B418" t="str">
        <f>IF($A418="","",YEAR($A418)*100+MONTH($A418))</f>
        <v/>
      </c>
      <c r="E418" s="13"/>
      <c r="G418" t="str">
        <f>IF($C418="","",$C418&amp;"-"&amp;$B418)</f>
        <v/>
      </c>
    </row>
    <row r="419" spans="1:7" ht="15">
      <c r="A419" s="12"/>
      <c r="B419" t="str">
        <f>IF($A419="","",YEAR($A419)*100+MONTH($A419))</f>
        <v/>
      </c>
      <c r="E419" s="13"/>
      <c r="G419" t="str">
        <f>IF($C419="","",$C419&amp;"-"&amp;$B419)</f>
        <v/>
      </c>
    </row>
    <row r="420" spans="1:7" ht="15">
      <c r="A420" s="12"/>
      <c r="B420" t="str">
        <f>IF($A420="","",YEAR($A420)*100+MONTH($A420))</f>
        <v/>
      </c>
      <c r="E420" s="13"/>
      <c r="G420" t="str">
        <f>IF($C420="","",$C420&amp;"-"&amp;$B420)</f>
        <v/>
      </c>
    </row>
    <row r="421" spans="1:7" ht="15">
      <c r="A421" s="12"/>
      <c r="B421" t="str">
        <f>IF($A421="","",YEAR($A421)*100+MONTH($A421))</f>
        <v/>
      </c>
      <c r="E421" s="13"/>
      <c r="G421" t="str">
        <f>IF($C421="","",$C421&amp;"-"&amp;$B421)</f>
        <v/>
      </c>
    </row>
    <row r="422" spans="1:7" ht="15">
      <c r="A422" s="12"/>
      <c r="B422" t="str">
        <f>IF($A422="","",YEAR($A422)*100+MONTH($A422))</f>
        <v/>
      </c>
      <c r="E422" s="13"/>
      <c r="G422" t="str">
        <f>IF($C422="","",$C422&amp;"-"&amp;$B422)</f>
        <v/>
      </c>
    </row>
    <row r="423" spans="1:7" ht="15">
      <c r="A423" s="12"/>
      <c r="B423" t="str">
        <f>IF($A423="","",YEAR($A423)*100+MONTH($A423))</f>
        <v/>
      </c>
      <c r="E423" s="13"/>
      <c r="G423" t="str">
        <f>IF($C423="","",$C423&amp;"-"&amp;$B423)</f>
        <v/>
      </c>
    </row>
    <row r="424" spans="1:7" ht="15">
      <c r="A424" s="12"/>
      <c r="B424" t="str">
        <f>IF($A424="","",YEAR($A424)*100+MONTH($A424))</f>
        <v/>
      </c>
      <c r="E424" s="13"/>
      <c r="G424" t="str">
        <f>IF($C424="","",$C424&amp;"-"&amp;$B424)</f>
        <v/>
      </c>
    </row>
    <row r="425" spans="1:7" ht="15">
      <c r="A425" s="12"/>
      <c r="B425" t="str">
        <f>IF($A425="","",YEAR($A425)*100+MONTH($A425))</f>
        <v/>
      </c>
      <c r="E425" s="13"/>
      <c r="G425" t="str">
        <f>IF($C425="","",$C425&amp;"-"&amp;$B425)</f>
        <v/>
      </c>
    </row>
    <row r="426" spans="1:7" ht="15">
      <c r="A426" s="12"/>
      <c r="B426" t="str">
        <f>IF($A426="","",YEAR($A426)*100+MONTH($A426))</f>
        <v/>
      </c>
      <c r="E426" s="13"/>
      <c r="G426" t="str">
        <f>IF($C426="","",$C426&amp;"-"&amp;$B426)</f>
        <v/>
      </c>
    </row>
    <row r="427" spans="1:7" ht="15">
      <c r="A427" s="12"/>
      <c r="B427" t="str">
        <f>IF($A427="","",YEAR($A427)*100+MONTH($A427))</f>
        <v/>
      </c>
      <c r="E427" s="13"/>
      <c r="G427" t="str">
        <f>IF($C427="","",$C427&amp;"-"&amp;$B427)</f>
        <v/>
      </c>
    </row>
    <row r="428" spans="1:7" ht="15">
      <c r="A428" s="12"/>
      <c r="B428" t="str">
        <f>IF($A428="","",YEAR($A428)*100+MONTH($A428))</f>
        <v/>
      </c>
      <c r="E428" s="13"/>
      <c r="G428" t="str">
        <f>IF($C428="","",$C428&amp;"-"&amp;$B428)</f>
        <v/>
      </c>
    </row>
    <row r="429" spans="1:7" ht="15">
      <c r="A429" s="12"/>
      <c r="B429" t="str">
        <f>IF($A429="","",YEAR($A429)*100+MONTH($A429))</f>
        <v/>
      </c>
      <c r="E429" s="13"/>
      <c r="G429" t="str">
        <f>IF($C429="","",$C429&amp;"-"&amp;$B429)</f>
        <v/>
      </c>
    </row>
    <row r="430" spans="1:7" ht="15">
      <c r="A430" s="12"/>
      <c r="B430" t="str">
        <f>IF($A430="","",YEAR($A430)*100+MONTH($A430))</f>
        <v/>
      </c>
      <c r="E430" s="13"/>
      <c r="G430" t="str">
        <f>IF($C430="","",$C430&amp;"-"&amp;$B430)</f>
        <v/>
      </c>
    </row>
    <row r="431" spans="1:7" ht="15">
      <c r="A431" s="12"/>
      <c r="B431" t="str">
        <f>IF($A431="","",YEAR($A431)*100+MONTH($A431))</f>
        <v/>
      </c>
      <c r="E431" s="13"/>
      <c r="G431" t="str">
        <f>IF($C431="","",$C431&amp;"-"&amp;$B431)</f>
        <v/>
      </c>
    </row>
    <row r="432" spans="1:7" ht="15">
      <c r="A432" s="12"/>
      <c r="B432" t="str">
        <f>IF($A432="","",YEAR($A432)*100+MONTH($A432))</f>
        <v/>
      </c>
      <c r="E432" s="13"/>
      <c r="G432" t="str">
        <f>IF($C432="","",$C432&amp;"-"&amp;$B432)</f>
        <v/>
      </c>
    </row>
    <row r="433" spans="1:7" ht="15">
      <c r="A433" s="12"/>
      <c r="B433" t="str">
        <f>IF($A433="","",YEAR($A433)*100+MONTH($A433))</f>
        <v/>
      </c>
      <c r="E433" s="13"/>
      <c r="G433" t="str">
        <f>IF($C433="","",$C433&amp;"-"&amp;$B433)</f>
        <v/>
      </c>
    </row>
    <row r="434" spans="1:7" ht="15">
      <c r="A434" s="12"/>
      <c r="B434" t="str">
        <f>IF($A434="","",YEAR($A434)*100+MONTH($A434))</f>
        <v/>
      </c>
      <c r="E434" s="13"/>
      <c r="G434" t="str">
        <f>IF($C434="","",$C434&amp;"-"&amp;$B434)</f>
        <v/>
      </c>
    </row>
    <row r="435" spans="1:7" ht="15">
      <c r="A435" s="12"/>
      <c r="B435" t="str">
        <f>IF($A435="","",YEAR($A435)*100+MONTH($A435))</f>
        <v/>
      </c>
      <c r="E435" s="13"/>
      <c r="G435" t="str">
        <f>IF($C435="","",$C435&amp;"-"&amp;$B435)</f>
        <v/>
      </c>
    </row>
    <row r="436" spans="1:7" ht="15">
      <c r="A436" s="12"/>
      <c r="B436" t="str">
        <f>IF($A436="","",YEAR($A436)*100+MONTH($A436))</f>
        <v/>
      </c>
      <c r="E436" s="13"/>
      <c r="G436" t="str">
        <f>IF($C436="","",$C436&amp;"-"&amp;$B436)</f>
        <v/>
      </c>
    </row>
    <row r="437" spans="1:7" ht="15">
      <c r="A437" s="12"/>
      <c r="B437" t="str">
        <f>IF($A437="","",YEAR($A437)*100+MONTH($A437))</f>
        <v/>
      </c>
      <c r="E437" s="13"/>
      <c r="G437" t="str">
        <f>IF($C437="","",$C437&amp;"-"&amp;$B437)</f>
        <v/>
      </c>
    </row>
    <row r="438" spans="1:7" ht="15">
      <c r="A438" s="12"/>
      <c r="B438" t="str">
        <f>IF($A438="","",YEAR($A438)*100+MONTH($A438))</f>
        <v/>
      </c>
      <c r="E438" s="13"/>
      <c r="G438" t="str">
        <f>IF($C438="","",$C438&amp;"-"&amp;$B438)</f>
        <v/>
      </c>
    </row>
    <row r="439" spans="1:7" ht="15">
      <c r="A439" s="12"/>
      <c r="B439" t="str">
        <f>IF($A439="","",YEAR($A439)*100+MONTH($A439))</f>
        <v/>
      </c>
      <c r="E439" s="13"/>
      <c r="G439" t="str">
        <f>IF($C439="","",$C439&amp;"-"&amp;$B439)</f>
        <v/>
      </c>
    </row>
    <row r="440" spans="1:7" ht="15">
      <c r="A440" s="12"/>
      <c r="B440" t="str">
        <f>IF($A440="","",YEAR($A440)*100+MONTH($A440))</f>
        <v/>
      </c>
      <c r="E440" s="13"/>
      <c r="G440" t="str">
        <f>IF($C440="","",$C440&amp;"-"&amp;$B440)</f>
        <v/>
      </c>
    </row>
    <row r="441" spans="1:7" ht="15">
      <c r="A441" s="12"/>
      <c r="B441" t="str">
        <f>IF($A441="","",YEAR($A441)*100+MONTH($A441))</f>
        <v/>
      </c>
      <c r="E441" s="13"/>
      <c r="G441" t="str">
        <f>IF($C441="","",$C441&amp;"-"&amp;$B441)</f>
        <v/>
      </c>
    </row>
    <row r="442" spans="1:7" ht="15">
      <c r="A442" s="12"/>
      <c r="B442" t="str">
        <f>IF($A442="","",YEAR($A442)*100+MONTH($A442))</f>
        <v/>
      </c>
      <c r="E442" s="13"/>
      <c r="G442" t="str">
        <f>IF($C442="","",$C442&amp;"-"&amp;$B442)</f>
        <v/>
      </c>
    </row>
    <row r="443" spans="1:7" ht="15">
      <c r="A443" s="12"/>
      <c r="B443" t="str">
        <f>IF($A443="","",YEAR($A443)*100+MONTH($A443))</f>
        <v/>
      </c>
      <c r="E443" s="13"/>
      <c r="G443" t="str">
        <f>IF($C443="","",$C443&amp;"-"&amp;$B443)</f>
        <v/>
      </c>
    </row>
    <row r="444" spans="1:7" ht="15">
      <c r="A444" s="12"/>
      <c r="B444" t="str">
        <f>IF($A444="","",YEAR($A444)*100+MONTH($A444))</f>
        <v/>
      </c>
      <c r="E444" s="13"/>
      <c r="G444" t="str">
        <f>IF($C444="","",$C444&amp;"-"&amp;$B444)</f>
        <v/>
      </c>
    </row>
    <row r="445" spans="1:7" ht="15">
      <c r="A445" s="12"/>
      <c r="B445" t="str">
        <f>IF($A445="","",YEAR($A445)*100+MONTH($A445))</f>
        <v/>
      </c>
      <c r="E445" s="13"/>
      <c r="G445" t="str">
        <f>IF($C445="","",$C445&amp;"-"&amp;$B445)</f>
        <v/>
      </c>
    </row>
    <row r="446" spans="1:7" ht="15">
      <c r="A446" s="12"/>
      <c r="B446" t="str">
        <f>IF($A446="","",YEAR($A446)*100+MONTH($A446))</f>
        <v/>
      </c>
      <c r="E446" s="13"/>
      <c r="G446" t="str">
        <f>IF($C446="","",$C446&amp;"-"&amp;$B446)</f>
        <v/>
      </c>
    </row>
    <row r="447" spans="1:7" ht="15">
      <c r="A447" s="12"/>
      <c r="B447" t="str">
        <f>IF($A447="","",YEAR($A447)*100+MONTH($A447))</f>
        <v/>
      </c>
      <c r="E447" s="13"/>
      <c r="G447" t="str">
        <f>IF($C447="","",$C447&amp;"-"&amp;$B447)</f>
        <v/>
      </c>
    </row>
    <row r="448" spans="1:7" ht="15">
      <c r="A448" s="12"/>
      <c r="B448" t="str">
        <f>IF($A448="","",YEAR($A448)*100+MONTH($A448))</f>
        <v/>
      </c>
      <c r="E448" s="13"/>
      <c r="G448" t="str">
        <f>IF($C448="","",$C448&amp;"-"&amp;$B448)</f>
        <v/>
      </c>
    </row>
    <row r="449" spans="1:7" ht="15">
      <c r="A449" s="12"/>
      <c r="B449" t="str">
        <f>IF($A449="","",YEAR($A449)*100+MONTH($A449))</f>
        <v/>
      </c>
      <c r="E449" s="13"/>
      <c r="G449" t="str">
        <f>IF($C449="","",$C449&amp;"-"&amp;$B449)</f>
        <v/>
      </c>
    </row>
    <row r="450" spans="1:7" ht="15">
      <c r="A450" s="12"/>
      <c r="B450" t="str">
        <f>IF($A450="","",YEAR($A450)*100+MONTH($A450))</f>
        <v/>
      </c>
      <c r="E450" s="13"/>
      <c r="G450" t="str">
        <f>IF($C450="","",$C450&amp;"-"&amp;$B450)</f>
        <v/>
      </c>
    </row>
    <row r="451" spans="1:7" ht="15">
      <c r="A451" s="12"/>
      <c r="B451" t="str">
        <f>IF($A451="","",YEAR($A451)*100+MONTH($A451))</f>
        <v/>
      </c>
      <c r="E451" s="13"/>
      <c r="G451" t="str">
        <f>IF($C451="","",$C451&amp;"-"&amp;$B451)</f>
        <v/>
      </c>
    </row>
    <row r="452" spans="1:7" ht="15">
      <c r="A452" s="12"/>
      <c r="B452" t="str">
        <f>IF($A452="","",YEAR($A452)*100+MONTH($A452))</f>
        <v/>
      </c>
      <c r="E452" s="13"/>
      <c r="G452" t="str">
        <f>IF($C452="","",$C452&amp;"-"&amp;$B452)</f>
        <v/>
      </c>
    </row>
    <row r="453" spans="1:7" ht="15">
      <c r="A453" s="12"/>
      <c r="B453" t="str">
        <f>IF($A453="","",YEAR($A453)*100+MONTH($A453))</f>
        <v/>
      </c>
      <c r="E453" s="13"/>
      <c r="G453" t="str">
        <f>IF($C453="","",$C453&amp;"-"&amp;$B453)</f>
        <v/>
      </c>
    </row>
    <row r="454" spans="1:7" ht="15">
      <c r="A454" s="12"/>
      <c r="B454" t="str">
        <f>IF($A454="","",YEAR($A454)*100+MONTH($A454))</f>
        <v/>
      </c>
      <c r="E454" s="13"/>
      <c r="G454" t="str">
        <f>IF($C454="","",$C454&amp;"-"&amp;$B454)</f>
        <v/>
      </c>
    </row>
    <row r="455" spans="1:7" ht="15">
      <c r="A455" s="12"/>
      <c r="B455" t="str">
        <f>IF($A455="","",YEAR($A455)*100+MONTH($A455))</f>
        <v/>
      </c>
      <c r="E455" s="13"/>
      <c r="G455" t="str">
        <f>IF($C455="","",$C455&amp;"-"&amp;$B455)</f>
        <v/>
      </c>
    </row>
    <row r="456" spans="1:7" ht="15">
      <c r="A456" s="12"/>
      <c r="B456" t="str">
        <f>IF($A456="","",YEAR($A456)*100+MONTH($A456))</f>
        <v/>
      </c>
      <c r="E456" s="13"/>
      <c r="G456" t="str">
        <f>IF($C456="","",$C456&amp;"-"&amp;$B456)</f>
        <v/>
      </c>
    </row>
    <row r="457" spans="1:7" ht="15">
      <c r="A457" s="12"/>
      <c r="B457" t="str">
        <f>IF($A457="","",YEAR($A457)*100+MONTH($A457))</f>
        <v/>
      </c>
      <c r="E457" s="13"/>
      <c r="G457" t="str">
        <f>IF($C457="","",$C457&amp;"-"&amp;$B457)</f>
        <v/>
      </c>
    </row>
    <row r="458" spans="1:7" ht="15">
      <c r="A458" s="12"/>
      <c r="B458" t="str">
        <f>IF($A458="","",YEAR($A458)*100+MONTH($A458))</f>
        <v/>
      </c>
      <c r="E458" s="13"/>
      <c r="G458" t="str">
        <f>IF($C458="","",$C458&amp;"-"&amp;$B458)</f>
        <v/>
      </c>
    </row>
    <row r="459" spans="1:7" ht="15">
      <c r="A459" s="12"/>
      <c r="B459" t="str">
        <f>IF($A459="","",YEAR($A459)*100+MONTH($A459))</f>
        <v/>
      </c>
      <c r="E459" s="13"/>
      <c r="G459" t="str">
        <f>IF($C459="","",$C459&amp;"-"&amp;$B459)</f>
        <v/>
      </c>
    </row>
    <row r="460" spans="1:7" ht="15">
      <c r="A460" s="12"/>
      <c r="B460" t="str">
        <f>IF($A460="","",YEAR($A460)*100+MONTH($A460))</f>
        <v/>
      </c>
      <c r="E460" s="13"/>
      <c r="G460" t="str">
        <f>IF($C460="","",$C460&amp;"-"&amp;$B460)</f>
        <v/>
      </c>
    </row>
    <row r="461" spans="1:7" ht="15">
      <c r="A461" s="12"/>
      <c r="B461" t="str">
        <f>IF($A461="","",YEAR($A461)*100+MONTH($A461))</f>
        <v/>
      </c>
      <c r="E461" s="13"/>
      <c r="G461" t="str">
        <f>IF($C461="","",$C461&amp;"-"&amp;$B461)</f>
        <v/>
      </c>
    </row>
    <row r="462" spans="1:7" ht="15">
      <c r="A462" s="12"/>
      <c r="B462" t="str">
        <f>IF($A462="","",YEAR($A462)*100+MONTH($A462))</f>
        <v/>
      </c>
      <c r="E462" s="13"/>
      <c r="G462" t="str">
        <f>IF($C462="","",$C462&amp;"-"&amp;$B462)</f>
        <v/>
      </c>
    </row>
    <row r="463" spans="1:7" ht="15">
      <c r="A463" s="12"/>
      <c r="B463" t="str">
        <f>IF($A463="","",YEAR($A463)*100+MONTH($A463))</f>
        <v/>
      </c>
      <c r="E463" s="13"/>
      <c r="G463" t="str">
        <f>IF($C463="","",$C463&amp;"-"&amp;$B463)</f>
        <v/>
      </c>
    </row>
    <row r="464" spans="1:7" ht="15">
      <c r="A464" s="12"/>
      <c r="B464" t="str">
        <f>IF($A464="","",YEAR($A464)*100+MONTH($A464))</f>
        <v/>
      </c>
      <c r="E464" s="13"/>
      <c r="G464" t="str">
        <f>IF($C464="","",$C464&amp;"-"&amp;$B464)</f>
        <v/>
      </c>
    </row>
    <row r="465" spans="1:7" ht="15">
      <c r="A465" s="12"/>
      <c r="B465" t="str">
        <f>IF($A465="","",YEAR($A465)*100+MONTH($A465))</f>
        <v/>
      </c>
      <c r="E465" s="13"/>
      <c r="G465" t="str">
        <f>IF($C465="","",$C465&amp;"-"&amp;$B465)</f>
        <v/>
      </c>
    </row>
    <row r="466" spans="1:7" ht="15">
      <c r="A466" s="12"/>
      <c r="B466" t="str">
        <f>IF($A466="","",YEAR($A466)*100+MONTH($A466))</f>
        <v/>
      </c>
      <c r="E466" s="13"/>
      <c r="G466" t="str">
        <f>IF($C466="","",$C466&amp;"-"&amp;$B466)</f>
        <v/>
      </c>
    </row>
    <row r="467" spans="1:7" ht="15">
      <c r="A467" s="12"/>
      <c r="B467" t="str">
        <f>IF($A467="","",YEAR($A467)*100+MONTH($A467))</f>
        <v/>
      </c>
      <c r="E467" s="13"/>
      <c r="G467" t="str">
        <f>IF($C467="","",$C467&amp;"-"&amp;$B467)</f>
        <v/>
      </c>
    </row>
    <row r="468" spans="1:7" ht="15">
      <c r="A468" s="12"/>
      <c r="B468" t="str">
        <f>IF($A468="","",YEAR($A468)*100+MONTH($A468))</f>
        <v/>
      </c>
      <c r="E468" s="13"/>
      <c r="G468" t="str">
        <f>IF($C468="","",$C468&amp;"-"&amp;$B468)</f>
        <v/>
      </c>
    </row>
    <row r="469" spans="1:7" ht="15">
      <c r="A469" s="12"/>
      <c r="B469" t="str">
        <f>IF($A469="","",YEAR($A469)*100+MONTH($A469))</f>
        <v/>
      </c>
      <c r="E469" s="13"/>
      <c r="G469" t="str">
        <f>IF($C469="","",$C469&amp;"-"&amp;$B469)</f>
        <v/>
      </c>
    </row>
    <row r="470" spans="1:7" ht="15">
      <c r="A470" s="12"/>
      <c r="B470" t="str">
        <f>IF($A470="","",YEAR($A470)*100+MONTH($A470))</f>
        <v/>
      </c>
      <c r="E470" s="13"/>
      <c r="G470" t="str">
        <f>IF($C470="","",$C470&amp;"-"&amp;$B470)</f>
        <v/>
      </c>
    </row>
    <row r="471" spans="1:7" ht="15">
      <c r="A471" s="12"/>
      <c r="B471" t="str">
        <f>IF($A471="","",YEAR($A471)*100+MONTH($A471))</f>
        <v/>
      </c>
      <c r="E471" s="13"/>
      <c r="G471" t="str">
        <f>IF($C471="","",$C471&amp;"-"&amp;$B471)</f>
        <v/>
      </c>
    </row>
    <row r="472" spans="1:7" ht="15">
      <c r="A472" s="12"/>
      <c r="B472" t="str">
        <f>IF($A472="","",YEAR($A472)*100+MONTH($A472))</f>
        <v/>
      </c>
      <c r="E472" s="13"/>
      <c r="G472" t="str">
        <f>IF($C472="","",$C472&amp;"-"&amp;$B472)</f>
        <v/>
      </c>
    </row>
    <row r="473" spans="1:7" ht="15">
      <c r="A473" s="12"/>
      <c r="B473" t="str">
        <f>IF($A473="","",YEAR($A473)*100+MONTH($A473))</f>
        <v/>
      </c>
      <c r="E473" s="13"/>
      <c r="G473" t="str">
        <f>IF($C473="","",$C473&amp;"-"&amp;$B473)</f>
        <v/>
      </c>
    </row>
    <row r="474" spans="1:7" ht="15">
      <c r="A474" s="12"/>
      <c r="B474" t="str">
        <f>IF($A474="","",YEAR($A474)*100+MONTH($A474))</f>
        <v/>
      </c>
      <c r="E474" s="13"/>
      <c r="G474" t="str">
        <f>IF($C474="","",$C474&amp;"-"&amp;$B474)</f>
        <v/>
      </c>
    </row>
    <row r="475" spans="1:7" ht="15">
      <c r="A475" s="12"/>
      <c r="B475" t="str">
        <f>IF($A475="","",YEAR($A475)*100+MONTH($A475))</f>
        <v/>
      </c>
      <c r="E475" s="13"/>
      <c r="G475" t="str">
        <f>IF($C475="","",$C475&amp;"-"&amp;$B475)</f>
        <v/>
      </c>
    </row>
    <row r="476" spans="1:7" ht="15">
      <c r="A476" s="12"/>
      <c r="B476" t="str">
        <f>IF($A476="","",YEAR($A476)*100+MONTH($A476))</f>
        <v/>
      </c>
      <c r="E476" s="13"/>
      <c r="G476" t="str">
        <f>IF($C476="","",$C476&amp;"-"&amp;$B476)</f>
        <v/>
      </c>
    </row>
    <row r="477" spans="1:7" ht="15">
      <c r="A477" s="12"/>
      <c r="B477" t="str">
        <f>IF($A477="","",YEAR($A477)*100+MONTH($A477))</f>
        <v/>
      </c>
      <c r="E477" s="13"/>
      <c r="G477" t="str">
        <f>IF($C477="","",$C477&amp;"-"&amp;$B477)</f>
        <v/>
      </c>
    </row>
    <row r="478" spans="1:7" ht="15">
      <c r="A478" s="12"/>
      <c r="B478" t="str">
        <f>IF($A478="","",YEAR($A478)*100+MONTH($A478))</f>
        <v/>
      </c>
      <c r="E478" s="13"/>
      <c r="G478" t="str">
        <f>IF($C478="","",$C478&amp;"-"&amp;$B478)</f>
        <v/>
      </c>
    </row>
    <row r="479" spans="1:7" ht="15">
      <c r="A479" s="12"/>
      <c r="B479" t="str">
        <f>IF($A479="","",YEAR($A479)*100+MONTH($A479))</f>
        <v/>
      </c>
      <c r="E479" s="13"/>
      <c r="G479" t="str">
        <f>IF($C479="","",$C479&amp;"-"&amp;$B479)</f>
        <v/>
      </c>
    </row>
    <row r="480" spans="1:7" ht="15">
      <c r="A480" s="12"/>
      <c r="B480" t="str">
        <f>IF($A480="","",YEAR($A480)*100+MONTH($A480))</f>
        <v/>
      </c>
      <c r="E480" s="13"/>
      <c r="G480" t="str">
        <f>IF($C480="","",$C480&amp;"-"&amp;$B480)</f>
        <v/>
      </c>
    </row>
    <row r="481" spans="1:7" ht="15">
      <c r="A481" s="12"/>
      <c r="B481" t="str">
        <f>IF($A481="","",YEAR($A481)*100+MONTH($A481))</f>
        <v/>
      </c>
      <c r="E481" s="13"/>
      <c r="G481" t="str">
        <f>IF($C481="","",$C481&amp;"-"&amp;$B481)</f>
        <v/>
      </c>
    </row>
    <row r="482" spans="1:7" ht="15">
      <c r="A482" s="12"/>
      <c r="B482" t="str">
        <f>IF($A482="","",YEAR($A482)*100+MONTH($A482))</f>
        <v/>
      </c>
      <c r="E482" s="13"/>
      <c r="G482" t="str">
        <f>IF($C482="","",$C482&amp;"-"&amp;$B482)</f>
        <v/>
      </c>
    </row>
    <row r="483" spans="1:7" ht="15">
      <c r="A483" s="12"/>
      <c r="B483" t="str">
        <f>IF($A483="","",YEAR($A483)*100+MONTH($A483))</f>
        <v/>
      </c>
      <c r="E483" s="13"/>
      <c r="G483" t="str">
        <f>IF($C483="","",$C483&amp;"-"&amp;$B483)</f>
        <v/>
      </c>
    </row>
    <row r="484" spans="1:7" ht="15">
      <c r="A484" s="12"/>
      <c r="B484" t="str">
        <f>IF($A484="","",YEAR($A484)*100+MONTH($A484))</f>
        <v/>
      </c>
      <c r="E484" s="13"/>
      <c r="G484" t="str">
        <f>IF($C484="","",$C484&amp;"-"&amp;$B484)</f>
        <v/>
      </c>
    </row>
    <row r="485" spans="1:7" ht="15">
      <c r="A485" s="12"/>
      <c r="B485" t="str">
        <f>IF($A485="","",YEAR($A485)*100+MONTH($A485))</f>
        <v/>
      </c>
      <c r="E485" s="13"/>
      <c r="G485" t="str">
        <f>IF($C485="","",$C485&amp;"-"&amp;$B485)</f>
        <v/>
      </c>
    </row>
    <row r="486" spans="1:7" ht="15">
      <c r="A486" s="12"/>
      <c r="B486" t="str">
        <f>IF($A486="","",YEAR($A486)*100+MONTH($A486))</f>
        <v/>
      </c>
      <c r="E486" s="13"/>
      <c r="G486" t="str">
        <f>IF($C486="","",$C486&amp;"-"&amp;$B486)</f>
        <v/>
      </c>
    </row>
    <row r="487" spans="1:7" ht="15">
      <c r="A487" s="12"/>
      <c r="B487" t="str">
        <f>IF($A487="","",YEAR($A487)*100+MONTH($A487))</f>
        <v/>
      </c>
      <c r="E487" s="13"/>
      <c r="G487" t="str">
        <f>IF($C487="","",$C487&amp;"-"&amp;$B487)</f>
        <v/>
      </c>
    </row>
    <row r="488" spans="1:7" ht="15">
      <c r="A488" s="12"/>
      <c r="B488" t="str">
        <f>IF($A488="","",YEAR($A488)*100+MONTH($A488))</f>
        <v/>
      </c>
      <c r="E488" s="13"/>
      <c r="G488" t="str">
        <f>IF($C488="","",$C488&amp;"-"&amp;$B488)</f>
        <v/>
      </c>
    </row>
    <row r="489" spans="1:7" ht="15">
      <c r="A489" s="12"/>
      <c r="B489" t="str">
        <f>IF($A489="","",YEAR($A489)*100+MONTH($A489))</f>
        <v/>
      </c>
      <c r="E489" s="13"/>
      <c r="G489" t="str">
        <f>IF($C489="","",$C489&amp;"-"&amp;$B489)</f>
        <v/>
      </c>
    </row>
    <row r="490" spans="1:7" ht="15">
      <c r="A490" s="12"/>
      <c r="B490" t="str">
        <f>IF($A490="","",YEAR($A490)*100+MONTH($A490))</f>
        <v/>
      </c>
      <c r="E490" s="13"/>
      <c r="G490" t="str">
        <f>IF($C490="","",$C490&amp;"-"&amp;$B490)</f>
        <v/>
      </c>
    </row>
    <row r="491" spans="1:7" ht="15">
      <c r="A491" s="12"/>
      <c r="B491" t="str">
        <f>IF($A491="","",YEAR($A491)*100+MONTH($A491))</f>
        <v/>
      </c>
      <c r="E491" s="13"/>
      <c r="G491" t="str">
        <f>IF($C491="","",$C491&amp;"-"&amp;$B491)</f>
        <v/>
      </c>
    </row>
    <row r="492" spans="1:7" ht="15">
      <c r="A492" s="12"/>
      <c r="B492" t="str">
        <f>IF($A492="","",YEAR($A492)*100+MONTH($A492))</f>
        <v/>
      </c>
      <c r="E492" s="13"/>
      <c r="G492" t="str">
        <f>IF($C492="","",$C492&amp;"-"&amp;$B492)</f>
        <v/>
      </c>
    </row>
    <row r="493" spans="1:7" ht="15">
      <c r="A493" s="12"/>
      <c r="B493" t="str">
        <f>IF($A493="","",YEAR($A493)*100+MONTH($A493))</f>
        <v/>
      </c>
      <c r="E493" s="13"/>
      <c r="G493" t="str">
        <f>IF($C493="","",$C493&amp;"-"&amp;$B493)</f>
        <v/>
      </c>
    </row>
    <row r="494" spans="1:7" ht="15">
      <c r="A494" s="12"/>
      <c r="B494" t="str">
        <f>IF($A494="","",YEAR($A494)*100+MONTH($A494))</f>
        <v/>
      </c>
      <c r="E494" s="13"/>
      <c r="G494" t="str">
        <f>IF($C494="","",$C494&amp;"-"&amp;$B494)</f>
        <v/>
      </c>
    </row>
    <row r="495" spans="1:7" ht="15">
      <c r="A495" s="12"/>
      <c r="B495" t="str">
        <f>IF($A495="","",YEAR($A495)*100+MONTH($A495))</f>
        <v/>
      </c>
      <c r="E495" s="13"/>
      <c r="G495" t="str">
        <f>IF($C495="","",$C495&amp;"-"&amp;$B495)</f>
        <v/>
      </c>
    </row>
    <row r="496" spans="1:7" ht="15">
      <c r="A496" s="12"/>
      <c r="B496" t="str">
        <f>IF($A496="","",YEAR($A496)*100+MONTH($A496))</f>
        <v/>
      </c>
      <c r="E496" s="13"/>
      <c r="G496" t="str">
        <f>IF($C496="","",$C496&amp;"-"&amp;$B496)</f>
        <v/>
      </c>
    </row>
    <row r="497" spans="1:7" ht="15">
      <c r="A497" s="12"/>
      <c r="B497" t="str">
        <f>IF($A497="","",YEAR($A497)*100+MONTH($A497))</f>
        <v/>
      </c>
      <c r="E497" s="13"/>
      <c r="G497" t="str">
        <f>IF($C497="","",$C497&amp;"-"&amp;$B497)</f>
        <v/>
      </c>
    </row>
    <row r="498" spans="1:7" ht="15">
      <c r="A498" s="12"/>
      <c r="B498" t="str">
        <f>IF($A498="","",YEAR($A498)*100+MONTH($A498))</f>
        <v/>
      </c>
      <c r="E498" s="13"/>
      <c r="G498" t="str">
        <f>IF($C498="","",$C498&amp;"-"&amp;$B498)</f>
        <v/>
      </c>
    </row>
    <row r="499" spans="1:7" ht="15">
      <c r="A499" s="12"/>
      <c r="B499" t="str">
        <f>IF($A499="","",YEAR($A499)*100+MONTH($A499))</f>
        <v/>
      </c>
      <c r="E499" s="13"/>
      <c r="G499" t="str">
        <f>IF($C499="","",$C499&amp;"-"&amp;$B499)</f>
        <v/>
      </c>
    </row>
    <row r="500" spans="1:7" ht="15">
      <c r="A500" s="12"/>
      <c r="B500" t="str">
        <f>IF($A500="","",YEAR($A500)*100+MONTH($A500))</f>
        <v/>
      </c>
      <c r="E500" s="13"/>
      <c r="G500" t="str">
        <f>IF($C500="","",$C500&amp;"-"&amp;$B500)</f>
        <v/>
      </c>
    </row>
    <row r="501" spans="1:7" ht="15">
      <c r="A501" s="12"/>
      <c r="B501" t="str">
        <f>IF($A501="","",YEAR($A501)*100+MONTH($A501))</f>
        <v/>
      </c>
      <c r="E501" s="13"/>
      <c r="G501" t="str">
        <f>IF($C501="","",$C501&amp;"-"&amp;$B501)</f>
        <v/>
      </c>
    </row>
    <row r="502" spans="1:7" ht="15">
      <c r="A502" s="12"/>
      <c r="B502" t="str">
        <f>IF($A502="","",YEAR($A502)*100+MONTH($A502))</f>
        <v/>
      </c>
      <c r="E502" s="13"/>
      <c r="G502" t="str">
        <f>IF($C502="","",$C502&amp;"-"&amp;$B502)</f>
        <v/>
      </c>
    </row>
    <row r="503" spans="1:7" ht="15">
      <c r="A503" s="12"/>
      <c r="B503" t="str">
        <f>IF($A503="","",YEAR($A503)*100+MONTH($A503))</f>
        <v/>
      </c>
      <c r="E503" s="13"/>
      <c r="G503" t="str">
        <f>IF($C503="","",$C503&amp;"-"&amp;$B503)</f>
        <v/>
      </c>
    </row>
    <row r="504" spans="1:7" ht="15">
      <c r="A504" s="12"/>
      <c r="B504" t="str">
        <f>IF($A504="","",YEAR($A504)*100+MONTH($A504))</f>
        <v/>
      </c>
      <c r="E504" s="13"/>
      <c r="G504" t="str">
        <f>IF($C504="","",$C504&amp;"-"&amp;$B504)</f>
        <v/>
      </c>
    </row>
    <row r="505" spans="1:7" ht="15">
      <c r="A505" s="12"/>
      <c r="B505" t="str">
        <f>IF($A505="","",YEAR($A505)*100+MONTH($A505))</f>
        <v/>
      </c>
      <c r="E505" s="13"/>
      <c r="G505" t="str">
        <f>IF($C505="","",$C505&amp;"-"&amp;$B505)</f>
        <v/>
      </c>
    </row>
    <row r="506" spans="1:7" ht="15">
      <c r="A506" s="12"/>
      <c r="B506" t="str">
        <f>IF($A506="","",YEAR($A506)*100+MONTH($A506))</f>
        <v/>
      </c>
      <c r="E506" s="13"/>
      <c r="G506" t="str">
        <f>IF($C506="","",$C506&amp;"-"&amp;$B506)</f>
        <v/>
      </c>
    </row>
    <row r="507" spans="1:7" ht="15">
      <c r="A507" s="12"/>
      <c r="B507" t="str">
        <f>IF($A507="","",YEAR($A507)*100+MONTH($A507))</f>
        <v/>
      </c>
      <c r="E507" s="13"/>
      <c r="G507" t="str">
        <f>IF($C507="","",$C507&amp;"-"&amp;$B507)</f>
        <v/>
      </c>
    </row>
    <row r="508" spans="1:7" ht="15">
      <c r="A508" s="12"/>
      <c r="B508" t="str">
        <f>IF($A508="","",YEAR($A508)*100+MONTH($A508))</f>
        <v/>
      </c>
      <c r="E508" s="13"/>
      <c r="G508" t="str">
        <f>IF($C508="","",$C508&amp;"-"&amp;$B508)</f>
        <v/>
      </c>
    </row>
    <row r="509" spans="1:7" ht="15">
      <c r="A509" s="12"/>
      <c r="B509" t="str">
        <f>IF($A509="","",YEAR($A509)*100+MONTH($A509))</f>
        <v/>
      </c>
      <c r="E509" s="13"/>
      <c r="G509" t="str">
        <f>IF($C509="","",$C509&amp;"-"&amp;$B509)</f>
        <v/>
      </c>
    </row>
    <row r="510" spans="1:7" ht="15">
      <c r="A510" s="12"/>
      <c r="B510" t="str">
        <f>IF($A510="","",YEAR($A510)*100+MONTH($A510))</f>
        <v/>
      </c>
      <c r="E510" s="13"/>
      <c r="G510" t="str">
        <f>IF($C510="","",$C510&amp;"-"&amp;$B510)</f>
        <v/>
      </c>
    </row>
    <row r="511" spans="1:7" ht="15">
      <c r="A511" s="12"/>
      <c r="B511" t="str">
        <f>IF($A511="","",YEAR($A511)*100+MONTH($A511))</f>
        <v/>
      </c>
      <c r="E511" s="13"/>
      <c r="G511" t="str">
        <f>IF($C511="","",$C511&amp;"-"&amp;$B511)</f>
        <v/>
      </c>
    </row>
    <row r="512" spans="1:7" ht="15">
      <c r="A512" s="12"/>
      <c r="B512" t="str">
        <f>IF($A512="","",YEAR($A512)*100+MONTH($A512))</f>
        <v/>
      </c>
      <c r="E512" s="13"/>
      <c r="G512" t="str">
        <f>IF($C512="","",$C512&amp;"-"&amp;$B512)</f>
        <v/>
      </c>
    </row>
    <row r="513" spans="1:7" ht="15">
      <c r="A513" s="12"/>
      <c r="B513" t="str">
        <f>IF($A513="","",YEAR($A513)*100+MONTH($A513))</f>
        <v/>
      </c>
      <c r="E513" s="13"/>
      <c r="G513" t="str">
        <f>IF($C513="","",$C513&amp;"-"&amp;$B513)</f>
        <v/>
      </c>
    </row>
    <row r="514" spans="1:7" ht="15">
      <c r="A514" s="12"/>
      <c r="B514" t="str">
        <f>IF($A514="","",YEAR($A514)*100+MONTH($A514))</f>
        <v/>
      </c>
      <c r="E514" s="13"/>
      <c r="G514" t="str">
        <f>IF($C514="","",$C514&amp;"-"&amp;$B514)</f>
        <v/>
      </c>
    </row>
    <row r="515" spans="1:7" ht="15">
      <c r="A515" s="12"/>
      <c r="B515" t="str">
        <f>IF($A515="","",YEAR($A515)*100+MONTH($A515))</f>
        <v/>
      </c>
      <c r="E515" s="13"/>
      <c r="G515" t="str">
        <f>IF($C515="","",$C515&amp;"-"&amp;$B515)</f>
        <v/>
      </c>
    </row>
    <row r="516" spans="1:7" ht="15">
      <c r="A516" s="12"/>
      <c r="B516" t="str">
        <f>IF($A516="","",YEAR($A516)*100+MONTH($A516))</f>
        <v/>
      </c>
      <c r="E516" s="13"/>
      <c r="G516" t="str">
        <f>IF($C516="","",$C516&amp;"-"&amp;$B516)</f>
        <v/>
      </c>
    </row>
    <row r="517" spans="1:7" ht="15">
      <c r="A517" s="12"/>
      <c r="B517" t="str">
        <f>IF($A517="","",YEAR($A517)*100+MONTH($A517))</f>
        <v/>
      </c>
      <c r="E517" s="13"/>
      <c r="G517" t="str">
        <f>IF($C517="","",$C517&amp;"-"&amp;$B517)</f>
        <v/>
      </c>
    </row>
    <row r="518" spans="1:7" ht="15">
      <c r="A518" s="12"/>
      <c r="B518" t="str">
        <f>IF($A518="","",YEAR($A518)*100+MONTH($A518))</f>
        <v/>
      </c>
      <c r="E518" s="13"/>
      <c r="G518" t="str">
        <f>IF($C518="","",$C518&amp;"-"&amp;$B518)</f>
        <v/>
      </c>
    </row>
    <row r="519" spans="1:7" ht="15">
      <c r="A519" s="12"/>
      <c r="B519" t="str">
        <f>IF($A519="","",YEAR($A519)*100+MONTH($A519))</f>
        <v/>
      </c>
      <c r="E519" s="13"/>
      <c r="G519" t="str">
        <f>IF($C519="","",$C519&amp;"-"&amp;$B519)</f>
        <v/>
      </c>
    </row>
    <row r="520" spans="1:7" ht="15">
      <c r="A520" s="12"/>
      <c r="B520" t="str">
        <f>IF($A520="","",YEAR($A520)*100+MONTH($A520))</f>
        <v/>
      </c>
      <c r="E520" s="13"/>
      <c r="G520" t="str">
        <f>IF($C520="","",$C520&amp;"-"&amp;$B520)</f>
        <v/>
      </c>
    </row>
    <row r="521" spans="1:7" ht="15">
      <c r="A521" s="12"/>
      <c r="B521" t="str">
        <f>IF($A521="","",YEAR($A521)*100+MONTH($A521))</f>
        <v/>
      </c>
      <c r="E521" s="13"/>
      <c r="G521" t="str">
        <f>IF($C521="","",$C521&amp;"-"&amp;$B521)</f>
        <v/>
      </c>
    </row>
    <row r="522" spans="1:7" ht="15">
      <c r="A522" s="12"/>
      <c r="B522" t="str">
        <f>IF($A522="","",YEAR($A522)*100+MONTH($A522))</f>
        <v/>
      </c>
      <c r="E522" s="13"/>
      <c r="G522" t="str">
        <f>IF($C522="","",$C522&amp;"-"&amp;$B522)</f>
        <v/>
      </c>
    </row>
    <row r="523" spans="1:7" ht="15">
      <c r="A523" s="12"/>
      <c r="B523" t="str">
        <f>IF($A523="","",YEAR($A523)*100+MONTH($A523))</f>
        <v/>
      </c>
      <c r="E523" s="13"/>
      <c r="G523" t="str">
        <f>IF($C523="","",$C523&amp;"-"&amp;$B523)</f>
        <v/>
      </c>
    </row>
    <row r="524" spans="1:7" ht="15">
      <c r="A524" s="12"/>
      <c r="B524" t="str">
        <f>IF($A524="","",YEAR($A524)*100+MONTH($A524))</f>
        <v/>
      </c>
      <c r="E524" s="13"/>
      <c r="G524" t="str">
        <f>IF($C524="","",$C524&amp;"-"&amp;$B524)</f>
        <v/>
      </c>
    </row>
    <row r="525" spans="1:7" ht="15">
      <c r="A525" s="12"/>
      <c r="B525" t="str">
        <f>IF($A525="","",YEAR($A525)*100+MONTH($A525))</f>
        <v/>
      </c>
      <c r="E525" s="13"/>
      <c r="G525" t="str">
        <f>IF($C525="","",$C525&amp;"-"&amp;$B525)</f>
        <v/>
      </c>
    </row>
    <row r="526" spans="1:7" ht="15">
      <c r="A526" s="12"/>
      <c r="B526" t="str">
        <f>IF($A526="","",YEAR($A526)*100+MONTH($A526))</f>
        <v/>
      </c>
      <c r="E526" s="13"/>
      <c r="G526" t="str">
        <f>IF($C526="","",$C526&amp;"-"&amp;$B526)</f>
        <v/>
      </c>
    </row>
    <row r="527" spans="1:7" ht="15">
      <c r="A527" s="12"/>
      <c r="B527" t="str">
        <f>IF($A527="","",YEAR($A527)*100+MONTH($A527))</f>
        <v/>
      </c>
      <c r="E527" s="13"/>
      <c r="G527" t="str">
        <f>IF($C527="","",$C527&amp;"-"&amp;$B527)</f>
        <v/>
      </c>
    </row>
    <row r="528" spans="1:7" ht="15">
      <c r="A528" s="12"/>
      <c r="B528" t="str">
        <f>IF($A528="","",YEAR($A528)*100+MONTH($A528))</f>
        <v/>
      </c>
      <c r="E528" s="13"/>
      <c r="G528" t="str">
        <f>IF($C528="","",$C528&amp;"-"&amp;$B528)</f>
        <v/>
      </c>
    </row>
    <row r="529" spans="1:7" ht="15">
      <c r="A529" s="12"/>
      <c r="B529" t="str">
        <f>IF($A529="","",YEAR($A529)*100+MONTH($A529))</f>
        <v/>
      </c>
      <c r="E529" s="13"/>
      <c r="G529" t="str">
        <f>IF($C529="","",$C529&amp;"-"&amp;$B529)</f>
        <v/>
      </c>
    </row>
    <row r="530" spans="1:7" ht="15">
      <c r="A530" s="12"/>
      <c r="B530" t="str">
        <f>IF($A530="","",YEAR($A530)*100+MONTH($A530))</f>
        <v/>
      </c>
      <c r="E530" s="13"/>
      <c r="G530" t="str">
        <f>IF($C530="","",$C530&amp;"-"&amp;$B530)</f>
        <v/>
      </c>
    </row>
    <row r="531" spans="1:7" ht="15">
      <c r="A531" s="12"/>
      <c r="B531" t="str">
        <f>IF($A531="","",YEAR($A531)*100+MONTH($A531))</f>
        <v/>
      </c>
      <c r="E531" s="13"/>
      <c r="G531" t="str">
        <f>IF($C531="","",$C531&amp;"-"&amp;$B531)</f>
        <v/>
      </c>
    </row>
    <row r="532" spans="1:7" ht="15">
      <c r="A532" s="12"/>
      <c r="B532" t="str">
        <f>IF($A532="","",YEAR($A532)*100+MONTH($A532))</f>
        <v/>
      </c>
      <c r="E532" s="13"/>
      <c r="G532" t="str">
        <f>IF($C532="","",$C532&amp;"-"&amp;$B532)</f>
        <v/>
      </c>
    </row>
    <row r="533" spans="1:7" ht="15">
      <c r="A533" s="12"/>
      <c r="B533" t="str">
        <f>IF($A533="","",YEAR($A533)*100+MONTH($A533))</f>
        <v/>
      </c>
      <c r="E533" s="13"/>
      <c r="G533" t="str">
        <f>IF($C533="","",$C533&amp;"-"&amp;$B533)</f>
        <v/>
      </c>
    </row>
    <row r="534" spans="1:7" ht="15">
      <c r="A534" s="12"/>
      <c r="B534" t="str">
        <f>IF($A534="","",YEAR($A534)*100+MONTH($A534))</f>
        <v/>
      </c>
      <c r="E534" s="13"/>
      <c r="G534" t="str">
        <f>IF($C534="","",$C534&amp;"-"&amp;$B534)</f>
        <v/>
      </c>
    </row>
    <row r="535" spans="1:7" ht="15">
      <c r="A535" s="12"/>
      <c r="B535" t="str">
        <f>IF($A535="","",YEAR($A535)*100+MONTH($A535))</f>
        <v/>
      </c>
      <c r="E535" s="13"/>
      <c r="G535" t="str">
        <f>IF($C535="","",$C535&amp;"-"&amp;$B535)</f>
        <v/>
      </c>
    </row>
    <row r="536" spans="1:7" ht="15">
      <c r="A536" s="12"/>
      <c r="B536" t="str">
        <f>IF($A536="","",YEAR($A536)*100+MONTH($A536))</f>
        <v/>
      </c>
      <c r="E536" s="13"/>
      <c r="G536" t="str">
        <f>IF($C536="","",$C536&amp;"-"&amp;$B536)</f>
        <v/>
      </c>
    </row>
    <row r="537" spans="1:7" ht="15">
      <c r="A537" s="12"/>
      <c r="B537" t="str">
        <f>IF($A537="","",YEAR($A537)*100+MONTH($A537))</f>
        <v/>
      </c>
      <c r="E537" s="13"/>
      <c r="G537" t="str">
        <f>IF($C537="","",$C537&amp;"-"&amp;$B537)</f>
        <v/>
      </c>
    </row>
    <row r="538" spans="1:7" ht="15">
      <c r="A538" s="12"/>
      <c r="B538" t="str">
        <f>IF($A538="","",YEAR($A538)*100+MONTH($A538))</f>
        <v/>
      </c>
      <c r="E538" s="13"/>
      <c r="G538" t="str">
        <f>IF($C538="","",$C538&amp;"-"&amp;$B538)</f>
        <v/>
      </c>
    </row>
    <row r="539" spans="1:7" ht="15">
      <c r="A539" s="12"/>
      <c r="B539" t="str">
        <f>IF($A539="","",YEAR($A539)*100+MONTH($A539))</f>
        <v/>
      </c>
      <c r="E539" s="13"/>
      <c r="G539" t="str">
        <f>IF($C539="","",$C539&amp;"-"&amp;$B539)</f>
        <v/>
      </c>
    </row>
    <row r="540" spans="1:7" ht="15">
      <c r="A540" s="12"/>
      <c r="B540" t="str">
        <f>IF($A540="","",YEAR($A540)*100+MONTH($A540))</f>
        <v/>
      </c>
      <c r="E540" s="13"/>
      <c r="G540" t="str">
        <f>IF($C540="","",$C540&amp;"-"&amp;$B540)</f>
        <v/>
      </c>
    </row>
    <row r="541" spans="1:7" ht="15">
      <c r="A541" s="12"/>
      <c r="B541" t="str">
        <f>IF($A541="","",YEAR($A541)*100+MONTH($A541))</f>
        <v/>
      </c>
      <c r="E541" s="13"/>
      <c r="G541" t="str">
        <f>IF($C541="","",$C541&amp;"-"&amp;$B541)</f>
        <v/>
      </c>
    </row>
    <row r="542" spans="1:7" ht="15">
      <c r="A542" s="12"/>
      <c r="B542" t="str">
        <f>IF($A542="","",YEAR($A542)*100+MONTH($A542))</f>
        <v/>
      </c>
      <c r="E542" s="13"/>
      <c r="G542" t="str">
        <f>IF($C542="","",$C542&amp;"-"&amp;$B542)</f>
        <v/>
      </c>
    </row>
    <row r="543" spans="1:7" ht="15">
      <c r="A543" s="12"/>
      <c r="B543" t="str">
        <f>IF($A543="","",YEAR($A543)*100+MONTH($A543))</f>
        <v/>
      </c>
      <c r="E543" s="13"/>
      <c r="G543" t="str">
        <f>IF($C543="","",$C543&amp;"-"&amp;$B543)</f>
        <v/>
      </c>
    </row>
    <row r="544" spans="1:7" ht="15">
      <c r="A544" s="12"/>
      <c r="B544" t="str">
        <f>IF($A544="","",YEAR($A544)*100+MONTH($A544))</f>
        <v/>
      </c>
      <c r="E544" s="13"/>
      <c r="G544" t="str">
        <f>IF($C544="","",$C544&amp;"-"&amp;$B544)</f>
        <v/>
      </c>
    </row>
    <row r="545" spans="1:7" ht="15">
      <c r="A545" s="12"/>
      <c r="B545" t="str">
        <f>IF($A545="","",YEAR($A545)*100+MONTH($A545))</f>
        <v/>
      </c>
      <c r="E545" s="13"/>
      <c r="G545" t="str">
        <f>IF($C545="","",$C545&amp;"-"&amp;$B545)</f>
        <v/>
      </c>
    </row>
    <row r="546" spans="1:7" ht="15">
      <c r="A546" s="12"/>
      <c r="B546" t="str">
        <f>IF($A546="","",YEAR($A546)*100+MONTH($A546))</f>
        <v/>
      </c>
      <c r="E546" s="13"/>
      <c r="G546" t="str">
        <f>IF($C546="","",$C546&amp;"-"&amp;$B546)</f>
        <v/>
      </c>
    </row>
    <row r="547" spans="1:7" ht="15">
      <c r="A547" s="12"/>
      <c r="B547" t="str">
        <f>IF($A547="","",YEAR($A547)*100+MONTH($A547))</f>
        <v/>
      </c>
      <c r="E547" s="13"/>
      <c r="G547" t="str">
        <f>IF($C547="","",$C547&amp;"-"&amp;$B547)</f>
        <v/>
      </c>
    </row>
    <row r="548" spans="1:7" ht="15">
      <c r="A548" s="12"/>
      <c r="B548" t="str">
        <f>IF($A548="","",YEAR($A548)*100+MONTH($A548))</f>
        <v/>
      </c>
      <c r="E548" s="13"/>
      <c r="G548" t="str">
        <f>IF($C548="","",$C548&amp;"-"&amp;$B548)</f>
        <v/>
      </c>
    </row>
    <row r="549" spans="1:7" ht="15">
      <c r="A549" s="12"/>
      <c r="B549" t="str">
        <f>IF($A549="","",YEAR($A549)*100+MONTH($A549))</f>
        <v/>
      </c>
      <c r="E549" s="13"/>
      <c r="G549" t="str">
        <f>IF($C549="","",$C549&amp;"-"&amp;$B549)</f>
        <v/>
      </c>
    </row>
    <row r="550" spans="1:7" ht="15">
      <c r="A550" s="12"/>
      <c r="B550" t="str">
        <f>IF($A550="","",YEAR($A550)*100+MONTH($A550))</f>
        <v/>
      </c>
      <c r="E550" s="13"/>
      <c r="G550" t="str">
        <f>IF($C550="","",$C550&amp;"-"&amp;$B550)</f>
        <v/>
      </c>
    </row>
    <row r="551" spans="1:7" ht="15">
      <c r="A551" s="12"/>
      <c r="B551" t="str">
        <f>IF($A551="","",YEAR($A551)*100+MONTH($A551))</f>
        <v/>
      </c>
      <c r="E551" s="13"/>
      <c r="G551" t="str">
        <f>IF($C551="","",$C551&amp;"-"&amp;$B551)</f>
        <v/>
      </c>
    </row>
    <row r="552" spans="1:7" ht="15">
      <c r="A552" s="12"/>
      <c r="B552" t="str">
        <f>IF($A552="","",YEAR($A552)*100+MONTH($A552))</f>
        <v/>
      </c>
      <c r="E552" s="13"/>
      <c r="G552" t="str">
        <f>IF($C552="","",$C552&amp;"-"&amp;$B552)</f>
        <v/>
      </c>
    </row>
    <row r="553" spans="1:7" ht="15">
      <c r="A553" s="12"/>
      <c r="B553" t="str">
        <f>IF($A553="","",YEAR($A553)*100+MONTH($A553))</f>
        <v/>
      </c>
      <c r="E553" s="13"/>
      <c r="G553" t="str">
        <f>IF($C553="","",$C553&amp;"-"&amp;$B553)</f>
        <v/>
      </c>
    </row>
    <row r="554" spans="1:7" ht="15">
      <c r="A554" s="12"/>
      <c r="B554" t="str">
        <f>IF($A554="","",YEAR($A554)*100+MONTH($A554))</f>
        <v/>
      </c>
      <c r="E554" s="13"/>
      <c r="G554" t="str">
        <f>IF($C554="","",$C554&amp;"-"&amp;$B554)</f>
        <v/>
      </c>
    </row>
    <row r="555" spans="1:7" ht="15">
      <c r="A555" s="12"/>
      <c r="B555" t="str">
        <f>IF($A555="","",YEAR($A555)*100+MONTH($A555))</f>
        <v/>
      </c>
      <c r="E555" s="13"/>
      <c r="G555" t="str">
        <f>IF($C555="","",$C555&amp;"-"&amp;$B555)</f>
        <v/>
      </c>
    </row>
    <row r="556" spans="1:7" ht="15">
      <c r="A556" s="12"/>
      <c r="B556" t="str">
        <f>IF($A556="","",YEAR($A556)*100+MONTH($A556))</f>
        <v/>
      </c>
      <c r="E556" s="13"/>
      <c r="G556" t="str">
        <f>IF($C556="","",$C556&amp;"-"&amp;$B556)</f>
        <v/>
      </c>
    </row>
    <row r="557" spans="1:7" ht="15">
      <c r="A557" s="12"/>
      <c r="B557" t="str">
        <f>IF($A557="","",YEAR($A557)*100+MONTH($A557))</f>
        <v/>
      </c>
      <c r="E557" s="13"/>
      <c r="G557" t="str">
        <f>IF($C557="","",$C557&amp;"-"&amp;$B557)</f>
        <v/>
      </c>
    </row>
    <row r="558" spans="1:7" ht="15">
      <c r="A558" s="12"/>
      <c r="B558" t="str">
        <f>IF($A558="","",YEAR($A558)*100+MONTH($A558))</f>
        <v/>
      </c>
      <c r="E558" s="13"/>
      <c r="G558" t="str">
        <f>IF($C558="","",$C558&amp;"-"&amp;$B558)</f>
        <v/>
      </c>
    </row>
    <row r="559" spans="1:7" ht="15">
      <c r="A559" s="12"/>
      <c r="B559" t="str">
        <f>IF($A559="","",YEAR($A559)*100+MONTH($A559))</f>
        <v/>
      </c>
      <c r="E559" s="13"/>
      <c r="G559" t="str">
        <f>IF($C559="","",$C559&amp;"-"&amp;$B559)</f>
        <v/>
      </c>
    </row>
    <row r="560" spans="1:7" ht="15">
      <c r="A560" s="12"/>
      <c r="B560" t="str">
        <f>IF($A560="","",YEAR($A560)*100+MONTH($A560))</f>
        <v/>
      </c>
      <c r="E560" s="13"/>
      <c r="G560" t="str">
        <f>IF($C560="","",$C560&amp;"-"&amp;$B560)</f>
        <v/>
      </c>
    </row>
    <row r="561" spans="1:7" ht="15">
      <c r="A561" s="12"/>
      <c r="B561" t="str">
        <f>IF($A561="","",YEAR($A561)*100+MONTH($A561))</f>
        <v/>
      </c>
      <c r="E561" s="13"/>
      <c r="G561" t="str">
        <f>IF($C561="","",$C561&amp;"-"&amp;$B561)</f>
        <v/>
      </c>
    </row>
    <row r="562" spans="1:7" ht="15">
      <c r="A562" s="12"/>
      <c r="B562" t="str">
        <f>IF($A562="","",YEAR($A562)*100+MONTH($A562))</f>
        <v/>
      </c>
      <c r="E562" s="13"/>
      <c r="G562" t="str">
        <f>IF($C562="","",$C562&amp;"-"&amp;$B562)</f>
        <v/>
      </c>
    </row>
    <row r="563" spans="1:7" ht="15">
      <c r="A563" s="12"/>
      <c r="B563" t="str">
        <f>IF($A563="","",YEAR($A563)*100+MONTH($A563))</f>
        <v/>
      </c>
      <c r="E563" s="13"/>
      <c r="G563" t="str">
        <f>IF($C563="","",$C563&amp;"-"&amp;$B563)</f>
        <v/>
      </c>
    </row>
    <row r="564" spans="1:7" ht="15">
      <c r="A564" s="12"/>
      <c r="B564" t="str">
        <f>IF($A564="","",YEAR($A564)*100+MONTH($A564))</f>
        <v/>
      </c>
      <c r="E564" s="13"/>
      <c r="G564" t="str">
        <f>IF($C564="","",$C564&amp;"-"&amp;$B564)</f>
        <v/>
      </c>
    </row>
    <row r="565" spans="1:7" ht="15">
      <c r="A565" s="12"/>
      <c r="B565" t="str">
        <f>IF($A565="","",YEAR($A565)*100+MONTH($A565))</f>
        <v/>
      </c>
      <c r="E565" s="13"/>
      <c r="G565" t="str">
        <f>IF($C565="","",$C565&amp;"-"&amp;$B565)</f>
        <v/>
      </c>
    </row>
    <row r="566" spans="1:7" ht="15">
      <c r="A566" s="12"/>
      <c r="B566" t="str">
        <f>IF($A566="","",YEAR($A566)*100+MONTH($A566))</f>
        <v/>
      </c>
      <c r="E566" s="13"/>
      <c r="G566" t="str">
        <f>IF($C566="","",$C566&amp;"-"&amp;$B566)</f>
        <v/>
      </c>
    </row>
    <row r="567" spans="1:7" ht="15">
      <c r="A567" s="12"/>
      <c r="B567" t="str">
        <f>IF($A567="","",YEAR($A567)*100+MONTH($A567))</f>
        <v/>
      </c>
      <c r="E567" s="13"/>
      <c r="G567" t="str">
        <f>IF($C567="","",$C567&amp;"-"&amp;$B567)</f>
        <v/>
      </c>
    </row>
    <row r="568" spans="1:7" ht="15">
      <c r="A568" s="12"/>
      <c r="B568" t="str">
        <f>IF($A568="","",YEAR($A568)*100+MONTH($A568))</f>
        <v/>
      </c>
      <c r="E568" s="13"/>
      <c r="G568" t="str">
        <f>IF($C568="","",$C568&amp;"-"&amp;$B568)</f>
        <v/>
      </c>
    </row>
    <row r="569" spans="1:7" ht="15">
      <c r="A569" s="12"/>
      <c r="B569" t="str">
        <f>IF($A569="","",YEAR($A569)*100+MONTH($A569))</f>
        <v/>
      </c>
      <c r="E569" s="13"/>
      <c r="G569" t="str">
        <f>IF($C569="","",$C569&amp;"-"&amp;$B569)</f>
        <v/>
      </c>
    </row>
    <row r="570" spans="1:7" ht="15">
      <c r="A570" s="12"/>
      <c r="B570" t="str">
        <f>IF($A570="","",YEAR($A570)*100+MONTH($A570))</f>
        <v/>
      </c>
      <c r="E570" s="13"/>
      <c r="G570" t="str">
        <f>IF($C570="","",$C570&amp;"-"&amp;$B570)</f>
        <v/>
      </c>
    </row>
    <row r="571" spans="1:7" ht="15">
      <c r="A571" s="12"/>
      <c r="B571" t="str">
        <f>IF($A571="","",YEAR($A571)*100+MONTH($A571))</f>
        <v/>
      </c>
      <c r="E571" s="13"/>
      <c r="G571" t="str">
        <f>IF($C571="","",$C571&amp;"-"&amp;$B571)</f>
        <v/>
      </c>
    </row>
    <row r="572" spans="1:7" ht="15">
      <c r="A572" s="12"/>
      <c r="B572" t="str">
        <f>IF($A572="","",YEAR($A572)*100+MONTH($A572))</f>
        <v/>
      </c>
      <c r="E572" s="13"/>
      <c r="G572" t="str">
        <f>IF($C572="","",$C572&amp;"-"&amp;$B572)</f>
        <v/>
      </c>
    </row>
    <row r="573" spans="1:7" ht="15">
      <c r="A573" s="12"/>
      <c r="B573" t="str">
        <f>IF($A573="","",YEAR($A573)*100+MONTH($A573))</f>
        <v/>
      </c>
      <c r="E573" s="13"/>
      <c r="G573" t="str">
        <f>IF($C573="","",$C573&amp;"-"&amp;$B573)</f>
        <v/>
      </c>
    </row>
    <row r="574" spans="1:7" ht="15">
      <c r="A574" s="12"/>
      <c r="B574" t="str">
        <f>IF($A574="","",YEAR($A574)*100+MONTH($A574))</f>
        <v/>
      </c>
      <c r="E574" s="13"/>
      <c r="G574" t="str">
        <f>IF($C574="","",$C574&amp;"-"&amp;$B574)</f>
        <v/>
      </c>
    </row>
    <row r="575" spans="1:7" ht="15">
      <c r="A575" s="12"/>
      <c r="B575" t="str">
        <f>IF($A575="","",YEAR($A575)*100+MONTH($A575))</f>
        <v/>
      </c>
      <c r="E575" s="13"/>
      <c r="G575" t="str">
        <f>IF($C575="","",$C575&amp;"-"&amp;$B575)</f>
        <v/>
      </c>
    </row>
    <row r="576" spans="1:7" ht="15">
      <c r="A576" s="12"/>
      <c r="B576" t="str">
        <f>IF($A576="","",YEAR($A576)*100+MONTH($A576))</f>
        <v/>
      </c>
      <c r="E576" s="13"/>
      <c r="G576" t="str">
        <f>IF($C576="","",$C576&amp;"-"&amp;$B576)</f>
        <v/>
      </c>
    </row>
    <row r="577" spans="1:7" ht="15">
      <c r="A577" s="12"/>
      <c r="B577" t="str">
        <f>IF($A577="","",YEAR($A577)*100+MONTH($A577))</f>
        <v/>
      </c>
      <c r="E577" s="13"/>
      <c r="G577" t="str">
        <f>IF($C577="","",$C577&amp;"-"&amp;$B577)</f>
        <v/>
      </c>
    </row>
    <row r="578" spans="1:7" ht="15">
      <c r="A578" s="12"/>
      <c r="B578" t="str">
        <f>IF($A578="","",YEAR($A578)*100+MONTH($A578))</f>
        <v/>
      </c>
      <c r="E578" s="13"/>
      <c r="G578" t="str">
        <f>IF($C578="","",$C578&amp;"-"&amp;$B578)</f>
        <v/>
      </c>
    </row>
    <row r="579" spans="1:7" ht="15">
      <c r="A579" s="12"/>
      <c r="B579" t="str">
        <f>IF($A579="","",YEAR($A579)*100+MONTH($A579))</f>
        <v/>
      </c>
      <c r="E579" s="13"/>
      <c r="G579" t="str">
        <f>IF($C579="","",$C579&amp;"-"&amp;$B579)</f>
        <v/>
      </c>
    </row>
    <row r="580" spans="1:7" ht="15">
      <c r="A580" s="12"/>
      <c r="B580" t="str">
        <f>IF($A580="","",YEAR($A580)*100+MONTH($A580))</f>
        <v/>
      </c>
      <c r="E580" s="13"/>
      <c r="G580" t="str">
        <f>IF($C580="","",$C580&amp;"-"&amp;$B580)</f>
        <v/>
      </c>
    </row>
    <row r="581" spans="1:7" ht="15">
      <c r="A581" s="12"/>
      <c r="B581" t="str">
        <f>IF($A581="","",YEAR($A581)*100+MONTH($A581))</f>
        <v/>
      </c>
      <c r="E581" s="13"/>
      <c r="G581" t="str">
        <f>IF($C581="","",$C581&amp;"-"&amp;$B581)</f>
        <v/>
      </c>
    </row>
    <row r="582" spans="1:7" ht="15">
      <c r="A582" s="12"/>
      <c r="B582" t="str">
        <f>IF($A582="","",YEAR($A582)*100+MONTH($A582))</f>
        <v/>
      </c>
      <c r="E582" s="13"/>
      <c r="G582" t="str">
        <f>IF($C582="","",$C582&amp;"-"&amp;$B582)</f>
        <v/>
      </c>
    </row>
    <row r="583" spans="1:7" ht="15">
      <c r="A583" s="12"/>
      <c r="B583" t="str">
        <f>IF($A583="","",YEAR($A583)*100+MONTH($A583))</f>
        <v/>
      </c>
      <c r="E583" s="13"/>
      <c r="G583" t="str">
        <f>IF($C583="","",$C583&amp;"-"&amp;$B583)</f>
        <v/>
      </c>
    </row>
    <row r="584" spans="1:7" ht="15">
      <c r="A584" s="12"/>
      <c r="B584" t="str">
        <f>IF($A584="","",YEAR($A584)*100+MONTH($A584))</f>
        <v/>
      </c>
      <c r="E584" s="13"/>
      <c r="G584" t="str">
        <f>IF($C584="","",$C584&amp;"-"&amp;$B584)</f>
        <v/>
      </c>
    </row>
    <row r="585" spans="1:7" ht="15">
      <c r="A585" s="12"/>
      <c r="B585" t="str">
        <f>IF($A585="","",YEAR($A585)*100+MONTH($A585))</f>
        <v/>
      </c>
      <c r="E585" s="13"/>
      <c r="G585" t="str">
        <f>IF($C585="","",$C585&amp;"-"&amp;$B585)</f>
        <v/>
      </c>
    </row>
    <row r="586" spans="1:7" ht="15">
      <c r="A586" s="12"/>
      <c r="B586" t="str">
        <f>IF($A586="","",YEAR($A586)*100+MONTH($A586))</f>
        <v/>
      </c>
      <c r="E586" s="13"/>
      <c r="G586" t="str">
        <f>IF($C586="","",$C586&amp;"-"&amp;$B586)</f>
        <v/>
      </c>
    </row>
    <row r="587" spans="1:7" ht="15">
      <c r="A587" s="12"/>
      <c r="B587" t="str">
        <f>IF($A587="","",YEAR($A587)*100+MONTH($A587))</f>
        <v/>
      </c>
      <c r="E587" s="13"/>
      <c r="G587" t="str">
        <f>IF($C587="","",$C587&amp;"-"&amp;$B587)</f>
        <v/>
      </c>
    </row>
    <row r="588" spans="1:7" ht="15">
      <c r="A588" s="12"/>
      <c r="B588" t="str">
        <f>IF($A588="","",YEAR($A588)*100+MONTH($A588))</f>
        <v/>
      </c>
      <c r="E588" s="13"/>
      <c r="G588" t="str">
        <f>IF($C588="","",$C588&amp;"-"&amp;$B588)</f>
        <v/>
      </c>
    </row>
    <row r="589" spans="1:7" ht="15">
      <c r="A589" s="12"/>
      <c r="B589" t="str">
        <f>IF($A589="","",YEAR($A589)*100+MONTH($A589))</f>
        <v/>
      </c>
      <c r="E589" s="13"/>
      <c r="G589" t="str">
        <f>IF($C589="","",$C589&amp;"-"&amp;$B589)</f>
        <v/>
      </c>
    </row>
    <row r="590" spans="1:7" ht="15">
      <c r="A590" s="12"/>
      <c r="B590" t="str">
        <f>IF($A590="","",YEAR($A590)*100+MONTH($A590))</f>
        <v/>
      </c>
      <c r="E590" s="13"/>
      <c r="G590" t="str">
        <f>IF($C590="","",$C590&amp;"-"&amp;$B590)</f>
        <v/>
      </c>
    </row>
    <row r="591" spans="1:7" ht="15">
      <c r="A591" s="12"/>
      <c r="B591" t="str">
        <f>IF($A591="","",YEAR($A591)*100+MONTH($A591))</f>
        <v/>
      </c>
      <c r="E591" s="13"/>
      <c r="G591" t="str">
        <f>IF($C591="","",$C591&amp;"-"&amp;$B591)</f>
        <v/>
      </c>
    </row>
    <row r="592" spans="1:7" ht="15">
      <c r="A592" s="12"/>
      <c r="B592" t="str">
        <f>IF($A592="","",YEAR($A592)*100+MONTH($A592))</f>
        <v/>
      </c>
      <c r="E592" s="13"/>
      <c r="G592" t="str">
        <f>IF($C592="","",$C592&amp;"-"&amp;$B592)</f>
        <v/>
      </c>
    </row>
    <row r="593" spans="1:7" ht="15">
      <c r="A593" s="12"/>
      <c r="B593" t="str">
        <f>IF($A593="","",YEAR($A593)*100+MONTH($A593))</f>
        <v/>
      </c>
      <c r="E593" s="13"/>
      <c r="G593" t="str">
        <f>IF($C593="","",$C593&amp;"-"&amp;$B593)</f>
        <v/>
      </c>
    </row>
    <row r="594" spans="1:7" ht="15">
      <c r="A594" s="12"/>
      <c r="B594" t="str">
        <f>IF($A594="","",YEAR($A594)*100+MONTH($A594))</f>
        <v/>
      </c>
      <c r="E594" s="13"/>
      <c r="G594" t="str">
        <f>IF($C594="","",$C594&amp;"-"&amp;$B594)</f>
        <v/>
      </c>
    </row>
    <row r="595" spans="1:7" ht="15">
      <c r="A595" s="12"/>
      <c r="B595" t="str">
        <f>IF($A595="","",YEAR($A595)*100+MONTH($A595))</f>
        <v/>
      </c>
      <c r="E595" s="13"/>
      <c r="G595" t="str">
        <f>IF($C595="","",$C595&amp;"-"&amp;$B595)</f>
        <v/>
      </c>
    </row>
    <row r="596" spans="1:7" ht="15">
      <c r="A596" s="12"/>
      <c r="B596" t="str">
        <f>IF($A596="","",YEAR($A596)*100+MONTH($A596))</f>
        <v/>
      </c>
      <c r="E596" s="13"/>
      <c r="G596" t="str">
        <f>IF($C596="","",$C596&amp;"-"&amp;$B596)</f>
        <v/>
      </c>
    </row>
    <row r="597" spans="1:7" ht="15">
      <c r="A597" s="12"/>
      <c r="B597" t="str">
        <f>IF($A597="","",YEAR($A597)*100+MONTH($A597))</f>
        <v/>
      </c>
      <c r="E597" s="13"/>
      <c r="G597" t="str">
        <f>IF($C597="","",$C597&amp;"-"&amp;$B597)</f>
        <v/>
      </c>
    </row>
    <row r="598" spans="1:7" ht="15">
      <c r="A598" s="12"/>
      <c r="B598" t="str">
        <f>IF($A598="","",YEAR($A598)*100+MONTH($A598))</f>
        <v/>
      </c>
      <c r="E598" s="13"/>
      <c r="G598" t="str">
        <f>IF($C598="","",$C598&amp;"-"&amp;$B598)</f>
        <v/>
      </c>
    </row>
    <row r="599" spans="1:7" ht="15">
      <c r="A599" s="12"/>
      <c r="B599" t="str">
        <f>IF($A599="","",YEAR($A599)*100+MONTH($A599))</f>
        <v/>
      </c>
      <c r="E599" s="13"/>
      <c r="G599" t="str">
        <f>IF($C599="","",$C599&amp;"-"&amp;$B599)</f>
        <v/>
      </c>
    </row>
    <row r="600" spans="1:7" ht="15">
      <c r="A600" s="12"/>
      <c r="B600" t="str">
        <f>IF($A600="","",YEAR($A600)*100+MONTH($A600))</f>
        <v/>
      </c>
      <c r="E600" s="13"/>
      <c r="G600" t="str">
        <f>IF($C600="","",$C600&amp;"-"&amp;$B600)</f>
        <v/>
      </c>
    </row>
    <row r="601" spans="1:7" ht="15">
      <c r="A601" s="12"/>
      <c r="B601" t="str">
        <f>IF($A601="","",YEAR($A601)*100+MONTH($A601))</f>
        <v/>
      </c>
      <c r="E601" s="13"/>
      <c r="G601" t="str">
        <f>IF($C601="","",$C601&amp;"-"&amp;$B601)</f>
        <v/>
      </c>
    </row>
    <row r="602" spans="1:7" ht="15">
      <c r="A602" s="12"/>
      <c r="B602" t="str">
        <f>IF($A602="","",YEAR($A602)*100+MONTH($A602))</f>
        <v/>
      </c>
      <c r="E602" s="13"/>
      <c r="G602" t="str">
        <f>IF($C602="","",$C602&amp;"-"&amp;$B602)</f>
        <v/>
      </c>
    </row>
    <row r="603" spans="1:7" ht="15">
      <c r="A603" s="12"/>
      <c r="B603" t="str">
        <f>IF($A603="","",YEAR($A603)*100+MONTH($A603))</f>
        <v/>
      </c>
      <c r="E603" s="13"/>
      <c r="G603" t="str">
        <f>IF($C603="","",$C603&amp;"-"&amp;$B603)</f>
        <v/>
      </c>
    </row>
    <row r="604" spans="1:7" ht="15">
      <c r="A604" s="12"/>
      <c r="B604" t="str">
        <f>IF($A604="","",YEAR($A604)*100+MONTH($A604))</f>
        <v/>
      </c>
      <c r="E604" s="13"/>
      <c r="G604" t="str">
        <f>IF($C604="","",$C604&amp;"-"&amp;$B604)</f>
        <v/>
      </c>
    </row>
    <row r="605" spans="1:7" ht="15">
      <c r="A605" s="12"/>
      <c r="B605" t="str">
        <f>IF($A605="","",YEAR($A605)*100+MONTH($A605))</f>
        <v/>
      </c>
      <c r="E605" s="13"/>
      <c r="G605" t="str">
        <f>IF($C605="","",$C605&amp;"-"&amp;$B605)</f>
        <v/>
      </c>
    </row>
    <row r="606" spans="1:7" ht="15">
      <c r="A606" s="12"/>
      <c r="B606" t="str">
        <f>IF($A606="","",YEAR($A606)*100+MONTH($A606))</f>
        <v/>
      </c>
      <c r="E606" s="13"/>
      <c r="G606" t="str">
        <f>IF($C606="","",$C606&amp;"-"&amp;$B606)</f>
        <v/>
      </c>
    </row>
    <row r="607" spans="1:7" ht="15">
      <c r="A607" s="12"/>
      <c r="B607" t="str">
        <f>IF($A607="","",YEAR($A607)*100+MONTH($A607))</f>
        <v/>
      </c>
      <c r="E607" s="13"/>
      <c r="G607" t="str">
        <f>IF($C607="","",$C607&amp;"-"&amp;$B607)</f>
        <v/>
      </c>
    </row>
    <row r="608" spans="1:7" ht="15">
      <c r="A608" s="12"/>
      <c r="B608" t="str">
        <f>IF($A608="","",YEAR($A608)*100+MONTH($A608))</f>
        <v/>
      </c>
      <c r="E608" s="13"/>
      <c r="G608" t="str">
        <f>IF($C608="","",$C608&amp;"-"&amp;$B608)</f>
        <v/>
      </c>
    </row>
    <row r="609" spans="1:7" ht="15">
      <c r="A609" s="12"/>
      <c r="B609" t="str">
        <f>IF($A609="","",YEAR($A609)*100+MONTH($A609))</f>
        <v/>
      </c>
      <c r="E609" s="13"/>
      <c r="G609" t="str">
        <f>IF($C609="","",$C609&amp;"-"&amp;$B609)</f>
        <v/>
      </c>
    </row>
    <row r="610" spans="1:7" ht="15">
      <c r="A610" s="12"/>
      <c r="B610" t="str">
        <f>IF($A610="","",YEAR($A610)*100+MONTH($A610))</f>
        <v/>
      </c>
      <c r="E610" s="13"/>
      <c r="G610" t="str">
        <f>IF($C610="","",$C610&amp;"-"&amp;$B610)</f>
        <v/>
      </c>
    </row>
    <row r="611" spans="1:7" ht="15">
      <c r="A611" s="12"/>
      <c r="B611" t="str">
        <f>IF($A611="","",YEAR($A611)*100+MONTH($A611))</f>
        <v/>
      </c>
      <c r="E611" s="13"/>
      <c r="G611" t="str">
        <f>IF($C611="","",$C611&amp;"-"&amp;$B611)</f>
        <v/>
      </c>
    </row>
    <row r="612" spans="1:7" ht="15">
      <c r="A612" s="12"/>
      <c r="B612" t="str">
        <f>IF($A612="","",YEAR($A612)*100+MONTH($A612))</f>
        <v/>
      </c>
      <c r="E612" s="13"/>
      <c r="G612" t="str">
        <f>IF($C612="","",$C612&amp;"-"&amp;$B612)</f>
        <v/>
      </c>
    </row>
    <row r="613" spans="1:7" ht="15">
      <c r="A613" s="12"/>
      <c r="B613" t="str">
        <f>IF($A613="","",YEAR($A613)*100+MONTH($A613))</f>
        <v/>
      </c>
      <c r="E613" s="13"/>
      <c r="G613" t="str">
        <f>IF($C613="","",$C613&amp;"-"&amp;$B613)</f>
        <v/>
      </c>
    </row>
    <row r="614" spans="1:7" ht="15">
      <c r="A614" s="12"/>
      <c r="B614" t="str">
        <f>IF($A614="","",YEAR($A614)*100+MONTH($A614))</f>
        <v/>
      </c>
      <c r="E614" s="13"/>
      <c r="G614" t="str">
        <f>IF($C614="","",$C614&amp;"-"&amp;$B614)</f>
        <v/>
      </c>
    </row>
    <row r="615" spans="1:7" ht="15">
      <c r="A615" s="12"/>
      <c r="B615" t="str">
        <f>IF($A615="","",YEAR($A615)*100+MONTH($A615))</f>
        <v/>
      </c>
      <c r="E615" s="13"/>
      <c r="G615" t="str">
        <f>IF($C615="","",$C615&amp;"-"&amp;$B615)</f>
        <v/>
      </c>
    </row>
    <row r="616" spans="1:7" ht="15">
      <c r="A616" s="12"/>
      <c r="B616" t="str">
        <f>IF($A616="","",YEAR($A616)*100+MONTH($A616))</f>
        <v/>
      </c>
      <c r="E616" s="13"/>
      <c r="G616" t="str">
        <f>IF($C616="","",$C616&amp;"-"&amp;$B616)</f>
        <v/>
      </c>
    </row>
    <row r="617" spans="1:7" ht="15">
      <c r="A617" s="12"/>
      <c r="B617" t="str">
        <f>IF($A617="","",YEAR($A617)*100+MONTH($A617))</f>
        <v/>
      </c>
      <c r="E617" s="13"/>
      <c r="G617" t="str">
        <f>IF($C617="","",$C617&amp;"-"&amp;$B617)</f>
        <v/>
      </c>
    </row>
    <row r="618" spans="1:7" ht="15">
      <c r="A618" s="12"/>
      <c r="B618" t="str">
        <f>IF($A618="","",YEAR($A618)*100+MONTH($A618))</f>
        <v/>
      </c>
      <c r="E618" s="13"/>
      <c r="G618" t="str">
        <f>IF($C618="","",$C618&amp;"-"&amp;$B618)</f>
        <v/>
      </c>
    </row>
    <row r="619" spans="1:7" ht="15">
      <c r="A619" s="12"/>
      <c r="B619" t="str">
        <f>IF($A619="","",YEAR($A619)*100+MONTH($A619))</f>
        <v/>
      </c>
      <c r="E619" s="13"/>
      <c r="G619" t="str">
        <f>IF($C619="","",$C619&amp;"-"&amp;$B619)</f>
        <v/>
      </c>
    </row>
    <row r="620" spans="1:7" ht="15">
      <c r="A620" s="12"/>
      <c r="B620" t="str">
        <f>IF($A620="","",YEAR($A620)*100+MONTH($A620))</f>
        <v/>
      </c>
      <c r="E620" s="13"/>
      <c r="G620" t="str">
        <f>IF($C620="","",$C620&amp;"-"&amp;$B620)</f>
        <v/>
      </c>
    </row>
    <row r="621" spans="1:7" ht="15">
      <c r="A621" s="12"/>
      <c r="B621" t="str">
        <f>IF($A621="","",YEAR($A621)*100+MONTH($A621))</f>
        <v/>
      </c>
      <c r="E621" s="13"/>
      <c r="G621" t="str">
        <f>IF($C621="","",$C621&amp;"-"&amp;$B621)</f>
        <v/>
      </c>
    </row>
    <row r="622" spans="1:7" ht="15">
      <c r="A622" s="12"/>
      <c r="B622" t="str">
        <f>IF($A622="","",YEAR($A622)*100+MONTH($A622))</f>
        <v/>
      </c>
      <c r="E622" s="13"/>
      <c r="G622" t="str">
        <f>IF($C622="","",$C622&amp;"-"&amp;$B622)</f>
        <v/>
      </c>
    </row>
    <row r="623" spans="1:7" ht="15">
      <c r="A623" s="12"/>
      <c r="B623" t="str">
        <f>IF($A623="","",YEAR($A623)*100+MONTH($A623))</f>
        <v/>
      </c>
      <c r="E623" s="13"/>
      <c r="G623" t="str">
        <f>IF($C623="","",$C623&amp;"-"&amp;$B623)</f>
        <v/>
      </c>
    </row>
    <row r="624" spans="1:7" ht="15">
      <c r="A624" s="12"/>
      <c r="B624" t="str">
        <f>IF($A624="","",YEAR($A624)*100+MONTH($A624))</f>
        <v/>
      </c>
      <c r="E624" s="13"/>
      <c r="G624" t="str">
        <f>IF($C624="","",$C624&amp;"-"&amp;$B624)</f>
        <v/>
      </c>
    </row>
    <row r="625" spans="1:7" ht="15">
      <c r="A625" s="12"/>
      <c r="B625" t="str">
        <f>IF($A625="","",YEAR($A625)*100+MONTH($A625))</f>
        <v/>
      </c>
      <c r="E625" s="13"/>
      <c r="G625" t="str">
        <f>IF($C625="","",$C625&amp;"-"&amp;$B625)</f>
        <v/>
      </c>
    </row>
    <row r="626" spans="1:7" ht="15">
      <c r="A626" s="12"/>
      <c r="B626" t="str">
        <f>IF($A626="","",YEAR($A626)*100+MONTH($A626))</f>
        <v/>
      </c>
      <c r="E626" s="13"/>
      <c r="G626" t="str">
        <f>IF($C626="","",$C626&amp;"-"&amp;$B626)</f>
        <v/>
      </c>
    </row>
    <row r="627" spans="1:7" ht="15">
      <c r="A627" s="12"/>
      <c r="B627" t="str">
        <f>IF($A627="","",YEAR($A627)*100+MONTH($A627))</f>
        <v/>
      </c>
      <c r="E627" s="13"/>
      <c r="G627" t="str">
        <f>IF($C627="","",$C627&amp;"-"&amp;$B627)</f>
        <v/>
      </c>
    </row>
    <row r="628" spans="1:7" ht="15">
      <c r="A628" s="12"/>
      <c r="B628" t="str">
        <f>IF($A628="","",YEAR($A628)*100+MONTH($A628))</f>
        <v/>
      </c>
      <c r="E628" s="13"/>
      <c r="G628" t="str">
        <f>IF($C628="","",$C628&amp;"-"&amp;$B628)</f>
        <v/>
      </c>
    </row>
    <row r="629" spans="1:7" ht="15">
      <c r="A629" s="12"/>
      <c r="B629" t="str">
        <f>IF($A629="","",YEAR($A629)*100+MONTH($A629))</f>
        <v/>
      </c>
      <c r="E629" s="13"/>
      <c r="G629" t="str">
        <f>IF($C629="","",$C629&amp;"-"&amp;$B629)</f>
        <v/>
      </c>
    </row>
    <row r="630" spans="1:7" ht="15">
      <c r="A630" s="12"/>
      <c r="B630" t="str">
        <f>IF($A630="","",YEAR($A630)*100+MONTH($A630))</f>
        <v/>
      </c>
      <c r="E630" s="13"/>
      <c r="G630" t="str">
        <f>IF($C630="","",$C630&amp;"-"&amp;$B630)</f>
        <v/>
      </c>
    </row>
    <row r="631" spans="1:7" ht="15">
      <c r="A631" s="12"/>
      <c r="B631" t="str">
        <f>IF($A631="","",YEAR($A631)*100+MONTH($A631))</f>
        <v/>
      </c>
      <c r="E631" s="13"/>
      <c r="G631" t="str">
        <f>IF($C631="","",$C631&amp;"-"&amp;$B631)</f>
        <v/>
      </c>
    </row>
    <row r="632" spans="1:7" ht="15">
      <c r="A632" s="12"/>
      <c r="B632" t="str">
        <f>IF($A632="","",YEAR($A632)*100+MONTH($A632))</f>
        <v/>
      </c>
      <c r="E632" s="13"/>
      <c r="G632" t="str">
        <f>IF($C632="","",$C632&amp;"-"&amp;$B632)</f>
        <v/>
      </c>
    </row>
    <row r="633" spans="1:7" ht="15">
      <c r="A633" s="12"/>
      <c r="B633" t="str">
        <f>IF($A633="","",YEAR($A633)*100+MONTH($A633))</f>
        <v/>
      </c>
      <c r="E633" s="13"/>
      <c r="G633" t="str">
        <f>IF($C633="","",$C633&amp;"-"&amp;$B633)</f>
        <v/>
      </c>
    </row>
    <row r="634" spans="1:7" ht="15">
      <c r="A634" s="12"/>
      <c r="B634" t="str">
        <f>IF($A634="","",YEAR($A634)*100+MONTH($A634))</f>
        <v/>
      </c>
      <c r="E634" s="13"/>
      <c r="G634" t="str">
        <f>IF($C634="","",$C634&amp;"-"&amp;$B634)</f>
        <v/>
      </c>
    </row>
    <row r="635" spans="1:7" ht="15">
      <c r="A635" s="12"/>
      <c r="B635" t="str">
        <f>IF($A635="","",YEAR($A635)*100+MONTH($A635))</f>
        <v/>
      </c>
      <c r="E635" s="13"/>
      <c r="G635" t="str">
        <f>IF($C635="","",$C635&amp;"-"&amp;$B635)</f>
        <v/>
      </c>
    </row>
    <row r="636" spans="1:7" ht="15">
      <c r="A636" s="12"/>
      <c r="B636" t="str">
        <f>IF($A636="","",YEAR($A636)*100+MONTH($A636))</f>
        <v/>
      </c>
      <c r="E636" s="13"/>
      <c r="G636" t="str">
        <f>IF($C636="","",$C636&amp;"-"&amp;$B636)</f>
        <v/>
      </c>
    </row>
    <row r="637" spans="1:7" ht="15">
      <c r="A637" s="12"/>
      <c r="B637" t="str">
        <f>IF($A637="","",YEAR($A637)*100+MONTH($A637))</f>
        <v/>
      </c>
      <c r="E637" s="13"/>
      <c r="G637" t="str">
        <f>IF($C637="","",$C637&amp;"-"&amp;$B637)</f>
        <v/>
      </c>
    </row>
    <row r="638" spans="1:7" ht="15">
      <c r="A638" s="12"/>
      <c r="B638" t="str">
        <f>IF($A638="","",YEAR($A638)*100+MONTH($A638))</f>
        <v/>
      </c>
      <c r="E638" s="13"/>
      <c r="G638" t="str">
        <f>IF($C638="","",$C638&amp;"-"&amp;$B638)</f>
        <v/>
      </c>
    </row>
    <row r="639" spans="1:7" ht="15">
      <c r="A639" s="12"/>
      <c r="B639" t="str">
        <f>IF($A639="","",YEAR($A639)*100+MONTH($A639))</f>
        <v/>
      </c>
      <c r="E639" s="13"/>
      <c r="G639" t="str">
        <f>IF($C639="","",$C639&amp;"-"&amp;$B639)</f>
        <v/>
      </c>
    </row>
    <row r="640" spans="1:7" ht="15">
      <c r="A640" s="12"/>
      <c r="B640" t="str">
        <f>IF($A640="","",YEAR($A640)*100+MONTH($A640))</f>
        <v/>
      </c>
      <c r="E640" s="13"/>
      <c r="G640" t="str">
        <f>IF($C640="","",$C640&amp;"-"&amp;$B640)</f>
        <v/>
      </c>
    </row>
    <row r="641" spans="1:7" ht="15">
      <c r="A641" s="12"/>
      <c r="B641" t="str">
        <f>IF($A641="","",YEAR($A641)*100+MONTH($A641))</f>
        <v/>
      </c>
      <c r="E641" s="13"/>
      <c r="G641" t="str">
        <f>IF($C641="","",$C641&amp;"-"&amp;$B641)</f>
        <v/>
      </c>
    </row>
    <row r="642" spans="1:7" ht="15">
      <c r="A642" s="12"/>
      <c r="B642" t="str">
        <f>IF($A642="","",YEAR($A642)*100+MONTH($A642))</f>
        <v/>
      </c>
      <c r="E642" s="13"/>
      <c r="G642" t="str">
        <f>IF($C642="","",$C642&amp;"-"&amp;$B642)</f>
        <v/>
      </c>
    </row>
    <row r="643" spans="1:7" ht="15">
      <c r="A643" s="12"/>
      <c r="B643" t="str">
        <f>IF($A643="","",YEAR($A643)*100+MONTH($A643))</f>
        <v/>
      </c>
      <c r="E643" s="13"/>
      <c r="G643" t="str">
        <f>IF($C643="","",$C643&amp;"-"&amp;$B643)</f>
        <v/>
      </c>
    </row>
    <row r="644" spans="1:7" ht="15">
      <c r="A644" s="12"/>
      <c r="B644" t="str">
        <f>IF($A644="","",YEAR($A644)*100+MONTH($A644))</f>
        <v/>
      </c>
      <c r="E644" s="13"/>
      <c r="G644" t="str">
        <f>IF($C644="","",$C644&amp;"-"&amp;$B644)</f>
        <v/>
      </c>
    </row>
    <row r="645" spans="1:7" ht="15">
      <c r="A645" s="12"/>
      <c r="B645" t="str">
        <f>IF($A645="","",YEAR($A645)*100+MONTH($A645))</f>
        <v/>
      </c>
      <c r="E645" s="13"/>
      <c r="G645" t="str">
        <f>IF($C645="","",$C645&amp;"-"&amp;$B645)</f>
        <v/>
      </c>
    </row>
    <row r="646" spans="1:7" ht="15">
      <c r="A646" s="12"/>
      <c r="B646" t="str">
        <f>IF($A646="","",YEAR($A646)*100+MONTH($A646))</f>
        <v/>
      </c>
      <c r="E646" s="13"/>
      <c r="G646" t="str">
        <f>IF($C646="","",$C646&amp;"-"&amp;$B646)</f>
        <v/>
      </c>
    </row>
    <row r="647" spans="1:7" ht="15">
      <c r="A647" s="12"/>
      <c r="B647" t="str">
        <f>IF($A647="","",YEAR($A647)*100+MONTH($A647))</f>
        <v/>
      </c>
      <c r="E647" s="13"/>
      <c r="G647" t="str">
        <f>IF($C647="","",$C647&amp;"-"&amp;$B647)</f>
        <v/>
      </c>
    </row>
    <row r="648" spans="1:7" ht="15">
      <c r="A648" s="12"/>
      <c r="B648" t="str">
        <f>IF($A648="","",YEAR($A648)*100+MONTH($A648))</f>
        <v/>
      </c>
      <c r="E648" s="13"/>
      <c r="G648" t="str">
        <f>IF($C648="","",$C648&amp;"-"&amp;$B648)</f>
        <v/>
      </c>
    </row>
    <row r="649" spans="1:7" ht="15">
      <c r="A649" s="12"/>
      <c r="B649" t="str">
        <f>IF($A649="","",YEAR($A649)*100+MONTH($A649))</f>
        <v/>
      </c>
      <c r="E649" s="13"/>
      <c r="G649" t="str">
        <f>IF($C649="","",$C649&amp;"-"&amp;$B649)</f>
        <v/>
      </c>
    </row>
    <row r="650" spans="1:7" ht="15">
      <c r="A650" s="12"/>
      <c r="B650" t="str">
        <f>IF($A650="","",YEAR($A650)*100+MONTH($A650))</f>
        <v/>
      </c>
      <c r="E650" s="13"/>
      <c r="G650" t="str">
        <f>IF($C650="","",$C650&amp;"-"&amp;$B650)</f>
        <v/>
      </c>
    </row>
    <row r="651" spans="1:7" ht="15">
      <c r="A651" s="12"/>
      <c r="B651" t="str">
        <f>IF($A651="","",YEAR($A651)*100+MONTH($A651))</f>
        <v/>
      </c>
      <c r="E651" s="13"/>
      <c r="G651" t="str">
        <f>IF($C651="","",$C651&amp;"-"&amp;$B651)</f>
        <v/>
      </c>
    </row>
    <row r="652" spans="1:7" ht="15">
      <c r="A652" s="12"/>
      <c r="B652" t="str">
        <f>IF($A652="","",YEAR($A652)*100+MONTH($A652))</f>
        <v/>
      </c>
      <c r="E652" s="13"/>
      <c r="G652" t="str">
        <f>IF($C652="","",$C652&amp;"-"&amp;$B652)</f>
        <v/>
      </c>
    </row>
    <row r="653" spans="1:7" ht="15">
      <c r="A653" s="12"/>
      <c r="B653" t="str">
        <f>IF($A653="","",YEAR($A653)*100+MONTH($A653))</f>
        <v/>
      </c>
      <c r="E653" s="13"/>
      <c r="G653" t="str">
        <f>IF($C653="","",$C653&amp;"-"&amp;$B653)</f>
        <v/>
      </c>
    </row>
    <row r="654" spans="1:7" ht="15">
      <c r="A654" s="12"/>
      <c r="B654" t="str">
        <f>IF($A654="","",YEAR($A654)*100+MONTH($A654))</f>
        <v/>
      </c>
      <c r="E654" s="13"/>
      <c r="G654" t="str">
        <f>IF($C654="","",$C654&amp;"-"&amp;$B654)</f>
        <v/>
      </c>
    </row>
    <row r="655" spans="1:7" ht="15">
      <c r="A655" s="12"/>
      <c r="B655" t="str">
        <f>IF($A655="","",YEAR($A655)*100+MONTH($A655))</f>
        <v/>
      </c>
      <c r="E655" s="13"/>
      <c r="G655" t="str">
        <f>IF($C655="","",$C655&amp;"-"&amp;$B655)</f>
        <v/>
      </c>
    </row>
    <row r="656" spans="1:7" ht="15">
      <c r="A656" s="12"/>
      <c r="B656" t="str">
        <f>IF($A656="","",YEAR($A656)*100+MONTH($A656))</f>
        <v/>
      </c>
      <c r="E656" s="13"/>
      <c r="G656" t="str">
        <f>IF($C656="","",$C656&amp;"-"&amp;$B656)</f>
        <v/>
      </c>
    </row>
    <row r="657" spans="1:7" ht="15">
      <c r="A657" s="12"/>
      <c r="B657" t="str">
        <f>IF($A657="","",YEAR($A657)*100+MONTH($A657))</f>
        <v/>
      </c>
      <c r="E657" s="13"/>
      <c r="G657" t="str">
        <f>IF($C657="","",$C657&amp;"-"&amp;$B657)</f>
        <v/>
      </c>
    </row>
    <row r="658" spans="1:7" ht="15">
      <c r="A658" s="12"/>
      <c r="B658" t="str">
        <f>IF($A658="","",YEAR($A658)*100+MONTH($A658))</f>
        <v/>
      </c>
      <c r="E658" s="13"/>
      <c r="G658" t="str">
        <f>IF($C658="","",$C658&amp;"-"&amp;$B658)</f>
        <v/>
      </c>
    </row>
    <row r="659" spans="1:7" ht="15">
      <c r="A659" s="12"/>
      <c r="B659" t="str">
        <f>IF($A659="","",YEAR($A659)*100+MONTH($A659))</f>
        <v/>
      </c>
      <c r="E659" s="13"/>
      <c r="G659" t="str">
        <f>IF($C659="","",$C659&amp;"-"&amp;$B659)</f>
        <v/>
      </c>
    </row>
    <row r="660" spans="1:7" ht="15">
      <c r="A660" s="12"/>
      <c r="B660" t="str">
        <f>IF($A660="","",YEAR($A660)*100+MONTH($A660))</f>
        <v/>
      </c>
      <c r="E660" s="13"/>
      <c r="G660" t="str">
        <f>IF($C660="","",$C660&amp;"-"&amp;$B660)</f>
        <v/>
      </c>
    </row>
    <row r="661" spans="1:7" ht="15">
      <c r="A661" s="12"/>
      <c r="B661" t="str">
        <f>IF($A661="","",YEAR($A661)*100+MONTH($A661))</f>
        <v/>
      </c>
      <c r="E661" s="13"/>
      <c r="G661" t="str">
        <f>IF($C661="","",$C661&amp;"-"&amp;$B661)</f>
        <v/>
      </c>
    </row>
    <row r="662" spans="1:7" ht="15">
      <c r="A662" s="12"/>
      <c r="B662" t="str">
        <f>IF($A662="","",YEAR($A662)*100+MONTH($A662))</f>
        <v/>
      </c>
      <c r="E662" s="13"/>
      <c r="G662" t="str">
        <f>IF($C662="","",$C662&amp;"-"&amp;$B662)</f>
        <v/>
      </c>
    </row>
    <row r="663" spans="1:7" ht="15">
      <c r="A663" s="12"/>
      <c r="B663" t="str">
        <f>IF($A663="","",YEAR($A663)*100+MONTH($A663))</f>
        <v/>
      </c>
      <c r="E663" s="13"/>
      <c r="G663" t="str">
        <f>IF($C663="","",$C663&amp;"-"&amp;$B663)</f>
        <v/>
      </c>
    </row>
    <row r="664" spans="1:7" ht="15">
      <c r="A664" s="12"/>
      <c r="B664" t="str">
        <f>IF($A664="","",YEAR($A664)*100+MONTH($A664))</f>
        <v/>
      </c>
      <c r="E664" s="13"/>
      <c r="G664" t="str">
        <f>IF($C664="","",$C664&amp;"-"&amp;$B664)</f>
        <v/>
      </c>
    </row>
    <row r="665" spans="1:7" ht="15">
      <c r="A665" s="12"/>
      <c r="B665" t="str">
        <f>IF($A665="","",YEAR($A665)*100+MONTH($A665))</f>
        <v/>
      </c>
      <c r="E665" s="13"/>
      <c r="G665" t="str">
        <f>IF($C665="","",$C665&amp;"-"&amp;$B665)</f>
        <v/>
      </c>
    </row>
    <row r="666" spans="1:7" ht="15">
      <c r="A666" s="12"/>
      <c r="B666" t="str">
        <f>IF($A666="","",YEAR($A666)*100+MONTH($A666))</f>
        <v/>
      </c>
      <c r="E666" s="13"/>
      <c r="G666" t="str">
        <f>IF($C666="","",$C666&amp;"-"&amp;$B666)</f>
        <v/>
      </c>
    </row>
    <row r="667" spans="1:7" ht="15">
      <c r="A667" s="12"/>
      <c r="B667" t="str">
        <f>IF($A667="","",YEAR($A667)*100+MONTH($A667))</f>
        <v/>
      </c>
      <c r="E667" s="13"/>
      <c r="G667" t="str">
        <f>IF($C667="","",$C667&amp;"-"&amp;$B667)</f>
        <v/>
      </c>
    </row>
    <row r="668" spans="1:7" ht="15">
      <c r="A668" s="12"/>
      <c r="B668" t="str">
        <f>IF($A668="","",YEAR($A668)*100+MONTH($A668))</f>
        <v/>
      </c>
      <c r="E668" s="13"/>
      <c r="G668" t="str">
        <f>IF($C668="","",$C668&amp;"-"&amp;$B668)</f>
        <v/>
      </c>
    </row>
    <row r="669" spans="1:7" ht="15">
      <c r="A669" s="12"/>
      <c r="B669" t="str">
        <f>IF($A669="","",YEAR($A669)*100+MONTH($A669))</f>
        <v/>
      </c>
      <c r="E669" s="13"/>
      <c r="G669" t="str">
        <f>IF($C669="","",$C669&amp;"-"&amp;$B669)</f>
        <v/>
      </c>
    </row>
    <row r="670" spans="1:7" ht="15">
      <c r="A670" s="12"/>
      <c r="B670" t="str">
        <f>IF($A670="","",YEAR($A670)*100+MONTH($A670))</f>
        <v/>
      </c>
      <c r="E670" s="13"/>
      <c r="G670" t="str">
        <f>IF($C670="","",$C670&amp;"-"&amp;$B670)</f>
        <v/>
      </c>
    </row>
    <row r="671" spans="1:7" ht="15">
      <c r="A671" s="12"/>
      <c r="B671" t="str">
        <f>IF($A671="","",YEAR($A671)*100+MONTH($A671))</f>
        <v/>
      </c>
      <c r="E671" s="13"/>
      <c r="G671" t="str">
        <f>IF($C671="","",$C671&amp;"-"&amp;$B671)</f>
        <v/>
      </c>
    </row>
    <row r="672" spans="1:7" ht="15">
      <c r="A672" s="12"/>
      <c r="B672" t="str">
        <f>IF($A672="","",YEAR($A672)*100+MONTH($A672))</f>
        <v/>
      </c>
      <c r="E672" s="13"/>
      <c r="G672" t="str">
        <f>IF($C672="","",$C672&amp;"-"&amp;$B672)</f>
        <v/>
      </c>
    </row>
    <row r="673" spans="1:7" ht="15">
      <c r="A673" s="12"/>
      <c r="B673" t="str">
        <f>IF($A673="","",YEAR($A673)*100+MONTH($A673))</f>
        <v/>
      </c>
      <c r="E673" s="13"/>
      <c r="G673" t="str">
        <f>IF($C673="","",$C673&amp;"-"&amp;$B673)</f>
        <v/>
      </c>
    </row>
    <row r="674" spans="1:7" ht="15">
      <c r="A674" s="12"/>
      <c r="B674" t="str">
        <f>IF($A674="","",YEAR($A674)*100+MONTH($A674))</f>
        <v/>
      </c>
      <c r="E674" s="13"/>
      <c r="G674" t="str">
        <f>IF($C674="","",$C674&amp;"-"&amp;$B674)</f>
        <v/>
      </c>
    </row>
    <row r="675" spans="1:7" ht="15">
      <c r="A675" s="12"/>
      <c r="B675" t="str">
        <f>IF($A675="","",YEAR($A675)*100+MONTH($A675))</f>
        <v/>
      </c>
      <c r="E675" s="13"/>
      <c r="G675" t="str">
        <f>IF($C675="","",$C675&amp;"-"&amp;$B675)</f>
        <v/>
      </c>
    </row>
    <row r="676" spans="1:7" ht="15">
      <c r="A676" s="12"/>
      <c r="B676" t="str">
        <f>IF($A676="","",YEAR($A676)*100+MONTH($A676))</f>
        <v/>
      </c>
      <c r="E676" s="13"/>
      <c r="G676" t="str">
        <f>IF($C676="","",$C676&amp;"-"&amp;$B676)</f>
        <v/>
      </c>
    </row>
    <row r="677" spans="1:7" ht="15">
      <c r="A677" s="12"/>
      <c r="B677" t="str">
        <f>IF($A677="","",YEAR($A677)*100+MONTH($A677))</f>
        <v/>
      </c>
      <c r="E677" s="13"/>
      <c r="G677" t="str">
        <f>IF($C677="","",$C677&amp;"-"&amp;$B677)</f>
        <v/>
      </c>
    </row>
    <row r="678" spans="1:7" ht="15">
      <c r="A678" s="12"/>
      <c r="B678" t="str">
        <f>IF($A678="","",YEAR($A678)*100+MONTH($A678))</f>
        <v/>
      </c>
      <c r="E678" s="13"/>
      <c r="G678" t="str">
        <f>IF($C678="","",$C678&amp;"-"&amp;$B678)</f>
        <v/>
      </c>
    </row>
    <row r="679" spans="1:7" ht="15">
      <c r="A679" s="12"/>
      <c r="B679" t="str">
        <f>IF($A679="","",YEAR($A679)*100+MONTH($A679))</f>
        <v/>
      </c>
      <c r="E679" s="13"/>
      <c r="G679" t="str">
        <f>IF($C679="","",$C679&amp;"-"&amp;$B679)</f>
        <v/>
      </c>
    </row>
    <row r="680" spans="1:7" ht="15">
      <c r="A680" s="12"/>
      <c r="B680" t="str">
        <f>IF($A680="","",YEAR($A680)*100+MONTH($A680))</f>
        <v/>
      </c>
      <c r="E680" s="13"/>
      <c r="G680" t="str">
        <f>IF($C680="","",$C680&amp;"-"&amp;$B680)</f>
        <v/>
      </c>
    </row>
    <row r="681" spans="1:7" ht="15">
      <c r="A681" s="12"/>
      <c r="B681" t="str">
        <f>IF($A681="","",YEAR($A681)*100+MONTH($A681))</f>
        <v/>
      </c>
      <c r="E681" s="13"/>
      <c r="G681" t="str">
        <f>IF($C681="","",$C681&amp;"-"&amp;$B681)</f>
        <v/>
      </c>
    </row>
    <row r="682" spans="1:7" ht="15">
      <c r="A682" s="12"/>
      <c r="B682" t="str">
        <f>IF($A682="","",YEAR($A682)*100+MONTH($A682))</f>
        <v/>
      </c>
      <c r="E682" s="13"/>
      <c r="G682" t="str">
        <f>IF($C682="","",$C682&amp;"-"&amp;$B682)</f>
        <v/>
      </c>
    </row>
    <row r="683" spans="1:7" ht="15">
      <c r="A683" s="12"/>
      <c r="B683" t="str">
        <f>IF($A683="","",YEAR($A683)*100+MONTH($A683))</f>
        <v/>
      </c>
      <c r="E683" s="13"/>
      <c r="G683" t="str">
        <f>IF($C683="","",$C683&amp;"-"&amp;$B683)</f>
        <v/>
      </c>
    </row>
    <row r="684" spans="1:7" ht="15">
      <c r="A684" s="12"/>
      <c r="B684" t="str">
        <f>IF($A684="","",YEAR($A684)*100+MONTH($A684))</f>
        <v/>
      </c>
      <c r="E684" s="13"/>
      <c r="G684" t="str">
        <f>IF($C684="","",$C684&amp;"-"&amp;$B684)</f>
        <v/>
      </c>
    </row>
    <row r="685" spans="1:7" ht="15">
      <c r="A685" s="12"/>
      <c r="B685" t="str">
        <f>IF($A685="","",YEAR($A685)*100+MONTH($A685))</f>
        <v/>
      </c>
      <c r="E685" s="13"/>
      <c r="G685" t="str">
        <f>IF($C685="","",$C685&amp;"-"&amp;$B685)</f>
        <v/>
      </c>
    </row>
    <row r="686" spans="1:7" ht="15">
      <c r="A686" s="12"/>
      <c r="B686" t="str">
        <f>IF($A686="","",YEAR($A686)*100+MONTH($A686))</f>
        <v/>
      </c>
      <c r="E686" s="13"/>
      <c r="G686" t="str">
        <f>IF($C686="","",$C686&amp;"-"&amp;$B686)</f>
        <v/>
      </c>
    </row>
    <row r="687" spans="1:7" ht="15">
      <c r="A687" s="12"/>
      <c r="B687" t="str">
        <f>IF($A687="","",YEAR($A687)*100+MONTH($A687))</f>
        <v/>
      </c>
      <c r="E687" s="13"/>
      <c r="G687" t="str">
        <f>IF($C687="","",$C687&amp;"-"&amp;$B687)</f>
        <v/>
      </c>
    </row>
    <row r="688" spans="1:7" ht="15">
      <c r="A688" s="12"/>
      <c r="B688" t="str">
        <f>IF($A688="","",YEAR($A688)*100+MONTH($A688))</f>
        <v/>
      </c>
      <c r="E688" s="13"/>
      <c r="G688" t="str">
        <f>IF($C688="","",$C688&amp;"-"&amp;$B688)</f>
        <v/>
      </c>
    </row>
    <row r="689" spans="1:7" ht="15">
      <c r="A689" s="12"/>
      <c r="B689" t="str">
        <f>IF($A689="","",YEAR($A689)*100+MONTH($A689))</f>
        <v/>
      </c>
      <c r="E689" s="13"/>
      <c r="G689" t="str">
        <f>IF($C689="","",$C689&amp;"-"&amp;$B689)</f>
        <v/>
      </c>
    </row>
    <row r="690" spans="1:7" ht="15">
      <c r="A690" s="12"/>
      <c r="B690" t="str">
        <f>IF($A690="","",YEAR($A690)*100+MONTH($A690))</f>
        <v/>
      </c>
      <c r="E690" s="13"/>
      <c r="G690" t="str">
        <f>IF($C690="","",$C690&amp;"-"&amp;$B690)</f>
        <v/>
      </c>
    </row>
    <row r="691" spans="1:7" ht="15">
      <c r="A691" s="12"/>
      <c r="B691" t="str">
        <f>IF($A691="","",YEAR($A691)*100+MONTH($A691))</f>
        <v/>
      </c>
      <c r="E691" s="13"/>
      <c r="G691" t="str">
        <f>IF($C691="","",$C691&amp;"-"&amp;$B691)</f>
        <v/>
      </c>
    </row>
    <row r="692" spans="1:7" ht="15">
      <c r="A692" s="12"/>
      <c r="B692" t="str">
        <f>IF($A692="","",YEAR($A692)*100+MONTH($A692))</f>
        <v/>
      </c>
      <c r="E692" s="13"/>
      <c r="G692" t="str">
        <f>IF($C692="","",$C692&amp;"-"&amp;$B692)</f>
        <v/>
      </c>
    </row>
    <row r="693" spans="1:7" ht="15">
      <c r="A693" s="12"/>
      <c r="B693" t="str">
        <f>IF($A693="","",YEAR($A693)*100+MONTH($A693))</f>
        <v/>
      </c>
      <c r="E693" s="13"/>
      <c r="G693" t="str">
        <f>IF($C693="","",$C693&amp;"-"&amp;$B693)</f>
        <v/>
      </c>
    </row>
    <row r="694" spans="1:7" ht="15">
      <c r="A694" s="12"/>
      <c r="B694" t="str">
        <f>IF($A694="","",YEAR($A694)*100+MONTH($A694))</f>
        <v/>
      </c>
      <c r="E694" s="13"/>
      <c r="G694" t="str">
        <f>IF($C694="","",$C694&amp;"-"&amp;$B694)</f>
        <v/>
      </c>
    </row>
    <row r="695" spans="1:7" ht="15">
      <c r="A695" s="12"/>
      <c r="B695" t="str">
        <f>IF($A695="","",YEAR($A695)*100+MONTH($A695))</f>
        <v/>
      </c>
      <c r="E695" s="13"/>
      <c r="G695" t="str">
        <f>IF($C695="","",$C695&amp;"-"&amp;$B695)</f>
        <v/>
      </c>
    </row>
    <row r="696" spans="1:7" ht="15">
      <c r="A696" s="12"/>
      <c r="B696" t="str">
        <f>IF($A696="","",YEAR($A696)*100+MONTH($A696))</f>
        <v/>
      </c>
      <c r="E696" s="13"/>
      <c r="G696" t="str">
        <f>IF($C696="","",$C696&amp;"-"&amp;$B696)</f>
        <v/>
      </c>
    </row>
    <row r="697" spans="1:7" ht="15">
      <c r="A697" s="12"/>
      <c r="B697" t="str">
        <f>IF($A697="","",YEAR($A697)*100+MONTH($A697))</f>
        <v/>
      </c>
      <c r="E697" s="13"/>
      <c r="G697" t="str">
        <f>IF($C697="","",$C697&amp;"-"&amp;$B697)</f>
        <v/>
      </c>
    </row>
    <row r="698" spans="1:7" ht="15">
      <c r="A698" s="12"/>
      <c r="B698" t="str">
        <f>IF($A698="","",YEAR($A698)*100+MONTH($A698))</f>
        <v/>
      </c>
      <c r="E698" s="13"/>
      <c r="G698" t="str">
        <f>IF($C698="","",$C698&amp;"-"&amp;$B698)</f>
        <v/>
      </c>
    </row>
    <row r="699" spans="1:7" ht="15">
      <c r="A699" s="12"/>
      <c r="B699" t="str">
        <f>IF($A699="","",YEAR($A699)*100+MONTH($A699))</f>
        <v/>
      </c>
      <c r="E699" s="13"/>
      <c r="G699" t="str">
        <f>IF($C699="","",$C699&amp;"-"&amp;$B699)</f>
        <v/>
      </c>
    </row>
    <row r="700" spans="1:7" ht="15">
      <c r="A700" s="12"/>
      <c r="B700" t="str">
        <f>IF($A700="","",YEAR($A700)*100+MONTH($A700))</f>
        <v/>
      </c>
      <c r="E700" s="13"/>
      <c r="G700" t="str">
        <f>IF($C700="","",$C700&amp;"-"&amp;$B700)</f>
        <v/>
      </c>
    </row>
    <row r="701" spans="1:7" ht="15">
      <c r="A701" s="12"/>
      <c r="B701" t="str">
        <f>IF($A701="","",YEAR($A701)*100+MONTH($A701))</f>
        <v/>
      </c>
      <c r="E701" s="13"/>
      <c r="G701" t="str">
        <f>IF($C701="","",$C701&amp;"-"&amp;$B701)</f>
        <v/>
      </c>
    </row>
    <row r="702" spans="1:7" ht="15">
      <c r="A702" s="12"/>
      <c r="B702" t="str">
        <f>IF($A702="","",YEAR($A702)*100+MONTH($A702))</f>
        <v/>
      </c>
      <c r="E702" s="13"/>
      <c r="G702" t="str">
        <f>IF($C702="","",$C702&amp;"-"&amp;$B702)</f>
        <v/>
      </c>
    </row>
    <row r="703" spans="1:7" ht="15">
      <c r="A703" s="12"/>
      <c r="B703" t="str">
        <f>IF($A703="","",YEAR($A703)*100+MONTH($A703))</f>
        <v/>
      </c>
      <c r="E703" s="13"/>
      <c r="G703" t="str">
        <f>IF($C703="","",$C703&amp;"-"&amp;$B703)</f>
        <v/>
      </c>
    </row>
    <row r="704" spans="1:7" ht="15">
      <c r="A704" s="12"/>
      <c r="B704" t="str">
        <f>IF($A704="","",YEAR($A704)*100+MONTH($A704))</f>
        <v/>
      </c>
      <c r="E704" s="13"/>
      <c r="G704" t="str">
        <f>IF($C704="","",$C704&amp;"-"&amp;$B704)</f>
        <v/>
      </c>
    </row>
    <row r="705" spans="1:7" ht="15">
      <c r="A705" s="12"/>
      <c r="B705" t="str">
        <f>IF($A705="","",YEAR($A705)*100+MONTH($A705))</f>
        <v/>
      </c>
      <c r="E705" s="13"/>
      <c r="G705" t="str">
        <f>IF($C705="","",$C705&amp;"-"&amp;$B705)</f>
        <v/>
      </c>
    </row>
    <row r="706" spans="1:7" ht="15">
      <c r="A706" s="12"/>
      <c r="B706" t="str">
        <f>IF($A706="","",YEAR($A706)*100+MONTH($A706))</f>
        <v/>
      </c>
      <c r="E706" s="13"/>
      <c r="G706" t="str">
        <f>IF($C706="","",$C706&amp;"-"&amp;$B706)</f>
        <v/>
      </c>
    </row>
    <row r="707" spans="1:7" ht="15">
      <c r="A707" s="12"/>
      <c r="B707" t="str">
        <f>IF($A707="","",YEAR($A707)*100+MONTH($A707))</f>
        <v/>
      </c>
      <c r="E707" s="13"/>
      <c r="G707" t="str">
        <f>IF($C707="","",$C707&amp;"-"&amp;$B707)</f>
        <v/>
      </c>
    </row>
    <row r="708" spans="1:7" ht="15">
      <c r="A708" s="12"/>
      <c r="B708" t="str">
        <f>IF($A708="","",YEAR($A708)*100+MONTH($A708))</f>
        <v/>
      </c>
      <c r="E708" s="13"/>
      <c r="G708" t="str">
        <f>IF($C708="","",$C708&amp;"-"&amp;$B708)</f>
        <v/>
      </c>
    </row>
    <row r="709" spans="1:7" ht="15">
      <c r="A709" s="12"/>
      <c r="B709" t="str">
        <f>IF($A709="","",YEAR($A709)*100+MONTH($A709))</f>
        <v/>
      </c>
      <c r="E709" s="13"/>
      <c r="G709" t="str">
        <f>IF($C709="","",$C709&amp;"-"&amp;$B709)</f>
        <v/>
      </c>
    </row>
    <row r="710" spans="1:7" ht="15">
      <c r="A710" s="12"/>
      <c r="B710" t="str">
        <f>IF($A710="","",YEAR($A710)*100+MONTH($A710))</f>
        <v/>
      </c>
      <c r="E710" s="13"/>
      <c r="G710" t="str">
        <f>IF($C710="","",$C710&amp;"-"&amp;$B710)</f>
        <v/>
      </c>
    </row>
    <row r="711" spans="1:7" ht="15">
      <c r="A711" s="12"/>
      <c r="B711" t="str">
        <f>IF($A711="","",YEAR($A711)*100+MONTH($A711))</f>
        <v/>
      </c>
      <c r="E711" s="13"/>
      <c r="G711" t="str">
        <f>IF($C711="","",$C711&amp;"-"&amp;$B711)</f>
        <v/>
      </c>
    </row>
    <row r="712" spans="1:7" ht="15">
      <c r="A712" s="12"/>
      <c r="B712" t="str">
        <f>IF($A712="","",YEAR($A712)*100+MONTH($A712))</f>
        <v/>
      </c>
      <c r="E712" s="13"/>
      <c r="G712" t="str">
        <f>IF($C712="","",$C712&amp;"-"&amp;$B712)</f>
        <v/>
      </c>
    </row>
    <row r="713" spans="1:7" ht="15">
      <c r="A713" s="12"/>
      <c r="B713" t="str">
        <f>IF($A713="","",YEAR($A713)*100+MONTH($A713))</f>
        <v/>
      </c>
      <c r="E713" s="13"/>
      <c r="G713" t="str">
        <f>IF($C713="","",$C713&amp;"-"&amp;$B713)</f>
        <v/>
      </c>
    </row>
    <row r="714" spans="1:7" ht="15">
      <c r="A714" s="12"/>
      <c r="B714" t="str">
        <f>IF($A714="","",YEAR($A714)*100+MONTH($A714))</f>
        <v/>
      </c>
      <c r="E714" s="13"/>
      <c r="G714" t="str">
        <f>IF($C714="","",$C714&amp;"-"&amp;$B714)</f>
        <v/>
      </c>
    </row>
    <row r="715" spans="1:7" ht="15">
      <c r="A715" s="12"/>
      <c r="B715" t="str">
        <f>IF($A715="","",YEAR($A715)*100+MONTH($A715))</f>
        <v/>
      </c>
      <c r="E715" s="13"/>
      <c r="G715" t="str">
        <f>IF($C715="","",$C715&amp;"-"&amp;$B715)</f>
        <v/>
      </c>
    </row>
    <row r="716" spans="1:7" ht="15">
      <c r="A716" s="12"/>
      <c r="B716" t="str">
        <f>IF($A716="","",YEAR($A716)*100+MONTH($A716))</f>
        <v/>
      </c>
      <c r="E716" s="13"/>
      <c r="G716" t="str">
        <f>IF($C716="","",$C716&amp;"-"&amp;$B716)</f>
        <v/>
      </c>
    </row>
    <row r="717" spans="1:7" ht="15">
      <c r="A717" s="12"/>
      <c r="B717" t="str">
        <f>IF($A717="","",YEAR($A717)*100+MONTH($A717))</f>
        <v/>
      </c>
      <c r="E717" s="13"/>
      <c r="G717" t="str">
        <f>IF($C717="","",$C717&amp;"-"&amp;$B717)</f>
        <v/>
      </c>
    </row>
    <row r="718" spans="1:7" ht="15">
      <c r="A718" s="12"/>
      <c r="B718" t="str">
        <f>IF($A718="","",YEAR($A718)*100+MONTH($A718))</f>
        <v/>
      </c>
      <c r="E718" s="13"/>
      <c r="G718" t="str">
        <f>IF($C718="","",$C718&amp;"-"&amp;$B718)</f>
        <v/>
      </c>
    </row>
    <row r="719" spans="1:7" ht="15">
      <c r="A719" s="12"/>
      <c r="B719" t="str">
        <f>IF($A719="","",YEAR($A719)*100+MONTH($A719))</f>
        <v/>
      </c>
      <c r="E719" s="13"/>
      <c r="G719" t="str">
        <f>IF($C719="","",$C719&amp;"-"&amp;$B719)</f>
        <v/>
      </c>
    </row>
    <row r="720" spans="1:7" ht="15">
      <c r="A720" s="12"/>
      <c r="B720" t="str">
        <f>IF($A720="","",YEAR($A720)*100+MONTH($A720))</f>
        <v/>
      </c>
      <c r="E720" s="13"/>
      <c r="G720" t="str">
        <f>IF($C720="","",$C720&amp;"-"&amp;$B720)</f>
        <v/>
      </c>
    </row>
    <row r="721" spans="1:7" ht="15">
      <c r="A721" s="12"/>
      <c r="B721" t="str">
        <f>IF($A721="","",YEAR($A721)*100+MONTH($A721))</f>
        <v/>
      </c>
      <c r="E721" s="13"/>
      <c r="G721" t="str">
        <f>IF($C721="","",$C721&amp;"-"&amp;$B721)</f>
        <v/>
      </c>
    </row>
    <row r="722" spans="1:7" ht="15">
      <c r="A722" s="12"/>
      <c r="B722" t="str">
        <f>IF($A722="","",YEAR($A722)*100+MONTH($A722))</f>
        <v/>
      </c>
      <c r="E722" s="13"/>
      <c r="G722" t="str">
        <f>IF($C722="","",$C722&amp;"-"&amp;$B722)</f>
        <v/>
      </c>
    </row>
    <row r="723" spans="1:7" ht="15">
      <c r="A723" s="12"/>
      <c r="B723" t="str">
        <f>IF($A723="","",YEAR($A723)*100+MONTH($A723))</f>
        <v/>
      </c>
      <c r="E723" s="13"/>
      <c r="G723" t="str">
        <f>IF($C723="","",$C723&amp;"-"&amp;$B723)</f>
        <v/>
      </c>
    </row>
    <row r="724" spans="1:7" ht="15">
      <c r="A724" s="12"/>
      <c r="B724" t="str">
        <f>IF($A724="","",YEAR($A724)*100+MONTH($A724))</f>
        <v/>
      </c>
      <c r="E724" s="13"/>
      <c r="G724" t="str">
        <f>IF($C724="","",$C724&amp;"-"&amp;$B724)</f>
        <v/>
      </c>
    </row>
    <row r="725" spans="1:7" ht="15">
      <c r="A725" s="12"/>
      <c r="B725" t="str">
        <f>IF($A725="","",YEAR($A725)*100+MONTH($A725))</f>
        <v/>
      </c>
      <c r="E725" s="13"/>
      <c r="G725" t="str">
        <f>IF($C725="","",$C725&amp;"-"&amp;$B725)</f>
        <v/>
      </c>
    </row>
    <row r="726" spans="1:7" ht="15">
      <c r="A726" s="12"/>
      <c r="B726" t="str">
        <f>IF($A726="","",YEAR($A726)*100+MONTH($A726))</f>
        <v/>
      </c>
      <c r="E726" s="13"/>
      <c r="G726" t="str">
        <f>IF($C726="","",$C726&amp;"-"&amp;$B726)</f>
        <v/>
      </c>
    </row>
    <row r="727" spans="1:7" ht="15">
      <c r="A727" s="12"/>
      <c r="B727" t="str">
        <f>IF($A727="","",YEAR($A727)*100+MONTH($A727))</f>
        <v/>
      </c>
      <c r="E727" s="13"/>
      <c r="G727" t="str">
        <f>IF($C727="","",$C727&amp;"-"&amp;$B727)</f>
        <v/>
      </c>
    </row>
    <row r="728" spans="1:7" ht="15">
      <c r="A728" s="12"/>
      <c r="B728" t="str">
        <f>IF($A728="","",YEAR($A728)*100+MONTH($A728))</f>
        <v/>
      </c>
      <c r="E728" s="13"/>
      <c r="G728" t="str">
        <f>IF($C728="","",$C728&amp;"-"&amp;$B728)</f>
        <v/>
      </c>
    </row>
    <row r="729" spans="1:7" ht="15">
      <c r="A729" s="12"/>
      <c r="B729" t="str">
        <f>IF($A729="","",YEAR($A729)*100+MONTH($A729))</f>
        <v/>
      </c>
      <c r="E729" s="13"/>
      <c r="G729" t="str">
        <f>IF($C729="","",$C729&amp;"-"&amp;$B729)</f>
        <v/>
      </c>
    </row>
    <row r="730" spans="1:7" ht="15">
      <c r="A730" s="12"/>
      <c r="B730" t="str">
        <f>IF($A730="","",YEAR($A730)*100+MONTH($A730))</f>
        <v/>
      </c>
      <c r="E730" s="13"/>
      <c r="G730" t="str">
        <f>IF($C730="","",$C730&amp;"-"&amp;$B730)</f>
        <v/>
      </c>
    </row>
    <row r="731" spans="1:7" ht="15">
      <c r="A731" s="12"/>
      <c r="B731" t="str">
        <f>IF($A731="","",YEAR($A731)*100+MONTH($A731))</f>
        <v/>
      </c>
      <c r="E731" s="13"/>
      <c r="G731" t="str">
        <f>IF($C731="","",$C731&amp;"-"&amp;$B731)</f>
        <v/>
      </c>
    </row>
    <row r="732" spans="1:7" ht="15">
      <c r="A732" s="12"/>
      <c r="B732" t="str">
        <f>IF($A732="","",YEAR($A732)*100+MONTH($A732))</f>
        <v/>
      </c>
      <c r="E732" s="13"/>
      <c r="G732" t="str">
        <f>IF($C732="","",$C732&amp;"-"&amp;$B732)</f>
        <v/>
      </c>
    </row>
    <row r="733" spans="1:7" ht="15">
      <c r="A733" s="12"/>
      <c r="B733" t="str">
        <f>IF($A733="","",YEAR($A733)*100+MONTH($A733))</f>
        <v/>
      </c>
      <c r="E733" s="13"/>
      <c r="G733" t="str">
        <f>IF($C733="","",$C733&amp;"-"&amp;$B733)</f>
        <v/>
      </c>
    </row>
    <row r="734" spans="1:7" ht="15">
      <c r="A734" s="12"/>
      <c r="B734" t="str">
        <f>IF($A734="","",YEAR($A734)*100+MONTH($A734))</f>
        <v/>
      </c>
      <c r="E734" s="13"/>
      <c r="G734" t="str">
        <f>IF($C734="","",$C734&amp;"-"&amp;$B734)</f>
        <v/>
      </c>
    </row>
    <row r="735" spans="1:7" ht="15">
      <c r="A735" s="12"/>
      <c r="B735" t="str">
        <f>IF($A735="","",YEAR($A735)*100+MONTH($A735))</f>
        <v/>
      </c>
      <c r="E735" s="13"/>
      <c r="G735" t="str">
        <f>IF($C735="","",$C735&amp;"-"&amp;$B735)</f>
        <v/>
      </c>
    </row>
    <row r="736" spans="1:7" ht="15">
      <c r="A736" s="12"/>
      <c r="B736" t="str">
        <f>IF($A736="","",YEAR($A736)*100+MONTH($A736))</f>
        <v/>
      </c>
      <c r="E736" s="13"/>
      <c r="G736" t="str">
        <f>IF($C736="","",$C736&amp;"-"&amp;$B736)</f>
        <v/>
      </c>
    </row>
    <row r="737" spans="1:7" ht="15">
      <c r="A737" s="12"/>
      <c r="B737" t="str">
        <f>IF($A737="","",YEAR($A737)*100+MONTH($A737))</f>
        <v/>
      </c>
      <c r="E737" s="13"/>
      <c r="G737" t="str">
        <f>IF($C737="","",$C737&amp;"-"&amp;$B737)</f>
        <v/>
      </c>
    </row>
    <row r="738" spans="1:7" ht="15">
      <c r="A738" s="12"/>
      <c r="B738" t="str">
        <f>IF($A738="","",YEAR($A738)*100+MONTH($A738))</f>
        <v/>
      </c>
      <c r="E738" s="13"/>
      <c r="G738" t="str">
        <f>IF($C738="","",$C738&amp;"-"&amp;$B738)</f>
        <v/>
      </c>
    </row>
    <row r="739" spans="1:7" ht="15">
      <c r="A739" s="12"/>
      <c r="B739" t="str">
        <f>IF($A739="","",YEAR($A739)*100+MONTH($A739))</f>
        <v/>
      </c>
      <c r="E739" s="13"/>
      <c r="G739" t="str">
        <f>IF($C739="","",$C739&amp;"-"&amp;$B739)</f>
        <v/>
      </c>
    </row>
    <row r="740" spans="1:7" ht="15">
      <c r="A740" s="12"/>
      <c r="B740" t="str">
        <f>IF($A740="","",YEAR($A740)*100+MONTH($A740))</f>
        <v/>
      </c>
      <c r="E740" s="13"/>
      <c r="G740" t="str">
        <f>IF($C740="","",$C740&amp;"-"&amp;$B740)</f>
        <v/>
      </c>
    </row>
    <row r="741" spans="1:7" ht="15">
      <c r="A741" s="12"/>
      <c r="B741" t="str">
        <f>IF($A741="","",YEAR($A741)*100+MONTH($A741))</f>
        <v/>
      </c>
      <c r="E741" s="13"/>
      <c r="G741" t="str">
        <f>IF($C741="","",$C741&amp;"-"&amp;$B741)</f>
        <v/>
      </c>
    </row>
    <row r="742" spans="1:7" ht="15">
      <c r="A742" s="12"/>
      <c r="B742" t="str">
        <f>IF($A742="","",YEAR($A742)*100+MONTH($A742))</f>
        <v/>
      </c>
      <c r="E742" s="13"/>
      <c r="G742" t="str">
        <f>IF($C742="","",$C742&amp;"-"&amp;$B742)</f>
        <v/>
      </c>
    </row>
    <row r="743" spans="1:7" ht="15">
      <c r="A743" s="12"/>
      <c r="B743" t="str">
        <f>IF($A743="","",YEAR($A743)*100+MONTH($A743))</f>
        <v/>
      </c>
      <c r="E743" s="13"/>
      <c r="G743" t="str">
        <f>IF($C743="","",$C743&amp;"-"&amp;$B743)</f>
        <v/>
      </c>
    </row>
    <row r="744" spans="1:7" ht="15">
      <c r="A744" s="12"/>
      <c r="B744" t="str">
        <f>IF($A744="","",YEAR($A744)*100+MONTH($A744))</f>
        <v/>
      </c>
      <c r="E744" s="13"/>
      <c r="G744" t="str">
        <f>IF($C744="","",$C744&amp;"-"&amp;$B744)</f>
        <v/>
      </c>
    </row>
    <row r="745" spans="1:7" ht="15">
      <c r="A745" s="12"/>
      <c r="B745" t="str">
        <f>IF($A745="","",YEAR($A745)*100+MONTH($A745))</f>
        <v/>
      </c>
      <c r="E745" s="13"/>
      <c r="G745" t="str">
        <f>IF($C745="","",$C745&amp;"-"&amp;$B745)</f>
        <v/>
      </c>
    </row>
    <row r="746" spans="1:7" ht="15">
      <c r="A746" s="12"/>
      <c r="B746" t="str">
        <f>IF($A746="","",YEAR($A746)*100+MONTH($A746))</f>
        <v/>
      </c>
      <c r="E746" s="13"/>
      <c r="G746" t="str">
        <f>IF($C746="","",$C746&amp;"-"&amp;$B746)</f>
        <v/>
      </c>
    </row>
    <row r="747" spans="1:7" ht="15">
      <c r="A747" s="12"/>
      <c r="B747" t="str">
        <f>IF($A747="","",YEAR($A747)*100+MONTH($A747))</f>
        <v/>
      </c>
      <c r="E747" s="13"/>
      <c r="G747" t="str">
        <f>IF($C747="","",$C747&amp;"-"&amp;$B747)</f>
        <v/>
      </c>
    </row>
    <row r="748" spans="1:7" ht="15">
      <c r="A748" s="12"/>
      <c r="B748" t="str">
        <f>IF($A748="","",YEAR($A748)*100+MONTH($A748))</f>
        <v/>
      </c>
      <c r="E748" s="13"/>
      <c r="G748" t="str">
        <f>IF($C748="","",$C748&amp;"-"&amp;$B748)</f>
        <v/>
      </c>
    </row>
    <row r="749" spans="1:7" ht="15">
      <c r="A749" s="12"/>
      <c r="B749" t="str">
        <f>IF($A749="","",YEAR($A749)*100+MONTH($A749))</f>
        <v/>
      </c>
      <c r="E749" s="13"/>
      <c r="G749" t="str">
        <f>IF($C749="","",$C749&amp;"-"&amp;$B749)</f>
        <v/>
      </c>
    </row>
    <row r="750" spans="1:7" ht="15">
      <c r="A750" s="12"/>
      <c r="B750" t="str">
        <f>IF($A750="","",YEAR($A750)*100+MONTH($A750))</f>
        <v/>
      </c>
      <c r="E750" s="13"/>
      <c r="G750" t="str">
        <f>IF($C750="","",$C750&amp;"-"&amp;$B750)</f>
        <v/>
      </c>
    </row>
    <row r="751" spans="1:7" ht="15">
      <c r="A751" s="12"/>
      <c r="B751" t="str">
        <f>IF($A751="","",YEAR($A751)*100+MONTH($A751))</f>
        <v/>
      </c>
      <c r="E751" s="13"/>
      <c r="G751" t="str">
        <f>IF($C751="","",$C751&amp;"-"&amp;$B751)</f>
        <v/>
      </c>
    </row>
    <row r="752" spans="1:7" ht="15">
      <c r="A752" s="12"/>
      <c r="B752" t="str">
        <f>IF($A752="","",YEAR($A752)*100+MONTH($A752))</f>
        <v/>
      </c>
      <c r="E752" s="13"/>
      <c r="G752" t="str">
        <f>IF($C752="","",$C752&amp;"-"&amp;$B752)</f>
        <v/>
      </c>
    </row>
    <row r="753" spans="1:7" ht="15">
      <c r="A753" s="12"/>
      <c r="B753" t="str">
        <f>IF($A753="","",YEAR($A753)*100+MONTH($A753))</f>
        <v/>
      </c>
      <c r="E753" s="13"/>
      <c r="G753" t="str">
        <f>IF($C753="","",$C753&amp;"-"&amp;$B753)</f>
        <v/>
      </c>
    </row>
    <row r="754" spans="1:7" ht="15">
      <c r="A754" s="12"/>
      <c r="B754" t="str">
        <f>IF($A754="","",YEAR($A754)*100+MONTH($A754))</f>
        <v/>
      </c>
      <c r="E754" s="13"/>
      <c r="G754" t="str">
        <f>IF($C754="","",$C754&amp;"-"&amp;$B754)</f>
        <v/>
      </c>
    </row>
    <row r="755" spans="1:7" ht="15">
      <c r="A755" s="12"/>
      <c r="B755" t="str">
        <f>IF($A755="","",YEAR($A755)*100+MONTH($A755))</f>
        <v/>
      </c>
      <c r="E755" s="13"/>
      <c r="G755" t="str">
        <f>IF($C755="","",$C755&amp;"-"&amp;$B755)</f>
        <v/>
      </c>
    </row>
    <row r="756" spans="1:7" ht="15">
      <c r="A756" s="12"/>
      <c r="B756" t="str">
        <f>IF($A756="","",YEAR($A756)*100+MONTH($A756))</f>
        <v/>
      </c>
      <c r="E756" s="13"/>
      <c r="G756" t="str">
        <f>IF($C756="","",$C756&amp;"-"&amp;$B756)</f>
        <v/>
      </c>
    </row>
    <row r="757" spans="1:7" ht="15">
      <c r="A757" s="12"/>
      <c r="B757" t="str">
        <f>IF($A757="","",YEAR($A757)*100+MONTH($A757))</f>
        <v/>
      </c>
      <c r="E757" s="13"/>
      <c r="G757" t="str">
        <f>IF($C757="","",$C757&amp;"-"&amp;$B757)</f>
        <v/>
      </c>
    </row>
    <row r="758" spans="1:7" ht="15">
      <c r="A758" s="12"/>
      <c r="B758" t="str">
        <f>IF($A758="","",YEAR($A758)*100+MONTH($A758))</f>
        <v/>
      </c>
      <c r="E758" s="13"/>
      <c r="G758" t="str">
        <f>IF($C758="","",$C758&amp;"-"&amp;$B758)</f>
        <v/>
      </c>
    </row>
    <row r="759" spans="1:7" ht="15">
      <c r="A759" s="12"/>
      <c r="B759" t="str">
        <f>IF($A759="","",YEAR($A759)*100+MONTH($A759))</f>
        <v/>
      </c>
      <c r="E759" s="13"/>
      <c r="G759" t="str">
        <f>IF($C759="","",$C759&amp;"-"&amp;$B759)</f>
        <v/>
      </c>
    </row>
    <row r="760" spans="1:7" ht="15">
      <c r="A760" s="12"/>
      <c r="B760" t="str">
        <f>IF($A760="","",YEAR($A760)*100+MONTH($A760))</f>
        <v/>
      </c>
      <c r="E760" s="13"/>
      <c r="G760" t="str">
        <f>IF($C760="","",$C760&amp;"-"&amp;$B760)</f>
        <v/>
      </c>
    </row>
    <row r="761" spans="1:7" ht="15">
      <c r="A761" s="12"/>
      <c r="B761" t="str">
        <f>IF($A761="","",YEAR($A761)*100+MONTH($A761))</f>
        <v/>
      </c>
      <c r="E761" s="13"/>
      <c r="G761" t="str">
        <f>IF($C761="","",$C761&amp;"-"&amp;$B761)</f>
        <v/>
      </c>
    </row>
    <row r="762" spans="1:7" ht="15">
      <c r="A762" s="12"/>
      <c r="B762" t="str">
        <f>IF($A762="","",YEAR($A762)*100+MONTH($A762))</f>
        <v/>
      </c>
      <c r="E762" s="13"/>
      <c r="G762" t="str">
        <f>IF($C762="","",$C762&amp;"-"&amp;$B762)</f>
        <v/>
      </c>
    </row>
    <row r="763" spans="1:7" ht="15">
      <c r="A763" s="12"/>
      <c r="B763" t="str">
        <f>IF($A763="","",YEAR($A763)*100+MONTH($A763))</f>
        <v/>
      </c>
      <c r="E763" s="13"/>
      <c r="G763" t="str">
        <f>IF($C763="","",$C763&amp;"-"&amp;$B763)</f>
        <v/>
      </c>
    </row>
    <row r="764" spans="1:7" ht="15">
      <c r="A764" s="12"/>
      <c r="B764" t="str">
        <f>IF($A764="","",YEAR($A764)*100+MONTH($A764))</f>
        <v/>
      </c>
      <c r="E764" s="13"/>
      <c r="G764" t="str">
        <f>IF($C764="","",$C764&amp;"-"&amp;$B764)</f>
        <v/>
      </c>
    </row>
    <row r="765" spans="1:7" ht="15">
      <c r="A765" s="12"/>
      <c r="B765" t="str">
        <f>IF($A765="","",YEAR($A765)*100+MONTH($A765))</f>
        <v/>
      </c>
      <c r="E765" s="13"/>
      <c r="G765" t="str">
        <f>IF($C765="","",$C765&amp;"-"&amp;$B765)</f>
        <v/>
      </c>
    </row>
    <row r="766" spans="1:7" ht="15">
      <c r="A766" s="12"/>
      <c r="B766" t="str">
        <f>IF($A766="","",YEAR($A766)*100+MONTH($A766))</f>
        <v/>
      </c>
      <c r="E766" s="13"/>
      <c r="G766" t="str">
        <f>IF($C766="","",$C766&amp;"-"&amp;$B766)</f>
        <v/>
      </c>
    </row>
    <row r="767" spans="1:7" ht="15">
      <c r="A767" s="12"/>
      <c r="B767" t="str">
        <f>IF($A767="","",YEAR($A767)*100+MONTH($A767))</f>
        <v/>
      </c>
      <c r="E767" s="13"/>
      <c r="G767" t="str">
        <f>IF($C767="","",$C767&amp;"-"&amp;$B767)</f>
        <v/>
      </c>
    </row>
    <row r="768" spans="1:7" ht="15">
      <c r="A768" s="12"/>
      <c r="B768" t="str">
        <f>IF($A768="","",YEAR($A768)*100+MONTH($A768))</f>
        <v/>
      </c>
      <c r="E768" s="13"/>
      <c r="G768" t="str">
        <f>IF($C768="","",$C768&amp;"-"&amp;$B768)</f>
        <v/>
      </c>
    </row>
    <row r="769" spans="1:7" ht="15">
      <c r="A769" s="12"/>
      <c r="B769" t="str">
        <f>IF($A769="","",YEAR($A769)*100+MONTH($A769))</f>
        <v/>
      </c>
      <c r="E769" s="13"/>
      <c r="G769" t="str">
        <f>IF($C769="","",$C769&amp;"-"&amp;$B769)</f>
        <v/>
      </c>
    </row>
    <row r="770" spans="1:7" ht="15">
      <c r="A770" s="12"/>
      <c r="B770" t="str">
        <f>IF($A770="","",YEAR($A770)*100+MONTH($A770))</f>
        <v/>
      </c>
      <c r="E770" s="13"/>
      <c r="G770" t="str">
        <f>IF($C770="","",$C770&amp;"-"&amp;$B770)</f>
        <v/>
      </c>
    </row>
    <row r="771" spans="1:7" ht="15">
      <c r="A771" s="12"/>
      <c r="B771" t="str">
        <f>IF($A771="","",YEAR($A771)*100+MONTH($A771))</f>
        <v/>
      </c>
      <c r="E771" s="13"/>
      <c r="G771" t="str">
        <f>IF($C771="","",$C771&amp;"-"&amp;$B771)</f>
        <v/>
      </c>
    </row>
    <row r="772" spans="1:7" ht="15">
      <c r="A772" s="12"/>
      <c r="B772" t="str">
        <f>IF($A772="","",YEAR($A772)*100+MONTH($A772))</f>
        <v/>
      </c>
      <c r="E772" s="13"/>
      <c r="G772" t="str">
        <f>IF($C772="","",$C772&amp;"-"&amp;$B772)</f>
        <v/>
      </c>
    </row>
    <row r="773" spans="1:7" ht="15">
      <c r="A773" s="12"/>
      <c r="B773" t="str">
        <f>IF($A773="","",YEAR($A773)*100+MONTH($A773))</f>
        <v/>
      </c>
      <c r="E773" s="13"/>
      <c r="G773" t="str">
        <f>IF($C773="","",$C773&amp;"-"&amp;$B773)</f>
        <v/>
      </c>
    </row>
    <row r="774" spans="1:7" ht="15">
      <c r="A774" s="12"/>
      <c r="B774" t="str">
        <f>IF($A774="","",YEAR($A774)*100+MONTH($A774))</f>
        <v/>
      </c>
      <c r="E774" s="13"/>
      <c r="G774" t="str">
        <f>IF($C774="","",$C774&amp;"-"&amp;$B774)</f>
        <v/>
      </c>
    </row>
    <row r="775" spans="1:7" ht="15">
      <c r="A775" s="12"/>
      <c r="B775" t="str">
        <f>IF($A775="","",YEAR($A775)*100+MONTH($A775))</f>
        <v/>
      </c>
      <c r="E775" s="13"/>
      <c r="G775" t="str">
        <f>IF($C775="","",$C775&amp;"-"&amp;$B775)</f>
        <v/>
      </c>
    </row>
    <row r="776" spans="1:7" ht="15">
      <c r="A776" s="12"/>
      <c r="B776" t="str">
        <f>IF($A776="","",YEAR($A776)*100+MONTH($A776))</f>
        <v/>
      </c>
      <c r="E776" s="13"/>
      <c r="G776" t="str">
        <f>IF($C776="","",$C776&amp;"-"&amp;$B776)</f>
        <v/>
      </c>
    </row>
    <row r="777" spans="1:7" ht="15">
      <c r="A777" s="12"/>
      <c r="B777" t="str">
        <f>IF($A777="","",YEAR($A777)*100+MONTH($A777))</f>
        <v/>
      </c>
      <c r="E777" s="13"/>
      <c r="G777" t="str">
        <f>IF($C777="","",$C777&amp;"-"&amp;$B777)</f>
        <v/>
      </c>
    </row>
    <row r="778" spans="1:7" ht="15">
      <c r="A778" s="12"/>
      <c r="B778" t="str">
        <f>IF($A778="","",YEAR($A778)*100+MONTH($A778))</f>
        <v/>
      </c>
      <c r="E778" s="13"/>
      <c r="G778" t="str">
        <f>IF($C778="","",$C778&amp;"-"&amp;$B778)</f>
        <v/>
      </c>
    </row>
    <row r="779" spans="1:7" ht="15">
      <c r="A779" s="12"/>
      <c r="B779" t="str">
        <f>IF($A779="","",YEAR($A779)*100+MONTH($A779))</f>
        <v/>
      </c>
      <c r="E779" s="13"/>
      <c r="G779" t="str">
        <f>IF($C779="","",$C779&amp;"-"&amp;$B779)</f>
        <v/>
      </c>
    </row>
    <row r="780" spans="1:7" ht="15">
      <c r="A780" s="12"/>
      <c r="B780" t="str">
        <f>IF($A780="","",YEAR($A780)*100+MONTH($A780))</f>
        <v/>
      </c>
      <c r="E780" s="13"/>
      <c r="G780" t="str">
        <f>IF($C780="","",$C780&amp;"-"&amp;$B780)</f>
        <v/>
      </c>
    </row>
    <row r="781" spans="1:7" ht="15">
      <c r="A781" s="12"/>
      <c r="B781" t="str">
        <f>IF($A781="","",YEAR($A781)*100+MONTH($A781))</f>
        <v/>
      </c>
      <c r="E781" s="13"/>
      <c r="G781" t="str">
        <f>IF($C781="","",$C781&amp;"-"&amp;$B781)</f>
        <v/>
      </c>
    </row>
    <row r="782" spans="1:7" ht="15">
      <c r="A782" s="12"/>
      <c r="B782" t="str">
        <f>IF($A782="","",YEAR($A782)*100+MONTH($A782))</f>
        <v/>
      </c>
      <c r="E782" s="13"/>
      <c r="G782" t="str">
        <f>IF($C782="","",$C782&amp;"-"&amp;$B782)</f>
        <v/>
      </c>
    </row>
    <row r="783" spans="1:7" ht="15">
      <c r="A783" s="12"/>
      <c r="B783" t="str">
        <f>IF($A783="","",YEAR($A783)*100+MONTH($A783))</f>
        <v/>
      </c>
      <c r="E783" s="13"/>
      <c r="G783" t="str">
        <f>IF($C783="","",$C783&amp;"-"&amp;$B783)</f>
        <v/>
      </c>
    </row>
    <row r="784" spans="1:7" ht="15">
      <c r="A784" s="12"/>
      <c r="B784" t="str">
        <f>IF($A784="","",YEAR($A784)*100+MONTH($A784))</f>
        <v/>
      </c>
      <c r="E784" s="13"/>
      <c r="G784" t="str">
        <f>IF($C784="","",$C784&amp;"-"&amp;$B784)</f>
        <v/>
      </c>
    </row>
    <row r="785" spans="1:7" ht="15">
      <c r="A785" s="12"/>
      <c r="B785" t="str">
        <f>IF($A785="","",YEAR($A785)*100+MONTH($A785))</f>
        <v/>
      </c>
      <c r="E785" s="13"/>
      <c r="G785" t="str">
        <f>IF($C785="","",$C785&amp;"-"&amp;$B785)</f>
        <v/>
      </c>
    </row>
    <row r="786" spans="1:7" ht="15">
      <c r="A786" s="12"/>
      <c r="B786" t="str">
        <f>IF($A786="","",YEAR($A786)*100+MONTH($A786))</f>
        <v/>
      </c>
      <c r="E786" s="13"/>
      <c r="G786" t="str">
        <f>IF($C786="","",$C786&amp;"-"&amp;$B786)</f>
        <v/>
      </c>
    </row>
    <row r="787" spans="1:7" ht="15">
      <c r="A787" s="12"/>
      <c r="B787" t="str">
        <f>IF($A787="","",YEAR($A787)*100+MONTH($A787))</f>
        <v/>
      </c>
      <c r="E787" s="13"/>
      <c r="G787" t="str">
        <f>IF($C787="","",$C787&amp;"-"&amp;$B787)</f>
        <v/>
      </c>
    </row>
    <row r="788" spans="1:7" ht="15">
      <c r="A788" s="12"/>
      <c r="B788" t="str">
        <f>IF($A788="","",YEAR($A788)*100+MONTH($A788))</f>
        <v/>
      </c>
      <c r="E788" s="13"/>
      <c r="G788" t="str">
        <f>IF($C788="","",$C788&amp;"-"&amp;$B788)</f>
        <v/>
      </c>
    </row>
    <row r="789" spans="1:7" ht="15">
      <c r="A789" s="12"/>
      <c r="B789" t="str">
        <f>IF($A789="","",YEAR($A789)*100+MONTH($A789))</f>
        <v/>
      </c>
      <c r="E789" s="13"/>
      <c r="G789" t="str">
        <f>IF($C789="","",$C789&amp;"-"&amp;$B789)</f>
        <v/>
      </c>
    </row>
    <row r="790" spans="1:7" ht="15">
      <c r="A790" s="12"/>
      <c r="B790" t="str">
        <f>IF($A790="","",YEAR($A790)*100+MONTH($A790))</f>
        <v/>
      </c>
      <c r="E790" s="13"/>
      <c r="G790" t="str">
        <f>IF($C790="","",$C790&amp;"-"&amp;$B790)</f>
        <v/>
      </c>
    </row>
    <row r="791" spans="1:7" ht="15">
      <c r="A791" s="12"/>
      <c r="B791" t="str">
        <f>IF($A791="","",YEAR($A791)*100+MONTH($A791))</f>
        <v/>
      </c>
      <c r="E791" s="13"/>
      <c r="G791" t="str">
        <f>IF($C791="","",$C791&amp;"-"&amp;$B791)</f>
        <v/>
      </c>
    </row>
    <row r="792" spans="1:7" ht="15">
      <c r="A792" s="12"/>
      <c r="B792" t="str">
        <f>IF($A792="","",YEAR($A792)*100+MONTH($A792))</f>
        <v/>
      </c>
      <c r="E792" s="13"/>
      <c r="G792" t="str">
        <f>IF($C792="","",$C792&amp;"-"&amp;$B792)</f>
        <v/>
      </c>
    </row>
    <row r="793" spans="1:7" ht="15">
      <c r="A793" s="12"/>
      <c r="B793" t="str">
        <f>IF($A793="","",YEAR($A793)*100+MONTH($A793))</f>
        <v/>
      </c>
      <c r="E793" s="13"/>
      <c r="G793" t="str">
        <f>IF($C793="","",$C793&amp;"-"&amp;$B793)</f>
        <v/>
      </c>
    </row>
    <row r="794" spans="1:7" ht="15">
      <c r="A794" s="12"/>
      <c r="B794" t="str">
        <f>IF($A794="","",YEAR($A794)*100+MONTH($A794))</f>
        <v/>
      </c>
      <c r="E794" s="13"/>
      <c r="G794" t="str">
        <f>IF($C794="","",$C794&amp;"-"&amp;$B794)</f>
        <v/>
      </c>
    </row>
    <row r="795" spans="1:7" ht="15">
      <c r="A795" s="12"/>
      <c r="B795" t="str">
        <f>IF($A795="","",YEAR($A795)*100+MONTH($A795))</f>
        <v/>
      </c>
      <c r="E795" s="13"/>
      <c r="G795" t="str">
        <f>IF($C795="","",$C795&amp;"-"&amp;$B795)</f>
        <v/>
      </c>
    </row>
    <row r="796" spans="1:7" ht="15">
      <c r="A796" s="12"/>
      <c r="B796" t="str">
        <f>IF($A796="","",YEAR($A796)*100+MONTH($A796))</f>
        <v/>
      </c>
      <c r="E796" s="13"/>
      <c r="G796" t="str">
        <f>IF($C796="","",$C796&amp;"-"&amp;$B796)</f>
        <v/>
      </c>
    </row>
    <row r="797" spans="1:7" ht="15">
      <c r="A797" s="12"/>
      <c r="B797" t="str">
        <f>IF($A797="","",YEAR($A797)*100+MONTH($A797))</f>
        <v/>
      </c>
      <c r="E797" s="13"/>
      <c r="G797" t="str">
        <f>IF($C797="","",$C797&amp;"-"&amp;$B797)</f>
        <v/>
      </c>
    </row>
    <row r="798" spans="1:7" ht="15">
      <c r="A798" s="12"/>
      <c r="B798" t="str">
        <f>IF($A798="","",YEAR($A798)*100+MONTH($A798))</f>
        <v/>
      </c>
      <c r="E798" s="13"/>
      <c r="G798" t="str">
        <f>IF($C798="","",$C798&amp;"-"&amp;$B798)</f>
        <v/>
      </c>
    </row>
    <row r="799" spans="1:7" ht="15">
      <c r="A799" s="12"/>
      <c r="B799" t="str">
        <f>IF($A799="","",YEAR($A799)*100+MONTH($A799))</f>
        <v/>
      </c>
      <c r="E799" s="13"/>
      <c r="G799" t="str">
        <f>IF($C799="","",$C799&amp;"-"&amp;$B799)</f>
        <v/>
      </c>
    </row>
    <row r="800" spans="1:7" ht="15">
      <c r="A800" s="12"/>
      <c r="B800" t="str">
        <f>IF($A800="","",YEAR($A800)*100+MONTH($A800))</f>
        <v/>
      </c>
      <c r="E800" s="13"/>
      <c r="G800" t="str">
        <f>IF($C800="","",$C800&amp;"-"&amp;$B800)</f>
        <v/>
      </c>
    </row>
    <row r="801" spans="1:7" ht="15">
      <c r="A801" s="12"/>
      <c r="B801" t="str">
        <f>IF($A801="","",YEAR($A801)*100+MONTH($A801))</f>
        <v/>
      </c>
      <c r="E801" s="13"/>
      <c r="G801" t="str">
        <f>IF($C801="","",$C801&amp;"-"&amp;$B801)</f>
        <v/>
      </c>
    </row>
    <row r="802" spans="1:7" ht="15">
      <c r="A802" s="12"/>
      <c r="B802" t="str">
        <f>IF($A802="","",YEAR($A802)*100+MONTH($A802))</f>
        <v/>
      </c>
      <c r="E802" s="13"/>
      <c r="G802" t="str">
        <f>IF($C802="","",$C802&amp;"-"&amp;$B802)</f>
        <v/>
      </c>
    </row>
    <row r="803" spans="1:7" ht="15">
      <c r="A803" s="12"/>
      <c r="B803" t="str">
        <f>IF($A803="","",YEAR($A803)*100+MONTH($A803))</f>
        <v/>
      </c>
      <c r="E803" s="13"/>
      <c r="G803" t="str">
        <f>IF($C803="","",$C803&amp;"-"&amp;$B803)</f>
        <v/>
      </c>
    </row>
    <row r="804" spans="1:7" ht="15">
      <c r="A804" s="12"/>
      <c r="B804" t="str">
        <f>IF($A804="","",YEAR($A804)*100+MONTH($A804))</f>
        <v/>
      </c>
      <c r="E804" s="13"/>
      <c r="G804" t="str">
        <f>IF($C804="","",$C804&amp;"-"&amp;$B804)</f>
        <v/>
      </c>
    </row>
    <row r="805" spans="1:7" ht="15">
      <c r="A805" s="12"/>
      <c r="B805" t="str">
        <f>IF($A805="","",YEAR($A805)*100+MONTH($A805))</f>
        <v/>
      </c>
      <c r="E805" s="13"/>
      <c r="G805" t="str">
        <f>IF($C805="","",$C805&amp;"-"&amp;$B805)</f>
        <v/>
      </c>
    </row>
    <row r="806" spans="1:7" ht="15">
      <c r="A806" s="12"/>
      <c r="B806" t="str">
        <f>IF($A806="","",YEAR($A806)*100+MONTH($A806))</f>
        <v/>
      </c>
      <c r="E806" s="13"/>
      <c r="G806" t="str">
        <f>IF($C806="","",$C806&amp;"-"&amp;$B806)</f>
        <v/>
      </c>
    </row>
    <row r="807" spans="1:7" ht="15">
      <c r="A807" s="12"/>
      <c r="B807" t="str">
        <f>IF($A807="","",YEAR($A807)*100+MONTH($A807))</f>
        <v/>
      </c>
      <c r="E807" s="13"/>
      <c r="G807" t="str">
        <f>IF($C807="","",$C807&amp;"-"&amp;$B807)</f>
        <v/>
      </c>
    </row>
    <row r="808" spans="1:7" ht="15">
      <c r="A808" s="12"/>
      <c r="B808" t="str">
        <f>IF($A808="","",YEAR($A808)*100+MONTH($A808))</f>
        <v/>
      </c>
      <c r="E808" s="13"/>
      <c r="G808" t="str">
        <f>IF($C808="","",$C808&amp;"-"&amp;$B808)</f>
        <v/>
      </c>
    </row>
    <row r="809" spans="1:7" ht="15">
      <c r="A809" s="12"/>
      <c r="B809" t="str">
        <f>IF($A809="","",YEAR($A809)*100+MONTH($A809))</f>
        <v/>
      </c>
      <c r="E809" s="13"/>
      <c r="G809" t="str">
        <f>IF($C809="","",$C809&amp;"-"&amp;$B809)</f>
        <v/>
      </c>
    </row>
    <row r="810" spans="1:7" ht="15">
      <c r="A810" s="12"/>
      <c r="B810" t="str">
        <f>IF($A810="","",YEAR($A810)*100+MONTH($A810))</f>
        <v/>
      </c>
      <c r="E810" s="13"/>
      <c r="G810" t="str">
        <f>IF($C810="","",$C810&amp;"-"&amp;$B810)</f>
        <v/>
      </c>
    </row>
    <row r="811" spans="1:7" ht="15">
      <c r="A811" s="12"/>
      <c r="B811" t="str">
        <f>IF($A811="","",YEAR($A811)*100+MONTH($A811))</f>
        <v/>
      </c>
      <c r="E811" s="13"/>
      <c r="G811" t="str">
        <f>IF($C811="","",$C811&amp;"-"&amp;$B811)</f>
        <v/>
      </c>
    </row>
    <row r="812" spans="1:7" ht="15">
      <c r="A812" s="12"/>
      <c r="B812" t="str">
        <f>IF($A812="","",YEAR($A812)*100+MONTH($A812))</f>
        <v/>
      </c>
      <c r="E812" s="13"/>
      <c r="G812" t="str">
        <f>IF($C812="","",$C812&amp;"-"&amp;$B812)</f>
        <v/>
      </c>
    </row>
    <row r="813" spans="1:7" ht="15">
      <c r="A813" s="12"/>
      <c r="B813" t="str">
        <f>IF($A813="","",YEAR($A813)*100+MONTH($A813))</f>
        <v/>
      </c>
      <c r="E813" s="13"/>
      <c r="G813" t="str">
        <f>IF($C813="","",$C813&amp;"-"&amp;$B813)</f>
        <v/>
      </c>
    </row>
    <row r="814" spans="1:7" ht="15">
      <c r="A814" s="12"/>
      <c r="B814" t="str">
        <f>IF($A814="","",YEAR($A814)*100+MONTH($A814))</f>
        <v/>
      </c>
      <c r="E814" s="13"/>
      <c r="G814" t="str">
        <f>IF($C814="","",$C814&amp;"-"&amp;$B814)</f>
        <v/>
      </c>
    </row>
    <row r="815" spans="1:7" ht="15">
      <c r="A815" s="12"/>
      <c r="B815" t="str">
        <f>IF($A815="","",YEAR($A815)*100+MONTH($A815))</f>
        <v/>
      </c>
      <c r="E815" s="13"/>
      <c r="G815" t="str">
        <f>IF($C815="","",$C815&amp;"-"&amp;$B815)</f>
        <v/>
      </c>
    </row>
    <row r="816" spans="1:7" ht="15">
      <c r="A816" s="12"/>
      <c r="B816" t="str">
        <f>IF($A816="","",YEAR($A816)*100+MONTH($A816))</f>
        <v/>
      </c>
      <c r="E816" s="13"/>
      <c r="G816" t="str">
        <f>IF($C816="","",$C816&amp;"-"&amp;$B816)</f>
        <v/>
      </c>
    </row>
    <row r="817" spans="1:7" ht="15">
      <c r="A817" s="12"/>
      <c r="B817" t="str">
        <f>IF($A817="","",YEAR($A817)*100+MONTH($A817))</f>
        <v/>
      </c>
      <c r="E817" s="13"/>
      <c r="G817" t="str">
        <f>IF($C817="","",$C817&amp;"-"&amp;$B817)</f>
        <v/>
      </c>
    </row>
    <row r="818" spans="1:7" ht="15">
      <c r="A818" s="12"/>
      <c r="B818" t="str">
        <f>IF($A818="","",YEAR($A818)*100+MONTH($A818))</f>
        <v/>
      </c>
      <c r="E818" s="13"/>
      <c r="G818" t="str">
        <f>IF($C818="","",$C818&amp;"-"&amp;$B818)</f>
        <v/>
      </c>
    </row>
    <row r="819" spans="1:7" ht="15">
      <c r="A819" s="12"/>
      <c r="B819" t="str">
        <f>IF($A819="","",YEAR($A819)*100+MONTH($A819))</f>
        <v/>
      </c>
      <c r="E819" s="13"/>
      <c r="G819" t="str">
        <f>IF($C819="","",$C819&amp;"-"&amp;$B819)</f>
        <v/>
      </c>
    </row>
    <row r="820" spans="1:7" ht="15">
      <c r="A820" s="12"/>
      <c r="B820" t="str">
        <f>IF($A820="","",YEAR($A820)*100+MONTH($A820))</f>
        <v/>
      </c>
      <c r="E820" s="13"/>
      <c r="G820" t="str">
        <f>IF($C820="","",$C820&amp;"-"&amp;$B820)</f>
        <v/>
      </c>
    </row>
    <row r="821" spans="1:7" ht="15">
      <c r="A821" s="12"/>
      <c r="B821" t="str">
        <f>IF($A821="","",YEAR($A821)*100+MONTH($A821))</f>
        <v/>
      </c>
      <c r="E821" s="13"/>
      <c r="G821" t="str">
        <f>IF($C821="","",$C821&amp;"-"&amp;$B821)</f>
        <v/>
      </c>
    </row>
    <row r="822" spans="1:7" ht="15">
      <c r="A822" s="12"/>
      <c r="B822" t="str">
        <f>IF($A822="","",YEAR($A822)*100+MONTH($A822))</f>
        <v/>
      </c>
      <c r="E822" s="13"/>
      <c r="G822" t="str">
        <f>IF($C822="","",$C822&amp;"-"&amp;$B822)</f>
        <v/>
      </c>
    </row>
    <row r="823" spans="1:7" ht="15">
      <c r="A823" s="12"/>
      <c r="B823" t="str">
        <f>IF($A823="","",YEAR($A823)*100+MONTH($A823))</f>
        <v/>
      </c>
      <c r="E823" s="13"/>
      <c r="G823" t="str">
        <f>IF($C823="","",$C823&amp;"-"&amp;$B823)</f>
        <v/>
      </c>
    </row>
    <row r="824" spans="1:7" ht="15">
      <c r="A824" s="12"/>
      <c r="B824" t="str">
        <f>IF($A824="","",YEAR($A824)*100+MONTH($A824))</f>
        <v/>
      </c>
      <c r="E824" s="13"/>
      <c r="G824" t="str">
        <f>IF($C824="","",$C824&amp;"-"&amp;$B824)</f>
        <v/>
      </c>
    </row>
    <row r="825" spans="1:7" ht="15">
      <c r="A825" s="12"/>
      <c r="B825" t="str">
        <f>IF($A825="","",YEAR($A825)*100+MONTH($A825))</f>
        <v/>
      </c>
      <c r="E825" s="13"/>
      <c r="G825" t="str">
        <f>IF($C825="","",$C825&amp;"-"&amp;$B825)</f>
        <v/>
      </c>
    </row>
    <row r="826" spans="1:7" ht="15">
      <c r="A826" s="12"/>
      <c r="B826" t="str">
        <f>IF($A826="","",YEAR($A826)*100+MONTH($A826))</f>
        <v/>
      </c>
      <c r="E826" s="13"/>
      <c r="G826" t="str">
        <f>IF($C826="","",$C826&amp;"-"&amp;$B826)</f>
        <v/>
      </c>
    </row>
    <row r="827" spans="1:7" ht="15">
      <c r="A827" s="12"/>
      <c r="B827" t="str">
        <f>IF($A827="","",YEAR($A827)*100+MONTH($A827))</f>
        <v/>
      </c>
      <c r="E827" s="13"/>
      <c r="G827" t="str">
        <f>IF($C827="","",$C827&amp;"-"&amp;$B827)</f>
        <v/>
      </c>
    </row>
    <row r="828" spans="1:7" ht="15">
      <c r="A828" s="12"/>
      <c r="B828" t="str">
        <f>IF($A828="","",YEAR($A828)*100+MONTH($A828))</f>
        <v/>
      </c>
      <c r="E828" s="13"/>
      <c r="G828" t="str">
        <f>IF($C828="","",$C828&amp;"-"&amp;$B828)</f>
        <v/>
      </c>
    </row>
    <row r="829" spans="1:7" ht="15">
      <c r="A829" s="12"/>
      <c r="B829" t="str">
        <f>IF($A829="","",YEAR($A829)*100+MONTH($A829))</f>
        <v/>
      </c>
      <c r="E829" s="13"/>
      <c r="G829" t="str">
        <f>IF($C829="","",$C829&amp;"-"&amp;$B829)</f>
        <v/>
      </c>
    </row>
    <row r="830" spans="1:7" ht="15">
      <c r="A830" s="12"/>
      <c r="B830" t="str">
        <f>IF($A830="","",YEAR($A830)*100+MONTH($A830))</f>
        <v/>
      </c>
      <c r="E830" s="13"/>
      <c r="G830" t="str">
        <f>IF($C830="","",$C830&amp;"-"&amp;$B830)</f>
        <v/>
      </c>
    </row>
    <row r="831" spans="1:7" ht="15">
      <c r="A831" s="12"/>
      <c r="B831" t="str">
        <f>IF($A831="","",YEAR($A831)*100+MONTH($A831))</f>
        <v/>
      </c>
      <c r="E831" s="13"/>
      <c r="G831" t="str">
        <f>IF($C831="","",$C831&amp;"-"&amp;$B831)</f>
        <v/>
      </c>
    </row>
    <row r="832" spans="1:7" ht="15">
      <c r="A832" s="12"/>
      <c r="B832" t="str">
        <f>IF($A832="","",YEAR($A832)*100+MONTH($A832))</f>
        <v/>
      </c>
      <c r="E832" s="13"/>
      <c r="G832" t="str">
        <f>IF($C832="","",$C832&amp;"-"&amp;$B832)</f>
        <v/>
      </c>
    </row>
    <row r="833" spans="1:7" ht="15">
      <c r="A833" s="12"/>
      <c r="B833" t="str">
        <f>IF($A833="","",YEAR($A833)*100+MONTH($A833))</f>
        <v/>
      </c>
      <c r="E833" s="13"/>
      <c r="G833" t="str">
        <f>IF($C833="","",$C833&amp;"-"&amp;$B833)</f>
        <v/>
      </c>
    </row>
    <row r="834" spans="1:7" ht="15">
      <c r="A834" s="12"/>
      <c r="B834" t="str">
        <f>IF($A834="","",YEAR($A834)*100+MONTH($A834))</f>
        <v/>
      </c>
      <c r="E834" s="13"/>
      <c r="G834" t="str">
        <f>IF($C834="","",$C834&amp;"-"&amp;$B834)</f>
        <v/>
      </c>
    </row>
    <row r="835" spans="1:7" ht="15">
      <c r="A835" s="12"/>
      <c r="B835" t="str">
        <f>IF($A835="","",YEAR($A835)*100+MONTH($A835))</f>
        <v/>
      </c>
      <c r="E835" s="13"/>
      <c r="G835" t="str">
        <f>IF($C835="","",$C835&amp;"-"&amp;$B835)</f>
        <v/>
      </c>
    </row>
    <row r="836" spans="1:7" ht="15">
      <c r="A836" s="12"/>
      <c r="B836" t="str">
        <f>IF($A836="","",YEAR($A836)*100+MONTH($A836))</f>
        <v/>
      </c>
      <c r="E836" s="13"/>
      <c r="G836" t="str">
        <f>IF($C836="","",$C836&amp;"-"&amp;$B836)</f>
        <v/>
      </c>
    </row>
    <row r="837" spans="1:7" ht="15">
      <c r="A837" s="12"/>
      <c r="B837" t="str">
        <f>IF($A837="","",YEAR($A837)*100+MONTH($A837))</f>
        <v/>
      </c>
      <c r="E837" s="13"/>
      <c r="G837" t="str">
        <f>IF($C837="","",$C837&amp;"-"&amp;$B837)</f>
        <v/>
      </c>
    </row>
    <row r="838" spans="1:7" ht="15">
      <c r="A838" s="12"/>
      <c r="B838" t="str">
        <f>IF($A838="","",YEAR($A838)*100+MONTH($A838))</f>
        <v/>
      </c>
      <c r="E838" s="13"/>
      <c r="G838" t="str">
        <f>IF($C838="","",$C838&amp;"-"&amp;$B838)</f>
        <v/>
      </c>
    </row>
    <row r="839" spans="1:7" ht="15">
      <c r="A839" s="12"/>
      <c r="B839" t="str">
        <f>IF($A839="","",YEAR($A839)*100+MONTH($A839))</f>
        <v/>
      </c>
      <c r="E839" s="13"/>
      <c r="G839" t="str">
        <f>IF($C839="","",$C839&amp;"-"&amp;$B839)</f>
        <v/>
      </c>
    </row>
    <row r="840" spans="1:7" ht="15">
      <c r="A840" s="12"/>
      <c r="B840" t="str">
        <f>IF($A840="","",YEAR($A840)*100+MONTH($A840))</f>
        <v/>
      </c>
      <c r="E840" s="13"/>
      <c r="G840" t="str">
        <f>IF($C840="","",$C840&amp;"-"&amp;$B840)</f>
        <v/>
      </c>
    </row>
    <row r="841" spans="1:7" ht="15">
      <c r="A841" s="12"/>
      <c r="B841" t="str">
        <f>IF($A841="","",YEAR($A841)*100+MONTH($A841))</f>
        <v/>
      </c>
      <c r="E841" s="13"/>
      <c r="G841" t="str">
        <f>IF($C841="","",$C841&amp;"-"&amp;$B841)</f>
        <v/>
      </c>
    </row>
    <row r="842" spans="1:7" ht="15">
      <c r="A842" s="12"/>
      <c r="B842" t="str">
        <f>IF($A842="","",YEAR($A842)*100+MONTH($A842))</f>
        <v/>
      </c>
      <c r="E842" s="13"/>
      <c r="G842" t="str">
        <f>IF($C842="","",$C842&amp;"-"&amp;$B842)</f>
        <v/>
      </c>
    </row>
    <row r="843" spans="1:7" ht="15">
      <c r="A843" s="12"/>
      <c r="B843" t="str">
        <f>IF($A843="","",YEAR($A843)*100+MONTH($A843))</f>
        <v/>
      </c>
      <c r="E843" s="13"/>
      <c r="G843" t="str">
        <f>IF($C843="","",$C843&amp;"-"&amp;$B843)</f>
        <v/>
      </c>
    </row>
    <row r="844" spans="1:7" ht="15">
      <c r="A844" s="12"/>
      <c r="B844" t="str">
        <f>IF($A844="","",YEAR($A844)*100+MONTH($A844))</f>
        <v/>
      </c>
      <c r="E844" s="13"/>
      <c r="G844" t="str">
        <f>IF($C844="","",$C844&amp;"-"&amp;$B844)</f>
        <v/>
      </c>
    </row>
    <row r="845" spans="1:7" ht="15">
      <c r="A845" s="12"/>
      <c r="B845" t="str">
        <f>IF($A845="","",YEAR($A845)*100+MONTH($A845))</f>
        <v/>
      </c>
      <c r="E845" s="13"/>
      <c r="G845" t="str">
        <f>IF($C845="","",$C845&amp;"-"&amp;$B845)</f>
        <v/>
      </c>
    </row>
    <row r="846" spans="1:7" ht="15">
      <c r="A846" s="12"/>
      <c r="B846" t="str">
        <f>IF($A846="","",YEAR($A846)*100+MONTH($A846))</f>
        <v/>
      </c>
      <c r="E846" s="13"/>
      <c r="G846" t="str">
        <f>IF($C846="","",$C846&amp;"-"&amp;$B846)</f>
        <v/>
      </c>
    </row>
    <row r="847" spans="1:7" ht="15">
      <c r="A847" s="12"/>
      <c r="B847" t="str">
        <f>IF($A847="","",YEAR($A847)*100+MONTH($A847))</f>
        <v/>
      </c>
      <c r="E847" s="13"/>
      <c r="G847" t="str">
        <f>IF($C847="","",$C847&amp;"-"&amp;$B847)</f>
        <v/>
      </c>
    </row>
    <row r="848" spans="1:7" ht="15">
      <c r="A848" s="12"/>
      <c r="B848" t="str">
        <f>IF($A848="","",YEAR($A848)*100+MONTH($A848))</f>
        <v/>
      </c>
      <c r="E848" s="13"/>
      <c r="G848" t="str">
        <f>IF($C848="","",$C848&amp;"-"&amp;$B848)</f>
        <v/>
      </c>
    </row>
    <row r="849" spans="1:7" ht="15">
      <c r="A849" s="12"/>
      <c r="B849" t="str">
        <f>IF($A849="","",YEAR($A849)*100+MONTH($A849))</f>
        <v/>
      </c>
      <c r="E849" s="13"/>
      <c r="G849" t="str">
        <f>IF($C849="","",$C849&amp;"-"&amp;$B849)</f>
        <v/>
      </c>
    </row>
    <row r="850" spans="1:7" ht="15">
      <c r="A850" s="12"/>
      <c r="B850" t="str">
        <f>IF($A850="","",YEAR($A850)*100+MONTH($A850))</f>
        <v/>
      </c>
      <c r="E850" s="13"/>
      <c r="G850" t="str">
        <f>IF($C850="","",$C850&amp;"-"&amp;$B850)</f>
        <v/>
      </c>
    </row>
    <row r="851" spans="1:7" ht="15">
      <c r="A851" s="12"/>
      <c r="B851" t="str">
        <f>IF($A851="","",YEAR($A851)*100+MONTH($A851))</f>
        <v/>
      </c>
      <c r="E851" s="13"/>
      <c r="G851" t="str">
        <f>IF($C851="","",$C851&amp;"-"&amp;$B851)</f>
        <v/>
      </c>
    </row>
    <row r="852" spans="1:7" ht="15">
      <c r="A852" s="12"/>
      <c r="B852" t="str">
        <f>IF($A852="","",YEAR($A852)*100+MONTH($A852))</f>
        <v/>
      </c>
      <c r="E852" s="13"/>
      <c r="G852" t="str">
        <f>IF($C852="","",$C852&amp;"-"&amp;$B852)</f>
        <v/>
      </c>
    </row>
    <row r="853" spans="1:7" ht="15">
      <c r="A853" s="12"/>
      <c r="B853" t="str">
        <f>IF($A853="","",YEAR($A853)*100+MONTH($A853))</f>
        <v/>
      </c>
      <c r="E853" s="13"/>
      <c r="G853" t="str">
        <f>IF($C853="","",$C853&amp;"-"&amp;$B853)</f>
        <v/>
      </c>
    </row>
    <row r="854" spans="1:7" ht="15">
      <c r="A854" s="12"/>
      <c r="B854" t="str">
        <f>IF($A854="","",YEAR($A854)*100+MONTH($A854))</f>
        <v/>
      </c>
      <c r="E854" s="13"/>
      <c r="G854" t="str">
        <f>IF($C854="","",$C854&amp;"-"&amp;$B854)</f>
        <v/>
      </c>
    </row>
    <row r="855" spans="1:7" ht="15">
      <c r="A855" s="12"/>
      <c r="B855" t="str">
        <f>IF($A855="","",YEAR($A855)*100+MONTH($A855))</f>
        <v/>
      </c>
      <c r="E855" s="13"/>
      <c r="G855" t="str">
        <f>IF($C855="","",$C855&amp;"-"&amp;$B855)</f>
        <v/>
      </c>
    </row>
    <row r="856" spans="1:7" ht="15">
      <c r="A856" s="12"/>
      <c r="B856" t="str">
        <f>IF($A856="","",YEAR($A856)*100+MONTH($A856))</f>
        <v/>
      </c>
      <c r="E856" s="13"/>
      <c r="G856" t="str">
        <f>IF($C856="","",$C856&amp;"-"&amp;$B856)</f>
        <v/>
      </c>
    </row>
    <row r="857" spans="1:7" ht="15">
      <c r="A857" s="12"/>
      <c r="B857" t="str">
        <f>IF($A857="","",YEAR($A857)*100+MONTH($A857))</f>
        <v/>
      </c>
      <c r="E857" s="13"/>
      <c r="G857" t="str">
        <f>IF($C857="","",$C857&amp;"-"&amp;$B857)</f>
        <v/>
      </c>
    </row>
    <row r="858" spans="1:7" ht="15">
      <c r="A858" s="12"/>
      <c r="B858" t="str">
        <f>IF($A858="","",YEAR($A858)*100+MONTH($A858))</f>
        <v/>
      </c>
      <c r="E858" s="13"/>
      <c r="G858" t="str">
        <f>IF($C858="","",$C858&amp;"-"&amp;$B858)</f>
        <v/>
      </c>
    </row>
    <row r="859" spans="1:7" ht="15">
      <c r="A859" s="12"/>
      <c r="B859" t="str">
        <f>IF($A859="","",YEAR($A859)*100+MONTH($A859))</f>
        <v/>
      </c>
      <c r="E859" s="13"/>
      <c r="G859" t="str">
        <f>IF($C859="","",$C859&amp;"-"&amp;$B859)</f>
        <v/>
      </c>
    </row>
    <row r="860" spans="1:7" ht="15">
      <c r="A860" s="12"/>
      <c r="B860" t="str">
        <f>IF($A860="","",YEAR($A860)*100+MONTH($A860))</f>
        <v/>
      </c>
      <c r="E860" s="13"/>
      <c r="G860" t="str">
        <f>IF($C860="","",$C860&amp;"-"&amp;$B860)</f>
        <v/>
      </c>
    </row>
    <row r="861" spans="1:7" ht="15">
      <c r="A861" s="12"/>
      <c r="B861" t="str">
        <f>IF($A861="","",YEAR($A861)*100+MONTH($A861))</f>
        <v/>
      </c>
      <c r="E861" s="13"/>
      <c r="G861" t="str">
        <f>IF($C861="","",$C861&amp;"-"&amp;$B861)</f>
        <v/>
      </c>
    </row>
    <row r="862" spans="1:7" ht="15">
      <c r="A862" s="12"/>
      <c r="B862" t="str">
        <f>IF($A862="","",YEAR($A862)*100+MONTH($A862))</f>
        <v/>
      </c>
      <c r="E862" s="13"/>
      <c r="G862" t="str">
        <f>IF($C862="","",$C862&amp;"-"&amp;$B862)</f>
        <v/>
      </c>
    </row>
    <row r="863" spans="1:7" ht="15">
      <c r="A863" s="12"/>
      <c r="B863" t="str">
        <f>IF($A863="","",YEAR($A863)*100+MONTH($A863))</f>
        <v/>
      </c>
      <c r="E863" s="13"/>
      <c r="G863" t="str">
        <f>IF($C863="","",$C863&amp;"-"&amp;$B863)</f>
        <v/>
      </c>
    </row>
    <row r="864" spans="1:7" ht="15">
      <c r="A864" s="12"/>
      <c r="B864" t="str">
        <f>IF($A864="","",YEAR($A864)*100+MONTH($A864))</f>
        <v/>
      </c>
      <c r="E864" s="13"/>
      <c r="G864" t="str">
        <f>IF($C864="","",$C864&amp;"-"&amp;$B864)</f>
        <v/>
      </c>
    </row>
    <row r="865" spans="1:7" ht="15">
      <c r="A865" s="12"/>
      <c r="B865" t="str">
        <f>IF($A865="","",YEAR($A865)*100+MONTH($A865))</f>
        <v/>
      </c>
      <c r="E865" s="13"/>
      <c r="G865" t="str">
        <f>IF($C865="","",$C865&amp;"-"&amp;$B865)</f>
        <v/>
      </c>
    </row>
    <row r="866" spans="1:7" ht="15">
      <c r="A866" s="12"/>
      <c r="B866" t="str">
        <f>IF($A866="","",YEAR($A866)*100+MONTH($A866))</f>
        <v/>
      </c>
      <c r="E866" s="13"/>
      <c r="G866" t="str">
        <f>IF($C866="","",$C866&amp;"-"&amp;$B866)</f>
        <v/>
      </c>
    </row>
    <row r="867" spans="1:7" ht="15">
      <c r="A867" s="12"/>
      <c r="B867" t="str">
        <f>IF($A867="","",YEAR($A867)*100+MONTH($A867))</f>
        <v/>
      </c>
      <c r="E867" s="13"/>
      <c r="G867" t="str">
        <f>IF($C867="","",$C867&amp;"-"&amp;$B867)</f>
        <v/>
      </c>
    </row>
    <row r="868" spans="1:7" ht="15">
      <c r="A868" s="12"/>
      <c r="B868" t="str">
        <f>IF($A868="","",YEAR($A868)*100+MONTH($A868))</f>
        <v/>
      </c>
      <c r="E868" s="13"/>
      <c r="G868" t="str">
        <f>IF($C868="","",$C868&amp;"-"&amp;$B868)</f>
        <v/>
      </c>
    </row>
    <row r="869" spans="1:7" ht="15">
      <c r="A869" s="12"/>
      <c r="B869" t="str">
        <f>IF($A869="","",YEAR($A869)*100+MONTH($A869))</f>
        <v/>
      </c>
      <c r="E869" s="13"/>
      <c r="G869" t="str">
        <f>IF($C869="","",$C869&amp;"-"&amp;$B869)</f>
        <v/>
      </c>
    </row>
    <row r="870" spans="1:7" ht="15">
      <c r="A870" s="12"/>
      <c r="B870" t="str">
        <f>IF($A870="","",YEAR($A870)*100+MONTH($A870))</f>
        <v/>
      </c>
      <c r="E870" s="13"/>
      <c r="G870" t="str">
        <f>IF($C870="","",$C870&amp;"-"&amp;$B870)</f>
        <v/>
      </c>
    </row>
    <row r="871" spans="1:7" ht="15">
      <c r="A871" s="12"/>
      <c r="B871" t="str">
        <f>IF($A871="","",YEAR($A871)*100+MONTH($A871))</f>
        <v/>
      </c>
      <c r="E871" s="13"/>
      <c r="G871" t="str">
        <f>IF($C871="","",$C871&amp;"-"&amp;$B871)</f>
        <v/>
      </c>
    </row>
    <row r="872" spans="1:7" ht="15">
      <c r="A872" s="12"/>
      <c r="B872" t="str">
        <f>IF($A872="","",YEAR($A872)*100+MONTH($A872))</f>
        <v/>
      </c>
      <c r="E872" s="13"/>
      <c r="G872" t="str">
        <f>IF($C872="","",$C872&amp;"-"&amp;$B872)</f>
        <v/>
      </c>
    </row>
    <row r="873" spans="1:7" ht="15">
      <c r="A873" s="12"/>
      <c r="B873" t="str">
        <f>IF($A873="","",YEAR($A873)*100+MONTH($A873))</f>
        <v/>
      </c>
      <c r="E873" s="13"/>
      <c r="G873" t="str">
        <f>IF($C873="","",$C873&amp;"-"&amp;$B873)</f>
        <v/>
      </c>
    </row>
    <row r="874" spans="1:7" ht="15">
      <c r="A874" s="12"/>
      <c r="B874" t="str">
        <f>IF($A874="","",YEAR($A874)*100+MONTH($A874))</f>
        <v/>
      </c>
      <c r="E874" s="13"/>
      <c r="G874" t="str">
        <f>IF($C874="","",$C874&amp;"-"&amp;$B874)</f>
        <v/>
      </c>
    </row>
    <row r="875" spans="1:7" ht="15">
      <c r="A875" s="12"/>
      <c r="B875" t="str">
        <f>IF($A875="","",YEAR($A875)*100+MONTH($A875))</f>
        <v/>
      </c>
      <c r="E875" s="13"/>
      <c r="G875" t="str">
        <f>IF($C875="","",$C875&amp;"-"&amp;$B875)</f>
        <v/>
      </c>
    </row>
    <row r="876" spans="1:7" ht="15">
      <c r="A876" s="12"/>
      <c r="B876" t="str">
        <f>IF($A876="","",YEAR($A876)*100+MONTH($A876))</f>
        <v/>
      </c>
      <c r="E876" s="13"/>
      <c r="G876" t="str">
        <f>IF($C876="","",$C876&amp;"-"&amp;$B876)</f>
        <v/>
      </c>
    </row>
    <row r="877" spans="1:7" ht="15">
      <c r="A877" s="12"/>
      <c r="B877" t="str">
        <f>IF($A877="","",YEAR($A877)*100+MONTH($A877))</f>
        <v/>
      </c>
      <c r="E877" s="13"/>
      <c r="G877" t="str">
        <f>IF($C877="","",$C877&amp;"-"&amp;$B877)</f>
        <v/>
      </c>
    </row>
    <row r="878" spans="1:7" ht="15">
      <c r="A878" s="12"/>
      <c r="B878" t="str">
        <f>IF($A878="","",YEAR($A878)*100+MONTH($A878))</f>
        <v/>
      </c>
      <c r="E878" s="13"/>
      <c r="G878" t="str">
        <f>IF($C878="","",$C878&amp;"-"&amp;$B878)</f>
        <v/>
      </c>
    </row>
    <row r="879" spans="1:7" ht="15">
      <c r="A879" s="12"/>
      <c r="B879" t="str">
        <f>IF($A879="","",YEAR($A879)*100+MONTH($A879))</f>
        <v/>
      </c>
      <c r="E879" s="13"/>
      <c r="G879" t="str">
        <f>IF($C879="","",$C879&amp;"-"&amp;$B879)</f>
        <v/>
      </c>
    </row>
    <row r="880" spans="1:7" ht="15">
      <c r="A880" s="12"/>
      <c r="B880" t="str">
        <f>IF($A880="","",YEAR($A880)*100+MONTH($A880))</f>
        <v/>
      </c>
      <c r="E880" s="13"/>
      <c r="G880" t="str">
        <f>IF($C880="","",$C880&amp;"-"&amp;$B880)</f>
        <v/>
      </c>
    </row>
    <row r="881" spans="1:7" ht="15">
      <c r="A881" s="12"/>
      <c r="B881" t="str">
        <f>IF($A881="","",YEAR($A881)*100+MONTH($A881))</f>
        <v/>
      </c>
      <c r="E881" s="13"/>
      <c r="G881" t="str">
        <f>IF($C881="","",$C881&amp;"-"&amp;$B881)</f>
        <v/>
      </c>
    </row>
    <row r="882" spans="1:7" ht="15">
      <c r="A882" s="12"/>
      <c r="B882" t="str">
        <f>IF($A882="","",YEAR($A882)*100+MONTH($A882))</f>
        <v/>
      </c>
      <c r="E882" s="13"/>
      <c r="G882" t="str">
        <f>IF($C882="","",$C882&amp;"-"&amp;$B882)</f>
        <v/>
      </c>
    </row>
    <row r="883" spans="1:7" ht="15">
      <c r="A883" s="12"/>
      <c r="B883" t="str">
        <f>IF($A883="","",YEAR($A883)*100+MONTH($A883))</f>
        <v/>
      </c>
      <c r="E883" s="13"/>
      <c r="G883" t="str">
        <f>IF($C883="","",$C883&amp;"-"&amp;$B883)</f>
        <v/>
      </c>
    </row>
    <row r="884" spans="1:7" ht="15">
      <c r="A884" s="12"/>
      <c r="B884" t="str">
        <f>IF($A884="","",YEAR($A884)*100+MONTH($A884))</f>
        <v/>
      </c>
      <c r="E884" s="13"/>
      <c r="G884" t="str">
        <f>IF($C884="","",$C884&amp;"-"&amp;$B884)</f>
        <v/>
      </c>
    </row>
    <row r="885" spans="1:7" ht="15">
      <c r="A885" s="12"/>
      <c r="B885" t="str">
        <f>IF($A885="","",YEAR($A885)*100+MONTH($A885))</f>
        <v/>
      </c>
      <c r="E885" s="13"/>
      <c r="G885" t="str">
        <f>IF($C885="","",$C885&amp;"-"&amp;$B885)</f>
        <v/>
      </c>
    </row>
    <row r="886" spans="1:7" ht="15">
      <c r="A886" s="12"/>
      <c r="B886" t="str">
        <f>IF($A886="","",YEAR($A886)*100+MONTH($A886))</f>
        <v/>
      </c>
      <c r="E886" s="13"/>
      <c r="G886" t="str">
        <f>IF($C886="","",$C886&amp;"-"&amp;$B886)</f>
        <v/>
      </c>
    </row>
    <row r="887" spans="1:7" ht="15">
      <c r="A887" s="12"/>
      <c r="B887" t="str">
        <f>IF($A887="","",YEAR($A887)*100+MONTH($A887))</f>
        <v/>
      </c>
      <c r="E887" s="13"/>
      <c r="G887" t="str">
        <f>IF($C887="","",$C887&amp;"-"&amp;$B887)</f>
        <v/>
      </c>
    </row>
    <row r="888" spans="1:7" ht="15">
      <c r="A888" s="12"/>
      <c r="B888" t="str">
        <f>IF($A888="","",YEAR($A888)*100+MONTH($A888))</f>
        <v/>
      </c>
      <c r="E888" s="13"/>
      <c r="G888" t="str">
        <f>IF($C888="","",$C888&amp;"-"&amp;$B888)</f>
        <v/>
      </c>
    </row>
    <row r="889" spans="1:7" ht="15">
      <c r="A889" s="12"/>
      <c r="B889" t="str">
        <f>IF($A889="","",YEAR($A889)*100+MONTH($A889))</f>
        <v/>
      </c>
      <c r="E889" s="13"/>
      <c r="G889" t="str">
        <f>IF($C889="","",$C889&amp;"-"&amp;$B889)</f>
        <v/>
      </c>
    </row>
    <row r="890" spans="1:7" ht="15">
      <c r="A890" s="12"/>
      <c r="B890" t="str">
        <f>IF($A890="","",YEAR($A890)*100+MONTH($A890))</f>
        <v/>
      </c>
      <c r="E890" s="13"/>
      <c r="G890" t="str">
        <f>IF($C890="","",$C890&amp;"-"&amp;$B890)</f>
        <v/>
      </c>
    </row>
    <row r="891" spans="1:7" ht="15">
      <c r="A891" s="12"/>
      <c r="B891" t="str">
        <f>IF($A891="","",YEAR($A891)*100+MONTH($A891))</f>
        <v/>
      </c>
      <c r="E891" s="13"/>
      <c r="G891" t="str">
        <f>IF($C891="","",$C891&amp;"-"&amp;$B891)</f>
        <v/>
      </c>
    </row>
    <row r="892" spans="1:7" ht="15">
      <c r="A892" s="12"/>
      <c r="B892" t="str">
        <f>IF($A892="","",YEAR($A892)*100+MONTH($A892))</f>
        <v/>
      </c>
      <c r="E892" s="13"/>
      <c r="G892" t="str">
        <f>IF($C892="","",$C892&amp;"-"&amp;$B892)</f>
        <v/>
      </c>
    </row>
    <row r="893" spans="1:7" ht="15">
      <c r="A893" s="12"/>
      <c r="B893" t="str">
        <f>IF($A893="","",YEAR($A893)*100+MONTH($A893))</f>
        <v/>
      </c>
      <c r="E893" s="13"/>
      <c r="G893" t="str">
        <f>IF($C893="","",$C893&amp;"-"&amp;$B893)</f>
        <v/>
      </c>
    </row>
    <row r="894" spans="1:7" ht="15">
      <c r="A894" s="12"/>
      <c r="B894" t="str">
        <f>IF($A894="","",YEAR($A894)*100+MONTH($A894))</f>
        <v/>
      </c>
      <c r="E894" s="13"/>
      <c r="G894" t="str">
        <f>IF($C894="","",$C894&amp;"-"&amp;$B894)</f>
        <v/>
      </c>
    </row>
    <row r="895" spans="1:7" ht="15">
      <c r="A895" s="12"/>
      <c r="B895" t="str">
        <f>IF($A895="","",YEAR($A895)*100+MONTH($A895))</f>
        <v/>
      </c>
      <c r="E895" s="13"/>
      <c r="G895" t="str">
        <f>IF($C895="","",$C895&amp;"-"&amp;$B895)</f>
        <v/>
      </c>
    </row>
    <row r="896" spans="1:7" ht="15">
      <c r="A896" s="12"/>
      <c r="B896" t="str">
        <f>IF($A896="","",YEAR($A896)*100+MONTH($A896))</f>
        <v/>
      </c>
      <c r="E896" s="13"/>
      <c r="G896" t="str">
        <f>IF($C896="","",$C896&amp;"-"&amp;$B896)</f>
        <v/>
      </c>
    </row>
    <row r="897" spans="1:7" ht="15">
      <c r="A897" s="12"/>
      <c r="B897" t="str">
        <f>IF($A897="","",YEAR($A897)*100+MONTH($A897))</f>
        <v/>
      </c>
      <c r="E897" s="13"/>
      <c r="G897" t="str">
        <f>IF($C897="","",$C897&amp;"-"&amp;$B897)</f>
        <v/>
      </c>
    </row>
    <row r="898" spans="1:7" ht="15">
      <c r="A898" s="12"/>
      <c r="B898" t="str">
        <f>IF($A898="","",YEAR($A898)*100+MONTH($A898))</f>
        <v/>
      </c>
      <c r="E898" s="13"/>
      <c r="G898" t="str">
        <f>IF($C898="","",$C898&amp;"-"&amp;$B898)</f>
        <v/>
      </c>
    </row>
    <row r="899" spans="1:7" ht="15">
      <c r="A899" s="12"/>
      <c r="B899" t="str">
        <f>IF($A899="","",YEAR($A899)*100+MONTH($A899))</f>
        <v/>
      </c>
      <c r="E899" s="13"/>
      <c r="G899" t="str">
        <f>IF($C899="","",$C899&amp;"-"&amp;$B899)</f>
        <v/>
      </c>
    </row>
    <row r="900" spans="1:7" ht="15">
      <c r="A900" s="12"/>
      <c r="B900" t="str">
        <f>IF($A900="","",YEAR($A900)*100+MONTH($A900))</f>
        <v/>
      </c>
      <c r="E900" s="13"/>
      <c r="G900" t="str">
        <f>IF($C900="","",$C900&amp;"-"&amp;$B900)</f>
        <v/>
      </c>
    </row>
    <row r="901" spans="1:7" ht="15">
      <c r="A901" s="12"/>
      <c r="B901" t="str">
        <f>IF($A901="","",YEAR($A901)*100+MONTH($A901))</f>
        <v/>
      </c>
      <c r="E901" s="13"/>
      <c r="G901" t="str">
        <f>IF($C901="","",$C901&amp;"-"&amp;$B901)</f>
        <v/>
      </c>
    </row>
    <row r="902" spans="1:7" ht="15">
      <c r="A902" s="12"/>
      <c r="B902" t="str">
        <f>IF($A902="","",YEAR($A902)*100+MONTH($A902))</f>
        <v/>
      </c>
      <c r="E902" s="13"/>
      <c r="G902" t="str">
        <f>IF($C902="","",$C902&amp;"-"&amp;$B902)</f>
        <v/>
      </c>
    </row>
    <row r="903" spans="1:7" ht="15">
      <c r="A903" s="12"/>
      <c r="B903" t="str">
        <f>IF($A903="","",YEAR($A903)*100+MONTH($A903))</f>
        <v/>
      </c>
      <c r="E903" s="13"/>
      <c r="G903" t="str">
        <f>IF($C903="","",$C903&amp;"-"&amp;$B903)</f>
        <v/>
      </c>
    </row>
    <row r="904" spans="1:7" ht="15">
      <c r="A904" s="12"/>
      <c r="B904" t="str">
        <f>IF($A904="","",YEAR($A904)*100+MONTH($A904))</f>
        <v/>
      </c>
      <c r="E904" s="13"/>
      <c r="G904" t="str">
        <f>IF($C904="","",$C904&amp;"-"&amp;$B904)</f>
        <v/>
      </c>
    </row>
    <row r="905" spans="1:7" ht="15">
      <c r="A905" s="12"/>
      <c r="B905" t="str">
        <f>IF($A905="","",YEAR($A905)*100+MONTH($A905))</f>
        <v/>
      </c>
      <c r="E905" s="13"/>
      <c r="G905" t="str">
        <f>IF($C905="","",$C905&amp;"-"&amp;$B905)</f>
        <v/>
      </c>
    </row>
    <row r="906" spans="1:7" ht="15">
      <c r="A906" s="12"/>
      <c r="B906" t="str">
        <f>IF($A906="","",YEAR($A906)*100+MONTH($A906))</f>
        <v/>
      </c>
      <c r="E906" s="13"/>
      <c r="G906" t="str">
        <f>IF($C906="","",$C906&amp;"-"&amp;$B906)</f>
        <v/>
      </c>
    </row>
    <row r="907" spans="1:7" ht="15">
      <c r="A907" s="12"/>
      <c r="B907" t="str">
        <f>IF($A907="","",YEAR($A907)*100+MONTH($A907))</f>
        <v/>
      </c>
      <c r="E907" s="13"/>
      <c r="G907" t="str">
        <f>IF($C907="","",$C907&amp;"-"&amp;$B907)</f>
        <v/>
      </c>
    </row>
    <row r="908" spans="1:7" ht="15">
      <c r="A908" s="12"/>
      <c r="B908" t="str">
        <f>IF($A908="","",YEAR($A908)*100+MONTH($A908))</f>
        <v/>
      </c>
      <c r="E908" s="13"/>
      <c r="G908" t="str">
        <f>IF($C908="","",$C908&amp;"-"&amp;$B908)</f>
        <v/>
      </c>
    </row>
    <row r="909" spans="1:7" ht="15">
      <c r="A909" s="12"/>
      <c r="B909" t="str">
        <f>IF($A909="","",YEAR($A909)*100+MONTH($A909))</f>
        <v/>
      </c>
      <c r="E909" s="13"/>
      <c r="G909" t="str">
        <f>IF($C909="","",$C909&amp;"-"&amp;$B909)</f>
        <v/>
      </c>
    </row>
    <row r="910" spans="1:7" ht="15">
      <c r="A910" s="12"/>
      <c r="B910" t="str">
        <f>IF($A910="","",YEAR($A910)*100+MONTH($A910))</f>
        <v/>
      </c>
      <c r="E910" s="13"/>
      <c r="G910" t="str">
        <f>IF($C910="","",$C910&amp;"-"&amp;$B910)</f>
        <v/>
      </c>
    </row>
    <row r="911" spans="1:7" ht="15">
      <c r="A911" s="12"/>
      <c r="B911" t="str">
        <f>IF($A911="","",YEAR($A911)*100+MONTH($A911))</f>
        <v/>
      </c>
      <c r="E911" s="13"/>
      <c r="G911" t="str">
        <f>IF($C911="","",$C911&amp;"-"&amp;$B911)</f>
        <v/>
      </c>
    </row>
    <row r="912" spans="1:7" ht="15">
      <c r="A912" s="12"/>
      <c r="B912" t="str">
        <f>IF($A912="","",YEAR($A912)*100+MONTH($A912))</f>
        <v/>
      </c>
      <c r="E912" s="13"/>
      <c r="G912" t="str">
        <f>IF($C912="","",$C912&amp;"-"&amp;$B912)</f>
        <v/>
      </c>
    </row>
    <row r="913" spans="1:7" ht="15">
      <c r="A913" s="12"/>
      <c r="B913" t="str">
        <f>IF($A913="","",YEAR($A913)*100+MONTH($A913))</f>
        <v/>
      </c>
      <c r="E913" s="13"/>
      <c r="G913" t="str">
        <f>IF($C913="","",$C913&amp;"-"&amp;$B913)</f>
        <v/>
      </c>
    </row>
    <row r="914" spans="1:7" ht="15">
      <c r="A914" s="12"/>
      <c r="B914" t="str">
        <f>IF($A914="","",YEAR($A914)*100+MONTH($A914))</f>
        <v/>
      </c>
      <c r="E914" s="13"/>
      <c r="G914" t="str">
        <f>IF($C914="","",$C914&amp;"-"&amp;$B914)</f>
        <v/>
      </c>
    </row>
    <row r="915" spans="1:7" ht="15">
      <c r="A915" s="12"/>
      <c r="B915" t="str">
        <f>IF($A915="","",YEAR($A915)*100+MONTH($A915))</f>
        <v/>
      </c>
      <c r="E915" s="13"/>
      <c r="G915" t="str">
        <f>IF($C915="","",$C915&amp;"-"&amp;$B915)</f>
        <v/>
      </c>
    </row>
    <row r="916" spans="1:7" ht="15">
      <c r="A916" s="12"/>
      <c r="B916" t="str">
        <f>IF($A916="","",YEAR($A916)*100+MONTH($A916))</f>
        <v/>
      </c>
      <c r="E916" s="13"/>
      <c r="G916" t="str">
        <f>IF($C916="","",$C916&amp;"-"&amp;$B916)</f>
        <v/>
      </c>
    </row>
    <row r="917" spans="1:7" ht="15">
      <c r="A917" s="12"/>
      <c r="B917" t="str">
        <f>IF($A917="","",YEAR($A917)*100+MONTH($A917))</f>
        <v/>
      </c>
      <c r="E917" s="13"/>
      <c r="G917" t="str">
        <f>IF($C917="","",$C917&amp;"-"&amp;$B917)</f>
        <v/>
      </c>
    </row>
    <row r="918" spans="1:7" ht="15">
      <c r="A918" s="12"/>
      <c r="B918" t="str">
        <f>IF($A918="","",YEAR($A918)*100+MONTH($A918))</f>
        <v/>
      </c>
      <c r="E918" s="13"/>
      <c r="G918" t="str">
        <f>IF($C918="","",$C918&amp;"-"&amp;$B918)</f>
        <v/>
      </c>
    </row>
    <row r="919" spans="1:7" ht="15">
      <c r="A919" s="12"/>
      <c r="B919" t="str">
        <f>IF($A919="","",YEAR($A919)*100+MONTH($A919))</f>
        <v/>
      </c>
      <c r="E919" s="13"/>
      <c r="G919" t="str">
        <f>IF($C919="","",$C919&amp;"-"&amp;$B919)</f>
        <v/>
      </c>
    </row>
    <row r="920" spans="1:7" ht="15">
      <c r="A920" s="12"/>
      <c r="B920" t="str">
        <f>IF($A920="","",YEAR($A920)*100+MONTH($A920))</f>
        <v/>
      </c>
      <c r="E920" s="13"/>
      <c r="G920" t="str">
        <f>IF($C920="","",$C920&amp;"-"&amp;$B920)</f>
        <v/>
      </c>
    </row>
    <row r="921" spans="1:7" ht="15">
      <c r="A921" s="12"/>
      <c r="B921" t="str">
        <f>IF($A921="","",YEAR($A921)*100+MONTH($A921))</f>
        <v/>
      </c>
      <c r="E921" s="13"/>
      <c r="G921" t="str">
        <f>IF($C921="","",$C921&amp;"-"&amp;$B921)</f>
        <v/>
      </c>
    </row>
    <row r="922" spans="1:7" ht="15">
      <c r="A922" s="12"/>
      <c r="B922" t="str">
        <f>IF($A922="","",YEAR($A922)*100+MONTH($A922))</f>
        <v/>
      </c>
      <c r="E922" s="13"/>
      <c r="G922" t="str">
        <f>IF($C922="","",$C922&amp;"-"&amp;$B922)</f>
        <v/>
      </c>
    </row>
    <row r="923" spans="1:7" ht="15">
      <c r="A923" s="12"/>
      <c r="B923" t="str">
        <f>IF($A923="","",YEAR($A923)*100+MONTH($A923))</f>
        <v/>
      </c>
      <c r="E923" s="13"/>
      <c r="G923" t="str">
        <f>IF($C923="","",$C923&amp;"-"&amp;$B923)</f>
        <v/>
      </c>
    </row>
    <row r="924" spans="1:7" ht="15">
      <c r="A924" s="12"/>
      <c r="B924" t="str">
        <f>IF($A924="","",YEAR($A924)*100+MONTH($A924))</f>
        <v/>
      </c>
      <c r="E924" s="13"/>
      <c r="G924" t="str">
        <f>IF($C924="","",$C924&amp;"-"&amp;$B924)</f>
        <v/>
      </c>
    </row>
    <row r="925" spans="1:7" ht="15">
      <c r="A925" s="12"/>
      <c r="B925" t="str">
        <f>IF($A925="","",YEAR($A925)*100+MONTH($A925))</f>
        <v/>
      </c>
      <c r="E925" s="13"/>
      <c r="G925" t="str">
        <f>IF($C925="","",$C925&amp;"-"&amp;$B925)</f>
        <v/>
      </c>
    </row>
    <row r="926" spans="1:7" ht="15">
      <c r="A926" s="12"/>
      <c r="B926" t="str">
        <f>IF($A926="","",YEAR($A926)*100+MONTH($A926))</f>
        <v/>
      </c>
      <c r="E926" s="13"/>
      <c r="G926" t="str">
        <f>IF($C926="","",$C926&amp;"-"&amp;$B926)</f>
        <v/>
      </c>
    </row>
    <row r="927" spans="1:7" ht="15">
      <c r="A927" s="12"/>
      <c r="B927" t="str">
        <f>IF($A927="","",YEAR($A927)*100+MONTH($A927))</f>
        <v/>
      </c>
      <c r="E927" s="13"/>
      <c r="G927" t="str">
        <f>IF($C927="","",$C927&amp;"-"&amp;$B927)</f>
        <v/>
      </c>
    </row>
    <row r="928" spans="1:7" ht="15">
      <c r="A928" s="12"/>
      <c r="B928" t="str">
        <f>IF($A928="","",YEAR($A928)*100+MONTH($A928))</f>
        <v/>
      </c>
      <c r="E928" s="13"/>
      <c r="G928" t="str">
        <f>IF($C928="","",$C928&amp;"-"&amp;$B928)</f>
        <v/>
      </c>
    </row>
    <row r="929" spans="1:7" ht="15">
      <c r="A929" s="12"/>
      <c r="B929" t="str">
        <f>IF($A929="","",YEAR($A929)*100+MONTH($A929))</f>
        <v/>
      </c>
      <c r="E929" s="13"/>
      <c r="G929" t="str">
        <f>IF($C929="","",$C929&amp;"-"&amp;$B929)</f>
        <v/>
      </c>
    </row>
    <row r="930" spans="1:7" ht="15">
      <c r="A930" s="12"/>
      <c r="B930" t="str">
        <f>IF($A930="","",YEAR($A930)*100+MONTH($A930))</f>
        <v/>
      </c>
      <c r="E930" s="13"/>
      <c r="G930" t="str">
        <f>IF($C930="","",$C930&amp;"-"&amp;$B930)</f>
        <v/>
      </c>
    </row>
    <row r="931" spans="1:7" ht="15">
      <c r="A931" s="12"/>
      <c r="B931" t="str">
        <f>IF($A931="","",YEAR($A931)*100+MONTH($A931))</f>
        <v/>
      </c>
      <c r="E931" s="13"/>
      <c r="G931" t="str">
        <f>IF($C931="","",$C931&amp;"-"&amp;$B931)</f>
        <v/>
      </c>
    </row>
    <row r="932" spans="1:7" ht="15">
      <c r="A932" s="12"/>
      <c r="B932" t="str">
        <f>IF($A932="","",YEAR($A932)*100+MONTH($A932))</f>
        <v/>
      </c>
      <c r="E932" s="13"/>
      <c r="G932" t="str">
        <f>IF($C932="","",$C932&amp;"-"&amp;$B932)</f>
        <v/>
      </c>
    </row>
    <row r="933" spans="1:7" ht="15">
      <c r="A933" s="12"/>
      <c r="B933" t="str">
        <f>IF($A933="","",YEAR($A933)*100+MONTH($A933))</f>
        <v/>
      </c>
      <c r="E933" s="13"/>
      <c r="G933" t="str">
        <f>IF($C933="","",$C933&amp;"-"&amp;$B933)</f>
        <v/>
      </c>
    </row>
    <row r="934" spans="1:7" ht="15">
      <c r="A934" s="12"/>
      <c r="B934" t="str">
        <f>IF($A934="","",YEAR($A934)*100+MONTH($A934))</f>
        <v/>
      </c>
      <c r="E934" s="13"/>
      <c r="G934" t="str">
        <f>IF($C934="","",$C934&amp;"-"&amp;$B934)</f>
        <v/>
      </c>
    </row>
    <row r="935" spans="1:7" ht="15">
      <c r="A935" s="12"/>
      <c r="B935" t="str">
        <f>IF($A935="","",YEAR($A935)*100+MONTH($A935))</f>
        <v/>
      </c>
      <c r="E935" s="13"/>
      <c r="G935" t="str">
        <f>IF($C935="","",$C935&amp;"-"&amp;$B935)</f>
        <v/>
      </c>
    </row>
    <row r="936" spans="1:7" ht="15">
      <c r="A936" s="12"/>
      <c r="B936" t="str">
        <f>IF($A936="","",YEAR($A936)*100+MONTH($A936))</f>
        <v/>
      </c>
      <c r="E936" s="13"/>
      <c r="G936" t="str">
        <f>IF($C936="","",$C936&amp;"-"&amp;$B936)</f>
        <v/>
      </c>
    </row>
    <row r="937" spans="1:7" ht="15">
      <c r="A937" s="12"/>
      <c r="B937" t="str">
        <f>IF($A937="","",YEAR($A937)*100+MONTH($A937))</f>
        <v/>
      </c>
      <c r="E937" s="13"/>
      <c r="G937" t="str">
        <f>IF($C937="","",$C937&amp;"-"&amp;$B937)</f>
        <v/>
      </c>
    </row>
    <row r="938" spans="1:7" ht="15">
      <c r="A938" s="12"/>
      <c r="B938" t="str">
        <f>IF($A938="","",YEAR($A938)*100+MONTH($A938))</f>
        <v/>
      </c>
      <c r="E938" s="13"/>
      <c r="G938" t="str">
        <f>IF($C938="","",$C938&amp;"-"&amp;$B938)</f>
        <v/>
      </c>
    </row>
    <row r="939" spans="1:7" ht="15">
      <c r="A939" s="12"/>
      <c r="B939" t="str">
        <f>IF($A939="","",YEAR($A939)*100+MONTH($A939))</f>
        <v/>
      </c>
      <c r="E939" s="13"/>
      <c r="G939" t="str">
        <f>IF($C939="","",$C939&amp;"-"&amp;$B939)</f>
        <v/>
      </c>
    </row>
    <row r="940" spans="1:7" ht="15">
      <c r="A940" s="12"/>
      <c r="B940" t="str">
        <f>IF($A940="","",YEAR($A940)*100+MONTH($A940))</f>
        <v/>
      </c>
      <c r="E940" s="13"/>
      <c r="G940" t="str">
        <f>IF($C940="","",$C940&amp;"-"&amp;$B940)</f>
        <v/>
      </c>
    </row>
    <row r="941" spans="1:7" ht="15">
      <c r="A941" s="12"/>
      <c r="B941" t="str">
        <f>IF($A941="","",YEAR($A941)*100+MONTH($A941))</f>
        <v/>
      </c>
      <c r="E941" s="13"/>
      <c r="G941" t="str">
        <f>IF($C941="","",$C941&amp;"-"&amp;$B941)</f>
        <v/>
      </c>
    </row>
    <row r="942" spans="1:7" ht="15">
      <c r="A942" s="12"/>
      <c r="B942" t="str">
        <f>IF($A942="","",YEAR($A942)*100+MONTH($A942))</f>
        <v/>
      </c>
      <c r="E942" s="13"/>
      <c r="G942" t="str">
        <f>IF($C942="","",$C942&amp;"-"&amp;$B942)</f>
        <v/>
      </c>
    </row>
    <row r="943" spans="1:7" ht="15">
      <c r="A943" s="12"/>
      <c r="B943" t="str">
        <f>IF($A943="","",YEAR($A943)*100+MONTH($A943))</f>
        <v/>
      </c>
      <c r="E943" s="13"/>
      <c r="G943" t="str">
        <f>IF($C943="","",$C943&amp;"-"&amp;$B943)</f>
        <v/>
      </c>
    </row>
    <row r="944" spans="1:7" ht="15">
      <c r="A944" s="12"/>
      <c r="B944" t="str">
        <f>IF($A944="","",YEAR($A944)*100+MONTH($A944))</f>
        <v/>
      </c>
      <c r="E944" s="13"/>
      <c r="G944" t="str">
        <f>IF($C944="","",$C944&amp;"-"&amp;$B944)</f>
        <v/>
      </c>
    </row>
    <row r="945" spans="1:7" ht="15">
      <c r="A945" s="12"/>
      <c r="B945" t="str">
        <f>IF($A945="","",YEAR($A945)*100+MONTH($A945))</f>
        <v/>
      </c>
      <c r="E945" s="13"/>
      <c r="G945" t="str">
        <f>IF($C945="","",$C945&amp;"-"&amp;$B945)</f>
        <v/>
      </c>
    </row>
    <row r="946" spans="1:7" ht="15">
      <c r="A946" s="12"/>
      <c r="B946" t="str">
        <f>IF($A946="","",YEAR($A946)*100+MONTH($A946))</f>
        <v/>
      </c>
      <c r="E946" s="13"/>
      <c r="G946" t="str">
        <f>IF($C946="","",$C946&amp;"-"&amp;$B946)</f>
        <v/>
      </c>
    </row>
    <row r="947" spans="1:7" ht="15">
      <c r="A947" s="12"/>
      <c r="B947" t="str">
        <f>IF($A947="","",YEAR($A947)*100+MONTH($A947))</f>
        <v/>
      </c>
      <c r="E947" s="13"/>
      <c r="G947" t="str">
        <f>IF($C947="","",$C947&amp;"-"&amp;$B947)</f>
        <v/>
      </c>
    </row>
    <row r="948" spans="1:7" ht="15">
      <c r="A948" s="12"/>
      <c r="B948" t="str">
        <f>IF($A948="","",YEAR($A948)*100+MONTH($A948))</f>
        <v/>
      </c>
      <c r="E948" s="13"/>
      <c r="G948" t="str">
        <f>IF($C948="","",$C948&amp;"-"&amp;$B948)</f>
        <v/>
      </c>
    </row>
    <row r="949" spans="1:7" ht="15">
      <c r="A949" s="12"/>
      <c r="B949" t="str">
        <f>IF($A949="","",YEAR($A949)*100+MONTH($A949))</f>
        <v/>
      </c>
      <c r="E949" s="13"/>
      <c r="G949" t="str">
        <f>IF($C949="","",$C949&amp;"-"&amp;$B949)</f>
        <v/>
      </c>
    </row>
    <row r="950" spans="1:7" ht="15">
      <c r="A950" s="12"/>
      <c r="B950" t="str">
        <f>IF($A950="","",YEAR($A950)*100+MONTH($A950))</f>
        <v/>
      </c>
      <c r="E950" s="13"/>
      <c r="G950" t="str">
        <f>IF($C950="","",$C950&amp;"-"&amp;$B950)</f>
        <v/>
      </c>
    </row>
    <row r="951" spans="1:7" ht="15">
      <c r="A951" s="12"/>
      <c r="B951" t="str">
        <f>IF($A951="","",YEAR($A951)*100+MONTH($A951))</f>
        <v/>
      </c>
      <c r="E951" s="13"/>
      <c r="G951" t="str">
        <f>IF($C951="","",$C951&amp;"-"&amp;$B951)</f>
        <v/>
      </c>
    </row>
    <row r="952" spans="1:7" ht="15">
      <c r="A952" s="12"/>
      <c r="B952" t="str">
        <f>IF($A952="","",YEAR($A952)*100+MONTH($A952))</f>
        <v/>
      </c>
      <c r="E952" s="13"/>
      <c r="G952" t="str">
        <f>IF($C952="","",$C952&amp;"-"&amp;$B952)</f>
        <v/>
      </c>
    </row>
    <row r="953" spans="1:7" ht="15">
      <c r="A953" s="12"/>
      <c r="B953" t="str">
        <f>IF($A953="","",YEAR($A953)*100+MONTH($A953))</f>
        <v/>
      </c>
      <c r="E953" s="13"/>
      <c r="G953" t="str">
        <f>IF($C953="","",$C953&amp;"-"&amp;$B953)</f>
        <v/>
      </c>
    </row>
    <row r="954" spans="1:7" ht="15">
      <c r="A954" s="12"/>
      <c r="B954" t="str">
        <f>IF($A954="","",YEAR($A954)*100+MONTH($A954))</f>
        <v/>
      </c>
      <c r="E954" s="13"/>
      <c r="G954" t="str">
        <f>IF($C954="","",$C954&amp;"-"&amp;$B954)</f>
        <v/>
      </c>
    </row>
    <row r="955" spans="1:7" ht="15">
      <c r="A955" s="12"/>
      <c r="B955" t="str">
        <f>IF($A955="","",YEAR($A955)*100+MONTH($A955))</f>
        <v/>
      </c>
      <c r="E955" s="13"/>
      <c r="G955" t="str">
        <f>IF($C955="","",$C955&amp;"-"&amp;$B955)</f>
        <v/>
      </c>
    </row>
    <row r="956" spans="1:7" ht="15">
      <c r="A956" s="12"/>
      <c r="B956" t="str">
        <f>IF($A956="","",YEAR($A956)*100+MONTH($A956))</f>
        <v/>
      </c>
      <c r="E956" s="13"/>
      <c r="G956" t="str">
        <f>IF($C956="","",$C956&amp;"-"&amp;$B956)</f>
        <v/>
      </c>
    </row>
    <row r="957" spans="1:7" ht="15">
      <c r="A957" s="12"/>
      <c r="B957" t="str">
        <f>IF($A957="","",YEAR($A957)*100+MONTH($A957))</f>
        <v/>
      </c>
      <c r="E957" s="13"/>
      <c r="G957" t="str">
        <f>IF($C957="","",$C957&amp;"-"&amp;$B957)</f>
        <v/>
      </c>
    </row>
    <row r="958" spans="1:7" ht="15">
      <c r="A958" s="12"/>
      <c r="B958" t="str">
        <f>IF($A958="","",YEAR($A958)*100+MONTH($A958))</f>
        <v/>
      </c>
      <c r="E958" s="13"/>
      <c r="G958" t="str">
        <f>IF($C958="","",$C958&amp;"-"&amp;$B958)</f>
        <v/>
      </c>
    </row>
    <row r="959" spans="1:7" ht="15">
      <c r="A959" s="12"/>
      <c r="B959" t="str">
        <f>IF($A959="","",YEAR($A959)*100+MONTH($A959))</f>
        <v/>
      </c>
      <c r="E959" s="13"/>
      <c r="G959" t="str">
        <f>IF($C959="","",$C959&amp;"-"&amp;$B959)</f>
        <v/>
      </c>
    </row>
    <row r="960" spans="1:7" ht="15">
      <c r="A960" s="12"/>
      <c r="B960" t="str">
        <f>IF($A960="","",YEAR($A960)*100+MONTH($A960))</f>
        <v/>
      </c>
      <c r="E960" s="13"/>
      <c r="G960" t="str">
        <f>IF($C960="","",$C960&amp;"-"&amp;$B960)</f>
        <v/>
      </c>
    </row>
    <row r="961" spans="1:7" ht="15">
      <c r="A961" s="12"/>
      <c r="B961" t="str">
        <f>IF($A961="","",YEAR($A961)*100+MONTH($A961))</f>
        <v/>
      </c>
      <c r="E961" s="13"/>
      <c r="G961" t="str">
        <f>IF($C961="","",$C961&amp;"-"&amp;$B961)</f>
        <v/>
      </c>
    </row>
    <row r="962" spans="1:7" ht="15">
      <c r="A962" s="12"/>
      <c r="B962" t="str">
        <f>IF($A962="","",YEAR($A962)*100+MONTH($A962))</f>
        <v/>
      </c>
      <c r="E962" s="13"/>
      <c r="G962" t="str">
        <f>IF($C962="","",$C962&amp;"-"&amp;$B962)</f>
        <v/>
      </c>
    </row>
    <row r="963" spans="1:7" ht="15">
      <c r="A963" s="12"/>
      <c r="B963" t="str">
        <f>IF($A963="","",YEAR($A963)*100+MONTH($A963))</f>
        <v/>
      </c>
      <c r="E963" s="13"/>
      <c r="G963" t="str">
        <f>IF($C963="","",$C963&amp;"-"&amp;$B963)</f>
        <v/>
      </c>
    </row>
    <row r="964" spans="1:7" ht="15">
      <c r="A964" s="12"/>
      <c r="B964" t="str">
        <f>IF($A964="","",YEAR($A964)*100+MONTH($A964))</f>
        <v/>
      </c>
      <c r="E964" s="13"/>
      <c r="G964" t="str">
        <f>IF($C964="","",$C964&amp;"-"&amp;$B964)</f>
        <v/>
      </c>
    </row>
    <row r="965" spans="1:7" ht="15">
      <c r="A965" s="12"/>
      <c r="B965" t="str">
        <f>IF($A965="","",YEAR($A965)*100+MONTH($A965))</f>
        <v/>
      </c>
      <c r="E965" s="13"/>
      <c r="G965" t="str">
        <f>IF($C965="","",$C965&amp;"-"&amp;$B965)</f>
        <v/>
      </c>
    </row>
    <row r="966" spans="1:7" ht="15">
      <c r="A966" s="12"/>
      <c r="B966" t="str">
        <f>IF($A966="","",YEAR($A966)*100+MONTH($A966))</f>
        <v/>
      </c>
      <c r="E966" s="13"/>
      <c r="G966" t="str">
        <f>IF($C966="","",$C966&amp;"-"&amp;$B966)</f>
        <v/>
      </c>
    </row>
    <row r="967" spans="1:7" ht="15">
      <c r="A967" s="12"/>
      <c r="B967" t="str">
        <f>IF($A967="","",YEAR($A967)*100+MONTH($A967))</f>
        <v/>
      </c>
      <c r="E967" s="13"/>
      <c r="G967" t="str">
        <f>IF($C967="","",$C967&amp;"-"&amp;$B967)</f>
        <v/>
      </c>
    </row>
    <row r="968" spans="1:7" ht="15">
      <c r="A968" s="12"/>
      <c r="B968" t="str">
        <f>IF($A968="","",YEAR($A968)*100+MONTH($A968))</f>
        <v/>
      </c>
      <c r="E968" s="13"/>
      <c r="G968" t="str">
        <f>IF($C968="","",$C968&amp;"-"&amp;$B968)</f>
        <v/>
      </c>
    </row>
    <row r="969" spans="1:7" ht="15">
      <c r="A969" s="12"/>
      <c r="B969" t="str">
        <f>IF($A969="","",YEAR($A969)*100+MONTH($A969))</f>
        <v/>
      </c>
      <c r="E969" s="13"/>
      <c r="G969" t="str">
        <f>IF($C969="","",$C969&amp;"-"&amp;$B969)</f>
        <v/>
      </c>
    </row>
    <row r="970" spans="1:7" ht="15">
      <c r="A970" s="12"/>
      <c r="B970" t="str">
        <f>IF($A970="","",YEAR($A970)*100+MONTH($A970))</f>
        <v/>
      </c>
      <c r="E970" s="13"/>
      <c r="G970" t="str">
        <f>IF($C970="","",$C970&amp;"-"&amp;$B970)</f>
        <v/>
      </c>
    </row>
    <row r="971" spans="1:7" ht="15">
      <c r="A971" s="12"/>
      <c r="B971" t="str">
        <f>IF($A971="","",YEAR($A971)*100+MONTH($A971))</f>
        <v/>
      </c>
      <c r="E971" s="13"/>
      <c r="G971" t="str">
        <f>IF($C971="","",$C971&amp;"-"&amp;$B971)</f>
        <v/>
      </c>
    </row>
    <row r="972" spans="1:7" ht="15">
      <c r="A972" s="12"/>
      <c r="B972" t="str">
        <f>IF($A972="","",YEAR($A972)*100+MONTH($A972))</f>
        <v/>
      </c>
      <c r="E972" s="13"/>
      <c r="G972" t="str">
        <f>IF($C972="","",$C972&amp;"-"&amp;$B972)</f>
        <v/>
      </c>
    </row>
    <row r="973" spans="1:7" ht="15">
      <c r="A973" s="12"/>
      <c r="B973" t="str">
        <f>IF($A973="","",YEAR($A973)*100+MONTH($A973))</f>
        <v/>
      </c>
      <c r="E973" s="13"/>
      <c r="G973" t="str">
        <f>IF($C973="","",$C973&amp;"-"&amp;$B973)</f>
        <v/>
      </c>
    </row>
    <row r="974" spans="1:7" ht="15">
      <c r="A974" s="12"/>
      <c r="B974" t="str">
        <f>IF($A974="","",YEAR($A974)*100+MONTH($A974))</f>
        <v/>
      </c>
      <c r="E974" s="13"/>
      <c r="G974" t="str">
        <f>IF($C974="","",$C974&amp;"-"&amp;$B974)</f>
        <v/>
      </c>
    </row>
    <row r="975" spans="1:7" ht="15">
      <c r="A975" s="12"/>
      <c r="B975" t="str">
        <f>IF($A975="","",YEAR($A975)*100+MONTH($A975))</f>
        <v/>
      </c>
      <c r="E975" s="13"/>
      <c r="G975" t="str">
        <f>IF($C975="","",$C975&amp;"-"&amp;$B975)</f>
        <v/>
      </c>
    </row>
    <row r="976" spans="1:7" ht="15">
      <c r="A976" s="12"/>
      <c r="B976" t="str">
        <f>IF($A976="","",YEAR($A976)*100+MONTH($A976))</f>
        <v/>
      </c>
      <c r="E976" s="13"/>
      <c r="G976" t="str">
        <f>IF($C976="","",$C976&amp;"-"&amp;$B976)</f>
        <v/>
      </c>
    </row>
    <row r="977" spans="1:7" ht="15">
      <c r="A977" s="12"/>
      <c r="B977" t="str">
        <f>IF($A977="","",YEAR($A977)*100+MONTH($A977))</f>
        <v/>
      </c>
      <c r="E977" s="13"/>
      <c r="G977" t="str">
        <f>IF($C977="","",$C977&amp;"-"&amp;$B977)</f>
        <v/>
      </c>
    </row>
    <row r="978" spans="1:7" ht="15">
      <c r="A978" s="12"/>
      <c r="B978" t="str">
        <f>IF($A978="","",YEAR($A978)*100+MONTH($A978))</f>
        <v/>
      </c>
      <c r="E978" s="13"/>
      <c r="G978" t="str">
        <f>IF($C978="","",$C978&amp;"-"&amp;$B978)</f>
        <v/>
      </c>
    </row>
    <row r="979" spans="1:7" ht="15">
      <c r="A979" s="12"/>
      <c r="B979" t="str">
        <f>IF($A979="","",YEAR($A979)*100+MONTH($A979))</f>
        <v/>
      </c>
      <c r="E979" s="13"/>
      <c r="G979" t="str">
        <f>IF($C979="","",$C979&amp;"-"&amp;$B979)</f>
        <v/>
      </c>
    </row>
    <row r="980" spans="1:7" ht="15">
      <c r="A980" s="12"/>
      <c r="B980" t="str">
        <f>IF($A980="","",YEAR($A980)*100+MONTH($A980))</f>
        <v/>
      </c>
      <c r="E980" s="13"/>
      <c r="G980" t="str">
        <f>IF($C980="","",$C980&amp;"-"&amp;$B980)</f>
        <v/>
      </c>
    </row>
    <row r="981" spans="1:7" ht="15">
      <c r="A981" s="12"/>
      <c r="B981" t="str">
        <f>IF($A981="","",YEAR($A981)*100+MONTH($A981))</f>
        <v/>
      </c>
      <c r="E981" s="13"/>
      <c r="G981" t="str">
        <f>IF($C981="","",$C981&amp;"-"&amp;$B981)</f>
        <v/>
      </c>
    </row>
    <row r="982" spans="1:7" ht="15">
      <c r="A982" s="12"/>
      <c r="B982" t="str">
        <f>IF($A982="","",YEAR($A982)*100+MONTH($A982))</f>
        <v/>
      </c>
      <c r="E982" s="13"/>
      <c r="G982" t="str">
        <f>IF($C982="","",$C982&amp;"-"&amp;$B982)</f>
        <v/>
      </c>
    </row>
    <row r="983" spans="1:7" ht="15">
      <c r="A983" s="12"/>
      <c r="B983" t="str">
        <f>IF($A983="","",YEAR($A983)*100+MONTH($A983))</f>
        <v/>
      </c>
      <c r="E983" s="13"/>
      <c r="G983" t="str">
        <f>IF($C983="","",$C983&amp;"-"&amp;$B983)</f>
        <v/>
      </c>
    </row>
    <row r="984" spans="1:7" ht="15">
      <c r="A984" s="12"/>
      <c r="B984" t="str">
        <f>IF($A984="","",YEAR($A984)*100+MONTH($A984))</f>
        <v/>
      </c>
      <c r="E984" s="13"/>
      <c r="G984" t="str">
        <f>IF($C984="","",$C984&amp;"-"&amp;$B984)</f>
        <v/>
      </c>
    </row>
    <row r="985" spans="1:7" ht="15">
      <c r="A985" s="12"/>
      <c r="B985" t="str">
        <f>IF($A985="","",YEAR($A985)*100+MONTH($A985))</f>
        <v/>
      </c>
      <c r="E985" s="13"/>
      <c r="G985" t="str">
        <f>IF($C985="","",$C985&amp;"-"&amp;$B985)</f>
        <v/>
      </c>
    </row>
    <row r="986" spans="1:7" ht="15">
      <c r="A986" s="12"/>
      <c r="B986" t="str">
        <f>IF($A986="","",YEAR($A986)*100+MONTH($A986))</f>
        <v/>
      </c>
      <c r="E986" s="13"/>
      <c r="G986" t="str">
        <f>IF($C986="","",$C986&amp;"-"&amp;$B986)</f>
        <v/>
      </c>
    </row>
    <row r="987" spans="1:7" ht="15">
      <c r="A987" s="12"/>
      <c r="B987" t="str">
        <f>IF($A987="","",YEAR($A987)*100+MONTH($A987))</f>
        <v/>
      </c>
      <c r="E987" s="13"/>
      <c r="G987" t="str">
        <f>IF($C987="","",$C987&amp;"-"&amp;$B987)</f>
        <v/>
      </c>
    </row>
    <row r="988" spans="1:7" ht="15">
      <c r="A988" s="12"/>
      <c r="B988" t="str">
        <f>IF($A988="","",YEAR($A988)*100+MONTH($A988))</f>
        <v/>
      </c>
      <c r="E988" s="13"/>
      <c r="G988" t="str">
        <f>IF($C988="","",$C988&amp;"-"&amp;$B988)</f>
        <v/>
      </c>
    </row>
    <row r="989" spans="1:7" ht="15">
      <c r="A989" s="12"/>
      <c r="B989" t="str">
        <f>IF($A989="","",YEAR($A989)*100+MONTH($A989))</f>
        <v/>
      </c>
      <c r="E989" s="13"/>
      <c r="G989" t="str">
        <f>IF($C989="","",$C989&amp;"-"&amp;$B989)</f>
        <v/>
      </c>
    </row>
    <row r="990" spans="1:7" ht="15">
      <c r="A990" s="12"/>
      <c r="B990" t="str">
        <f>IF($A990="","",YEAR($A990)*100+MONTH($A990))</f>
        <v/>
      </c>
      <c r="E990" s="13"/>
      <c r="G990" t="str">
        <f>IF($C990="","",$C990&amp;"-"&amp;$B990)</f>
        <v/>
      </c>
    </row>
    <row r="991" spans="1:7" ht="15">
      <c r="A991" s="12"/>
      <c r="B991" t="str">
        <f>IF($A991="","",YEAR($A991)*100+MONTH($A991))</f>
        <v/>
      </c>
      <c r="E991" s="13"/>
      <c r="G991" t="str">
        <f>IF($C991="","",$C991&amp;"-"&amp;$B991)</f>
        <v/>
      </c>
    </row>
    <row r="992" spans="1:7" ht="15">
      <c r="A992" s="12"/>
      <c r="B992" t="str">
        <f>IF($A992="","",YEAR($A992)*100+MONTH($A992))</f>
        <v/>
      </c>
      <c r="E992" s="13"/>
      <c r="G992" t="str">
        <f>IF($C992="","",$C992&amp;"-"&amp;$B992)</f>
        <v/>
      </c>
    </row>
    <row r="993" spans="1:7" ht="15">
      <c r="A993" s="12"/>
      <c r="B993" t="str">
        <f>IF($A993="","",YEAR($A993)*100+MONTH($A993))</f>
        <v/>
      </c>
      <c r="E993" s="13"/>
      <c r="G993" t="str">
        <f>IF($C993="","",$C993&amp;"-"&amp;$B993)</f>
        <v/>
      </c>
    </row>
    <row r="994" spans="1:7" ht="15">
      <c r="A994" s="12"/>
      <c r="B994" t="str">
        <f>IF($A994="","",YEAR($A994)*100+MONTH($A994))</f>
        <v/>
      </c>
      <c r="E994" s="13"/>
      <c r="G994" t="str">
        <f>IF($C994="","",$C994&amp;"-"&amp;$B994)</f>
        <v/>
      </c>
    </row>
    <row r="995" spans="1:7" ht="15">
      <c r="A995" s="12"/>
      <c r="B995" t="str">
        <f>IF($A995="","",YEAR($A995)*100+MONTH($A995))</f>
        <v/>
      </c>
      <c r="E995" s="13"/>
      <c r="G995" t="str">
        <f>IF($C995="","",$C995&amp;"-"&amp;$B995)</f>
        <v/>
      </c>
    </row>
    <row r="996" spans="1:7" ht="15">
      <c r="A996" s="12"/>
      <c r="B996" t="str">
        <f>IF($A996="","",YEAR($A996)*100+MONTH($A996))</f>
        <v/>
      </c>
      <c r="E996" s="13"/>
      <c r="G996" t="str">
        <f>IF($C996="","",$C996&amp;"-"&amp;$B996)</f>
        <v/>
      </c>
    </row>
    <row r="997" spans="1:7" ht="15">
      <c r="A997" s="12"/>
      <c r="B997" t="str">
        <f>IF($A997="","",YEAR($A997)*100+MONTH($A997))</f>
        <v/>
      </c>
      <c r="E997" s="13"/>
      <c r="G997" t="str">
        <f>IF($C997="","",$C997&amp;"-"&amp;$B997)</f>
        <v/>
      </c>
    </row>
    <row r="998" spans="1:7" ht="15">
      <c r="A998" s="12"/>
      <c r="B998" t="str">
        <f>IF($A998="","",YEAR($A998)*100+MONTH($A998))</f>
        <v/>
      </c>
      <c r="E998" s="13"/>
      <c r="G998" t="str">
        <f>IF($C998="","",$C998&amp;"-"&amp;$B998)</f>
        <v/>
      </c>
    </row>
    <row r="999" spans="1:7" ht="15">
      <c r="A999" s="12"/>
      <c r="B999" t="str">
        <f>IF($A999="","",YEAR($A999)*100+MONTH($A999))</f>
        <v/>
      </c>
      <c r="E999" s="13"/>
      <c r="G999" t="str">
        <f>IF($C999="","",$C999&amp;"-"&amp;$B999)</f>
        <v/>
      </c>
    </row>
    <row r="1000" spans="1:7" ht="15">
      <c r="A1000" s="12"/>
      <c r="B1000" t="str">
        <f>IF($A1000="","",YEAR($A1000)*100+MONTH($A1000))</f>
        <v/>
      </c>
      <c r="E1000" s="13"/>
      <c r="G1000" t="str">
        <f>IF($C1000="","",$C1000&amp;"-"&amp;$B1000)</f>
        <v/>
      </c>
    </row>
    <row r="1001" spans="1:7" ht="15">
      <c r="A1001" s="12"/>
      <c r="B1001" t="str">
        <f>IF($A1001="","",YEAR($A1001)*100+MONTH($A1001))</f>
        <v/>
      </c>
      <c r="E1001" s="13"/>
      <c r="G1001" t="str">
        <f>IF($C1001="","",$C1001&amp;"-"&amp;$B1001)</f>
        <v/>
      </c>
    </row>
    <row r="1002" spans="1:7" ht="15">
      <c r="A1002" s="12"/>
      <c r="B1002" t="str">
        <f>IF($A1002="","",YEAR($A1002)*100+MONTH($A1002))</f>
        <v/>
      </c>
      <c r="E1002" s="13"/>
      <c r="G1002" t="str">
        <f>IF($C1002="","",$C1002&amp;"-"&amp;$B1002)</f>
        <v/>
      </c>
    </row>
    <row r="1003" spans="1:7" ht="15">
      <c r="A1003" s="12"/>
      <c r="B1003" t="str">
        <f>IF($A1003="","",YEAR($A1003)*100+MONTH($A1003))</f>
        <v/>
      </c>
      <c r="E1003" s="13"/>
      <c r="G1003" t="str">
        <f>IF($C1003="","",$C1003&amp;"-"&amp;$B1003)</f>
        <v/>
      </c>
    </row>
    <row r="1004" spans="1:7" ht="15">
      <c r="A1004" s="12"/>
      <c r="B1004" t="str">
        <f>IF($A1004="","",YEAR($A1004)*100+MONTH($A1004))</f>
        <v/>
      </c>
      <c r="E1004" s="13"/>
      <c r="G1004" t="str">
        <f>IF($C1004="","",$C1004&amp;"-"&amp;$B1004)</f>
        <v/>
      </c>
    </row>
    <row r="1005" spans="1:7" ht="15">
      <c r="A1005" s="12"/>
      <c r="B1005" t="str">
        <f>IF($A1005="","",YEAR($A1005)*100+MONTH($A1005))</f>
        <v/>
      </c>
      <c r="E1005" s="13"/>
      <c r="G1005" t="str">
        <f>IF($C1005="","",$C1005&amp;"-"&amp;$B1005)</f>
        <v/>
      </c>
    </row>
    <row r="1006" spans="1:7" ht="15">
      <c r="A1006" s="12"/>
      <c r="B1006" t="str">
        <f>IF($A1006="","",YEAR($A1006)*100+MONTH($A1006))</f>
        <v/>
      </c>
      <c r="E1006" s="13"/>
      <c r="G1006" t="str">
        <f>IF($C1006="","",$C1006&amp;"-"&amp;$B1006)</f>
        <v/>
      </c>
    </row>
    <row r="1007" spans="1:7" ht="15">
      <c r="A1007" s="12"/>
      <c r="B1007" t="str">
        <f>IF($A1007="","",YEAR($A1007)*100+MONTH($A1007))</f>
        <v/>
      </c>
      <c r="E1007" s="13"/>
      <c r="G1007" t="str">
        <f>IF($C1007="","",$C1007&amp;"-"&amp;$B1007)</f>
        <v/>
      </c>
    </row>
    <row r="1008" spans="1:7" ht="15">
      <c r="A1008" s="12"/>
      <c r="B1008" t="str">
        <f>IF($A1008="","",YEAR($A1008)*100+MONTH($A1008))</f>
        <v/>
      </c>
      <c r="E1008" s="13"/>
      <c r="G1008" t="str">
        <f>IF($C1008="","",$C1008&amp;"-"&amp;$B1008)</f>
        <v/>
      </c>
    </row>
    <row r="1009" spans="1:7" ht="15">
      <c r="A1009" s="12"/>
      <c r="B1009" t="str">
        <f>IF($A1009="","",YEAR($A1009)*100+MONTH($A1009))</f>
        <v/>
      </c>
      <c r="E1009" s="13"/>
      <c r="G1009" t="str">
        <f>IF($C1009="","",$C1009&amp;"-"&amp;$B1009)</f>
        <v/>
      </c>
    </row>
    <row r="1010" spans="1:7" ht="15">
      <c r="A1010" s="12"/>
      <c r="B1010" t="str">
        <f>IF($A1010="","",YEAR($A1010)*100+MONTH($A1010))</f>
        <v/>
      </c>
      <c r="E1010" s="13"/>
      <c r="G1010" t="str">
        <f>IF($C1010="","",$C1010&amp;"-"&amp;$B1010)</f>
        <v/>
      </c>
    </row>
    <row r="1011" spans="1:7" ht="15">
      <c r="A1011" s="12"/>
      <c r="B1011" t="str">
        <f>IF($A1011="","",YEAR($A1011)*100+MONTH($A1011))</f>
        <v/>
      </c>
      <c r="E1011" s="13"/>
      <c r="G1011" t="str">
        <f>IF($C1011="","",$C1011&amp;"-"&amp;$B1011)</f>
        <v/>
      </c>
    </row>
    <row r="1012" spans="1:7" ht="15">
      <c r="A1012" s="12"/>
      <c r="B1012" t="str">
        <f>IF($A1012="","",YEAR($A1012)*100+MONTH($A1012))</f>
        <v/>
      </c>
      <c r="E1012" s="13"/>
      <c r="G1012" t="str">
        <f>IF($C1012="","",$C1012&amp;"-"&amp;$B1012)</f>
        <v/>
      </c>
    </row>
    <row r="1013" spans="1:7" ht="15">
      <c r="A1013" s="12"/>
      <c r="B1013" t="str">
        <f>IF($A1013="","",YEAR($A1013)*100+MONTH($A1013))</f>
        <v/>
      </c>
      <c r="E1013" s="13"/>
      <c r="G1013" t="str">
        <f>IF($C1013="","",$C1013&amp;"-"&amp;$B1013)</f>
        <v/>
      </c>
    </row>
    <row r="1014" spans="1:7" ht="15">
      <c r="A1014" s="12"/>
      <c r="B1014" t="str">
        <f>IF($A1014="","",YEAR($A1014)*100+MONTH($A1014))</f>
        <v/>
      </c>
      <c r="E1014" s="13"/>
      <c r="G1014" t="str">
        <f>IF($C1014="","",$C1014&amp;"-"&amp;$B1014)</f>
        <v/>
      </c>
    </row>
    <row r="1015" spans="1:7" ht="15">
      <c r="A1015" s="12"/>
      <c r="B1015" t="str">
        <f>IF($A1015="","",YEAR($A1015)*100+MONTH($A1015))</f>
        <v/>
      </c>
      <c r="E1015" s="13"/>
      <c r="G1015" t="str">
        <f>IF($C1015="","",$C1015&amp;"-"&amp;$B1015)</f>
        <v/>
      </c>
    </row>
    <row r="1016" spans="1:7" ht="15">
      <c r="A1016" s="12"/>
      <c r="B1016" t="str">
        <f>IF($A1016="","",YEAR($A1016)*100+MONTH($A1016))</f>
        <v/>
      </c>
      <c r="E1016" s="13"/>
      <c r="G1016" t="str">
        <f>IF($C1016="","",$C1016&amp;"-"&amp;$B1016)</f>
        <v/>
      </c>
    </row>
    <row r="1017" spans="1:7" ht="15">
      <c r="A1017" s="12"/>
      <c r="B1017" t="str">
        <f>IF($A1017="","",YEAR($A1017)*100+MONTH($A1017))</f>
        <v/>
      </c>
      <c r="E1017" s="13"/>
      <c r="G1017" t="str">
        <f>IF($C1017="","",$C1017&amp;"-"&amp;$B1017)</f>
        <v/>
      </c>
    </row>
    <row r="1018" spans="1:7" ht="15">
      <c r="A1018" s="12"/>
      <c r="B1018" t="str">
        <f>IF($A1018="","",YEAR($A1018)*100+MONTH($A1018))</f>
        <v/>
      </c>
      <c r="E1018" s="13"/>
      <c r="G1018" t="str">
        <f>IF($C1018="","",$C1018&amp;"-"&amp;$B1018)</f>
        <v/>
      </c>
    </row>
    <row r="1019" spans="1:7" ht="15">
      <c r="A1019" s="12"/>
      <c r="B1019" t="str">
        <f>IF($A1019="","",YEAR($A1019)*100+MONTH($A1019))</f>
        <v/>
      </c>
      <c r="E1019" s="13"/>
      <c r="G1019" t="str">
        <f>IF($C1019="","",$C1019&amp;"-"&amp;$B1019)</f>
        <v/>
      </c>
    </row>
    <row r="1020" spans="1:7" ht="15">
      <c r="A1020" s="12"/>
      <c r="B1020" t="str">
        <f>IF($A1020="","",YEAR($A1020)*100+MONTH($A1020))</f>
        <v/>
      </c>
      <c r="E1020" s="13"/>
      <c r="G1020" t="str">
        <f>IF($C1020="","",$C1020&amp;"-"&amp;$B1020)</f>
        <v/>
      </c>
    </row>
    <row r="1021" spans="1:7" ht="15">
      <c r="A1021" s="12"/>
      <c r="B1021" t="str">
        <f>IF($A1021="","",YEAR($A1021)*100+MONTH($A1021))</f>
        <v/>
      </c>
      <c r="E1021" s="13"/>
      <c r="G1021" t="str">
        <f>IF($C1021="","",$C1021&amp;"-"&amp;$B1021)</f>
        <v/>
      </c>
    </row>
    <row r="1022" spans="1:7" ht="15">
      <c r="A1022" s="12"/>
      <c r="B1022" t="str">
        <f>IF($A1022="","",YEAR($A1022)*100+MONTH($A1022))</f>
        <v/>
      </c>
      <c r="E1022" s="13"/>
      <c r="G1022" t="str">
        <f>IF($C1022="","",$C1022&amp;"-"&amp;$B1022)</f>
        <v/>
      </c>
    </row>
    <row r="1023" spans="1:7" ht="15">
      <c r="A1023" s="12"/>
      <c r="B1023" t="str">
        <f>IF($A1023="","",YEAR($A1023)*100+MONTH($A1023))</f>
        <v/>
      </c>
      <c r="E1023" s="13"/>
      <c r="G1023" t="str">
        <f>IF($C1023="","",$C1023&amp;"-"&amp;$B1023)</f>
        <v/>
      </c>
    </row>
    <row r="1024" spans="1:7" ht="15">
      <c r="A1024" s="12"/>
      <c r="B1024" t="str">
        <f>IF($A1024="","",YEAR($A1024)*100+MONTH($A1024))</f>
        <v/>
      </c>
      <c r="E1024" s="13"/>
      <c r="G1024" t="str">
        <f>IF($C1024="","",$C1024&amp;"-"&amp;$B1024)</f>
        <v/>
      </c>
    </row>
    <row r="1025" spans="1:7" ht="15">
      <c r="A1025" s="12"/>
      <c r="B1025" t="str">
        <f>IF($A1025="","",YEAR($A1025)*100+MONTH($A1025))</f>
        <v/>
      </c>
      <c r="E1025" s="13"/>
      <c r="G1025" t="str">
        <f>IF($C1025="","",$C1025&amp;"-"&amp;$B1025)</f>
        <v/>
      </c>
    </row>
    <row r="1026" spans="1:7" ht="15">
      <c r="A1026" s="12"/>
      <c r="B1026" t="str">
        <f>IF($A1026="","",YEAR($A1026)*100+MONTH($A1026))</f>
        <v/>
      </c>
      <c r="E1026" s="13"/>
      <c r="G1026" t="str">
        <f>IF($C1026="","",$C1026&amp;"-"&amp;$B1026)</f>
        <v/>
      </c>
    </row>
    <row r="1027" spans="1:7" ht="15">
      <c r="A1027" s="12"/>
      <c r="B1027" t="str">
        <f>IF($A1027="","",YEAR($A1027)*100+MONTH($A1027))</f>
        <v/>
      </c>
      <c r="E1027" s="13"/>
      <c r="G1027" t="str">
        <f>IF($C1027="","",$C1027&amp;"-"&amp;$B1027)</f>
        <v/>
      </c>
    </row>
    <row r="1028" spans="1:7" ht="15">
      <c r="A1028" s="12"/>
      <c r="B1028" t="str">
        <f>IF($A1028="","",YEAR($A1028)*100+MONTH($A1028))</f>
        <v/>
      </c>
      <c r="E1028" s="13"/>
      <c r="G1028" t="str">
        <f>IF($C1028="","",$C1028&amp;"-"&amp;$B1028)</f>
        <v/>
      </c>
    </row>
    <row r="1029" spans="1:7" ht="15">
      <c r="A1029" s="12"/>
      <c r="B1029" t="str">
        <f>IF($A1029="","",YEAR($A1029)*100+MONTH($A1029))</f>
        <v/>
      </c>
      <c r="E1029" s="13"/>
      <c r="G1029" t="str">
        <f>IF($C1029="","",$C1029&amp;"-"&amp;$B1029)</f>
        <v/>
      </c>
    </row>
    <row r="1030" spans="1:7" ht="15">
      <c r="A1030" s="12"/>
      <c r="B1030" t="str">
        <f>IF($A1030="","",YEAR($A1030)*100+MONTH($A1030))</f>
        <v/>
      </c>
      <c r="E1030" s="13"/>
      <c r="G1030" t="str">
        <f>IF($C1030="","",$C1030&amp;"-"&amp;$B1030)</f>
        <v/>
      </c>
    </row>
    <row r="1031" spans="1:7" ht="15">
      <c r="A1031" s="12"/>
      <c r="B1031" t="str">
        <f>IF($A1031="","",YEAR($A1031)*100+MONTH($A1031))</f>
        <v/>
      </c>
      <c r="E1031" s="13"/>
      <c r="G1031" t="str">
        <f>IF($C1031="","",$C1031&amp;"-"&amp;$B1031)</f>
        <v/>
      </c>
    </row>
    <row r="1032" spans="1:7" ht="15">
      <c r="A1032" s="12"/>
      <c r="B1032" t="str">
        <f>IF($A1032="","",YEAR($A1032)*100+MONTH($A1032))</f>
        <v/>
      </c>
      <c r="E1032" s="13"/>
      <c r="G1032" t="str">
        <f>IF($C1032="","",$C1032&amp;"-"&amp;$B1032)</f>
        <v/>
      </c>
    </row>
    <row r="1033" spans="1:7" ht="15">
      <c r="A1033" s="12"/>
      <c r="B1033" t="str">
        <f>IF($A1033="","",YEAR($A1033)*100+MONTH($A1033))</f>
        <v/>
      </c>
      <c r="E1033" s="13"/>
      <c r="G1033" t="str">
        <f>IF($C1033="","",$C1033&amp;"-"&amp;$B1033)</f>
        <v/>
      </c>
    </row>
    <row r="1034" spans="1:7" ht="15">
      <c r="A1034" s="12"/>
      <c r="B1034" t="str">
        <f>IF($A1034="","",YEAR($A1034)*100+MONTH($A1034))</f>
        <v/>
      </c>
      <c r="E1034" s="13"/>
      <c r="G1034" t="str">
        <f>IF($C1034="","",$C1034&amp;"-"&amp;$B1034)</f>
        <v/>
      </c>
    </row>
    <row r="1035" spans="1:7" ht="15">
      <c r="A1035" s="12"/>
      <c r="B1035" t="str">
        <f>IF($A1035="","",YEAR($A1035)*100+MONTH($A1035))</f>
        <v/>
      </c>
      <c r="E1035" s="13"/>
      <c r="G1035" t="str">
        <f>IF($C1035="","",$C1035&amp;"-"&amp;$B1035)</f>
        <v/>
      </c>
    </row>
    <row r="1036" spans="1:7" ht="15">
      <c r="A1036" s="12"/>
      <c r="B1036" t="str">
        <f>IF($A1036="","",YEAR($A1036)*100+MONTH($A1036))</f>
        <v/>
      </c>
      <c r="E1036" s="13"/>
      <c r="G1036" t="str">
        <f>IF($C1036="","",$C1036&amp;"-"&amp;$B1036)</f>
        <v/>
      </c>
    </row>
    <row r="1037" spans="1:7" ht="15">
      <c r="A1037" s="12"/>
      <c r="B1037" t="str">
        <f>IF($A1037="","",YEAR($A1037)*100+MONTH($A1037))</f>
        <v/>
      </c>
      <c r="E1037" s="13"/>
      <c r="G1037" t="str">
        <f>IF($C1037="","",$C1037&amp;"-"&amp;$B1037)</f>
        <v/>
      </c>
    </row>
    <row r="1038" spans="1:7" ht="15">
      <c r="A1038" s="12"/>
      <c r="B1038" t="str">
        <f>IF($A1038="","",YEAR($A1038)*100+MONTH($A1038))</f>
        <v/>
      </c>
      <c r="E1038" s="13"/>
      <c r="G1038" t="str">
        <f>IF($C1038="","",$C1038&amp;"-"&amp;$B1038)</f>
        <v/>
      </c>
    </row>
    <row r="1039" spans="1:7" ht="15">
      <c r="A1039" s="12"/>
      <c r="B1039" t="str">
        <f>IF($A1039="","",YEAR($A1039)*100+MONTH($A1039))</f>
        <v/>
      </c>
      <c r="E1039" s="13"/>
      <c r="G1039" t="str">
        <f>IF($C1039="","",$C1039&amp;"-"&amp;$B1039)</f>
        <v/>
      </c>
    </row>
    <row r="1040" spans="1:7" ht="15">
      <c r="A1040" s="12"/>
      <c r="B1040" t="str">
        <f>IF($A1040="","",YEAR($A1040)*100+MONTH($A1040))</f>
        <v/>
      </c>
      <c r="E1040" s="13"/>
      <c r="G1040" t="str">
        <f>IF($C1040="","",$C1040&amp;"-"&amp;$B1040)</f>
        <v/>
      </c>
    </row>
    <row r="1041" spans="1:7" ht="15">
      <c r="A1041" s="12"/>
      <c r="B1041" t="str">
        <f>IF($A1041="","",YEAR($A1041)*100+MONTH($A1041))</f>
        <v/>
      </c>
      <c r="E1041" s="13"/>
      <c r="G1041" t="str">
        <f>IF($C1041="","",$C1041&amp;"-"&amp;$B1041)</f>
        <v/>
      </c>
    </row>
    <row r="1042" spans="1:7" ht="15">
      <c r="A1042" s="12"/>
      <c r="B1042" t="str">
        <f>IF($A1042="","",YEAR($A1042)*100+MONTH($A1042))</f>
        <v/>
      </c>
      <c r="E1042" s="13"/>
      <c r="G1042" t="str">
        <f>IF($C1042="","",$C1042&amp;"-"&amp;$B1042)</f>
        <v/>
      </c>
    </row>
    <row r="1043" spans="1:7" ht="15">
      <c r="A1043" s="12"/>
      <c r="B1043" t="str">
        <f>IF($A1043="","",YEAR($A1043)*100+MONTH($A1043))</f>
        <v/>
      </c>
      <c r="E1043" s="13"/>
      <c r="G1043" t="str">
        <f>IF($C1043="","",$C1043&amp;"-"&amp;$B1043)</f>
        <v/>
      </c>
    </row>
    <row r="1044" spans="1:7" ht="15">
      <c r="A1044" s="12"/>
      <c r="B1044" t="str">
        <f>IF($A1044="","",YEAR($A1044)*100+MONTH($A1044))</f>
        <v/>
      </c>
      <c r="E1044" s="13"/>
      <c r="G1044" t="str">
        <f>IF($C1044="","",$C1044&amp;"-"&amp;$B1044)</f>
        <v/>
      </c>
    </row>
    <row r="1045" spans="1:7" ht="15">
      <c r="A1045" s="12"/>
      <c r="B1045" t="str">
        <f>IF($A1045="","",YEAR($A1045)*100+MONTH($A1045))</f>
        <v/>
      </c>
      <c r="E1045" s="13"/>
      <c r="G1045" t="str">
        <f>IF($C1045="","",$C1045&amp;"-"&amp;$B1045)</f>
        <v/>
      </c>
    </row>
    <row r="1046" spans="1:7" ht="15">
      <c r="A1046" s="12"/>
      <c r="B1046" t="str">
        <f>IF($A1046="","",YEAR($A1046)*100+MONTH($A1046))</f>
        <v/>
      </c>
      <c r="E1046" s="13"/>
      <c r="G1046" t="str">
        <f>IF($C1046="","",$C1046&amp;"-"&amp;$B1046)</f>
        <v/>
      </c>
    </row>
    <row r="1047" spans="1:7" ht="15">
      <c r="A1047" s="12"/>
      <c r="B1047" t="str">
        <f>IF($A1047="","",YEAR($A1047)*100+MONTH($A1047))</f>
        <v/>
      </c>
      <c r="E1047" s="13"/>
      <c r="G1047" t="str">
        <f>IF($C1047="","",$C1047&amp;"-"&amp;$B1047)</f>
        <v/>
      </c>
    </row>
    <row r="1048" spans="1:7" ht="15">
      <c r="A1048" s="12"/>
      <c r="B1048" t="str">
        <f>IF($A1048="","",YEAR($A1048)*100+MONTH($A1048))</f>
        <v/>
      </c>
      <c r="E1048" s="13"/>
      <c r="G1048" t="str">
        <f>IF($C1048="","",$C1048&amp;"-"&amp;$B1048)</f>
        <v/>
      </c>
    </row>
    <row r="1049" spans="1:7" ht="15">
      <c r="A1049" s="12"/>
      <c r="B1049" t="str">
        <f>IF($A1049="","",YEAR($A1049)*100+MONTH($A1049))</f>
        <v/>
      </c>
      <c r="E1049" s="13"/>
      <c r="G1049" t="str">
        <f>IF($C1049="","",$C1049&amp;"-"&amp;$B1049)</f>
        <v/>
      </c>
    </row>
    <row r="1050" spans="1:7" ht="15">
      <c r="A1050" s="12"/>
      <c r="B1050" t="str">
        <f>IF($A1050="","",YEAR($A1050)*100+MONTH($A1050))</f>
        <v/>
      </c>
      <c r="E1050" s="13"/>
      <c r="G1050" t="str">
        <f>IF($C1050="","",$C1050&amp;"-"&amp;$B1050)</f>
        <v/>
      </c>
    </row>
    <row r="1051" spans="1:7" ht="15">
      <c r="A1051" s="12"/>
      <c r="B1051" t="str">
        <f>IF($A1051="","",YEAR($A1051)*100+MONTH($A1051))</f>
        <v/>
      </c>
      <c r="E1051" s="13"/>
      <c r="G1051" t="str">
        <f>IF($C1051="","",$C1051&amp;"-"&amp;$B1051)</f>
        <v/>
      </c>
    </row>
    <row r="1052" spans="1:7" ht="15">
      <c r="A1052" s="12"/>
      <c r="B1052" t="str">
        <f>IF($A1052="","",YEAR($A1052)*100+MONTH($A1052))</f>
        <v/>
      </c>
      <c r="E1052" s="13"/>
      <c r="G1052" t="str">
        <f>IF($C1052="","",$C1052&amp;"-"&amp;$B1052)</f>
        <v/>
      </c>
    </row>
    <row r="1053" spans="1:7" ht="15">
      <c r="A1053" s="12"/>
      <c r="B1053" t="str">
        <f>IF($A1053="","",YEAR($A1053)*100+MONTH($A1053))</f>
        <v/>
      </c>
      <c r="E1053" s="13"/>
      <c r="G1053" t="str">
        <f>IF($C1053="","",$C1053&amp;"-"&amp;$B1053)</f>
        <v/>
      </c>
    </row>
    <row r="1054" spans="1:7" ht="15">
      <c r="A1054" s="12"/>
      <c r="B1054" t="str">
        <f>IF($A1054="","",YEAR($A1054)*100+MONTH($A1054))</f>
        <v/>
      </c>
      <c r="E1054" s="13"/>
      <c r="G1054" t="str">
        <f>IF($C1054="","",$C1054&amp;"-"&amp;$B1054)</f>
        <v/>
      </c>
    </row>
    <row r="1055" spans="1:7" ht="15">
      <c r="A1055" s="12"/>
      <c r="B1055" t="str">
        <f>IF($A1055="","",YEAR($A1055)*100+MONTH($A1055))</f>
        <v/>
      </c>
      <c r="E1055" s="13"/>
      <c r="G1055" t="str">
        <f>IF($C1055="","",$C1055&amp;"-"&amp;$B1055)</f>
        <v/>
      </c>
    </row>
    <row r="1056" spans="1:7" ht="15">
      <c r="A1056" s="12"/>
      <c r="B1056" t="str">
        <f>IF($A1056="","",YEAR($A1056)*100+MONTH($A1056))</f>
        <v/>
      </c>
      <c r="E1056" s="13"/>
      <c r="G1056" t="str">
        <f>IF($C1056="","",$C1056&amp;"-"&amp;$B1056)</f>
        <v/>
      </c>
    </row>
    <row r="1057" spans="1:7" ht="15">
      <c r="A1057" s="12"/>
      <c r="B1057" t="str">
        <f>IF($A1057="","",YEAR($A1057)*100+MONTH($A1057))</f>
        <v/>
      </c>
      <c r="E1057" s="13"/>
      <c r="G1057" t="str">
        <f>IF($C1057="","",$C1057&amp;"-"&amp;$B1057)</f>
        <v/>
      </c>
    </row>
    <row r="1058" spans="1:7" ht="15">
      <c r="A1058" s="12"/>
      <c r="B1058" t="str">
        <f>IF($A1058="","",YEAR($A1058)*100+MONTH($A1058))</f>
        <v/>
      </c>
      <c r="E1058" s="13"/>
      <c r="G1058" t="str">
        <f>IF($C1058="","",$C1058&amp;"-"&amp;$B1058)</f>
        <v/>
      </c>
    </row>
    <row r="1059" spans="1:7" ht="15">
      <c r="A1059" s="12"/>
      <c r="B1059" t="str">
        <f>IF($A1059="","",YEAR($A1059)*100+MONTH($A1059))</f>
        <v/>
      </c>
      <c r="E1059" s="13"/>
      <c r="G1059" t="str">
        <f>IF($C1059="","",$C1059&amp;"-"&amp;$B1059)</f>
        <v/>
      </c>
    </row>
    <row r="1060" spans="1:7" ht="15">
      <c r="A1060" s="12"/>
      <c r="B1060" t="str">
        <f>IF($A1060="","",YEAR($A1060)*100+MONTH($A1060))</f>
        <v/>
      </c>
      <c r="E1060" s="13"/>
      <c r="G1060" t="str">
        <f>IF($C1060="","",$C1060&amp;"-"&amp;$B1060)</f>
        <v/>
      </c>
    </row>
    <row r="1061" spans="1:7" ht="15">
      <c r="A1061" s="12"/>
      <c r="B1061" t="str">
        <f>IF($A1061="","",YEAR($A1061)*100+MONTH($A1061))</f>
        <v/>
      </c>
      <c r="E1061" s="13"/>
      <c r="G1061" t="str">
        <f>IF($C1061="","",$C1061&amp;"-"&amp;$B1061)</f>
        <v/>
      </c>
    </row>
    <row r="1062" spans="1:7" ht="15">
      <c r="A1062" s="12"/>
      <c r="B1062" t="str">
        <f>IF($A1062="","",YEAR($A1062)*100+MONTH($A1062))</f>
        <v/>
      </c>
      <c r="E1062" s="13"/>
      <c r="G1062" t="str">
        <f>IF($C1062="","",$C1062&amp;"-"&amp;$B1062)</f>
        <v/>
      </c>
    </row>
    <row r="1063" spans="1:7" ht="15">
      <c r="A1063" s="12"/>
      <c r="B1063" t="str">
        <f>IF($A1063="","",YEAR($A1063)*100+MONTH($A1063))</f>
        <v/>
      </c>
      <c r="E1063" s="13"/>
      <c r="G1063" t="str">
        <f>IF($C1063="","",$C1063&amp;"-"&amp;$B1063)</f>
        <v/>
      </c>
    </row>
    <row r="1064" spans="1:7" ht="15">
      <c r="A1064" s="12"/>
      <c r="B1064" t="str">
        <f>IF($A1064="","",YEAR($A1064)*100+MONTH($A1064))</f>
        <v/>
      </c>
      <c r="E1064" s="13"/>
      <c r="G1064" t="str">
        <f>IF($C1064="","",$C1064&amp;"-"&amp;$B1064)</f>
        <v/>
      </c>
    </row>
    <row r="1065" spans="1:7" ht="15">
      <c r="A1065" s="12"/>
      <c r="B1065" t="str">
        <f>IF($A1065="","",YEAR($A1065)*100+MONTH($A1065))</f>
        <v/>
      </c>
      <c r="E1065" s="13"/>
      <c r="G1065" t="str">
        <f>IF($C1065="","",$C1065&amp;"-"&amp;$B1065)</f>
        <v/>
      </c>
    </row>
    <row r="1066" spans="1:7" ht="15">
      <c r="A1066" s="12"/>
      <c r="B1066" t="str">
        <f>IF($A1066="","",YEAR($A1066)*100+MONTH($A1066))</f>
        <v/>
      </c>
      <c r="E1066" s="13"/>
      <c r="G1066" t="str">
        <f>IF($C1066="","",$C1066&amp;"-"&amp;$B1066)</f>
        <v/>
      </c>
    </row>
    <row r="1067" spans="1:7" ht="15">
      <c r="A1067" s="12"/>
      <c r="B1067" t="str">
        <f>IF($A1067="","",YEAR($A1067)*100+MONTH($A1067))</f>
        <v/>
      </c>
      <c r="E1067" s="13"/>
      <c r="G1067" t="str">
        <f>IF($C1067="","",$C1067&amp;"-"&amp;$B1067)</f>
        <v/>
      </c>
    </row>
    <row r="1068" spans="1:7" ht="15">
      <c r="A1068" s="12"/>
      <c r="B1068" t="str">
        <f>IF($A1068="","",YEAR($A1068)*100+MONTH($A1068))</f>
        <v/>
      </c>
      <c r="E1068" s="13"/>
      <c r="G1068" t="str">
        <f>IF($C1068="","",$C1068&amp;"-"&amp;$B1068)</f>
        <v/>
      </c>
    </row>
    <row r="1069" spans="1:7" ht="15">
      <c r="A1069" s="12"/>
      <c r="B1069" t="str">
        <f>IF($A1069="","",YEAR($A1069)*100+MONTH($A1069))</f>
        <v/>
      </c>
      <c r="E1069" s="13"/>
      <c r="G1069" t="str">
        <f>IF($C1069="","",$C1069&amp;"-"&amp;$B1069)</f>
        <v/>
      </c>
    </row>
    <row r="1070" spans="1:7" ht="15">
      <c r="A1070" s="12"/>
      <c r="B1070" t="str">
        <f>IF($A1070="","",YEAR($A1070)*100+MONTH($A1070))</f>
        <v/>
      </c>
      <c r="E1070" s="13"/>
      <c r="G1070" t="str">
        <f>IF($C1070="","",$C1070&amp;"-"&amp;$B1070)</f>
        <v/>
      </c>
    </row>
    <row r="1071" spans="1:7" ht="15">
      <c r="A1071" s="12"/>
      <c r="B1071" t="str">
        <f>IF($A1071="","",YEAR($A1071)*100+MONTH($A1071))</f>
        <v/>
      </c>
      <c r="E1071" s="13"/>
      <c r="G1071" t="str">
        <f>IF($C1071="","",$C1071&amp;"-"&amp;$B1071)</f>
        <v/>
      </c>
    </row>
    <row r="1072" spans="1:7" ht="15">
      <c r="A1072" s="12"/>
      <c r="B1072" t="str">
        <f>IF($A1072="","",YEAR($A1072)*100+MONTH($A1072))</f>
        <v/>
      </c>
      <c r="E1072" s="13"/>
      <c r="G1072" t="str">
        <f>IF($C1072="","",$C1072&amp;"-"&amp;$B1072)</f>
        <v/>
      </c>
    </row>
    <row r="1073" spans="1:7" ht="15">
      <c r="A1073" s="12"/>
      <c r="B1073" t="str">
        <f>IF($A1073="","",YEAR($A1073)*100+MONTH($A1073))</f>
        <v/>
      </c>
      <c r="E1073" s="13"/>
      <c r="G1073" t="str">
        <f>IF($C1073="","",$C1073&amp;"-"&amp;$B1073)</f>
        <v/>
      </c>
    </row>
    <row r="1074" spans="1:7" ht="15">
      <c r="A1074" s="12"/>
      <c r="B1074" t="str">
        <f>IF($A1074="","",YEAR($A1074)*100+MONTH($A1074))</f>
        <v/>
      </c>
      <c r="E1074" s="13"/>
      <c r="G1074" t="str">
        <f>IF($C1074="","",$C1074&amp;"-"&amp;$B1074)</f>
        <v/>
      </c>
    </row>
    <row r="1075" spans="1:7" ht="15">
      <c r="A1075" s="12"/>
      <c r="B1075" t="str">
        <f>IF($A1075="","",YEAR($A1075)*100+MONTH($A1075))</f>
        <v/>
      </c>
      <c r="E1075" s="13"/>
      <c r="G1075" t="str">
        <f>IF($C1075="","",$C1075&amp;"-"&amp;$B1075)</f>
        <v/>
      </c>
    </row>
    <row r="1076" spans="1:7" ht="15">
      <c r="A1076" s="12"/>
      <c r="B1076" t="str">
        <f>IF($A1076="","",YEAR($A1076)*100+MONTH($A1076))</f>
        <v/>
      </c>
      <c r="E1076" s="13"/>
      <c r="G1076" t="str">
        <f>IF($C1076="","",$C1076&amp;"-"&amp;$B1076)</f>
        <v/>
      </c>
    </row>
    <row r="1077" spans="1:7" ht="15">
      <c r="A1077" s="12"/>
      <c r="B1077" t="str">
        <f>IF($A1077="","",YEAR($A1077)*100+MONTH($A1077))</f>
        <v/>
      </c>
      <c r="E1077" s="13"/>
      <c r="G1077" t="str">
        <f>IF($C1077="","",$C1077&amp;"-"&amp;$B1077)</f>
        <v/>
      </c>
    </row>
    <row r="1078" spans="1:7" ht="15">
      <c r="A1078" s="12"/>
      <c r="B1078" t="str">
        <f>IF($A1078="","",YEAR($A1078)*100+MONTH($A1078))</f>
        <v/>
      </c>
      <c r="E1078" s="13"/>
      <c r="G1078" t="str">
        <f>IF($C1078="","",$C1078&amp;"-"&amp;$B1078)</f>
        <v/>
      </c>
    </row>
    <row r="1079" spans="1:7" ht="15">
      <c r="A1079" s="12"/>
      <c r="B1079" t="str">
        <f>IF($A1079="","",YEAR($A1079)*100+MONTH($A1079))</f>
        <v/>
      </c>
      <c r="E1079" s="13"/>
      <c r="G1079" t="str">
        <f>IF($C1079="","",$C1079&amp;"-"&amp;$B1079)</f>
        <v/>
      </c>
    </row>
    <row r="1080" spans="1:7" ht="15">
      <c r="A1080" s="12"/>
      <c r="B1080" t="str">
        <f>IF($A1080="","",YEAR($A1080)*100+MONTH($A1080))</f>
        <v/>
      </c>
      <c r="E1080" s="13"/>
      <c r="G1080" t="str">
        <f>IF($C1080="","",$C1080&amp;"-"&amp;$B1080)</f>
        <v/>
      </c>
    </row>
    <row r="1081" spans="1:7" ht="15">
      <c r="A1081" s="12"/>
      <c r="B1081" t="str">
        <f>IF($A1081="","",YEAR($A1081)*100+MONTH($A1081))</f>
        <v/>
      </c>
      <c r="E1081" s="13"/>
      <c r="G1081" t="str">
        <f>IF($C1081="","",$C1081&amp;"-"&amp;$B1081)</f>
        <v/>
      </c>
    </row>
    <row r="1082" spans="1:7" ht="15">
      <c r="A1082" s="12"/>
      <c r="B1082" t="str">
        <f>IF($A1082="","",YEAR($A1082)*100+MONTH($A1082))</f>
        <v/>
      </c>
      <c r="E1082" s="13"/>
      <c r="G1082" t="str">
        <f>IF($C1082="","",$C1082&amp;"-"&amp;$B1082)</f>
        <v/>
      </c>
    </row>
    <row r="1083" spans="1:7" ht="15">
      <c r="A1083" s="12"/>
      <c r="B1083" t="str">
        <f>IF($A1083="","",YEAR($A1083)*100+MONTH($A1083))</f>
        <v/>
      </c>
      <c r="E1083" s="13"/>
      <c r="G1083" t="str">
        <f>IF($C1083="","",$C1083&amp;"-"&amp;$B1083)</f>
        <v/>
      </c>
    </row>
    <row r="1084" spans="1:7" ht="15">
      <c r="A1084" s="12"/>
      <c r="B1084" t="str">
        <f>IF($A1084="","",YEAR($A1084)*100+MONTH($A1084))</f>
        <v/>
      </c>
      <c r="E1084" s="13"/>
      <c r="G1084" t="str">
        <f>IF($C1084="","",$C1084&amp;"-"&amp;$B1084)</f>
        <v/>
      </c>
    </row>
    <row r="1085" spans="1:7" ht="15">
      <c r="A1085" s="12"/>
      <c r="B1085" t="str">
        <f>IF($A1085="","",YEAR($A1085)*100+MONTH($A1085))</f>
        <v/>
      </c>
      <c r="E1085" s="13"/>
      <c r="G1085" t="str">
        <f>IF($C1085="","",$C1085&amp;"-"&amp;$B1085)</f>
        <v/>
      </c>
    </row>
    <row r="1086" spans="1:7" ht="15">
      <c r="A1086" s="12"/>
      <c r="B1086" t="str">
        <f>IF($A1086="","",YEAR($A1086)*100+MONTH($A1086))</f>
        <v/>
      </c>
      <c r="E1086" s="13"/>
      <c r="G1086" t="str">
        <f>IF($C1086="","",$C1086&amp;"-"&amp;$B1086)</f>
        <v/>
      </c>
    </row>
    <row r="1087" spans="1:7" ht="15">
      <c r="A1087" s="12"/>
      <c r="B1087" t="str">
        <f>IF($A1087="","",YEAR($A1087)*100+MONTH($A1087))</f>
        <v/>
      </c>
      <c r="E1087" s="13"/>
      <c r="G1087" t="str">
        <f>IF($C1087="","",$C1087&amp;"-"&amp;$B1087)</f>
        <v/>
      </c>
    </row>
    <row r="1088" spans="1:7" ht="15">
      <c r="A1088" s="12"/>
      <c r="B1088" t="str">
        <f>IF($A1088="","",YEAR($A1088)*100+MONTH($A1088))</f>
        <v/>
      </c>
      <c r="E1088" s="13"/>
      <c r="G1088" t="str">
        <f>IF($C1088="","",$C1088&amp;"-"&amp;$B1088)</f>
        <v/>
      </c>
    </row>
    <row r="1089" spans="1:7" ht="15">
      <c r="A1089" s="12"/>
      <c r="B1089" t="str">
        <f>IF($A1089="","",YEAR($A1089)*100+MONTH($A1089))</f>
        <v/>
      </c>
      <c r="E1089" s="13"/>
      <c r="G1089" t="str">
        <f>IF($C1089="","",$C1089&amp;"-"&amp;$B1089)</f>
        <v/>
      </c>
    </row>
    <row r="1090" spans="1:7" ht="15">
      <c r="A1090" s="12"/>
      <c r="B1090" t="str">
        <f>IF($A1090="","",YEAR($A1090)*100+MONTH($A1090))</f>
        <v/>
      </c>
      <c r="E1090" s="13"/>
      <c r="G1090" t="str">
        <f>IF($C1090="","",$C1090&amp;"-"&amp;$B1090)</f>
        <v/>
      </c>
    </row>
    <row r="1091" spans="1:7" ht="15">
      <c r="A1091" s="12"/>
      <c r="B1091" t="str">
        <f>IF($A1091="","",YEAR($A1091)*100+MONTH($A1091))</f>
        <v/>
      </c>
      <c r="E1091" s="13"/>
      <c r="G1091" t="str">
        <f>IF($C1091="","",$C1091&amp;"-"&amp;$B1091)</f>
        <v/>
      </c>
    </row>
    <row r="1092" spans="1:7" ht="15">
      <c r="A1092" s="12"/>
      <c r="B1092" t="str">
        <f>IF($A1092="","",YEAR($A1092)*100+MONTH($A1092))</f>
        <v/>
      </c>
      <c r="E1092" s="13"/>
      <c r="G1092" t="str">
        <f>IF($C1092="","",$C1092&amp;"-"&amp;$B1092)</f>
        <v/>
      </c>
    </row>
    <row r="1093" spans="1:7" ht="15">
      <c r="A1093" s="12"/>
      <c r="B1093" t="str">
        <f>IF($A1093="","",YEAR($A1093)*100+MONTH($A1093))</f>
        <v/>
      </c>
      <c r="E1093" s="13"/>
      <c r="G1093" t="str">
        <f>IF($C1093="","",$C1093&amp;"-"&amp;$B1093)</f>
        <v/>
      </c>
    </row>
    <row r="1094" spans="1:7" ht="15">
      <c r="A1094" s="12"/>
      <c r="B1094" t="str">
        <f>IF($A1094="","",YEAR($A1094)*100+MONTH($A1094))</f>
        <v/>
      </c>
      <c r="E1094" s="13"/>
      <c r="G1094" t="str">
        <f>IF($C1094="","",$C1094&amp;"-"&amp;$B1094)</f>
        <v/>
      </c>
    </row>
    <row r="1095" spans="1:7" ht="15">
      <c r="A1095" s="12"/>
      <c r="B1095" t="str">
        <f>IF($A1095="","",YEAR($A1095)*100+MONTH($A1095))</f>
        <v/>
      </c>
      <c r="E1095" s="13"/>
      <c r="G1095" t="str">
        <f>IF($C1095="","",$C1095&amp;"-"&amp;$B1095)</f>
        <v/>
      </c>
    </row>
    <row r="1096" spans="1:7" ht="15">
      <c r="A1096" s="12"/>
      <c r="B1096" t="str">
        <f>IF($A1096="","",YEAR($A1096)*100+MONTH($A1096))</f>
        <v/>
      </c>
      <c r="E1096" s="13"/>
      <c r="G1096" t="str">
        <f>IF($C1096="","",$C1096&amp;"-"&amp;$B1096)</f>
        <v/>
      </c>
    </row>
    <row r="1097" spans="1:7" ht="15">
      <c r="A1097" s="12"/>
      <c r="B1097" t="str">
        <f>IF($A1097="","",YEAR($A1097)*100+MONTH($A1097))</f>
        <v/>
      </c>
      <c r="E1097" s="13"/>
      <c r="G1097" t="str">
        <f>IF($C1097="","",$C1097&amp;"-"&amp;$B1097)</f>
        <v/>
      </c>
    </row>
    <row r="1098" spans="1:7" ht="15">
      <c r="A1098" s="12"/>
      <c r="B1098" t="str">
        <f>IF($A1098="","",YEAR($A1098)*100+MONTH($A1098))</f>
        <v/>
      </c>
      <c r="E1098" s="13"/>
      <c r="G1098" t="str">
        <f>IF($C1098="","",$C1098&amp;"-"&amp;$B1098)</f>
        <v/>
      </c>
    </row>
    <row r="1099" spans="1:7" ht="15">
      <c r="A1099" s="12"/>
      <c r="B1099" t="str">
        <f>IF($A1099="","",YEAR($A1099)*100+MONTH($A1099))</f>
        <v/>
      </c>
      <c r="E1099" s="13"/>
      <c r="G1099" t="str">
        <f>IF($C1099="","",$C1099&amp;"-"&amp;$B1099)</f>
        <v/>
      </c>
    </row>
    <row r="1100" spans="1:7" ht="15">
      <c r="A1100" s="12"/>
      <c r="B1100" t="str">
        <f>IF($A1100="","",YEAR($A1100)*100+MONTH($A1100))</f>
        <v/>
      </c>
      <c r="E1100" s="13"/>
      <c r="G1100" t="str">
        <f>IF($C1100="","",$C1100&amp;"-"&amp;$B1100)</f>
        <v/>
      </c>
    </row>
    <row r="1101" spans="1:7" ht="15">
      <c r="A1101" s="12"/>
      <c r="B1101" t="str">
        <f>IF($A1101="","",YEAR($A1101)*100+MONTH($A1101))</f>
        <v/>
      </c>
      <c r="E1101" s="13"/>
      <c r="G1101" t="str">
        <f>IF($C1101="","",$C1101&amp;"-"&amp;$B1101)</f>
        <v/>
      </c>
    </row>
    <row r="1102" spans="1:7" ht="15">
      <c r="A1102" s="12"/>
      <c r="B1102" t="str">
        <f>IF($A1102="","",YEAR($A1102)*100+MONTH($A1102))</f>
        <v/>
      </c>
      <c r="E1102" s="13"/>
      <c r="G1102" t="str">
        <f>IF($C1102="","",$C1102&amp;"-"&amp;$B1102)</f>
        <v/>
      </c>
    </row>
    <row r="1103" spans="1:7" ht="15">
      <c r="A1103" s="12"/>
      <c r="B1103" t="str">
        <f>IF($A1103="","",YEAR($A1103)*100+MONTH($A1103))</f>
        <v/>
      </c>
      <c r="E1103" s="13"/>
      <c r="G1103" t="str">
        <f>IF($C1103="","",$C1103&amp;"-"&amp;$B1103)</f>
        <v/>
      </c>
    </row>
    <row r="1104" spans="1:7" ht="15">
      <c r="A1104" s="12"/>
      <c r="B1104" t="str">
        <f>IF($A1104="","",YEAR($A1104)*100+MONTH($A1104))</f>
        <v/>
      </c>
      <c r="E1104" s="13"/>
      <c r="G1104" t="str">
        <f>IF($C1104="","",$C1104&amp;"-"&amp;$B1104)</f>
        <v/>
      </c>
    </row>
    <row r="1105" spans="1:7" ht="15">
      <c r="A1105" s="12"/>
      <c r="B1105" t="str">
        <f>IF($A1105="","",YEAR($A1105)*100+MONTH($A1105))</f>
        <v/>
      </c>
      <c r="E1105" s="13"/>
      <c r="G1105" t="str">
        <f>IF($C1105="","",$C1105&amp;"-"&amp;$B1105)</f>
        <v/>
      </c>
    </row>
    <row r="1106" spans="1:7" ht="15">
      <c r="A1106" s="12"/>
      <c r="B1106" t="str">
        <f>IF($A1106="","",YEAR($A1106)*100+MONTH($A1106))</f>
        <v/>
      </c>
      <c r="E1106" s="13"/>
      <c r="G1106" t="str">
        <f>IF($C1106="","",$C1106&amp;"-"&amp;$B1106)</f>
        <v/>
      </c>
    </row>
    <row r="1107" spans="1:7" ht="15">
      <c r="A1107" s="12"/>
      <c r="B1107" t="str">
        <f>IF($A1107="","",YEAR($A1107)*100+MONTH($A1107))</f>
        <v/>
      </c>
      <c r="E1107" s="13"/>
      <c r="G1107" t="str">
        <f>IF($C1107="","",$C1107&amp;"-"&amp;$B1107)</f>
        <v/>
      </c>
    </row>
    <row r="1108" spans="1:7" ht="15">
      <c r="A1108" s="12"/>
      <c r="B1108" t="str">
        <f>IF($A1108="","",YEAR($A1108)*100+MONTH($A1108))</f>
        <v/>
      </c>
      <c r="E1108" s="13"/>
      <c r="G1108" t="str">
        <f>IF($C1108="","",$C1108&amp;"-"&amp;$B1108)</f>
        <v/>
      </c>
    </row>
    <row r="1109" spans="1:7" ht="15">
      <c r="A1109" s="12"/>
      <c r="B1109" t="str">
        <f>IF($A1109="","",YEAR($A1109)*100+MONTH($A1109))</f>
        <v/>
      </c>
      <c r="E1109" s="13"/>
      <c r="G1109" t="str">
        <f>IF($C1109="","",$C1109&amp;"-"&amp;$B1109)</f>
        <v/>
      </c>
    </row>
    <row r="1110" spans="1:7" ht="15">
      <c r="A1110" s="12"/>
      <c r="B1110" t="str">
        <f>IF($A1110="","",YEAR($A1110)*100+MONTH($A1110))</f>
        <v/>
      </c>
      <c r="E1110" s="13"/>
      <c r="G1110" t="str">
        <f>IF($C1110="","",$C1110&amp;"-"&amp;$B1110)</f>
        <v/>
      </c>
    </row>
    <row r="1111" spans="1:7" ht="15">
      <c r="A1111" s="12"/>
      <c r="B1111" t="str">
        <f>IF($A1111="","",YEAR($A1111)*100+MONTH($A1111))</f>
        <v/>
      </c>
      <c r="E1111" s="13"/>
      <c r="G1111" t="str">
        <f>IF($C1111="","",$C1111&amp;"-"&amp;$B1111)</f>
        <v/>
      </c>
    </row>
    <row r="1112" spans="1:7" ht="15">
      <c r="A1112" s="12"/>
      <c r="B1112" t="str">
        <f>IF($A1112="","",YEAR($A1112)*100+MONTH($A1112))</f>
        <v/>
      </c>
      <c r="E1112" s="13"/>
      <c r="G1112" t="str">
        <f>IF($C1112="","",$C1112&amp;"-"&amp;$B1112)</f>
        <v/>
      </c>
    </row>
    <row r="1113" spans="1:7" ht="15">
      <c r="A1113" s="12"/>
      <c r="B1113" t="str">
        <f>IF($A1113="","",YEAR($A1113)*100+MONTH($A1113))</f>
        <v/>
      </c>
      <c r="E1113" s="13"/>
      <c r="G1113" t="str">
        <f>IF($C1113="","",$C1113&amp;"-"&amp;$B1113)</f>
        <v/>
      </c>
    </row>
    <row r="1114" spans="1:7" ht="15">
      <c r="A1114" s="12"/>
      <c r="B1114" t="str">
        <f>IF($A1114="","",YEAR($A1114)*100+MONTH($A1114))</f>
        <v/>
      </c>
      <c r="E1114" s="13"/>
      <c r="G1114" t="str">
        <f>IF($C1114="","",$C1114&amp;"-"&amp;$B1114)</f>
        <v/>
      </c>
    </row>
    <row r="1115" spans="1:7" ht="15">
      <c r="A1115" s="12"/>
      <c r="B1115" t="str">
        <f>IF($A1115="","",YEAR($A1115)*100+MONTH($A1115))</f>
        <v/>
      </c>
      <c r="E1115" s="13"/>
      <c r="G1115" t="str">
        <f>IF($C1115="","",$C1115&amp;"-"&amp;$B1115)</f>
        <v/>
      </c>
    </row>
    <row r="1116" spans="1:7" ht="15">
      <c r="A1116" s="12"/>
      <c r="B1116" t="str">
        <f>IF($A1116="","",YEAR($A1116)*100+MONTH($A1116))</f>
        <v/>
      </c>
      <c r="E1116" s="13"/>
      <c r="G1116" t="str">
        <f>IF($C1116="","",$C1116&amp;"-"&amp;$B1116)</f>
        <v/>
      </c>
    </row>
    <row r="1117" spans="1:7" ht="15">
      <c r="A1117" s="12"/>
      <c r="B1117" t="str">
        <f>IF($A1117="","",YEAR($A1117)*100+MONTH($A1117))</f>
        <v/>
      </c>
      <c r="E1117" s="13"/>
      <c r="G1117" t="str">
        <f>IF($C1117="","",$C1117&amp;"-"&amp;$B1117)</f>
        <v/>
      </c>
    </row>
    <row r="1118" spans="1:7" ht="15">
      <c r="A1118" s="12"/>
      <c r="B1118" t="str">
        <f>IF($A1118="","",YEAR($A1118)*100+MONTH($A1118))</f>
        <v/>
      </c>
      <c r="E1118" s="13"/>
      <c r="G1118" t="str">
        <f>IF($C1118="","",$C1118&amp;"-"&amp;$B1118)</f>
        <v/>
      </c>
    </row>
    <row r="1119" spans="1:7" ht="15">
      <c r="A1119" s="12"/>
      <c r="B1119" t="str">
        <f>IF($A1119="","",YEAR($A1119)*100+MONTH($A1119))</f>
        <v/>
      </c>
      <c r="E1119" s="13"/>
      <c r="G1119" t="str">
        <f>IF($C1119="","",$C1119&amp;"-"&amp;$B1119)</f>
        <v/>
      </c>
    </row>
    <row r="1120" spans="1:7" ht="15">
      <c r="A1120" s="12"/>
      <c r="B1120" t="str">
        <f>IF($A1120="","",YEAR($A1120)*100+MONTH($A1120))</f>
        <v/>
      </c>
      <c r="E1120" s="13"/>
      <c r="G1120" t="str">
        <f>IF($C1120="","",$C1120&amp;"-"&amp;$B1120)</f>
        <v/>
      </c>
    </row>
    <row r="1121" spans="1:7" ht="15">
      <c r="A1121" s="12"/>
      <c r="B1121" t="str">
        <f>IF($A1121="","",YEAR($A1121)*100+MONTH($A1121))</f>
        <v/>
      </c>
      <c r="E1121" s="13"/>
      <c r="G1121" t="str">
        <f>IF($C1121="","",$C1121&amp;"-"&amp;$B1121)</f>
        <v/>
      </c>
    </row>
    <row r="1122" spans="1:7" ht="15">
      <c r="A1122" s="12"/>
      <c r="B1122" t="str">
        <f>IF($A1122="","",YEAR($A1122)*100+MONTH($A1122))</f>
        <v/>
      </c>
      <c r="E1122" s="13"/>
      <c r="G1122" t="str">
        <f>IF($C1122="","",$C1122&amp;"-"&amp;$B1122)</f>
        <v/>
      </c>
    </row>
    <row r="1123" spans="1:7" ht="15">
      <c r="A1123" s="12"/>
      <c r="B1123" t="str">
        <f>IF($A1123="","",YEAR($A1123)*100+MONTH($A1123))</f>
        <v/>
      </c>
      <c r="E1123" s="13"/>
      <c r="G1123" t="str">
        <f>IF($C1123="","",$C1123&amp;"-"&amp;$B1123)</f>
        <v/>
      </c>
    </row>
    <row r="1124" spans="1:7" ht="15">
      <c r="A1124" s="12"/>
      <c r="B1124" t="str">
        <f>IF($A1124="","",YEAR($A1124)*100+MONTH($A1124))</f>
        <v/>
      </c>
      <c r="E1124" s="13"/>
      <c r="G1124" t="str">
        <f>IF($C1124="","",$C1124&amp;"-"&amp;$B1124)</f>
        <v/>
      </c>
    </row>
    <row r="1125" spans="1:7" ht="15">
      <c r="A1125" s="12"/>
      <c r="B1125" t="str">
        <f>IF($A1125="","",YEAR($A1125)*100+MONTH($A1125))</f>
        <v/>
      </c>
      <c r="E1125" s="13"/>
      <c r="G1125" t="str">
        <f>IF($C1125="","",$C1125&amp;"-"&amp;$B1125)</f>
        <v/>
      </c>
    </row>
    <row r="1126" spans="1:7" ht="15">
      <c r="A1126" s="12"/>
      <c r="B1126" t="str">
        <f>IF($A1126="","",YEAR($A1126)*100+MONTH($A1126))</f>
        <v/>
      </c>
      <c r="E1126" s="13"/>
      <c r="G1126" t="str">
        <f>IF($C1126="","",$C1126&amp;"-"&amp;$B1126)</f>
        <v/>
      </c>
    </row>
    <row r="1127" spans="1:7" ht="15">
      <c r="A1127" s="12"/>
      <c r="B1127" t="str">
        <f>IF($A1127="","",YEAR($A1127)*100+MONTH($A1127))</f>
        <v/>
      </c>
      <c r="E1127" s="13"/>
      <c r="G1127" t="str">
        <f>IF($C1127="","",$C1127&amp;"-"&amp;$B1127)</f>
        <v/>
      </c>
    </row>
    <row r="1128" spans="1:7" ht="15">
      <c r="A1128" s="12"/>
      <c r="B1128" t="str">
        <f>IF($A1128="","",YEAR($A1128)*100+MONTH($A1128))</f>
        <v/>
      </c>
      <c r="E1128" s="13"/>
      <c r="G1128" t="str">
        <f>IF($C1128="","",$C1128&amp;"-"&amp;$B1128)</f>
        <v/>
      </c>
    </row>
    <row r="1129" spans="1:7" ht="15">
      <c r="A1129" s="12"/>
      <c r="B1129" t="str">
        <f>IF($A1129="","",YEAR($A1129)*100+MONTH($A1129))</f>
        <v/>
      </c>
      <c r="E1129" s="13"/>
      <c r="G1129" t="str">
        <f>IF($C1129="","",$C1129&amp;"-"&amp;$B1129)</f>
        <v/>
      </c>
    </row>
    <row r="1130" spans="1:7" ht="15">
      <c r="A1130" s="12"/>
      <c r="B1130" t="str">
        <f>IF($A1130="","",YEAR($A1130)*100+MONTH($A1130))</f>
        <v/>
      </c>
      <c r="E1130" s="13"/>
      <c r="G1130" t="str">
        <f>IF($C1130="","",$C1130&amp;"-"&amp;$B1130)</f>
        <v/>
      </c>
    </row>
    <row r="1131" spans="1:7" ht="15">
      <c r="A1131" s="12"/>
      <c r="B1131" t="str">
        <f>IF($A1131="","",YEAR($A1131)*100+MONTH($A1131))</f>
        <v/>
      </c>
      <c r="E1131" s="13"/>
      <c r="G1131" t="str">
        <f>IF($C1131="","",$C1131&amp;"-"&amp;$B1131)</f>
        <v/>
      </c>
    </row>
    <row r="1132" spans="1:7" ht="15">
      <c r="A1132" s="12"/>
      <c r="B1132" t="str">
        <f>IF($A1132="","",YEAR($A1132)*100+MONTH($A1132))</f>
        <v/>
      </c>
      <c r="E1132" s="13"/>
      <c r="G1132" t="str">
        <f>IF($C1132="","",$C1132&amp;"-"&amp;$B1132)</f>
        <v/>
      </c>
    </row>
    <row r="1133" spans="1:7" ht="15">
      <c r="A1133" s="12"/>
      <c r="B1133" t="str">
        <f>IF($A1133="","",YEAR($A1133)*100+MONTH($A1133))</f>
        <v/>
      </c>
      <c r="E1133" s="13"/>
      <c r="G1133" t="str">
        <f>IF($C1133="","",$C1133&amp;"-"&amp;$B1133)</f>
        <v/>
      </c>
    </row>
    <row r="1134" spans="1:7" ht="15">
      <c r="A1134" s="12"/>
      <c r="B1134" t="str">
        <f>IF($A1134="","",YEAR($A1134)*100+MONTH($A1134))</f>
        <v/>
      </c>
      <c r="E1134" s="13"/>
      <c r="G1134" t="str">
        <f>IF($C1134="","",$C1134&amp;"-"&amp;$B1134)</f>
        <v/>
      </c>
    </row>
    <row r="1135" spans="1:7" ht="15">
      <c r="A1135" s="12"/>
      <c r="B1135" t="str">
        <f>IF($A1135="","",YEAR($A1135)*100+MONTH($A1135))</f>
        <v/>
      </c>
      <c r="E1135" s="13"/>
      <c r="G1135" t="str">
        <f>IF($C1135="","",$C1135&amp;"-"&amp;$B1135)</f>
        <v/>
      </c>
    </row>
    <row r="1136" spans="1:7" ht="15">
      <c r="A1136" s="12"/>
      <c r="B1136" t="str">
        <f>IF($A1136="","",YEAR($A1136)*100+MONTH($A1136))</f>
        <v/>
      </c>
      <c r="E1136" s="13"/>
      <c r="G1136" t="str">
        <f>IF($C1136="","",$C1136&amp;"-"&amp;$B1136)</f>
        <v/>
      </c>
    </row>
    <row r="1137" spans="1:7" ht="15">
      <c r="A1137" s="12"/>
      <c r="B1137" t="str">
        <f>IF($A1137="","",YEAR($A1137)*100+MONTH($A1137))</f>
        <v/>
      </c>
      <c r="E1137" s="13"/>
      <c r="G1137" t="str">
        <f>IF($C1137="","",$C1137&amp;"-"&amp;$B1137)</f>
        <v/>
      </c>
    </row>
    <row r="1138" spans="1:7" ht="15">
      <c r="A1138" s="12"/>
      <c r="B1138" t="str">
        <f>IF($A1138="","",YEAR($A1138)*100+MONTH($A1138))</f>
        <v/>
      </c>
      <c r="E1138" s="13"/>
      <c r="G1138" t="str">
        <f>IF($C1138="","",$C1138&amp;"-"&amp;$B1138)</f>
        <v/>
      </c>
    </row>
    <row r="1139" spans="1:7" ht="15">
      <c r="A1139" s="12"/>
      <c r="B1139" t="str">
        <f>IF($A1139="","",YEAR($A1139)*100+MONTH($A1139))</f>
        <v/>
      </c>
      <c r="E1139" s="13"/>
      <c r="G1139" t="str">
        <f>IF($C1139="","",$C1139&amp;"-"&amp;$B1139)</f>
        <v/>
      </c>
    </row>
    <row r="1140" spans="1:7" ht="15">
      <c r="A1140" s="12"/>
      <c r="B1140" t="str">
        <f>IF($A1140="","",YEAR($A1140)*100+MONTH($A1140))</f>
        <v/>
      </c>
      <c r="E1140" s="13"/>
      <c r="G1140" t="str">
        <f>IF($C1140="","",$C1140&amp;"-"&amp;$B1140)</f>
        <v/>
      </c>
    </row>
    <row r="1141" spans="1:7" ht="15">
      <c r="A1141" s="12"/>
      <c r="B1141" t="str">
        <f>IF($A1141="","",YEAR($A1141)*100+MONTH($A1141))</f>
        <v/>
      </c>
      <c r="E1141" s="13"/>
      <c r="G1141" t="str">
        <f>IF($C1141="","",$C1141&amp;"-"&amp;$B1141)</f>
        <v/>
      </c>
    </row>
    <row r="1142" spans="1:7" ht="15">
      <c r="A1142" s="12"/>
      <c r="B1142" t="str">
        <f>IF($A1142="","",YEAR($A1142)*100+MONTH($A1142))</f>
        <v/>
      </c>
      <c r="E1142" s="13"/>
      <c r="G1142" t="str">
        <f>IF($C1142="","",$C1142&amp;"-"&amp;$B1142)</f>
        <v/>
      </c>
    </row>
    <row r="1143" spans="1:7" ht="15">
      <c r="A1143" s="12"/>
      <c r="B1143" t="str">
        <f>IF($A1143="","",YEAR($A1143)*100+MONTH($A1143))</f>
        <v/>
      </c>
      <c r="E1143" s="13"/>
      <c r="G1143" t="str">
        <f>IF($C1143="","",$C1143&amp;"-"&amp;$B1143)</f>
        <v/>
      </c>
    </row>
    <row r="1144" spans="1:7" ht="15">
      <c r="A1144" s="12"/>
      <c r="B1144" t="str">
        <f>IF($A1144="","",YEAR($A1144)*100+MONTH($A1144))</f>
        <v/>
      </c>
      <c r="E1144" s="13"/>
      <c r="G1144" t="str">
        <f>IF($C1144="","",$C1144&amp;"-"&amp;$B1144)</f>
        <v/>
      </c>
    </row>
    <row r="1145" spans="1:7" ht="15">
      <c r="A1145" s="12"/>
      <c r="B1145" t="str">
        <f>IF($A1145="","",YEAR($A1145)*100+MONTH($A1145))</f>
        <v/>
      </c>
      <c r="E1145" s="13"/>
      <c r="G1145" t="str">
        <f>IF($C1145="","",$C1145&amp;"-"&amp;$B1145)</f>
        <v/>
      </c>
    </row>
    <row r="1146" spans="1:7" ht="15">
      <c r="A1146" s="12"/>
      <c r="B1146" t="str">
        <f>IF($A1146="","",YEAR($A1146)*100+MONTH($A1146))</f>
        <v/>
      </c>
      <c r="E1146" s="13"/>
      <c r="G1146" t="str">
        <f>IF($C1146="","",$C1146&amp;"-"&amp;$B1146)</f>
        <v/>
      </c>
    </row>
    <row r="1147" spans="1:7" ht="15">
      <c r="A1147" s="12"/>
      <c r="B1147" t="str">
        <f>IF($A1147="","",YEAR($A1147)*100+MONTH($A1147))</f>
        <v/>
      </c>
      <c r="E1147" s="13"/>
      <c r="G1147" t="str">
        <f>IF($C1147="","",$C1147&amp;"-"&amp;$B1147)</f>
        <v/>
      </c>
    </row>
    <row r="1148" spans="1:7" ht="15">
      <c r="A1148" s="12"/>
      <c r="B1148" t="str">
        <f>IF($A1148="","",YEAR($A1148)*100+MONTH($A1148))</f>
        <v/>
      </c>
      <c r="E1148" s="13"/>
      <c r="G1148" t="str">
        <f>IF($C1148="","",$C1148&amp;"-"&amp;$B1148)</f>
        <v/>
      </c>
    </row>
    <row r="1149" spans="1:7" ht="15">
      <c r="A1149" s="12"/>
      <c r="B1149" t="str">
        <f>IF($A1149="","",YEAR($A1149)*100+MONTH($A1149))</f>
        <v/>
      </c>
      <c r="E1149" s="13"/>
      <c r="G1149" t="str">
        <f>IF($C1149="","",$C1149&amp;"-"&amp;$B1149)</f>
        <v/>
      </c>
    </row>
    <row r="1150" spans="1:7" ht="15">
      <c r="A1150" s="12"/>
      <c r="B1150" t="str">
        <f>IF($A1150="","",YEAR($A1150)*100+MONTH($A1150))</f>
        <v/>
      </c>
      <c r="E1150" s="13"/>
      <c r="G1150" t="str">
        <f>IF($C1150="","",$C1150&amp;"-"&amp;$B1150)</f>
        <v/>
      </c>
    </row>
    <row r="1151" spans="1:7" ht="15">
      <c r="A1151" s="12"/>
      <c r="B1151" t="str">
        <f>IF($A1151="","",YEAR($A1151)*100+MONTH($A1151))</f>
        <v/>
      </c>
      <c r="E1151" s="13"/>
      <c r="G1151" t="str">
        <f>IF($C1151="","",$C1151&amp;"-"&amp;$B1151)</f>
        <v/>
      </c>
    </row>
    <row r="1152" spans="1:7" ht="15">
      <c r="A1152" s="12"/>
      <c r="B1152" t="str">
        <f>IF($A1152="","",YEAR($A1152)*100+MONTH($A1152))</f>
        <v/>
      </c>
      <c r="E1152" s="13"/>
      <c r="G1152" t="str">
        <f>IF($C1152="","",$C1152&amp;"-"&amp;$B1152)</f>
        <v/>
      </c>
    </row>
    <row r="1153" spans="1:7" ht="15">
      <c r="A1153" s="12"/>
      <c r="B1153" t="str">
        <f>IF($A1153="","",YEAR($A1153)*100+MONTH($A1153))</f>
        <v/>
      </c>
      <c r="E1153" s="13"/>
      <c r="G1153" t="str">
        <f>IF($C1153="","",$C1153&amp;"-"&amp;$B1153)</f>
        <v/>
      </c>
    </row>
    <row r="1154" spans="1:7" ht="15">
      <c r="A1154" s="12"/>
      <c r="B1154" t="str">
        <f>IF($A1154="","",YEAR($A1154)*100+MONTH($A1154))</f>
        <v/>
      </c>
      <c r="E1154" s="13"/>
      <c r="G1154" t="str">
        <f>IF($C1154="","",$C1154&amp;"-"&amp;$B1154)</f>
        <v/>
      </c>
    </row>
    <row r="1155" spans="1:7" ht="15">
      <c r="A1155" s="12"/>
      <c r="B1155" t="str">
        <f>IF($A1155="","",YEAR($A1155)*100+MONTH($A1155))</f>
        <v/>
      </c>
      <c r="E1155" s="13"/>
      <c r="G1155" t="str">
        <f>IF($C1155="","",$C1155&amp;"-"&amp;$B1155)</f>
        <v/>
      </c>
    </row>
    <row r="1156" spans="1:7" ht="15">
      <c r="A1156" s="12"/>
      <c r="B1156" t="str">
        <f>IF($A1156="","",YEAR($A1156)*100+MONTH($A1156))</f>
        <v/>
      </c>
      <c r="E1156" s="13"/>
      <c r="G1156" t="str">
        <f>IF($C1156="","",$C1156&amp;"-"&amp;$B1156)</f>
        <v/>
      </c>
    </row>
    <row r="1157" spans="1:7" ht="15">
      <c r="A1157" s="12"/>
      <c r="B1157" t="str">
        <f>IF($A1157="","",YEAR($A1157)*100+MONTH($A1157))</f>
        <v/>
      </c>
      <c r="E1157" s="13"/>
      <c r="G1157" t="str">
        <f>IF($C1157="","",$C1157&amp;"-"&amp;$B1157)</f>
        <v/>
      </c>
    </row>
    <row r="1158" spans="1:7" ht="15">
      <c r="A1158" s="12"/>
      <c r="B1158" t="str">
        <f>IF($A1158="","",YEAR($A1158)*100+MONTH($A1158))</f>
        <v/>
      </c>
      <c r="E1158" s="13"/>
      <c r="G1158" t="str">
        <f>IF($C1158="","",$C1158&amp;"-"&amp;$B1158)</f>
        <v/>
      </c>
    </row>
    <row r="1159" spans="1:7" ht="15">
      <c r="A1159" s="12"/>
      <c r="B1159" t="str">
        <f>IF($A1159="","",YEAR($A1159)*100+MONTH($A1159))</f>
        <v/>
      </c>
      <c r="E1159" s="13"/>
      <c r="G1159" t="str">
        <f>IF($C1159="","",$C1159&amp;"-"&amp;$B1159)</f>
        <v/>
      </c>
    </row>
    <row r="1160" spans="1:7" ht="15">
      <c r="A1160" s="12"/>
      <c r="B1160" t="str">
        <f>IF($A1160="","",YEAR($A1160)*100+MONTH($A1160))</f>
        <v/>
      </c>
      <c r="E1160" s="13"/>
      <c r="G1160" t="str">
        <f>IF($C1160="","",$C1160&amp;"-"&amp;$B1160)</f>
        <v/>
      </c>
    </row>
    <row r="1161" spans="1:7" ht="15">
      <c r="A1161" s="12"/>
      <c r="B1161" t="str">
        <f>IF($A1161="","",YEAR($A1161)*100+MONTH($A1161))</f>
        <v/>
      </c>
      <c r="E1161" s="13"/>
      <c r="G1161" t="str">
        <f>IF($C1161="","",$C1161&amp;"-"&amp;$B1161)</f>
        <v/>
      </c>
    </row>
    <row r="1162" spans="1:7" ht="15">
      <c r="A1162" s="12"/>
      <c r="B1162" t="str">
        <f>IF($A1162="","",YEAR($A1162)*100+MONTH($A1162))</f>
        <v/>
      </c>
      <c r="E1162" s="13"/>
      <c r="G1162" t="str">
        <f>IF($C1162="","",$C1162&amp;"-"&amp;$B1162)</f>
        <v/>
      </c>
    </row>
    <row r="1163" spans="1:7" ht="15">
      <c r="A1163" s="12"/>
      <c r="B1163" t="str">
        <f>IF($A1163="","",YEAR($A1163)*100+MONTH($A1163))</f>
        <v/>
      </c>
      <c r="E1163" s="13"/>
      <c r="G1163" t="str">
        <f>IF($C1163="","",$C1163&amp;"-"&amp;$B1163)</f>
        <v/>
      </c>
    </row>
    <row r="1164" spans="1:7" ht="15">
      <c r="A1164" s="12"/>
      <c r="B1164" t="str">
        <f>IF($A1164="","",YEAR($A1164)*100+MONTH($A1164))</f>
        <v/>
      </c>
      <c r="E1164" s="13"/>
      <c r="G1164" t="str">
        <f>IF($C1164="","",$C1164&amp;"-"&amp;$B1164)</f>
        <v/>
      </c>
    </row>
    <row r="1165" spans="1:7" ht="15">
      <c r="A1165" s="12"/>
      <c r="B1165" t="str">
        <f>IF($A1165="","",YEAR($A1165)*100+MONTH($A1165))</f>
        <v/>
      </c>
      <c r="E1165" s="13"/>
      <c r="G1165" t="str">
        <f>IF($C1165="","",$C1165&amp;"-"&amp;$B1165)</f>
        <v/>
      </c>
    </row>
    <row r="1166" spans="1:7" ht="15">
      <c r="A1166" s="12"/>
      <c r="B1166" t="str">
        <f>IF($A1166="","",YEAR($A1166)*100+MONTH($A1166))</f>
        <v/>
      </c>
      <c r="E1166" s="13"/>
      <c r="G1166" t="str">
        <f>IF($C1166="","",$C1166&amp;"-"&amp;$B1166)</f>
        <v/>
      </c>
    </row>
    <row r="1167" spans="1:7" ht="15">
      <c r="A1167" s="12"/>
      <c r="B1167" t="str">
        <f>IF($A1167="","",YEAR($A1167)*100+MONTH($A1167))</f>
        <v/>
      </c>
      <c r="E1167" s="13"/>
      <c r="G1167" t="str">
        <f>IF($C1167="","",$C1167&amp;"-"&amp;$B1167)</f>
        <v/>
      </c>
    </row>
    <row r="1168" spans="1:7" ht="15">
      <c r="A1168" s="12"/>
      <c r="B1168" t="str">
        <f>IF($A1168="","",YEAR($A1168)*100+MONTH($A1168))</f>
        <v/>
      </c>
      <c r="E1168" s="13"/>
      <c r="G1168" t="str">
        <f>IF($C1168="","",$C1168&amp;"-"&amp;$B1168)</f>
        <v/>
      </c>
    </row>
    <row r="1169" spans="1:7" ht="15">
      <c r="A1169" s="12"/>
      <c r="B1169" t="str">
        <f>IF($A1169="","",YEAR($A1169)*100+MONTH($A1169))</f>
        <v/>
      </c>
      <c r="E1169" s="13"/>
      <c r="G1169" t="str">
        <f>IF($C1169="","",$C1169&amp;"-"&amp;$B1169)</f>
        <v/>
      </c>
    </row>
    <row r="1170" spans="1:7" ht="15">
      <c r="A1170" s="12"/>
      <c r="B1170" t="str">
        <f>IF($A1170="","",YEAR($A1170)*100+MONTH($A1170))</f>
        <v/>
      </c>
      <c r="E1170" s="13"/>
      <c r="G1170" t="str">
        <f>IF($C1170="","",$C1170&amp;"-"&amp;$B1170)</f>
        <v/>
      </c>
    </row>
    <row r="1171" spans="1:7" ht="15">
      <c r="A1171" s="12"/>
      <c r="B1171" t="str">
        <f>IF($A1171="","",YEAR($A1171)*100+MONTH($A1171))</f>
        <v/>
      </c>
      <c r="E1171" s="13"/>
      <c r="G1171" t="str">
        <f>IF($C1171="","",$C1171&amp;"-"&amp;$B1171)</f>
        <v/>
      </c>
    </row>
    <row r="1172" spans="1:7" ht="15">
      <c r="A1172" s="12"/>
      <c r="B1172" t="str">
        <f>IF($A1172="","",YEAR($A1172)*100+MONTH($A1172))</f>
        <v/>
      </c>
      <c r="E1172" s="13"/>
      <c r="G1172" t="str">
        <f>IF($C1172="","",$C1172&amp;"-"&amp;$B1172)</f>
        <v/>
      </c>
    </row>
    <row r="1173" spans="1:7" ht="15">
      <c r="A1173" s="12"/>
      <c r="B1173" t="str">
        <f>IF($A1173="","",YEAR($A1173)*100+MONTH($A1173))</f>
        <v/>
      </c>
      <c r="E1173" s="13"/>
      <c r="G1173" t="str">
        <f>IF($C1173="","",$C1173&amp;"-"&amp;$B1173)</f>
        <v/>
      </c>
    </row>
    <row r="1174" spans="1:7" ht="15">
      <c r="A1174" s="12"/>
      <c r="B1174" t="str">
        <f>IF($A1174="","",YEAR($A1174)*100+MONTH($A1174))</f>
        <v/>
      </c>
      <c r="E1174" s="13"/>
      <c r="G1174" t="str">
        <f>IF($C1174="","",$C1174&amp;"-"&amp;$B1174)</f>
        <v/>
      </c>
    </row>
    <row r="1175" spans="1:7" ht="15">
      <c r="A1175" s="12"/>
      <c r="B1175" t="str">
        <f>IF($A1175="","",YEAR($A1175)*100+MONTH($A1175))</f>
        <v/>
      </c>
      <c r="E1175" s="13"/>
      <c r="G1175" t="str">
        <f>IF($C1175="","",$C1175&amp;"-"&amp;$B1175)</f>
        <v/>
      </c>
    </row>
    <row r="1176" spans="1:7" ht="15">
      <c r="A1176" s="12"/>
      <c r="B1176" t="str">
        <f>IF($A1176="","",YEAR($A1176)*100+MONTH($A1176))</f>
        <v/>
      </c>
      <c r="E1176" s="13"/>
      <c r="G1176" t="str">
        <f>IF($C1176="","",$C1176&amp;"-"&amp;$B1176)</f>
        <v/>
      </c>
    </row>
    <row r="1177" spans="1:7" ht="15">
      <c r="A1177" s="12"/>
      <c r="B1177" t="str">
        <f>IF($A1177="","",YEAR($A1177)*100+MONTH($A1177))</f>
        <v/>
      </c>
      <c r="E1177" s="13"/>
      <c r="G1177" t="str">
        <f>IF($C1177="","",$C1177&amp;"-"&amp;$B1177)</f>
        <v/>
      </c>
    </row>
    <row r="1178" spans="1:7" ht="15">
      <c r="A1178" s="12"/>
      <c r="B1178" t="str">
        <f>IF($A1178="","",YEAR($A1178)*100+MONTH($A1178))</f>
        <v/>
      </c>
      <c r="E1178" s="13"/>
      <c r="G1178" t="str">
        <f>IF($C1178="","",$C1178&amp;"-"&amp;$B1178)</f>
        <v/>
      </c>
    </row>
    <row r="1179" spans="1:7" ht="15">
      <c r="A1179" s="12"/>
      <c r="B1179" t="str">
        <f>IF($A1179="","",YEAR($A1179)*100+MONTH($A1179))</f>
        <v/>
      </c>
      <c r="E1179" s="13"/>
      <c r="G1179" t="str">
        <f>IF($C1179="","",$C1179&amp;"-"&amp;$B1179)</f>
        <v/>
      </c>
    </row>
    <row r="1180" spans="1:7" ht="15">
      <c r="A1180" s="12"/>
      <c r="B1180" t="str">
        <f>IF($A1180="","",YEAR($A1180)*100+MONTH($A1180))</f>
        <v/>
      </c>
      <c r="E1180" s="13"/>
      <c r="G1180" t="str">
        <f>IF($C1180="","",$C1180&amp;"-"&amp;$B1180)</f>
        <v/>
      </c>
    </row>
    <row r="1181" spans="1:7" ht="15">
      <c r="A1181" s="12"/>
      <c r="B1181" t="str">
        <f>IF($A1181="","",YEAR($A1181)*100+MONTH($A1181))</f>
        <v/>
      </c>
      <c r="E1181" s="13"/>
      <c r="G1181" t="str">
        <f>IF($C1181="","",$C1181&amp;"-"&amp;$B1181)</f>
        <v/>
      </c>
    </row>
    <row r="1182" spans="1:7" ht="15">
      <c r="A1182" s="12"/>
      <c r="B1182" t="str">
        <f>IF($A1182="","",YEAR($A1182)*100+MONTH($A1182))</f>
        <v/>
      </c>
      <c r="E1182" s="13"/>
      <c r="G1182" t="str">
        <f>IF($C1182="","",$C1182&amp;"-"&amp;$B1182)</f>
        <v/>
      </c>
    </row>
    <row r="1183" spans="1:7" ht="15">
      <c r="A1183" s="12"/>
      <c r="B1183" t="str">
        <f>IF($A1183="","",YEAR($A1183)*100+MONTH($A1183))</f>
        <v/>
      </c>
      <c r="E1183" s="13"/>
      <c r="G1183" t="str">
        <f>IF($C1183="","",$C1183&amp;"-"&amp;$B1183)</f>
        <v/>
      </c>
    </row>
    <row r="1184" spans="1:7" ht="15">
      <c r="A1184" s="12"/>
      <c r="B1184" t="str">
        <f>IF($A1184="","",YEAR($A1184)*100+MONTH($A1184))</f>
        <v/>
      </c>
      <c r="E1184" s="13"/>
      <c r="G1184" t="str">
        <f>IF($C1184="","",$C1184&amp;"-"&amp;$B1184)</f>
        <v/>
      </c>
    </row>
    <row r="1185" spans="1:7" ht="15">
      <c r="A1185" s="12"/>
      <c r="B1185" t="str">
        <f>IF($A1185="","",YEAR($A1185)*100+MONTH($A1185))</f>
        <v/>
      </c>
      <c r="E1185" s="13"/>
      <c r="G1185" t="str">
        <f>IF($C1185="","",$C1185&amp;"-"&amp;$B1185)</f>
        <v/>
      </c>
    </row>
    <row r="1186" spans="1:7" ht="15">
      <c r="A1186" s="12"/>
      <c r="B1186" t="str">
        <f>IF($A1186="","",YEAR($A1186)*100+MONTH($A1186))</f>
        <v/>
      </c>
      <c r="E1186" s="13"/>
      <c r="G1186" t="str">
        <f>IF($C1186="","",$C1186&amp;"-"&amp;$B1186)</f>
        <v/>
      </c>
    </row>
    <row r="1187" spans="1:7" ht="15">
      <c r="A1187" s="12"/>
      <c r="B1187" t="str">
        <f>IF($A1187="","",YEAR($A1187)*100+MONTH($A1187))</f>
        <v/>
      </c>
      <c r="E1187" s="13"/>
      <c r="G1187" t="str">
        <f>IF($C1187="","",$C1187&amp;"-"&amp;$B1187)</f>
        <v/>
      </c>
    </row>
    <row r="1188" spans="1:7" ht="15">
      <c r="A1188" s="12"/>
      <c r="B1188" t="str">
        <f>IF($A1188="","",YEAR($A1188)*100+MONTH($A1188))</f>
        <v/>
      </c>
      <c r="E1188" s="13"/>
      <c r="G1188" t="str">
        <f>IF($C1188="","",$C1188&amp;"-"&amp;$B1188)</f>
        <v/>
      </c>
    </row>
    <row r="1189" spans="1:7" ht="15">
      <c r="A1189" s="12"/>
      <c r="B1189" t="str">
        <f>IF($A1189="","",YEAR($A1189)*100+MONTH($A1189))</f>
        <v/>
      </c>
      <c r="E1189" s="13"/>
      <c r="G1189" t="str">
        <f>IF($C1189="","",$C1189&amp;"-"&amp;$B1189)</f>
        <v/>
      </c>
    </row>
    <row r="1190" spans="1:7" ht="15">
      <c r="A1190" s="12"/>
      <c r="B1190" t="str">
        <f>IF($A1190="","",YEAR($A1190)*100+MONTH($A1190))</f>
        <v/>
      </c>
      <c r="E1190" s="13"/>
      <c r="G1190" t="str">
        <f>IF($C1190="","",$C1190&amp;"-"&amp;$B1190)</f>
        <v/>
      </c>
    </row>
    <row r="1191" spans="1:7" ht="15">
      <c r="A1191" s="12"/>
      <c r="B1191" t="str">
        <f>IF($A1191="","",YEAR($A1191)*100+MONTH($A1191))</f>
        <v/>
      </c>
      <c r="E1191" s="13"/>
      <c r="G1191" t="str">
        <f>IF($C1191="","",$C1191&amp;"-"&amp;$B1191)</f>
        <v/>
      </c>
    </row>
    <row r="1192" spans="1:7" ht="15">
      <c r="A1192" s="12"/>
      <c r="B1192" t="str">
        <f>IF($A1192="","",YEAR($A1192)*100+MONTH($A1192))</f>
        <v/>
      </c>
      <c r="E1192" s="13"/>
      <c r="G1192" t="str">
        <f>IF($C1192="","",$C1192&amp;"-"&amp;$B1192)</f>
        <v/>
      </c>
    </row>
    <row r="1193" spans="1:7" ht="15">
      <c r="A1193" s="12"/>
      <c r="B1193" t="str">
        <f>IF($A1193="","",YEAR($A1193)*100+MONTH($A1193))</f>
        <v/>
      </c>
      <c r="E1193" s="13"/>
      <c r="G1193" t="str">
        <f>IF($C1193="","",$C1193&amp;"-"&amp;$B1193)</f>
        <v/>
      </c>
    </row>
    <row r="1194" spans="1:7" ht="15">
      <c r="A1194" s="12"/>
      <c r="B1194" t="str">
        <f>IF($A1194="","",YEAR($A1194)*100+MONTH($A1194))</f>
        <v/>
      </c>
      <c r="E1194" s="13"/>
      <c r="G1194" t="str">
        <f>IF($C1194="","",$C1194&amp;"-"&amp;$B1194)</f>
        <v/>
      </c>
    </row>
    <row r="1195" spans="1:7" ht="15">
      <c r="A1195" s="12"/>
      <c r="B1195" t="str">
        <f>IF($A1195="","",YEAR($A1195)*100+MONTH($A1195))</f>
        <v/>
      </c>
      <c r="E1195" s="13"/>
      <c r="G1195" t="str">
        <f>IF($C1195="","",$C1195&amp;"-"&amp;$B1195)</f>
        <v/>
      </c>
    </row>
    <row r="1196" spans="1:7" ht="15">
      <c r="A1196" s="12"/>
      <c r="B1196" t="str">
        <f>IF($A1196="","",YEAR($A1196)*100+MONTH($A1196))</f>
        <v/>
      </c>
      <c r="E1196" s="13"/>
      <c r="G1196" t="str">
        <f>IF($C1196="","",$C1196&amp;"-"&amp;$B1196)</f>
        <v/>
      </c>
    </row>
    <row r="1197" spans="1:7" ht="15">
      <c r="A1197" s="12"/>
      <c r="B1197" t="str">
        <f>IF($A1197="","",YEAR($A1197)*100+MONTH($A1197))</f>
        <v/>
      </c>
      <c r="E1197" s="13"/>
      <c r="G1197" t="str">
        <f>IF($C1197="","",$C1197&amp;"-"&amp;$B1197)</f>
        <v/>
      </c>
    </row>
    <row r="1198" spans="1:7" ht="15">
      <c r="A1198" s="12"/>
      <c r="B1198" t="str">
        <f>IF($A1198="","",YEAR($A1198)*100+MONTH($A1198))</f>
        <v/>
      </c>
      <c r="E1198" s="13"/>
      <c r="G1198" t="str">
        <f>IF($C1198="","",$C1198&amp;"-"&amp;$B1198)</f>
        <v/>
      </c>
    </row>
    <row r="1199" spans="1:7" ht="15">
      <c r="A1199" s="12"/>
      <c r="B1199" t="str">
        <f>IF($A1199="","",YEAR($A1199)*100+MONTH($A1199))</f>
        <v/>
      </c>
      <c r="E1199" s="13"/>
      <c r="G1199" t="str">
        <f>IF($C1199="","",$C1199&amp;"-"&amp;$B1199)</f>
        <v/>
      </c>
    </row>
    <row r="1200" spans="1:7" ht="15">
      <c r="A1200" s="12"/>
      <c r="B1200" t="str">
        <f>IF($A1200="","",YEAR($A1200)*100+MONTH($A1200))</f>
        <v/>
      </c>
      <c r="E1200" s="13"/>
      <c r="G1200" t="str">
        <f>IF($C1200="","",$C1200&amp;"-"&amp;$B1200)</f>
        <v/>
      </c>
    </row>
    <row r="1201" spans="1:7" ht="15">
      <c r="A1201" s="12"/>
      <c r="B1201" t="str">
        <f>IF($A1201="","",YEAR($A1201)*100+MONTH($A1201))</f>
        <v/>
      </c>
      <c r="E1201" s="13"/>
      <c r="G1201" t="str">
        <f>IF($C1201="","",$C1201&amp;"-"&amp;$B1201)</f>
        <v/>
      </c>
    </row>
    <row r="1202" spans="1:7" ht="15">
      <c r="A1202" s="12"/>
      <c r="B1202" t="str">
        <f>IF($A1202="","",YEAR($A1202)*100+MONTH($A1202))</f>
        <v/>
      </c>
      <c r="E1202" s="13"/>
      <c r="G1202" t="str">
        <f>IF($C1202="","",$C1202&amp;"-"&amp;$B1202)</f>
        <v/>
      </c>
    </row>
    <row r="1203" spans="1:7" ht="15">
      <c r="A1203" s="12"/>
      <c r="B1203" t="str">
        <f>IF($A1203="","",YEAR($A1203)*100+MONTH($A1203))</f>
        <v/>
      </c>
      <c r="E1203" s="13"/>
      <c r="G1203" t="str">
        <f>IF($C1203="","",$C1203&amp;"-"&amp;$B1203)</f>
        <v/>
      </c>
    </row>
    <row r="1204" spans="1:7" ht="15">
      <c r="A1204" s="12"/>
      <c r="B1204" t="str">
        <f>IF($A1204="","",YEAR($A1204)*100+MONTH($A1204))</f>
        <v/>
      </c>
      <c r="E1204" s="13"/>
      <c r="G1204" t="str">
        <f>IF($C1204="","",$C1204&amp;"-"&amp;$B1204)</f>
        <v/>
      </c>
    </row>
    <row r="1205" spans="1:7" ht="15">
      <c r="A1205" s="12"/>
      <c r="B1205" t="str">
        <f>IF($A1205="","",YEAR($A1205)*100+MONTH($A1205))</f>
        <v/>
      </c>
      <c r="E1205" s="13"/>
      <c r="G1205" t="str">
        <f>IF($C1205="","",$C1205&amp;"-"&amp;$B1205)</f>
        <v/>
      </c>
    </row>
    <row r="1206" spans="1:7" ht="15">
      <c r="A1206" s="12"/>
      <c r="B1206" t="str">
        <f>IF($A1206="","",YEAR($A1206)*100+MONTH($A1206))</f>
        <v/>
      </c>
      <c r="E1206" s="13"/>
      <c r="G1206" t="str">
        <f>IF($C1206="","",$C1206&amp;"-"&amp;$B1206)</f>
        <v/>
      </c>
    </row>
    <row r="1207" spans="1:7" ht="15">
      <c r="A1207" s="12"/>
      <c r="B1207" t="str">
        <f>IF($A1207="","",YEAR($A1207)*100+MONTH($A1207))</f>
        <v/>
      </c>
      <c r="E1207" s="13"/>
      <c r="G1207" t="str">
        <f>IF($C1207="","",$C1207&amp;"-"&amp;$B1207)</f>
        <v/>
      </c>
    </row>
    <row r="1208" spans="1:7" ht="15">
      <c r="A1208" s="12"/>
      <c r="B1208" t="str">
        <f>IF($A1208="","",YEAR($A1208)*100+MONTH($A1208))</f>
        <v/>
      </c>
      <c r="E1208" s="13"/>
      <c r="G1208" t="str">
        <f>IF($C1208="","",$C1208&amp;"-"&amp;$B1208)</f>
        <v/>
      </c>
    </row>
    <row r="1209" spans="1:7" ht="15">
      <c r="A1209" s="12"/>
      <c r="B1209" t="str">
        <f>IF($A1209="","",YEAR($A1209)*100+MONTH($A1209))</f>
        <v/>
      </c>
      <c r="E1209" s="13"/>
      <c r="G1209" t="str">
        <f>IF($C1209="","",$C1209&amp;"-"&amp;$B1209)</f>
        <v/>
      </c>
    </row>
    <row r="1210" spans="1:7" ht="15">
      <c r="A1210" s="12"/>
      <c r="B1210" t="str">
        <f>IF($A1210="","",YEAR($A1210)*100+MONTH($A1210))</f>
        <v/>
      </c>
      <c r="E1210" s="13"/>
      <c r="G1210" t="str">
        <f>IF($C1210="","",$C1210&amp;"-"&amp;$B1210)</f>
        <v/>
      </c>
    </row>
    <row r="1211" spans="1:7" ht="15">
      <c r="A1211" s="12"/>
      <c r="B1211" t="str">
        <f>IF($A1211="","",YEAR($A1211)*100+MONTH($A1211))</f>
        <v/>
      </c>
      <c r="E1211" s="13"/>
      <c r="G1211" t="str">
        <f>IF($C1211="","",$C1211&amp;"-"&amp;$B1211)</f>
        <v/>
      </c>
    </row>
    <row r="1212" spans="1:7" ht="15">
      <c r="A1212" s="12"/>
      <c r="B1212" t="str">
        <f>IF($A1212="","",YEAR($A1212)*100+MONTH($A1212))</f>
        <v/>
      </c>
      <c r="E1212" s="13"/>
      <c r="G1212" t="str">
        <f>IF($C1212="","",$C1212&amp;"-"&amp;$B1212)</f>
        <v/>
      </c>
    </row>
    <row r="1213" spans="1:7" ht="15">
      <c r="A1213" s="12"/>
      <c r="B1213" t="str">
        <f>IF($A1213="","",YEAR($A1213)*100+MONTH($A1213))</f>
        <v/>
      </c>
      <c r="E1213" s="13"/>
      <c r="G1213" t="str">
        <f>IF($C1213="","",$C1213&amp;"-"&amp;$B1213)</f>
        <v/>
      </c>
    </row>
    <row r="1214" spans="1:7" ht="15">
      <c r="A1214" s="12"/>
      <c r="B1214" t="str">
        <f>IF($A1214="","",YEAR($A1214)*100+MONTH($A1214))</f>
        <v/>
      </c>
      <c r="E1214" s="13"/>
      <c r="G1214" t="str">
        <f>IF($C1214="","",$C1214&amp;"-"&amp;$B1214)</f>
        <v/>
      </c>
    </row>
    <row r="1215" spans="1:7" ht="15">
      <c r="A1215" s="12"/>
      <c r="B1215" t="str">
        <f>IF($A1215="","",YEAR($A1215)*100+MONTH($A1215))</f>
        <v/>
      </c>
      <c r="E1215" s="13"/>
      <c r="G1215" t="str">
        <f>IF($C1215="","",$C1215&amp;"-"&amp;$B1215)</f>
        <v/>
      </c>
    </row>
    <row r="1216" spans="1:7" ht="15">
      <c r="A1216" s="12"/>
      <c r="B1216" t="str">
        <f>IF($A1216="","",YEAR($A1216)*100+MONTH($A1216))</f>
        <v/>
      </c>
      <c r="E1216" s="13"/>
      <c r="G1216" t="str">
        <f>IF($C1216="","",$C1216&amp;"-"&amp;$B1216)</f>
        <v/>
      </c>
    </row>
    <row r="1217" spans="1:7" ht="15">
      <c r="A1217" s="12"/>
      <c r="B1217" t="str">
        <f>IF($A1217="","",YEAR($A1217)*100+MONTH($A1217))</f>
        <v/>
      </c>
      <c r="E1217" s="13"/>
      <c r="G1217" t="str">
        <f>IF($C1217="","",$C1217&amp;"-"&amp;$B1217)</f>
        <v/>
      </c>
    </row>
    <row r="1218" spans="1:7" ht="15">
      <c r="A1218" s="12"/>
      <c r="B1218" t="str">
        <f>IF($A1218="","",YEAR($A1218)*100+MONTH($A1218))</f>
        <v/>
      </c>
      <c r="E1218" s="13"/>
      <c r="G1218" t="str">
        <f>IF($C1218="","",$C1218&amp;"-"&amp;$B1218)</f>
        <v/>
      </c>
    </row>
    <row r="1219" spans="1:7" ht="15">
      <c r="A1219" s="12"/>
      <c r="B1219" t="str">
        <f>IF($A1219="","",YEAR($A1219)*100+MONTH($A1219))</f>
        <v/>
      </c>
      <c r="E1219" s="13"/>
      <c r="G1219" t="str">
        <f>IF($C1219="","",$C1219&amp;"-"&amp;$B1219)</f>
        <v/>
      </c>
    </row>
    <row r="1220" spans="1:7" ht="15">
      <c r="A1220" s="12"/>
      <c r="B1220" t="str">
        <f>IF($A1220="","",YEAR($A1220)*100+MONTH($A1220))</f>
        <v/>
      </c>
      <c r="E1220" s="13"/>
      <c r="G1220" t="str">
        <f>IF($C1220="","",$C1220&amp;"-"&amp;$B1220)</f>
        <v/>
      </c>
    </row>
    <row r="1221" spans="1:7" ht="15">
      <c r="A1221" s="12"/>
      <c r="B1221" t="str">
        <f>IF($A1221="","",YEAR($A1221)*100+MONTH($A1221))</f>
        <v/>
      </c>
      <c r="E1221" s="13"/>
      <c r="G1221" t="str">
        <f>IF($C1221="","",$C1221&amp;"-"&amp;$B1221)</f>
        <v/>
      </c>
    </row>
    <row r="1222" spans="1:7" ht="15">
      <c r="A1222" s="12"/>
      <c r="B1222" t="str">
        <f>IF($A1222="","",YEAR($A1222)*100+MONTH($A1222))</f>
        <v/>
      </c>
      <c r="E1222" s="13"/>
      <c r="G1222" t="str">
        <f>IF($C1222="","",$C1222&amp;"-"&amp;$B1222)</f>
        <v/>
      </c>
    </row>
    <row r="1223" spans="1:7" ht="15">
      <c r="A1223" s="12"/>
      <c r="B1223" t="str">
        <f>IF($A1223="","",YEAR($A1223)*100+MONTH($A1223))</f>
        <v/>
      </c>
      <c r="E1223" s="13"/>
      <c r="G1223" t="str">
        <f>IF($C1223="","",$C1223&amp;"-"&amp;$B1223)</f>
        <v/>
      </c>
    </row>
    <row r="1224" spans="1:7" ht="15">
      <c r="A1224" s="12"/>
      <c r="B1224" t="str">
        <f>IF($A1224="","",YEAR($A1224)*100+MONTH($A1224))</f>
        <v/>
      </c>
      <c r="E1224" s="13"/>
      <c r="G1224" t="str">
        <f>IF($C1224="","",$C1224&amp;"-"&amp;$B1224)</f>
        <v/>
      </c>
    </row>
    <row r="1225" spans="1:7" ht="15">
      <c r="A1225" s="12"/>
      <c r="B1225" t="str">
        <f>IF($A1225="","",YEAR($A1225)*100+MONTH($A1225))</f>
        <v/>
      </c>
      <c r="E1225" s="13"/>
      <c r="G1225" t="str">
        <f>IF($C1225="","",$C1225&amp;"-"&amp;$B1225)</f>
        <v/>
      </c>
    </row>
    <row r="1226" spans="1:7" ht="15">
      <c r="A1226" s="12"/>
      <c r="B1226" t="str">
        <f>IF($A1226="","",YEAR($A1226)*100+MONTH($A1226))</f>
        <v/>
      </c>
      <c r="E1226" s="13"/>
      <c r="G1226" t="str">
        <f>IF($C1226="","",$C1226&amp;"-"&amp;$B1226)</f>
        <v/>
      </c>
    </row>
    <row r="1227" spans="1:7" ht="15">
      <c r="A1227" s="12"/>
      <c r="B1227" t="str">
        <f>IF($A1227="","",YEAR($A1227)*100+MONTH($A1227))</f>
        <v/>
      </c>
      <c r="E1227" s="13"/>
      <c r="G1227" t="str">
        <f>IF($C1227="","",$C1227&amp;"-"&amp;$B1227)</f>
        <v/>
      </c>
    </row>
    <row r="1228" spans="1:7" ht="15">
      <c r="A1228" s="12"/>
      <c r="B1228" t="str">
        <f>IF($A1228="","",YEAR($A1228)*100+MONTH($A1228))</f>
        <v/>
      </c>
      <c r="E1228" s="13"/>
      <c r="G1228" t="str">
        <f>IF($C1228="","",$C1228&amp;"-"&amp;$B1228)</f>
        <v/>
      </c>
    </row>
    <row r="1229" spans="1:7" ht="15">
      <c r="A1229" s="12"/>
      <c r="B1229" t="str">
        <f>IF($A1229="","",YEAR($A1229)*100+MONTH($A1229))</f>
        <v/>
      </c>
      <c r="E1229" s="13"/>
      <c r="G1229" t="str">
        <f>IF($C1229="","",$C1229&amp;"-"&amp;$B1229)</f>
        <v/>
      </c>
    </row>
    <row r="1230" spans="1:7" ht="15">
      <c r="A1230" s="12"/>
      <c r="B1230" t="str">
        <f>IF($A1230="","",YEAR($A1230)*100+MONTH($A1230))</f>
        <v/>
      </c>
      <c r="E1230" s="13"/>
      <c r="G1230" t="str">
        <f>IF($C1230="","",$C1230&amp;"-"&amp;$B1230)</f>
        <v/>
      </c>
    </row>
    <row r="1231" spans="1:7" ht="15">
      <c r="A1231" s="12"/>
      <c r="B1231" t="str">
        <f>IF($A1231="","",YEAR($A1231)*100+MONTH($A1231))</f>
        <v/>
      </c>
      <c r="E1231" s="13"/>
      <c r="G1231" t="str">
        <f>IF($C1231="","",$C1231&amp;"-"&amp;$B1231)</f>
        <v/>
      </c>
    </row>
    <row r="1232" spans="1:7" ht="15">
      <c r="A1232" s="12"/>
      <c r="B1232" t="str">
        <f>IF($A1232="","",YEAR($A1232)*100+MONTH($A1232))</f>
        <v/>
      </c>
      <c r="E1232" s="13"/>
      <c r="G1232" t="str">
        <f>IF($C1232="","",$C1232&amp;"-"&amp;$B1232)</f>
        <v/>
      </c>
    </row>
    <row r="1233" spans="1:7" ht="15">
      <c r="A1233" s="12"/>
      <c r="B1233" t="str">
        <f>IF($A1233="","",YEAR($A1233)*100+MONTH($A1233))</f>
        <v/>
      </c>
      <c r="E1233" s="13"/>
      <c r="G1233" t="str">
        <f>IF($C1233="","",$C1233&amp;"-"&amp;$B1233)</f>
        <v/>
      </c>
    </row>
    <row r="1234" spans="1:7" ht="15">
      <c r="A1234" s="12"/>
      <c r="B1234" t="str">
        <f>IF($A1234="","",YEAR($A1234)*100+MONTH($A1234))</f>
        <v/>
      </c>
      <c r="E1234" s="13"/>
      <c r="G1234" t="str">
        <f>IF($C1234="","",$C1234&amp;"-"&amp;$B1234)</f>
        <v/>
      </c>
    </row>
    <row r="1235" spans="1:7" ht="15">
      <c r="A1235" s="12"/>
      <c r="B1235" t="str">
        <f>IF($A1235="","",YEAR($A1235)*100+MONTH($A1235))</f>
        <v/>
      </c>
      <c r="E1235" s="13"/>
      <c r="G1235" t="str">
        <f>IF($C1235="","",$C1235&amp;"-"&amp;$B1235)</f>
        <v/>
      </c>
    </row>
    <row r="1236" spans="1:7" ht="15">
      <c r="A1236" s="12"/>
      <c r="B1236" t="str">
        <f>IF($A1236="","",YEAR($A1236)*100+MONTH($A1236))</f>
        <v/>
      </c>
      <c r="E1236" s="13"/>
      <c r="G1236" t="str">
        <f>IF($C1236="","",$C1236&amp;"-"&amp;$B1236)</f>
        <v/>
      </c>
    </row>
    <row r="1237" spans="1:7" ht="15">
      <c r="A1237" s="12"/>
      <c r="B1237" t="str">
        <f>IF($A1237="","",YEAR($A1237)*100+MONTH($A1237))</f>
        <v/>
      </c>
      <c r="E1237" s="13"/>
      <c r="G1237" t="str">
        <f>IF($C1237="","",$C1237&amp;"-"&amp;$B1237)</f>
        <v/>
      </c>
    </row>
    <row r="1238" spans="1:7" ht="15">
      <c r="A1238" s="12"/>
      <c r="B1238" t="str">
        <f>IF($A1238="","",YEAR($A1238)*100+MONTH($A1238))</f>
        <v/>
      </c>
      <c r="E1238" s="13"/>
      <c r="G1238" t="str">
        <f>IF($C1238="","",$C1238&amp;"-"&amp;$B1238)</f>
        <v/>
      </c>
    </row>
    <row r="1239" spans="1:7" ht="15">
      <c r="A1239" s="12"/>
      <c r="B1239" t="str">
        <f>IF($A1239="","",YEAR($A1239)*100+MONTH($A1239))</f>
        <v/>
      </c>
      <c r="E1239" s="13"/>
      <c r="G1239" t="str">
        <f>IF($C1239="","",$C1239&amp;"-"&amp;$B1239)</f>
        <v/>
      </c>
    </row>
    <row r="1240" spans="1:7" ht="15">
      <c r="A1240" s="12"/>
      <c r="B1240" t="str">
        <f>IF($A1240="","",YEAR($A1240)*100+MONTH($A1240))</f>
        <v/>
      </c>
      <c r="E1240" s="13"/>
      <c r="G1240" t="str">
        <f>IF($C1240="","",$C1240&amp;"-"&amp;$B1240)</f>
        <v/>
      </c>
    </row>
    <row r="1241" spans="1:7" ht="15">
      <c r="A1241" s="12"/>
      <c r="B1241" t="str">
        <f>IF($A1241="","",YEAR($A1241)*100+MONTH($A1241))</f>
        <v/>
      </c>
      <c r="E1241" s="13"/>
      <c r="G1241" t="str">
        <f>IF($C1241="","",$C1241&amp;"-"&amp;$B1241)</f>
        <v/>
      </c>
    </row>
    <row r="1242" spans="1:7" ht="15">
      <c r="A1242" s="12"/>
      <c r="B1242" t="str">
        <f>IF($A1242="","",YEAR($A1242)*100+MONTH($A1242))</f>
        <v/>
      </c>
      <c r="E1242" s="13"/>
      <c r="G1242" t="str">
        <f>IF($C1242="","",$C1242&amp;"-"&amp;$B1242)</f>
        <v/>
      </c>
    </row>
    <row r="1243" spans="1:7" ht="15">
      <c r="A1243" s="12"/>
      <c r="B1243" t="str">
        <f>IF($A1243="","",YEAR($A1243)*100+MONTH($A1243))</f>
        <v/>
      </c>
      <c r="E1243" s="13"/>
      <c r="G1243" t="str">
        <f>IF($C1243="","",$C1243&amp;"-"&amp;$B1243)</f>
        <v/>
      </c>
    </row>
    <row r="1244" spans="1:7" ht="15">
      <c r="A1244" s="12"/>
      <c r="B1244" t="str">
        <f>IF($A1244="","",YEAR($A1244)*100+MONTH($A1244))</f>
        <v/>
      </c>
      <c r="E1244" s="13"/>
      <c r="G1244" t="str">
        <f>IF($C1244="","",$C1244&amp;"-"&amp;$B1244)</f>
        <v/>
      </c>
    </row>
    <row r="1245" spans="1:7" ht="15">
      <c r="A1245" s="12"/>
      <c r="B1245" t="str">
        <f>IF($A1245="","",YEAR($A1245)*100+MONTH($A1245))</f>
        <v/>
      </c>
      <c r="E1245" s="13"/>
      <c r="G1245" t="str">
        <f>IF($C1245="","",$C1245&amp;"-"&amp;$B1245)</f>
        <v/>
      </c>
    </row>
    <row r="1246" spans="1:7" ht="15">
      <c r="A1246" s="12"/>
      <c r="B1246" t="str">
        <f>IF($A1246="","",YEAR($A1246)*100+MONTH($A1246))</f>
        <v/>
      </c>
      <c r="E1246" s="13"/>
      <c r="G1246" t="str">
        <f>IF($C1246="","",$C1246&amp;"-"&amp;$B1246)</f>
        <v/>
      </c>
    </row>
    <row r="1247" spans="1:7" ht="15">
      <c r="A1247" s="12"/>
      <c r="B1247" t="str">
        <f>IF($A1247="","",YEAR($A1247)*100+MONTH($A1247))</f>
        <v/>
      </c>
      <c r="E1247" s="13"/>
      <c r="G1247" t="str">
        <f>IF($C1247="","",$C1247&amp;"-"&amp;$B1247)</f>
        <v/>
      </c>
    </row>
    <row r="1248" spans="1:7" ht="15">
      <c r="A1248" s="12"/>
      <c r="B1248" t="str">
        <f>IF($A1248="","",YEAR($A1248)*100+MONTH($A1248))</f>
        <v/>
      </c>
      <c r="E1248" s="13"/>
      <c r="G1248" t="str">
        <f>IF($C1248="","",$C1248&amp;"-"&amp;$B1248)</f>
        <v/>
      </c>
    </row>
    <row r="1249" spans="1:7" ht="15">
      <c r="A1249" s="12"/>
      <c r="B1249" t="str">
        <f>IF($A1249="","",YEAR($A1249)*100+MONTH($A1249))</f>
        <v/>
      </c>
      <c r="E1249" s="13"/>
      <c r="G1249" t="str">
        <f>IF($C1249="","",$C1249&amp;"-"&amp;$B1249)</f>
        <v/>
      </c>
    </row>
    <row r="1250" spans="1:7" ht="15">
      <c r="A1250" s="12"/>
      <c r="B1250" t="str">
        <f>IF($A1250="","",YEAR($A1250)*100+MONTH($A1250))</f>
        <v/>
      </c>
      <c r="E1250" s="13"/>
      <c r="G1250" t="str">
        <f>IF($C1250="","",$C1250&amp;"-"&amp;$B1250)</f>
        <v/>
      </c>
    </row>
    <row r="1251" spans="1:7" ht="15">
      <c r="A1251" s="12"/>
      <c r="B1251" t="str">
        <f>IF($A1251="","",YEAR($A1251)*100+MONTH($A1251))</f>
        <v/>
      </c>
      <c r="E1251" s="13"/>
      <c r="G1251" t="str">
        <f>IF($C1251="","",$C1251&amp;"-"&amp;$B1251)</f>
        <v/>
      </c>
    </row>
    <row r="1252" spans="1:7" ht="15">
      <c r="A1252" s="12"/>
      <c r="B1252" t="str">
        <f>IF($A1252="","",YEAR($A1252)*100+MONTH($A1252))</f>
        <v/>
      </c>
      <c r="E1252" s="13"/>
      <c r="G1252" t="str">
        <f>IF($C1252="","",$C1252&amp;"-"&amp;$B1252)</f>
        <v/>
      </c>
    </row>
    <row r="1253" spans="1:7" ht="15">
      <c r="A1253" s="12"/>
      <c r="B1253" t="str">
        <f>IF($A1253="","",YEAR($A1253)*100+MONTH($A1253))</f>
        <v/>
      </c>
      <c r="E1253" s="13"/>
      <c r="G1253" t="str">
        <f>IF($C1253="","",$C1253&amp;"-"&amp;$B1253)</f>
        <v/>
      </c>
    </row>
    <row r="1254" spans="1:7" ht="15">
      <c r="A1254" s="12"/>
      <c r="B1254" t="str">
        <f>IF($A1254="","",YEAR($A1254)*100+MONTH($A1254))</f>
        <v/>
      </c>
      <c r="E1254" s="13"/>
      <c r="G1254" t="str">
        <f>IF($C1254="","",$C1254&amp;"-"&amp;$B1254)</f>
        <v/>
      </c>
    </row>
    <row r="1255" spans="1:7" ht="15">
      <c r="A1255" s="12"/>
      <c r="B1255" t="str">
        <f>IF($A1255="","",YEAR($A1255)*100+MONTH($A1255))</f>
        <v/>
      </c>
      <c r="E1255" s="13"/>
      <c r="G1255" t="str">
        <f>IF($C1255="","",$C1255&amp;"-"&amp;$B1255)</f>
        <v/>
      </c>
    </row>
    <row r="1256" spans="1:7" ht="15">
      <c r="A1256" s="12"/>
      <c r="B1256" t="str">
        <f>IF($A1256="","",YEAR($A1256)*100+MONTH($A1256))</f>
        <v/>
      </c>
      <c r="E1256" s="13"/>
      <c r="G1256" t="str">
        <f>IF($C1256="","",$C1256&amp;"-"&amp;$B1256)</f>
        <v/>
      </c>
    </row>
    <row r="1257" spans="1:7" ht="15">
      <c r="A1257" s="12"/>
      <c r="B1257" t="str">
        <f>IF($A1257="","",YEAR($A1257)*100+MONTH($A1257))</f>
        <v/>
      </c>
      <c r="E1257" s="13"/>
      <c r="G1257" t="str">
        <f>IF($C1257="","",$C1257&amp;"-"&amp;$B1257)</f>
        <v/>
      </c>
    </row>
    <row r="1258" spans="1:7" ht="15">
      <c r="A1258" s="12"/>
      <c r="B1258" t="str">
        <f>IF($A1258="","",YEAR($A1258)*100+MONTH($A1258))</f>
        <v/>
      </c>
      <c r="E1258" s="13"/>
      <c r="G1258" t="str">
        <f>IF($C1258="","",$C1258&amp;"-"&amp;$B1258)</f>
        <v/>
      </c>
    </row>
    <row r="1259" spans="1:7" ht="15">
      <c r="A1259" s="12"/>
      <c r="B1259" t="str">
        <f>IF($A1259="","",YEAR($A1259)*100+MONTH($A1259))</f>
        <v/>
      </c>
      <c r="E1259" s="13"/>
      <c r="G1259" t="str">
        <f>IF($C1259="","",$C1259&amp;"-"&amp;$B1259)</f>
        <v/>
      </c>
    </row>
    <row r="1260" spans="1:7" ht="15">
      <c r="A1260" s="12"/>
      <c r="B1260" t="str">
        <f>IF($A1260="","",YEAR($A1260)*100+MONTH($A1260))</f>
        <v/>
      </c>
      <c r="E1260" s="13"/>
      <c r="G1260" t="str">
        <f>IF($C1260="","",$C1260&amp;"-"&amp;$B1260)</f>
        <v/>
      </c>
    </row>
    <row r="1261" spans="1:7" ht="15">
      <c r="A1261" s="12"/>
      <c r="B1261" t="str">
        <f>IF($A1261="","",YEAR($A1261)*100+MONTH($A1261))</f>
        <v/>
      </c>
      <c r="E1261" s="13"/>
      <c r="G1261" t="str">
        <f>IF($C1261="","",$C1261&amp;"-"&amp;$B1261)</f>
        <v/>
      </c>
    </row>
    <row r="1262" spans="1:7" ht="15">
      <c r="A1262" s="12"/>
      <c r="B1262" t="str">
        <f>IF($A1262="","",YEAR($A1262)*100+MONTH($A1262))</f>
        <v/>
      </c>
      <c r="E1262" s="13"/>
      <c r="G1262" t="str">
        <f>IF($C1262="","",$C1262&amp;"-"&amp;$B1262)</f>
        <v/>
      </c>
    </row>
    <row r="1263" spans="1:7" ht="15">
      <c r="A1263" s="12"/>
      <c r="B1263" t="str">
        <f>IF($A1263="","",YEAR($A1263)*100+MONTH($A1263))</f>
        <v/>
      </c>
      <c r="E1263" s="13"/>
      <c r="G1263" t="str">
        <f>IF($C1263="","",$C1263&amp;"-"&amp;$B1263)</f>
        <v/>
      </c>
    </row>
    <row r="1264" spans="1:7" ht="15">
      <c r="A1264" s="12"/>
      <c r="B1264" t="str">
        <f>IF($A1264="","",YEAR($A1264)*100+MONTH($A1264))</f>
        <v/>
      </c>
      <c r="E1264" s="13"/>
      <c r="G1264" t="str">
        <f>IF($C1264="","",$C1264&amp;"-"&amp;$B1264)</f>
        <v/>
      </c>
    </row>
    <row r="1265" spans="1:7" ht="15">
      <c r="A1265" s="12"/>
      <c r="B1265" t="str">
        <f>IF($A1265="","",YEAR($A1265)*100+MONTH($A1265))</f>
        <v/>
      </c>
      <c r="E1265" s="13"/>
      <c r="G1265" t="str">
        <f>IF($C1265="","",$C1265&amp;"-"&amp;$B1265)</f>
        <v/>
      </c>
    </row>
    <row r="1266" spans="1:7" ht="15">
      <c r="A1266" s="12"/>
      <c r="B1266" t="str">
        <f>IF($A1266="","",YEAR($A1266)*100+MONTH($A1266))</f>
        <v/>
      </c>
      <c r="E1266" s="13"/>
      <c r="G1266" t="str">
        <f>IF($C1266="","",$C1266&amp;"-"&amp;$B1266)</f>
        <v/>
      </c>
    </row>
    <row r="1267" spans="1:7" ht="15">
      <c r="A1267" s="12"/>
      <c r="B1267" t="str">
        <f>IF($A1267="","",YEAR($A1267)*100+MONTH($A1267))</f>
        <v/>
      </c>
      <c r="E1267" s="13"/>
      <c r="G1267" t="str">
        <f>IF($C1267="","",$C1267&amp;"-"&amp;$B1267)</f>
        <v/>
      </c>
    </row>
    <row r="1268" spans="1:7" ht="15">
      <c r="A1268" s="12"/>
      <c r="B1268" t="str">
        <f>IF($A1268="","",YEAR($A1268)*100+MONTH($A1268))</f>
        <v/>
      </c>
      <c r="E1268" s="13"/>
      <c r="G1268" t="str">
        <f>IF($C1268="","",$C1268&amp;"-"&amp;$B1268)</f>
        <v/>
      </c>
    </row>
    <row r="1269" spans="1:7" ht="15">
      <c r="A1269" s="12"/>
      <c r="B1269" t="str">
        <f>IF($A1269="","",YEAR($A1269)*100+MONTH($A1269))</f>
        <v/>
      </c>
      <c r="E1269" s="13"/>
      <c r="G1269" t="str">
        <f>IF($C1269="","",$C1269&amp;"-"&amp;$B1269)</f>
        <v/>
      </c>
    </row>
    <row r="1270" spans="1:7" ht="15">
      <c r="A1270" s="12"/>
      <c r="B1270" t="str">
        <f>IF($A1270="","",YEAR($A1270)*100+MONTH($A1270))</f>
        <v/>
      </c>
      <c r="E1270" s="13"/>
      <c r="G1270" t="str">
        <f>IF($C1270="","",$C1270&amp;"-"&amp;$B1270)</f>
        <v/>
      </c>
    </row>
    <row r="1271" spans="1:7" ht="15">
      <c r="A1271" s="12"/>
      <c r="B1271" t="str">
        <f>IF($A1271="","",YEAR($A1271)*100+MONTH($A1271))</f>
        <v/>
      </c>
      <c r="E1271" s="13"/>
      <c r="G1271" t="str">
        <f>IF($C1271="","",$C1271&amp;"-"&amp;$B1271)</f>
        <v/>
      </c>
    </row>
    <row r="1272" spans="1:7" ht="15">
      <c r="A1272" s="12"/>
      <c r="B1272" t="str">
        <f>IF($A1272="","",YEAR($A1272)*100+MONTH($A1272))</f>
        <v/>
      </c>
      <c r="E1272" s="13"/>
      <c r="G1272" t="str">
        <f>IF($C1272="","",$C1272&amp;"-"&amp;$B1272)</f>
        <v/>
      </c>
    </row>
    <row r="1273" spans="1:7" ht="15">
      <c r="A1273" s="12"/>
      <c r="B1273" t="str">
        <f>IF($A1273="","",YEAR($A1273)*100+MONTH($A1273))</f>
        <v/>
      </c>
      <c r="E1273" s="13"/>
      <c r="G1273" t="str">
        <f>IF($C1273="","",$C1273&amp;"-"&amp;$B1273)</f>
        <v/>
      </c>
    </row>
    <row r="1274" spans="1:7" ht="15">
      <c r="A1274" s="12"/>
      <c r="B1274" t="str">
        <f>IF($A1274="","",YEAR($A1274)*100+MONTH($A1274))</f>
        <v/>
      </c>
      <c r="E1274" s="13"/>
      <c r="G1274" t="str">
        <f>IF($C1274="","",$C1274&amp;"-"&amp;$B1274)</f>
        <v/>
      </c>
    </row>
    <row r="1275" spans="1:7" ht="15">
      <c r="A1275" s="12"/>
      <c r="B1275" t="str">
        <f>IF($A1275="","",YEAR($A1275)*100+MONTH($A1275))</f>
        <v/>
      </c>
      <c r="E1275" s="13"/>
      <c r="G1275" t="str">
        <f>IF($C1275="","",$C1275&amp;"-"&amp;$B1275)</f>
        <v/>
      </c>
    </row>
    <row r="1276" spans="1:7" ht="15">
      <c r="A1276" s="12"/>
      <c r="B1276" t="str">
        <f>IF($A1276="","",YEAR($A1276)*100+MONTH($A1276))</f>
        <v/>
      </c>
      <c r="E1276" s="13"/>
      <c r="G1276" t="str">
        <f>IF($C1276="","",$C1276&amp;"-"&amp;$B1276)</f>
        <v/>
      </c>
    </row>
    <row r="1277" spans="1:7" ht="15">
      <c r="A1277" s="12"/>
      <c r="B1277" t="str">
        <f>IF($A1277="","",YEAR($A1277)*100+MONTH($A1277))</f>
        <v/>
      </c>
      <c r="E1277" s="13"/>
      <c r="G1277" t="str">
        <f>IF($C1277="","",$C1277&amp;"-"&amp;$B1277)</f>
        <v/>
      </c>
    </row>
    <row r="1278" spans="1:7" ht="15">
      <c r="A1278" s="12"/>
      <c r="B1278" t="str">
        <f>IF($A1278="","",YEAR($A1278)*100+MONTH($A1278))</f>
        <v/>
      </c>
      <c r="E1278" s="13"/>
      <c r="G1278" t="str">
        <f>IF($C1278="","",$C1278&amp;"-"&amp;$B1278)</f>
        <v/>
      </c>
    </row>
    <row r="1279" spans="1:7" ht="15">
      <c r="A1279" s="12"/>
      <c r="B1279" t="str">
        <f>IF($A1279="","",YEAR($A1279)*100+MONTH($A1279))</f>
        <v/>
      </c>
      <c r="E1279" s="13"/>
      <c r="G1279" t="str">
        <f>IF($C1279="","",$C1279&amp;"-"&amp;$B1279)</f>
        <v/>
      </c>
    </row>
    <row r="1280" spans="1:7" ht="15">
      <c r="A1280" s="12"/>
      <c r="B1280" t="str">
        <f>IF($A1280="","",YEAR($A1280)*100+MONTH($A1280))</f>
        <v/>
      </c>
      <c r="E1280" s="13"/>
      <c r="G1280" t="str">
        <f>IF($C1280="","",$C1280&amp;"-"&amp;$B1280)</f>
        <v/>
      </c>
    </row>
    <row r="1281" spans="1:7" ht="15">
      <c r="A1281" s="12"/>
      <c r="B1281" t="str">
        <f>IF($A1281="","",YEAR($A1281)*100+MONTH($A1281))</f>
        <v/>
      </c>
      <c r="E1281" s="13"/>
      <c r="G1281" t="str">
        <f>IF($C1281="","",$C1281&amp;"-"&amp;$B1281)</f>
        <v/>
      </c>
    </row>
    <row r="1282" spans="1:7" ht="15">
      <c r="A1282" s="12"/>
      <c r="B1282" t="str">
        <f>IF($A1282="","",YEAR($A1282)*100+MONTH($A1282))</f>
        <v/>
      </c>
      <c r="E1282" s="13"/>
      <c r="G1282" t="str">
        <f>IF($C1282="","",$C1282&amp;"-"&amp;$B1282)</f>
        <v/>
      </c>
    </row>
    <row r="1283" spans="1:7" ht="15">
      <c r="A1283" s="12"/>
      <c r="B1283" t="str">
        <f>IF($A1283="","",YEAR($A1283)*100+MONTH($A1283))</f>
        <v/>
      </c>
      <c r="E1283" s="13"/>
      <c r="G1283" t="str">
        <f>IF($C1283="","",$C1283&amp;"-"&amp;$B1283)</f>
        <v/>
      </c>
    </row>
    <row r="1284" spans="1:7" ht="15">
      <c r="A1284" s="12"/>
      <c r="B1284" t="str">
        <f>IF($A1284="","",YEAR($A1284)*100+MONTH($A1284))</f>
        <v/>
      </c>
      <c r="E1284" s="13"/>
      <c r="G1284" t="str">
        <f>IF($C1284="","",$C1284&amp;"-"&amp;$B1284)</f>
        <v/>
      </c>
    </row>
    <row r="1285" spans="1:7" ht="15">
      <c r="A1285" s="12"/>
      <c r="B1285" t="str">
        <f>IF($A1285="","",YEAR($A1285)*100+MONTH($A1285))</f>
        <v/>
      </c>
      <c r="E1285" s="13"/>
      <c r="G1285" t="str">
        <f>IF($C1285="","",$C1285&amp;"-"&amp;$B1285)</f>
        <v/>
      </c>
    </row>
    <row r="1286" spans="1:7" ht="15">
      <c r="A1286" s="12"/>
      <c r="B1286" t="str">
        <f>IF($A1286="","",YEAR($A1286)*100+MONTH($A1286))</f>
        <v/>
      </c>
      <c r="E1286" s="13"/>
      <c r="G1286" t="str">
        <f>IF($C1286="","",$C1286&amp;"-"&amp;$B1286)</f>
        <v/>
      </c>
    </row>
    <row r="1287" spans="1:7" ht="15">
      <c r="A1287" s="12"/>
      <c r="B1287" t="str">
        <f>IF($A1287="","",YEAR($A1287)*100+MONTH($A1287))</f>
        <v/>
      </c>
      <c r="E1287" s="13"/>
      <c r="G1287" t="str">
        <f>IF($C1287="","",$C1287&amp;"-"&amp;$B1287)</f>
        <v/>
      </c>
    </row>
    <row r="1288" spans="1:7" ht="15">
      <c r="A1288" s="12"/>
      <c r="B1288" t="str">
        <f>IF($A1288="","",YEAR($A1288)*100+MONTH($A1288))</f>
        <v/>
      </c>
      <c r="E1288" s="13"/>
      <c r="G1288" t="str">
        <f>IF($C1288="","",$C1288&amp;"-"&amp;$B1288)</f>
        <v/>
      </c>
    </row>
    <row r="1289" spans="1:7" ht="15">
      <c r="A1289" s="12"/>
      <c r="B1289" t="str">
        <f>IF($A1289="","",YEAR($A1289)*100+MONTH($A1289))</f>
        <v/>
      </c>
      <c r="E1289" s="13"/>
      <c r="G1289" t="str">
        <f>IF($C1289="","",$C1289&amp;"-"&amp;$B1289)</f>
        <v/>
      </c>
    </row>
    <row r="1290" spans="1:7" ht="15">
      <c r="A1290" s="12"/>
      <c r="B1290" t="str">
        <f>IF($A1290="","",YEAR($A1290)*100+MONTH($A1290))</f>
        <v/>
      </c>
      <c r="E1290" s="13"/>
      <c r="G1290" t="str">
        <f>IF($C1290="","",$C1290&amp;"-"&amp;$B1290)</f>
        <v/>
      </c>
    </row>
    <row r="1291" spans="1:7" ht="15">
      <c r="A1291" s="12"/>
      <c r="B1291" t="str">
        <f>IF($A1291="","",YEAR($A1291)*100+MONTH($A1291))</f>
        <v/>
      </c>
      <c r="E1291" s="13"/>
      <c r="G1291" t="str">
        <f>IF($C1291="","",$C1291&amp;"-"&amp;$B1291)</f>
        <v/>
      </c>
    </row>
    <row r="1292" spans="1:7" ht="15">
      <c r="A1292" s="12"/>
      <c r="B1292" t="str">
        <f>IF($A1292="","",YEAR($A1292)*100+MONTH($A1292))</f>
        <v/>
      </c>
      <c r="E1292" s="13"/>
      <c r="G1292" t="str">
        <f>IF($C1292="","",$C1292&amp;"-"&amp;$B1292)</f>
        <v/>
      </c>
    </row>
    <row r="1293" spans="1:7" ht="15">
      <c r="A1293" s="12"/>
      <c r="B1293" t="str">
        <f>IF($A1293="","",YEAR($A1293)*100+MONTH($A1293))</f>
        <v/>
      </c>
      <c r="E1293" s="13"/>
      <c r="G1293" t="str">
        <f>IF($C1293="","",$C1293&amp;"-"&amp;$B1293)</f>
        <v/>
      </c>
    </row>
    <row r="1294" spans="1:7" ht="15">
      <c r="A1294" s="12"/>
      <c r="B1294" t="str">
        <f>IF($A1294="","",YEAR($A1294)*100+MONTH($A1294))</f>
        <v/>
      </c>
      <c r="E1294" s="13"/>
      <c r="G1294" t="str">
        <f>IF($C1294="","",$C1294&amp;"-"&amp;$B1294)</f>
        <v/>
      </c>
    </row>
    <row r="1295" spans="1:7" ht="15">
      <c r="A1295" s="12"/>
      <c r="B1295" t="str">
        <f>IF($A1295="","",YEAR($A1295)*100+MONTH($A1295))</f>
        <v/>
      </c>
      <c r="E1295" s="13"/>
      <c r="G1295" t="str">
        <f>IF($C1295="","",$C1295&amp;"-"&amp;$B1295)</f>
        <v/>
      </c>
    </row>
    <row r="1296" spans="1:7" ht="15">
      <c r="A1296" s="12"/>
      <c r="B1296" t="str">
        <f>IF($A1296="","",YEAR($A1296)*100+MONTH($A1296))</f>
        <v/>
      </c>
      <c r="E1296" s="13"/>
      <c r="G1296" t="str">
        <f>IF($C1296="","",$C1296&amp;"-"&amp;$B1296)</f>
        <v/>
      </c>
    </row>
    <row r="1297" spans="1:7" ht="15">
      <c r="A1297" s="12"/>
      <c r="B1297" t="str">
        <f>IF($A1297="","",YEAR($A1297)*100+MONTH($A1297))</f>
        <v/>
      </c>
      <c r="E1297" s="13"/>
      <c r="G1297" t="str">
        <f>IF($C1297="","",$C1297&amp;"-"&amp;$B1297)</f>
        <v/>
      </c>
    </row>
    <row r="1298" spans="1:7" ht="15">
      <c r="A1298" s="12"/>
      <c r="B1298" t="str">
        <f>IF($A1298="","",YEAR($A1298)*100+MONTH($A1298))</f>
        <v/>
      </c>
      <c r="E1298" s="13"/>
      <c r="G1298" t="str">
        <f>IF($C1298="","",$C1298&amp;"-"&amp;$B1298)</f>
        <v/>
      </c>
    </row>
    <row r="1299" spans="1:7" ht="15">
      <c r="A1299" s="12"/>
      <c r="B1299" t="str">
        <f>IF($A1299="","",YEAR($A1299)*100+MONTH($A1299))</f>
        <v/>
      </c>
      <c r="E1299" s="13"/>
      <c r="G1299" t="str">
        <f>IF($C1299="","",$C1299&amp;"-"&amp;$B1299)</f>
        <v/>
      </c>
    </row>
    <row r="1300" spans="1:7" ht="15">
      <c r="A1300" s="12"/>
      <c r="B1300" t="str">
        <f>IF($A1300="","",YEAR($A1300)*100+MONTH($A1300))</f>
        <v/>
      </c>
      <c r="E1300" s="13"/>
      <c r="G1300" t="str">
        <f>IF($C1300="","",$C1300&amp;"-"&amp;$B1300)</f>
        <v/>
      </c>
    </row>
    <row r="1301" spans="1:7" ht="15">
      <c r="A1301" s="12"/>
      <c r="B1301" t="str">
        <f>IF($A1301="","",YEAR($A1301)*100+MONTH($A1301))</f>
        <v/>
      </c>
      <c r="E1301" s="13"/>
      <c r="G1301" t="str">
        <f>IF($C1301="","",$C1301&amp;"-"&amp;$B1301)</f>
        <v/>
      </c>
    </row>
    <row r="1302" spans="1:7" ht="15">
      <c r="A1302" s="12"/>
      <c r="B1302" t="str">
        <f>IF($A1302="","",YEAR($A1302)*100+MONTH($A1302))</f>
        <v/>
      </c>
      <c r="E1302" s="13"/>
      <c r="G1302" t="str">
        <f>IF($C1302="","",$C1302&amp;"-"&amp;$B1302)</f>
        <v/>
      </c>
    </row>
    <row r="1303" spans="1:7" ht="15">
      <c r="A1303" s="12"/>
      <c r="B1303" t="str">
        <f>IF($A1303="","",YEAR($A1303)*100+MONTH($A1303))</f>
        <v/>
      </c>
      <c r="E1303" s="13"/>
      <c r="G1303" t="str">
        <f>IF($C1303="","",$C1303&amp;"-"&amp;$B1303)</f>
        <v/>
      </c>
    </row>
    <row r="1304" spans="1:7" ht="15">
      <c r="A1304" s="12"/>
      <c r="B1304" t="str">
        <f>IF($A1304="","",YEAR($A1304)*100+MONTH($A1304))</f>
        <v/>
      </c>
      <c r="E1304" s="13"/>
      <c r="G1304" t="str">
        <f>IF($C1304="","",$C1304&amp;"-"&amp;$B1304)</f>
        <v/>
      </c>
    </row>
    <row r="1305" spans="1:7" ht="15">
      <c r="A1305" s="12"/>
      <c r="B1305" t="str">
        <f>IF($A1305="","",YEAR($A1305)*100+MONTH($A1305))</f>
        <v/>
      </c>
      <c r="E1305" s="13"/>
      <c r="G1305" t="str">
        <f>IF($C1305="","",$C1305&amp;"-"&amp;$B1305)</f>
        <v/>
      </c>
    </row>
    <row r="1306" spans="1:7" ht="15">
      <c r="A1306" s="12"/>
      <c r="B1306" t="str">
        <f>IF($A1306="","",YEAR($A1306)*100+MONTH($A1306))</f>
        <v/>
      </c>
      <c r="E1306" s="13"/>
      <c r="G1306" t="str">
        <f>IF($C1306="","",$C1306&amp;"-"&amp;$B1306)</f>
        <v/>
      </c>
    </row>
    <row r="1307" spans="1:7" ht="15">
      <c r="A1307" s="12"/>
      <c r="B1307" t="str">
        <f>IF($A1307="","",YEAR($A1307)*100+MONTH($A1307))</f>
        <v/>
      </c>
      <c r="E1307" s="13"/>
      <c r="G1307" t="str">
        <f>IF($C1307="","",$C1307&amp;"-"&amp;$B1307)</f>
        <v/>
      </c>
    </row>
    <row r="1308" spans="1:7" ht="15">
      <c r="A1308" s="12"/>
      <c r="B1308" t="str">
        <f>IF($A1308="","",YEAR($A1308)*100+MONTH($A1308))</f>
        <v/>
      </c>
      <c r="E1308" s="13"/>
      <c r="G1308" t="str">
        <f>IF($C1308="","",$C1308&amp;"-"&amp;$B1308)</f>
        <v/>
      </c>
    </row>
    <row r="1309" spans="1:7" ht="15">
      <c r="A1309" s="12"/>
      <c r="B1309" t="str">
        <f>IF($A1309="","",YEAR($A1309)*100+MONTH($A1309))</f>
        <v/>
      </c>
      <c r="E1309" s="13"/>
      <c r="G1309" t="str">
        <f>IF($C1309="","",$C1309&amp;"-"&amp;$B1309)</f>
        <v/>
      </c>
    </row>
    <row r="1310" spans="1:7" ht="15">
      <c r="A1310" s="12"/>
      <c r="B1310" t="str">
        <f>IF($A1310="","",YEAR($A1310)*100+MONTH($A1310))</f>
        <v/>
      </c>
      <c r="E1310" s="13"/>
      <c r="G1310" t="str">
        <f>IF($C1310="","",$C1310&amp;"-"&amp;$B1310)</f>
        <v/>
      </c>
    </row>
    <row r="1311" spans="1:7" ht="15">
      <c r="A1311" s="12"/>
      <c r="B1311" t="str">
        <f>IF($A1311="","",YEAR($A1311)*100+MONTH($A1311))</f>
        <v/>
      </c>
      <c r="E1311" s="13"/>
      <c r="G1311" t="str">
        <f>IF($C1311="","",$C1311&amp;"-"&amp;$B1311)</f>
        <v/>
      </c>
    </row>
    <row r="1312" spans="1:7" ht="15">
      <c r="A1312" s="12"/>
      <c r="B1312" t="str">
        <f>IF($A1312="","",YEAR($A1312)*100+MONTH($A1312))</f>
        <v/>
      </c>
      <c r="E1312" s="13"/>
      <c r="G1312" t="str">
        <f>IF($C1312="","",$C1312&amp;"-"&amp;$B1312)</f>
        <v/>
      </c>
    </row>
    <row r="1313" spans="1:7" ht="15">
      <c r="A1313" s="12"/>
      <c r="B1313" t="str">
        <f>IF($A1313="","",YEAR($A1313)*100+MONTH($A1313))</f>
        <v/>
      </c>
      <c r="E1313" s="13"/>
      <c r="G1313" t="str">
        <f>IF($C1313="","",$C1313&amp;"-"&amp;$B1313)</f>
        <v/>
      </c>
    </row>
    <row r="1314" spans="1:7" ht="15">
      <c r="A1314" s="12"/>
      <c r="B1314" t="str">
        <f>IF($A1314="","",YEAR($A1314)*100+MONTH($A1314))</f>
        <v/>
      </c>
      <c r="E1314" s="13"/>
      <c r="G1314" t="str">
        <f>IF($C1314="","",$C1314&amp;"-"&amp;$B1314)</f>
        <v/>
      </c>
    </row>
    <row r="1315" spans="1:7" ht="15">
      <c r="A1315" s="12"/>
      <c r="B1315" t="str">
        <f>IF($A1315="","",YEAR($A1315)*100+MONTH($A1315))</f>
        <v/>
      </c>
      <c r="E1315" s="13"/>
      <c r="G1315" t="str">
        <f>IF($C1315="","",$C1315&amp;"-"&amp;$B1315)</f>
        <v/>
      </c>
    </row>
    <row r="1316" spans="1:7" ht="15">
      <c r="A1316" s="12"/>
      <c r="B1316" t="str">
        <f>IF($A1316="","",YEAR($A1316)*100+MONTH($A1316))</f>
        <v/>
      </c>
      <c r="E1316" s="13"/>
      <c r="G1316" t="str">
        <f>IF($C1316="","",$C1316&amp;"-"&amp;$B1316)</f>
        <v/>
      </c>
    </row>
    <row r="1317" spans="1:7" ht="15">
      <c r="A1317" s="12"/>
      <c r="B1317" t="str">
        <f>IF($A1317="","",YEAR($A1317)*100+MONTH($A1317))</f>
        <v/>
      </c>
      <c r="E1317" s="13"/>
      <c r="G1317" t="str">
        <f>IF($C1317="","",$C1317&amp;"-"&amp;$B1317)</f>
        <v/>
      </c>
    </row>
    <row r="1318" spans="1:7" ht="15">
      <c r="A1318" s="12"/>
      <c r="B1318" t="str">
        <f>IF($A1318="","",YEAR($A1318)*100+MONTH($A1318))</f>
        <v/>
      </c>
      <c r="E1318" s="13"/>
      <c r="G1318" t="str">
        <f>IF($C1318="","",$C1318&amp;"-"&amp;$B1318)</f>
        <v/>
      </c>
    </row>
    <row r="1319" spans="1:7" ht="15">
      <c r="A1319" s="12"/>
      <c r="B1319" t="str">
        <f>IF($A1319="","",YEAR($A1319)*100+MONTH($A1319))</f>
        <v/>
      </c>
      <c r="E1319" s="13"/>
      <c r="G1319" t="str">
        <f>IF($C1319="","",$C1319&amp;"-"&amp;$B1319)</f>
        <v/>
      </c>
    </row>
    <row r="1320" spans="1:7" ht="15">
      <c r="A1320" s="12"/>
      <c r="B1320" t="str">
        <f>IF($A1320="","",YEAR($A1320)*100+MONTH($A1320))</f>
        <v/>
      </c>
      <c r="E1320" s="13"/>
      <c r="G1320" t="str">
        <f>IF($C1320="","",$C1320&amp;"-"&amp;$B1320)</f>
        <v/>
      </c>
    </row>
    <row r="1321" spans="1:7" ht="15">
      <c r="A1321" s="12"/>
      <c r="B1321" t="str">
        <f>IF($A1321="","",YEAR($A1321)*100+MONTH($A1321))</f>
        <v/>
      </c>
      <c r="E1321" s="13"/>
      <c r="G1321" t="str">
        <f>IF($C1321="","",$C1321&amp;"-"&amp;$B1321)</f>
        <v/>
      </c>
    </row>
    <row r="1322" spans="1:7" ht="15">
      <c r="A1322" s="12"/>
      <c r="B1322" t="str">
        <f>IF($A1322="","",YEAR($A1322)*100+MONTH($A1322))</f>
        <v/>
      </c>
      <c r="E1322" s="13"/>
      <c r="G1322" t="str">
        <f>IF($C1322="","",$C1322&amp;"-"&amp;$B1322)</f>
        <v/>
      </c>
    </row>
    <row r="1323" spans="1:7" ht="15">
      <c r="A1323" s="12"/>
      <c r="B1323" t="str">
        <f>IF($A1323="","",YEAR($A1323)*100+MONTH($A1323))</f>
        <v/>
      </c>
      <c r="E1323" s="13"/>
      <c r="G1323" t="str">
        <f>IF($C1323="","",$C1323&amp;"-"&amp;$B1323)</f>
        <v/>
      </c>
    </row>
    <row r="1324" spans="1:7" ht="15">
      <c r="A1324" s="12"/>
      <c r="B1324" t="str">
        <f>IF($A1324="","",YEAR($A1324)*100+MONTH($A1324))</f>
        <v/>
      </c>
      <c r="E1324" s="13"/>
      <c r="G1324" t="str">
        <f>IF($C1324="","",$C1324&amp;"-"&amp;$B1324)</f>
        <v/>
      </c>
    </row>
    <row r="1325" spans="1:7" ht="15">
      <c r="A1325" s="12"/>
      <c r="B1325" t="str">
        <f>IF($A1325="","",YEAR($A1325)*100+MONTH($A1325))</f>
        <v/>
      </c>
      <c r="E1325" s="13"/>
      <c r="G1325" t="str">
        <f>IF($C1325="","",$C1325&amp;"-"&amp;$B1325)</f>
        <v/>
      </c>
    </row>
    <row r="1326" spans="1:7" ht="15">
      <c r="A1326" s="12"/>
      <c r="B1326" t="str">
        <f>IF($A1326="","",YEAR($A1326)*100+MONTH($A1326))</f>
        <v/>
      </c>
      <c r="E1326" s="13"/>
      <c r="G1326" t="str">
        <f>IF($C1326="","",$C1326&amp;"-"&amp;$B1326)</f>
        <v/>
      </c>
    </row>
    <row r="1327" spans="1:7" ht="15">
      <c r="A1327" s="12"/>
      <c r="B1327" t="str">
        <f>IF($A1327="","",YEAR($A1327)*100+MONTH($A1327))</f>
        <v/>
      </c>
      <c r="E1327" s="13"/>
      <c r="G1327" t="str">
        <f>IF($C1327="","",$C1327&amp;"-"&amp;$B1327)</f>
        <v/>
      </c>
    </row>
    <row r="1328" spans="1:7" ht="15">
      <c r="A1328" s="12"/>
      <c r="B1328" t="str">
        <f>IF($A1328="","",YEAR($A1328)*100+MONTH($A1328))</f>
        <v/>
      </c>
      <c r="E1328" s="13"/>
      <c r="G1328" t="str">
        <f>IF($C1328="","",$C1328&amp;"-"&amp;$B1328)</f>
        <v/>
      </c>
    </row>
    <row r="1329" spans="1:7" ht="15">
      <c r="A1329" s="12"/>
      <c r="B1329" t="str">
        <f>IF($A1329="","",YEAR($A1329)*100+MONTH($A1329))</f>
        <v/>
      </c>
      <c r="E1329" s="13"/>
      <c r="G1329" t="str">
        <f>IF($C1329="","",$C1329&amp;"-"&amp;$B1329)</f>
        <v/>
      </c>
    </row>
    <row r="1330" spans="1:7" ht="15">
      <c r="A1330" s="12"/>
      <c r="B1330" t="str">
        <f>IF($A1330="","",YEAR($A1330)*100+MONTH($A1330))</f>
        <v/>
      </c>
      <c r="E1330" s="13"/>
      <c r="G1330" t="str">
        <f>IF($C1330="","",$C1330&amp;"-"&amp;$B1330)</f>
        <v/>
      </c>
    </row>
    <row r="1331" spans="1:7" ht="15">
      <c r="A1331" s="12"/>
      <c r="B1331" t="str">
        <f>IF($A1331="","",YEAR($A1331)*100+MONTH($A1331))</f>
        <v/>
      </c>
      <c r="E1331" s="13"/>
      <c r="G1331" t="str">
        <f>IF($C1331="","",$C1331&amp;"-"&amp;$B1331)</f>
        <v/>
      </c>
    </row>
    <row r="1332" spans="1:7" ht="15">
      <c r="A1332" s="12"/>
      <c r="B1332" t="str">
        <f>IF($A1332="","",YEAR($A1332)*100+MONTH($A1332))</f>
        <v/>
      </c>
      <c r="E1332" s="13"/>
      <c r="G1332" t="str">
        <f>IF($C1332="","",$C1332&amp;"-"&amp;$B1332)</f>
        <v/>
      </c>
    </row>
    <row r="1333" spans="1:7" ht="15">
      <c r="A1333" s="12"/>
      <c r="B1333" t="str">
        <f>IF($A1333="","",YEAR($A1333)*100+MONTH($A1333))</f>
        <v/>
      </c>
      <c r="E1333" s="13"/>
      <c r="G1333" t="str">
        <f>IF($C1333="","",$C1333&amp;"-"&amp;$B1333)</f>
        <v/>
      </c>
    </row>
    <row r="1334" spans="1:7" ht="15">
      <c r="A1334" s="12"/>
      <c r="B1334" t="str">
        <f>IF($A1334="","",YEAR($A1334)*100+MONTH($A1334))</f>
        <v/>
      </c>
      <c r="E1334" s="13"/>
      <c r="G1334" t="str">
        <f>IF($C1334="","",$C1334&amp;"-"&amp;$B1334)</f>
        <v/>
      </c>
    </row>
    <row r="1335" spans="1:7" ht="15">
      <c r="A1335" s="12"/>
      <c r="B1335" t="str">
        <f>IF($A1335="","",YEAR($A1335)*100+MONTH($A1335))</f>
        <v/>
      </c>
      <c r="E1335" s="13"/>
      <c r="G1335" t="str">
        <f>IF($C1335="","",$C1335&amp;"-"&amp;$B1335)</f>
        <v/>
      </c>
    </row>
    <row r="1336" spans="1:7" ht="15">
      <c r="A1336" s="12"/>
      <c r="B1336" t="str">
        <f>IF($A1336="","",YEAR($A1336)*100+MONTH($A1336))</f>
        <v/>
      </c>
      <c r="E1336" s="13"/>
      <c r="G1336" t="str">
        <f>IF($C1336="","",$C1336&amp;"-"&amp;$B1336)</f>
        <v/>
      </c>
    </row>
    <row r="1337" spans="1:7" ht="15">
      <c r="A1337" s="12"/>
      <c r="B1337" t="str">
        <f>IF($A1337="","",YEAR($A1337)*100+MONTH($A1337))</f>
        <v/>
      </c>
      <c r="E1337" s="13"/>
      <c r="G1337" t="str">
        <f>IF($C1337="","",$C1337&amp;"-"&amp;$B1337)</f>
        <v/>
      </c>
    </row>
    <row r="1338" spans="1:7" ht="15">
      <c r="A1338" s="12"/>
      <c r="B1338" t="str">
        <f>IF($A1338="","",YEAR($A1338)*100+MONTH($A1338))</f>
        <v/>
      </c>
      <c r="E1338" s="13"/>
      <c r="G1338" t="str">
        <f>IF($C1338="","",$C1338&amp;"-"&amp;$B1338)</f>
        <v/>
      </c>
    </row>
    <row r="1339" spans="1:7" ht="15">
      <c r="A1339" s="12"/>
      <c r="B1339" t="str">
        <f>IF($A1339="","",YEAR($A1339)*100+MONTH($A1339))</f>
        <v/>
      </c>
      <c r="E1339" s="13"/>
      <c r="G1339" t="str">
        <f>IF($C1339="","",$C1339&amp;"-"&amp;$B1339)</f>
        <v/>
      </c>
    </row>
    <row r="1340" spans="1:7" ht="15">
      <c r="A1340" s="12"/>
      <c r="B1340" t="str">
        <f>IF($A1340="","",YEAR($A1340)*100+MONTH($A1340))</f>
        <v/>
      </c>
      <c r="E1340" s="13"/>
      <c r="G1340" t="str">
        <f>IF($C1340="","",$C1340&amp;"-"&amp;$B1340)</f>
        <v/>
      </c>
    </row>
    <row r="1341" spans="1:7" ht="15">
      <c r="A1341" s="12"/>
      <c r="B1341" t="str">
        <f>IF($A1341="","",YEAR($A1341)*100+MONTH($A1341))</f>
        <v/>
      </c>
      <c r="E1341" s="13"/>
      <c r="G1341" t="str">
        <f>IF($C1341="","",$C1341&amp;"-"&amp;$B1341)</f>
        <v/>
      </c>
    </row>
    <row r="1342" spans="1:7" ht="15">
      <c r="A1342" s="12"/>
      <c r="B1342" t="str">
        <f>IF($A1342="","",YEAR($A1342)*100+MONTH($A1342))</f>
        <v/>
      </c>
      <c r="E1342" s="13"/>
      <c r="G1342" t="str">
        <f>IF($C1342="","",$C1342&amp;"-"&amp;$B1342)</f>
        <v/>
      </c>
    </row>
    <row r="1343" spans="1:7" ht="15">
      <c r="A1343" s="12"/>
      <c r="B1343" t="str">
        <f>IF($A1343="","",YEAR($A1343)*100+MONTH($A1343))</f>
        <v/>
      </c>
      <c r="E1343" s="13"/>
      <c r="G1343" t="str">
        <f>IF($C1343="","",$C1343&amp;"-"&amp;$B1343)</f>
        <v/>
      </c>
    </row>
    <row r="1344" spans="1:7" ht="15">
      <c r="A1344" s="12"/>
      <c r="B1344" t="str">
        <f>IF($A1344="","",YEAR($A1344)*100+MONTH($A1344))</f>
        <v/>
      </c>
      <c r="E1344" s="13"/>
      <c r="G1344" t="str">
        <f>IF($C1344="","",$C1344&amp;"-"&amp;$B1344)</f>
        <v/>
      </c>
    </row>
    <row r="1345" spans="1:7" ht="15">
      <c r="A1345" s="12"/>
      <c r="B1345" t="str">
        <f>IF($A1345="","",YEAR($A1345)*100+MONTH($A1345))</f>
        <v/>
      </c>
      <c r="E1345" s="13"/>
      <c r="G1345" t="str">
        <f>IF($C1345="","",$C1345&amp;"-"&amp;$B1345)</f>
        <v/>
      </c>
    </row>
    <row r="1346" spans="1:7" ht="15">
      <c r="A1346" s="12"/>
      <c r="B1346" t="str">
        <f>IF($A1346="","",YEAR($A1346)*100+MONTH($A1346))</f>
        <v/>
      </c>
      <c r="E1346" s="13"/>
      <c r="G1346" t="str">
        <f>IF($C1346="","",$C1346&amp;"-"&amp;$B1346)</f>
        <v/>
      </c>
    </row>
    <row r="1347" spans="1:7" ht="15">
      <c r="A1347" s="12"/>
      <c r="B1347" t="str">
        <f>IF($A1347="","",YEAR($A1347)*100+MONTH($A1347))</f>
        <v/>
      </c>
      <c r="E1347" s="13"/>
      <c r="G1347" t="str">
        <f>IF($C1347="","",$C1347&amp;"-"&amp;$B1347)</f>
        <v/>
      </c>
    </row>
    <row r="1348" spans="1:7" ht="15">
      <c r="A1348" s="12"/>
      <c r="B1348" t="str">
        <f>IF($A1348="","",YEAR($A1348)*100+MONTH($A1348))</f>
        <v/>
      </c>
      <c r="E1348" s="13"/>
      <c r="G1348" t="str">
        <f>IF($C1348="","",$C1348&amp;"-"&amp;$B1348)</f>
        <v/>
      </c>
    </row>
    <row r="1349" spans="1:7" ht="15">
      <c r="A1349" s="12"/>
      <c r="B1349" t="str">
        <f>IF($A1349="","",YEAR($A1349)*100+MONTH($A1349))</f>
        <v/>
      </c>
      <c r="E1349" s="13"/>
      <c r="G1349" t="str">
        <f>IF($C1349="","",$C1349&amp;"-"&amp;$B1349)</f>
        <v/>
      </c>
    </row>
    <row r="1350" spans="1:7" ht="15">
      <c r="A1350" s="12"/>
      <c r="B1350" t="str">
        <f>IF($A1350="","",YEAR($A1350)*100+MONTH($A1350))</f>
        <v/>
      </c>
      <c r="E1350" s="13"/>
      <c r="G1350" t="str">
        <f>IF($C1350="","",$C1350&amp;"-"&amp;$B1350)</f>
        <v/>
      </c>
    </row>
    <row r="1351" spans="1:7" ht="15">
      <c r="A1351" s="12"/>
      <c r="B1351" t="str">
        <f>IF($A1351="","",YEAR($A1351)*100+MONTH($A1351))</f>
        <v/>
      </c>
      <c r="E1351" s="13"/>
      <c r="G1351" t="str">
        <f>IF($C1351="","",$C1351&amp;"-"&amp;$B1351)</f>
        <v/>
      </c>
    </row>
    <row r="1352" spans="1:7" ht="15">
      <c r="A1352" s="12"/>
      <c r="B1352" t="str">
        <f>IF($A1352="","",YEAR($A1352)*100+MONTH($A1352))</f>
        <v/>
      </c>
      <c r="E1352" s="13"/>
      <c r="G1352" t="str">
        <f>IF($C1352="","",$C1352&amp;"-"&amp;$B1352)</f>
        <v/>
      </c>
    </row>
    <row r="1353" spans="1:7" ht="15">
      <c r="A1353" s="12"/>
      <c r="B1353" t="str">
        <f>IF($A1353="","",YEAR($A1353)*100+MONTH($A1353))</f>
        <v/>
      </c>
      <c r="E1353" s="13"/>
      <c r="G1353" t="str">
        <f>IF($C1353="","",$C1353&amp;"-"&amp;$B1353)</f>
        <v/>
      </c>
    </row>
    <row r="1354" spans="1:7" ht="15">
      <c r="A1354" s="12"/>
      <c r="B1354" t="str">
        <f>IF($A1354="","",YEAR($A1354)*100+MONTH($A1354))</f>
        <v/>
      </c>
      <c r="E1354" s="13"/>
      <c r="G1354" t="str">
        <f>IF($C1354="","",$C1354&amp;"-"&amp;$B1354)</f>
        <v/>
      </c>
    </row>
    <row r="1355" spans="1:7" ht="15">
      <c r="A1355" s="12"/>
      <c r="B1355" t="str">
        <f>IF($A1355="","",YEAR($A1355)*100+MONTH($A1355))</f>
        <v/>
      </c>
      <c r="E1355" s="13"/>
      <c r="G1355" t="str">
        <f>IF($C1355="","",$C1355&amp;"-"&amp;$B1355)</f>
        <v/>
      </c>
    </row>
    <row r="1356" spans="1:7" ht="15">
      <c r="A1356" s="12"/>
      <c r="B1356" t="str">
        <f>IF($A1356="","",YEAR($A1356)*100+MONTH($A1356))</f>
        <v/>
      </c>
      <c r="E1356" s="13"/>
      <c r="G1356" t="str">
        <f>IF($C1356="","",$C1356&amp;"-"&amp;$B1356)</f>
        <v/>
      </c>
    </row>
    <row r="1357" spans="1:7" ht="15">
      <c r="A1357" s="12"/>
      <c r="B1357" t="str">
        <f>IF($A1357="","",YEAR($A1357)*100+MONTH($A1357))</f>
        <v/>
      </c>
      <c r="E1357" s="13"/>
      <c r="G1357" t="str">
        <f>IF($C1357="","",$C1357&amp;"-"&amp;$B1357)</f>
        <v/>
      </c>
    </row>
    <row r="1358" spans="1:7" ht="15">
      <c r="A1358" s="12"/>
      <c r="B1358" t="str">
        <f>IF($A1358="","",YEAR($A1358)*100+MONTH($A1358))</f>
        <v/>
      </c>
      <c r="E1358" s="13"/>
      <c r="G1358" t="str">
        <f>IF($C1358="","",$C1358&amp;"-"&amp;$B1358)</f>
        <v/>
      </c>
    </row>
    <row r="1359" spans="1:7" ht="15">
      <c r="A1359" s="12"/>
      <c r="B1359" t="str">
        <f>IF($A1359="","",YEAR($A1359)*100+MONTH($A1359))</f>
        <v/>
      </c>
      <c r="E1359" s="13"/>
      <c r="G1359" t="str">
        <f>IF($C1359="","",$C1359&amp;"-"&amp;$B1359)</f>
        <v/>
      </c>
    </row>
    <row r="1360" spans="1:7" ht="15">
      <c r="A1360" s="12"/>
      <c r="B1360" t="str">
        <f>IF($A1360="","",YEAR($A1360)*100+MONTH($A1360))</f>
        <v/>
      </c>
      <c r="E1360" s="13"/>
      <c r="G1360" t="str">
        <f>IF($C1360="","",$C1360&amp;"-"&amp;$B1360)</f>
        <v/>
      </c>
    </row>
    <row r="1361" spans="1:7" ht="15">
      <c r="A1361" s="12"/>
      <c r="B1361" t="str">
        <f>IF($A1361="","",YEAR($A1361)*100+MONTH($A1361))</f>
        <v/>
      </c>
      <c r="E1361" s="13"/>
      <c r="G1361" t="str">
        <f>IF($C1361="","",$C1361&amp;"-"&amp;$B1361)</f>
        <v/>
      </c>
    </row>
    <row r="1362" spans="1:7" ht="15">
      <c r="A1362" s="12"/>
      <c r="B1362" t="str">
        <f>IF($A1362="","",YEAR($A1362)*100+MONTH($A1362))</f>
        <v/>
      </c>
      <c r="E1362" s="13"/>
      <c r="G1362" t="str">
        <f>IF($C1362="","",$C1362&amp;"-"&amp;$B1362)</f>
        <v/>
      </c>
    </row>
    <row r="1363" spans="1:7" ht="15">
      <c r="A1363" s="12"/>
      <c r="B1363" t="str">
        <f>IF($A1363="","",YEAR($A1363)*100+MONTH($A1363))</f>
        <v/>
      </c>
      <c r="E1363" s="13"/>
      <c r="G1363" t="str">
        <f>IF($C1363="","",$C1363&amp;"-"&amp;$B1363)</f>
        <v/>
      </c>
    </row>
    <row r="1364" spans="1:7" ht="15">
      <c r="A1364" s="12"/>
      <c r="B1364" t="str">
        <f>IF($A1364="","",YEAR($A1364)*100+MONTH($A1364))</f>
        <v/>
      </c>
      <c r="E1364" s="13"/>
      <c r="G1364" t="str">
        <f>IF($C1364="","",$C1364&amp;"-"&amp;$B1364)</f>
        <v/>
      </c>
    </row>
    <row r="1365" spans="1:7" ht="15">
      <c r="A1365" s="12"/>
      <c r="B1365" t="str">
        <f>IF($A1365="","",YEAR($A1365)*100+MONTH($A1365))</f>
        <v/>
      </c>
      <c r="E1365" s="13"/>
      <c r="G1365" t="str">
        <f>IF($C1365="","",$C1365&amp;"-"&amp;$B1365)</f>
        <v/>
      </c>
    </row>
    <row r="1366" spans="1:7" ht="15">
      <c r="A1366" s="12"/>
      <c r="B1366" t="str">
        <f>IF($A1366="","",YEAR($A1366)*100+MONTH($A1366))</f>
        <v/>
      </c>
      <c r="E1366" s="13"/>
      <c r="G1366" t="str">
        <f>IF($C1366="","",$C1366&amp;"-"&amp;$B1366)</f>
        <v/>
      </c>
    </row>
    <row r="1367" spans="1:7" ht="15">
      <c r="A1367" s="12"/>
      <c r="B1367" t="str">
        <f>IF($A1367="","",YEAR($A1367)*100+MONTH($A1367))</f>
        <v/>
      </c>
      <c r="E1367" s="13"/>
      <c r="G1367" t="str">
        <f>IF($C1367="","",$C1367&amp;"-"&amp;$B1367)</f>
        <v/>
      </c>
    </row>
    <row r="1368" spans="1:7" ht="15">
      <c r="A1368" s="12"/>
      <c r="B1368" t="str">
        <f>IF($A1368="","",YEAR($A1368)*100+MONTH($A1368))</f>
        <v/>
      </c>
      <c r="E1368" s="13"/>
      <c r="G1368" t="str">
        <f>IF($C1368="","",$C1368&amp;"-"&amp;$B1368)</f>
        <v/>
      </c>
    </row>
    <row r="1369" spans="1:7" ht="15">
      <c r="A1369" s="12"/>
      <c r="B1369" t="str">
        <f>IF($A1369="","",YEAR($A1369)*100+MONTH($A1369))</f>
        <v/>
      </c>
      <c r="E1369" s="13"/>
      <c r="G1369" t="str">
        <f>IF($C1369="","",$C1369&amp;"-"&amp;$B1369)</f>
        <v/>
      </c>
    </row>
    <row r="1370" spans="1:7" ht="15">
      <c r="A1370" s="12"/>
      <c r="B1370" t="str">
        <f>IF($A1370="","",YEAR($A1370)*100+MONTH($A1370))</f>
        <v/>
      </c>
      <c r="E1370" s="13"/>
      <c r="G1370" t="str">
        <f>IF($C1370="","",$C1370&amp;"-"&amp;$B1370)</f>
        <v/>
      </c>
    </row>
    <row r="1371" spans="1:7" ht="15">
      <c r="A1371" s="12"/>
      <c r="B1371" t="str">
        <f>IF($A1371="","",YEAR($A1371)*100+MONTH($A1371))</f>
        <v/>
      </c>
      <c r="E1371" s="13"/>
      <c r="G1371" t="str">
        <f>IF($C1371="","",$C1371&amp;"-"&amp;$B1371)</f>
        <v/>
      </c>
    </row>
    <row r="1372" spans="1:7" ht="15">
      <c r="A1372" s="12"/>
      <c r="B1372" t="str">
        <f>IF($A1372="","",YEAR($A1372)*100+MONTH($A1372))</f>
        <v/>
      </c>
      <c r="E1372" s="13"/>
      <c r="G1372" t="str">
        <f>IF($C1372="","",$C1372&amp;"-"&amp;$B1372)</f>
        <v/>
      </c>
    </row>
    <row r="1373" spans="1:7" ht="15">
      <c r="A1373" s="12"/>
      <c r="B1373" t="str">
        <f>IF($A1373="","",YEAR($A1373)*100+MONTH($A1373))</f>
        <v/>
      </c>
      <c r="E1373" s="13"/>
      <c r="G1373" t="str">
        <f>IF($C1373="","",$C1373&amp;"-"&amp;$B1373)</f>
        <v/>
      </c>
    </row>
    <row r="1374" spans="1:7" ht="15">
      <c r="A1374" s="12"/>
      <c r="B1374" t="str">
        <f>IF($A1374="","",YEAR($A1374)*100+MONTH($A1374))</f>
        <v/>
      </c>
      <c r="E1374" s="13"/>
      <c r="G1374" t="str">
        <f>IF($C1374="","",$C1374&amp;"-"&amp;$B1374)</f>
        <v/>
      </c>
    </row>
    <row r="1375" spans="1:7" ht="15">
      <c r="A1375" s="12"/>
      <c r="B1375" t="str">
        <f>IF($A1375="","",YEAR($A1375)*100+MONTH($A1375))</f>
        <v/>
      </c>
      <c r="E1375" s="13"/>
      <c r="G1375" t="str">
        <f>IF($C1375="","",$C1375&amp;"-"&amp;$B1375)</f>
        <v/>
      </c>
    </row>
    <row r="1376" spans="1:7" ht="15">
      <c r="A1376" s="12"/>
      <c r="B1376" t="str">
        <f>IF($A1376="","",YEAR($A1376)*100+MONTH($A1376))</f>
        <v/>
      </c>
      <c r="E1376" s="13"/>
      <c r="G1376" t="str">
        <f>IF($C1376="","",$C1376&amp;"-"&amp;$B1376)</f>
        <v/>
      </c>
    </row>
    <row r="1377" spans="1:7" ht="15">
      <c r="A1377" s="12"/>
      <c r="B1377" t="str">
        <f>IF($A1377="","",YEAR($A1377)*100+MONTH($A1377))</f>
        <v/>
      </c>
      <c r="E1377" s="13"/>
      <c r="G1377" t="str">
        <f>IF($C1377="","",$C1377&amp;"-"&amp;$B1377)</f>
        <v/>
      </c>
    </row>
    <row r="1378" spans="1:7" ht="15">
      <c r="A1378" s="12"/>
      <c r="B1378" t="str">
        <f>IF($A1378="","",YEAR($A1378)*100+MONTH($A1378))</f>
        <v/>
      </c>
      <c r="E1378" s="13"/>
      <c r="G1378" t="str">
        <f>IF($C1378="","",$C1378&amp;"-"&amp;$B1378)</f>
        <v/>
      </c>
    </row>
    <row r="1379" spans="1:7" ht="15">
      <c r="A1379" s="12"/>
      <c r="B1379" t="str">
        <f>IF($A1379="","",YEAR($A1379)*100+MONTH($A1379))</f>
        <v/>
      </c>
      <c r="E1379" s="13"/>
      <c r="G1379" t="str">
        <f>IF($C1379="","",$C1379&amp;"-"&amp;$B1379)</f>
        <v/>
      </c>
    </row>
    <row r="1380" spans="1:7" ht="15">
      <c r="A1380" s="12"/>
      <c r="B1380" t="str">
        <f>IF($A1380="","",YEAR($A1380)*100+MONTH($A1380))</f>
        <v/>
      </c>
      <c r="E1380" s="13"/>
      <c r="G1380" t="str">
        <f>IF($C1380="","",$C1380&amp;"-"&amp;$B1380)</f>
        <v/>
      </c>
    </row>
    <row r="1381" spans="1:7" ht="15">
      <c r="A1381" s="12"/>
      <c r="B1381" t="str">
        <f>IF($A1381="","",YEAR($A1381)*100+MONTH($A1381))</f>
        <v/>
      </c>
      <c r="E1381" s="13"/>
      <c r="G1381" t="str">
        <f>IF($C1381="","",$C1381&amp;"-"&amp;$B1381)</f>
        <v/>
      </c>
    </row>
    <row r="1382" spans="1:7" ht="15">
      <c r="A1382" s="12"/>
      <c r="B1382" t="str">
        <f>IF($A1382="","",YEAR($A1382)*100+MONTH($A1382))</f>
        <v/>
      </c>
      <c r="E1382" s="13"/>
      <c r="G1382" t="str">
        <f>IF($C1382="","",$C1382&amp;"-"&amp;$B1382)</f>
        <v/>
      </c>
    </row>
    <row r="1383" spans="1:7" ht="15">
      <c r="A1383" s="12"/>
      <c r="B1383" t="str">
        <f>IF($A1383="","",YEAR($A1383)*100+MONTH($A1383))</f>
        <v/>
      </c>
      <c r="E1383" s="13"/>
      <c r="G1383" t="str">
        <f>IF($C1383="","",$C1383&amp;"-"&amp;$B1383)</f>
        <v/>
      </c>
    </row>
    <row r="1384" spans="1:7" ht="15">
      <c r="A1384" s="12"/>
      <c r="B1384" t="str">
        <f>IF($A1384="","",YEAR($A1384)*100+MONTH($A1384))</f>
        <v/>
      </c>
      <c r="E1384" s="13"/>
      <c r="G1384" t="str">
        <f>IF($C1384="","",$C1384&amp;"-"&amp;$B1384)</f>
        <v/>
      </c>
    </row>
    <row r="1385" spans="1:7" ht="15">
      <c r="A1385" s="12"/>
      <c r="B1385" t="str">
        <f>IF($A1385="","",YEAR($A1385)*100+MONTH($A1385))</f>
        <v/>
      </c>
      <c r="E1385" s="13"/>
      <c r="G1385" t="str">
        <f>IF($C1385="","",$C1385&amp;"-"&amp;$B1385)</f>
        <v/>
      </c>
    </row>
    <row r="1386" spans="1:7" ht="15">
      <c r="A1386" s="12"/>
      <c r="B1386" t="str">
        <f>IF($A1386="","",YEAR($A1386)*100+MONTH($A1386))</f>
        <v/>
      </c>
      <c r="E1386" s="13"/>
      <c r="G1386" t="str">
        <f>IF($C1386="","",$C1386&amp;"-"&amp;$B1386)</f>
        <v/>
      </c>
    </row>
    <row r="1387" spans="1:7" ht="15">
      <c r="A1387" s="12"/>
      <c r="B1387" t="str">
        <f>IF($A1387="","",YEAR($A1387)*100+MONTH($A1387))</f>
        <v/>
      </c>
      <c r="E1387" s="13"/>
      <c r="G1387" t="str">
        <f>IF($C1387="","",$C1387&amp;"-"&amp;$B1387)</f>
        <v/>
      </c>
    </row>
    <row r="1388" spans="1:7" ht="15">
      <c r="A1388" s="12"/>
      <c r="B1388" t="str">
        <f>IF($A1388="","",YEAR($A1388)*100+MONTH($A1388))</f>
        <v/>
      </c>
      <c r="E1388" s="13"/>
      <c r="G1388" t="str">
        <f>IF($C1388="","",$C1388&amp;"-"&amp;$B1388)</f>
        <v/>
      </c>
    </row>
    <row r="1389" spans="1:7" ht="15">
      <c r="A1389" s="12"/>
      <c r="B1389" t="str">
        <f>IF($A1389="","",YEAR($A1389)*100+MONTH($A1389))</f>
        <v/>
      </c>
      <c r="E1389" s="13"/>
      <c r="G1389" t="str">
        <f>IF($C1389="","",$C1389&amp;"-"&amp;$B1389)</f>
        <v/>
      </c>
    </row>
    <row r="1390" spans="1:7" ht="15">
      <c r="A1390" s="12"/>
      <c r="B1390" t="str">
        <f>IF($A1390="","",YEAR($A1390)*100+MONTH($A1390))</f>
        <v/>
      </c>
      <c r="E1390" s="13"/>
      <c r="G1390" t="str">
        <f>IF($C1390="","",$C1390&amp;"-"&amp;$B1390)</f>
        <v/>
      </c>
    </row>
    <row r="1391" spans="1:7" ht="15">
      <c r="A1391" s="12"/>
      <c r="B1391" t="str">
        <f>IF($A1391="","",YEAR($A1391)*100+MONTH($A1391))</f>
        <v/>
      </c>
      <c r="E1391" s="13"/>
      <c r="G1391" t="str">
        <f>IF($C1391="","",$C1391&amp;"-"&amp;$B1391)</f>
        <v/>
      </c>
    </row>
    <row r="1392" spans="1:7" ht="15">
      <c r="A1392" s="12"/>
      <c r="B1392" t="str">
        <f>IF($A1392="","",YEAR($A1392)*100+MONTH($A1392))</f>
        <v/>
      </c>
      <c r="E1392" s="13"/>
      <c r="G1392" t="str">
        <f>IF($C1392="","",$C1392&amp;"-"&amp;$B1392)</f>
        <v/>
      </c>
    </row>
    <row r="1393" spans="1:7" ht="15">
      <c r="A1393" s="12"/>
      <c r="B1393" t="str">
        <f>IF($A1393="","",YEAR($A1393)*100+MONTH($A1393))</f>
        <v/>
      </c>
      <c r="E1393" s="13"/>
      <c r="G1393" t="str">
        <f>IF($C1393="","",$C1393&amp;"-"&amp;$B1393)</f>
        <v/>
      </c>
    </row>
    <row r="1394" spans="1:7" ht="15">
      <c r="A1394" s="12"/>
      <c r="B1394" t="str">
        <f>IF($A1394="","",YEAR($A1394)*100+MONTH($A1394))</f>
        <v/>
      </c>
      <c r="E1394" s="13"/>
      <c r="G1394" t="str">
        <f>IF($C1394="","",$C1394&amp;"-"&amp;$B1394)</f>
        <v/>
      </c>
    </row>
    <row r="1395" spans="1:7" ht="15">
      <c r="A1395" s="12"/>
      <c r="B1395" t="str">
        <f>IF($A1395="","",YEAR($A1395)*100+MONTH($A1395))</f>
        <v/>
      </c>
      <c r="E1395" s="13"/>
      <c r="G1395" t="str">
        <f>IF($C1395="","",$C1395&amp;"-"&amp;$B1395)</f>
        <v/>
      </c>
    </row>
    <row r="1396" spans="1:7" ht="15">
      <c r="A1396" s="12"/>
      <c r="B1396" t="str">
        <f>IF($A1396="","",YEAR($A1396)*100+MONTH($A1396))</f>
        <v/>
      </c>
      <c r="E1396" s="13"/>
      <c r="G1396" t="str">
        <f>IF($C1396="","",$C1396&amp;"-"&amp;$B1396)</f>
        <v/>
      </c>
    </row>
    <row r="1397" spans="1:7" ht="15">
      <c r="A1397" s="12"/>
      <c r="B1397" t="str">
        <f>IF($A1397="","",YEAR($A1397)*100+MONTH($A1397))</f>
        <v/>
      </c>
      <c r="E1397" s="13"/>
      <c r="G1397" t="str">
        <f>IF($C1397="","",$C1397&amp;"-"&amp;$B1397)</f>
        <v/>
      </c>
    </row>
    <row r="1398" spans="1:7" ht="15">
      <c r="A1398" s="12"/>
      <c r="B1398" t="str">
        <f>IF($A1398="","",YEAR($A1398)*100+MONTH($A1398))</f>
        <v/>
      </c>
      <c r="E1398" s="13"/>
      <c r="G1398" t="str">
        <f>IF($C1398="","",$C1398&amp;"-"&amp;$B1398)</f>
        <v/>
      </c>
    </row>
    <row r="1399" spans="1:7" ht="15">
      <c r="A1399" s="12"/>
      <c r="B1399" t="str">
        <f>IF($A1399="","",YEAR($A1399)*100+MONTH($A1399))</f>
        <v/>
      </c>
      <c r="E1399" s="13"/>
      <c r="G1399" t="str">
        <f>IF($C1399="","",$C1399&amp;"-"&amp;$B1399)</f>
        <v/>
      </c>
    </row>
    <row r="1400" spans="1:7" ht="15">
      <c r="A1400" s="12"/>
      <c r="B1400" t="str">
        <f>IF($A1400="","",YEAR($A1400)*100+MONTH($A1400))</f>
        <v/>
      </c>
      <c r="E1400" s="13"/>
      <c r="G1400" t="str">
        <f>IF($C1400="","",$C1400&amp;"-"&amp;$B1400)</f>
        <v/>
      </c>
    </row>
    <row r="1401" spans="1:7" ht="15">
      <c r="A1401" s="12"/>
      <c r="B1401" t="str">
        <f>IF($A1401="","",YEAR($A1401)*100+MONTH($A1401))</f>
        <v/>
      </c>
      <c r="E1401" s="13"/>
      <c r="G1401" t="str">
        <f>IF($C1401="","",$C1401&amp;"-"&amp;$B1401)</f>
        <v/>
      </c>
    </row>
    <row r="1402" spans="1:7" ht="15">
      <c r="A1402" s="12"/>
      <c r="B1402" t="str">
        <f>IF($A1402="","",YEAR($A1402)*100+MONTH($A1402))</f>
        <v/>
      </c>
      <c r="E1402" s="13"/>
      <c r="G1402" t="str">
        <f>IF($C1402="","",$C1402&amp;"-"&amp;$B1402)</f>
        <v/>
      </c>
    </row>
    <row r="1403" spans="1:7" ht="15">
      <c r="A1403" s="12"/>
      <c r="B1403" t="str">
        <f>IF($A1403="","",YEAR($A1403)*100+MONTH($A1403))</f>
        <v/>
      </c>
      <c r="E1403" s="13"/>
      <c r="G1403" t="str">
        <f>IF($C1403="","",$C1403&amp;"-"&amp;$B1403)</f>
        <v/>
      </c>
    </row>
    <row r="1404" spans="1:7" ht="15">
      <c r="A1404" s="12"/>
      <c r="B1404" t="str">
        <f>IF($A1404="","",YEAR($A1404)*100+MONTH($A1404))</f>
        <v/>
      </c>
      <c r="E1404" s="13"/>
      <c r="G1404" t="str">
        <f>IF($C1404="","",$C1404&amp;"-"&amp;$B1404)</f>
        <v/>
      </c>
    </row>
    <row r="1405" spans="1:7" ht="15">
      <c r="A1405" s="12"/>
      <c r="B1405" t="str">
        <f>IF($A1405="","",YEAR($A1405)*100+MONTH($A1405))</f>
        <v/>
      </c>
      <c r="E1405" s="13"/>
      <c r="G1405" t="str">
        <f>IF($C1405="","",$C1405&amp;"-"&amp;$B1405)</f>
        <v/>
      </c>
    </row>
    <row r="1406" spans="1:7" ht="15">
      <c r="A1406" s="12"/>
      <c r="B1406" t="str">
        <f>IF($A1406="","",YEAR($A1406)*100+MONTH($A1406))</f>
        <v/>
      </c>
      <c r="E1406" s="13"/>
      <c r="G1406" t="str">
        <f>IF($C1406="","",$C1406&amp;"-"&amp;$B1406)</f>
        <v/>
      </c>
    </row>
    <row r="1407" spans="1:7" ht="15">
      <c r="A1407" s="12"/>
      <c r="B1407" t="str">
        <f>IF($A1407="","",YEAR($A1407)*100+MONTH($A1407))</f>
        <v/>
      </c>
      <c r="E1407" s="13"/>
      <c r="G1407" t="str">
        <f>IF($C1407="","",$C1407&amp;"-"&amp;$B1407)</f>
        <v/>
      </c>
    </row>
    <row r="1408" spans="1:7" ht="15">
      <c r="A1408" s="12"/>
      <c r="B1408" t="str">
        <f>IF($A1408="","",YEAR($A1408)*100+MONTH($A1408))</f>
        <v/>
      </c>
      <c r="E1408" s="13"/>
      <c r="G1408" t="str">
        <f>IF($C1408="","",$C1408&amp;"-"&amp;$B1408)</f>
        <v/>
      </c>
    </row>
    <row r="1409" spans="1:7" ht="15">
      <c r="A1409" s="12"/>
      <c r="B1409" t="str">
        <f>IF($A1409="","",YEAR($A1409)*100+MONTH($A1409))</f>
        <v/>
      </c>
      <c r="E1409" s="13"/>
      <c r="G1409" t="str">
        <f>IF($C1409="","",$C1409&amp;"-"&amp;$B1409)</f>
        <v/>
      </c>
    </row>
    <row r="1410" spans="1:7" ht="15">
      <c r="A1410" s="12"/>
      <c r="B1410" t="str">
        <f>IF($A1410="","",YEAR($A1410)*100+MONTH($A1410))</f>
        <v/>
      </c>
      <c r="E1410" s="13"/>
      <c r="G1410" t="str">
        <f>IF($C1410="","",$C1410&amp;"-"&amp;$B1410)</f>
        <v/>
      </c>
    </row>
    <row r="1411" spans="1:7" ht="15">
      <c r="A1411" s="12"/>
      <c r="B1411" t="str">
        <f>IF($A1411="","",YEAR($A1411)*100+MONTH($A1411))</f>
        <v/>
      </c>
      <c r="E1411" s="13"/>
      <c r="G1411" t="str">
        <f>IF($C1411="","",$C1411&amp;"-"&amp;$B1411)</f>
        <v/>
      </c>
    </row>
    <row r="1412" spans="1:7" ht="15">
      <c r="A1412" s="12"/>
      <c r="B1412" t="str">
        <f>IF($A1412="","",YEAR($A1412)*100+MONTH($A1412))</f>
        <v/>
      </c>
      <c r="E1412" s="13"/>
      <c r="G1412" t="str">
        <f>IF($C1412="","",$C1412&amp;"-"&amp;$B1412)</f>
        <v/>
      </c>
    </row>
    <row r="1413" spans="1:7" ht="15">
      <c r="A1413" s="12"/>
      <c r="B1413" t="str">
        <f>IF($A1413="","",YEAR($A1413)*100+MONTH($A1413))</f>
        <v/>
      </c>
      <c r="E1413" s="13"/>
      <c r="G1413" t="str">
        <f>IF($C1413="","",$C1413&amp;"-"&amp;$B1413)</f>
        <v/>
      </c>
    </row>
    <row r="1414" spans="1:7" ht="15">
      <c r="A1414" s="12"/>
      <c r="B1414" t="str">
        <f>IF($A1414="","",YEAR($A1414)*100+MONTH($A1414))</f>
        <v/>
      </c>
      <c r="E1414" s="13"/>
      <c r="G1414" t="str">
        <f>IF($C1414="","",$C1414&amp;"-"&amp;$B1414)</f>
        <v/>
      </c>
    </row>
    <row r="1415" spans="1:7" ht="15">
      <c r="A1415" s="12"/>
      <c r="B1415" t="str">
        <f>IF($A1415="","",YEAR($A1415)*100+MONTH($A1415))</f>
        <v/>
      </c>
      <c r="E1415" s="13"/>
      <c r="G1415" t="str">
        <f>IF($C1415="","",$C1415&amp;"-"&amp;$B1415)</f>
        <v/>
      </c>
    </row>
    <row r="1416" spans="1:7" ht="15">
      <c r="A1416" s="12"/>
      <c r="B1416" t="str">
        <f>IF($A1416="","",YEAR($A1416)*100+MONTH($A1416))</f>
        <v/>
      </c>
      <c r="E1416" s="13"/>
      <c r="G1416" t="str">
        <f>IF($C1416="","",$C1416&amp;"-"&amp;$B1416)</f>
        <v/>
      </c>
    </row>
    <row r="1417" spans="1:7" ht="15">
      <c r="A1417" s="12"/>
      <c r="B1417" t="str">
        <f>IF($A1417="","",YEAR($A1417)*100+MONTH($A1417))</f>
        <v/>
      </c>
      <c r="E1417" s="13"/>
      <c r="G1417" t="str">
        <f>IF($C1417="","",$C1417&amp;"-"&amp;$B1417)</f>
        <v/>
      </c>
    </row>
    <row r="1418" spans="1:7" ht="15">
      <c r="A1418" s="12"/>
      <c r="B1418" t="str">
        <f>IF($A1418="","",YEAR($A1418)*100+MONTH($A1418))</f>
        <v/>
      </c>
      <c r="E1418" s="13"/>
      <c r="G1418" t="str">
        <f>IF($C1418="","",$C1418&amp;"-"&amp;$B1418)</f>
        <v/>
      </c>
    </row>
    <row r="1419" spans="1:7" ht="15">
      <c r="A1419" s="12"/>
      <c r="B1419" t="str">
        <f>IF($A1419="","",YEAR($A1419)*100+MONTH($A1419))</f>
        <v/>
      </c>
      <c r="E1419" s="13"/>
      <c r="G1419" t="str">
        <f>IF($C1419="","",$C1419&amp;"-"&amp;$B1419)</f>
        <v/>
      </c>
    </row>
    <row r="1420" spans="1:7" ht="15">
      <c r="A1420" s="12"/>
      <c r="B1420" t="str">
        <f>IF($A1420="","",YEAR($A1420)*100+MONTH($A1420))</f>
        <v/>
      </c>
      <c r="E1420" s="13"/>
      <c r="G1420" t="str">
        <f>IF($C1420="","",$C1420&amp;"-"&amp;$B1420)</f>
        <v/>
      </c>
    </row>
    <row r="1421" spans="1:7" ht="15">
      <c r="A1421" s="12"/>
      <c r="B1421" t="str">
        <f>IF($A1421="","",YEAR($A1421)*100+MONTH($A1421))</f>
        <v/>
      </c>
      <c r="E1421" s="13"/>
      <c r="G1421" t="str">
        <f>IF($C1421="","",$C1421&amp;"-"&amp;$B1421)</f>
        <v/>
      </c>
    </row>
    <row r="1422" spans="1:7" ht="15">
      <c r="A1422" s="12"/>
      <c r="B1422" t="str">
        <f>IF($A1422="","",YEAR($A1422)*100+MONTH($A1422))</f>
        <v/>
      </c>
      <c r="E1422" s="13"/>
      <c r="G1422" t="str">
        <f>IF($C1422="","",$C1422&amp;"-"&amp;$B1422)</f>
        <v/>
      </c>
    </row>
    <row r="1423" spans="1:7" ht="15">
      <c r="A1423" s="12"/>
      <c r="B1423" t="str">
        <f>IF($A1423="","",YEAR($A1423)*100+MONTH($A1423))</f>
        <v/>
      </c>
      <c r="E1423" s="13"/>
      <c r="G1423" t="str">
        <f>IF($C1423="","",$C1423&amp;"-"&amp;$B1423)</f>
        <v/>
      </c>
    </row>
    <row r="1424" spans="1:7" ht="15">
      <c r="A1424" s="12"/>
      <c r="B1424" t="str">
        <f>IF($A1424="","",YEAR($A1424)*100+MONTH($A1424))</f>
        <v/>
      </c>
      <c r="E1424" s="13"/>
      <c r="G1424" t="str">
        <f>IF($C1424="","",$C1424&amp;"-"&amp;$B1424)</f>
        <v/>
      </c>
    </row>
    <row r="1425" spans="1:7" ht="15">
      <c r="A1425" s="12"/>
      <c r="B1425" t="str">
        <f>IF($A1425="","",YEAR($A1425)*100+MONTH($A1425))</f>
        <v/>
      </c>
      <c r="E1425" s="13"/>
      <c r="G1425" t="str">
        <f>IF($C1425="","",$C1425&amp;"-"&amp;$B1425)</f>
        <v/>
      </c>
    </row>
    <row r="1426" spans="1:7" ht="15">
      <c r="A1426" s="12"/>
      <c r="B1426" t="str">
        <f>IF($A1426="","",YEAR($A1426)*100+MONTH($A1426))</f>
        <v/>
      </c>
      <c r="E1426" s="13"/>
      <c r="G1426" t="str">
        <f>IF($C1426="","",$C1426&amp;"-"&amp;$B1426)</f>
        <v/>
      </c>
    </row>
    <row r="1427" spans="1:7" ht="15">
      <c r="A1427" s="12"/>
      <c r="B1427" t="str">
        <f>IF($A1427="","",YEAR($A1427)*100+MONTH($A1427))</f>
        <v/>
      </c>
      <c r="E1427" s="13"/>
      <c r="G1427" t="str">
        <f>IF($C1427="","",$C1427&amp;"-"&amp;$B1427)</f>
        <v/>
      </c>
    </row>
    <row r="1428" spans="1:7" ht="15">
      <c r="A1428" s="12"/>
      <c r="B1428" t="str">
        <f>IF($A1428="","",YEAR($A1428)*100+MONTH($A1428))</f>
        <v/>
      </c>
      <c r="E1428" s="13"/>
      <c r="G1428" t="str">
        <f>IF($C1428="","",$C1428&amp;"-"&amp;$B1428)</f>
        <v/>
      </c>
    </row>
    <row r="1429" spans="1:7" ht="15">
      <c r="A1429" s="12"/>
      <c r="B1429" t="str">
        <f>IF($A1429="","",YEAR($A1429)*100+MONTH($A1429))</f>
        <v/>
      </c>
      <c r="E1429" s="13"/>
      <c r="G1429" t="str">
        <f>IF($C1429="","",$C1429&amp;"-"&amp;$B1429)</f>
        <v/>
      </c>
    </row>
    <row r="1430" spans="1:7" ht="15">
      <c r="A1430" s="12"/>
      <c r="B1430" t="str">
        <f>IF($A1430="","",YEAR($A1430)*100+MONTH($A1430))</f>
        <v/>
      </c>
      <c r="E1430" s="13"/>
      <c r="G1430" t="str">
        <f>IF($C1430="","",$C1430&amp;"-"&amp;$B1430)</f>
        <v/>
      </c>
    </row>
    <row r="1431" spans="1:7" ht="15">
      <c r="A1431" s="12"/>
      <c r="B1431" t="str">
        <f>IF($A1431="","",YEAR($A1431)*100+MONTH($A1431))</f>
        <v/>
      </c>
      <c r="E1431" s="13"/>
      <c r="G1431" t="str">
        <f>IF($C1431="","",$C1431&amp;"-"&amp;$B1431)</f>
        <v/>
      </c>
    </row>
    <row r="1432" spans="1:7" ht="15">
      <c r="A1432" s="12"/>
      <c r="B1432" t="str">
        <f>IF($A1432="","",YEAR($A1432)*100+MONTH($A1432))</f>
        <v/>
      </c>
      <c r="E1432" s="13"/>
      <c r="G1432" t="str">
        <f>IF($C1432="","",$C1432&amp;"-"&amp;$B1432)</f>
        <v/>
      </c>
    </row>
    <row r="1433" spans="1:7" ht="15">
      <c r="A1433" s="12"/>
      <c r="B1433" t="str">
        <f>IF($A1433="","",YEAR($A1433)*100+MONTH($A1433))</f>
        <v/>
      </c>
      <c r="E1433" s="13"/>
      <c r="G1433" t="str">
        <f>IF($C1433="","",$C1433&amp;"-"&amp;$B1433)</f>
        <v/>
      </c>
    </row>
    <row r="1434" spans="1:7" ht="15">
      <c r="A1434" s="12"/>
      <c r="B1434" t="str">
        <f>IF($A1434="","",YEAR($A1434)*100+MONTH($A1434))</f>
        <v/>
      </c>
      <c r="E1434" s="13"/>
      <c r="G1434" t="str">
        <f>IF($C1434="","",$C1434&amp;"-"&amp;$B1434)</f>
        <v/>
      </c>
    </row>
    <row r="1435" spans="1:7" ht="15">
      <c r="A1435" s="12"/>
      <c r="B1435" t="str">
        <f>IF($A1435="","",YEAR($A1435)*100+MONTH($A1435))</f>
        <v/>
      </c>
      <c r="E1435" s="13"/>
      <c r="G1435" t="str">
        <f>IF($C1435="","",$C1435&amp;"-"&amp;$B1435)</f>
        <v/>
      </c>
    </row>
    <row r="1436" spans="1:7" ht="15">
      <c r="A1436" s="12"/>
      <c r="B1436" t="str">
        <f>IF($A1436="","",YEAR($A1436)*100+MONTH($A1436))</f>
        <v/>
      </c>
      <c r="E1436" s="13"/>
      <c r="G1436" t="str">
        <f>IF($C1436="","",$C1436&amp;"-"&amp;$B1436)</f>
        <v/>
      </c>
    </row>
    <row r="1437" spans="1:7" ht="15">
      <c r="A1437" s="12"/>
      <c r="B1437" t="str">
        <f>IF($A1437="","",YEAR($A1437)*100+MONTH($A1437))</f>
        <v/>
      </c>
      <c r="E1437" s="13"/>
      <c r="G1437" t="str">
        <f>IF($C1437="","",$C1437&amp;"-"&amp;$B1437)</f>
        <v/>
      </c>
    </row>
    <row r="1438" spans="1:7" ht="15">
      <c r="A1438" s="12"/>
      <c r="B1438" t="str">
        <f>IF($A1438="","",YEAR($A1438)*100+MONTH($A1438))</f>
        <v/>
      </c>
      <c r="E1438" s="13"/>
      <c r="G1438" t="str">
        <f>IF($C1438="","",$C1438&amp;"-"&amp;$B1438)</f>
        <v/>
      </c>
    </row>
    <row r="1439" spans="1:7" ht="15">
      <c r="A1439" s="12"/>
      <c r="B1439" t="str">
        <f>IF($A1439="","",YEAR($A1439)*100+MONTH($A1439))</f>
        <v/>
      </c>
      <c r="E1439" s="13"/>
      <c r="G1439" t="str">
        <f>IF($C1439="","",$C1439&amp;"-"&amp;$B1439)</f>
        <v/>
      </c>
    </row>
    <row r="1440" spans="1:7" ht="15">
      <c r="A1440" s="12"/>
      <c r="B1440" t="str">
        <f>IF($A1440="","",YEAR($A1440)*100+MONTH($A1440))</f>
        <v/>
      </c>
      <c r="E1440" s="13"/>
      <c r="G1440" t="str">
        <f>IF($C1440="","",$C1440&amp;"-"&amp;$B1440)</f>
        <v/>
      </c>
    </row>
    <row r="1441" spans="1:7" ht="15">
      <c r="A1441" s="12"/>
      <c r="B1441" t="str">
        <f>IF($A1441="","",YEAR($A1441)*100+MONTH($A1441))</f>
        <v/>
      </c>
      <c r="E1441" s="13"/>
      <c r="G1441" t="str">
        <f>IF($C1441="","",$C1441&amp;"-"&amp;$B1441)</f>
        <v/>
      </c>
    </row>
    <row r="1442" spans="1:7" ht="15">
      <c r="A1442" s="12"/>
      <c r="B1442" t="str">
        <f>IF($A1442="","",YEAR($A1442)*100+MONTH($A1442))</f>
        <v/>
      </c>
      <c r="E1442" s="13"/>
      <c r="G1442" t="str">
        <f>IF($C1442="","",$C1442&amp;"-"&amp;$B1442)</f>
        <v/>
      </c>
    </row>
    <row r="1443" spans="1:7" ht="15">
      <c r="A1443" s="12"/>
      <c r="B1443" t="str">
        <f>IF($A1443="","",YEAR($A1443)*100+MONTH($A1443))</f>
        <v/>
      </c>
      <c r="E1443" s="13"/>
      <c r="G1443" t="str">
        <f>IF($C1443="","",$C1443&amp;"-"&amp;$B1443)</f>
        <v/>
      </c>
    </row>
    <row r="1444" spans="1:7" ht="15">
      <c r="A1444" s="12"/>
      <c r="B1444" t="str">
        <f>IF($A1444="","",YEAR($A1444)*100+MONTH($A1444))</f>
        <v/>
      </c>
      <c r="E1444" s="13"/>
      <c r="G1444" t="str">
        <f>IF($C1444="","",$C1444&amp;"-"&amp;$B1444)</f>
        <v/>
      </c>
    </row>
    <row r="1445" spans="1:7" ht="15">
      <c r="A1445" s="12"/>
      <c r="B1445" t="str">
        <f>IF($A1445="","",YEAR($A1445)*100+MONTH($A1445))</f>
        <v/>
      </c>
      <c r="E1445" s="13"/>
      <c r="G1445" t="str">
        <f>IF($C1445="","",$C1445&amp;"-"&amp;$B1445)</f>
        <v/>
      </c>
    </row>
    <row r="1446" spans="1:7" ht="15">
      <c r="A1446" s="12"/>
      <c r="B1446" t="str">
        <f>IF($A1446="","",YEAR($A1446)*100+MONTH($A1446))</f>
        <v/>
      </c>
      <c r="E1446" s="13"/>
      <c r="G1446" t="str">
        <f>IF($C1446="","",$C1446&amp;"-"&amp;$B1446)</f>
        <v/>
      </c>
    </row>
    <row r="1447" spans="1:7" ht="15">
      <c r="A1447" s="12"/>
      <c r="B1447" t="str">
        <f>IF($A1447="","",YEAR($A1447)*100+MONTH($A1447))</f>
        <v/>
      </c>
      <c r="E1447" s="13"/>
      <c r="G1447" t="str">
        <f>IF($C1447="","",$C1447&amp;"-"&amp;$B1447)</f>
        <v/>
      </c>
    </row>
    <row r="1448" spans="1:7" ht="15">
      <c r="A1448" s="12"/>
      <c r="B1448" t="str">
        <f>IF($A1448="","",YEAR($A1448)*100+MONTH($A1448))</f>
        <v/>
      </c>
      <c r="E1448" s="13"/>
      <c r="G1448" t="str">
        <f>IF($C1448="","",$C1448&amp;"-"&amp;$B1448)</f>
        <v/>
      </c>
    </row>
    <row r="1449" spans="1:7" ht="15">
      <c r="A1449" s="12"/>
      <c r="B1449" t="str">
        <f>IF($A1449="","",YEAR($A1449)*100+MONTH($A1449))</f>
        <v/>
      </c>
      <c r="E1449" s="13"/>
      <c r="G1449" t="str">
        <f>IF($C1449="","",$C1449&amp;"-"&amp;$B1449)</f>
        <v/>
      </c>
    </row>
    <row r="1450" spans="1:7" ht="15">
      <c r="A1450" s="12"/>
      <c r="B1450" t="str">
        <f>IF($A1450="","",YEAR($A1450)*100+MONTH($A1450))</f>
        <v/>
      </c>
      <c r="E1450" s="13"/>
      <c r="G1450" t="str">
        <f>IF($C1450="","",$C1450&amp;"-"&amp;$B1450)</f>
        <v/>
      </c>
    </row>
    <row r="1451" spans="1:7" ht="15">
      <c r="A1451" s="12"/>
      <c r="B1451" t="str">
        <f>IF($A1451="","",YEAR($A1451)*100+MONTH($A1451))</f>
        <v/>
      </c>
      <c r="E1451" s="13"/>
      <c r="G1451" t="str">
        <f>IF($C1451="","",$C1451&amp;"-"&amp;$B1451)</f>
        <v/>
      </c>
    </row>
    <row r="1452" spans="1:7" ht="15">
      <c r="A1452" s="12"/>
      <c r="B1452" t="str">
        <f>IF($A1452="","",YEAR($A1452)*100+MONTH($A1452))</f>
        <v/>
      </c>
      <c r="E1452" s="13"/>
      <c r="G1452" t="str">
        <f>IF($C1452="","",$C1452&amp;"-"&amp;$B1452)</f>
        <v/>
      </c>
    </row>
    <row r="1453" spans="1:7" ht="15">
      <c r="A1453" s="12"/>
      <c r="B1453" t="str">
        <f>IF($A1453="","",YEAR($A1453)*100+MONTH($A1453))</f>
        <v/>
      </c>
      <c r="E1453" s="13"/>
      <c r="G1453" t="str">
        <f>IF($C1453="","",$C1453&amp;"-"&amp;$B1453)</f>
        <v/>
      </c>
    </row>
    <row r="1454" spans="1:7" ht="15">
      <c r="A1454" s="12"/>
      <c r="B1454" t="str">
        <f>IF($A1454="","",YEAR($A1454)*100+MONTH($A1454))</f>
        <v/>
      </c>
      <c r="E1454" s="13"/>
      <c r="G1454" t="str">
        <f>IF($C1454="","",$C1454&amp;"-"&amp;$B1454)</f>
        <v/>
      </c>
    </row>
    <row r="1455" spans="1:7" ht="15">
      <c r="A1455" s="12"/>
      <c r="B1455" t="str">
        <f>IF($A1455="","",YEAR($A1455)*100+MONTH($A1455))</f>
        <v/>
      </c>
      <c r="E1455" s="13"/>
      <c r="G1455" t="str">
        <f>IF($C1455="","",$C1455&amp;"-"&amp;$B1455)</f>
        <v/>
      </c>
    </row>
    <row r="1456" spans="1:7" ht="15">
      <c r="A1456" s="12"/>
      <c r="B1456" t="str">
        <f>IF($A1456="","",YEAR($A1456)*100+MONTH($A1456))</f>
        <v/>
      </c>
      <c r="E1456" s="13"/>
      <c r="G1456" t="str">
        <f>IF($C1456="","",$C1456&amp;"-"&amp;$B1456)</f>
        <v/>
      </c>
    </row>
    <row r="1457" spans="1:7" ht="15">
      <c r="A1457" s="12"/>
      <c r="B1457" t="str">
        <f>IF($A1457="","",YEAR($A1457)*100+MONTH($A1457))</f>
        <v/>
      </c>
      <c r="E1457" s="13"/>
      <c r="G1457" t="str">
        <f>IF($C1457="","",$C1457&amp;"-"&amp;$B1457)</f>
        <v/>
      </c>
    </row>
    <row r="1458" spans="1:7" ht="15">
      <c r="A1458" s="12"/>
      <c r="B1458" t="str">
        <f>IF($A1458="","",YEAR($A1458)*100+MONTH($A1458))</f>
        <v/>
      </c>
      <c r="E1458" s="13"/>
      <c r="G1458" t="str">
        <f>IF($C1458="","",$C1458&amp;"-"&amp;$B1458)</f>
        <v/>
      </c>
    </row>
    <row r="1459" spans="1:7" ht="15">
      <c r="A1459" s="12"/>
      <c r="B1459" t="str">
        <f>IF($A1459="","",YEAR($A1459)*100+MONTH($A1459))</f>
        <v/>
      </c>
      <c r="E1459" s="13"/>
      <c r="G1459" t="str">
        <f>IF($C1459="","",$C1459&amp;"-"&amp;$B1459)</f>
        <v/>
      </c>
    </row>
    <row r="1460" spans="1:7" ht="15">
      <c r="A1460" s="12"/>
      <c r="B1460" t="str">
        <f>IF($A1460="","",YEAR($A1460)*100+MONTH($A1460))</f>
        <v/>
      </c>
      <c r="E1460" s="13"/>
      <c r="G1460" t="str">
        <f>IF($C1460="","",$C1460&amp;"-"&amp;$B1460)</f>
        <v/>
      </c>
    </row>
    <row r="1461" spans="1:7" ht="15">
      <c r="A1461" s="12"/>
      <c r="B1461" t="str">
        <f>IF($A1461="","",YEAR($A1461)*100+MONTH($A1461))</f>
        <v/>
      </c>
      <c r="E1461" s="13"/>
      <c r="G1461" t="str">
        <f>IF($C1461="","",$C1461&amp;"-"&amp;$B1461)</f>
        <v/>
      </c>
    </row>
    <row r="1462" spans="1:7" ht="15">
      <c r="A1462" s="12"/>
      <c r="B1462" t="str">
        <f>IF($A1462="","",YEAR($A1462)*100+MONTH($A1462))</f>
        <v/>
      </c>
      <c r="E1462" s="13"/>
      <c r="G1462" t="str">
        <f>IF($C1462="","",$C1462&amp;"-"&amp;$B1462)</f>
        <v/>
      </c>
    </row>
    <row r="1463" spans="1:7" ht="15">
      <c r="A1463" s="12"/>
      <c r="B1463" t="str">
        <f>IF($A1463="","",YEAR($A1463)*100+MONTH($A1463))</f>
        <v/>
      </c>
      <c r="E1463" s="13"/>
      <c r="G1463" t="str">
        <f>IF($C1463="","",$C1463&amp;"-"&amp;$B1463)</f>
        <v/>
      </c>
    </row>
    <row r="1464" spans="1:7" ht="15">
      <c r="A1464" s="12"/>
      <c r="B1464" t="str">
        <f>IF($A1464="","",YEAR($A1464)*100+MONTH($A1464))</f>
        <v/>
      </c>
      <c r="E1464" s="13"/>
      <c r="G1464" t="str">
        <f>IF($C1464="","",$C1464&amp;"-"&amp;$B1464)</f>
        <v/>
      </c>
    </row>
    <row r="1465" spans="1:7" ht="15">
      <c r="A1465" s="12"/>
      <c r="B1465" t="str">
        <f>IF($A1465="","",YEAR($A1465)*100+MONTH($A1465))</f>
        <v/>
      </c>
      <c r="E1465" s="13"/>
      <c r="G1465" t="str">
        <f>IF($C1465="","",$C1465&amp;"-"&amp;$B1465)</f>
        <v/>
      </c>
    </row>
    <row r="1466" spans="1:7" ht="15">
      <c r="A1466" s="12"/>
      <c r="B1466" t="str">
        <f>IF($A1466="","",YEAR($A1466)*100+MONTH($A1466))</f>
        <v/>
      </c>
      <c r="E1466" s="13"/>
      <c r="G1466" t="str">
        <f>IF($C1466="","",$C1466&amp;"-"&amp;$B1466)</f>
        <v/>
      </c>
    </row>
    <row r="1467" spans="1:7" ht="15">
      <c r="A1467" s="12"/>
      <c r="B1467" t="str">
        <f>IF($A1467="","",YEAR($A1467)*100+MONTH($A1467))</f>
        <v/>
      </c>
      <c r="E1467" s="13"/>
      <c r="G1467" t="str">
        <f>IF($C1467="","",$C1467&amp;"-"&amp;$B1467)</f>
        <v/>
      </c>
    </row>
    <row r="1468" spans="1:7" ht="15">
      <c r="A1468" s="12"/>
      <c r="B1468" t="str">
        <f>IF($A1468="","",YEAR($A1468)*100+MONTH($A1468))</f>
        <v/>
      </c>
      <c r="E1468" s="13"/>
      <c r="G1468" t="str">
        <f>IF($C1468="","",$C1468&amp;"-"&amp;$B1468)</f>
        <v/>
      </c>
    </row>
    <row r="1469" spans="1:7" ht="15">
      <c r="A1469" s="12"/>
      <c r="B1469" t="str">
        <f>IF($A1469="","",YEAR($A1469)*100+MONTH($A1469))</f>
        <v/>
      </c>
      <c r="E1469" s="13"/>
      <c r="G1469" t="str">
        <f>IF($C1469="","",$C1469&amp;"-"&amp;$B1469)</f>
        <v/>
      </c>
    </row>
    <row r="1470" spans="1:7" ht="15">
      <c r="A1470" s="12"/>
      <c r="B1470" t="str">
        <f>IF($A1470="","",YEAR($A1470)*100+MONTH($A1470))</f>
        <v/>
      </c>
      <c r="E1470" s="13"/>
      <c r="G1470" t="str">
        <f>IF($C1470="","",$C1470&amp;"-"&amp;$B1470)</f>
        <v/>
      </c>
    </row>
    <row r="1471" spans="1:7" ht="15">
      <c r="A1471" s="12"/>
      <c r="B1471" t="str">
        <f>IF($A1471="","",YEAR($A1471)*100+MONTH($A1471))</f>
        <v/>
      </c>
      <c r="E1471" s="13"/>
      <c r="G1471" t="str">
        <f>IF($C1471="","",$C1471&amp;"-"&amp;$B1471)</f>
        <v/>
      </c>
    </row>
    <row r="1472" spans="1:7" ht="15">
      <c r="A1472" s="12"/>
      <c r="B1472" t="str">
        <f>IF($A1472="","",YEAR($A1472)*100+MONTH($A1472))</f>
        <v/>
      </c>
      <c r="E1472" s="13"/>
      <c r="G1472" t="str">
        <f>IF($C1472="","",$C1472&amp;"-"&amp;$B1472)</f>
        <v/>
      </c>
    </row>
    <row r="1473" spans="1:7" ht="15">
      <c r="A1473" s="12"/>
      <c r="B1473" t="str">
        <f>IF($A1473="","",YEAR($A1473)*100+MONTH($A1473))</f>
        <v/>
      </c>
      <c r="E1473" s="13"/>
      <c r="G1473" t="str">
        <f>IF($C1473="","",$C1473&amp;"-"&amp;$B1473)</f>
        <v/>
      </c>
    </row>
    <row r="1474" spans="1:7" ht="15">
      <c r="A1474" s="12"/>
      <c r="B1474" t="str">
        <f>IF($A1474="","",YEAR($A1474)*100+MONTH($A1474))</f>
        <v/>
      </c>
      <c r="E1474" s="13"/>
      <c r="G1474" t="str">
        <f>IF($C1474="","",$C1474&amp;"-"&amp;$B1474)</f>
        <v/>
      </c>
    </row>
    <row r="1475" spans="1:7" ht="15">
      <c r="A1475" s="12"/>
      <c r="B1475" t="str">
        <f>IF($A1475="","",YEAR($A1475)*100+MONTH($A1475))</f>
        <v/>
      </c>
      <c r="E1475" s="13"/>
      <c r="G1475" t="str">
        <f>IF($C1475="","",$C1475&amp;"-"&amp;$B1475)</f>
        <v/>
      </c>
    </row>
    <row r="1476" spans="1:7" ht="15">
      <c r="A1476" s="12"/>
      <c r="B1476" t="str">
        <f>IF($A1476="","",YEAR($A1476)*100+MONTH($A1476))</f>
        <v/>
      </c>
      <c r="E1476" s="13"/>
      <c r="G1476" t="str">
        <f>IF($C1476="","",$C1476&amp;"-"&amp;$B1476)</f>
        <v/>
      </c>
    </row>
    <row r="1477" spans="1:7" ht="15">
      <c r="A1477" s="12"/>
      <c r="B1477" t="str">
        <f>IF($A1477="","",YEAR($A1477)*100+MONTH($A1477))</f>
        <v/>
      </c>
      <c r="E1477" s="13"/>
      <c r="G1477" t="str">
        <f>IF($C1477="","",$C1477&amp;"-"&amp;$B1477)</f>
        <v/>
      </c>
    </row>
    <row r="1478" spans="1:7" ht="15">
      <c r="A1478" s="12"/>
      <c r="B1478" t="str">
        <f>IF($A1478="","",YEAR($A1478)*100+MONTH($A1478))</f>
        <v/>
      </c>
      <c r="E1478" s="13"/>
      <c r="G1478" t="str">
        <f>IF($C1478="","",$C1478&amp;"-"&amp;$B1478)</f>
        <v/>
      </c>
    </row>
    <row r="1479" spans="1:7" ht="15">
      <c r="A1479" s="12"/>
      <c r="B1479" t="str">
        <f>IF($A1479="","",YEAR($A1479)*100+MONTH($A1479))</f>
        <v/>
      </c>
      <c r="E1479" s="13"/>
      <c r="G1479" t="str">
        <f>IF($C1479="","",$C1479&amp;"-"&amp;$B1479)</f>
        <v/>
      </c>
    </row>
    <row r="1480" spans="1:7" ht="15">
      <c r="A1480" s="12"/>
      <c r="B1480" t="str">
        <f>IF($A1480="","",YEAR($A1480)*100+MONTH($A1480))</f>
        <v/>
      </c>
      <c r="E1480" s="13"/>
      <c r="G1480" t="str">
        <f>IF($C1480="","",$C1480&amp;"-"&amp;$B1480)</f>
        <v/>
      </c>
    </row>
    <row r="1481" spans="1:7" ht="15">
      <c r="A1481" s="12"/>
      <c r="B1481" t="str">
        <f>IF($A1481="","",YEAR($A1481)*100+MONTH($A1481))</f>
        <v/>
      </c>
      <c r="E1481" s="13"/>
      <c r="G1481" t="str">
        <f>IF($C1481="","",$C1481&amp;"-"&amp;$B1481)</f>
        <v/>
      </c>
    </row>
    <row r="1482" spans="1:7" ht="15">
      <c r="A1482" s="12"/>
      <c r="B1482" t="str">
        <f>IF($A1482="","",YEAR($A1482)*100+MONTH($A1482))</f>
        <v/>
      </c>
      <c r="E1482" s="13"/>
      <c r="G1482" t="str">
        <f>IF($C1482="","",$C1482&amp;"-"&amp;$B1482)</f>
        <v/>
      </c>
    </row>
    <row r="1483" spans="1:7" ht="15">
      <c r="A1483" s="12"/>
      <c r="B1483" t="str">
        <f>IF($A1483="","",YEAR($A1483)*100+MONTH($A1483))</f>
        <v/>
      </c>
      <c r="E1483" s="13"/>
      <c r="G1483" t="str">
        <f>IF($C1483="","",$C1483&amp;"-"&amp;$B1483)</f>
        <v/>
      </c>
    </row>
    <row r="1484" spans="1:7" ht="15">
      <c r="A1484" s="12"/>
      <c r="B1484" t="str">
        <f>IF($A1484="","",YEAR($A1484)*100+MONTH($A1484))</f>
        <v/>
      </c>
      <c r="E1484" s="13"/>
      <c r="G1484" t="str">
        <f>IF($C1484="","",$C1484&amp;"-"&amp;$B1484)</f>
        <v/>
      </c>
    </row>
    <row r="1485" spans="1:7" ht="15">
      <c r="A1485" s="12"/>
      <c r="B1485" t="str">
        <f>IF($A1485="","",YEAR($A1485)*100+MONTH($A1485))</f>
        <v/>
      </c>
      <c r="E1485" s="13"/>
      <c r="G1485" t="str">
        <f>IF($C1485="","",$C1485&amp;"-"&amp;$B1485)</f>
        <v/>
      </c>
    </row>
    <row r="1486" spans="1:7" ht="15">
      <c r="A1486" s="12"/>
      <c r="B1486" t="str">
        <f>IF($A1486="","",YEAR($A1486)*100+MONTH($A1486))</f>
        <v/>
      </c>
      <c r="E1486" s="13"/>
      <c r="G1486" t="str">
        <f>IF($C1486="","",$C1486&amp;"-"&amp;$B1486)</f>
        <v/>
      </c>
    </row>
    <row r="1487" spans="1:7" ht="15">
      <c r="A1487" s="12"/>
      <c r="B1487" t="str">
        <f>IF($A1487="","",YEAR($A1487)*100+MONTH($A1487))</f>
        <v/>
      </c>
      <c r="E1487" s="13"/>
      <c r="G1487" t="str">
        <f>IF($C1487="","",$C1487&amp;"-"&amp;$B1487)</f>
        <v/>
      </c>
    </row>
    <row r="1488" spans="1:7" ht="15">
      <c r="A1488" s="12"/>
      <c r="B1488" t="str">
        <f>IF($A1488="","",YEAR($A1488)*100+MONTH($A1488))</f>
        <v/>
      </c>
      <c r="E1488" s="13"/>
      <c r="G1488" t="str">
        <f>IF($C1488="","",$C1488&amp;"-"&amp;$B1488)</f>
        <v/>
      </c>
    </row>
    <row r="1489" spans="1:7" ht="15">
      <c r="A1489" s="12"/>
      <c r="B1489" t="str">
        <f>IF($A1489="","",YEAR($A1489)*100+MONTH($A1489))</f>
        <v/>
      </c>
      <c r="E1489" s="13"/>
      <c r="G1489" t="str">
        <f>IF($C1489="","",$C1489&amp;"-"&amp;$B1489)</f>
        <v/>
      </c>
    </row>
    <row r="1490" spans="1:7" ht="15">
      <c r="A1490" s="12"/>
      <c r="B1490" t="str">
        <f>IF($A1490="","",YEAR($A1490)*100+MONTH($A1490))</f>
        <v/>
      </c>
      <c r="E1490" s="13"/>
      <c r="G1490" t="str">
        <f>IF($C1490="","",$C1490&amp;"-"&amp;$B1490)</f>
        <v/>
      </c>
    </row>
    <row r="1491" spans="1:7" ht="15">
      <c r="A1491" s="12"/>
      <c r="B1491" t="str">
        <f>IF($A1491="","",YEAR($A1491)*100+MONTH($A1491))</f>
        <v/>
      </c>
      <c r="E1491" s="13"/>
      <c r="G1491" t="str">
        <f>IF($C1491="","",$C1491&amp;"-"&amp;$B1491)</f>
        <v/>
      </c>
    </row>
    <row r="1492" spans="1:7" ht="15">
      <c r="A1492" s="12"/>
      <c r="B1492" t="str">
        <f>IF($A1492="","",YEAR($A1492)*100+MONTH($A1492))</f>
        <v/>
      </c>
      <c r="E1492" s="13"/>
      <c r="G1492" t="str">
        <f>IF($C1492="","",$C1492&amp;"-"&amp;$B1492)</f>
        <v/>
      </c>
    </row>
    <row r="1493" spans="1:7" ht="15">
      <c r="A1493" s="12"/>
      <c r="B1493" t="str">
        <f>IF($A1493="","",YEAR($A1493)*100+MONTH($A1493))</f>
        <v/>
      </c>
      <c r="E1493" s="13"/>
      <c r="G1493" t="str">
        <f>IF($C1493="","",$C1493&amp;"-"&amp;$B1493)</f>
        <v/>
      </c>
    </row>
    <row r="1494" spans="1:7" ht="15">
      <c r="A1494" s="12"/>
      <c r="B1494" t="str">
        <f>IF($A1494="","",YEAR($A1494)*100+MONTH($A1494))</f>
        <v/>
      </c>
      <c r="E1494" s="13"/>
      <c r="G1494" t="str">
        <f>IF($C1494="","",$C1494&amp;"-"&amp;$B1494)</f>
        <v/>
      </c>
    </row>
    <row r="1495" spans="1:7" ht="15">
      <c r="A1495" s="12"/>
      <c r="B1495" t="str">
        <f>IF($A1495="","",YEAR($A1495)*100+MONTH($A1495))</f>
        <v/>
      </c>
      <c r="E1495" s="13"/>
      <c r="G1495" t="str">
        <f>IF($C1495="","",$C1495&amp;"-"&amp;$B1495)</f>
        <v/>
      </c>
    </row>
    <row r="1496" spans="1:7" ht="15">
      <c r="A1496" s="12"/>
      <c r="B1496" t="str">
        <f>IF($A1496="","",YEAR($A1496)*100+MONTH($A1496))</f>
        <v/>
      </c>
      <c r="E1496" s="13"/>
      <c r="G1496" t="str">
        <f>IF($C1496="","",$C1496&amp;"-"&amp;$B1496)</f>
        <v/>
      </c>
    </row>
    <row r="1497" spans="1:7" ht="15">
      <c r="A1497" s="12"/>
      <c r="B1497" t="str">
        <f>IF($A1497="","",YEAR($A1497)*100+MONTH($A1497))</f>
        <v/>
      </c>
      <c r="E1497" s="13"/>
      <c r="G1497" t="str">
        <f>IF($C1497="","",$C1497&amp;"-"&amp;$B1497)</f>
        <v/>
      </c>
    </row>
    <row r="1498" spans="1:7" ht="15">
      <c r="A1498" s="12"/>
      <c r="B1498" t="str">
        <f>IF($A1498="","",YEAR($A1498)*100+MONTH($A1498))</f>
        <v/>
      </c>
      <c r="E1498" s="13"/>
      <c r="G1498" t="str">
        <f>IF($C1498="","",$C1498&amp;"-"&amp;$B1498)</f>
        <v/>
      </c>
    </row>
    <row r="1499" spans="1:7" ht="15">
      <c r="A1499" s="12"/>
      <c r="B1499" t="str">
        <f>IF($A1499="","",YEAR($A1499)*100+MONTH($A1499))</f>
        <v/>
      </c>
      <c r="E1499" s="13"/>
      <c r="G1499" t="str">
        <f>IF($C1499="","",$C1499&amp;"-"&amp;$B1499)</f>
        <v/>
      </c>
    </row>
    <row r="1500" spans="1:7" ht="15">
      <c r="A1500" s="12"/>
      <c r="B1500" t="str">
        <f>IF($A1500="","",YEAR($A1500)*100+MONTH($A1500))</f>
        <v/>
      </c>
      <c r="E1500" s="13"/>
      <c r="G1500" t="str">
        <f>IF($C1500="","",$C1500&amp;"-"&amp;$B1500)</f>
        <v/>
      </c>
    </row>
    <row r="1501" spans="1:7" ht="15">
      <c r="A1501" s="12"/>
      <c r="B1501" t="str">
        <f>IF($A1501="","",YEAR($A1501)*100+MONTH($A1501))</f>
        <v/>
      </c>
      <c r="E1501" s="13"/>
      <c r="G1501" t="str">
        <f>IF($C1501="","",$C1501&amp;"-"&amp;$B1501)</f>
        <v/>
      </c>
    </row>
    <row r="1502" spans="1:7" ht="15">
      <c r="A1502" s="12"/>
      <c r="B1502" t="str">
        <f>IF($A1502="","",YEAR($A1502)*100+MONTH($A1502))</f>
        <v/>
      </c>
      <c r="E1502" s="13"/>
      <c r="G1502" t="str">
        <f>IF($C1502="","",$C1502&amp;"-"&amp;$B1502)</f>
        <v/>
      </c>
    </row>
    <row r="1503" spans="1:7" ht="15">
      <c r="A1503" s="12"/>
      <c r="B1503" t="str">
        <f>IF($A1503="","",YEAR($A1503)*100+MONTH($A1503))</f>
        <v/>
      </c>
      <c r="E1503" s="13"/>
      <c r="G1503" t="str">
        <f>IF($C1503="","",$C1503&amp;"-"&amp;$B1503)</f>
        <v/>
      </c>
    </row>
    <row r="1504" spans="1:7" ht="15">
      <c r="A1504" s="12"/>
      <c r="B1504" t="str">
        <f>IF($A1504="","",YEAR($A1504)*100+MONTH($A1504))</f>
        <v/>
      </c>
      <c r="E1504" s="13"/>
      <c r="G1504" t="str">
        <f>IF($C1504="","",$C1504&amp;"-"&amp;$B1504)</f>
        <v/>
      </c>
    </row>
    <row r="1505" spans="1:7" ht="15">
      <c r="A1505" s="12"/>
      <c r="B1505" t="str">
        <f>IF($A1505="","",YEAR($A1505)*100+MONTH($A1505))</f>
        <v/>
      </c>
      <c r="E1505" s="13"/>
      <c r="G1505" t="str">
        <f>IF($C1505="","",$C1505&amp;"-"&amp;$B1505)</f>
        <v/>
      </c>
    </row>
    <row r="1506" spans="1:7" ht="15">
      <c r="A1506" s="12"/>
      <c r="B1506" t="str">
        <f>IF($A1506="","",YEAR($A1506)*100+MONTH($A1506))</f>
        <v/>
      </c>
      <c r="E1506" s="13"/>
      <c r="G1506" t="str">
        <f>IF($C1506="","",$C1506&amp;"-"&amp;$B1506)</f>
        <v/>
      </c>
    </row>
    <row r="1507" spans="1:7" ht="15">
      <c r="A1507" s="12"/>
      <c r="B1507" t="str">
        <f>IF($A1507="","",YEAR($A1507)*100+MONTH($A1507))</f>
        <v/>
      </c>
      <c r="E1507" s="13"/>
      <c r="G1507" t="str">
        <f>IF($C1507="","",$C1507&amp;"-"&amp;$B1507)</f>
        <v/>
      </c>
    </row>
    <row r="1508" spans="1:7" ht="15">
      <c r="A1508" s="12"/>
      <c r="B1508" t="str">
        <f>IF($A1508="","",YEAR($A1508)*100+MONTH($A1508))</f>
        <v/>
      </c>
      <c r="E1508" s="13"/>
      <c r="G1508" t="str">
        <f>IF($C1508="","",$C1508&amp;"-"&amp;$B1508)</f>
        <v/>
      </c>
    </row>
    <row r="1509" spans="1:7" ht="15">
      <c r="A1509" s="12"/>
      <c r="B1509" t="str">
        <f>IF($A1509="","",YEAR($A1509)*100+MONTH($A1509))</f>
        <v/>
      </c>
      <c r="E1509" s="13"/>
      <c r="G1509" t="str">
        <f>IF($C1509="","",$C1509&amp;"-"&amp;$B1509)</f>
        <v/>
      </c>
    </row>
    <row r="1510" spans="1:7" ht="15">
      <c r="A1510" s="12"/>
      <c r="B1510" t="str">
        <f>IF($A1510="","",YEAR($A1510)*100+MONTH($A1510))</f>
        <v/>
      </c>
      <c r="E1510" s="13"/>
      <c r="G1510" t="str">
        <f>IF($C1510="","",$C1510&amp;"-"&amp;$B1510)</f>
        <v/>
      </c>
    </row>
    <row r="1511" spans="1:7" ht="15">
      <c r="A1511" s="12"/>
      <c r="B1511" t="str">
        <f>IF($A1511="","",YEAR($A1511)*100+MONTH($A1511))</f>
        <v/>
      </c>
      <c r="E1511" s="13"/>
      <c r="G1511" t="str">
        <f>IF($C1511="","",$C1511&amp;"-"&amp;$B1511)</f>
        <v/>
      </c>
    </row>
    <row r="1512" spans="1:7" ht="15">
      <c r="A1512" s="12"/>
      <c r="B1512" t="str">
        <f>IF($A1512="","",YEAR($A1512)*100+MONTH($A1512))</f>
        <v/>
      </c>
      <c r="E1512" s="13"/>
      <c r="G1512" t="str">
        <f>IF($C1512="","",$C1512&amp;"-"&amp;$B1512)</f>
        <v/>
      </c>
    </row>
    <row r="1513" spans="1:7" ht="15">
      <c r="A1513" s="12"/>
      <c r="B1513" t="str">
        <f>IF($A1513="","",YEAR($A1513)*100+MONTH($A1513))</f>
        <v/>
      </c>
      <c r="E1513" s="13"/>
      <c r="G1513" t="str">
        <f>IF($C1513="","",$C1513&amp;"-"&amp;$B1513)</f>
        <v/>
      </c>
    </row>
    <row r="1514" spans="1:7" ht="15">
      <c r="A1514" s="12"/>
      <c r="B1514" t="str">
        <f>IF($A1514="","",YEAR($A1514)*100+MONTH($A1514))</f>
        <v/>
      </c>
      <c r="E1514" s="13"/>
      <c r="G1514" t="str">
        <f>IF($C1514="","",$C1514&amp;"-"&amp;$B1514)</f>
        <v/>
      </c>
    </row>
    <row r="1515" spans="1:7" ht="15">
      <c r="A1515" s="12"/>
      <c r="B1515" t="str">
        <f>IF($A1515="","",YEAR($A1515)*100+MONTH($A1515))</f>
        <v/>
      </c>
      <c r="E1515" s="13"/>
      <c r="G1515" t="str">
        <f>IF($C1515="","",$C1515&amp;"-"&amp;$B1515)</f>
        <v/>
      </c>
    </row>
    <row r="1516" spans="1:7" ht="15">
      <c r="A1516" s="12"/>
      <c r="B1516" t="str">
        <f>IF($A1516="","",YEAR($A1516)*100+MONTH($A1516))</f>
        <v/>
      </c>
      <c r="E1516" s="13"/>
      <c r="G1516" t="str">
        <f>IF($C1516="","",$C1516&amp;"-"&amp;$B1516)</f>
        <v/>
      </c>
    </row>
    <row r="1517" spans="1:7" ht="15">
      <c r="A1517" s="12"/>
      <c r="B1517" t="str">
        <f>IF($A1517="","",YEAR($A1517)*100+MONTH($A1517))</f>
        <v/>
      </c>
      <c r="E1517" s="13"/>
      <c r="G1517" t="str">
        <f>IF($C1517="","",$C1517&amp;"-"&amp;$B1517)</f>
        <v/>
      </c>
    </row>
    <row r="1518" spans="1:7" ht="15">
      <c r="A1518" s="12"/>
      <c r="B1518" t="str">
        <f>IF($A1518="","",YEAR($A1518)*100+MONTH($A1518))</f>
        <v/>
      </c>
      <c r="E1518" s="13"/>
      <c r="G1518" t="str">
        <f>IF($C1518="","",$C1518&amp;"-"&amp;$B1518)</f>
        <v/>
      </c>
    </row>
    <row r="1519" spans="1:7" ht="15">
      <c r="A1519" s="12"/>
      <c r="B1519" t="str">
        <f>IF($A1519="","",YEAR($A1519)*100+MONTH($A1519))</f>
        <v/>
      </c>
      <c r="E1519" s="13"/>
      <c r="G1519" t="str">
        <f>IF($C1519="","",$C1519&amp;"-"&amp;$B1519)</f>
        <v/>
      </c>
    </row>
    <row r="1520" spans="1:7" ht="15">
      <c r="A1520" s="12"/>
      <c r="B1520" t="str">
        <f>IF($A1520="","",YEAR($A1520)*100+MONTH($A1520))</f>
        <v/>
      </c>
      <c r="E1520" s="13"/>
      <c r="G1520" t="str">
        <f>IF($C1520="","",$C1520&amp;"-"&amp;$B1520)</f>
        <v/>
      </c>
    </row>
    <row r="1521" spans="1:7" ht="15">
      <c r="A1521" s="12"/>
      <c r="B1521" t="str">
        <f>IF($A1521="","",YEAR($A1521)*100+MONTH($A1521))</f>
        <v/>
      </c>
      <c r="E1521" s="13"/>
      <c r="G1521" t="str">
        <f>IF($C1521="","",$C1521&amp;"-"&amp;$B1521)</f>
        <v/>
      </c>
    </row>
    <row r="1522" spans="1:7" ht="15">
      <c r="A1522" s="12"/>
      <c r="B1522" t="str">
        <f>IF($A1522="","",YEAR($A1522)*100+MONTH($A1522))</f>
        <v/>
      </c>
      <c r="E1522" s="13"/>
      <c r="G1522" t="str">
        <f>IF($C1522="","",$C1522&amp;"-"&amp;$B1522)</f>
        <v/>
      </c>
    </row>
    <row r="1523" spans="1:7" ht="15">
      <c r="A1523" s="12"/>
      <c r="B1523" t="str">
        <f>IF($A1523="","",YEAR($A1523)*100+MONTH($A1523))</f>
        <v/>
      </c>
      <c r="E1523" s="13"/>
      <c r="G1523" t="str">
        <f>IF($C1523="","",$C1523&amp;"-"&amp;$B1523)</f>
        <v/>
      </c>
    </row>
    <row r="1524" spans="1:7" ht="15">
      <c r="A1524" s="12"/>
      <c r="B1524" t="str">
        <f>IF($A1524="","",YEAR($A1524)*100+MONTH($A1524))</f>
        <v/>
      </c>
      <c r="E1524" s="13"/>
      <c r="G1524" t="str">
        <f>IF($C1524="","",$C1524&amp;"-"&amp;$B1524)</f>
        <v/>
      </c>
    </row>
    <row r="1525" spans="1:7" ht="15">
      <c r="A1525" s="12"/>
      <c r="B1525" t="str">
        <f>IF($A1525="","",YEAR($A1525)*100+MONTH($A1525))</f>
        <v/>
      </c>
      <c r="E1525" s="13"/>
      <c r="G1525" t="str">
        <f>IF($C1525="","",$C1525&amp;"-"&amp;$B1525)</f>
        <v/>
      </c>
    </row>
    <row r="1526" spans="1:7" ht="15">
      <c r="A1526" s="12"/>
      <c r="B1526" t="str">
        <f>IF($A1526="","",YEAR($A1526)*100+MONTH($A1526))</f>
        <v/>
      </c>
      <c r="E1526" s="13"/>
      <c r="G1526" t="str">
        <f>IF($C1526="","",$C1526&amp;"-"&amp;$B1526)</f>
        <v/>
      </c>
    </row>
    <row r="1527" spans="1:7" ht="15">
      <c r="A1527" s="12"/>
      <c r="B1527" t="str">
        <f>IF($A1527="","",YEAR($A1527)*100+MONTH($A1527))</f>
        <v/>
      </c>
      <c r="E1527" s="13"/>
      <c r="G1527" t="str">
        <f>IF($C1527="","",$C1527&amp;"-"&amp;$B1527)</f>
        <v/>
      </c>
    </row>
    <row r="1528" spans="1:7" ht="15">
      <c r="A1528" s="12"/>
      <c r="B1528" t="str">
        <f>IF($A1528="","",YEAR($A1528)*100+MONTH($A1528))</f>
        <v/>
      </c>
      <c r="E1528" s="13"/>
      <c r="G1528" t="str">
        <f>IF($C1528="","",$C1528&amp;"-"&amp;$B1528)</f>
        <v/>
      </c>
    </row>
    <row r="1529" spans="1:7" ht="15">
      <c r="A1529" s="12"/>
      <c r="B1529" t="str">
        <f>IF($A1529="","",YEAR($A1529)*100+MONTH($A1529))</f>
        <v/>
      </c>
      <c r="E1529" s="13"/>
      <c r="G1529" t="str">
        <f>IF($C1529="","",$C1529&amp;"-"&amp;$B1529)</f>
        <v/>
      </c>
    </row>
    <row r="1530" spans="1:7" ht="15">
      <c r="A1530" s="12"/>
      <c r="B1530" t="str">
        <f>IF($A1530="","",YEAR($A1530)*100+MONTH($A1530))</f>
        <v/>
      </c>
      <c r="E1530" s="13"/>
      <c r="G1530" t="str">
        <f>IF($C1530="","",$C1530&amp;"-"&amp;$B1530)</f>
        <v/>
      </c>
    </row>
    <row r="1531" spans="1:7" ht="15">
      <c r="A1531" s="12"/>
      <c r="B1531" t="str">
        <f>IF($A1531="","",YEAR($A1531)*100+MONTH($A1531))</f>
        <v/>
      </c>
      <c r="E1531" s="13"/>
      <c r="G1531" t="str">
        <f>IF($C1531="","",$C1531&amp;"-"&amp;$B1531)</f>
        <v/>
      </c>
    </row>
    <row r="1532" spans="1:7" ht="15">
      <c r="A1532" s="12"/>
      <c r="B1532" t="str">
        <f>IF($A1532="","",YEAR($A1532)*100+MONTH($A1532))</f>
        <v/>
      </c>
      <c r="E1532" s="13"/>
      <c r="G1532" t="str">
        <f>IF($C1532="","",$C1532&amp;"-"&amp;$B1532)</f>
        <v/>
      </c>
    </row>
    <row r="1533" spans="1:7" ht="15">
      <c r="A1533" s="12"/>
      <c r="B1533" t="str">
        <f>IF($A1533="","",YEAR($A1533)*100+MONTH($A1533))</f>
        <v/>
      </c>
      <c r="E1533" s="13"/>
      <c r="G1533" t="str">
        <f>IF($C1533="","",$C1533&amp;"-"&amp;$B1533)</f>
        <v/>
      </c>
    </row>
    <row r="1534" spans="1:7" ht="15">
      <c r="A1534" s="12"/>
      <c r="B1534" t="str">
        <f>IF($A1534="","",YEAR($A1534)*100+MONTH($A1534))</f>
        <v/>
      </c>
      <c r="E1534" s="13"/>
      <c r="G1534" t="str">
        <f>IF($C1534="","",$C1534&amp;"-"&amp;$B1534)</f>
        <v/>
      </c>
    </row>
    <row r="1535" spans="1:7" ht="15">
      <c r="A1535" s="12"/>
      <c r="B1535" t="str">
        <f>IF($A1535="","",YEAR($A1535)*100+MONTH($A1535))</f>
        <v/>
      </c>
      <c r="E1535" s="13"/>
      <c r="G1535" t="str">
        <f>IF($C1535="","",$C1535&amp;"-"&amp;$B1535)</f>
        <v/>
      </c>
    </row>
    <row r="1536" spans="1:7" ht="15">
      <c r="A1536" s="12"/>
      <c r="B1536" t="str">
        <f>IF($A1536="","",YEAR($A1536)*100+MONTH($A1536))</f>
        <v/>
      </c>
      <c r="E1536" s="13"/>
      <c r="G1536" t="str">
        <f>IF($C1536="","",$C1536&amp;"-"&amp;$B1536)</f>
        <v/>
      </c>
    </row>
    <row r="1537" spans="1:7" ht="15">
      <c r="A1537" s="12"/>
      <c r="B1537" t="str">
        <f>IF($A1537="","",YEAR($A1537)*100+MONTH($A1537))</f>
        <v/>
      </c>
      <c r="E1537" s="13"/>
      <c r="G1537" t="str">
        <f>IF($C1537="","",$C1537&amp;"-"&amp;$B1537)</f>
        <v/>
      </c>
    </row>
    <row r="1538" spans="1:7" ht="15">
      <c r="A1538" s="12"/>
      <c r="B1538" t="str">
        <f>IF($A1538="","",YEAR($A1538)*100+MONTH($A1538))</f>
        <v/>
      </c>
      <c r="E1538" s="13"/>
      <c r="G1538" t="str">
        <f>IF($C1538="","",$C1538&amp;"-"&amp;$B1538)</f>
        <v/>
      </c>
    </row>
    <row r="1539" spans="1:7" ht="15">
      <c r="A1539" s="12"/>
      <c r="B1539" t="str">
        <f>IF($A1539="","",YEAR($A1539)*100+MONTH($A1539))</f>
        <v/>
      </c>
      <c r="E1539" s="13"/>
      <c r="G1539" t="str">
        <f>IF($C1539="","",$C1539&amp;"-"&amp;$B1539)</f>
        <v/>
      </c>
    </row>
    <row r="1540" spans="1:7" ht="15">
      <c r="A1540" s="12"/>
      <c r="B1540" t="str">
        <f>IF($A1540="","",YEAR($A1540)*100+MONTH($A1540))</f>
        <v/>
      </c>
      <c r="E1540" s="13"/>
      <c r="G1540" t="str">
        <f>IF($C1540="","",$C1540&amp;"-"&amp;$B1540)</f>
        <v/>
      </c>
    </row>
    <row r="1541" spans="1:7" ht="15">
      <c r="A1541" s="12"/>
      <c r="B1541" t="str">
        <f>IF($A1541="","",YEAR($A1541)*100+MONTH($A1541))</f>
        <v/>
      </c>
      <c r="E1541" s="13"/>
      <c r="G1541" t="str">
        <f>IF($C1541="","",$C1541&amp;"-"&amp;$B1541)</f>
        <v/>
      </c>
    </row>
    <row r="1542" spans="1:7" ht="15">
      <c r="A1542" s="12"/>
      <c r="B1542" t="str">
        <f>IF($A1542="","",YEAR($A1542)*100+MONTH($A1542))</f>
        <v/>
      </c>
      <c r="E1542" s="13"/>
      <c r="G1542" t="str">
        <f>IF($C1542="","",$C1542&amp;"-"&amp;$B1542)</f>
        <v/>
      </c>
    </row>
    <row r="1543" spans="1:7" ht="15">
      <c r="A1543" s="12"/>
      <c r="B1543" t="str">
        <f>IF($A1543="","",YEAR($A1543)*100+MONTH($A1543))</f>
        <v/>
      </c>
      <c r="E1543" s="13"/>
      <c r="G1543" t="str">
        <f>IF($C1543="","",$C1543&amp;"-"&amp;$B1543)</f>
        <v/>
      </c>
    </row>
    <row r="1544" spans="1:7" ht="15">
      <c r="A1544" s="12"/>
      <c r="B1544" t="str">
        <f>IF($A1544="","",YEAR($A1544)*100+MONTH($A1544))</f>
        <v/>
      </c>
      <c r="E1544" s="13"/>
      <c r="G1544" t="str">
        <f>IF($C1544="","",$C1544&amp;"-"&amp;$B1544)</f>
        <v/>
      </c>
    </row>
    <row r="1545" spans="1:7" ht="15">
      <c r="A1545" s="12"/>
      <c r="B1545" t="str">
        <f>IF($A1545="","",YEAR($A1545)*100+MONTH($A1545))</f>
        <v/>
      </c>
      <c r="E1545" s="13"/>
      <c r="G1545" t="str">
        <f>IF($C1545="","",$C1545&amp;"-"&amp;$B1545)</f>
        <v/>
      </c>
    </row>
    <row r="1546" spans="1:7" ht="15">
      <c r="A1546" s="12"/>
      <c r="B1546" t="str">
        <f>IF($A1546="","",YEAR($A1546)*100+MONTH($A1546))</f>
        <v/>
      </c>
      <c r="E1546" s="13"/>
      <c r="G1546" t="str">
        <f>IF($C1546="","",$C1546&amp;"-"&amp;$B1546)</f>
        <v/>
      </c>
    </row>
    <row r="1547" spans="1:7" ht="15">
      <c r="A1547" s="12"/>
      <c r="B1547" t="str">
        <f>IF($A1547="","",YEAR($A1547)*100+MONTH($A1547))</f>
        <v/>
      </c>
      <c r="E1547" s="13"/>
      <c r="G1547" t="str">
        <f>IF($C1547="","",$C1547&amp;"-"&amp;$B1547)</f>
        <v/>
      </c>
    </row>
    <row r="1548" spans="1:7" ht="15">
      <c r="A1548" s="12"/>
      <c r="B1548" t="str">
        <f>IF($A1548="","",YEAR($A1548)*100+MONTH($A1548))</f>
        <v/>
      </c>
      <c r="E1548" s="13"/>
      <c r="G1548" t="str">
        <f>IF($C1548="","",$C1548&amp;"-"&amp;$B1548)</f>
        <v/>
      </c>
    </row>
    <row r="1549" spans="1:7" ht="15">
      <c r="A1549" s="12"/>
      <c r="B1549" t="str">
        <f>IF($A1549="","",YEAR($A1549)*100+MONTH($A1549))</f>
        <v/>
      </c>
      <c r="E1549" s="13"/>
      <c r="G1549" t="str">
        <f>IF($C1549="","",$C1549&amp;"-"&amp;$B1549)</f>
        <v/>
      </c>
    </row>
    <row r="1550" spans="1:7" ht="15">
      <c r="A1550" s="12"/>
      <c r="B1550" t="str">
        <f>IF($A1550="","",YEAR($A1550)*100+MONTH($A1550))</f>
        <v/>
      </c>
      <c r="E1550" s="13"/>
      <c r="G1550" t="str">
        <f>IF($C1550="","",$C1550&amp;"-"&amp;$B1550)</f>
        <v/>
      </c>
    </row>
    <row r="1551" spans="1:7" ht="15">
      <c r="A1551" s="12"/>
      <c r="B1551" t="str">
        <f>IF($A1551="","",YEAR($A1551)*100+MONTH($A1551))</f>
        <v/>
      </c>
      <c r="E1551" s="13"/>
      <c r="G1551" t="str">
        <f>IF($C1551="","",$C1551&amp;"-"&amp;$B1551)</f>
        <v/>
      </c>
    </row>
    <row r="1552" spans="1:7" ht="15">
      <c r="A1552" s="12"/>
      <c r="B1552" t="str">
        <f>IF($A1552="","",YEAR($A1552)*100+MONTH($A1552))</f>
        <v/>
      </c>
      <c r="E1552" s="13"/>
      <c r="G1552" t="str">
        <f>IF($C1552="","",$C1552&amp;"-"&amp;$B1552)</f>
        <v/>
      </c>
    </row>
    <row r="1553" spans="1:7" ht="15">
      <c r="A1553" s="12"/>
      <c r="B1553" t="str">
        <f>IF($A1553="","",YEAR($A1553)*100+MONTH($A1553))</f>
        <v/>
      </c>
      <c r="E1553" s="13"/>
      <c r="G1553" t="str">
        <f>IF($C1553="","",$C1553&amp;"-"&amp;$B1553)</f>
        <v/>
      </c>
    </row>
    <row r="1554" spans="1:7" ht="15">
      <c r="A1554" s="12"/>
      <c r="B1554" t="str">
        <f>IF($A1554="","",YEAR($A1554)*100+MONTH($A1554))</f>
        <v/>
      </c>
      <c r="E1554" s="13"/>
      <c r="G1554" t="str">
        <f>IF($C1554="","",$C1554&amp;"-"&amp;$B1554)</f>
        <v/>
      </c>
    </row>
    <row r="1555" spans="1:7" ht="15">
      <c r="A1555" s="12"/>
      <c r="B1555" t="str">
        <f>IF($A1555="","",YEAR($A1555)*100+MONTH($A1555))</f>
        <v/>
      </c>
      <c r="E1555" s="13"/>
      <c r="G1555" t="str">
        <f>IF($C1555="","",$C1555&amp;"-"&amp;$B1555)</f>
        <v/>
      </c>
    </row>
    <row r="1556" spans="1:7" ht="15">
      <c r="A1556" s="12"/>
      <c r="B1556" t="str">
        <f>IF($A1556="","",YEAR($A1556)*100+MONTH($A1556))</f>
        <v/>
      </c>
      <c r="E1556" s="13"/>
      <c r="G1556" t="str">
        <f>IF($C1556="","",$C1556&amp;"-"&amp;$B1556)</f>
        <v/>
      </c>
    </row>
    <row r="1557" spans="1:7" ht="15">
      <c r="A1557" s="12"/>
      <c r="B1557" t="str">
        <f>IF($A1557="","",YEAR($A1557)*100+MONTH($A1557))</f>
        <v/>
      </c>
      <c r="E1557" s="13"/>
      <c r="G1557" t="str">
        <f>IF($C1557="","",$C1557&amp;"-"&amp;$B1557)</f>
        <v/>
      </c>
    </row>
    <row r="1558" spans="1:7" ht="15">
      <c r="A1558" s="12"/>
      <c r="B1558" t="str">
        <f>IF($A1558="","",YEAR($A1558)*100+MONTH($A1558))</f>
        <v/>
      </c>
      <c r="E1558" s="13"/>
      <c r="G1558" t="str">
        <f>IF($C1558="","",$C1558&amp;"-"&amp;$B1558)</f>
        <v/>
      </c>
    </row>
    <row r="1559" spans="1:7" ht="15">
      <c r="A1559" s="12"/>
      <c r="B1559" t="str">
        <f>IF($A1559="","",YEAR($A1559)*100+MONTH($A1559))</f>
        <v/>
      </c>
      <c r="E1559" s="13"/>
      <c r="G1559" t="str">
        <f>IF($C1559="","",$C1559&amp;"-"&amp;$B1559)</f>
        <v/>
      </c>
    </row>
    <row r="1560" spans="1:7" ht="15">
      <c r="A1560" s="12"/>
      <c r="B1560" t="str">
        <f>IF($A1560="","",YEAR($A1560)*100+MONTH($A1560))</f>
        <v/>
      </c>
      <c r="E1560" s="13"/>
      <c r="G1560" t="str">
        <f>IF($C1560="","",$C1560&amp;"-"&amp;$B1560)</f>
        <v/>
      </c>
    </row>
    <row r="1561" spans="1:7" ht="15">
      <c r="A1561" s="12"/>
      <c r="B1561" t="str">
        <f>IF($A1561="","",YEAR($A1561)*100+MONTH($A1561))</f>
        <v/>
      </c>
      <c r="E1561" s="13"/>
      <c r="G1561" t="str">
        <f>IF($C1561="","",$C1561&amp;"-"&amp;$B1561)</f>
        <v/>
      </c>
    </row>
    <row r="1562" spans="1:7" ht="15">
      <c r="A1562" s="12"/>
      <c r="B1562" t="str">
        <f>IF($A1562="","",YEAR($A1562)*100+MONTH($A1562))</f>
        <v/>
      </c>
      <c r="E1562" s="13"/>
      <c r="G1562" t="str">
        <f>IF($C1562="","",$C1562&amp;"-"&amp;$B1562)</f>
        <v/>
      </c>
    </row>
    <row r="1563" spans="1:7" ht="15">
      <c r="A1563" s="12"/>
      <c r="B1563" t="str">
        <f>IF($A1563="","",YEAR($A1563)*100+MONTH($A1563))</f>
        <v/>
      </c>
      <c r="E1563" s="13"/>
      <c r="G1563" t="str">
        <f>IF($C1563="","",$C1563&amp;"-"&amp;$B1563)</f>
        <v/>
      </c>
    </row>
    <row r="1564" spans="1:7" ht="15">
      <c r="A1564" s="12"/>
      <c r="B1564" t="str">
        <f>IF($A1564="","",YEAR($A1564)*100+MONTH($A1564))</f>
        <v/>
      </c>
      <c r="E1564" s="13"/>
      <c r="G1564" t="str">
        <f>IF($C1564="","",$C1564&amp;"-"&amp;$B1564)</f>
        <v/>
      </c>
    </row>
    <row r="1565" spans="1:7" ht="15">
      <c r="A1565" s="12"/>
      <c r="B1565" t="str">
        <f>IF($A1565="","",YEAR($A1565)*100+MONTH($A1565))</f>
        <v/>
      </c>
      <c r="E1565" s="13"/>
      <c r="G1565" t="str">
        <f>IF($C1565="","",$C1565&amp;"-"&amp;$B1565)</f>
        <v/>
      </c>
    </row>
    <row r="1566" spans="1:7" ht="15">
      <c r="A1566" s="12"/>
      <c r="B1566" t="str">
        <f>IF($A1566="","",YEAR($A1566)*100+MONTH($A1566))</f>
        <v/>
      </c>
      <c r="E1566" s="13"/>
      <c r="G1566" t="str">
        <f>IF($C1566="","",$C1566&amp;"-"&amp;$B1566)</f>
        <v/>
      </c>
    </row>
    <row r="1567" spans="1:7" ht="15">
      <c r="A1567" s="12"/>
      <c r="B1567" t="str">
        <f>IF($A1567="","",YEAR($A1567)*100+MONTH($A1567))</f>
        <v/>
      </c>
      <c r="E1567" s="13"/>
      <c r="G1567" t="str">
        <f>IF($C1567="","",$C1567&amp;"-"&amp;$B1567)</f>
        <v/>
      </c>
    </row>
    <row r="1568" spans="1:7" ht="15">
      <c r="A1568" s="12"/>
      <c r="B1568" t="str">
        <f>IF($A1568="","",YEAR($A1568)*100+MONTH($A1568))</f>
        <v/>
      </c>
      <c r="E1568" s="13"/>
      <c r="G1568" t="str">
        <f>IF($C1568="","",$C1568&amp;"-"&amp;$B1568)</f>
        <v/>
      </c>
    </row>
    <row r="1569" spans="1:7" ht="15">
      <c r="A1569" s="12"/>
      <c r="B1569" t="str">
        <f>IF($A1569="","",YEAR($A1569)*100+MONTH($A1569))</f>
        <v/>
      </c>
      <c r="E1569" s="13"/>
      <c r="G1569" t="str">
        <f>IF($C1569="","",$C1569&amp;"-"&amp;$B1569)</f>
        <v/>
      </c>
    </row>
    <row r="1570" spans="1:7" ht="15">
      <c r="A1570" s="12"/>
      <c r="B1570" t="str">
        <f>IF($A1570="","",YEAR($A1570)*100+MONTH($A1570))</f>
        <v/>
      </c>
      <c r="E1570" s="13"/>
      <c r="G1570" t="str">
        <f>IF($C1570="","",$C1570&amp;"-"&amp;$B1570)</f>
        <v/>
      </c>
    </row>
    <row r="1571" spans="1:7" ht="15">
      <c r="A1571" s="12"/>
      <c r="B1571" t="str">
        <f>IF($A1571="","",YEAR($A1571)*100+MONTH($A1571))</f>
        <v/>
      </c>
      <c r="E1571" s="13"/>
      <c r="G1571" t="str">
        <f>IF($C1571="","",$C1571&amp;"-"&amp;$B1571)</f>
        <v/>
      </c>
    </row>
    <row r="1572" spans="1:7" ht="15">
      <c r="A1572" s="12"/>
      <c r="B1572" t="str">
        <f>IF($A1572="","",YEAR($A1572)*100+MONTH($A1572))</f>
        <v/>
      </c>
      <c r="E1572" s="13"/>
      <c r="G1572" t="str">
        <f>IF($C1572="","",$C1572&amp;"-"&amp;$B1572)</f>
        <v/>
      </c>
    </row>
    <row r="1573" spans="1:7" ht="15">
      <c r="A1573" s="12"/>
      <c r="B1573" t="str">
        <f>IF($A1573="","",YEAR($A1573)*100+MONTH($A1573))</f>
        <v/>
      </c>
      <c r="E1573" s="13"/>
      <c r="G1573" t="str">
        <f>IF($C1573="","",$C1573&amp;"-"&amp;$B1573)</f>
        <v/>
      </c>
    </row>
    <row r="1574" spans="1:7" ht="15">
      <c r="A1574" s="12"/>
      <c r="B1574" t="str">
        <f>IF($A1574="","",YEAR($A1574)*100+MONTH($A1574))</f>
        <v/>
      </c>
      <c r="E1574" s="13"/>
      <c r="G1574" t="str">
        <f>IF($C1574="","",$C1574&amp;"-"&amp;$B1574)</f>
        <v/>
      </c>
    </row>
    <row r="1575" spans="1:7" ht="15">
      <c r="A1575" s="12"/>
      <c r="B1575" t="str">
        <f>IF($A1575="","",YEAR($A1575)*100+MONTH($A1575))</f>
        <v/>
      </c>
      <c r="E1575" s="13"/>
      <c r="G1575" t="str">
        <f>IF($C1575="","",$C1575&amp;"-"&amp;$B1575)</f>
        <v/>
      </c>
    </row>
    <row r="1576" spans="1:7" ht="15">
      <c r="A1576" s="12"/>
      <c r="B1576" t="str">
        <f>IF($A1576="","",YEAR($A1576)*100+MONTH($A1576))</f>
        <v/>
      </c>
      <c r="E1576" s="13"/>
      <c r="G1576" t="str">
        <f>IF($C1576="","",$C1576&amp;"-"&amp;$B1576)</f>
        <v/>
      </c>
    </row>
    <row r="1577" spans="1:7" ht="15">
      <c r="A1577" s="12"/>
      <c r="B1577" t="str">
        <f>IF($A1577="","",YEAR($A1577)*100+MONTH($A1577))</f>
        <v/>
      </c>
      <c r="E1577" s="13"/>
      <c r="G1577" t="str">
        <f>IF($C1577="","",$C1577&amp;"-"&amp;$B1577)</f>
        <v/>
      </c>
    </row>
    <row r="1578" spans="1:7" ht="15">
      <c r="A1578" s="12"/>
      <c r="B1578" t="str">
        <f>IF($A1578="","",YEAR($A1578)*100+MONTH($A1578))</f>
        <v/>
      </c>
      <c r="E1578" s="13"/>
      <c r="G1578" t="str">
        <f>IF($C1578="","",$C1578&amp;"-"&amp;$B1578)</f>
        <v/>
      </c>
    </row>
    <row r="1579" spans="1:7" ht="15">
      <c r="A1579" s="12"/>
      <c r="B1579" t="str">
        <f>IF($A1579="","",YEAR($A1579)*100+MONTH($A1579))</f>
        <v/>
      </c>
      <c r="E1579" s="13"/>
      <c r="G1579" t="str">
        <f>IF($C1579="","",$C1579&amp;"-"&amp;$B1579)</f>
        <v/>
      </c>
    </row>
    <row r="1580" spans="1:7" ht="15">
      <c r="A1580" s="12"/>
      <c r="B1580" t="str">
        <f>IF($A1580="","",YEAR($A1580)*100+MONTH($A1580))</f>
        <v/>
      </c>
      <c r="E1580" s="13"/>
      <c r="G1580" t="str">
        <f>IF($C1580="","",$C1580&amp;"-"&amp;$B1580)</f>
        <v/>
      </c>
    </row>
    <row r="1581" spans="1:7" ht="15">
      <c r="A1581" s="12"/>
      <c r="B1581" t="str">
        <f>IF($A1581="","",YEAR($A1581)*100+MONTH($A1581))</f>
        <v/>
      </c>
      <c r="E1581" s="13"/>
      <c r="G1581" t="str">
        <f>IF($C1581="","",$C1581&amp;"-"&amp;$B1581)</f>
        <v/>
      </c>
    </row>
    <row r="1582" spans="1:7" ht="15">
      <c r="A1582" s="12"/>
      <c r="B1582" t="str">
        <f>IF($A1582="","",YEAR($A1582)*100+MONTH($A1582))</f>
        <v/>
      </c>
      <c r="E1582" s="13"/>
      <c r="G1582" t="str">
        <f>IF($C1582="","",$C1582&amp;"-"&amp;$B1582)</f>
        <v/>
      </c>
    </row>
    <row r="1583" spans="1:7" ht="15">
      <c r="A1583" s="12"/>
      <c r="B1583" t="str">
        <f>IF($A1583="","",YEAR($A1583)*100+MONTH($A1583))</f>
        <v/>
      </c>
      <c r="E1583" s="13"/>
      <c r="G1583" t="str">
        <f>IF($C1583="","",$C1583&amp;"-"&amp;$B1583)</f>
        <v/>
      </c>
    </row>
    <row r="1584" spans="1:7" ht="15">
      <c r="A1584" s="12"/>
      <c r="B1584" t="str">
        <f>IF($A1584="","",YEAR($A1584)*100+MONTH($A1584))</f>
        <v/>
      </c>
      <c r="E1584" s="13"/>
      <c r="G1584" t="str">
        <f>IF($C1584="","",$C1584&amp;"-"&amp;$B1584)</f>
        <v/>
      </c>
    </row>
    <row r="1585" spans="1:7" ht="15">
      <c r="A1585" s="12"/>
      <c r="B1585" t="str">
        <f>IF($A1585="","",YEAR($A1585)*100+MONTH($A1585))</f>
        <v/>
      </c>
      <c r="E1585" s="13"/>
      <c r="G1585" t="str">
        <f>IF($C1585="","",$C1585&amp;"-"&amp;$B1585)</f>
        <v/>
      </c>
    </row>
    <row r="1586" spans="1:7" ht="15">
      <c r="A1586" s="12"/>
      <c r="B1586" t="str">
        <f>IF($A1586="","",YEAR($A1586)*100+MONTH($A1586))</f>
        <v/>
      </c>
      <c r="E1586" s="13"/>
      <c r="G1586" t="str">
        <f>IF($C1586="","",$C1586&amp;"-"&amp;$B1586)</f>
        <v/>
      </c>
    </row>
    <row r="1587" spans="1:7" ht="15">
      <c r="A1587" s="12"/>
      <c r="B1587" t="str">
        <f>IF($A1587="","",YEAR($A1587)*100+MONTH($A1587))</f>
        <v/>
      </c>
      <c r="E1587" s="13"/>
      <c r="G1587" t="str">
        <f>IF($C1587="","",$C1587&amp;"-"&amp;$B1587)</f>
        <v/>
      </c>
    </row>
    <row r="1588" spans="1:7" ht="15">
      <c r="A1588" s="12"/>
      <c r="B1588" t="str">
        <f>IF($A1588="","",YEAR($A1588)*100+MONTH($A1588))</f>
        <v/>
      </c>
      <c r="E1588" s="13"/>
      <c r="G1588" t="str">
        <f>IF($C1588="","",$C1588&amp;"-"&amp;$B1588)</f>
        <v/>
      </c>
    </row>
    <row r="1589" spans="1:7" ht="15">
      <c r="A1589" s="12"/>
      <c r="B1589" t="str">
        <f>IF($A1589="","",YEAR($A1589)*100+MONTH($A1589))</f>
        <v/>
      </c>
      <c r="E1589" s="13"/>
      <c r="G1589" t="str">
        <f>IF($C1589="","",$C1589&amp;"-"&amp;$B1589)</f>
        <v/>
      </c>
    </row>
    <row r="1590" spans="1:7" ht="15">
      <c r="A1590" s="12"/>
      <c r="B1590" t="str">
        <f>IF($A1590="","",YEAR($A1590)*100+MONTH($A1590))</f>
        <v/>
      </c>
      <c r="E1590" s="13"/>
      <c r="G1590" t="str">
        <f>IF($C1590="","",$C1590&amp;"-"&amp;$B1590)</f>
        <v/>
      </c>
    </row>
    <row r="1591" spans="1:7" ht="15">
      <c r="A1591" s="12"/>
      <c r="B1591" t="str">
        <f>IF($A1591="","",YEAR($A1591)*100+MONTH($A1591))</f>
        <v/>
      </c>
      <c r="E1591" s="13"/>
      <c r="G1591" t="str">
        <f>IF($C1591="","",$C1591&amp;"-"&amp;$B1591)</f>
        <v/>
      </c>
    </row>
    <row r="1592" spans="1:7" ht="15">
      <c r="A1592" s="12"/>
      <c r="B1592" t="str">
        <f>IF($A1592="","",YEAR($A1592)*100+MONTH($A1592))</f>
        <v/>
      </c>
      <c r="E1592" s="13"/>
      <c r="G1592" t="str">
        <f>IF($C1592="","",$C1592&amp;"-"&amp;$B1592)</f>
        <v/>
      </c>
    </row>
    <row r="1593" spans="1:7" ht="15">
      <c r="A1593" s="12"/>
      <c r="B1593" t="str">
        <f>IF($A1593="","",YEAR($A1593)*100+MONTH($A1593))</f>
        <v/>
      </c>
      <c r="E1593" s="13"/>
      <c r="G1593" t="str">
        <f>IF($C1593="","",$C1593&amp;"-"&amp;$B1593)</f>
        <v/>
      </c>
    </row>
    <row r="1594" spans="1:7" ht="15">
      <c r="A1594" s="12"/>
      <c r="B1594" t="str">
        <f>IF($A1594="","",YEAR($A1594)*100+MONTH($A1594))</f>
        <v/>
      </c>
      <c r="E1594" s="13"/>
      <c r="G1594" t="str">
        <f>IF($C1594="","",$C1594&amp;"-"&amp;$B1594)</f>
        <v/>
      </c>
    </row>
    <row r="1595" spans="1:7" ht="15">
      <c r="A1595" s="12"/>
      <c r="B1595" t="str">
        <f>IF($A1595="","",YEAR($A1595)*100+MONTH($A1595))</f>
        <v/>
      </c>
      <c r="E1595" s="13"/>
      <c r="G1595" t="str">
        <f>IF($C1595="","",$C1595&amp;"-"&amp;$B1595)</f>
        <v/>
      </c>
    </row>
    <row r="1596" spans="1:7" ht="15">
      <c r="A1596" s="12"/>
      <c r="B1596" t="str">
        <f>IF($A1596="","",YEAR($A1596)*100+MONTH($A1596))</f>
        <v/>
      </c>
      <c r="E1596" s="13"/>
      <c r="G1596" t="str">
        <f>IF($C1596="","",$C1596&amp;"-"&amp;$B1596)</f>
        <v/>
      </c>
    </row>
    <row r="1597" spans="1:7" ht="15">
      <c r="A1597" s="12"/>
      <c r="B1597" t="str">
        <f>IF($A1597="","",YEAR($A1597)*100+MONTH($A1597))</f>
        <v/>
      </c>
      <c r="E1597" s="13"/>
      <c r="G1597" t="str">
        <f>IF($C1597="","",$C1597&amp;"-"&amp;$B1597)</f>
        <v/>
      </c>
    </row>
    <row r="1598" spans="1:7" ht="15">
      <c r="A1598" s="12"/>
      <c r="B1598" t="str">
        <f>IF($A1598="","",YEAR($A1598)*100+MONTH($A1598))</f>
        <v/>
      </c>
      <c r="E1598" s="13"/>
      <c r="G1598" t="str">
        <f>IF($C1598="","",$C1598&amp;"-"&amp;$B1598)</f>
        <v/>
      </c>
    </row>
    <row r="1599" spans="1:7" ht="15">
      <c r="A1599" s="12"/>
      <c r="B1599" t="str">
        <f>IF($A1599="","",YEAR($A1599)*100+MONTH($A1599))</f>
        <v/>
      </c>
      <c r="E1599" s="13"/>
      <c r="G1599" t="str">
        <f>IF($C1599="","",$C1599&amp;"-"&amp;$B1599)</f>
        <v/>
      </c>
    </row>
    <row r="1600" spans="1:7" ht="15">
      <c r="A1600" s="12"/>
      <c r="B1600" t="str">
        <f>IF($A1600="","",YEAR($A1600)*100+MONTH($A1600))</f>
        <v/>
      </c>
      <c r="E1600" s="13"/>
      <c r="G1600" t="str">
        <f>IF($C1600="","",$C1600&amp;"-"&amp;$B1600)</f>
        <v/>
      </c>
    </row>
    <row r="1601" spans="1:7" ht="15">
      <c r="A1601" s="12"/>
      <c r="B1601" t="str">
        <f>IF($A1601="","",YEAR($A1601)*100+MONTH($A1601))</f>
        <v/>
      </c>
      <c r="E1601" s="13"/>
      <c r="G1601" t="str">
        <f>IF($C1601="","",$C1601&amp;"-"&amp;$B1601)</f>
        <v/>
      </c>
    </row>
    <row r="1602" spans="1:7" ht="15">
      <c r="A1602" s="12"/>
      <c r="B1602" t="str">
        <f>IF($A1602="","",YEAR($A1602)*100+MONTH($A1602))</f>
        <v/>
      </c>
      <c r="E1602" s="13"/>
      <c r="G1602" t="str">
        <f>IF($C1602="","",$C1602&amp;"-"&amp;$B1602)</f>
        <v/>
      </c>
    </row>
    <row r="1603" spans="1:7" ht="15">
      <c r="A1603" s="12"/>
      <c r="B1603" t="str">
        <f>IF($A1603="","",YEAR($A1603)*100+MONTH($A1603))</f>
        <v/>
      </c>
      <c r="E1603" s="13"/>
      <c r="G1603" t="str">
        <f>IF($C1603="","",$C1603&amp;"-"&amp;$B1603)</f>
        <v/>
      </c>
    </row>
    <row r="1604" spans="1:7" ht="15">
      <c r="A1604" s="12"/>
      <c r="B1604" t="str">
        <f>IF($A1604="","",YEAR($A1604)*100+MONTH($A1604))</f>
        <v/>
      </c>
      <c r="E1604" s="13"/>
      <c r="G1604" t="str">
        <f>IF($C1604="","",$C1604&amp;"-"&amp;$B1604)</f>
        <v/>
      </c>
    </row>
    <row r="1605" spans="1:7" ht="15">
      <c r="A1605" s="12"/>
      <c r="B1605" t="str">
        <f>IF($A1605="","",YEAR($A1605)*100+MONTH($A1605))</f>
        <v/>
      </c>
      <c r="E1605" s="13"/>
      <c r="G1605" t="str">
        <f>IF($C1605="","",$C1605&amp;"-"&amp;$B1605)</f>
        <v/>
      </c>
    </row>
    <row r="1606" spans="1:7" ht="15">
      <c r="A1606" s="12"/>
      <c r="B1606" t="str">
        <f>IF($A1606="","",YEAR($A1606)*100+MONTH($A1606))</f>
        <v/>
      </c>
      <c r="E1606" s="13"/>
      <c r="G1606" t="str">
        <f>IF($C1606="","",$C1606&amp;"-"&amp;$B1606)</f>
        <v/>
      </c>
    </row>
    <row r="1607" spans="1:7" ht="15">
      <c r="A1607" s="12"/>
      <c r="B1607" t="str">
        <f>IF($A1607="","",YEAR($A1607)*100+MONTH($A1607))</f>
        <v/>
      </c>
      <c r="E1607" s="13"/>
      <c r="G1607" t="str">
        <f>IF($C1607="","",$C1607&amp;"-"&amp;$B1607)</f>
        <v/>
      </c>
    </row>
    <row r="1608" spans="1:7" ht="15">
      <c r="A1608" s="12"/>
      <c r="B1608" t="str">
        <f>IF($A1608="","",YEAR($A1608)*100+MONTH($A1608))</f>
        <v/>
      </c>
      <c r="E1608" s="13"/>
      <c r="G1608" t="str">
        <f>IF($C1608="","",$C1608&amp;"-"&amp;$B1608)</f>
        <v/>
      </c>
    </row>
    <row r="1609" spans="1:7" ht="15">
      <c r="A1609" s="12"/>
      <c r="B1609" t="str">
        <f>IF($A1609="","",YEAR($A1609)*100+MONTH($A1609))</f>
        <v/>
      </c>
      <c r="E1609" s="13"/>
      <c r="G1609" t="str">
        <f>IF($C1609="","",$C1609&amp;"-"&amp;$B1609)</f>
        <v/>
      </c>
    </row>
    <row r="1610" spans="1:7" ht="15">
      <c r="A1610" s="12"/>
      <c r="B1610" t="str">
        <f>IF($A1610="","",YEAR($A1610)*100+MONTH($A1610))</f>
        <v/>
      </c>
      <c r="E1610" s="13"/>
      <c r="G1610" t="str">
        <f>IF($C1610="","",$C1610&amp;"-"&amp;$B1610)</f>
        <v/>
      </c>
    </row>
    <row r="1611" spans="1:7" ht="15">
      <c r="A1611" s="12"/>
      <c r="B1611" t="str">
        <f>IF($A1611="","",YEAR($A1611)*100+MONTH($A1611))</f>
        <v/>
      </c>
      <c r="E1611" s="13"/>
      <c r="G1611" t="str">
        <f>IF($C1611="","",$C1611&amp;"-"&amp;$B1611)</f>
        <v/>
      </c>
    </row>
    <row r="1612" spans="1:7" ht="15">
      <c r="A1612" s="12"/>
      <c r="B1612" t="str">
        <f>IF($A1612="","",YEAR($A1612)*100+MONTH($A1612))</f>
        <v/>
      </c>
      <c r="E1612" s="13"/>
      <c r="G1612" t="str">
        <f>IF($C1612="","",$C1612&amp;"-"&amp;$B1612)</f>
        <v/>
      </c>
    </row>
    <row r="1613" spans="1:7" ht="15">
      <c r="A1613" s="12"/>
      <c r="B1613" t="str">
        <f>IF($A1613="","",YEAR($A1613)*100+MONTH($A1613))</f>
        <v/>
      </c>
      <c r="E1613" s="13"/>
      <c r="G1613" t="str">
        <f>IF($C1613="","",$C1613&amp;"-"&amp;$B1613)</f>
        <v/>
      </c>
    </row>
    <row r="1614" spans="1:7" ht="15">
      <c r="A1614" s="12"/>
      <c r="B1614" t="str">
        <f>IF($A1614="","",YEAR($A1614)*100+MONTH($A1614))</f>
        <v/>
      </c>
      <c r="E1614" s="13"/>
      <c r="G1614" t="str">
        <f>IF($C1614="","",$C1614&amp;"-"&amp;$B1614)</f>
        <v/>
      </c>
    </row>
    <row r="1615" spans="1:7" ht="15">
      <c r="A1615" s="12"/>
      <c r="B1615" t="str">
        <f>IF($A1615="","",YEAR($A1615)*100+MONTH($A1615))</f>
        <v/>
      </c>
      <c r="E1615" s="13"/>
      <c r="G1615" t="str">
        <f>IF($C1615="","",$C1615&amp;"-"&amp;$B1615)</f>
        <v/>
      </c>
    </row>
    <row r="1616" spans="1:7" ht="15">
      <c r="A1616" s="12"/>
      <c r="B1616" t="str">
        <f>IF($A1616="","",YEAR($A1616)*100+MONTH($A1616))</f>
        <v/>
      </c>
      <c r="E1616" s="13"/>
      <c r="G1616" t="str">
        <f>IF($C1616="","",$C1616&amp;"-"&amp;$B1616)</f>
        <v/>
      </c>
    </row>
    <row r="1617" spans="1:7" ht="15">
      <c r="A1617" s="12"/>
      <c r="B1617" t="str">
        <f>IF($A1617="","",YEAR($A1617)*100+MONTH($A1617))</f>
        <v/>
      </c>
      <c r="E1617" s="13"/>
      <c r="G1617" t="str">
        <f>IF($C1617="","",$C1617&amp;"-"&amp;$B1617)</f>
        <v/>
      </c>
    </row>
    <row r="1618" spans="1:7" ht="15">
      <c r="A1618" s="12"/>
      <c r="B1618" t="str">
        <f>IF($A1618="","",YEAR($A1618)*100+MONTH($A1618))</f>
        <v/>
      </c>
      <c r="E1618" s="13"/>
      <c r="G1618" t="str">
        <f>IF($C1618="","",$C1618&amp;"-"&amp;$B1618)</f>
        <v/>
      </c>
    </row>
    <row r="1619" spans="1:7" ht="15">
      <c r="A1619" s="12"/>
      <c r="B1619" t="str">
        <f>IF($A1619="","",YEAR($A1619)*100+MONTH($A1619))</f>
        <v/>
      </c>
      <c r="E1619" s="13"/>
      <c r="G1619" t="str">
        <f>IF($C1619="","",$C1619&amp;"-"&amp;$B1619)</f>
        <v/>
      </c>
    </row>
    <row r="1620" spans="1:7" ht="15">
      <c r="A1620" s="12"/>
      <c r="B1620" t="str">
        <f>IF($A1620="","",YEAR($A1620)*100+MONTH($A1620))</f>
        <v/>
      </c>
      <c r="E1620" s="13"/>
      <c r="G1620" t="str">
        <f>IF($C1620="","",$C1620&amp;"-"&amp;$B1620)</f>
        <v/>
      </c>
    </row>
    <row r="1621" spans="1:7" ht="15">
      <c r="A1621" s="12"/>
      <c r="B1621" t="str">
        <f>IF($A1621="","",YEAR($A1621)*100+MONTH($A1621))</f>
        <v/>
      </c>
      <c r="E1621" s="13"/>
      <c r="G1621" t="str">
        <f>IF($C1621="","",$C1621&amp;"-"&amp;$B1621)</f>
        <v/>
      </c>
    </row>
    <row r="1622" spans="1:7" ht="15">
      <c r="A1622" s="12"/>
      <c r="B1622" t="str">
        <f>IF($A1622="","",YEAR($A1622)*100+MONTH($A1622))</f>
        <v/>
      </c>
      <c r="E1622" s="13"/>
      <c r="G1622" t="str">
        <f>IF($C1622="","",$C1622&amp;"-"&amp;$B1622)</f>
        <v/>
      </c>
    </row>
    <row r="1623" spans="1:7" ht="15">
      <c r="A1623" s="12"/>
      <c r="B1623" t="str">
        <f>IF($A1623="","",YEAR($A1623)*100+MONTH($A1623))</f>
        <v/>
      </c>
      <c r="E1623" s="13"/>
      <c r="G1623" t="str">
        <f>IF($C1623="","",$C1623&amp;"-"&amp;$B1623)</f>
        <v/>
      </c>
    </row>
    <row r="1624" spans="1:7" ht="15">
      <c r="A1624" s="12"/>
      <c r="B1624" t="str">
        <f>IF($A1624="","",YEAR($A1624)*100+MONTH($A1624))</f>
        <v/>
      </c>
      <c r="E1624" s="13"/>
      <c r="G1624" t="str">
        <f>IF($C1624="","",$C1624&amp;"-"&amp;$B1624)</f>
        <v/>
      </c>
    </row>
    <row r="1625" spans="1:7" ht="15">
      <c r="A1625" s="12"/>
      <c r="B1625" t="str">
        <f>IF($A1625="","",YEAR($A1625)*100+MONTH($A1625))</f>
        <v/>
      </c>
      <c r="E1625" s="13"/>
      <c r="G1625" t="str">
        <f>IF($C1625="","",$C1625&amp;"-"&amp;$B1625)</f>
        <v/>
      </c>
    </row>
    <row r="1626" spans="1:7" ht="15">
      <c r="A1626" s="12"/>
      <c r="B1626" t="str">
        <f>IF($A1626="","",YEAR($A1626)*100+MONTH($A1626))</f>
        <v/>
      </c>
      <c r="E1626" s="13"/>
      <c r="G1626" t="str">
        <f>IF($C1626="","",$C1626&amp;"-"&amp;$B1626)</f>
        <v/>
      </c>
    </row>
    <row r="1627" spans="1:7" ht="15">
      <c r="A1627" s="12"/>
      <c r="B1627" t="str">
        <f>IF($A1627="","",YEAR($A1627)*100+MONTH($A1627))</f>
        <v/>
      </c>
      <c r="E1627" s="13"/>
      <c r="G1627" t="str">
        <f>IF($C1627="","",$C1627&amp;"-"&amp;$B1627)</f>
        <v/>
      </c>
    </row>
    <row r="1628" spans="1:7" ht="15">
      <c r="A1628" s="12"/>
      <c r="B1628" t="str">
        <f>IF($A1628="","",YEAR($A1628)*100+MONTH($A1628))</f>
        <v/>
      </c>
      <c r="E1628" s="13"/>
      <c r="G1628" t="str">
        <f>IF($C1628="","",$C1628&amp;"-"&amp;$B1628)</f>
        <v/>
      </c>
    </row>
    <row r="1629" spans="1:7" ht="15">
      <c r="A1629" s="12"/>
      <c r="B1629" t="str">
        <f>IF($A1629="","",YEAR($A1629)*100+MONTH($A1629))</f>
        <v/>
      </c>
      <c r="E1629" s="13"/>
      <c r="G1629" t="str">
        <f>IF($C1629="","",$C1629&amp;"-"&amp;$B1629)</f>
        <v/>
      </c>
    </row>
    <row r="1630" spans="1:7" ht="15">
      <c r="A1630" s="12"/>
      <c r="B1630" t="str">
        <f>IF($A1630="","",YEAR($A1630)*100+MONTH($A1630))</f>
        <v/>
      </c>
      <c r="E1630" s="13"/>
      <c r="G1630" t="str">
        <f>IF($C1630="","",$C1630&amp;"-"&amp;$B1630)</f>
        <v/>
      </c>
    </row>
    <row r="1631" spans="1:7" ht="15">
      <c r="A1631" s="12"/>
      <c r="B1631" t="str">
        <f>IF($A1631="","",YEAR($A1631)*100+MONTH($A1631))</f>
        <v/>
      </c>
      <c r="E1631" s="13"/>
      <c r="G1631" t="str">
        <f>IF($C1631="","",$C1631&amp;"-"&amp;$B1631)</f>
        <v/>
      </c>
    </row>
    <row r="1632" spans="1:7" ht="15">
      <c r="A1632" s="12"/>
      <c r="B1632" t="str">
        <f>IF($A1632="","",YEAR($A1632)*100+MONTH($A1632))</f>
        <v/>
      </c>
      <c r="E1632" s="13"/>
      <c r="G1632" t="str">
        <f>IF($C1632="","",$C1632&amp;"-"&amp;$B1632)</f>
        <v/>
      </c>
    </row>
    <row r="1633" spans="1:7" ht="15">
      <c r="A1633" s="12"/>
      <c r="B1633" t="str">
        <f>IF($A1633="","",YEAR($A1633)*100+MONTH($A1633))</f>
        <v/>
      </c>
      <c r="E1633" s="13"/>
      <c r="G1633" t="str">
        <f>IF($C1633="","",$C1633&amp;"-"&amp;$B1633)</f>
        <v/>
      </c>
    </row>
    <row r="1634" spans="1:7" ht="15">
      <c r="A1634" s="12"/>
      <c r="B1634" t="str">
        <f>IF($A1634="","",YEAR($A1634)*100+MONTH($A1634))</f>
        <v/>
      </c>
      <c r="E1634" s="13"/>
      <c r="G1634" t="str">
        <f>IF($C1634="","",$C1634&amp;"-"&amp;$B1634)</f>
        <v/>
      </c>
    </row>
    <row r="1635" spans="1:7" ht="15">
      <c r="A1635" s="12"/>
      <c r="B1635" t="str">
        <f>IF($A1635="","",YEAR($A1635)*100+MONTH($A1635))</f>
        <v/>
      </c>
      <c r="E1635" s="13"/>
      <c r="G1635" t="str">
        <f>IF($C1635="","",$C1635&amp;"-"&amp;$B1635)</f>
        <v/>
      </c>
    </row>
    <row r="1636" spans="1:7" ht="15">
      <c r="A1636" s="12"/>
      <c r="B1636" t="str">
        <f>IF($A1636="","",YEAR($A1636)*100+MONTH($A1636))</f>
        <v/>
      </c>
      <c r="E1636" s="13"/>
      <c r="G1636" t="str">
        <f>IF($C1636="","",$C1636&amp;"-"&amp;$B1636)</f>
        <v/>
      </c>
    </row>
    <row r="1637" spans="1:7" ht="15">
      <c r="A1637" s="12"/>
      <c r="B1637" t="str">
        <f>IF($A1637="","",YEAR($A1637)*100+MONTH($A1637))</f>
        <v/>
      </c>
      <c r="E1637" s="13"/>
      <c r="G1637" t="str">
        <f>IF($C1637="","",$C1637&amp;"-"&amp;$B1637)</f>
        <v/>
      </c>
    </row>
    <row r="1638" spans="1:7" ht="15">
      <c r="A1638" s="12"/>
      <c r="B1638" t="str">
        <f>IF($A1638="","",YEAR($A1638)*100+MONTH($A1638))</f>
        <v/>
      </c>
      <c r="E1638" s="13"/>
      <c r="G1638" t="str">
        <f>IF($C1638="","",$C1638&amp;"-"&amp;$B1638)</f>
        <v/>
      </c>
    </row>
    <row r="1639" spans="1:7" ht="15">
      <c r="A1639" s="12"/>
      <c r="B1639" t="str">
        <f>IF($A1639="","",YEAR($A1639)*100+MONTH($A1639))</f>
        <v/>
      </c>
      <c r="E1639" s="13"/>
      <c r="G1639" t="str">
        <f>IF($C1639="","",$C1639&amp;"-"&amp;$B1639)</f>
        <v/>
      </c>
    </row>
    <row r="1640" spans="1:7" ht="15">
      <c r="A1640" s="12"/>
      <c r="B1640" t="str">
        <f>IF($A1640="","",YEAR($A1640)*100+MONTH($A1640))</f>
        <v/>
      </c>
      <c r="E1640" s="13"/>
      <c r="G1640" t="str">
        <f>IF($C1640="","",$C1640&amp;"-"&amp;$B1640)</f>
        <v/>
      </c>
    </row>
    <row r="1641" spans="1:7" ht="15">
      <c r="A1641" s="12"/>
      <c r="B1641" t="str">
        <f>IF($A1641="","",YEAR($A1641)*100+MONTH($A1641))</f>
        <v/>
      </c>
      <c r="E1641" s="13"/>
      <c r="G1641" t="str">
        <f>IF($C1641="","",$C1641&amp;"-"&amp;$B1641)</f>
        <v/>
      </c>
    </row>
    <row r="1642" spans="1:7" ht="15">
      <c r="A1642" s="12"/>
      <c r="B1642" t="str">
        <f>IF($A1642="","",YEAR($A1642)*100+MONTH($A1642))</f>
        <v/>
      </c>
      <c r="E1642" s="13"/>
      <c r="G1642" t="str">
        <f>IF($C1642="","",$C1642&amp;"-"&amp;$B1642)</f>
        <v/>
      </c>
    </row>
    <row r="1643" spans="1:7" ht="15">
      <c r="A1643" s="12"/>
      <c r="B1643" t="str">
        <f>IF($A1643="","",YEAR($A1643)*100+MONTH($A1643))</f>
        <v/>
      </c>
      <c r="E1643" s="13"/>
      <c r="G1643" t="str">
        <f>IF($C1643="","",$C1643&amp;"-"&amp;$B1643)</f>
        <v/>
      </c>
    </row>
    <row r="1644" spans="1:7" ht="15">
      <c r="A1644" s="12"/>
      <c r="B1644" t="str">
        <f>IF($A1644="","",YEAR($A1644)*100+MONTH($A1644))</f>
        <v/>
      </c>
      <c r="E1644" s="13"/>
      <c r="G1644" t="str">
        <f>IF($C1644="","",$C1644&amp;"-"&amp;$B1644)</f>
        <v/>
      </c>
    </row>
    <row r="1645" spans="1:7" ht="15">
      <c r="A1645" s="12"/>
      <c r="B1645" t="str">
        <f>IF($A1645="","",YEAR($A1645)*100+MONTH($A1645))</f>
        <v/>
      </c>
      <c r="E1645" s="13"/>
      <c r="G1645" t="str">
        <f>IF($C1645="","",$C1645&amp;"-"&amp;$B1645)</f>
        <v/>
      </c>
    </row>
    <row r="1646" spans="1:7" ht="15">
      <c r="A1646" s="12"/>
      <c r="B1646" t="str">
        <f>IF($A1646="","",YEAR($A1646)*100+MONTH($A1646))</f>
        <v/>
      </c>
      <c r="E1646" s="13"/>
      <c r="G1646" t="str">
        <f>IF($C1646="","",$C1646&amp;"-"&amp;$B1646)</f>
        <v/>
      </c>
    </row>
    <row r="1647" spans="1:7" ht="15">
      <c r="A1647" s="12"/>
      <c r="B1647" t="str">
        <f>IF($A1647="","",YEAR($A1647)*100+MONTH($A1647))</f>
        <v/>
      </c>
      <c r="E1647" s="13"/>
      <c r="G1647" t="str">
        <f>IF($C1647="","",$C1647&amp;"-"&amp;$B1647)</f>
        <v/>
      </c>
    </row>
    <row r="1648" spans="1:7" ht="15">
      <c r="A1648" s="12"/>
      <c r="B1648" t="str">
        <f>IF($A1648="","",YEAR($A1648)*100+MONTH($A1648))</f>
        <v/>
      </c>
      <c r="E1648" s="13"/>
      <c r="G1648" t="str">
        <f>IF($C1648="","",$C1648&amp;"-"&amp;$B1648)</f>
        <v/>
      </c>
    </row>
    <row r="1649" spans="1:7" ht="15">
      <c r="A1649" s="12"/>
      <c r="B1649" t="str">
        <f>IF($A1649="","",YEAR($A1649)*100+MONTH($A1649))</f>
        <v/>
      </c>
      <c r="E1649" s="13"/>
      <c r="G1649" t="str">
        <f>IF($C1649="","",$C1649&amp;"-"&amp;$B1649)</f>
        <v/>
      </c>
    </row>
    <row r="1650" spans="1:7" ht="15">
      <c r="A1650" s="12"/>
      <c r="B1650" t="str">
        <f>IF($A1650="","",YEAR($A1650)*100+MONTH($A1650))</f>
        <v/>
      </c>
      <c r="E1650" s="13"/>
      <c r="G1650" t="str">
        <f>IF($C1650="","",$C1650&amp;"-"&amp;$B1650)</f>
        <v/>
      </c>
    </row>
    <row r="1651" spans="1:7" ht="15">
      <c r="A1651" s="12"/>
      <c r="B1651" t="str">
        <f>IF($A1651="","",YEAR($A1651)*100+MONTH($A1651))</f>
        <v/>
      </c>
      <c r="E1651" s="13"/>
      <c r="G1651" t="str">
        <f>IF($C1651="","",$C1651&amp;"-"&amp;$B1651)</f>
        <v/>
      </c>
    </row>
    <row r="1652" spans="1:7" ht="15">
      <c r="A1652" s="12"/>
      <c r="B1652" t="str">
        <f>IF($A1652="","",YEAR($A1652)*100+MONTH($A1652))</f>
        <v/>
      </c>
      <c r="E1652" s="13"/>
      <c r="G1652" t="str">
        <f>IF($C1652="","",$C1652&amp;"-"&amp;$B1652)</f>
        <v/>
      </c>
    </row>
    <row r="1653" spans="1:7" ht="15">
      <c r="A1653" s="12"/>
      <c r="B1653" t="str">
        <f>IF($A1653="","",YEAR($A1653)*100+MONTH($A1653))</f>
        <v/>
      </c>
      <c r="E1653" s="13"/>
      <c r="G1653" t="str">
        <f>IF($C1653="","",$C1653&amp;"-"&amp;$B1653)</f>
        <v/>
      </c>
    </row>
    <row r="1654" spans="1:7" ht="15">
      <c r="A1654" s="12"/>
      <c r="B1654" t="str">
        <f>IF($A1654="","",YEAR($A1654)*100+MONTH($A1654))</f>
        <v/>
      </c>
      <c r="E1654" s="13"/>
      <c r="G1654" t="str">
        <f>IF($C1654="","",$C1654&amp;"-"&amp;$B1654)</f>
        <v/>
      </c>
    </row>
    <row r="1655" spans="1:7" ht="15">
      <c r="A1655" s="12"/>
      <c r="B1655" t="str">
        <f>IF($A1655="","",YEAR($A1655)*100+MONTH($A1655))</f>
        <v/>
      </c>
      <c r="E1655" s="13"/>
      <c r="G1655" t="str">
        <f>IF($C1655="","",$C1655&amp;"-"&amp;$B1655)</f>
        <v/>
      </c>
    </row>
    <row r="1656" spans="1:7" ht="15">
      <c r="A1656" s="12"/>
      <c r="B1656" t="str">
        <f>IF($A1656="","",YEAR($A1656)*100+MONTH($A1656))</f>
        <v/>
      </c>
      <c r="E1656" s="13"/>
      <c r="G1656" t="str">
        <f>IF($C1656="","",$C1656&amp;"-"&amp;$B1656)</f>
        <v/>
      </c>
    </row>
    <row r="1657" spans="1:7" ht="15">
      <c r="A1657" s="12"/>
      <c r="B1657" t="str">
        <f>IF($A1657="","",YEAR($A1657)*100+MONTH($A1657))</f>
        <v/>
      </c>
      <c r="E1657" s="13"/>
      <c r="G1657" t="str">
        <f>IF($C1657="","",$C1657&amp;"-"&amp;$B1657)</f>
        <v/>
      </c>
    </row>
    <row r="1658" spans="1:7" ht="15">
      <c r="A1658" s="12"/>
      <c r="B1658" t="str">
        <f>IF($A1658="","",YEAR($A1658)*100+MONTH($A1658))</f>
        <v/>
      </c>
      <c r="E1658" s="13"/>
      <c r="G1658" t="str">
        <f>IF($C1658="","",$C1658&amp;"-"&amp;$B1658)</f>
        <v/>
      </c>
    </row>
    <row r="1659" spans="1:7" ht="15">
      <c r="A1659" s="12"/>
      <c r="B1659" t="str">
        <f>IF($A1659="","",YEAR($A1659)*100+MONTH($A1659))</f>
        <v/>
      </c>
      <c r="E1659" s="13"/>
      <c r="G1659" t="str">
        <f>IF($C1659="","",$C1659&amp;"-"&amp;$B1659)</f>
        <v/>
      </c>
    </row>
    <row r="1660" spans="1:7" ht="15">
      <c r="A1660" s="12"/>
      <c r="B1660" t="str">
        <f>IF($A1660="","",YEAR($A1660)*100+MONTH($A1660))</f>
        <v/>
      </c>
      <c r="E1660" s="13"/>
      <c r="G1660" t="str">
        <f>IF($C1660="","",$C1660&amp;"-"&amp;$B1660)</f>
        <v/>
      </c>
    </row>
    <row r="1661" spans="1:7" ht="15">
      <c r="A1661" s="12"/>
      <c r="B1661" t="str">
        <f>IF($A1661="","",YEAR($A1661)*100+MONTH($A1661))</f>
        <v/>
      </c>
      <c r="E1661" s="13"/>
      <c r="G1661" t="str">
        <f>IF($C1661="","",$C1661&amp;"-"&amp;$B1661)</f>
        <v/>
      </c>
    </row>
    <row r="1662" spans="1:7" ht="15">
      <c r="A1662" s="12"/>
      <c r="B1662" t="str">
        <f>IF($A1662="","",YEAR($A1662)*100+MONTH($A1662))</f>
        <v/>
      </c>
      <c r="E1662" s="13"/>
      <c r="G1662" t="str">
        <f>IF($C1662="","",$C1662&amp;"-"&amp;$B1662)</f>
        <v/>
      </c>
    </row>
    <row r="1663" spans="1:7" ht="15">
      <c r="A1663" s="12"/>
      <c r="B1663" t="str">
        <f>IF($A1663="","",YEAR($A1663)*100+MONTH($A1663))</f>
        <v/>
      </c>
      <c r="E1663" s="13"/>
      <c r="G1663" t="str">
        <f>IF($C1663="","",$C1663&amp;"-"&amp;$B1663)</f>
        <v/>
      </c>
    </row>
    <row r="1664" spans="1:7" ht="15">
      <c r="A1664" s="12"/>
      <c r="B1664" t="str">
        <f>IF($A1664="","",YEAR($A1664)*100+MONTH($A1664))</f>
        <v/>
      </c>
      <c r="E1664" s="13"/>
      <c r="G1664" t="str">
        <f>IF($C1664="","",$C1664&amp;"-"&amp;$B1664)</f>
        <v/>
      </c>
    </row>
    <row r="1665" spans="1:7" ht="15">
      <c r="A1665" s="12"/>
      <c r="B1665" t="str">
        <f>IF($A1665="","",YEAR($A1665)*100+MONTH($A1665))</f>
        <v/>
      </c>
      <c r="E1665" s="13"/>
      <c r="G1665" t="str">
        <f>IF($C1665="","",$C1665&amp;"-"&amp;$B1665)</f>
        <v/>
      </c>
    </row>
    <row r="1666" spans="1:7" ht="15">
      <c r="A1666" s="12"/>
      <c r="B1666" t="str">
        <f>IF($A1666="","",YEAR($A1666)*100+MONTH($A1666))</f>
        <v/>
      </c>
      <c r="E1666" s="13"/>
      <c r="G1666" t="str">
        <f>IF($C1666="","",$C1666&amp;"-"&amp;$B1666)</f>
        <v/>
      </c>
    </row>
    <row r="1667" spans="1:7" ht="15">
      <c r="A1667" s="12"/>
      <c r="B1667" t="str">
        <f>IF($A1667="","",YEAR($A1667)*100+MONTH($A1667))</f>
        <v/>
      </c>
      <c r="E1667" s="13"/>
      <c r="G1667" t="str">
        <f>IF($C1667="","",$C1667&amp;"-"&amp;$B1667)</f>
        <v/>
      </c>
    </row>
    <row r="1668" spans="1:7" ht="15">
      <c r="A1668" s="12"/>
      <c r="B1668" t="str">
        <f>IF($A1668="","",YEAR($A1668)*100+MONTH($A1668))</f>
        <v/>
      </c>
      <c r="E1668" s="13"/>
      <c r="G1668" t="str">
        <f>IF($C1668="","",$C1668&amp;"-"&amp;$B1668)</f>
        <v/>
      </c>
    </row>
    <row r="1669" spans="1:7" ht="15">
      <c r="A1669" s="12"/>
      <c r="B1669" t="str">
        <f>IF($A1669="","",YEAR($A1669)*100+MONTH($A1669))</f>
        <v/>
      </c>
      <c r="E1669" s="13"/>
      <c r="G1669" t="str">
        <f>IF($C1669="","",$C1669&amp;"-"&amp;$B1669)</f>
        <v/>
      </c>
    </row>
    <row r="1670" spans="1:7" ht="15">
      <c r="A1670" s="12"/>
      <c r="B1670" t="str">
        <f>IF($A1670="","",YEAR($A1670)*100+MONTH($A1670))</f>
        <v/>
      </c>
      <c r="E1670" s="13"/>
      <c r="G1670" t="str">
        <f>IF($C1670="","",$C1670&amp;"-"&amp;$B1670)</f>
        <v/>
      </c>
    </row>
    <row r="1671" spans="1:7" ht="15">
      <c r="A1671" s="12"/>
      <c r="B1671" t="str">
        <f>IF($A1671="","",YEAR($A1671)*100+MONTH($A1671))</f>
        <v/>
      </c>
      <c r="E1671" s="13"/>
      <c r="G1671" t="str">
        <f>IF($C1671="","",$C1671&amp;"-"&amp;$B1671)</f>
        <v/>
      </c>
    </row>
    <row r="1672" spans="1:7" ht="15">
      <c r="A1672" s="12"/>
      <c r="B1672" t="str">
        <f>IF($A1672="","",YEAR($A1672)*100+MONTH($A1672))</f>
        <v/>
      </c>
      <c r="E1672" s="13"/>
      <c r="G1672" t="str">
        <f>IF($C1672="","",$C1672&amp;"-"&amp;$B1672)</f>
        <v/>
      </c>
    </row>
    <row r="1673" spans="1:7" ht="15">
      <c r="A1673" s="12"/>
      <c r="B1673" t="str">
        <f>IF($A1673="","",YEAR($A1673)*100+MONTH($A1673))</f>
        <v/>
      </c>
      <c r="E1673" s="13"/>
      <c r="G1673" t="str">
        <f>IF($C1673="","",$C1673&amp;"-"&amp;$B1673)</f>
        <v/>
      </c>
    </row>
    <row r="1674" spans="1:7" ht="15">
      <c r="A1674" s="12"/>
      <c r="B1674" t="str">
        <f>IF($A1674="","",YEAR($A1674)*100+MONTH($A1674))</f>
        <v/>
      </c>
      <c r="E1674" s="13"/>
      <c r="G1674" t="str">
        <f>IF($C1674="","",$C1674&amp;"-"&amp;$B1674)</f>
        <v/>
      </c>
    </row>
    <row r="1675" spans="1:7" ht="15">
      <c r="A1675" s="12"/>
      <c r="B1675" t="str">
        <f>IF($A1675="","",YEAR($A1675)*100+MONTH($A1675))</f>
        <v/>
      </c>
      <c r="E1675" s="13"/>
      <c r="G1675" t="str">
        <f>IF($C1675="","",$C1675&amp;"-"&amp;$B1675)</f>
        <v/>
      </c>
    </row>
    <row r="1676" spans="1:7" ht="15">
      <c r="A1676" s="12"/>
      <c r="B1676" t="str">
        <f>IF($A1676="","",YEAR($A1676)*100+MONTH($A1676))</f>
        <v/>
      </c>
      <c r="E1676" s="13"/>
      <c r="G1676" t="str">
        <f>IF($C1676="","",$C1676&amp;"-"&amp;$B1676)</f>
        <v/>
      </c>
    </row>
    <row r="1677" spans="1:7" ht="15">
      <c r="A1677" s="12"/>
      <c r="B1677" t="str">
        <f>IF($A1677="","",YEAR($A1677)*100+MONTH($A1677))</f>
        <v/>
      </c>
      <c r="E1677" s="13"/>
      <c r="G1677" t="str">
        <f>IF($C1677="","",$C1677&amp;"-"&amp;$B1677)</f>
        <v/>
      </c>
    </row>
    <row r="1678" spans="1:7" ht="15">
      <c r="A1678" s="12"/>
      <c r="B1678" t="str">
        <f>IF($A1678="","",YEAR($A1678)*100+MONTH($A1678))</f>
        <v/>
      </c>
      <c r="E1678" s="13"/>
      <c r="G1678" t="str">
        <f>IF($C1678="","",$C1678&amp;"-"&amp;$B1678)</f>
        <v/>
      </c>
    </row>
    <row r="1679" spans="1:7" ht="15">
      <c r="A1679" s="12"/>
      <c r="B1679" t="str">
        <f>IF($A1679="","",YEAR($A1679)*100+MONTH($A1679))</f>
        <v/>
      </c>
      <c r="E1679" s="13"/>
      <c r="G1679" t="str">
        <f>IF($C1679="","",$C1679&amp;"-"&amp;$B1679)</f>
        <v/>
      </c>
    </row>
    <row r="1680" spans="1:7" ht="15">
      <c r="A1680" s="12"/>
      <c r="B1680" t="str">
        <f>IF($A1680="","",YEAR($A1680)*100+MONTH($A1680))</f>
        <v/>
      </c>
      <c r="E1680" s="13"/>
      <c r="G1680" t="str">
        <f>IF($C1680="","",$C1680&amp;"-"&amp;$B1680)</f>
        <v/>
      </c>
    </row>
    <row r="1681" spans="1:7" ht="15">
      <c r="A1681" s="12"/>
      <c r="B1681" t="str">
        <f>IF($A1681="","",YEAR($A1681)*100+MONTH($A1681))</f>
        <v/>
      </c>
      <c r="E1681" s="13"/>
      <c r="G1681" t="str">
        <f>IF($C1681="","",$C1681&amp;"-"&amp;$B1681)</f>
        <v/>
      </c>
    </row>
    <row r="1682" spans="1:7" ht="15">
      <c r="A1682" s="12"/>
      <c r="B1682" t="str">
        <f>IF($A1682="","",YEAR($A1682)*100+MONTH($A1682))</f>
        <v/>
      </c>
      <c r="E1682" s="13"/>
      <c r="G1682" t="str">
        <f>IF($C1682="","",$C1682&amp;"-"&amp;$B1682)</f>
        <v/>
      </c>
    </row>
    <row r="1683" spans="1:7" ht="15">
      <c r="A1683" s="12"/>
      <c r="B1683" t="str">
        <f>IF($A1683="","",YEAR($A1683)*100+MONTH($A1683))</f>
        <v/>
      </c>
      <c r="E1683" s="13"/>
      <c r="G1683" t="str">
        <f>IF($C1683="","",$C1683&amp;"-"&amp;$B1683)</f>
        <v/>
      </c>
    </row>
    <row r="1684" spans="1:7" ht="15">
      <c r="A1684" s="12"/>
      <c r="B1684" t="str">
        <f>IF($A1684="","",YEAR($A1684)*100+MONTH($A1684))</f>
        <v/>
      </c>
      <c r="E1684" s="13"/>
      <c r="G1684" t="str">
        <f>IF($C1684="","",$C1684&amp;"-"&amp;$B1684)</f>
        <v/>
      </c>
    </row>
    <row r="1685" spans="1:7" ht="15">
      <c r="A1685" s="12"/>
      <c r="B1685" t="str">
        <f>IF($A1685="","",YEAR($A1685)*100+MONTH($A1685))</f>
        <v/>
      </c>
      <c r="E1685" s="13"/>
      <c r="G1685" t="str">
        <f>IF($C1685="","",$C1685&amp;"-"&amp;$B1685)</f>
        <v/>
      </c>
    </row>
    <row r="1686" spans="1:7" ht="15">
      <c r="A1686" s="12"/>
      <c r="B1686" t="str">
        <f>IF($A1686="","",YEAR($A1686)*100+MONTH($A1686))</f>
        <v/>
      </c>
      <c r="E1686" s="13"/>
      <c r="G1686" t="str">
        <f>IF($C1686="","",$C1686&amp;"-"&amp;$B1686)</f>
        <v/>
      </c>
    </row>
    <row r="1687" spans="1:7" ht="15">
      <c r="A1687" s="12"/>
      <c r="B1687" t="str">
        <f>IF($A1687="","",YEAR($A1687)*100+MONTH($A1687))</f>
        <v/>
      </c>
      <c r="E1687" s="13"/>
      <c r="G1687" t="str">
        <f>IF($C1687="","",$C1687&amp;"-"&amp;$B1687)</f>
        <v/>
      </c>
    </row>
    <row r="1688" spans="1:7" ht="15">
      <c r="A1688" s="12"/>
      <c r="B1688" t="str">
        <f>IF($A1688="","",YEAR($A1688)*100+MONTH($A1688))</f>
        <v/>
      </c>
      <c r="E1688" s="13"/>
      <c r="G1688" t="str">
        <f>IF($C1688="","",$C1688&amp;"-"&amp;$B1688)</f>
        <v/>
      </c>
    </row>
    <row r="1689" spans="1:7" ht="15">
      <c r="A1689" s="12"/>
      <c r="B1689" t="str">
        <f>IF($A1689="","",YEAR($A1689)*100+MONTH($A1689))</f>
        <v/>
      </c>
      <c r="E1689" s="13"/>
      <c r="G1689" t="str">
        <f>IF($C1689="","",$C1689&amp;"-"&amp;$B1689)</f>
        <v/>
      </c>
    </row>
    <row r="1690" spans="1:7" ht="15">
      <c r="A1690" s="12"/>
      <c r="B1690" t="str">
        <f>IF($A1690="","",YEAR($A1690)*100+MONTH($A1690))</f>
        <v/>
      </c>
      <c r="E1690" s="13"/>
      <c r="G1690" t="str">
        <f>IF($C1690="","",$C1690&amp;"-"&amp;$B1690)</f>
        <v/>
      </c>
    </row>
    <row r="1691" spans="1:7" ht="15">
      <c r="A1691" s="12"/>
      <c r="B1691" t="str">
        <f>IF($A1691="","",YEAR($A1691)*100+MONTH($A1691))</f>
        <v/>
      </c>
      <c r="E1691" s="13"/>
      <c r="G1691" t="str">
        <f>IF($C1691="","",$C1691&amp;"-"&amp;$B1691)</f>
        <v/>
      </c>
    </row>
    <row r="1692" spans="1:7" ht="15">
      <c r="A1692" s="12"/>
      <c r="B1692" t="str">
        <f>IF($A1692="","",YEAR($A1692)*100+MONTH($A1692))</f>
        <v/>
      </c>
      <c r="E1692" s="13"/>
      <c r="G1692" t="str">
        <f>IF($C1692="","",$C1692&amp;"-"&amp;$B1692)</f>
        <v/>
      </c>
    </row>
    <row r="1693" spans="1:7" ht="15">
      <c r="A1693" s="12"/>
      <c r="B1693" t="str">
        <f>IF($A1693="","",YEAR($A1693)*100+MONTH($A1693))</f>
        <v/>
      </c>
      <c r="E1693" s="13"/>
      <c r="G1693" t="str">
        <f>IF($C1693="","",$C1693&amp;"-"&amp;$B1693)</f>
        <v/>
      </c>
    </row>
    <row r="1694" spans="1:7" ht="15">
      <c r="A1694" s="12"/>
      <c r="B1694" t="str">
        <f>IF($A1694="","",YEAR($A1694)*100+MONTH($A1694))</f>
        <v/>
      </c>
      <c r="E1694" s="13"/>
      <c r="G1694" t="str">
        <f>IF($C1694="","",$C1694&amp;"-"&amp;$B1694)</f>
        <v/>
      </c>
    </row>
    <row r="1695" spans="1:7" ht="15">
      <c r="A1695" s="12"/>
      <c r="B1695" t="str">
        <f>IF($A1695="","",YEAR($A1695)*100+MONTH($A1695))</f>
        <v/>
      </c>
      <c r="E1695" s="13"/>
      <c r="G1695" t="str">
        <f>IF($C1695="","",$C1695&amp;"-"&amp;$B1695)</f>
        <v/>
      </c>
    </row>
    <row r="1696" spans="1:7" ht="15">
      <c r="A1696" s="12"/>
      <c r="B1696" t="str">
        <f>IF($A1696="","",YEAR($A1696)*100+MONTH($A1696))</f>
        <v/>
      </c>
      <c r="E1696" s="13"/>
      <c r="G1696" t="str">
        <f>IF($C1696="","",$C1696&amp;"-"&amp;$B1696)</f>
        <v/>
      </c>
    </row>
    <row r="1697" spans="1:7" ht="15">
      <c r="A1697" s="12"/>
      <c r="B1697" t="str">
        <f>IF($A1697="","",YEAR($A1697)*100+MONTH($A1697))</f>
        <v/>
      </c>
      <c r="E1697" s="13"/>
      <c r="G1697" t="str">
        <f>IF($C1697="","",$C1697&amp;"-"&amp;$B1697)</f>
        <v/>
      </c>
    </row>
    <row r="1698" spans="1:7" ht="15">
      <c r="A1698" s="12"/>
      <c r="B1698" t="str">
        <f>IF($A1698="","",YEAR($A1698)*100+MONTH($A1698))</f>
        <v/>
      </c>
      <c r="E1698" s="13"/>
      <c r="G1698" t="str">
        <f>IF($C1698="","",$C1698&amp;"-"&amp;$B1698)</f>
        <v/>
      </c>
    </row>
    <row r="1699" spans="1:7" ht="15">
      <c r="A1699" s="12"/>
      <c r="B1699" t="str">
        <f>IF($A1699="","",YEAR($A1699)*100+MONTH($A1699))</f>
        <v/>
      </c>
      <c r="E1699" s="13"/>
      <c r="G1699" t="str">
        <f>IF($C1699="","",$C1699&amp;"-"&amp;$B1699)</f>
        <v/>
      </c>
    </row>
    <row r="1700" spans="1:7" ht="15">
      <c r="A1700" s="12"/>
      <c r="B1700" t="str">
        <f>IF($A1700="","",YEAR($A1700)*100+MONTH($A1700))</f>
        <v/>
      </c>
      <c r="E1700" s="13"/>
      <c r="G1700" t="str">
        <f>IF($C1700="","",$C1700&amp;"-"&amp;$B1700)</f>
        <v/>
      </c>
    </row>
    <row r="1701" spans="1:7" ht="15">
      <c r="A1701" s="12"/>
      <c r="B1701" t="str">
        <f>IF($A1701="","",YEAR($A1701)*100+MONTH($A1701))</f>
        <v/>
      </c>
      <c r="E1701" s="13"/>
      <c r="G1701" t="str">
        <f>IF($C1701="","",$C1701&amp;"-"&amp;$B1701)</f>
        <v/>
      </c>
    </row>
    <row r="1702" spans="1:7" ht="15">
      <c r="A1702" s="12"/>
      <c r="B1702" t="str">
        <f>IF($A1702="","",YEAR($A1702)*100+MONTH($A1702))</f>
        <v/>
      </c>
      <c r="E1702" s="13"/>
      <c r="G1702" t="str">
        <f>IF($C1702="","",$C1702&amp;"-"&amp;$B1702)</f>
        <v/>
      </c>
    </row>
    <row r="1703" spans="1:7" ht="15">
      <c r="A1703" s="12"/>
      <c r="B1703" t="str">
        <f>IF($A1703="","",YEAR($A1703)*100+MONTH($A1703))</f>
        <v/>
      </c>
      <c r="E1703" s="13"/>
      <c r="G1703" t="str">
        <f>IF($C1703="","",$C1703&amp;"-"&amp;$B1703)</f>
        <v/>
      </c>
    </row>
    <row r="1704" spans="1:7" ht="15">
      <c r="A1704" s="12"/>
      <c r="B1704" t="str">
        <f>IF($A1704="","",YEAR($A1704)*100+MONTH($A1704))</f>
        <v/>
      </c>
      <c r="E1704" s="13"/>
      <c r="G1704" t="str">
        <f>IF($C1704="","",$C1704&amp;"-"&amp;$B1704)</f>
        <v/>
      </c>
    </row>
    <row r="1705" spans="1:7" ht="15">
      <c r="A1705" s="12"/>
      <c r="B1705" t="str">
        <f>IF($A1705="","",YEAR($A1705)*100+MONTH($A1705))</f>
        <v/>
      </c>
      <c r="E1705" s="13"/>
      <c r="G1705" t="str">
        <f>IF($C1705="","",$C1705&amp;"-"&amp;$B1705)</f>
        <v/>
      </c>
    </row>
    <row r="1706" spans="1:7" ht="15">
      <c r="A1706" s="12"/>
      <c r="B1706" t="str">
        <f>IF($A1706="","",YEAR($A1706)*100+MONTH($A1706))</f>
        <v/>
      </c>
      <c r="E1706" s="13"/>
      <c r="G1706" t="str">
        <f>IF($C1706="","",$C1706&amp;"-"&amp;$B1706)</f>
        <v/>
      </c>
    </row>
    <row r="1707" spans="1:7" ht="15">
      <c r="A1707" s="12"/>
      <c r="B1707" t="str">
        <f>IF($A1707="","",YEAR($A1707)*100+MONTH($A1707))</f>
        <v/>
      </c>
      <c r="E1707" s="13"/>
      <c r="G1707" t="str">
        <f>IF($C1707="","",$C1707&amp;"-"&amp;$B1707)</f>
        <v/>
      </c>
    </row>
    <row r="1708" spans="1:7" ht="15">
      <c r="A1708" s="12"/>
      <c r="B1708" t="str">
        <f>IF($A1708="","",YEAR($A1708)*100+MONTH($A1708))</f>
        <v/>
      </c>
      <c r="E1708" s="13"/>
      <c r="G1708" t="str">
        <f>IF($C1708="","",$C1708&amp;"-"&amp;$B1708)</f>
        <v/>
      </c>
    </row>
    <row r="1709" spans="1:7" ht="15">
      <c r="A1709" s="12"/>
      <c r="B1709" t="str">
        <f>IF($A1709="","",YEAR($A1709)*100+MONTH($A1709))</f>
        <v/>
      </c>
      <c r="E1709" s="13"/>
      <c r="G1709" t="str">
        <f>IF($C1709="","",$C1709&amp;"-"&amp;$B1709)</f>
        <v/>
      </c>
    </row>
    <row r="1710" spans="1:7" ht="15">
      <c r="A1710" s="12"/>
      <c r="B1710" t="str">
        <f>IF($A1710="","",YEAR($A1710)*100+MONTH($A1710))</f>
        <v/>
      </c>
      <c r="E1710" s="13"/>
      <c r="G1710" t="str">
        <f>IF($C1710="","",$C1710&amp;"-"&amp;$B1710)</f>
        <v/>
      </c>
    </row>
    <row r="1711" spans="1:7" ht="15">
      <c r="A1711" s="12"/>
      <c r="B1711" t="str">
        <f>IF($A1711="","",YEAR($A1711)*100+MONTH($A1711))</f>
        <v/>
      </c>
      <c r="E1711" s="13"/>
      <c r="G1711" t="str">
        <f>IF($C1711="","",$C1711&amp;"-"&amp;$B1711)</f>
        <v/>
      </c>
    </row>
    <row r="1712" spans="1:7" ht="15">
      <c r="A1712" s="12"/>
      <c r="B1712" t="str">
        <f>IF($A1712="","",YEAR($A1712)*100+MONTH($A1712))</f>
        <v/>
      </c>
      <c r="E1712" s="13"/>
      <c r="G1712" t="str">
        <f>IF($C1712="","",$C1712&amp;"-"&amp;$B1712)</f>
        <v/>
      </c>
    </row>
    <row r="1713" spans="1:7" ht="15">
      <c r="A1713" s="12"/>
      <c r="B1713" t="str">
        <f>IF($A1713="","",YEAR($A1713)*100+MONTH($A1713))</f>
        <v/>
      </c>
      <c r="E1713" s="13"/>
      <c r="G1713" t="str">
        <f>IF($C1713="","",$C1713&amp;"-"&amp;$B1713)</f>
        <v/>
      </c>
    </row>
    <row r="1714" spans="1:7" ht="15">
      <c r="A1714" s="12"/>
      <c r="B1714" t="str">
        <f>IF($A1714="","",YEAR($A1714)*100+MONTH($A1714))</f>
        <v/>
      </c>
      <c r="E1714" s="13"/>
      <c r="G1714" t="str">
        <f>IF($C1714="","",$C1714&amp;"-"&amp;$B1714)</f>
        <v/>
      </c>
    </row>
    <row r="1715" spans="1:7" ht="15">
      <c r="A1715" s="12"/>
      <c r="B1715" t="str">
        <f>IF($A1715="","",YEAR($A1715)*100+MONTH($A1715))</f>
        <v/>
      </c>
      <c r="E1715" s="13"/>
      <c r="G1715" t="str">
        <f>IF($C1715="","",$C1715&amp;"-"&amp;$B1715)</f>
        <v/>
      </c>
    </row>
    <row r="1716" spans="1:7" ht="15">
      <c r="A1716" s="12"/>
      <c r="B1716" t="str">
        <f>IF($A1716="","",YEAR($A1716)*100+MONTH($A1716))</f>
        <v/>
      </c>
      <c r="E1716" s="13"/>
      <c r="G1716" t="str">
        <f>IF($C1716="","",$C1716&amp;"-"&amp;$B1716)</f>
        <v/>
      </c>
    </row>
    <row r="1717" spans="1:7" ht="15">
      <c r="A1717" s="12"/>
      <c r="B1717" t="str">
        <f>IF($A1717="","",YEAR($A1717)*100+MONTH($A1717))</f>
        <v/>
      </c>
      <c r="E1717" s="13"/>
      <c r="G1717" t="str">
        <f>IF($C1717="","",$C1717&amp;"-"&amp;$B1717)</f>
        <v/>
      </c>
    </row>
    <row r="1718" spans="1:7" ht="15">
      <c r="A1718" s="12"/>
      <c r="B1718" t="str">
        <f>IF($A1718="","",YEAR($A1718)*100+MONTH($A1718))</f>
        <v/>
      </c>
      <c r="E1718" s="13"/>
      <c r="G1718" t="str">
        <f>IF($C1718="","",$C1718&amp;"-"&amp;$B1718)</f>
        <v/>
      </c>
    </row>
    <row r="1719" spans="1:7" ht="15">
      <c r="A1719" s="12"/>
      <c r="B1719" t="str">
        <f>IF($A1719="","",YEAR($A1719)*100+MONTH($A1719))</f>
        <v/>
      </c>
      <c r="E1719" s="13"/>
      <c r="G1719" t="str">
        <f>IF($C1719="","",$C1719&amp;"-"&amp;$B1719)</f>
        <v/>
      </c>
    </row>
    <row r="1720" spans="1:7" ht="15">
      <c r="A1720" s="12"/>
      <c r="B1720" t="str">
        <f>IF($A1720="","",YEAR($A1720)*100+MONTH($A1720))</f>
        <v/>
      </c>
      <c r="E1720" s="13"/>
      <c r="G1720" t="str">
        <f>IF($C1720="","",$C1720&amp;"-"&amp;$B1720)</f>
        <v/>
      </c>
    </row>
    <row r="1721" spans="1:7" ht="15">
      <c r="A1721" s="12"/>
      <c r="B1721" t="str">
        <f>IF($A1721="","",YEAR($A1721)*100+MONTH($A1721))</f>
        <v/>
      </c>
      <c r="E1721" s="13"/>
      <c r="G1721" t="str">
        <f>IF($C1721="","",$C1721&amp;"-"&amp;$B1721)</f>
        <v/>
      </c>
    </row>
    <row r="1722" spans="1:7" ht="15">
      <c r="A1722" s="12"/>
      <c r="B1722" t="str">
        <f>IF($A1722="","",YEAR($A1722)*100+MONTH($A1722))</f>
        <v/>
      </c>
      <c r="E1722" s="13"/>
      <c r="G1722" t="str">
        <f>IF($C1722="","",$C1722&amp;"-"&amp;$B1722)</f>
        <v/>
      </c>
    </row>
    <row r="1723" spans="1:7" ht="15">
      <c r="A1723" s="12"/>
      <c r="B1723" t="str">
        <f>IF($A1723="","",YEAR($A1723)*100+MONTH($A1723))</f>
        <v/>
      </c>
      <c r="E1723" s="13"/>
      <c r="G1723" t="str">
        <f>IF($C1723="","",$C1723&amp;"-"&amp;$B1723)</f>
        <v/>
      </c>
    </row>
    <row r="1724" spans="1:7" ht="15">
      <c r="A1724" s="12"/>
      <c r="B1724" t="str">
        <f>IF($A1724="","",YEAR($A1724)*100+MONTH($A1724))</f>
        <v/>
      </c>
      <c r="E1724" s="13"/>
      <c r="G1724" t="str">
        <f>IF($C1724="","",$C1724&amp;"-"&amp;$B1724)</f>
        <v/>
      </c>
    </row>
    <row r="1725" spans="1:7" ht="15">
      <c r="A1725" s="12"/>
      <c r="B1725" t="str">
        <f>IF($A1725="","",YEAR($A1725)*100+MONTH($A1725))</f>
        <v/>
      </c>
      <c r="E1725" s="13"/>
      <c r="G1725" t="str">
        <f>IF($C1725="","",$C1725&amp;"-"&amp;$B1725)</f>
        <v/>
      </c>
    </row>
    <row r="1726" spans="1:7" ht="15">
      <c r="A1726" s="12"/>
      <c r="B1726" t="str">
        <f>IF($A1726="","",YEAR($A1726)*100+MONTH($A1726))</f>
        <v/>
      </c>
      <c r="E1726" s="13"/>
      <c r="G1726" t="str">
        <f>IF($C1726="","",$C1726&amp;"-"&amp;$B1726)</f>
        <v/>
      </c>
    </row>
    <row r="1727" spans="1:7" ht="15">
      <c r="A1727" s="12"/>
      <c r="B1727" t="str">
        <f>IF($A1727="","",YEAR($A1727)*100+MONTH($A1727))</f>
        <v/>
      </c>
      <c r="E1727" s="13"/>
      <c r="G1727" t="str">
        <f>IF($C1727="","",$C1727&amp;"-"&amp;$B1727)</f>
        <v/>
      </c>
    </row>
    <row r="1728" spans="1:7" ht="15">
      <c r="A1728" s="12"/>
      <c r="B1728" t="str">
        <f>IF($A1728="","",YEAR($A1728)*100+MONTH($A1728))</f>
        <v/>
      </c>
      <c r="E1728" s="13"/>
      <c r="G1728" t="str">
        <f>IF($C1728="","",$C1728&amp;"-"&amp;$B1728)</f>
        <v/>
      </c>
    </row>
    <row r="1729" spans="1:7" ht="15">
      <c r="A1729" s="12"/>
      <c r="B1729" t="str">
        <f>IF($A1729="","",YEAR($A1729)*100+MONTH($A1729))</f>
        <v/>
      </c>
      <c r="E1729" s="13"/>
      <c r="G1729" t="str">
        <f>IF($C1729="","",$C1729&amp;"-"&amp;$B1729)</f>
        <v/>
      </c>
    </row>
    <row r="1730" spans="1:7" ht="15">
      <c r="A1730" s="12"/>
      <c r="B1730" t="str">
        <f>IF($A1730="","",YEAR($A1730)*100+MONTH($A1730))</f>
        <v/>
      </c>
      <c r="E1730" s="13"/>
      <c r="G1730" t="str">
        <f>IF($C1730="","",$C1730&amp;"-"&amp;$B1730)</f>
        <v/>
      </c>
    </row>
    <row r="1731" spans="1:7" ht="15">
      <c r="A1731" s="12"/>
      <c r="B1731" t="str">
        <f>IF($A1731="","",YEAR($A1731)*100+MONTH($A1731))</f>
        <v/>
      </c>
      <c r="E1731" s="13"/>
      <c r="G1731" t="str">
        <f>IF($C1731="","",$C1731&amp;"-"&amp;$B1731)</f>
        <v/>
      </c>
    </row>
    <row r="1732" spans="1:7" ht="15">
      <c r="A1732" s="12"/>
      <c r="B1732" t="str">
        <f>IF($A1732="","",YEAR($A1732)*100+MONTH($A1732))</f>
        <v/>
      </c>
      <c r="E1732" s="13"/>
      <c r="G1732" t="str">
        <f>IF($C1732="","",$C1732&amp;"-"&amp;$B1732)</f>
        <v/>
      </c>
    </row>
    <row r="1733" spans="1:7" ht="15">
      <c r="A1733" s="12"/>
      <c r="B1733" t="str">
        <f>IF($A1733="","",YEAR($A1733)*100+MONTH($A1733))</f>
        <v/>
      </c>
      <c r="E1733" s="13"/>
      <c r="G1733" t="str">
        <f>IF($C1733="","",$C1733&amp;"-"&amp;$B1733)</f>
        <v/>
      </c>
    </row>
    <row r="1734" spans="1:7" ht="15">
      <c r="A1734" s="12"/>
      <c r="B1734" t="str">
        <f>IF($A1734="","",YEAR($A1734)*100+MONTH($A1734))</f>
        <v/>
      </c>
      <c r="E1734" s="13"/>
      <c r="G1734" t="str">
        <f>IF($C1734="","",$C1734&amp;"-"&amp;$B1734)</f>
        <v/>
      </c>
    </row>
    <row r="1735" spans="1:7" ht="15">
      <c r="A1735" s="12"/>
      <c r="B1735" t="str">
        <f>IF($A1735="","",YEAR($A1735)*100+MONTH($A1735))</f>
        <v/>
      </c>
      <c r="E1735" s="13"/>
      <c r="G1735" t="str">
        <f>IF($C1735="","",$C1735&amp;"-"&amp;$B1735)</f>
        <v/>
      </c>
    </row>
    <row r="1736" spans="1:7" ht="15">
      <c r="A1736" s="12"/>
      <c r="B1736" t="str">
        <f>IF($A1736="","",YEAR($A1736)*100+MONTH($A1736))</f>
        <v/>
      </c>
      <c r="E1736" s="13"/>
      <c r="G1736" t="str">
        <f>IF($C1736="","",$C1736&amp;"-"&amp;$B1736)</f>
        <v/>
      </c>
    </row>
    <row r="1737" spans="1:7" ht="15">
      <c r="A1737" s="12"/>
      <c r="B1737" t="str">
        <f>IF($A1737="","",YEAR($A1737)*100+MONTH($A1737))</f>
        <v/>
      </c>
      <c r="E1737" s="13"/>
      <c r="G1737" t="str">
        <f>IF($C1737="","",$C1737&amp;"-"&amp;$B1737)</f>
        <v/>
      </c>
    </row>
    <row r="1738" spans="1:7" ht="15">
      <c r="A1738" s="12"/>
      <c r="B1738" t="str">
        <f>IF($A1738="","",YEAR($A1738)*100+MONTH($A1738))</f>
        <v/>
      </c>
      <c r="E1738" s="13"/>
      <c r="G1738" t="str">
        <f>IF($C1738="","",$C1738&amp;"-"&amp;$B1738)</f>
        <v/>
      </c>
    </row>
    <row r="1739" spans="1:7" ht="15">
      <c r="A1739" s="12"/>
      <c r="B1739" t="str">
        <f>IF($A1739="","",YEAR($A1739)*100+MONTH($A1739))</f>
        <v/>
      </c>
      <c r="E1739" s="13"/>
      <c r="G1739" t="str">
        <f>IF($C1739="","",$C1739&amp;"-"&amp;$B1739)</f>
        <v/>
      </c>
    </row>
    <row r="1740" spans="1:7" ht="15">
      <c r="A1740" s="12"/>
      <c r="B1740" t="str">
        <f>IF($A1740="","",YEAR($A1740)*100+MONTH($A1740))</f>
        <v/>
      </c>
      <c r="E1740" s="13"/>
      <c r="G1740" t="str">
        <f>IF($C1740="","",$C1740&amp;"-"&amp;$B1740)</f>
        <v/>
      </c>
    </row>
    <row r="1741" spans="1:7" ht="15">
      <c r="A1741" s="12"/>
      <c r="B1741" t="str">
        <f>IF($A1741="","",YEAR($A1741)*100+MONTH($A1741))</f>
        <v/>
      </c>
      <c r="E1741" s="13"/>
      <c r="G1741" t="str">
        <f>IF($C1741="","",$C1741&amp;"-"&amp;$B1741)</f>
        <v/>
      </c>
    </row>
    <row r="1742" spans="1:7" ht="15">
      <c r="A1742" s="12"/>
      <c r="B1742" t="str">
        <f>IF($A1742="","",YEAR($A1742)*100+MONTH($A1742))</f>
        <v/>
      </c>
      <c r="E1742" s="13"/>
      <c r="G1742" t="str">
        <f>IF($C1742="","",$C1742&amp;"-"&amp;$B1742)</f>
        <v/>
      </c>
    </row>
    <row r="1743" spans="1:7" ht="15">
      <c r="A1743" s="12"/>
      <c r="B1743" t="str">
        <f>IF($A1743="","",YEAR($A1743)*100+MONTH($A1743))</f>
        <v/>
      </c>
      <c r="E1743" s="13"/>
      <c r="G1743" t="str">
        <f>IF($C1743="","",$C1743&amp;"-"&amp;$B1743)</f>
        <v/>
      </c>
    </row>
    <row r="1744" spans="1:7" ht="15">
      <c r="A1744" s="12"/>
      <c r="B1744" t="str">
        <f>IF($A1744="","",YEAR($A1744)*100+MONTH($A1744))</f>
        <v/>
      </c>
      <c r="E1744" s="13"/>
      <c r="G1744" t="str">
        <f>IF($C1744="","",$C1744&amp;"-"&amp;$B1744)</f>
        <v/>
      </c>
    </row>
    <row r="1745" spans="1:7" ht="15">
      <c r="A1745" s="12"/>
      <c r="B1745" t="str">
        <f>IF($A1745="","",YEAR($A1745)*100+MONTH($A1745))</f>
        <v/>
      </c>
      <c r="E1745" s="13"/>
      <c r="G1745" t="str">
        <f>IF($C1745="","",$C1745&amp;"-"&amp;$B1745)</f>
        <v/>
      </c>
    </row>
    <row r="1746" spans="1:7" ht="15">
      <c r="A1746" s="12"/>
      <c r="B1746" t="str">
        <f>IF($A1746="","",YEAR($A1746)*100+MONTH($A1746))</f>
        <v/>
      </c>
      <c r="E1746" s="13"/>
      <c r="G1746" t="str">
        <f>IF($C1746="","",$C1746&amp;"-"&amp;$B1746)</f>
        <v/>
      </c>
    </row>
    <row r="1747" spans="1:7" ht="15">
      <c r="A1747" s="12"/>
      <c r="B1747" t="str">
        <f>IF($A1747="","",YEAR($A1747)*100+MONTH($A1747))</f>
        <v/>
      </c>
      <c r="E1747" s="13"/>
      <c r="G1747" t="str">
        <f>IF($C1747="","",$C1747&amp;"-"&amp;$B1747)</f>
        <v/>
      </c>
    </row>
    <row r="1748" spans="1:7" ht="15">
      <c r="A1748" s="12"/>
      <c r="B1748" t="str">
        <f>IF($A1748="","",YEAR($A1748)*100+MONTH($A1748))</f>
        <v/>
      </c>
      <c r="E1748" s="13"/>
      <c r="G1748" t="str">
        <f>IF($C1748="","",$C1748&amp;"-"&amp;$B1748)</f>
        <v/>
      </c>
    </row>
    <row r="1749" spans="1:7" ht="15">
      <c r="A1749" s="12"/>
      <c r="B1749" t="str">
        <f>IF($A1749="","",YEAR($A1749)*100+MONTH($A1749))</f>
        <v/>
      </c>
      <c r="E1749" s="13"/>
      <c r="G1749" t="str">
        <f>IF($C1749="","",$C1749&amp;"-"&amp;$B1749)</f>
        <v/>
      </c>
    </row>
    <row r="1750" spans="1:7" ht="15">
      <c r="A1750" s="12"/>
      <c r="B1750" t="str">
        <f>IF($A1750="","",YEAR($A1750)*100+MONTH($A1750))</f>
        <v/>
      </c>
      <c r="E1750" s="13"/>
      <c r="G1750" t="str">
        <f>IF($C1750="","",$C1750&amp;"-"&amp;$B1750)</f>
        <v/>
      </c>
    </row>
    <row r="1751" spans="1:7" ht="15">
      <c r="A1751" s="12"/>
      <c r="B1751" t="str">
        <f>IF($A1751="","",YEAR($A1751)*100+MONTH($A1751))</f>
        <v/>
      </c>
      <c r="E1751" s="13"/>
      <c r="G1751" t="str">
        <f>IF($C1751="","",$C1751&amp;"-"&amp;$B1751)</f>
        <v/>
      </c>
    </row>
    <row r="1752" spans="1:7" ht="15">
      <c r="A1752" s="12"/>
      <c r="B1752" t="str">
        <f>IF($A1752="","",YEAR($A1752)*100+MONTH($A1752))</f>
        <v/>
      </c>
      <c r="E1752" s="13"/>
      <c r="G1752" t="str">
        <f>IF($C1752="","",$C1752&amp;"-"&amp;$B1752)</f>
        <v/>
      </c>
    </row>
    <row r="1753" spans="1:7" ht="15">
      <c r="A1753" s="12"/>
      <c r="B1753" t="str">
        <f>IF($A1753="","",YEAR($A1753)*100+MONTH($A1753))</f>
        <v/>
      </c>
      <c r="E1753" s="13"/>
      <c r="G1753" t="str">
        <f>IF($C1753="","",$C1753&amp;"-"&amp;$B1753)</f>
        <v/>
      </c>
    </row>
    <row r="1754" spans="1:7" ht="15">
      <c r="A1754" s="12"/>
      <c r="B1754" t="str">
        <f>IF($A1754="","",YEAR($A1754)*100+MONTH($A1754))</f>
        <v/>
      </c>
      <c r="E1754" s="13"/>
      <c r="G1754" t="str">
        <f>IF($C1754="","",$C1754&amp;"-"&amp;$B1754)</f>
        <v/>
      </c>
    </row>
    <row r="1755" spans="1:7" ht="15">
      <c r="A1755" s="12"/>
      <c r="B1755" t="str">
        <f>IF($A1755="","",YEAR($A1755)*100+MONTH($A1755))</f>
        <v/>
      </c>
      <c r="E1755" s="13"/>
      <c r="G1755" t="str">
        <f>IF($C1755="","",$C1755&amp;"-"&amp;$B1755)</f>
        <v/>
      </c>
    </row>
    <row r="1756" spans="1:7" ht="15">
      <c r="A1756" s="12"/>
      <c r="B1756" t="str">
        <f>IF($A1756="","",YEAR($A1756)*100+MONTH($A1756))</f>
        <v/>
      </c>
      <c r="E1756" s="13"/>
      <c r="G1756" t="str">
        <f>IF($C1756="","",$C1756&amp;"-"&amp;$B1756)</f>
        <v/>
      </c>
    </row>
    <row r="1757" spans="1:7" ht="15">
      <c r="A1757" s="12"/>
      <c r="B1757" t="str">
        <f>IF($A1757="","",YEAR($A1757)*100+MONTH($A1757))</f>
        <v/>
      </c>
      <c r="E1757" s="13"/>
      <c r="G1757" t="str">
        <f>IF($C1757="","",$C1757&amp;"-"&amp;$B1757)</f>
        <v/>
      </c>
    </row>
    <row r="1758" spans="1:7" ht="15">
      <c r="A1758" s="12"/>
      <c r="B1758" t="str">
        <f>IF($A1758="","",YEAR($A1758)*100+MONTH($A1758))</f>
        <v/>
      </c>
      <c r="E1758" s="13"/>
      <c r="G1758" t="str">
        <f>IF($C1758="","",$C1758&amp;"-"&amp;$B1758)</f>
        <v/>
      </c>
    </row>
    <row r="1759" spans="1:7" ht="15">
      <c r="A1759" s="12"/>
      <c r="B1759" t="str">
        <f>IF($A1759="","",YEAR($A1759)*100+MONTH($A1759))</f>
        <v/>
      </c>
      <c r="E1759" s="13"/>
      <c r="G1759" t="str">
        <f>IF($C1759="","",$C1759&amp;"-"&amp;$B1759)</f>
        <v/>
      </c>
    </row>
    <row r="1760" spans="1:7" ht="15">
      <c r="A1760" s="12"/>
      <c r="B1760" t="str">
        <f>IF($A1760="","",YEAR($A1760)*100+MONTH($A1760))</f>
        <v/>
      </c>
      <c r="E1760" s="13"/>
      <c r="G1760" t="str">
        <f>IF($C1760="","",$C1760&amp;"-"&amp;$B1760)</f>
        <v/>
      </c>
    </row>
    <row r="1761" spans="1:7" ht="15">
      <c r="A1761" s="12"/>
      <c r="B1761" t="str">
        <f>IF($A1761="","",YEAR($A1761)*100+MONTH($A1761))</f>
        <v/>
      </c>
      <c r="E1761" s="13"/>
      <c r="G1761" t="str">
        <f>IF($C1761="","",$C1761&amp;"-"&amp;$B1761)</f>
        <v/>
      </c>
    </row>
    <row r="1762" spans="1:7" ht="15">
      <c r="A1762" s="12"/>
      <c r="B1762" t="str">
        <f>IF($A1762="","",YEAR($A1762)*100+MONTH($A1762))</f>
        <v/>
      </c>
      <c r="E1762" s="13"/>
      <c r="G1762" t="str">
        <f>IF($C1762="","",$C1762&amp;"-"&amp;$B1762)</f>
        <v/>
      </c>
    </row>
    <row r="1763" spans="1:7" ht="15">
      <c r="A1763" s="12"/>
      <c r="B1763" t="str">
        <f>IF($A1763="","",YEAR($A1763)*100+MONTH($A1763))</f>
        <v/>
      </c>
      <c r="E1763" s="13"/>
      <c r="G1763" t="str">
        <f>IF($C1763="","",$C1763&amp;"-"&amp;$B1763)</f>
        <v/>
      </c>
    </row>
    <row r="1764" spans="1:7" ht="15">
      <c r="A1764" s="12"/>
      <c r="B1764" t="str">
        <f>IF($A1764="","",YEAR($A1764)*100+MONTH($A1764))</f>
        <v/>
      </c>
      <c r="E1764" s="13"/>
      <c r="G1764" t="str">
        <f>IF($C1764="","",$C1764&amp;"-"&amp;$B1764)</f>
        <v/>
      </c>
    </row>
    <row r="1765" spans="1:7" ht="15">
      <c r="A1765" s="12"/>
      <c r="B1765" t="str">
        <f>IF($A1765="","",YEAR($A1765)*100+MONTH($A1765))</f>
        <v/>
      </c>
      <c r="E1765" s="13"/>
      <c r="G1765" t="str">
        <f>IF($C1765="","",$C1765&amp;"-"&amp;$B1765)</f>
        <v/>
      </c>
    </row>
    <row r="1766" spans="1:7" ht="15">
      <c r="A1766" s="12"/>
      <c r="B1766" t="str">
        <f>IF($A1766="","",YEAR($A1766)*100+MONTH($A1766))</f>
        <v/>
      </c>
      <c r="E1766" s="13"/>
      <c r="G1766" t="str">
        <f>IF($C1766="","",$C1766&amp;"-"&amp;$B1766)</f>
        <v/>
      </c>
    </row>
    <row r="1767" spans="1:7" ht="15">
      <c r="A1767" s="12"/>
      <c r="B1767" t="str">
        <f>IF($A1767="","",YEAR($A1767)*100+MONTH($A1767))</f>
        <v/>
      </c>
      <c r="E1767" s="13"/>
      <c r="G1767" t="str">
        <f>IF($C1767="","",$C1767&amp;"-"&amp;$B1767)</f>
        <v/>
      </c>
    </row>
    <row r="1768" spans="1:7" ht="15">
      <c r="A1768" s="12"/>
      <c r="B1768" t="str">
        <f>IF($A1768="","",YEAR($A1768)*100+MONTH($A1768))</f>
        <v/>
      </c>
      <c r="E1768" s="13"/>
      <c r="G1768" t="str">
        <f>IF($C1768="","",$C1768&amp;"-"&amp;$B1768)</f>
        <v/>
      </c>
    </row>
    <row r="1769" spans="1:7" ht="15">
      <c r="A1769" s="12"/>
      <c r="B1769" t="str">
        <f>IF($A1769="","",YEAR($A1769)*100+MONTH($A1769))</f>
        <v/>
      </c>
      <c r="E1769" s="13"/>
      <c r="G1769" t="str">
        <f>IF($C1769="","",$C1769&amp;"-"&amp;$B1769)</f>
        <v/>
      </c>
    </row>
    <row r="1770" spans="1:7" ht="15">
      <c r="A1770" s="12"/>
      <c r="B1770" t="str">
        <f>IF($A1770="","",YEAR($A1770)*100+MONTH($A1770))</f>
        <v/>
      </c>
      <c r="E1770" s="13"/>
      <c r="G1770" t="str">
        <f>IF($C1770="","",$C1770&amp;"-"&amp;$B1770)</f>
        <v/>
      </c>
    </row>
    <row r="1771" spans="1:7" ht="15">
      <c r="A1771" s="12"/>
      <c r="B1771" t="str">
        <f>IF($A1771="","",YEAR($A1771)*100+MONTH($A1771))</f>
        <v/>
      </c>
      <c r="E1771" s="13"/>
      <c r="G1771" t="str">
        <f>IF($C1771="","",$C1771&amp;"-"&amp;$B1771)</f>
        <v/>
      </c>
    </row>
    <row r="1772" spans="1:7" ht="15">
      <c r="A1772" s="12"/>
      <c r="B1772" t="str">
        <f>IF($A1772="","",YEAR($A1772)*100+MONTH($A1772))</f>
        <v/>
      </c>
      <c r="E1772" s="13"/>
      <c r="G1772" t="str">
        <f>IF($C1772="","",$C1772&amp;"-"&amp;$B1772)</f>
        <v/>
      </c>
    </row>
    <row r="1773" spans="1:7" ht="15">
      <c r="A1773" s="12"/>
      <c r="B1773" t="str">
        <f>IF($A1773="","",YEAR($A1773)*100+MONTH($A1773))</f>
        <v/>
      </c>
      <c r="E1773" s="13"/>
      <c r="G1773" t="str">
        <f>IF($C1773="","",$C1773&amp;"-"&amp;$B1773)</f>
        <v/>
      </c>
    </row>
    <row r="1774" spans="1:7" ht="15">
      <c r="A1774" s="12"/>
      <c r="B1774" t="str">
        <f>IF($A1774="","",YEAR($A1774)*100+MONTH($A1774))</f>
        <v/>
      </c>
      <c r="E1774" s="13"/>
      <c r="G1774" t="str">
        <f>IF($C1774="","",$C1774&amp;"-"&amp;$B1774)</f>
        <v/>
      </c>
    </row>
    <row r="1775" spans="1:7" ht="15">
      <c r="A1775" s="12"/>
      <c r="B1775" t="str">
        <f>IF($A1775="","",YEAR($A1775)*100+MONTH($A1775))</f>
        <v/>
      </c>
      <c r="E1775" s="13"/>
      <c r="G1775" t="str">
        <f>IF($C1775="","",$C1775&amp;"-"&amp;$B1775)</f>
        <v/>
      </c>
    </row>
    <row r="1776" spans="1:7" ht="15">
      <c r="A1776" s="12"/>
      <c r="B1776" t="str">
        <f>IF($A1776="","",YEAR($A1776)*100+MONTH($A1776))</f>
        <v/>
      </c>
      <c r="E1776" s="13"/>
      <c r="G1776" t="str">
        <f>IF($C1776="","",$C1776&amp;"-"&amp;$B1776)</f>
        <v/>
      </c>
    </row>
    <row r="1777" spans="1:7" ht="15">
      <c r="A1777" s="12"/>
      <c r="B1777" t="str">
        <f>IF($A1777="","",YEAR($A1777)*100+MONTH($A1777))</f>
        <v/>
      </c>
      <c r="E1777" s="13"/>
      <c r="G1777" t="str">
        <f>IF($C1777="","",$C1777&amp;"-"&amp;$B1777)</f>
        <v/>
      </c>
    </row>
    <row r="1778" spans="1:7" ht="15">
      <c r="A1778" s="12"/>
      <c r="B1778" t="str">
        <f>IF($A1778="","",YEAR($A1778)*100+MONTH($A1778))</f>
        <v/>
      </c>
      <c r="E1778" s="13"/>
      <c r="G1778" t="str">
        <f>IF($C1778="","",$C1778&amp;"-"&amp;$B1778)</f>
        <v/>
      </c>
    </row>
    <row r="1779" spans="1:7" ht="15">
      <c r="A1779" s="12"/>
      <c r="B1779" t="str">
        <f>IF($A1779="","",YEAR($A1779)*100+MONTH($A1779))</f>
        <v/>
      </c>
      <c r="E1779" s="13"/>
      <c r="G1779" t="str">
        <f>IF($C1779="","",$C1779&amp;"-"&amp;$B1779)</f>
        <v/>
      </c>
    </row>
    <row r="1780" spans="1:7" ht="15">
      <c r="A1780" s="12"/>
      <c r="B1780" t="str">
        <f>IF($A1780="","",YEAR($A1780)*100+MONTH($A1780))</f>
        <v/>
      </c>
      <c r="E1780" s="13"/>
      <c r="G1780" t="str">
        <f>IF($C1780="","",$C1780&amp;"-"&amp;$B1780)</f>
        <v/>
      </c>
    </row>
    <row r="1781" spans="1:7" ht="15">
      <c r="A1781" s="12"/>
      <c r="B1781" t="str">
        <f>IF($A1781="","",YEAR($A1781)*100+MONTH($A1781))</f>
        <v/>
      </c>
      <c r="E1781" s="13"/>
      <c r="G1781" t="str">
        <f>IF($C1781="","",$C1781&amp;"-"&amp;$B1781)</f>
        <v/>
      </c>
    </row>
    <row r="1782" spans="1:7" ht="15">
      <c r="A1782" s="12"/>
      <c r="B1782" t="str">
        <f>IF($A1782="","",YEAR($A1782)*100+MONTH($A1782))</f>
        <v/>
      </c>
      <c r="E1782" s="13"/>
      <c r="G1782" t="str">
        <f>IF($C1782="","",$C1782&amp;"-"&amp;$B1782)</f>
        <v/>
      </c>
    </row>
    <row r="1783" spans="1:7" ht="15">
      <c r="A1783" s="12"/>
      <c r="B1783" t="str">
        <f>IF($A1783="","",YEAR($A1783)*100+MONTH($A1783))</f>
        <v/>
      </c>
      <c r="E1783" s="13"/>
      <c r="G1783" t="str">
        <f>IF($C1783="","",$C1783&amp;"-"&amp;$B1783)</f>
        <v/>
      </c>
    </row>
    <row r="1784" spans="1:7" ht="15">
      <c r="A1784" s="12"/>
      <c r="B1784" t="str">
        <f>IF($A1784="","",YEAR($A1784)*100+MONTH($A1784))</f>
        <v/>
      </c>
      <c r="E1784" s="13"/>
      <c r="G1784" t="str">
        <f>IF($C1784="","",$C1784&amp;"-"&amp;$B1784)</f>
        <v/>
      </c>
    </row>
    <row r="1785" spans="1:7" ht="15">
      <c r="A1785" s="12"/>
      <c r="B1785" t="str">
        <f>IF($A1785="","",YEAR($A1785)*100+MONTH($A1785))</f>
        <v/>
      </c>
      <c r="E1785" s="13"/>
      <c r="G1785" t="str">
        <f>IF($C1785="","",$C1785&amp;"-"&amp;$B1785)</f>
        <v/>
      </c>
    </row>
    <row r="1786" spans="1:7" ht="15">
      <c r="A1786" s="12"/>
      <c r="B1786" t="str">
        <f>IF($A1786="","",YEAR($A1786)*100+MONTH($A1786))</f>
        <v/>
      </c>
      <c r="E1786" s="13"/>
      <c r="G1786" t="str">
        <f>IF($C1786="","",$C1786&amp;"-"&amp;$B1786)</f>
        <v/>
      </c>
    </row>
    <row r="1787" spans="1:7" ht="15">
      <c r="A1787" s="12"/>
      <c r="B1787" t="str">
        <f>IF($A1787="","",YEAR($A1787)*100+MONTH($A1787))</f>
        <v/>
      </c>
      <c r="E1787" s="13"/>
      <c r="G1787" t="str">
        <f>IF($C1787="","",$C1787&amp;"-"&amp;$B1787)</f>
        <v/>
      </c>
    </row>
    <row r="1788" spans="1:7" ht="15">
      <c r="A1788" s="12"/>
      <c r="B1788" t="str">
        <f>IF($A1788="","",YEAR($A1788)*100+MONTH($A1788))</f>
        <v/>
      </c>
      <c r="E1788" s="13"/>
      <c r="G1788" t="str">
        <f>IF($C1788="","",$C1788&amp;"-"&amp;$B1788)</f>
        <v/>
      </c>
    </row>
    <row r="1789" spans="1:7" ht="15">
      <c r="A1789" s="12"/>
      <c r="B1789" t="str">
        <f>IF($A1789="","",YEAR($A1789)*100+MONTH($A1789))</f>
        <v/>
      </c>
      <c r="E1789" s="13"/>
      <c r="G1789" t="str">
        <f>IF($C1789="","",$C1789&amp;"-"&amp;$B1789)</f>
        <v/>
      </c>
    </row>
    <row r="1790" spans="1:7" ht="15">
      <c r="A1790" s="12"/>
      <c r="B1790" t="str">
        <f>IF($A1790="","",YEAR($A1790)*100+MONTH($A1790))</f>
        <v/>
      </c>
      <c r="E1790" s="13"/>
      <c r="G1790" t="str">
        <f>IF($C1790="","",$C1790&amp;"-"&amp;$B1790)</f>
        <v/>
      </c>
    </row>
    <row r="1791" spans="1:7" ht="15">
      <c r="A1791" s="12"/>
      <c r="B1791" t="str">
        <f>IF($A1791="","",YEAR($A1791)*100+MONTH($A1791))</f>
        <v/>
      </c>
      <c r="E1791" s="13"/>
      <c r="G1791" t="str">
        <f>IF($C1791="","",$C1791&amp;"-"&amp;$B1791)</f>
        <v/>
      </c>
    </row>
    <row r="1792" spans="1:7" ht="15">
      <c r="A1792" s="12"/>
      <c r="B1792" t="str">
        <f>IF($A1792="","",YEAR($A1792)*100+MONTH($A1792))</f>
        <v/>
      </c>
      <c r="E1792" s="13"/>
      <c r="G1792" t="str">
        <f>IF($C1792="","",$C1792&amp;"-"&amp;$B1792)</f>
        <v/>
      </c>
    </row>
    <row r="1793" spans="1:7" ht="15">
      <c r="A1793" s="12"/>
      <c r="B1793" t="str">
        <f>IF($A1793="","",YEAR($A1793)*100+MONTH($A1793))</f>
        <v/>
      </c>
      <c r="E1793" s="13"/>
      <c r="G1793" t="str">
        <f>IF($C1793="","",$C1793&amp;"-"&amp;$B1793)</f>
        <v/>
      </c>
    </row>
    <row r="1794" spans="1:7" ht="15">
      <c r="A1794" s="12"/>
      <c r="B1794" t="str">
        <f>IF($A1794="","",YEAR($A1794)*100+MONTH($A1794))</f>
        <v/>
      </c>
      <c r="E1794" s="13"/>
      <c r="G1794" t="str">
        <f>IF($C1794="","",$C1794&amp;"-"&amp;$B1794)</f>
        <v/>
      </c>
    </row>
    <row r="1795" spans="1:7" ht="15">
      <c r="A1795" s="12"/>
      <c r="B1795" t="str">
        <f>IF($A1795="","",YEAR($A1795)*100+MONTH($A1795))</f>
        <v/>
      </c>
      <c r="E1795" s="13"/>
      <c r="G1795" t="str">
        <f>IF($C1795="","",$C1795&amp;"-"&amp;$B1795)</f>
        <v/>
      </c>
    </row>
    <row r="1796" spans="1:7" ht="15">
      <c r="A1796" s="12"/>
      <c r="B1796" t="str">
        <f>IF($A1796="","",YEAR($A1796)*100+MONTH($A1796))</f>
        <v/>
      </c>
      <c r="E1796" s="13"/>
      <c r="G1796" t="str">
        <f>IF($C1796="","",$C1796&amp;"-"&amp;$B1796)</f>
        <v/>
      </c>
    </row>
    <row r="1797" spans="1:7" ht="15">
      <c r="A1797" s="12"/>
      <c r="B1797" t="str">
        <f>IF($A1797="","",YEAR($A1797)*100+MONTH($A1797))</f>
        <v/>
      </c>
      <c r="E1797" s="13"/>
      <c r="G1797" t="str">
        <f>IF($C1797="","",$C1797&amp;"-"&amp;$B1797)</f>
        <v/>
      </c>
    </row>
    <row r="1798" spans="1:7" ht="15">
      <c r="A1798" s="12"/>
      <c r="B1798" t="str">
        <f>IF($A1798="","",YEAR($A1798)*100+MONTH($A1798))</f>
        <v/>
      </c>
      <c r="E1798" s="13"/>
      <c r="G1798" t="str">
        <f>IF($C1798="","",$C1798&amp;"-"&amp;$B1798)</f>
        <v/>
      </c>
    </row>
    <row r="1799" spans="1:7" ht="15">
      <c r="A1799" s="12"/>
      <c r="B1799" t="str">
        <f>IF($A1799="","",YEAR($A1799)*100+MONTH($A1799))</f>
        <v/>
      </c>
      <c r="E1799" s="13"/>
      <c r="G1799" t="str">
        <f>IF($C1799="","",$C1799&amp;"-"&amp;$B1799)</f>
        <v/>
      </c>
    </row>
    <row r="1800" spans="1:7" ht="15">
      <c r="A1800" s="12"/>
      <c r="B1800" t="str">
        <f>IF($A1800="","",YEAR($A1800)*100+MONTH($A1800))</f>
        <v/>
      </c>
      <c r="E1800" s="13"/>
      <c r="G1800" t="str">
        <f>IF($C1800="","",$C1800&amp;"-"&amp;$B1800)</f>
        <v/>
      </c>
    </row>
    <row r="1801" spans="1:7" ht="15">
      <c r="A1801" s="12"/>
      <c r="B1801" t="str">
        <f>IF($A1801="","",YEAR($A1801)*100+MONTH($A1801))</f>
        <v/>
      </c>
      <c r="E1801" s="13"/>
      <c r="G1801" t="str">
        <f>IF($C1801="","",$C1801&amp;"-"&amp;$B1801)</f>
        <v/>
      </c>
    </row>
    <row r="1802" spans="1:7" ht="15">
      <c r="A1802" s="12"/>
      <c r="B1802" t="str">
        <f>IF($A1802="","",YEAR($A1802)*100+MONTH($A1802))</f>
        <v/>
      </c>
      <c r="E1802" s="13"/>
      <c r="G1802" t="str">
        <f>IF($C1802="","",$C1802&amp;"-"&amp;$B1802)</f>
        <v/>
      </c>
    </row>
    <row r="1803" spans="1:7" ht="15">
      <c r="A1803" s="12"/>
      <c r="B1803" t="str">
        <f>IF($A1803="","",YEAR($A1803)*100+MONTH($A1803))</f>
        <v/>
      </c>
      <c r="E1803" s="13"/>
      <c r="G1803" t="str">
        <f>IF($C1803="","",$C1803&amp;"-"&amp;$B1803)</f>
        <v/>
      </c>
    </row>
    <row r="1804" spans="1:7" ht="15">
      <c r="A1804" s="12"/>
      <c r="B1804" t="str">
        <f>IF($A1804="","",YEAR($A1804)*100+MONTH($A1804))</f>
        <v/>
      </c>
      <c r="E1804" s="13"/>
      <c r="G1804" t="str">
        <f>IF($C1804="","",$C1804&amp;"-"&amp;$B1804)</f>
        <v/>
      </c>
    </row>
    <row r="1805" spans="1:7" ht="15">
      <c r="A1805" s="12"/>
      <c r="B1805" t="str">
        <f>IF($A1805="","",YEAR($A1805)*100+MONTH($A1805))</f>
        <v/>
      </c>
      <c r="E1805" s="13"/>
      <c r="G1805" t="str">
        <f>IF($C1805="","",$C1805&amp;"-"&amp;$B1805)</f>
        <v/>
      </c>
    </row>
    <row r="1806" spans="1:7" ht="15">
      <c r="A1806" s="12"/>
      <c r="B1806" t="str">
        <f>IF($A1806="","",YEAR($A1806)*100+MONTH($A1806))</f>
        <v/>
      </c>
      <c r="E1806" s="13"/>
      <c r="G1806" t="str">
        <f>IF($C1806="","",$C1806&amp;"-"&amp;$B1806)</f>
        <v/>
      </c>
    </row>
    <row r="1807" spans="1:7" ht="15">
      <c r="A1807" s="12"/>
      <c r="B1807" t="str">
        <f>IF($A1807="","",YEAR($A1807)*100+MONTH($A1807))</f>
        <v/>
      </c>
      <c r="E1807" s="13"/>
      <c r="G1807" t="str">
        <f>IF($C1807="","",$C1807&amp;"-"&amp;$B1807)</f>
        <v/>
      </c>
    </row>
    <row r="1808" spans="1:7" ht="15">
      <c r="A1808" s="12"/>
      <c r="B1808" t="str">
        <f>IF($A1808="","",YEAR($A1808)*100+MONTH($A1808))</f>
        <v/>
      </c>
      <c r="E1808" s="13"/>
      <c r="G1808" t="str">
        <f>IF($C1808="","",$C1808&amp;"-"&amp;$B1808)</f>
        <v/>
      </c>
    </row>
    <row r="1809" spans="1:7" ht="15">
      <c r="A1809" s="12"/>
      <c r="B1809" t="str">
        <f>IF($A1809="","",YEAR($A1809)*100+MONTH($A1809))</f>
        <v/>
      </c>
      <c r="E1809" s="13"/>
      <c r="G1809" t="str">
        <f>IF($C1809="","",$C1809&amp;"-"&amp;$B1809)</f>
        <v/>
      </c>
    </row>
    <row r="1810" spans="1:7" ht="15">
      <c r="A1810" s="12"/>
      <c r="B1810" t="str">
        <f>IF($A1810="","",YEAR($A1810)*100+MONTH($A1810))</f>
        <v/>
      </c>
      <c r="E1810" s="13"/>
      <c r="G1810" t="str">
        <f>IF($C1810="","",$C1810&amp;"-"&amp;$B1810)</f>
        <v/>
      </c>
    </row>
    <row r="1811" spans="1:7" ht="15">
      <c r="A1811" s="12"/>
      <c r="B1811" t="str">
        <f>IF($A1811="","",YEAR($A1811)*100+MONTH($A1811))</f>
        <v/>
      </c>
      <c r="E1811" s="13"/>
      <c r="G1811" t="str">
        <f>IF($C1811="","",$C1811&amp;"-"&amp;$B1811)</f>
        <v/>
      </c>
    </row>
    <row r="1812" spans="1:7" ht="15">
      <c r="A1812" s="12"/>
      <c r="B1812" t="str">
        <f>IF($A1812="","",YEAR($A1812)*100+MONTH($A1812))</f>
        <v/>
      </c>
      <c r="E1812" s="13"/>
      <c r="G1812" t="str">
        <f>IF($C1812="","",$C1812&amp;"-"&amp;$B1812)</f>
        <v/>
      </c>
    </row>
    <row r="1813" spans="1:7" ht="15">
      <c r="A1813" s="12"/>
      <c r="B1813" t="str">
        <f>IF($A1813="","",YEAR($A1813)*100+MONTH($A1813))</f>
        <v/>
      </c>
      <c r="E1813" s="13"/>
      <c r="G1813" t="str">
        <f>IF($C1813="","",$C1813&amp;"-"&amp;$B1813)</f>
        <v/>
      </c>
    </row>
    <row r="1814" spans="1:7" ht="15">
      <c r="A1814" s="12"/>
      <c r="B1814" t="str">
        <f>IF($A1814="","",YEAR($A1814)*100+MONTH($A1814))</f>
        <v/>
      </c>
      <c r="E1814" s="13"/>
      <c r="G1814" t="str">
        <f>IF($C1814="","",$C1814&amp;"-"&amp;$B1814)</f>
        <v/>
      </c>
    </row>
    <row r="1815" spans="1:7" ht="15">
      <c r="A1815" s="12"/>
      <c r="B1815" t="str">
        <f>IF($A1815="","",YEAR($A1815)*100+MONTH($A1815))</f>
        <v/>
      </c>
      <c r="E1815" s="13"/>
      <c r="G1815" t="str">
        <f>IF($C1815="","",$C1815&amp;"-"&amp;$B1815)</f>
        <v/>
      </c>
    </row>
    <row r="1816" spans="1:7" ht="15">
      <c r="A1816" s="12"/>
      <c r="B1816" t="str">
        <f>IF($A1816="","",YEAR($A1816)*100+MONTH($A1816))</f>
        <v/>
      </c>
      <c r="E1816" s="13"/>
      <c r="G1816" t="str">
        <f>IF($C1816="","",$C1816&amp;"-"&amp;$B1816)</f>
        <v/>
      </c>
    </row>
    <row r="1817" spans="1:7" ht="15">
      <c r="A1817" s="12"/>
      <c r="B1817" t="str">
        <f>IF($A1817="","",YEAR($A1817)*100+MONTH($A1817))</f>
        <v/>
      </c>
      <c r="E1817" s="13"/>
      <c r="G1817" t="str">
        <f>IF($C1817="","",$C1817&amp;"-"&amp;$B1817)</f>
        <v/>
      </c>
    </row>
    <row r="1818" spans="1:7" ht="15">
      <c r="A1818" s="12"/>
      <c r="B1818" t="str">
        <f>IF($A1818="","",YEAR($A1818)*100+MONTH($A1818))</f>
        <v/>
      </c>
      <c r="E1818" s="13"/>
      <c r="G1818" t="str">
        <f>IF($C1818="","",$C1818&amp;"-"&amp;$B1818)</f>
        <v/>
      </c>
    </row>
    <row r="1819" spans="1:7" ht="15">
      <c r="A1819" s="12"/>
      <c r="B1819" t="str">
        <f>IF($A1819="","",YEAR($A1819)*100+MONTH($A1819))</f>
        <v/>
      </c>
      <c r="E1819" s="13"/>
      <c r="G1819" t="str">
        <f>IF($C1819="","",$C1819&amp;"-"&amp;$B1819)</f>
        <v/>
      </c>
    </row>
    <row r="1820" spans="1:7" ht="15">
      <c r="A1820" s="12"/>
      <c r="B1820" t="str">
        <f>IF($A1820="","",YEAR($A1820)*100+MONTH($A1820))</f>
        <v/>
      </c>
      <c r="E1820" s="13"/>
      <c r="G1820" t="str">
        <f>IF($C1820="","",$C1820&amp;"-"&amp;$B1820)</f>
        <v/>
      </c>
    </row>
    <row r="1821" spans="1:7" ht="15">
      <c r="A1821" s="12"/>
      <c r="B1821" t="str">
        <f>IF($A1821="","",YEAR($A1821)*100+MONTH($A1821))</f>
        <v/>
      </c>
      <c r="E1821" s="13"/>
      <c r="G1821" t="str">
        <f>IF($C1821="","",$C1821&amp;"-"&amp;$B1821)</f>
        <v/>
      </c>
    </row>
    <row r="1822" spans="1:7" ht="15">
      <c r="A1822" s="12"/>
      <c r="B1822" t="str">
        <f>IF($A1822="","",YEAR($A1822)*100+MONTH($A1822))</f>
        <v/>
      </c>
      <c r="E1822" s="13"/>
      <c r="G1822" t="str">
        <f>IF($C1822="","",$C1822&amp;"-"&amp;$B1822)</f>
        <v/>
      </c>
    </row>
    <row r="1823" spans="1:7" ht="15">
      <c r="A1823" s="12"/>
      <c r="B1823" t="str">
        <f>IF($A1823="","",YEAR($A1823)*100+MONTH($A1823))</f>
        <v/>
      </c>
      <c r="E1823" s="13"/>
      <c r="G1823" t="str">
        <f>IF($C1823="","",$C1823&amp;"-"&amp;$B1823)</f>
        <v/>
      </c>
    </row>
    <row r="1824" spans="1:7" ht="15">
      <c r="A1824" s="12"/>
      <c r="B1824" t="str">
        <f>IF($A1824="","",YEAR($A1824)*100+MONTH($A1824))</f>
        <v/>
      </c>
      <c r="E1824" s="13"/>
      <c r="G1824" t="str">
        <f>IF($C1824="","",$C1824&amp;"-"&amp;$B1824)</f>
        <v/>
      </c>
    </row>
    <row r="1825" spans="1:7" ht="15">
      <c r="A1825" s="12"/>
      <c r="B1825" t="str">
        <f>IF($A1825="","",YEAR($A1825)*100+MONTH($A1825))</f>
        <v/>
      </c>
      <c r="E1825" s="13"/>
      <c r="G1825" t="str">
        <f>IF($C1825="","",$C1825&amp;"-"&amp;$B1825)</f>
        <v/>
      </c>
    </row>
    <row r="1826" spans="1:7" ht="15">
      <c r="A1826" s="12"/>
      <c r="B1826" t="str">
        <f>IF($A1826="","",YEAR($A1826)*100+MONTH($A1826))</f>
        <v/>
      </c>
      <c r="E1826" s="13"/>
      <c r="G1826" t="str">
        <f>IF($C1826="","",$C1826&amp;"-"&amp;$B1826)</f>
        <v/>
      </c>
    </row>
    <row r="1827" spans="1:7" ht="15">
      <c r="A1827" s="12"/>
      <c r="B1827" t="str">
        <f>IF($A1827="","",YEAR($A1827)*100+MONTH($A1827))</f>
        <v/>
      </c>
      <c r="E1827" s="13"/>
      <c r="G1827" t="str">
        <f>IF($C1827="","",$C1827&amp;"-"&amp;$B1827)</f>
        <v/>
      </c>
    </row>
    <row r="1828" spans="1:7" ht="15">
      <c r="A1828" s="12"/>
      <c r="B1828" t="str">
        <f>IF($A1828="","",YEAR($A1828)*100+MONTH($A1828))</f>
        <v/>
      </c>
      <c r="E1828" s="13"/>
      <c r="G1828" t="str">
        <f>IF($C1828="","",$C1828&amp;"-"&amp;$B1828)</f>
        <v/>
      </c>
    </row>
    <row r="1829" spans="1:7" ht="15">
      <c r="A1829" s="12"/>
      <c r="B1829" t="str">
        <f>IF($A1829="","",YEAR($A1829)*100+MONTH($A1829))</f>
        <v/>
      </c>
      <c r="E1829" s="13"/>
      <c r="G1829" t="str">
        <f>IF($C1829="","",$C1829&amp;"-"&amp;$B1829)</f>
        <v/>
      </c>
    </row>
    <row r="1830" spans="1:7" ht="15">
      <c r="A1830" s="12"/>
      <c r="B1830" t="str">
        <f>IF($A1830="","",YEAR($A1830)*100+MONTH($A1830))</f>
        <v/>
      </c>
      <c r="E1830" s="13"/>
      <c r="G1830" t="str">
        <f>IF($C1830="","",$C1830&amp;"-"&amp;$B1830)</f>
        <v/>
      </c>
    </row>
    <row r="1831" spans="1:7" ht="15">
      <c r="A1831" s="12"/>
      <c r="B1831" t="str">
        <f>IF($A1831="","",YEAR($A1831)*100+MONTH($A1831))</f>
        <v/>
      </c>
      <c r="E1831" s="13"/>
      <c r="G1831" t="str">
        <f>IF($C1831="","",$C1831&amp;"-"&amp;$B1831)</f>
        <v/>
      </c>
    </row>
    <row r="1832" spans="1:7" ht="15">
      <c r="A1832" s="12"/>
      <c r="B1832" t="str">
        <f>IF($A1832="","",YEAR($A1832)*100+MONTH($A1832))</f>
        <v/>
      </c>
      <c r="E1832" s="13"/>
      <c r="G1832" t="str">
        <f>IF($C1832="","",$C1832&amp;"-"&amp;$B1832)</f>
        <v/>
      </c>
    </row>
    <row r="1833" spans="1:7" ht="15">
      <c r="A1833" s="12"/>
      <c r="B1833" t="str">
        <f>IF($A1833="","",YEAR($A1833)*100+MONTH($A1833))</f>
        <v/>
      </c>
      <c r="E1833" s="13"/>
      <c r="G1833" t="str">
        <f>IF($C1833="","",$C1833&amp;"-"&amp;$B1833)</f>
        <v/>
      </c>
    </row>
    <row r="1834" spans="1:7" ht="15">
      <c r="A1834" s="12"/>
      <c r="B1834" t="str">
        <f>IF($A1834="","",YEAR($A1834)*100+MONTH($A1834))</f>
        <v/>
      </c>
      <c r="E1834" s="13"/>
      <c r="G1834" t="str">
        <f>IF($C1834="","",$C1834&amp;"-"&amp;$B1834)</f>
        <v/>
      </c>
    </row>
    <row r="1835" spans="1:7" ht="15">
      <c r="A1835" s="12"/>
      <c r="B1835" t="str">
        <f>IF($A1835="","",YEAR($A1835)*100+MONTH($A1835))</f>
        <v/>
      </c>
      <c r="E1835" s="13"/>
      <c r="G1835" t="str">
        <f>IF($C1835="","",$C1835&amp;"-"&amp;$B1835)</f>
        <v/>
      </c>
    </row>
    <row r="1836" spans="1:7" ht="15">
      <c r="A1836" s="12"/>
      <c r="B1836" t="str">
        <f>IF($A1836="","",YEAR($A1836)*100+MONTH($A1836))</f>
        <v/>
      </c>
      <c r="E1836" s="13"/>
      <c r="G1836" t="str">
        <f>IF($C1836="","",$C1836&amp;"-"&amp;$B1836)</f>
        <v/>
      </c>
    </row>
    <row r="1837" spans="1:7" ht="15">
      <c r="A1837" s="12"/>
      <c r="B1837" t="str">
        <f>IF($A1837="","",YEAR($A1837)*100+MONTH($A1837))</f>
        <v/>
      </c>
      <c r="E1837" s="13"/>
      <c r="G1837" t="str">
        <f>IF($C1837="","",$C1837&amp;"-"&amp;$B1837)</f>
        <v/>
      </c>
    </row>
    <row r="1838" spans="1:7" ht="15">
      <c r="A1838" s="12"/>
      <c r="B1838" t="str">
        <f>IF($A1838="","",YEAR($A1838)*100+MONTH($A1838))</f>
        <v/>
      </c>
      <c r="E1838" s="13"/>
      <c r="G1838" t="str">
        <f>IF($C1838="","",$C1838&amp;"-"&amp;$B1838)</f>
        <v/>
      </c>
    </row>
    <row r="1839" spans="1:7" ht="15">
      <c r="A1839" s="12"/>
      <c r="B1839" t="str">
        <f>IF($A1839="","",YEAR($A1839)*100+MONTH($A1839))</f>
        <v/>
      </c>
      <c r="E1839" s="13"/>
      <c r="G1839" t="str">
        <f>IF($C1839="","",$C1839&amp;"-"&amp;$B1839)</f>
        <v/>
      </c>
    </row>
    <row r="1840" spans="1:7" ht="15">
      <c r="A1840" s="12"/>
      <c r="B1840" t="str">
        <f>IF($A1840="","",YEAR($A1840)*100+MONTH($A1840))</f>
        <v/>
      </c>
      <c r="E1840" s="13"/>
      <c r="G1840" t="str">
        <f>IF($C1840="","",$C1840&amp;"-"&amp;$B1840)</f>
        <v/>
      </c>
    </row>
    <row r="1841" spans="1:7" ht="15">
      <c r="A1841" s="12"/>
      <c r="B1841" t="str">
        <f>IF($A1841="","",YEAR($A1841)*100+MONTH($A1841))</f>
        <v/>
      </c>
      <c r="E1841" s="13"/>
      <c r="G1841" t="str">
        <f>IF($C1841="","",$C1841&amp;"-"&amp;$B1841)</f>
        <v/>
      </c>
    </row>
    <row r="1842" spans="1:7" ht="15">
      <c r="A1842" s="12"/>
      <c r="B1842" t="str">
        <f>IF($A1842="","",YEAR($A1842)*100+MONTH($A1842))</f>
        <v/>
      </c>
      <c r="E1842" s="13"/>
      <c r="G1842" t="str">
        <f>IF($C1842="","",$C1842&amp;"-"&amp;$B1842)</f>
        <v/>
      </c>
    </row>
    <row r="1843" spans="1:7" ht="15">
      <c r="A1843" s="12"/>
      <c r="B1843" t="str">
        <f>IF($A1843="","",YEAR($A1843)*100+MONTH($A1843))</f>
        <v/>
      </c>
      <c r="E1843" s="13"/>
      <c r="G1843" t="str">
        <f>IF($C1843="","",$C1843&amp;"-"&amp;$B1843)</f>
        <v/>
      </c>
    </row>
    <row r="1844" spans="1:7" ht="15">
      <c r="A1844" s="12"/>
      <c r="B1844" t="str">
        <f>IF($A1844="","",YEAR($A1844)*100+MONTH($A1844))</f>
        <v/>
      </c>
      <c r="E1844" s="13"/>
      <c r="G1844" t="str">
        <f>IF($C1844="","",$C1844&amp;"-"&amp;$B1844)</f>
        <v/>
      </c>
    </row>
    <row r="1845" spans="1:7" ht="15">
      <c r="A1845" s="12"/>
      <c r="B1845" t="str">
        <f>IF($A1845="","",YEAR($A1845)*100+MONTH($A1845))</f>
        <v/>
      </c>
      <c r="E1845" s="13"/>
      <c r="G1845" t="str">
        <f>IF($C1845="","",$C1845&amp;"-"&amp;$B1845)</f>
        <v/>
      </c>
    </row>
    <row r="1846" spans="1:7" ht="15">
      <c r="A1846" s="12"/>
      <c r="B1846" t="str">
        <f>IF($A1846="","",YEAR($A1846)*100+MONTH($A1846))</f>
        <v/>
      </c>
      <c r="E1846" s="13"/>
      <c r="G1846" t="str">
        <f>IF($C1846="","",$C1846&amp;"-"&amp;$B1846)</f>
        <v/>
      </c>
    </row>
    <row r="1847" spans="1:7" ht="15">
      <c r="A1847" s="12"/>
      <c r="B1847" t="str">
        <f>IF($A1847="","",YEAR($A1847)*100+MONTH($A1847))</f>
        <v/>
      </c>
      <c r="E1847" s="13"/>
      <c r="G1847" t="str">
        <f>IF($C1847="","",$C1847&amp;"-"&amp;$B1847)</f>
        <v/>
      </c>
    </row>
    <row r="1848" spans="1:7" ht="15">
      <c r="A1848" s="12"/>
      <c r="B1848" t="str">
        <f>IF($A1848="","",YEAR($A1848)*100+MONTH($A1848))</f>
        <v/>
      </c>
      <c r="E1848" s="13"/>
      <c r="G1848" t="str">
        <f>IF($C1848="","",$C1848&amp;"-"&amp;$B1848)</f>
        <v/>
      </c>
    </row>
    <row r="1849" spans="1:7" ht="15">
      <c r="A1849" s="12"/>
      <c r="B1849" t="str">
        <f>IF($A1849="","",YEAR($A1849)*100+MONTH($A1849))</f>
        <v/>
      </c>
      <c r="E1849" s="13"/>
      <c r="G1849" t="str">
        <f>IF($C1849="","",$C1849&amp;"-"&amp;$B1849)</f>
        <v/>
      </c>
    </row>
    <row r="1850" spans="1:7" ht="15">
      <c r="A1850" s="12"/>
      <c r="B1850" t="str">
        <f>IF($A1850="","",YEAR($A1850)*100+MONTH($A1850))</f>
        <v/>
      </c>
      <c r="E1850" s="13"/>
      <c r="G1850" t="str">
        <f>IF($C1850="","",$C1850&amp;"-"&amp;$B1850)</f>
        <v/>
      </c>
    </row>
    <row r="1851" spans="1:7" ht="15">
      <c r="A1851" s="12"/>
      <c r="B1851" t="str">
        <f>IF($A1851="","",YEAR($A1851)*100+MONTH($A1851))</f>
        <v/>
      </c>
      <c r="E1851" s="13"/>
      <c r="G1851" t="str">
        <f>IF($C1851="","",$C1851&amp;"-"&amp;$B1851)</f>
        <v/>
      </c>
    </row>
    <row r="1852" spans="1:7" ht="15">
      <c r="A1852" s="12"/>
      <c r="B1852" t="str">
        <f>IF($A1852="","",YEAR($A1852)*100+MONTH($A1852))</f>
        <v/>
      </c>
      <c r="E1852" s="13"/>
      <c r="G1852" t="str">
        <f>IF($C1852="","",$C1852&amp;"-"&amp;$B1852)</f>
        <v/>
      </c>
    </row>
    <row r="1853" spans="1:7" ht="15">
      <c r="A1853" s="12"/>
      <c r="B1853" t="str">
        <f>IF($A1853="","",YEAR($A1853)*100+MONTH($A1853))</f>
        <v/>
      </c>
      <c r="E1853" s="13"/>
      <c r="G1853" t="str">
        <f>IF($C1853="","",$C1853&amp;"-"&amp;$B1853)</f>
        <v/>
      </c>
    </row>
    <row r="1854" spans="1:7" ht="15">
      <c r="A1854" s="12"/>
      <c r="B1854" t="str">
        <f>IF($A1854="","",YEAR($A1854)*100+MONTH($A1854))</f>
        <v/>
      </c>
      <c r="E1854" s="13"/>
      <c r="G1854" t="str">
        <f>IF($C1854="","",$C1854&amp;"-"&amp;$B1854)</f>
        <v/>
      </c>
    </row>
    <row r="1855" spans="1:7" ht="15">
      <c r="A1855" s="12"/>
      <c r="B1855" t="str">
        <f>IF($A1855="","",YEAR($A1855)*100+MONTH($A1855))</f>
        <v/>
      </c>
      <c r="E1855" s="13"/>
      <c r="G1855" t="str">
        <f>IF($C1855="","",$C1855&amp;"-"&amp;$B1855)</f>
        <v/>
      </c>
    </row>
    <row r="1856" spans="1:7" ht="15">
      <c r="A1856" s="12"/>
      <c r="B1856" t="str">
        <f>IF($A1856="","",YEAR($A1856)*100+MONTH($A1856))</f>
        <v/>
      </c>
      <c r="E1856" s="13"/>
      <c r="G1856" t="str">
        <f>IF($C1856="","",$C1856&amp;"-"&amp;$B1856)</f>
        <v/>
      </c>
    </row>
    <row r="1857" spans="1:7" ht="15">
      <c r="A1857" s="12"/>
      <c r="B1857" t="str">
        <f>IF($A1857="","",YEAR($A1857)*100+MONTH($A1857))</f>
        <v/>
      </c>
      <c r="E1857" s="13"/>
      <c r="G1857" t="str">
        <f>IF($C1857="","",$C1857&amp;"-"&amp;$B1857)</f>
        <v/>
      </c>
    </row>
    <row r="1858" spans="1:7" ht="15">
      <c r="A1858" s="12"/>
      <c r="B1858" t="str">
        <f>IF($A1858="","",YEAR($A1858)*100+MONTH($A1858))</f>
        <v/>
      </c>
      <c r="E1858" s="13"/>
      <c r="G1858" t="str">
        <f>IF($C1858="","",$C1858&amp;"-"&amp;$B1858)</f>
        <v/>
      </c>
    </row>
    <row r="1859" spans="1:7" ht="15">
      <c r="A1859" s="12"/>
      <c r="B1859" t="str">
        <f>IF($A1859="","",YEAR($A1859)*100+MONTH($A1859))</f>
        <v/>
      </c>
      <c r="E1859" s="13"/>
      <c r="G1859" t="str">
        <f>IF($C1859="","",$C1859&amp;"-"&amp;$B1859)</f>
        <v/>
      </c>
    </row>
    <row r="1860" spans="1:7" ht="15">
      <c r="A1860" s="12"/>
      <c r="B1860" t="str">
        <f>IF($A1860="","",YEAR($A1860)*100+MONTH($A1860))</f>
        <v/>
      </c>
      <c r="E1860" s="13"/>
      <c r="G1860" t="str">
        <f>IF($C1860="","",$C1860&amp;"-"&amp;$B1860)</f>
        <v/>
      </c>
    </row>
    <row r="1861" spans="1:7" ht="15">
      <c r="A1861" s="12"/>
      <c r="B1861" t="str">
        <f>IF($A1861="","",YEAR($A1861)*100+MONTH($A1861))</f>
        <v/>
      </c>
      <c r="E1861" s="13"/>
      <c r="G1861" t="str">
        <f>IF($C1861="","",$C1861&amp;"-"&amp;$B1861)</f>
        <v/>
      </c>
    </row>
    <row r="1862" spans="1:7" ht="15">
      <c r="A1862" s="12"/>
      <c r="B1862" t="str">
        <f>IF($A1862="","",YEAR($A1862)*100+MONTH($A1862))</f>
        <v/>
      </c>
      <c r="E1862" s="13"/>
      <c r="G1862" t="str">
        <f>IF($C1862="","",$C1862&amp;"-"&amp;$B1862)</f>
        <v/>
      </c>
    </row>
    <row r="1863" spans="1:7" ht="15">
      <c r="A1863" s="12"/>
      <c r="B1863" t="str">
        <f>IF($A1863="","",YEAR($A1863)*100+MONTH($A1863))</f>
        <v/>
      </c>
      <c r="E1863" s="13"/>
      <c r="G1863" t="str">
        <f>IF($C1863="","",$C1863&amp;"-"&amp;$B1863)</f>
        <v/>
      </c>
    </row>
    <row r="1864" spans="1:7" ht="15">
      <c r="A1864" s="12"/>
      <c r="B1864" t="str">
        <f>IF($A1864="","",YEAR($A1864)*100+MONTH($A1864))</f>
        <v/>
      </c>
      <c r="E1864" s="13"/>
      <c r="G1864" t="str">
        <f>IF($C1864="","",$C1864&amp;"-"&amp;$B1864)</f>
        <v/>
      </c>
    </row>
    <row r="1865" spans="1:7" ht="15">
      <c r="A1865" s="12"/>
      <c r="B1865" t="str">
        <f>IF($A1865="","",YEAR($A1865)*100+MONTH($A1865))</f>
        <v/>
      </c>
      <c r="E1865" s="13"/>
      <c r="G1865" t="str">
        <f>IF($C1865="","",$C1865&amp;"-"&amp;$B1865)</f>
        <v/>
      </c>
    </row>
    <row r="1866" spans="1:7" ht="15">
      <c r="A1866" s="12"/>
      <c r="B1866" t="str">
        <f>IF($A1866="","",YEAR($A1866)*100+MONTH($A1866))</f>
        <v/>
      </c>
      <c r="E1866" s="13"/>
      <c r="G1866" t="str">
        <f>IF($C1866="","",$C1866&amp;"-"&amp;$B1866)</f>
        <v/>
      </c>
    </row>
    <row r="1867" spans="1:7" ht="15">
      <c r="A1867" s="12"/>
      <c r="B1867" t="str">
        <f>IF($A1867="","",YEAR($A1867)*100+MONTH($A1867))</f>
        <v/>
      </c>
      <c r="E1867" s="13"/>
      <c r="G1867" t="str">
        <f>IF($C1867="","",$C1867&amp;"-"&amp;$B1867)</f>
        <v/>
      </c>
    </row>
    <row r="1868" spans="1:7" ht="15">
      <c r="A1868" s="12"/>
      <c r="B1868" t="str">
        <f>IF($A1868="","",YEAR($A1868)*100+MONTH($A1868))</f>
        <v/>
      </c>
      <c r="E1868" s="13"/>
      <c r="G1868" t="str">
        <f>IF($C1868="","",$C1868&amp;"-"&amp;$B1868)</f>
        <v/>
      </c>
    </row>
    <row r="1869" spans="1:7" ht="15">
      <c r="A1869" s="12"/>
      <c r="B1869" t="str">
        <f>IF($A1869="","",YEAR($A1869)*100+MONTH($A1869))</f>
        <v/>
      </c>
      <c r="E1869" s="13"/>
      <c r="G1869" t="str">
        <f>IF($C1869="","",$C1869&amp;"-"&amp;$B1869)</f>
        <v/>
      </c>
    </row>
    <row r="1870" spans="1:7" ht="15">
      <c r="A1870" s="12"/>
      <c r="B1870" t="str">
        <f>IF($A1870="","",YEAR($A1870)*100+MONTH($A1870))</f>
        <v/>
      </c>
      <c r="E1870" s="13"/>
      <c r="G1870" t="str">
        <f>IF($C1870="","",$C1870&amp;"-"&amp;$B1870)</f>
        <v/>
      </c>
    </row>
    <row r="1871" spans="1:7" ht="15">
      <c r="A1871" s="12"/>
      <c r="B1871" t="str">
        <f>IF($A1871="","",YEAR($A1871)*100+MONTH($A1871))</f>
        <v/>
      </c>
      <c r="E1871" s="13"/>
      <c r="G1871" t="str">
        <f>IF($C1871="","",$C1871&amp;"-"&amp;$B1871)</f>
        <v/>
      </c>
    </row>
    <row r="1872" spans="1:7" ht="15">
      <c r="A1872" s="12"/>
      <c r="B1872" t="str">
        <f>IF($A1872="","",YEAR($A1872)*100+MONTH($A1872))</f>
        <v/>
      </c>
      <c r="E1872" s="13"/>
      <c r="G1872" t="str">
        <f>IF($C1872="","",$C1872&amp;"-"&amp;$B1872)</f>
        <v/>
      </c>
    </row>
    <row r="1873" spans="1:7" ht="15">
      <c r="A1873" s="12"/>
      <c r="B1873" t="str">
        <f>IF($A1873="","",YEAR($A1873)*100+MONTH($A1873))</f>
        <v/>
      </c>
      <c r="E1873" s="13"/>
      <c r="G1873" t="str">
        <f>IF($C1873="","",$C1873&amp;"-"&amp;$B1873)</f>
        <v/>
      </c>
    </row>
    <row r="1874" spans="1:7" ht="15">
      <c r="A1874" s="12"/>
      <c r="B1874" t="str">
        <f>IF($A1874="","",YEAR($A1874)*100+MONTH($A1874))</f>
        <v/>
      </c>
      <c r="E1874" s="13"/>
      <c r="G1874" t="str">
        <f>IF($C1874="","",$C1874&amp;"-"&amp;$B1874)</f>
        <v/>
      </c>
    </row>
    <row r="1875" spans="1:7" ht="15">
      <c r="A1875" s="12"/>
      <c r="B1875" t="str">
        <f>IF($A1875="","",YEAR($A1875)*100+MONTH($A1875))</f>
        <v/>
      </c>
      <c r="E1875" s="13"/>
      <c r="G1875" t="str">
        <f>IF($C1875="","",$C1875&amp;"-"&amp;$B1875)</f>
        <v/>
      </c>
    </row>
    <row r="1876" spans="1:7" ht="15">
      <c r="A1876" s="12"/>
      <c r="B1876" t="str">
        <f>IF($A1876="","",YEAR($A1876)*100+MONTH($A1876))</f>
        <v/>
      </c>
      <c r="E1876" s="13"/>
      <c r="G1876" t="str">
        <f>IF($C1876="","",$C1876&amp;"-"&amp;$B1876)</f>
        <v/>
      </c>
    </row>
    <row r="1877" spans="1:7" ht="15">
      <c r="A1877" s="12"/>
      <c r="B1877" t="str">
        <f>IF($A1877="","",YEAR($A1877)*100+MONTH($A1877))</f>
        <v/>
      </c>
      <c r="E1877" s="13"/>
      <c r="G1877" t="str">
        <f>IF($C1877="","",$C1877&amp;"-"&amp;$B1877)</f>
        <v/>
      </c>
    </row>
    <row r="1878" spans="1:7" ht="15">
      <c r="A1878" s="12"/>
      <c r="B1878" t="str">
        <f>IF($A1878="","",YEAR($A1878)*100+MONTH($A1878))</f>
        <v/>
      </c>
      <c r="E1878" s="13"/>
      <c r="G1878" t="str">
        <f>IF($C1878="","",$C1878&amp;"-"&amp;$B1878)</f>
        <v/>
      </c>
    </row>
    <row r="1879" spans="1:7" ht="15">
      <c r="A1879" s="12"/>
      <c r="B1879" t="str">
        <f>IF($A1879="","",YEAR($A1879)*100+MONTH($A1879))</f>
        <v/>
      </c>
      <c r="E1879" s="13"/>
      <c r="G1879" t="str">
        <f>IF($C1879="","",$C1879&amp;"-"&amp;$B1879)</f>
        <v/>
      </c>
    </row>
    <row r="1880" spans="1:7" ht="15">
      <c r="A1880" s="12"/>
      <c r="B1880" t="str">
        <f>IF($A1880="","",YEAR($A1880)*100+MONTH($A1880))</f>
        <v/>
      </c>
      <c r="E1880" s="13"/>
      <c r="G1880" t="str">
        <f>IF($C1880="","",$C1880&amp;"-"&amp;$B1880)</f>
        <v/>
      </c>
    </row>
    <row r="1881" spans="1:7" ht="15">
      <c r="A1881" s="12"/>
      <c r="B1881" t="str">
        <f>IF($A1881="","",YEAR($A1881)*100+MONTH($A1881))</f>
        <v/>
      </c>
      <c r="E1881" s="13"/>
      <c r="G1881" t="str">
        <f>IF($C1881="","",$C1881&amp;"-"&amp;$B1881)</f>
        <v/>
      </c>
    </row>
    <row r="1882" spans="1:7" ht="15">
      <c r="A1882" s="12"/>
      <c r="B1882" t="str">
        <f>IF($A1882="","",YEAR($A1882)*100+MONTH($A1882))</f>
        <v/>
      </c>
      <c r="E1882" s="13"/>
      <c r="G1882" t="str">
        <f>IF($C1882="","",$C1882&amp;"-"&amp;$B1882)</f>
        <v/>
      </c>
    </row>
    <row r="1883" spans="1:7" ht="15">
      <c r="A1883" s="12"/>
      <c r="B1883" t="str">
        <f>IF($A1883="","",YEAR($A1883)*100+MONTH($A1883))</f>
        <v/>
      </c>
      <c r="E1883" s="13"/>
      <c r="G1883" t="str">
        <f>IF($C1883="","",$C1883&amp;"-"&amp;$B1883)</f>
        <v/>
      </c>
    </row>
    <row r="1884" spans="1:7" ht="15">
      <c r="A1884" s="12"/>
      <c r="B1884" t="str">
        <f>IF($A1884="","",YEAR($A1884)*100+MONTH($A1884))</f>
        <v/>
      </c>
      <c r="E1884" s="13"/>
      <c r="G1884" t="str">
        <f>IF($C1884="","",$C1884&amp;"-"&amp;$B1884)</f>
        <v/>
      </c>
    </row>
    <row r="1885" spans="1:7" ht="15">
      <c r="A1885" s="12"/>
      <c r="B1885" t="str">
        <f>IF($A1885="","",YEAR($A1885)*100+MONTH($A1885))</f>
        <v/>
      </c>
      <c r="E1885" s="13"/>
      <c r="G1885" t="str">
        <f>IF($C1885="","",$C1885&amp;"-"&amp;$B1885)</f>
        <v/>
      </c>
    </row>
    <row r="1886" spans="1:7" ht="15">
      <c r="A1886" s="12"/>
      <c r="B1886" t="str">
        <f>IF($A1886="","",YEAR($A1886)*100+MONTH($A1886))</f>
        <v/>
      </c>
      <c r="E1886" s="13"/>
      <c r="G1886" t="str">
        <f>IF($C1886="","",$C1886&amp;"-"&amp;$B1886)</f>
        <v/>
      </c>
    </row>
    <row r="1887" spans="1:7" ht="15">
      <c r="A1887" s="12"/>
      <c r="B1887" t="str">
        <f>IF($A1887="","",YEAR($A1887)*100+MONTH($A1887))</f>
        <v/>
      </c>
      <c r="E1887" s="13"/>
      <c r="G1887" t="str">
        <f>IF($C1887="","",$C1887&amp;"-"&amp;$B1887)</f>
        <v/>
      </c>
    </row>
    <row r="1888" spans="1:7" ht="15">
      <c r="A1888" s="12"/>
      <c r="B1888" t="str">
        <f>IF($A1888="","",YEAR($A1888)*100+MONTH($A1888))</f>
        <v/>
      </c>
      <c r="E1888" s="13"/>
      <c r="G1888" t="str">
        <f>IF($C1888="","",$C1888&amp;"-"&amp;$B1888)</f>
        <v/>
      </c>
    </row>
    <row r="1889" spans="1:7" ht="15">
      <c r="A1889" s="12"/>
      <c r="B1889" t="str">
        <f>IF($A1889="","",YEAR($A1889)*100+MONTH($A1889))</f>
        <v/>
      </c>
      <c r="E1889" s="13"/>
      <c r="G1889" t="str">
        <f>IF($C1889="","",$C1889&amp;"-"&amp;$B1889)</f>
        <v/>
      </c>
    </row>
    <row r="1890" spans="1:7" ht="15">
      <c r="A1890" s="12"/>
      <c r="B1890" t="str">
        <f>IF($A1890="","",YEAR($A1890)*100+MONTH($A1890))</f>
        <v/>
      </c>
      <c r="E1890" s="13"/>
      <c r="G1890" t="str">
        <f>IF($C1890="","",$C1890&amp;"-"&amp;$B1890)</f>
        <v/>
      </c>
    </row>
    <row r="1891" spans="1:7" ht="15">
      <c r="A1891" s="12"/>
      <c r="B1891" t="str">
        <f>IF($A1891="","",YEAR($A1891)*100+MONTH($A1891))</f>
        <v/>
      </c>
      <c r="E1891" s="13"/>
      <c r="G1891" t="str">
        <f>IF($C1891="","",$C1891&amp;"-"&amp;$B1891)</f>
        <v/>
      </c>
    </row>
    <row r="1892" spans="1:7" ht="15">
      <c r="A1892" s="12"/>
      <c r="B1892" t="str">
        <f>IF($A1892="","",YEAR($A1892)*100+MONTH($A1892))</f>
        <v/>
      </c>
      <c r="E1892" s="13"/>
      <c r="G1892" t="str">
        <f>IF($C1892="","",$C1892&amp;"-"&amp;$B1892)</f>
        <v/>
      </c>
    </row>
    <row r="1893" spans="1:7" ht="15">
      <c r="A1893" s="12"/>
      <c r="B1893" t="str">
        <f>IF($A1893="","",YEAR($A1893)*100+MONTH($A1893))</f>
        <v/>
      </c>
      <c r="E1893" s="13"/>
      <c r="G1893" t="str">
        <f>IF($C1893="","",$C1893&amp;"-"&amp;$B1893)</f>
        <v/>
      </c>
    </row>
    <row r="1894" spans="1:7" ht="15">
      <c r="A1894" s="12"/>
      <c r="B1894" t="str">
        <f>IF($A1894="","",YEAR($A1894)*100+MONTH($A1894))</f>
        <v/>
      </c>
      <c r="E1894" s="13"/>
      <c r="G1894" t="str">
        <f>IF($C1894="","",$C1894&amp;"-"&amp;$B1894)</f>
        <v/>
      </c>
    </row>
    <row r="1895" spans="1:7" ht="15">
      <c r="A1895" s="12"/>
      <c r="B1895" t="str">
        <f>IF($A1895="","",YEAR($A1895)*100+MONTH($A1895))</f>
        <v/>
      </c>
      <c r="E1895" s="13"/>
      <c r="G1895" t="str">
        <f>IF($C1895="","",$C1895&amp;"-"&amp;$B1895)</f>
        <v/>
      </c>
    </row>
    <row r="1896" spans="1:7" ht="15">
      <c r="A1896" s="12"/>
      <c r="B1896" t="str">
        <f>IF($A1896="","",YEAR($A1896)*100+MONTH($A1896))</f>
        <v/>
      </c>
      <c r="E1896" s="13"/>
      <c r="G1896" t="str">
        <f>IF($C1896="","",$C1896&amp;"-"&amp;$B1896)</f>
        <v/>
      </c>
    </row>
    <row r="1897" spans="1:7" ht="15">
      <c r="A1897" s="12"/>
      <c r="B1897" t="str">
        <f>IF($A1897="","",YEAR($A1897)*100+MONTH($A1897))</f>
        <v/>
      </c>
      <c r="E1897" s="13"/>
      <c r="G1897" t="str">
        <f>IF($C1897="","",$C1897&amp;"-"&amp;$B1897)</f>
        <v/>
      </c>
    </row>
    <row r="1898" spans="1:7" ht="15">
      <c r="A1898" s="12"/>
      <c r="B1898" t="str">
        <f>IF($A1898="","",YEAR($A1898)*100+MONTH($A1898))</f>
        <v/>
      </c>
      <c r="E1898" s="13"/>
      <c r="G1898" t="str">
        <f>IF($C1898="","",$C1898&amp;"-"&amp;$B1898)</f>
        <v/>
      </c>
    </row>
    <row r="1899" spans="1:7" ht="15">
      <c r="A1899" s="12"/>
      <c r="B1899" t="str">
        <f>IF($A1899="","",YEAR($A1899)*100+MONTH($A1899))</f>
        <v/>
      </c>
      <c r="E1899" s="13"/>
      <c r="G1899" t="str">
        <f>IF($C1899="","",$C1899&amp;"-"&amp;$B1899)</f>
        <v/>
      </c>
    </row>
    <row r="1900" spans="1:7" ht="15">
      <c r="A1900" s="12"/>
      <c r="B1900" t="str">
        <f>IF($A1900="","",YEAR($A1900)*100+MONTH($A1900))</f>
        <v/>
      </c>
      <c r="E1900" s="13"/>
      <c r="G1900" t="str">
        <f>IF($C1900="","",$C1900&amp;"-"&amp;$B1900)</f>
        <v/>
      </c>
    </row>
    <row r="1901" spans="1:7" ht="15">
      <c r="A1901" s="12"/>
      <c r="B1901" t="str">
        <f>IF($A1901="","",YEAR($A1901)*100+MONTH($A1901))</f>
        <v/>
      </c>
      <c r="E1901" s="13"/>
      <c r="G1901" t="str">
        <f>IF($C1901="","",$C1901&amp;"-"&amp;$B1901)</f>
        <v/>
      </c>
    </row>
    <row r="1902" spans="1:7" ht="15">
      <c r="A1902" s="12"/>
      <c r="B1902" t="str">
        <f>IF($A1902="","",YEAR($A1902)*100+MONTH($A1902))</f>
        <v/>
      </c>
      <c r="E1902" s="13"/>
      <c r="G1902" t="str">
        <f>IF($C1902="","",$C1902&amp;"-"&amp;$B1902)</f>
        <v/>
      </c>
    </row>
    <row r="1903" spans="1:7" ht="15">
      <c r="A1903" s="12"/>
      <c r="B1903" t="str">
        <f>IF($A1903="","",YEAR($A1903)*100+MONTH($A1903))</f>
        <v/>
      </c>
      <c r="E1903" s="13"/>
      <c r="G1903" t="str">
        <f>IF($C1903="","",$C1903&amp;"-"&amp;$B1903)</f>
        <v/>
      </c>
    </row>
    <row r="1904" spans="1:7" ht="15">
      <c r="A1904" s="12"/>
      <c r="B1904" t="str">
        <f>IF($A1904="","",YEAR($A1904)*100+MONTH($A1904))</f>
        <v/>
      </c>
      <c r="E1904" s="13"/>
      <c r="G1904" t="str">
        <f>IF($C1904="","",$C1904&amp;"-"&amp;$B1904)</f>
        <v/>
      </c>
    </row>
    <row r="1905" spans="1:7" ht="15">
      <c r="A1905" s="12"/>
      <c r="B1905" t="str">
        <f>IF($A1905="","",YEAR($A1905)*100+MONTH($A1905))</f>
        <v/>
      </c>
      <c r="E1905" s="13"/>
      <c r="G1905" t="str">
        <f>IF($C1905="","",$C1905&amp;"-"&amp;$B1905)</f>
        <v/>
      </c>
    </row>
    <row r="1906" spans="1:7" ht="15">
      <c r="A1906" s="12"/>
      <c r="B1906" t="str">
        <f>IF($A1906="","",YEAR($A1906)*100+MONTH($A1906))</f>
        <v/>
      </c>
      <c r="E1906" s="13"/>
      <c r="G1906" t="str">
        <f>IF($C1906="","",$C1906&amp;"-"&amp;$B1906)</f>
        <v/>
      </c>
    </row>
    <row r="1907" spans="1:7" ht="15">
      <c r="A1907" s="12"/>
      <c r="B1907" t="str">
        <f>IF($A1907="","",YEAR($A1907)*100+MONTH($A1907))</f>
        <v/>
      </c>
      <c r="E1907" s="13"/>
      <c r="G1907" t="str">
        <f>IF($C1907="","",$C1907&amp;"-"&amp;$B1907)</f>
        <v/>
      </c>
    </row>
    <row r="1908" spans="1:7" ht="15">
      <c r="A1908" s="12"/>
      <c r="B1908" t="str">
        <f>IF($A1908="","",YEAR($A1908)*100+MONTH($A1908))</f>
        <v/>
      </c>
      <c r="E1908" s="13"/>
      <c r="G1908" t="str">
        <f>IF($C1908="","",$C1908&amp;"-"&amp;$B1908)</f>
        <v/>
      </c>
    </row>
    <row r="1909" spans="1:7" ht="15">
      <c r="A1909" s="12"/>
      <c r="B1909" t="str">
        <f>IF($A1909="","",YEAR($A1909)*100+MONTH($A1909))</f>
        <v/>
      </c>
      <c r="E1909" s="13"/>
      <c r="G1909" t="str">
        <f>IF($C1909="","",$C1909&amp;"-"&amp;$B1909)</f>
        <v/>
      </c>
    </row>
    <row r="1910" spans="1:7" ht="15">
      <c r="A1910" s="12"/>
      <c r="B1910" t="str">
        <f>IF($A1910="","",YEAR($A1910)*100+MONTH($A1910))</f>
        <v/>
      </c>
      <c r="E1910" s="13"/>
      <c r="G1910" t="str">
        <f>IF($C1910="","",$C1910&amp;"-"&amp;$B1910)</f>
        <v/>
      </c>
    </row>
    <row r="1911" spans="1:7" ht="15">
      <c r="A1911" s="12"/>
      <c r="B1911" t="str">
        <f>IF($A1911="","",YEAR($A1911)*100+MONTH($A1911))</f>
        <v/>
      </c>
      <c r="E1911" s="13"/>
      <c r="G1911" t="str">
        <f>IF($C1911="","",$C1911&amp;"-"&amp;$B1911)</f>
        <v/>
      </c>
    </row>
    <row r="1912" spans="1:7" ht="15">
      <c r="A1912" s="12"/>
      <c r="B1912" t="str">
        <f>IF($A1912="","",YEAR($A1912)*100+MONTH($A1912))</f>
        <v/>
      </c>
      <c r="E1912" s="13"/>
      <c r="G1912" t="str">
        <f>IF($C1912="","",$C1912&amp;"-"&amp;$B1912)</f>
        <v/>
      </c>
    </row>
    <row r="1913" spans="1:7" ht="15">
      <c r="A1913" s="12"/>
      <c r="B1913" t="str">
        <f>IF($A1913="","",YEAR($A1913)*100+MONTH($A1913))</f>
        <v/>
      </c>
      <c r="E1913" s="13"/>
      <c r="G1913" t="str">
        <f>IF($C1913="","",$C1913&amp;"-"&amp;$B1913)</f>
        <v/>
      </c>
    </row>
    <row r="1914" spans="1:7" ht="15">
      <c r="A1914" s="12"/>
      <c r="B1914" t="str">
        <f>IF($A1914="","",YEAR($A1914)*100+MONTH($A1914))</f>
        <v/>
      </c>
      <c r="E1914" s="13"/>
      <c r="G1914" t="str">
        <f>IF($C1914="","",$C1914&amp;"-"&amp;$B1914)</f>
        <v/>
      </c>
    </row>
    <row r="1915" spans="1:7" ht="15">
      <c r="A1915" s="12"/>
      <c r="B1915" t="str">
        <f>IF($A1915="","",YEAR($A1915)*100+MONTH($A1915))</f>
        <v/>
      </c>
      <c r="E1915" s="13"/>
      <c r="G1915" t="str">
        <f>IF($C1915="","",$C1915&amp;"-"&amp;$B1915)</f>
        <v/>
      </c>
    </row>
    <row r="1916" spans="1:7" ht="15">
      <c r="A1916" s="12"/>
      <c r="B1916" t="str">
        <f>IF($A1916="","",YEAR($A1916)*100+MONTH($A1916))</f>
        <v/>
      </c>
      <c r="E1916" s="13"/>
      <c r="G1916" t="str">
        <f>IF($C1916="","",$C1916&amp;"-"&amp;$B1916)</f>
        <v/>
      </c>
    </row>
    <row r="1917" spans="1:7" ht="15">
      <c r="A1917" s="12"/>
      <c r="B1917" t="str">
        <f>IF($A1917="","",YEAR($A1917)*100+MONTH($A1917))</f>
        <v/>
      </c>
      <c r="E1917" s="13"/>
      <c r="G1917" t="str">
        <f>IF($C1917="","",$C1917&amp;"-"&amp;$B1917)</f>
        <v/>
      </c>
    </row>
    <row r="1918" spans="1:7" ht="15">
      <c r="A1918" s="12"/>
      <c r="B1918" t="str">
        <f>IF($A1918="","",YEAR($A1918)*100+MONTH($A1918))</f>
        <v/>
      </c>
      <c r="E1918" s="13"/>
      <c r="G1918" t="str">
        <f>IF($C1918="","",$C1918&amp;"-"&amp;$B1918)</f>
        <v/>
      </c>
    </row>
    <row r="1919" spans="1:7" ht="15">
      <c r="A1919" s="12"/>
      <c r="B1919" t="str">
        <f>IF($A1919="","",YEAR($A1919)*100+MONTH($A1919))</f>
        <v/>
      </c>
      <c r="E1919" s="13"/>
      <c r="G1919" t="str">
        <f>IF($C1919="","",$C1919&amp;"-"&amp;$B1919)</f>
        <v/>
      </c>
    </row>
    <row r="1920" spans="1:7" ht="15">
      <c r="A1920" s="12"/>
      <c r="B1920" t="str">
        <f>IF($A1920="","",YEAR($A1920)*100+MONTH($A1920))</f>
        <v/>
      </c>
      <c r="E1920" s="13"/>
      <c r="G1920" t="str">
        <f>IF($C1920="","",$C1920&amp;"-"&amp;$B1920)</f>
        <v/>
      </c>
    </row>
    <row r="1921" spans="1:7" ht="15">
      <c r="A1921" s="12"/>
      <c r="B1921" t="str">
        <f>IF($A1921="","",YEAR($A1921)*100+MONTH($A1921))</f>
        <v/>
      </c>
      <c r="E1921" s="13"/>
      <c r="G1921" t="str">
        <f>IF($C1921="","",$C1921&amp;"-"&amp;$B1921)</f>
        <v/>
      </c>
    </row>
    <row r="1922" spans="1:7" ht="15">
      <c r="A1922" s="12"/>
      <c r="B1922" t="str">
        <f>IF($A1922="","",YEAR($A1922)*100+MONTH($A1922))</f>
        <v/>
      </c>
      <c r="E1922" s="13"/>
      <c r="G1922" t="str">
        <f>IF($C1922="","",$C1922&amp;"-"&amp;$B1922)</f>
        <v/>
      </c>
    </row>
    <row r="1923" spans="1:7" ht="15">
      <c r="A1923" s="12"/>
      <c r="B1923" t="str">
        <f>IF($A1923="","",YEAR($A1923)*100+MONTH($A1923))</f>
        <v/>
      </c>
      <c r="E1923" s="13"/>
      <c r="G1923" t="str">
        <f>IF($C1923="","",$C1923&amp;"-"&amp;$B1923)</f>
        <v/>
      </c>
    </row>
    <row r="1924" spans="1:7" ht="15">
      <c r="A1924" s="12"/>
      <c r="B1924" t="str">
        <f>IF($A1924="","",YEAR($A1924)*100+MONTH($A1924))</f>
        <v/>
      </c>
      <c r="E1924" s="13"/>
      <c r="G1924" t="str">
        <f>IF($C1924="","",$C1924&amp;"-"&amp;$B1924)</f>
        <v/>
      </c>
    </row>
    <row r="1925" spans="1:7" ht="15">
      <c r="A1925" s="12"/>
      <c r="B1925" t="str">
        <f>IF($A1925="","",YEAR($A1925)*100+MONTH($A1925))</f>
        <v/>
      </c>
      <c r="E1925" s="13"/>
      <c r="G1925" t="str">
        <f>IF($C1925="","",$C1925&amp;"-"&amp;$B1925)</f>
        <v/>
      </c>
    </row>
    <row r="1926" spans="1:7" ht="15">
      <c r="A1926" s="12"/>
      <c r="B1926" t="str">
        <f>IF($A1926="","",YEAR($A1926)*100+MONTH($A1926))</f>
        <v/>
      </c>
      <c r="E1926" s="13"/>
      <c r="G1926" t="str">
        <f>IF($C1926="","",$C1926&amp;"-"&amp;$B1926)</f>
        <v/>
      </c>
    </row>
    <row r="1927" spans="1:7" ht="15">
      <c r="A1927" s="12"/>
      <c r="B1927" t="str">
        <f>IF($A1927="","",YEAR($A1927)*100+MONTH($A1927))</f>
        <v/>
      </c>
      <c r="E1927" s="13"/>
      <c r="G1927" t="str">
        <f>IF($C1927="","",$C1927&amp;"-"&amp;$B1927)</f>
        <v/>
      </c>
    </row>
    <row r="1928" spans="1:7" ht="15">
      <c r="A1928" s="12"/>
      <c r="B1928" t="str">
        <f>IF($A1928="","",YEAR($A1928)*100+MONTH($A1928))</f>
        <v/>
      </c>
      <c r="E1928" s="13"/>
      <c r="G1928" t="str">
        <f>IF($C1928="","",$C1928&amp;"-"&amp;$B1928)</f>
        <v/>
      </c>
    </row>
    <row r="1929" spans="1:7" ht="15">
      <c r="A1929" s="12"/>
      <c r="B1929" t="str">
        <f>IF($A1929="","",YEAR($A1929)*100+MONTH($A1929))</f>
        <v/>
      </c>
      <c r="E1929" s="13"/>
      <c r="G1929" t="str">
        <f>IF($C1929="","",$C1929&amp;"-"&amp;$B1929)</f>
        <v/>
      </c>
    </row>
    <row r="1930" spans="1:7" ht="15">
      <c r="A1930" s="12"/>
      <c r="B1930" t="str">
        <f>IF($A1930="","",YEAR($A1930)*100+MONTH($A1930))</f>
        <v/>
      </c>
      <c r="E1930" s="13"/>
      <c r="G1930" t="str">
        <f>IF($C1930="","",$C1930&amp;"-"&amp;$B1930)</f>
        <v/>
      </c>
    </row>
    <row r="1931" spans="1:7" ht="15">
      <c r="A1931" s="12"/>
      <c r="B1931" t="str">
        <f>IF($A1931="","",YEAR($A1931)*100+MONTH($A1931))</f>
        <v/>
      </c>
      <c r="E1931" s="13"/>
      <c r="G1931" t="str">
        <f>IF($C1931="","",$C1931&amp;"-"&amp;$B1931)</f>
        <v/>
      </c>
    </row>
    <row r="1932" spans="1:7" ht="15">
      <c r="A1932" s="12"/>
      <c r="B1932" t="str">
        <f>IF($A1932="","",YEAR($A1932)*100+MONTH($A1932))</f>
        <v/>
      </c>
      <c r="E1932" s="13"/>
      <c r="G1932" t="str">
        <f>IF($C1932="","",$C1932&amp;"-"&amp;$B1932)</f>
        <v/>
      </c>
    </row>
    <row r="1933" spans="1:7" ht="15">
      <c r="A1933" s="12"/>
      <c r="B1933" t="str">
        <f>IF($A1933="","",YEAR($A1933)*100+MONTH($A1933))</f>
        <v/>
      </c>
      <c r="E1933" s="13"/>
      <c r="G1933" t="str">
        <f>IF($C1933="","",$C1933&amp;"-"&amp;$B1933)</f>
        <v/>
      </c>
    </row>
    <row r="1934" spans="1:7" ht="15">
      <c r="A1934" s="12"/>
      <c r="B1934" t="str">
        <f>IF($A1934="","",YEAR($A1934)*100+MONTH($A1934))</f>
        <v/>
      </c>
      <c r="E1934" s="13"/>
      <c r="G1934" t="str">
        <f>IF($C1934="","",$C1934&amp;"-"&amp;$B1934)</f>
        <v/>
      </c>
    </row>
    <row r="1935" spans="1:7" ht="15">
      <c r="A1935" s="12"/>
      <c r="B1935" t="str">
        <f>IF($A1935="","",YEAR($A1935)*100+MONTH($A1935))</f>
        <v/>
      </c>
      <c r="E1935" s="13"/>
      <c r="G1935" t="str">
        <f>IF($C1935="","",$C1935&amp;"-"&amp;$B1935)</f>
        <v/>
      </c>
    </row>
    <row r="1936" spans="1:7" ht="15">
      <c r="A1936" s="12"/>
      <c r="B1936" t="str">
        <f>IF($A1936="","",YEAR($A1936)*100+MONTH($A1936))</f>
        <v/>
      </c>
      <c r="E1936" s="13"/>
      <c r="G1936" t="str">
        <f>IF($C1936="","",$C1936&amp;"-"&amp;$B1936)</f>
        <v/>
      </c>
    </row>
    <row r="1937" spans="1:7" ht="15">
      <c r="A1937" s="12"/>
      <c r="B1937" t="str">
        <f>IF($A1937="","",YEAR($A1937)*100+MONTH($A1937))</f>
        <v/>
      </c>
      <c r="E1937" s="13"/>
      <c r="G1937" t="str">
        <f>IF($C1937="","",$C1937&amp;"-"&amp;$B1937)</f>
        <v/>
      </c>
    </row>
    <row r="1938" spans="1:7" ht="15">
      <c r="A1938" s="12"/>
      <c r="B1938" t="str">
        <f>IF($A1938="","",YEAR($A1938)*100+MONTH($A1938))</f>
        <v/>
      </c>
      <c r="E1938" s="13"/>
      <c r="G1938" t="str">
        <f>IF($C1938="","",$C1938&amp;"-"&amp;$B1938)</f>
        <v/>
      </c>
    </row>
    <row r="1939" spans="1:7" ht="15">
      <c r="A1939" s="12"/>
      <c r="B1939" t="str">
        <f>IF($A1939="","",YEAR($A1939)*100+MONTH($A1939))</f>
        <v/>
      </c>
      <c r="E1939" s="13"/>
      <c r="G1939" t="str">
        <f>IF($C1939="","",$C1939&amp;"-"&amp;$B1939)</f>
        <v/>
      </c>
    </row>
    <row r="1940" spans="1:7" ht="15">
      <c r="A1940" s="12"/>
      <c r="B1940" t="str">
        <f>IF($A1940="","",YEAR($A1940)*100+MONTH($A1940))</f>
        <v/>
      </c>
      <c r="E1940" s="13"/>
      <c r="G1940" t="str">
        <f>IF($C1940="","",$C1940&amp;"-"&amp;$B1940)</f>
        <v/>
      </c>
    </row>
    <row r="1941" spans="1:7" ht="15">
      <c r="A1941" s="12"/>
      <c r="B1941" t="str">
        <f>IF($A1941="","",YEAR($A1941)*100+MONTH($A1941))</f>
        <v/>
      </c>
      <c r="E1941" s="13"/>
      <c r="G1941" t="str">
        <f>IF($C1941="","",$C1941&amp;"-"&amp;$B1941)</f>
        <v/>
      </c>
    </row>
    <row r="1942" spans="1:7" ht="15">
      <c r="A1942" s="12"/>
      <c r="B1942" t="str">
        <f>IF($A1942="","",YEAR($A1942)*100+MONTH($A1942))</f>
        <v/>
      </c>
      <c r="E1942" s="13"/>
      <c r="G1942" t="str">
        <f>IF($C1942="","",$C1942&amp;"-"&amp;$B1942)</f>
        <v/>
      </c>
    </row>
    <row r="1943" spans="1:7" ht="15">
      <c r="A1943" s="12"/>
      <c r="B1943" t="str">
        <f>IF($A1943="","",YEAR($A1943)*100+MONTH($A1943))</f>
        <v/>
      </c>
      <c r="E1943" s="13"/>
      <c r="G1943" t="str">
        <f>IF($C1943="","",$C1943&amp;"-"&amp;$B1943)</f>
        <v/>
      </c>
    </row>
    <row r="1944" spans="1:7" ht="15">
      <c r="A1944" s="12"/>
      <c r="B1944" t="str">
        <f>IF($A1944="","",YEAR($A1944)*100+MONTH($A1944))</f>
        <v/>
      </c>
      <c r="E1944" s="13"/>
      <c r="G1944" t="str">
        <f>IF($C1944="","",$C1944&amp;"-"&amp;$B1944)</f>
        <v/>
      </c>
    </row>
    <row r="1945" spans="1:7" ht="15">
      <c r="A1945" s="12"/>
      <c r="B1945" t="str">
        <f>IF($A1945="","",YEAR($A1945)*100+MONTH($A1945))</f>
        <v/>
      </c>
      <c r="E1945" s="13"/>
      <c r="G1945" t="str">
        <f>IF($C1945="","",$C1945&amp;"-"&amp;$B1945)</f>
        <v/>
      </c>
    </row>
    <row r="1946" spans="1:7" ht="15">
      <c r="A1946" s="12"/>
      <c r="B1946" t="str">
        <f>IF($A1946="","",YEAR($A1946)*100+MONTH($A1946))</f>
        <v/>
      </c>
      <c r="E1946" s="13"/>
      <c r="G1946" t="str">
        <f>IF($C1946="","",$C1946&amp;"-"&amp;$B1946)</f>
        <v/>
      </c>
    </row>
    <row r="1947" spans="1:7" ht="15">
      <c r="A1947" s="12"/>
      <c r="B1947" t="str">
        <f>IF($A1947="","",YEAR($A1947)*100+MONTH($A1947))</f>
        <v/>
      </c>
      <c r="E1947" s="13"/>
      <c r="G1947" t="str">
        <f>IF($C1947="","",$C1947&amp;"-"&amp;$B1947)</f>
        <v/>
      </c>
    </row>
    <row r="1948" spans="1:7" ht="15">
      <c r="A1948" s="12"/>
      <c r="B1948" t="str">
        <f>IF($A1948="","",YEAR($A1948)*100+MONTH($A1948))</f>
        <v/>
      </c>
      <c r="E1948" s="13"/>
      <c r="G1948" t="str">
        <f>IF($C1948="","",$C1948&amp;"-"&amp;$B1948)</f>
        <v/>
      </c>
    </row>
    <row r="1949" spans="1:7" ht="15">
      <c r="A1949" s="12"/>
      <c r="B1949" t="str">
        <f>IF($A1949="","",YEAR($A1949)*100+MONTH($A1949))</f>
        <v/>
      </c>
      <c r="E1949" s="13"/>
      <c r="G1949" t="str">
        <f>IF($C1949="","",$C1949&amp;"-"&amp;$B1949)</f>
        <v/>
      </c>
    </row>
    <row r="1950" spans="1:7" ht="15">
      <c r="A1950" s="12"/>
      <c r="B1950" t="str">
        <f>IF($A1950="","",YEAR($A1950)*100+MONTH($A1950))</f>
        <v/>
      </c>
      <c r="E1950" s="13"/>
      <c r="G1950" t="str">
        <f>IF($C1950="","",$C1950&amp;"-"&amp;$B1950)</f>
        <v/>
      </c>
    </row>
    <row r="1951" spans="1:7" ht="15">
      <c r="A1951" s="12"/>
      <c r="B1951" t="str">
        <f>IF($A1951="","",YEAR($A1951)*100+MONTH($A1951))</f>
        <v/>
      </c>
      <c r="E1951" s="13"/>
      <c r="G1951" t="str">
        <f>IF($C1951="","",$C1951&amp;"-"&amp;$B1951)</f>
        <v/>
      </c>
    </row>
    <row r="1952" spans="1:7" ht="15">
      <c r="A1952" s="12"/>
      <c r="B1952" t="str">
        <f>IF($A1952="","",YEAR($A1952)*100+MONTH($A1952))</f>
        <v/>
      </c>
      <c r="E1952" s="13"/>
      <c r="G1952" t="str">
        <f>IF($C1952="","",$C1952&amp;"-"&amp;$B1952)</f>
        <v/>
      </c>
    </row>
    <row r="1953" spans="1:7" ht="15">
      <c r="A1953" s="12"/>
      <c r="B1953" t="str">
        <f>IF($A1953="","",YEAR($A1953)*100+MONTH($A1953))</f>
        <v/>
      </c>
      <c r="E1953" s="13"/>
      <c r="G1953" t="str">
        <f>IF($C1953="","",$C1953&amp;"-"&amp;$B1953)</f>
        <v/>
      </c>
    </row>
    <row r="1954" spans="1:7" ht="15">
      <c r="A1954" s="12"/>
      <c r="B1954" t="str">
        <f>IF($A1954="","",YEAR($A1954)*100+MONTH($A1954))</f>
        <v/>
      </c>
      <c r="E1954" s="13"/>
      <c r="G1954" t="str">
        <f>IF($C1954="","",$C1954&amp;"-"&amp;$B1954)</f>
        <v/>
      </c>
    </row>
    <row r="1955" spans="1:7" ht="15">
      <c r="A1955" s="12"/>
      <c r="B1955" t="str">
        <f>IF($A1955="","",YEAR($A1955)*100+MONTH($A1955))</f>
        <v/>
      </c>
      <c r="E1955" s="13"/>
      <c r="G1955" t="str">
        <f>IF($C1955="","",$C1955&amp;"-"&amp;$B1955)</f>
        <v/>
      </c>
    </row>
    <row r="1956" spans="1:7" ht="15">
      <c r="A1956" s="12"/>
      <c r="B1956" t="str">
        <f>IF($A1956="","",YEAR($A1956)*100+MONTH($A1956))</f>
        <v/>
      </c>
      <c r="E1956" s="13"/>
      <c r="G1956" t="str">
        <f>IF($C1956="","",$C1956&amp;"-"&amp;$B1956)</f>
        <v/>
      </c>
    </row>
    <row r="1957" spans="1:7" ht="15">
      <c r="A1957" s="12"/>
      <c r="B1957" t="str">
        <f>IF($A1957="","",YEAR($A1957)*100+MONTH($A1957))</f>
        <v/>
      </c>
      <c r="E1957" s="13"/>
      <c r="G1957" t="str">
        <f>IF($C1957="","",$C1957&amp;"-"&amp;$B1957)</f>
        <v/>
      </c>
    </row>
    <row r="1958" spans="1:7" ht="15">
      <c r="A1958" s="12"/>
      <c r="B1958" t="str">
        <f>IF($A1958="","",YEAR($A1958)*100+MONTH($A1958))</f>
        <v/>
      </c>
      <c r="E1958" s="13"/>
      <c r="G1958" t="str">
        <f>IF($C1958="","",$C1958&amp;"-"&amp;$B1958)</f>
        <v/>
      </c>
    </row>
    <row r="1959" spans="1:7" ht="15">
      <c r="A1959" s="12"/>
      <c r="B1959" t="str">
        <f>IF($A1959="","",YEAR($A1959)*100+MONTH($A1959))</f>
        <v/>
      </c>
      <c r="E1959" s="13"/>
      <c r="G1959" t="str">
        <f>IF($C1959="","",$C1959&amp;"-"&amp;$B1959)</f>
        <v/>
      </c>
    </row>
    <row r="1960" spans="1:7" ht="15">
      <c r="A1960" s="12"/>
      <c r="B1960" t="str">
        <f>IF($A1960="","",YEAR($A1960)*100+MONTH($A1960))</f>
        <v/>
      </c>
      <c r="E1960" s="13"/>
      <c r="G1960" t="str">
        <f>IF($C1960="","",$C1960&amp;"-"&amp;$B1960)</f>
        <v/>
      </c>
    </row>
    <row r="1961" spans="1:7" ht="15">
      <c r="A1961" s="12"/>
      <c r="B1961" t="str">
        <f>IF($A1961="","",YEAR($A1961)*100+MONTH($A1961))</f>
        <v/>
      </c>
      <c r="E1961" s="13"/>
      <c r="G1961" t="str">
        <f>IF($C1961="","",$C1961&amp;"-"&amp;$B1961)</f>
        <v/>
      </c>
    </row>
    <row r="1962" spans="1:7" ht="15">
      <c r="A1962" s="12"/>
      <c r="B1962" t="str">
        <f>IF($A1962="","",YEAR($A1962)*100+MONTH($A1962))</f>
        <v/>
      </c>
      <c r="E1962" s="13"/>
      <c r="G1962" t="str">
        <f>IF($C1962="","",$C1962&amp;"-"&amp;$B1962)</f>
        <v/>
      </c>
    </row>
    <row r="1963" spans="1:7" ht="15">
      <c r="A1963" s="12"/>
      <c r="B1963" t="str">
        <f>IF($A1963="","",YEAR($A1963)*100+MONTH($A1963))</f>
        <v/>
      </c>
      <c r="E1963" s="13"/>
      <c r="G1963" t="str">
        <f>IF($C1963="","",$C1963&amp;"-"&amp;$B1963)</f>
        <v/>
      </c>
    </row>
    <row r="1964" spans="1:7" ht="15">
      <c r="A1964" s="12"/>
      <c r="B1964" t="str">
        <f>IF($A1964="","",YEAR($A1964)*100+MONTH($A1964))</f>
        <v/>
      </c>
      <c r="E1964" s="13"/>
      <c r="G1964" t="str">
        <f>IF($C1964="","",$C1964&amp;"-"&amp;$B1964)</f>
        <v/>
      </c>
    </row>
    <row r="1965" spans="1:7" ht="15">
      <c r="A1965" s="12"/>
      <c r="B1965" t="str">
        <f>IF($A1965="","",YEAR($A1965)*100+MONTH($A1965))</f>
        <v/>
      </c>
      <c r="E1965" s="13"/>
      <c r="G1965" t="str">
        <f>IF($C1965="","",$C1965&amp;"-"&amp;$B1965)</f>
        <v/>
      </c>
    </row>
    <row r="1966" spans="1:7" ht="15">
      <c r="A1966" s="12"/>
      <c r="B1966" t="str">
        <f>IF($A1966="","",YEAR($A1966)*100+MONTH($A1966))</f>
        <v/>
      </c>
      <c r="E1966" s="13"/>
      <c r="G1966" t="str">
        <f>IF($C1966="","",$C1966&amp;"-"&amp;$B1966)</f>
        <v/>
      </c>
    </row>
    <row r="1967" spans="1:7" ht="15">
      <c r="A1967" s="12"/>
      <c r="B1967" t="str">
        <f>IF($A1967="","",YEAR($A1967)*100+MONTH($A1967))</f>
        <v/>
      </c>
      <c r="E1967" s="13"/>
      <c r="G1967" t="str">
        <f>IF($C1967="","",$C1967&amp;"-"&amp;$B1967)</f>
        <v/>
      </c>
    </row>
    <row r="1968" spans="1:7" ht="15">
      <c r="A1968" s="12"/>
      <c r="B1968" t="str">
        <f>IF($A1968="","",YEAR($A1968)*100+MONTH($A1968))</f>
        <v/>
      </c>
      <c r="E1968" s="13"/>
      <c r="G1968" t="str">
        <f>IF($C1968="","",$C1968&amp;"-"&amp;$B1968)</f>
        <v/>
      </c>
    </row>
    <row r="1969" spans="1:7" ht="15">
      <c r="A1969" s="12"/>
      <c r="B1969" t="str">
        <f>IF($A1969="","",YEAR($A1969)*100+MONTH($A1969))</f>
        <v/>
      </c>
      <c r="E1969" s="13"/>
      <c r="G1969" t="str">
        <f>IF($C1969="","",$C1969&amp;"-"&amp;$B1969)</f>
        <v/>
      </c>
    </row>
    <row r="1970" spans="1:7" ht="15">
      <c r="A1970" s="12"/>
      <c r="B1970" t="str">
        <f>IF($A1970="","",YEAR($A1970)*100+MONTH($A1970))</f>
        <v/>
      </c>
      <c r="E1970" s="13"/>
      <c r="G1970" t="str">
        <f>IF($C1970="","",$C1970&amp;"-"&amp;$B1970)</f>
        <v/>
      </c>
    </row>
    <row r="1971" spans="1:7" ht="15">
      <c r="A1971" s="12"/>
      <c r="B1971" t="str">
        <f>IF($A1971="","",YEAR($A1971)*100+MONTH($A1971))</f>
        <v/>
      </c>
      <c r="E1971" s="13"/>
      <c r="G1971" t="str">
        <f>IF($C1971="","",$C1971&amp;"-"&amp;$B1971)</f>
        <v/>
      </c>
    </row>
    <row r="1972" spans="1:7" ht="15">
      <c r="A1972" s="12"/>
      <c r="B1972" t="str">
        <f>IF($A1972="","",YEAR($A1972)*100+MONTH($A1972))</f>
        <v/>
      </c>
      <c r="E1972" s="13"/>
      <c r="G1972" t="str">
        <f>IF($C1972="","",$C1972&amp;"-"&amp;$B1972)</f>
        <v/>
      </c>
    </row>
    <row r="1973" spans="1:7" ht="15">
      <c r="A1973" s="12"/>
      <c r="B1973" t="str">
        <f>IF($A1973="","",YEAR($A1973)*100+MONTH($A1973))</f>
        <v/>
      </c>
      <c r="E1973" s="13"/>
      <c r="G1973" t="str">
        <f>IF($C1973="","",$C1973&amp;"-"&amp;$B1973)</f>
        <v/>
      </c>
    </row>
    <row r="1974" spans="1:7" ht="15">
      <c r="A1974" s="12"/>
      <c r="B1974" t="str">
        <f>IF($A1974="","",YEAR($A1974)*100+MONTH($A1974))</f>
        <v/>
      </c>
      <c r="E1974" s="13"/>
      <c r="G1974" t="str">
        <f>IF($C1974="","",$C1974&amp;"-"&amp;$B1974)</f>
        <v/>
      </c>
    </row>
    <row r="1975" spans="1:7" ht="15">
      <c r="A1975" s="12"/>
      <c r="B1975" t="str">
        <f>IF($A1975="","",YEAR($A1975)*100+MONTH($A1975))</f>
        <v/>
      </c>
      <c r="E1975" s="13"/>
      <c r="G1975" t="str">
        <f>IF($C1975="","",$C1975&amp;"-"&amp;$B1975)</f>
        <v/>
      </c>
    </row>
    <row r="1976" spans="1:7" ht="15">
      <c r="A1976" s="12"/>
      <c r="B1976" t="str">
        <f>IF($A1976="","",YEAR($A1976)*100+MONTH($A1976))</f>
        <v/>
      </c>
      <c r="E1976" s="13"/>
      <c r="G1976" t="str">
        <f>IF($C1976="","",$C1976&amp;"-"&amp;$B1976)</f>
        <v/>
      </c>
    </row>
    <row r="1977" spans="1:7" ht="15">
      <c r="A1977" s="12"/>
      <c r="B1977" t="str">
        <f>IF($A1977="","",YEAR($A1977)*100+MONTH($A1977))</f>
        <v/>
      </c>
      <c r="E1977" s="13"/>
      <c r="G1977" t="str">
        <f>IF($C1977="","",$C1977&amp;"-"&amp;$B1977)</f>
        <v/>
      </c>
    </row>
    <row r="1978" spans="1:7" ht="15">
      <c r="A1978" s="12"/>
      <c r="B1978" t="str">
        <f>IF($A1978="","",YEAR($A1978)*100+MONTH($A1978))</f>
        <v/>
      </c>
      <c r="E1978" s="13"/>
      <c r="G1978" t="str">
        <f>IF($C1978="","",$C1978&amp;"-"&amp;$B1978)</f>
        <v/>
      </c>
    </row>
    <row r="1979" spans="1:7" ht="15">
      <c r="A1979" s="12"/>
      <c r="B1979" t="str">
        <f>IF($A1979="","",YEAR($A1979)*100+MONTH($A1979))</f>
        <v/>
      </c>
      <c r="E1979" s="13"/>
      <c r="G1979" t="str">
        <f>IF($C1979="","",$C1979&amp;"-"&amp;$B1979)</f>
        <v/>
      </c>
    </row>
    <row r="1980" spans="1:7" ht="15">
      <c r="A1980" s="12"/>
      <c r="B1980" t="str">
        <f>IF($A1980="","",YEAR($A1980)*100+MONTH($A1980))</f>
        <v/>
      </c>
      <c r="E1980" s="13"/>
      <c r="G1980" t="str">
        <f>IF($C1980="","",$C1980&amp;"-"&amp;$B1980)</f>
        <v/>
      </c>
    </row>
    <row r="1981" spans="1:7" ht="15">
      <c r="A1981" s="12"/>
      <c r="B1981" t="str">
        <f>IF($A1981="","",YEAR($A1981)*100+MONTH($A1981))</f>
        <v/>
      </c>
      <c r="E1981" s="13"/>
      <c r="G1981" t="str">
        <f>IF($C1981="","",$C1981&amp;"-"&amp;$B1981)</f>
        <v/>
      </c>
    </row>
    <row r="1982" spans="1:7" ht="15">
      <c r="A1982" s="12"/>
      <c r="B1982" t="str">
        <f>IF($A1982="","",YEAR($A1982)*100+MONTH($A1982))</f>
        <v/>
      </c>
      <c r="E1982" s="13"/>
      <c r="G1982" t="str">
        <f>IF($C1982="","",$C1982&amp;"-"&amp;$B1982)</f>
        <v/>
      </c>
    </row>
    <row r="1983" spans="1:7" ht="15">
      <c r="A1983" s="12"/>
      <c r="B1983" t="str">
        <f>IF($A1983="","",YEAR($A1983)*100+MONTH($A1983))</f>
        <v/>
      </c>
      <c r="E1983" s="13"/>
      <c r="G1983" t="str">
        <f>IF($C1983="","",$C1983&amp;"-"&amp;$B1983)</f>
        <v/>
      </c>
    </row>
    <row r="1984" spans="1:7" ht="15">
      <c r="A1984" s="12"/>
      <c r="B1984" t="str">
        <f>IF($A1984="","",YEAR($A1984)*100+MONTH($A1984))</f>
        <v/>
      </c>
      <c r="E1984" s="13"/>
      <c r="G1984" t="str">
        <f>IF($C1984="","",$C1984&amp;"-"&amp;$B1984)</f>
        <v/>
      </c>
    </row>
    <row r="1985" spans="1:7" ht="15">
      <c r="A1985" s="12"/>
      <c r="B1985" t="str">
        <f>IF($A1985="","",YEAR($A1985)*100+MONTH($A1985))</f>
        <v/>
      </c>
      <c r="E1985" s="13"/>
      <c r="G1985" t="str">
        <f>IF($C1985="","",$C1985&amp;"-"&amp;$B1985)</f>
        <v/>
      </c>
    </row>
    <row r="1986" spans="1:7" ht="15">
      <c r="A1986" s="12"/>
      <c r="B1986" t="str">
        <f>IF($A1986="","",YEAR($A1986)*100+MONTH($A1986))</f>
        <v/>
      </c>
      <c r="E1986" s="13"/>
      <c r="G1986" t="str">
        <f>IF($C1986="","",$C1986&amp;"-"&amp;$B1986)</f>
        <v/>
      </c>
    </row>
    <row r="1987" spans="1:7" ht="15">
      <c r="A1987" s="12"/>
      <c r="B1987" t="str">
        <f>IF($A1987="","",YEAR($A1987)*100+MONTH($A1987))</f>
        <v/>
      </c>
      <c r="E1987" s="13"/>
      <c r="G1987" t="str">
        <f>IF($C1987="","",$C1987&amp;"-"&amp;$B1987)</f>
        <v/>
      </c>
    </row>
    <row r="1988" spans="1:7" ht="15">
      <c r="A1988" s="12"/>
      <c r="B1988" t="str">
        <f>IF($A1988="","",YEAR($A1988)*100+MONTH($A1988))</f>
        <v/>
      </c>
      <c r="E1988" s="13"/>
      <c r="G1988" t="str">
        <f>IF($C1988="","",$C1988&amp;"-"&amp;$B1988)</f>
        <v/>
      </c>
    </row>
    <row r="1989" spans="1:7" ht="15">
      <c r="A1989" s="12"/>
      <c r="B1989" t="str">
        <f>IF($A1989="","",YEAR($A1989)*100+MONTH($A1989))</f>
        <v/>
      </c>
      <c r="E1989" s="13"/>
      <c r="G1989" t="str">
        <f>IF($C1989="","",$C1989&amp;"-"&amp;$B1989)</f>
        <v/>
      </c>
    </row>
    <row r="1990" spans="1:7" ht="15">
      <c r="A1990" s="12"/>
      <c r="B1990" t="str">
        <f>IF($A1990="","",YEAR($A1990)*100+MONTH($A1990))</f>
        <v/>
      </c>
      <c r="E1990" s="13"/>
      <c r="G1990" t="str">
        <f>IF($C1990="","",$C1990&amp;"-"&amp;$B1990)</f>
        <v/>
      </c>
    </row>
    <row r="1991" spans="1:7" ht="15">
      <c r="A1991" s="12"/>
      <c r="B1991" t="str">
        <f>IF($A1991="","",YEAR($A1991)*100+MONTH($A1991))</f>
        <v/>
      </c>
      <c r="E1991" s="13"/>
      <c r="G1991" t="str">
        <f>IF($C1991="","",$C1991&amp;"-"&amp;$B1991)</f>
        <v/>
      </c>
    </row>
    <row r="1992" spans="1:7" ht="15">
      <c r="A1992" s="12"/>
      <c r="B1992" t="str">
        <f>IF($A1992="","",YEAR($A1992)*100+MONTH($A1992))</f>
        <v/>
      </c>
      <c r="E1992" s="13"/>
      <c r="G1992" t="str">
        <f>IF($C1992="","",$C1992&amp;"-"&amp;$B1992)</f>
        <v/>
      </c>
    </row>
    <row r="1993" spans="1:7" ht="15">
      <c r="A1993" s="12"/>
      <c r="B1993" t="str">
        <f>IF($A1993="","",YEAR($A1993)*100+MONTH($A1993))</f>
        <v/>
      </c>
      <c r="E1993" s="13"/>
      <c r="G1993" t="str">
        <f>IF($C1993="","",$C1993&amp;"-"&amp;$B1993)</f>
        <v/>
      </c>
    </row>
    <row r="1994" spans="1:7" ht="15">
      <c r="A1994" s="12"/>
      <c r="B1994" t="str">
        <f>IF($A1994="","",YEAR($A1994)*100+MONTH($A1994))</f>
        <v/>
      </c>
      <c r="E1994" s="13"/>
      <c r="G1994" t="str">
        <f>IF($C1994="","",$C1994&amp;"-"&amp;$B1994)</f>
        <v/>
      </c>
    </row>
    <row r="1995" spans="1:7" ht="15">
      <c r="A1995" s="12"/>
      <c r="B1995" t="str">
        <f>IF($A1995="","",YEAR($A1995)*100+MONTH($A1995))</f>
        <v/>
      </c>
      <c r="E1995" s="13"/>
      <c r="G1995" t="str">
        <f>IF($C1995="","",$C1995&amp;"-"&amp;$B1995)</f>
        <v/>
      </c>
    </row>
    <row r="1996" spans="1:7" ht="15">
      <c r="A1996" s="12"/>
      <c r="B1996" t="str">
        <f>IF($A1996="","",YEAR($A1996)*100+MONTH($A1996))</f>
        <v/>
      </c>
      <c r="E1996" s="13"/>
      <c r="G1996" t="str">
        <f>IF($C1996="","",$C1996&amp;"-"&amp;$B1996)</f>
        <v/>
      </c>
    </row>
    <row r="1997" spans="1:7" ht="15">
      <c r="A1997" s="12"/>
      <c r="B1997" t="str">
        <f>IF($A1997="","",YEAR($A1997)*100+MONTH($A1997))</f>
        <v/>
      </c>
      <c r="E1997" s="13"/>
      <c r="G1997" t="str">
        <f>IF($C1997="","",$C1997&amp;"-"&amp;$B1997)</f>
        <v/>
      </c>
    </row>
    <row r="1998" spans="1:7" ht="15">
      <c r="A1998" s="12"/>
      <c r="B1998" t="str">
        <f>IF($A1998="","",YEAR($A1998)*100+MONTH($A1998))</f>
        <v/>
      </c>
      <c r="E1998" s="13"/>
      <c r="G1998" t="str">
        <f>IF($C1998="","",$C1998&amp;"-"&amp;$B1998)</f>
        <v/>
      </c>
    </row>
    <row r="1999" spans="1:7" ht="15">
      <c r="A1999" s="12"/>
      <c r="B1999" t="str">
        <f>IF($A1999="","",YEAR($A1999)*100+MONTH($A1999))</f>
        <v/>
      </c>
      <c r="E1999" s="13"/>
      <c r="G1999" t="str">
        <f>IF($C1999="","",$C1999&amp;"-"&amp;$B1999)</f>
        <v/>
      </c>
    </row>
    <row r="2000" spans="1:7" ht="15">
      <c r="A2000" s="12"/>
      <c r="B2000" t="str">
        <f>IF($A2000="","",YEAR($A2000)*100+MONTH($A2000))</f>
        <v/>
      </c>
      <c r="E2000" s="13"/>
      <c r="G2000" t="str">
        <f>IF($C2000="","",$C2000&amp;"-"&amp;$B2000)</f>
        <v/>
      </c>
    </row>
  </sheetData>
  <mergeCells count="1">
    <mergeCell ref="A1:I1"/>
  </mergeCells>
  <conditionalFormatting sqref="H3:H2000">
    <cfRule type="cellIs" priority="2" dxfId="3" operator="notEqual">
      <formula>"O"</formula>
    </cfRule>
  </conditionalFormatting>
  <dataValidations count="3">
    <dataValidation type="list" sqref="C3:C2000">
      <formula1>Baux!$A$3:$A$500</formula1>
    </dataValidation>
    <dataValidation type="list" sqref="D3:D2000">
      <formula1>Listes!$E$2:$E$50</formula1>
    </dataValidation>
    <dataValidation type="list" sqref="H3:H2000">
      <formula1>"O,N"</formula1>
    </dataValidation>
  </dataValidation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5000"/>
  <sheetViews>
    <sheetView showGridLines="0" workbookViewId="0" topLeftCell="A1">
      <pane ySplit="2" topLeftCell="A3" activePane="bottomLeft" state="frozen"/>
      <selection pane="topLeft" activeCell="A1" sqref="A1"/>
      <selection pane="bottomLeft" activeCell="A3" sqref="A3"/>
    </sheetView>
  </sheetViews>
  <sheetFormatPr defaultColWidth="9.42428571428571" defaultRowHeight="15"/>
  <cols>
    <col min="1" max="1" width="16" customWidth="1"/>
    <col min="2" max="2" width="14" customWidth="1"/>
    <col min="3" max="3" width="12" customWidth="1"/>
    <col min="4" max="4" width="10" customWidth="1"/>
    <col min="5" max="5" width="20" customWidth="1"/>
    <col min="6" max="8" width="14" customWidth="1"/>
    <col min="9" max="9" width="12" customWidth="1"/>
    <col min="10" max="10" width="14" customWidth="1"/>
    <col min="11" max="13" width="12" customWidth="1"/>
  </cols>
  <sheetData>
    <row r="1" spans="1:13" ht="25.5" customHeight="1">
      <c r="A1" s="40" t="s">
        <v>155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ht="30" customHeight="1">
      <c r="A2" s="23" t="s">
        <v>156</v>
      </c>
      <c r="B2" s="23" t="s">
        <v>110</v>
      </c>
      <c r="C2" s="23" t="s">
        <v>93</v>
      </c>
      <c r="D2" s="23" t="s">
        <v>157</v>
      </c>
      <c r="E2" s="23" t="s">
        <v>158</v>
      </c>
      <c r="F2" s="23" t="s">
        <v>159</v>
      </c>
      <c r="G2" s="23" t="s">
        <v>160</v>
      </c>
      <c r="H2" s="23" t="s">
        <v>161</v>
      </c>
      <c r="I2" s="23" t="s">
        <v>162</v>
      </c>
      <c r="J2" s="23" t="s">
        <v>163</v>
      </c>
      <c r="K2" s="23" t="s">
        <v>164</v>
      </c>
      <c r="L2" s="23" t="s">
        <v>165</v>
      </c>
      <c r="M2" s="23" t="s">
        <v>166</v>
      </c>
    </row>
    <row r="3" spans="1:13" ht="15">
      <c r="A3" s="14">
        <v>45658</v>
      </c>
      <c r="B3" s="26"/>
      <c r="C3" s="8" t="s">
        <v>100</v>
      </c>
      <c r="D3" s="26"/>
      <c r="E3" s="26"/>
      <c r="F3" s="26"/>
      <c r="G3" s="27"/>
      <c r="H3" s="28"/>
      <c r="I3" s="28"/>
      <c r="J3" s="28"/>
      <c r="K3" s="28"/>
      <c r="L3" s="28"/>
      <c r="M3" s="26"/>
    </row>
    <row r="4" spans="1:13" ht="15">
      <c r="A4" s="14">
        <v>45689</v>
      </c>
      <c r="B4" s="26"/>
      <c r="C4" s="8" t="s">
        <v>100</v>
      </c>
      <c r="D4" s="26"/>
      <c r="E4" s="26"/>
      <c r="F4" s="26"/>
      <c r="G4" s="27"/>
      <c r="H4" s="28"/>
      <c r="I4" s="28"/>
      <c r="J4" s="28"/>
      <c r="K4" s="28"/>
      <c r="L4" s="28"/>
      <c r="M4" s="26"/>
    </row>
    <row r="5" spans="1:13" ht="15">
      <c r="A5" s="14">
        <v>45717</v>
      </c>
      <c r="B5" s="26"/>
      <c r="C5" s="8" t="s">
        <v>100</v>
      </c>
      <c r="D5" s="26"/>
      <c r="E5" s="26"/>
      <c r="F5" s="26"/>
      <c r="G5" s="27"/>
      <c r="H5" s="28"/>
      <c r="I5" s="28"/>
      <c r="J5" s="28"/>
      <c r="K5" s="28"/>
      <c r="L5" s="28"/>
      <c r="M5" s="26"/>
    </row>
    <row r="6" spans="1:13" ht="15">
      <c r="A6" s="14">
        <v>45748</v>
      </c>
      <c r="B6" s="26"/>
      <c r="C6" s="8" t="s">
        <v>100</v>
      </c>
      <c r="D6" s="26"/>
      <c r="E6" s="26"/>
      <c r="F6" s="26"/>
      <c r="G6" s="27"/>
      <c r="H6" s="28"/>
      <c r="I6" s="28"/>
      <c r="J6" s="28"/>
      <c r="K6" s="28"/>
      <c r="L6" s="28"/>
      <c r="M6" s="26"/>
    </row>
    <row r="7" spans="1:13" ht="15">
      <c r="A7" s="14">
        <v>45778</v>
      </c>
      <c r="B7" s="26"/>
      <c r="C7" s="8" t="s">
        <v>100</v>
      </c>
      <c r="D7" s="26"/>
      <c r="E7" s="26"/>
      <c r="F7" s="26"/>
      <c r="G7" s="27"/>
      <c r="H7" s="28"/>
      <c r="I7" s="28"/>
      <c r="J7" s="28"/>
      <c r="K7" s="28"/>
      <c r="L7" s="28"/>
      <c r="M7" s="26"/>
    </row>
    <row r="8" spans="1:13" ht="15">
      <c r="A8" s="14">
        <v>45809</v>
      </c>
      <c r="B8" s="26"/>
      <c r="C8" s="8" t="s">
        <v>100</v>
      </c>
      <c r="D8" s="26"/>
      <c r="E8" s="26"/>
      <c r="F8" s="26"/>
      <c r="G8" s="27"/>
      <c r="H8" s="28"/>
      <c r="I8" s="28"/>
      <c r="J8" s="28"/>
      <c r="K8" s="28"/>
      <c r="L8" s="28"/>
      <c r="M8" s="26"/>
    </row>
    <row r="9" spans="1:13" ht="15">
      <c r="A9" s="14">
        <v>45839</v>
      </c>
      <c r="B9" s="26"/>
      <c r="C9" s="8" t="s">
        <v>100</v>
      </c>
      <c r="D9" s="26"/>
      <c r="E9" s="26"/>
      <c r="F9" s="26"/>
      <c r="G9" s="27"/>
      <c r="H9" s="28"/>
      <c r="I9" s="28"/>
      <c r="J9" s="28"/>
      <c r="K9" s="28"/>
      <c r="L9" s="28"/>
      <c r="M9" s="26"/>
    </row>
    <row r="10" spans="1:13" ht="15">
      <c r="A10" s="14">
        <v>45870</v>
      </c>
      <c r="B10" s="26"/>
      <c r="C10" s="8" t="s">
        <v>100</v>
      </c>
      <c r="D10" s="26"/>
      <c r="E10" s="26"/>
      <c r="F10" s="26"/>
      <c r="G10" s="27"/>
      <c r="H10" s="28"/>
      <c r="I10" s="28"/>
      <c r="J10" s="28"/>
      <c r="K10" s="28"/>
      <c r="L10" s="28"/>
      <c r="M10" s="26"/>
    </row>
    <row r="11" spans="1:13" ht="15">
      <c r="A11" s="14">
        <v>45901</v>
      </c>
      <c r="B11" s="26"/>
      <c r="C11" s="8" t="s">
        <v>100</v>
      </c>
      <c r="D11" s="26"/>
      <c r="E11" s="26"/>
      <c r="F11" s="26"/>
      <c r="G11" s="27"/>
      <c r="H11" s="28"/>
      <c r="I11" s="28"/>
      <c r="J11" s="28"/>
      <c r="K11" s="28"/>
      <c r="L11" s="28"/>
      <c r="M11" s="26"/>
    </row>
    <row r="12" spans="1:13" ht="15">
      <c r="A12" s="14">
        <v>45931</v>
      </c>
      <c r="B12" s="26"/>
      <c r="C12" s="8" t="s">
        <v>100</v>
      </c>
      <c r="D12" s="26"/>
      <c r="E12" s="26"/>
      <c r="F12" s="26"/>
      <c r="G12" s="27"/>
      <c r="H12" s="28"/>
      <c r="I12" s="28"/>
      <c r="J12" s="28"/>
      <c r="K12" s="28"/>
      <c r="L12" s="28"/>
      <c r="M12" s="26"/>
    </row>
    <row r="13" spans="1:13" ht="15">
      <c r="A13" s="14">
        <v>45962</v>
      </c>
      <c r="B13" s="26"/>
      <c r="C13" s="8" t="s">
        <v>100</v>
      </c>
      <c r="D13" s="26"/>
      <c r="E13" s="26"/>
      <c r="F13" s="26"/>
      <c r="G13" s="27"/>
      <c r="H13" s="28"/>
      <c r="I13" s="28"/>
      <c r="J13" s="28"/>
      <c r="K13" s="28"/>
      <c r="L13" s="28"/>
      <c r="M13" s="26"/>
    </row>
    <row r="14" spans="1:13" ht="15">
      <c r="A14" s="14">
        <v>45992</v>
      </c>
      <c r="B14" s="26"/>
      <c r="C14" s="8" t="s">
        <v>100</v>
      </c>
      <c r="D14" s="26"/>
      <c r="E14" s="26"/>
      <c r="F14" s="26"/>
      <c r="G14" s="27"/>
      <c r="H14" s="28"/>
      <c r="I14" s="28"/>
      <c r="J14" s="28"/>
      <c r="K14" s="28"/>
      <c r="L14" s="28"/>
      <c r="M14" s="26"/>
    </row>
    <row r="15" spans="1:13" ht="15">
      <c r="A15" s="14">
        <v>45717</v>
      </c>
      <c r="B15" s="26"/>
      <c r="C15" s="8" t="s">
        <v>102</v>
      </c>
      <c r="D15" s="26"/>
      <c r="E15" s="26"/>
      <c r="F15" s="26"/>
      <c r="G15" s="27"/>
      <c r="H15" s="28"/>
      <c r="I15" s="28"/>
      <c r="J15" s="28"/>
      <c r="K15" s="28"/>
      <c r="L15" s="28"/>
      <c r="M15" s="26"/>
    </row>
    <row r="16" spans="1:13" ht="15">
      <c r="A16" s="14">
        <v>45748</v>
      </c>
      <c r="B16" s="26"/>
      <c r="C16" s="8" t="s">
        <v>102</v>
      </c>
      <c r="D16" s="26"/>
      <c r="E16" s="26"/>
      <c r="F16" s="26"/>
      <c r="G16" s="27"/>
      <c r="H16" s="28"/>
      <c r="I16" s="28"/>
      <c r="J16" s="28"/>
      <c r="K16" s="28"/>
      <c r="L16" s="28"/>
      <c r="M16" s="26"/>
    </row>
    <row r="17" spans="1:13" ht="15">
      <c r="A17" s="14">
        <v>45778</v>
      </c>
      <c r="B17" s="26"/>
      <c r="C17" s="8" t="s">
        <v>102</v>
      </c>
      <c r="D17" s="26"/>
      <c r="E17" s="26"/>
      <c r="F17" s="26"/>
      <c r="G17" s="27"/>
      <c r="H17" s="28"/>
      <c r="I17" s="28"/>
      <c r="J17" s="28"/>
      <c r="K17" s="28"/>
      <c r="L17" s="28"/>
      <c r="M17" s="26"/>
    </row>
    <row r="18" spans="1:13" ht="15">
      <c r="A18" s="14">
        <v>45809</v>
      </c>
      <c r="B18" s="26"/>
      <c r="C18" s="8" t="s">
        <v>102</v>
      </c>
      <c r="D18" s="26"/>
      <c r="E18" s="26"/>
      <c r="F18" s="26"/>
      <c r="G18" s="27"/>
      <c r="H18" s="28"/>
      <c r="I18" s="28"/>
      <c r="J18" s="28"/>
      <c r="K18" s="28"/>
      <c r="L18" s="28"/>
      <c r="M18" s="26"/>
    </row>
    <row r="19" spans="1:13" ht="15">
      <c r="A19" s="14">
        <v>45839</v>
      </c>
      <c r="B19" s="26"/>
      <c r="C19" s="8" t="s">
        <v>102</v>
      </c>
      <c r="D19" s="26"/>
      <c r="E19" s="26"/>
      <c r="F19" s="26"/>
      <c r="G19" s="27"/>
      <c r="H19" s="28"/>
      <c r="I19" s="28"/>
      <c r="J19" s="28"/>
      <c r="K19" s="28"/>
      <c r="L19" s="28"/>
      <c r="M19" s="26"/>
    </row>
    <row r="20" spans="1:13" ht="15">
      <c r="A20" s="14">
        <v>45870</v>
      </c>
      <c r="B20" s="26"/>
      <c r="C20" s="8" t="s">
        <v>102</v>
      </c>
      <c r="D20" s="26"/>
      <c r="E20" s="26"/>
      <c r="F20" s="26"/>
      <c r="G20" s="27"/>
      <c r="H20" s="28"/>
      <c r="I20" s="28"/>
      <c r="J20" s="28"/>
      <c r="K20" s="28"/>
      <c r="L20" s="28"/>
      <c r="M20" s="26"/>
    </row>
    <row r="21" spans="1:13" ht="15">
      <c r="A21" s="14">
        <v>45901</v>
      </c>
      <c r="B21" s="26"/>
      <c r="C21" s="8" t="s">
        <v>102</v>
      </c>
      <c r="D21" s="26"/>
      <c r="E21" s="26"/>
      <c r="F21" s="26"/>
      <c r="G21" s="27"/>
      <c r="H21" s="28"/>
      <c r="I21" s="28"/>
      <c r="J21" s="28"/>
      <c r="K21" s="28"/>
      <c r="L21" s="28"/>
      <c r="M21" s="26"/>
    </row>
    <row r="22" spans="1:13" ht="15">
      <c r="A22" s="14">
        <v>45931</v>
      </c>
      <c r="B22" s="26"/>
      <c r="C22" s="8" t="s">
        <v>102</v>
      </c>
      <c r="D22" s="26"/>
      <c r="E22" s="26"/>
      <c r="F22" s="26"/>
      <c r="G22" s="27"/>
      <c r="H22" s="28"/>
      <c r="I22" s="28"/>
      <c r="J22" s="28"/>
      <c r="K22" s="28"/>
      <c r="L22" s="28"/>
      <c r="M22" s="26"/>
    </row>
    <row r="23" spans="1:13" ht="15">
      <c r="A23" s="14">
        <v>45658</v>
      </c>
      <c r="B23" s="26"/>
      <c r="C23" s="8" t="s">
        <v>104</v>
      </c>
      <c r="D23" s="26"/>
      <c r="E23" s="26"/>
      <c r="F23" s="26"/>
      <c r="G23" s="27"/>
      <c r="H23" s="28"/>
      <c r="I23" s="28"/>
      <c r="J23" s="28"/>
      <c r="K23" s="28"/>
      <c r="L23" s="28"/>
      <c r="M23" s="26"/>
    </row>
    <row r="24" spans="1:13" ht="15">
      <c r="A24" s="14">
        <v>45689</v>
      </c>
      <c r="B24" s="26"/>
      <c r="C24" s="8" t="s">
        <v>104</v>
      </c>
      <c r="D24" s="26"/>
      <c r="E24" s="26"/>
      <c r="F24" s="26"/>
      <c r="G24" s="27"/>
      <c r="H24" s="28"/>
      <c r="I24" s="28"/>
      <c r="J24" s="28"/>
      <c r="K24" s="28"/>
      <c r="L24" s="28"/>
      <c r="M24" s="26"/>
    </row>
    <row r="25" spans="1:13" ht="15">
      <c r="A25" s="14">
        <v>45717</v>
      </c>
      <c r="B25" s="26"/>
      <c r="C25" s="8" t="s">
        <v>104</v>
      </c>
      <c r="D25" s="26"/>
      <c r="E25" s="26"/>
      <c r="F25" s="26"/>
      <c r="G25" s="27"/>
      <c r="H25" s="28"/>
      <c r="I25" s="28"/>
      <c r="J25" s="28"/>
      <c r="K25" s="28"/>
      <c r="L25" s="28"/>
      <c r="M25" s="26"/>
    </row>
    <row r="26" spans="1:13" ht="15">
      <c r="A26" s="14">
        <v>45748</v>
      </c>
      <c r="B26" s="26"/>
      <c r="C26" s="8" t="s">
        <v>104</v>
      </c>
      <c r="D26" s="26"/>
      <c r="E26" s="26"/>
      <c r="F26" s="26"/>
      <c r="G26" s="27"/>
      <c r="H26" s="28"/>
      <c r="I26" s="28"/>
      <c r="J26" s="28"/>
      <c r="K26" s="28"/>
      <c r="L26" s="28"/>
      <c r="M26" s="26"/>
    </row>
    <row r="27" spans="1:13" ht="15">
      <c r="A27" s="14">
        <v>45778</v>
      </c>
      <c r="B27" s="26"/>
      <c r="C27" s="8" t="s">
        <v>104</v>
      </c>
      <c r="D27" s="26"/>
      <c r="E27" s="26"/>
      <c r="F27" s="26"/>
      <c r="G27" s="27"/>
      <c r="H27" s="28"/>
      <c r="I27" s="28"/>
      <c r="J27" s="28"/>
      <c r="K27" s="28"/>
      <c r="L27" s="28"/>
      <c r="M27" s="26"/>
    </row>
    <row r="28" spans="1:13" ht="15">
      <c r="A28" s="14">
        <v>45809</v>
      </c>
      <c r="B28" s="26"/>
      <c r="C28" s="8" t="s">
        <v>104</v>
      </c>
      <c r="D28" s="26"/>
      <c r="E28" s="26"/>
      <c r="F28" s="26"/>
      <c r="G28" s="27"/>
      <c r="H28" s="28"/>
      <c r="I28" s="28"/>
      <c r="J28" s="28"/>
      <c r="K28" s="28"/>
      <c r="L28" s="28"/>
      <c r="M28" s="26"/>
    </row>
    <row r="29" spans="1:13" ht="15">
      <c r="A29" s="14">
        <v>45839</v>
      </c>
      <c r="B29" s="26"/>
      <c r="C29" s="8" t="s">
        <v>104</v>
      </c>
      <c r="D29" s="26"/>
      <c r="E29" s="26"/>
      <c r="F29" s="26"/>
      <c r="G29" s="27"/>
      <c r="H29" s="28"/>
      <c r="I29" s="28"/>
      <c r="J29" s="28"/>
      <c r="K29" s="28"/>
      <c r="L29" s="28"/>
      <c r="M29" s="26"/>
    </row>
    <row r="30" spans="1:13" ht="15">
      <c r="A30" s="14">
        <v>45870</v>
      </c>
      <c r="B30" s="26"/>
      <c r="C30" s="8" t="s">
        <v>104</v>
      </c>
      <c r="D30" s="26"/>
      <c r="E30" s="26"/>
      <c r="F30" s="26"/>
      <c r="G30" s="27"/>
      <c r="H30" s="28"/>
      <c r="I30" s="28"/>
      <c r="J30" s="28"/>
      <c r="K30" s="28"/>
      <c r="L30" s="28"/>
      <c r="M30" s="26"/>
    </row>
    <row r="31" spans="1:13" ht="15">
      <c r="A31" s="14">
        <v>45901</v>
      </c>
      <c r="B31" s="26"/>
      <c r="C31" s="8" t="s">
        <v>104</v>
      </c>
      <c r="D31" s="26"/>
      <c r="E31" s="26"/>
      <c r="F31" s="26"/>
      <c r="G31" s="27"/>
      <c r="H31" s="28"/>
      <c r="I31" s="28"/>
      <c r="J31" s="28"/>
      <c r="K31" s="28"/>
      <c r="L31" s="28"/>
      <c r="M31" s="26"/>
    </row>
    <row r="32" spans="1:13" ht="15">
      <c r="A32" s="14">
        <v>45931</v>
      </c>
      <c r="B32" s="26"/>
      <c r="C32" s="8" t="s">
        <v>104</v>
      </c>
      <c r="D32" s="26"/>
      <c r="E32" s="26"/>
      <c r="F32" s="26"/>
      <c r="G32" s="27"/>
      <c r="H32" s="28"/>
      <c r="I32" s="28"/>
      <c r="J32" s="28"/>
      <c r="K32" s="28"/>
      <c r="L32" s="28"/>
      <c r="M32" s="26"/>
    </row>
    <row r="33" spans="1:13" ht="15">
      <c r="A33" s="14">
        <v>45962</v>
      </c>
      <c r="B33" s="26"/>
      <c r="C33" s="8" t="s">
        <v>104</v>
      </c>
      <c r="D33" s="26"/>
      <c r="E33" s="26"/>
      <c r="F33" s="26"/>
      <c r="G33" s="27"/>
      <c r="H33" s="28"/>
      <c r="I33" s="28"/>
      <c r="J33" s="28"/>
      <c r="K33" s="28"/>
      <c r="L33" s="28"/>
      <c r="M33" s="26"/>
    </row>
    <row r="34" spans="1:13" ht="15">
      <c r="A34" s="14">
        <v>45992</v>
      </c>
      <c r="B34" s="26"/>
      <c r="C34" s="8" t="s">
        <v>104</v>
      </c>
      <c r="D34" s="26"/>
      <c r="E34" s="26"/>
      <c r="F34" s="26"/>
      <c r="G34" s="27"/>
      <c r="H34" s="28"/>
      <c r="I34" s="28"/>
      <c r="J34" s="28"/>
      <c r="K34" s="28"/>
      <c r="L34" s="28"/>
      <c r="M34" s="26"/>
    </row>
    <row r="35" spans="1:13" ht="15">
      <c r="A35" s="14">
        <v>45839</v>
      </c>
      <c r="B35" s="26"/>
      <c r="C35" s="8" t="s">
        <v>106</v>
      </c>
      <c r="D35" s="26"/>
      <c r="E35" s="26"/>
      <c r="F35" s="26"/>
      <c r="G35" s="27"/>
      <c r="H35" s="28"/>
      <c r="I35" s="28"/>
      <c r="J35" s="28"/>
      <c r="K35" s="28"/>
      <c r="L35" s="28"/>
      <c r="M35" s="26"/>
    </row>
    <row r="36" spans="1:13" ht="15">
      <c r="A36" s="14">
        <v>45870</v>
      </c>
      <c r="B36" s="26"/>
      <c r="C36" s="8" t="s">
        <v>106</v>
      </c>
      <c r="D36" s="26"/>
      <c r="E36" s="26"/>
      <c r="F36" s="26"/>
      <c r="G36" s="27"/>
      <c r="H36" s="28"/>
      <c r="I36" s="28"/>
      <c r="J36" s="28"/>
      <c r="K36" s="28"/>
      <c r="L36" s="28"/>
      <c r="M36" s="26"/>
    </row>
    <row r="37" spans="1:13" ht="15">
      <c r="A37" s="14">
        <v>45901</v>
      </c>
      <c r="B37" s="26"/>
      <c r="C37" s="8" t="s">
        <v>106</v>
      </c>
      <c r="D37" s="26"/>
      <c r="E37" s="26"/>
      <c r="F37" s="26"/>
      <c r="G37" s="27"/>
      <c r="H37" s="28"/>
      <c r="I37" s="28"/>
      <c r="J37" s="28"/>
      <c r="K37" s="28"/>
      <c r="L37" s="28"/>
      <c r="M37" s="26"/>
    </row>
    <row r="38" spans="1:13" ht="15">
      <c r="A38" s="14">
        <v>45931</v>
      </c>
      <c r="B38" s="26"/>
      <c r="C38" s="8" t="s">
        <v>106</v>
      </c>
      <c r="D38" s="26"/>
      <c r="E38" s="26"/>
      <c r="F38" s="26"/>
      <c r="G38" s="27"/>
      <c r="H38" s="28"/>
      <c r="I38" s="28"/>
      <c r="J38" s="28"/>
      <c r="K38" s="28"/>
      <c r="L38" s="28"/>
      <c r="M38" s="26"/>
    </row>
    <row r="39" spans="1:13" ht="15">
      <c r="A39" s="14">
        <v>45962</v>
      </c>
      <c r="B39" s="26"/>
      <c r="C39" s="8" t="s">
        <v>106</v>
      </c>
      <c r="D39" s="26"/>
      <c r="E39" s="26"/>
      <c r="F39" s="26"/>
      <c r="G39" s="27"/>
      <c r="H39" s="28"/>
      <c r="I39" s="28"/>
      <c r="J39" s="28"/>
      <c r="K39" s="28"/>
      <c r="L39" s="28"/>
      <c r="M39" s="26"/>
    </row>
    <row r="40" spans="1:13" ht="15">
      <c r="A40" s="14">
        <v>45992</v>
      </c>
      <c r="B40" s="26"/>
      <c r="C40" s="8" t="s">
        <v>106</v>
      </c>
      <c r="D40" s="26"/>
      <c r="E40" s="26"/>
      <c r="F40" s="26"/>
      <c r="G40" s="27"/>
      <c r="H40" s="28"/>
      <c r="I40" s="28"/>
      <c r="J40" s="28"/>
      <c r="K40" s="28"/>
      <c r="L40" s="28"/>
      <c r="M40" s="26"/>
    </row>
    <row r="41" spans="1:13" ht="15">
      <c r="A41" s="14"/>
      <c r="B41" s="26"/>
      <c r="C41" s="8"/>
      <c r="D41" s="26"/>
      <c r="E41" s="26"/>
      <c r="F41" s="26"/>
      <c r="G41" s="27"/>
      <c r="H41" s="28"/>
      <c r="I41" s="28"/>
      <c r="J41" s="28"/>
      <c r="K41" s="28"/>
      <c r="L41" s="28"/>
      <c r="M41" s="26"/>
    </row>
    <row r="42" spans="1:13" ht="15">
      <c r="A42" s="14"/>
      <c r="B42" s="26"/>
      <c r="C42" s="8"/>
      <c r="D42" s="26"/>
      <c r="E42" s="26"/>
      <c r="F42" s="26"/>
      <c r="G42" s="27"/>
      <c r="H42" s="28"/>
      <c r="I42" s="28"/>
      <c r="J42" s="28"/>
      <c r="K42" s="28"/>
      <c r="L42" s="28"/>
      <c r="M42" s="26"/>
    </row>
    <row r="43" spans="1:13" ht="15">
      <c r="A43" s="14"/>
      <c r="B43" s="26"/>
      <c r="C43" s="8"/>
      <c r="D43" s="26"/>
      <c r="E43" s="26"/>
      <c r="F43" s="26"/>
      <c r="G43" s="27"/>
      <c r="H43" s="28"/>
      <c r="I43" s="28"/>
      <c r="J43" s="28"/>
      <c r="K43" s="28"/>
      <c r="L43" s="28"/>
      <c r="M43" s="26"/>
    </row>
    <row r="44" spans="1:13" ht="15">
      <c r="A44" s="14"/>
      <c r="B44" s="26"/>
      <c r="C44" s="8"/>
      <c r="D44" s="26"/>
      <c r="E44" s="26"/>
      <c r="F44" s="26"/>
      <c r="G44" s="27"/>
      <c r="H44" s="28"/>
      <c r="I44" s="28"/>
      <c r="J44" s="28"/>
      <c r="K44" s="28"/>
      <c r="L44" s="28"/>
      <c r="M44" s="26"/>
    </row>
    <row r="45" spans="1:13" ht="15">
      <c r="A45" s="14"/>
      <c r="B45" s="26"/>
      <c r="C45" s="8"/>
      <c r="D45" s="26"/>
      <c r="E45" s="26"/>
      <c r="F45" s="26"/>
      <c r="G45" s="27"/>
      <c r="H45" s="28"/>
      <c r="I45" s="28"/>
      <c r="J45" s="28"/>
      <c r="K45" s="28"/>
      <c r="L45" s="28"/>
      <c r="M45" s="26"/>
    </row>
    <row r="46" spans="1:13" ht="15">
      <c r="A46" s="14"/>
      <c r="B46" s="26"/>
      <c r="C46" s="8"/>
      <c r="D46" s="26"/>
      <c r="E46" s="26"/>
      <c r="F46" s="26"/>
      <c r="G46" s="27"/>
      <c r="H46" s="28"/>
      <c r="I46" s="28"/>
      <c r="J46" s="28"/>
      <c r="K46" s="28"/>
      <c r="L46" s="28"/>
      <c r="M46" s="26"/>
    </row>
    <row r="47" spans="1:13" ht="15">
      <c r="A47" s="14"/>
      <c r="B47" s="26"/>
      <c r="C47" s="8"/>
      <c r="D47" s="26"/>
      <c r="E47" s="26"/>
      <c r="F47" s="26"/>
      <c r="G47" s="27"/>
      <c r="H47" s="28"/>
      <c r="I47" s="28"/>
      <c r="J47" s="28"/>
      <c r="K47" s="28"/>
      <c r="L47" s="28"/>
      <c r="M47" s="26"/>
    </row>
    <row r="48" spans="1:13" ht="15">
      <c r="A48" s="14"/>
      <c r="B48" s="26"/>
      <c r="C48" s="8"/>
      <c r="D48" s="26"/>
      <c r="E48" s="26"/>
      <c r="F48" s="26"/>
      <c r="G48" s="27"/>
      <c r="H48" s="28"/>
      <c r="I48" s="28"/>
      <c r="J48" s="28"/>
      <c r="K48" s="28"/>
      <c r="L48" s="28"/>
      <c r="M48" s="26"/>
    </row>
    <row r="49" spans="1:13" ht="15">
      <c r="A49" s="14"/>
      <c r="B49" s="26"/>
      <c r="C49" s="8"/>
      <c r="D49" s="26"/>
      <c r="E49" s="26"/>
      <c r="F49" s="26"/>
      <c r="G49" s="27"/>
      <c r="H49" s="28"/>
      <c r="I49" s="28"/>
      <c r="J49" s="28"/>
      <c r="K49" s="28"/>
      <c r="L49" s="28"/>
      <c r="M49" s="26"/>
    </row>
    <row r="50" spans="1:13" ht="15">
      <c r="A50" s="14"/>
      <c r="B50" s="26"/>
      <c r="C50" s="8"/>
      <c r="D50" s="26"/>
      <c r="E50" s="26"/>
      <c r="F50" s="26"/>
      <c r="G50" s="27"/>
      <c r="H50" s="28"/>
      <c r="I50" s="28"/>
      <c r="J50" s="28"/>
      <c r="K50" s="28"/>
      <c r="L50" s="28"/>
      <c r="M50" s="26"/>
    </row>
    <row r="51" spans="1:13" ht="15">
      <c r="A51" s="14"/>
      <c r="B51" s="26"/>
      <c r="C51" s="8"/>
      <c r="D51" s="26"/>
      <c r="E51" s="26"/>
      <c r="F51" s="26"/>
      <c r="G51" s="27"/>
      <c r="H51" s="28"/>
      <c r="I51" s="28"/>
      <c r="J51" s="28"/>
      <c r="K51" s="28"/>
      <c r="L51" s="28"/>
      <c r="M51" s="26"/>
    </row>
    <row r="52" spans="1:13" ht="15">
      <c r="A52" s="14"/>
      <c r="B52" s="26"/>
      <c r="C52" s="8"/>
      <c r="D52" s="26"/>
      <c r="E52" s="26"/>
      <c r="F52" s="26"/>
      <c r="G52" s="27"/>
      <c r="H52" s="28"/>
      <c r="I52" s="28"/>
      <c r="J52" s="28"/>
      <c r="K52" s="28"/>
      <c r="L52" s="28"/>
      <c r="M52" s="26"/>
    </row>
    <row r="53" spans="1:13" ht="15">
      <c r="A53" s="14"/>
      <c r="B53" s="26"/>
      <c r="C53" s="8"/>
      <c r="D53" s="26"/>
      <c r="E53" s="26"/>
      <c r="F53" s="26"/>
      <c r="G53" s="27"/>
      <c r="H53" s="28"/>
      <c r="I53" s="28"/>
      <c r="J53" s="28"/>
      <c r="K53" s="28"/>
      <c r="L53" s="28"/>
      <c r="M53" s="26"/>
    </row>
    <row r="54" spans="1:13" ht="15">
      <c r="A54" s="14"/>
      <c r="B54" s="26"/>
      <c r="C54" s="8"/>
      <c r="D54" s="26"/>
      <c r="E54" s="26"/>
      <c r="F54" s="26"/>
      <c r="G54" s="27"/>
      <c r="H54" s="28"/>
      <c r="I54" s="28"/>
      <c r="J54" s="28"/>
      <c r="K54" s="28"/>
      <c r="L54" s="28"/>
      <c r="M54" s="26"/>
    </row>
    <row r="55" spans="1:13" ht="15">
      <c r="A55" s="14"/>
      <c r="B55" s="26"/>
      <c r="C55" s="8"/>
      <c r="D55" s="26"/>
      <c r="E55" s="26"/>
      <c r="F55" s="26"/>
      <c r="G55" s="27"/>
      <c r="H55" s="28"/>
      <c r="I55" s="28"/>
      <c r="J55" s="28"/>
      <c r="K55" s="28"/>
      <c r="L55" s="28"/>
      <c r="M55" s="26"/>
    </row>
    <row r="56" spans="1:13" ht="15">
      <c r="A56" s="14"/>
      <c r="B56" s="26"/>
      <c r="C56" s="8"/>
      <c r="D56" s="26"/>
      <c r="E56" s="26"/>
      <c r="F56" s="26"/>
      <c r="G56" s="27"/>
      <c r="H56" s="28"/>
      <c r="I56" s="28"/>
      <c r="J56" s="28"/>
      <c r="K56" s="28"/>
      <c r="L56" s="28"/>
      <c r="M56" s="26"/>
    </row>
    <row r="57" spans="1:13" ht="15">
      <c r="A57" s="14"/>
      <c r="B57" s="26"/>
      <c r="C57" s="8"/>
      <c r="D57" s="26"/>
      <c r="E57" s="26"/>
      <c r="F57" s="26"/>
      <c r="G57" s="27"/>
      <c r="H57" s="28"/>
      <c r="I57" s="28"/>
      <c r="J57" s="28"/>
      <c r="K57" s="28"/>
      <c r="L57" s="28"/>
      <c r="M57" s="26"/>
    </row>
    <row r="58" spans="1:13" ht="15">
      <c r="A58" s="14"/>
      <c r="B58" s="26"/>
      <c r="C58" s="8"/>
      <c r="D58" s="26"/>
      <c r="E58" s="26"/>
      <c r="F58" s="26"/>
      <c r="G58" s="27"/>
      <c r="H58" s="28"/>
      <c r="I58" s="28"/>
      <c r="J58" s="28"/>
      <c r="K58" s="28"/>
      <c r="L58" s="28"/>
      <c r="M58" s="26"/>
    </row>
    <row r="59" spans="1:13" ht="15">
      <c r="A59" s="14"/>
      <c r="B59" s="26"/>
      <c r="C59" s="8"/>
      <c r="D59" s="26"/>
      <c r="E59" s="26"/>
      <c r="F59" s="26"/>
      <c r="G59" s="27"/>
      <c r="H59" s="28"/>
      <c r="I59" s="28"/>
      <c r="J59" s="28"/>
      <c r="K59" s="28"/>
      <c r="L59" s="28"/>
      <c r="M59" s="26"/>
    </row>
    <row r="60" spans="1:13" ht="15">
      <c r="A60" s="14"/>
      <c r="B60" s="26"/>
      <c r="C60" s="8"/>
      <c r="D60" s="26"/>
      <c r="E60" s="26"/>
      <c r="F60" s="26"/>
      <c r="G60" s="27"/>
      <c r="H60" s="28"/>
      <c r="I60" s="28"/>
      <c r="J60" s="28"/>
      <c r="K60" s="28"/>
      <c r="L60" s="28"/>
      <c r="M60" s="26"/>
    </row>
    <row r="61" spans="1:13" ht="15">
      <c r="A61" s="14"/>
      <c r="B61" s="26"/>
      <c r="C61" s="8"/>
      <c r="D61" s="26"/>
      <c r="E61" s="26"/>
      <c r="F61" s="26"/>
      <c r="G61" s="27"/>
      <c r="H61" s="28"/>
      <c r="I61" s="28"/>
      <c r="J61" s="28"/>
      <c r="K61" s="28"/>
      <c r="L61" s="28"/>
      <c r="M61" s="26"/>
    </row>
    <row r="62" spans="1:13" ht="15">
      <c r="A62" s="14"/>
      <c r="B62" s="26"/>
      <c r="C62" s="8"/>
      <c r="D62" s="26"/>
      <c r="E62" s="26"/>
      <c r="F62" s="26"/>
      <c r="G62" s="27"/>
      <c r="H62" s="28"/>
      <c r="I62" s="28"/>
      <c r="J62" s="28"/>
      <c r="K62" s="28"/>
      <c r="L62" s="28"/>
      <c r="M62" s="26"/>
    </row>
    <row r="63" spans="1:13" ht="15">
      <c r="A63" s="14"/>
      <c r="B63" s="26"/>
      <c r="C63" s="8"/>
      <c r="D63" s="26"/>
      <c r="E63" s="26"/>
      <c r="F63" s="26"/>
      <c r="G63" s="27"/>
      <c r="H63" s="28"/>
      <c r="I63" s="28"/>
      <c r="J63" s="28"/>
      <c r="K63" s="28"/>
      <c r="L63" s="28"/>
      <c r="M63" s="26"/>
    </row>
    <row r="64" spans="1:13" ht="15">
      <c r="A64" s="14"/>
      <c r="B64" s="26"/>
      <c r="C64" s="8"/>
      <c r="D64" s="26"/>
      <c r="E64" s="26"/>
      <c r="F64" s="26"/>
      <c r="G64" s="27"/>
      <c r="H64" s="28"/>
      <c r="I64" s="28"/>
      <c r="J64" s="28"/>
      <c r="K64" s="28"/>
      <c r="L64" s="28"/>
      <c r="M64" s="26"/>
    </row>
    <row r="65" spans="1:13" ht="15">
      <c r="A65" s="14"/>
      <c r="B65" s="26"/>
      <c r="C65" s="8"/>
      <c r="D65" s="26"/>
      <c r="E65" s="26"/>
      <c r="F65" s="26"/>
      <c r="G65" s="27"/>
      <c r="H65" s="28"/>
      <c r="I65" s="28"/>
      <c r="J65" s="28"/>
      <c r="K65" s="28"/>
      <c r="L65" s="28"/>
      <c r="M65" s="26"/>
    </row>
    <row r="66" spans="1:13" ht="15">
      <c r="A66" s="14"/>
      <c r="B66" s="26"/>
      <c r="C66" s="8"/>
      <c r="D66" s="26"/>
      <c r="E66" s="26"/>
      <c r="F66" s="26"/>
      <c r="G66" s="27"/>
      <c r="H66" s="28"/>
      <c r="I66" s="28"/>
      <c r="J66" s="28"/>
      <c r="K66" s="28"/>
      <c r="L66" s="28"/>
      <c r="M66" s="26"/>
    </row>
    <row r="67" spans="1:13" ht="15">
      <c r="A67" s="14"/>
      <c r="B67" s="26"/>
      <c r="C67" s="8"/>
      <c r="D67" s="26"/>
      <c r="E67" s="26"/>
      <c r="F67" s="26"/>
      <c r="G67" s="27"/>
      <c r="H67" s="28"/>
      <c r="I67" s="28"/>
      <c r="J67" s="28"/>
      <c r="K67" s="28"/>
      <c r="L67" s="28"/>
      <c r="M67" s="26"/>
    </row>
    <row r="68" spans="1:13" ht="15">
      <c r="A68" s="14"/>
      <c r="B68" s="26"/>
      <c r="C68" s="8"/>
      <c r="D68" s="26"/>
      <c r="E68" s="26"/>
      <c r="F68" s="26"/>
      <c r="G68" s="27"/>
      <c r="H68" s="28"/>
      <c r="I68" s="28"/>
      <c r="J68" s="28"/>
      <c r="K68" s="28"/>
      <c r="L68" s="28"/>
      <c r="M68" s="26"/>
    </row>
    <row r="69" spans="1:13" ht="15">
      <c r="A69" s="14"/>
      <c r="B69" s="26"/>
      <c r="C69" s="8"/>
      <c r="D69" s="26"/>
      <c r="E69" s="26"/>
      <c r="F69" s="26"/>
      <c r="G69" s="27"/>
      <c r="H69" s="28"/>
      <c r="I69" s="28"/>
      <c r="J69" s="28"/>
      <c r="K69" s="28"/>
      <c r="L69" s="28"/>
      <c r="M69" s="26"/>
    </row>
    <row r="70" spans="1:13" ht="15">
      <c r="A70" s="14"/>
      <c r="B70" s="26"/>
      <c r="C70" s="8"/>
      <c r="D70" s="26"/>
      <c r="E70" s="26"/>
      <c r="F70" s="26"/>
      <c r="G70" s="27"/>
      <c r="H70" s="28"/>
      <c r="I70" s="28"/>
      <c r="J70" s="28"/>
      <c r="K70" s="28"/>
      <c r="L70" s="28"/>
      <c r="M70" s="26"/>
    </row>
    <row r="71" spans="1:13" ht="15">
      <c r="A71" s="14"/>
      <c r="B71" s="26"/>
      <c r="C71" s="8"/>
      <c r="D71" s="26"/>
      <c r="E71" s="26"/>
      <c r="F71" s="26"/>
      <c r="G71" s="27"/>
      <c r="H71" s="28"/>
      <c r="I71" s="28"/>
      <c r="J71" s="28"/>
      <c r="K71" s="28"/>
      <c r="L71" s="28"/>
      <c r="M71" s="26"/>
    </row>
    <row r="72" spans="1:13" ht="15">
      <c r="A72" s="14"/>
      <c r="B72" s="26"/>
      <c r="C72" s="8"/>
      <c r="D72" s="26"/>
      <c r="E72" s="26"/>
      <c r="F72" s="26"/>
      <c r="G72" s="27"/>
      <c r="H72" s="28"/>
      <c r="I72" s="28"/>
      <c r="J72" s="28"/>
      <c r="K72" s="28"/>
      <c r="L72" s="28"/>
      <c r="M72" s="26"/>
    </row>
    <row r="73" spans="1:13" ht="15">
      <c r="A73" s="14"/>
      <c r="B73" s="26"/>
      <c r="C73" s="8"/>
      <c r="D73" s="26"/>
      <c r="E73" s="26"/>
      <c r="F73" s="26"/>
      <c r="G73" s="27"/>
      <c r="H73" s="28"/>
      <c r="I73" s="28"/>
      <c r="J73" s="28"/>
      <c r="K73" s="28"/>
      <c r="L73" s="28"/>
      <c r="M73" s="26"/>
    </row>
    <row r="74" spans="1:13" ht="15">
      <c r="A74" s="14"/>
      <c r="B74" s="26"/>
      <c r="C74" s="8"/>
      <c r="D74" s="26"/>
      <c r="E74" s="26"/>
      <c r="F74" s="26"/>
      <c r="G74" s="27"/>
      <c r="H74" s="28"/>
      <c r="I74" s="28"/>
      <c r="J74" s="28"/>
      <c r="K74" s="28"/>
      <c r="L74" s="28"/>
      <c r="M74" s="26"/>
    </row>
    <row r="75" spans="1:13" ht="15">
      <c r="A75" s="14"/>
      <c r="B75" s="26"/>
      <c r="C75" s="8"/>
      <c r="D75" s="26"/>
      <c r="E75" s="26"/>
      <c r="F75" s="26"/>
      <c r="G75" s="27"/>
      <c r="H75" s="28"/>
      <c r="I75" s="28"/>
      <c r="J75" s="28"/>
      <c r="K75" s="28"/>
      <c r="L75" s="28"/>
      <c r="M75" s="26"/>
    </row>
    <row r="76" spans="1:13" ht="15">
      <c r="A76" s="14"/>
      <c r="B76" s="26"/>
      <c r="C76" s="8"/>
      <c r="D76" s="26"/>
      <c r="E76" s="26"/>
      <c r="F76" s="26"/>
      <c r="G76" s="27"/>
      <c r="H76" s="28"/>
      <c r="I76" s="28"/>
      <c r="J76" s="28"/>
      <c r="K76" s="28"/>
      <c r="L76" s="28"/>
      <c r="M76" s="26"/>
    </row>
    <row r="77" spans="1:13" ht="15">
      <c r="A77" s="14"/>
      <c r="B77" s="26"/>
      <c r="C77" s="8"/>
      <c r="D77" s="26"/>
      <c r="E77" s="26"/>
      <c r="F77" s="26"/>
      <c r="G77" s="27"/>
      <c r="H77" s="28"/>
      <c r="I77" s="28"/>
      <c r="J77" s="28"/>
      <c r="K77" s="28"/>
      <c r="L77" s="28"/>
      <c r="M77" s="26"/>
    </row>
    <row r="78" spans="1:13" ht="15">
      <c r="A78" s="14"/>
      <c r="B78" s="26"/>
      <c r="C78" s="8"/>
      <c r="D78" s="26"/>
      <c r="E78" s="26"/>
      <c r="F78" s="26"/>
      <c r="G78" s="27"/>
      <c r="H78" s="28"/>
      <c r="I78" s="28"/>
      <c r="J78" s="28"/>
      <c r="K78" s="28"/>
      <c r="L78" s="28"/>
      <c r="M78" s="26"/>
    </row>
    <row r="79" spans="1:13" ht="15">
      <c r="A79" s="14"/>
      <c r="B79" s="26"/>
      <c r="C79" s="8"/>
      <c r="D79" s="26"/>
      <c r="E79" s="26"/>
      <c r="F79" s="26"/>
      <c r="G79" s="27"/>
      <c r="H79" s="28"/>
      <c r="I79" s="28"/>
      <c r="J79" s="28"/>
      <c r="K79" s="28"/>
      <c r="L79" s="28"/>
      <c r="M79" s="26"/>
    </row>
    <row r="80" spans="1:13" ht="15">
      <c r="A80" s="14"/>
      <c r="B80" s="26"/>
      <c r="C80" s="8"/>
      <c r="D80" s="26"/>
      <c r="E80" s="26"/>
      <c r="F80" s="26"/>
      <c r="G80" s="27"/>
      <c r="H80" s="28"/>
      <c r="I80" s="28"/>
      <c r="J80" s="28"/>
      <c r="K80" s="28"/>
      <c r="L80" s="28"/>
      <c r="M80" s="26"/>
    </row>
    <row r="81" spans="1:13" ht="15">
      <c r="A81" s="14"/>
      <c r="B81" s="26"/>
      <c r="C81" s="8"/>
      <c r="D81" s="26"/>
      <c r="E81" s="26"/>
      <c r="F81" s="26"/>
      <c r="G81" s="27"/>
      <c r="H81" s="28"/>
      <c r="I81" s="28"/>
      <c r="J81" s="28"/>
      <c r="K81" s="28"/>
      <c r="L81" s="28"/>
      <c r="M81" s="26"/>
    </row>
    <row r="82" spans="1:13" ht="15">
      <c r="A82" s="14"/>
      <c r="B82" s="26"/>
      <c r="C82" s="8"/>
      <c r="D82" s="26"/>
      <c r="E82" s="26"/>
      <c r="F82" s="26"/>
      <c r="G82" s="27"/>
      <c r="H82" s="28"/>
      <c r="I82" s="28"/>
      <c r="J82" s="28"/>
      <c r="K82" s="28"/>
      <c r="L82" s="28"/>
      <c r="M82" s="26"/>
    </row>
    <row r="83" spans="1:13" ht="15">
      <c r="A83" s="14"/>
      <c r="B83" s="26"/>
      <c r="C83" s="8"/>
      <c r="D83" s="26"/>
      <c r="E83" s="26"/>
      <c r="F83" s="26"/>
      <c r="G83" s="27"/>
      <c r="H83" s="28"/>
      <c r="I83" s="28"/>
      <c r="J83" s="28"/>
      <c r="K83" s="28"/>
      <c r="L83" s="28"/>
      <c r="M83" s="26"/>
    </row>
    <row r="84" spans="1:13" ht="15">
      <c r="A84" s="14"/>
      <c r="B84" s="26"/>
      <c r="C84" s="8"/>
      <c r="D84" s="26"/>
      <c r="E84" s="26"/>
      <c r="F84" s="26"/>
      <c r="G84" s="27"/>
      <c r="H84" s="28"/>
      <c r="I84" s="28"/>
      <c r="J84" s="28"/>
      <c r="K84" s="28"/>
      <c r="L84" s="28"/>
      <c r="M84" s="26"/>
    </row>
    <row r="85" spans="1:13" ht="15">
      <c r="A85" s="14"/>
      <c r="B85" s="26"/>
      <c r="C85" s="8"/>
      <c r="D85" s="26"/>
      <c r="E85" s="26"/>
      <c r="F85" s="26"/>
      <c r="G85" s="27"/>
      <c r="H85" s="28"/>
      <c r="I85" s="28"/>
      <c r="J85" s="28"/>
      <c r="K85" s="28"/>
      <c r="L85" s="28"/>
      <c r="M85" s="26"/>
    </row>
    <row r="86" spans="1:13" ht="15">
      <c r="A86" s="14"/>
      <c r="B86" s="26"/>
      <c r="C86" s="8"/>
      <c r="D86" s="26"/>
      <c r="E86" s="26"/>
      <c r="F86" s="26"/>
      <c r="G86" s="27"/>
      <c r="H86" s="28"/>
      <c r="I86" s="28"/>
      <c r="J86" s="28"/>
      <c r="K86" s="28"/>
      <c r="L86" s="28"/>
      <c r="M86" s="26"/>
    </row>
    <row r="87" spans="1:13" ht="15">
      <c r="A87" s="14"/>
      <c r="B87" s="26"/>
      <c r="C87" s="8"/>
      <c r="D87" s="26"/>
      <c r="E87" s="26"/>
      <c r="F87" s="26"/>
      <c r="G87" s="27"/>
      <c r="H87" s="28"/>
      <c r="I87" s="28"/>
      <c r="J87" s="28"/>
      <c r="K87" s="28"/>
      <c r="L87" s="28"/>
      <c r="M87" s="26"/>
    </row>
    <row r="88" spans="1:13" ht="15">
      <c r="A88" s="14"/>
      <c r="B88" s="26"/>
      <c r="C88" s="8"/>
      <c r="D88" s="26"/>
      <c r="E88" s="26"/>
      <c r="F88" s="26"/>
      <c r="G88" s="27"/>
      <c r="H88" s="28"/>
      <c r="I88" s="28"/>
      <c r="J88" s="28"/>
      <c r="K88" s="28"/>
      <c r="L88" s="28"/>
      <c r="M88" s="26"/>
    </row>
    <row r="89" spans="1:13" ht="15">
      <c r="A89" s="14"/>
      <c r="B89" s="26"/>
      <c r="C89" s="8"/>
      <c r="D89" s="26"/>
      <c r="E89" s="26"/>
      <c r="F89" s="26"/>
      <c r="G89" s="27"/>
      <c r="H89" s="28"/>
      <c r="I89" s="28"/>
      <c r="J89" s="28"/>
      <c r="K89" s="28"/>
      <c r="L89" s="28"/>
      <c r="M89" s="26"/>
    </row>
    <row r="90" spans="1:13" ht="15">
      <c r="A90" s="14"/>
      <c r="B90" s="26"/>
      <c r="C90" s="8"/>
      <c r="D90" s="26"/>
      <c r="E90" s="26"/>
      <c r="F90" s="26"/>
      <c r="G90" s="27"/>
      <c r="H90" s="28"/>
      <c r="I90" s="28"/>
      <c r="J90" s="28"/>
      <c r="K90" s="28"/>
      <c r="L90" s="28"/>
      <c r="M90" s="26"/>
    </row>
    <row r="91" spans="1:13" ht="15">
      <c r="A91" s="14"/>
      <c r="B91" s="26"/>
      <c r="C91" s="8"/>
      <c r="D91" s="26"/>
      <c r="E91" s="26"/>
      <c r="F91" s="26"/>
      <c r="G91" s="27"/>
      <c r="H91" s="28"/>
      <c r="I91" s="28"/>
      <c r="J91" s="28"/>
      <c r="K91" s="28"/>
      <c r="L91" s="28"/>
      <c r="M91" s="26"/>
    </row>
    <row r="92" spans="1:13" ht="15">
      <c r="A92" s="14"/>
      <c r="B92" s="26"/>
      <c r="C92" s="8"/>
      <c r="D92" s="26"/>
      <c r="E92" s="26"/>
      <c r="F92" s="26"/>
      <c r="G92" s="27"/>
      <c r="H92" s="28"/>
      <c r="I92" s="28"/>
      <c r="J92" s="28"/>
      <c r="K92" s="28"/>
      <c r="L92" s="28"/>
      <c r="M92" s="26"/>
    </row>
    <row r="93" spans="1:13" ht="15">
      <c r="A93" s="14"/>
      <c r="B93" s="26"/>
      <c r="C93" s="8"/>
      <c r="D93" s="26"/>
      <c r="E93" s="26"/>
      <c r="F93" s="26"/>
      <c r="G93" s="27"/>
      <c r="H93" s="28"/>
      <c r="I93" s="28"/>
      <c r="J93" s="28"/>
      <c r="K93" s="28"/>
      <c r="L93" s="28"/>
      <c r="M93" s="26"/>
    </row>
    <row r="94" spans="1:13" ht="15">
      <c r="A94" s="14"/>
      <c r="B94" s="26"/>
      <c r="C94" s="8"/>
      <c r="D94" s="26"/>
      <c r="E94" s="26"/>
      <c r="F94" s="26"/>
      <c r="G94" s="27"/>
      <c r="H94" s="28"/>
      <c r="I94" s="28"/>
      <c r="J94" s="28"/>
      <c r="K94" s="28"/>
      <c r="L94" s="28"/>
      <c r="M94" s="26"/>
    </row>
    <row r="95" spans="1:13" ht="15">
      <c r="A95" s="14"/>
      <c r="B95" s="26"/>
      <c r="C95" s="8"/>
      <c r="D95" s="26"/>
      <c r="E95" s="26"/>
      <c r="F95" s="26"/>
      <c r="G95" s="27"/>
      <c r="H95" s="28"/>
      <c r="I95" s="28"/>
      <c r="J95" s="28"/>
      <c r="K95" s="28"/>
      <c r="L95" s="28"/>
      <c r="M95" s="26"/>
    </row>
    <row r="96" spans="1:13" ht="15">
      <c r="A96" s="14"/>
      <c r="B96" s="26"/>
      <c r="C96" s="8"/>
      <c r="D96" s="26"/>
      <c r="E96" s="26"/>
      <c r="F96" s="26"/>
      <c r="G96" s="27"/>
      <c r="H96" s="28"/>
      <c r="I96" s="28"/>
      <c r="J96" s="28"/>
      <c r="K96" s="28"/>
      <c r="L96" s="28"/>
      <c r="M96" s="26"/>
    </row>
    <row r="97" spans="1:13" ht="15">
      <c r="A97" s="14"/>
      <c r="B97" s="26"/>
      <c r="C97" s="8"/>
      <c r="D97" s="26"/>
      <c r="E97" s="26"/>
      <c r="F97" s="26"/>
      <c r="G97" s="27"/>
      <c r="H97" s="28"/>
      <c r="I97" s="28"/>
      <c r="J97" s="28"/>
      <c r="K97" s="28"/>
      <c r="L97" s="28"/>
      <c r="M97" s="26"/>
    </row>
    <row r="98" spans="1:13" ht="15">
      <c r="A98" s="14"/>
      <c r="B98" s="26"/>
      <c r="C98" s="8"/>
      <c r="D98" s="26"/>
      <c r="E98" s="26"/>
      <c r="F98" s="26"/>
      <c r="G98" s="27"/>
      <c r="H98" s="28"/>
      <c r="I98" s="28"/>
      <c r="J98" s="28"/>
      <c r="K98" s="28"/>
      <c r="L98" s="28"/>
      <c r="M98" s="26"/>
    </row>
    <row r="99" spans="1:13" ht="15">
      <c r="A99" s="14"/>
      <c r="B99" s="26"/>
      <c r="C99" s="8"/>
      <c r="D99" s="26"/>
      <c r="E99" s="26"/>
      <c r="F99" s="26"/>
      <c r="G99" s="27"/>
      <c r="H99" s="28"/>
      <c r="I99" s="28"/>
      <c r="J99" s="28"/>
      <c r="K99" s="28"/>
      <c r="L99" s="28"/>
      <c r="M99" s="26"/>
    </row>
    <row r="100" spans="1:13" ht="15">
      <c r="A100" s="14"/>
      <c r="B100" s="26"/>
      <c r="C100" s="8"/>
      <c r="D100" s="26"/>
      <c r="E100" s="26"/>
      <c r="F100" s="26"/>
      <c r="G100" s="27"/>
      <c r="H100" s="28"/>
      <c r="I100" s="28"/>
      <c r="J100" s="28"/>
      <c r="K100" s="28"/>
      <c r="L100" s="28"/>
      <c r="M100" s="26"/>
    </row>
    <row r="101" spans="1:13" ht="15">
      <c r="A101" s="14"/>
      <c r="B101" s="26"/>
      <c r="C101" s="8"/>
      <c r="D101" s="26"/>
      <c r="E101" s="26"/>
      <c r="F101" s="26"/>
      <c r="G101" s="27"/>
      <c r="H101" s="28"/>
      <c r="I101" s="28"/>
      <c r="J101" s="28"/>
      <c r="K101" s="28"/>
      <c r="L101" s="28"/>
      <c r="M101" s="26"/>
    </row>
    <row r="102" spans="1:13" ht="15">
      <c r="A102" s="14"/>
      <c r="B102" s="26"/>
      <c r="C102" s="8"/>
      <c r="D102" s="26"/>
      <c r="E102" s="26"/>
      <c r="F102" s="26"/>
      <c r="G102" s="27"/>
      <c r="H102" s="28"/>
      <c r="I102" s="28"/>
      <c r="J102" s="28"/>
      <c r="K102" s="28"/>
      <c r="L102" s="28"/>
      <c r="M102" s="26"/>
    </row>
    <row r="103" spans="1:13" ht="15">
      <c r="A103" s="14"/>
      <c r="B103" s="26"/>
      <c r="C103" s="8"/>
      <c r="D103" s="26"/>
      <c r="E103" s="26"/>
      <c r="F103" s="26"/>
      <c r="G103" s="27"/>
      <c r="H103" s="28"/>
      <c r="I103" s="28"/>
      <c r="J103" s="28"/>
      <c r="K103" s="28"/>
      <c r="L103" s="28"/>
      <c r="M103" s="26"/>
    </row>
    <row r="104" spans="1:13" ht="15">
      <c r="A104" s="14"/>
      <c r="B104" s="26"/>
      <c r="C104" s="8"/>
      <c r="D104" s="26"/>
      <c r="E104" s="26"/>
      <c r="F104" s="26"/>
      <c r="G104" s="27"/>
      <c r="H104" s="28"/>
      <c r="I104" s="28"/>
      <c r="J104" s="28"/>
      <c r="K104" s="28"/>
      <c r="L104" s="28"/>
      <c r="M104" s="26"/>
    </row>
    <row r="105" spans="1:13" ht="15">
      <c r="A105" s="14"/>
      <c r="B105" s="26"/>
      <c r="C105" s="8"/>
      <c r="D105" s="26"/>
      <c r="E105" s="26"/>
      <c r="F105" s="26"/>
      <c r="G105" s="27"/>
      <c r="H105" s="28"/>
      <c r="I105" s="28"/>
      <c r="J105" s="28"/>
      <c r="K105" s="28"/>
      <c r="L105" s="28"/>
      <c r="M105" s="26"/>
    </row>
    <row r="106" spans="1:13" ht="15">
      <c r="A106" s="14"/>
      <c r="B106" s="26"/>
      <c r="C106" s="8"/>
      <c r="D106" s="26"/>
      <c r="E106" s="26"/>
      <c r="F106" s="26"/>
      <c r="G106" s="27"/>
      <c r="H106" s="28"/>
      <c r="I106" s="28"/>
      <c r="J106" s="28"/>
      <c r="K106" s="28"/>
      <c r="L106" s="28"/>
      <c r="M106" s="26"/>
    </row>
    <row r="107" spans="1:13" ht="15">
      <c r="A107" s="14"/>
      <c r="B107" s="26"/>
      <c r="C107" s="8"/>
      <c r="D107" s="26"/>
      <c r="E107" s="26"/>
      <c r="F107" s="26"/>
      <c r="G107" s="27"/>
      <c r="H107" s="28"/>
      <c r="I107" s="28"/>
      <c r="J107" s="28"/>
      <c r="K107" s="28"/>
      <c r="L107" s="28"/>
      <c r="M107" s="26"/>
    </row>
    <row r="108" spans="1:13" ht="15">
      <c r="A108" s="14"/>
      <c r="B108" s="26"/>
      <c r="C108" s="8"/>
      <c r="D108" s="26"/>
      <c r="E108" s="26"/>
      <c r="F108" s="26"/>
      <c r="G108" s="27"/>
      <c r="H108" s="28"/>
      <c r="I108" s="28"/>
      <c r="J108" s="28"/>
      <c r="K108" s="28"/>
      <c r="L108" s="28"/>
      <c r="M108" s="26"/>
    </row>
    <row r="109" spans="1:13" ht="15">
      <c r="A109" s="14"/>
      <c r="B109" s="26"/>
      <c r="C109" s="8"/>
      <c r="D109" s="26"/>
      <c r="E109" s="26"/>
      <c r="F109" s="26"/>
      <c r="G109" s="27"/>
      <c r="H109" s="28"/>
      <c r="I109" s="28"/>
      <c r="J109" s="28"/>
      <c r="K109" s="28"/>
      <c r="L109" s="28"/>
      <c r="M109" s="26"/>
    </row>
    <row r="110" spans="1:13" ht="15">
      <c r="A110" s="14"/>
      <c r="B110" s="26"/>
      <c r="C110" s="8"/>
      <c r="D110" s="26"/>
      <c r="E110" s="26"/>
      <c r="F110" s="26"/>
      <c r="G110" s="27"/>
      <c r="H110" s="28"/>
      <c r="I110" s="28"/>
      <c r="J110" s="28"/>
      <c r="K110" s="28"/>
      <c r="L110" s="28"/>
      <c r="M110" s="26"/>
    </row>
    <row r="111" spans="1:13" ht="15">
      <c r="A111" s="14"/>
      <c r="B111" s="26"/>
      <c r="C111" s="8"/>
      <c r="D111" s="26"/>
      <c r="E111" s="26"/>
      <c r="F111" s="26"/>
      <c r="G111" s="27"/>
      <c r="H111" s="28"/>
      <c r="I111" s="28"/>
      <c r="J111" s="28"/>
      <c r="K111" s="28"/>
      <c r="L111" s="28"/>
      <c r="M111" s="26"/>
    </row>
    <row r="112" spans="1:13" ht="15">
      <c r="A112" s="14"/>
      <c r="B112" s="26"/>
      <c r="C112" s="8"/>
      <c r="D112" s="26"/>
      <c r="E112" s="26"/>
      <c r="F112" s="26"/>
      <c r="G112" s="27"/>
      <c r="H112" s="28"/>
      <c r="I112" s="28"/>
      <c r="J112" s="28"/>
      <c r="K112" s="28"/>
      <c r="L112" s="28"/>
      <c r="M112" s="26"/>
    </row>
    <row r="113" spans="1:13" ht="15">
      <c r="A113" s="14"/>
      <c r="B113" s="26"/>
      <c r="C113" s="8"/>
      <c r="D113" s="26"/>
      <c r="E113" s="26"/>
      <c r="F113" s="26"/>
      <c r="G113" s="27"/>
      <c r="H113" s="28"/>
      <c r="I113" s="28"/>
      <c r="J113" s="28"/>
      <c r="K113" s="28"/>
      <c r="L113" s="28"/>
      <c r="M113" s="26"/>
    </row>
    <row r="114" spans="1:13" ht="15">
      <c r="A114" s="14"/>
      <c r="B114" s="26"/>
      <c r="C114" s="8"/>
      <c r="D114" s="26"/>
      <c r="E114" s="26"/>
      <c r="F114" s="26"/>
      <c r="G114" s="27"/>
      <c r="H114" s="28"/>
      <c r="I114" s="28"/>
      <c r="J114" s="28"/>
      <c r="K114" s="28"/>
      <c r="L114" s="28"/>
      <c r="M114" s="26"/>
    </row>
    <row r="115" spans="1:13" ht="15">
      <c r="A115" s="14"/>
      <c r="B115" s="26"/>
      <c r="C115" s="8"/>
      <c r="D115" s="26"/>
      <c r="E115" s="26"/>
      <c r="F115" s="26"/>
      <c r="G115" s="27"/>
      <c r="H115" s="28"/>
      <c r="I115" s="28"/>
      <c r="J115" s="28"/>
      <c r="K115" s="28"/>
      <c r="L115" s="28"/>
      <c r="M115" s="26"/>
    </row>
    <row r="116" spans="1:13" ht="15">
      <c r="A116" s="14"/>
      <c r="B116" s="26"/>
      <c r="C116" s="8"/>
      <c r="D116" s="26"/>
      <c r="E116" s="26"/>
      <c r="F116" s="26"/>
      <c r="G116" s="27"/>
      <c r="H116" s="28"/>
      <c r="I116" s="28"/>
      <c r="J116" s="28"/>
      <c r="K116" s="28"/>
      <c r="L116" s="28"/>
      <c r="M116" s="26"/>
    </row>
    <row r="117" spans="1:13" ht="15">
      <c r="A117" s="14"/>
      <c r="B117" s="26"/>
      <c r="C117" s="8"/>
      <c r="D117" s="26"/>
      <c r="E117" s="26"/>
      <c r="F117" s="26"/>
      <c r="G117" s="27"/>
      <c r="H117" s="28"/>
      <c r="I117" s="28"/>
      <c r="J117" s="28"/>
      <c r="K117" s="28"/>
      <c r="L117" s="28"/>
      <c r="M117" s="26"/>
    </row>
    <row r="118" spans="1:13" ht="15">
      <c r="A118" s="14"/>
      <c r="B118" s="26"/>
      <c r="C118" s="8"/>
      <c r="D118" s="26"/>
      <c r="E118" s="26"/>
      <c r="F118" s="26"/>
      <c r="G118" s="27"/>
      <c r="H118" s="28"/>
      <c r="I118" s="28"/>
      <c r="J118" s="28"/>
      <c r="K118" s="28"/>
      <c r="L118" s="28"/>
      <c r="M118" s="26"/>
    </row>
    <row r="119" spans="1:13" ht="15">
      <c r="A119" s="14"/>
      <c r="B119" s="26"/>
      <c r="C119" s="8"/>
      <c r="D119" s="26"/>
      <c r="E119" s="26"/>
      <c r="F119" s="26"/>
      <c r="G119" s="27"/>
      <c r="H119" s="28"/>
      <c r="I119" s="28"/>
      <c r="J119" s="28"/>
      <c r="K119" s="28"/>
      <c r="L119" s="28"/>
      <c r="M119" s="26"/>
    </row>
    <row r="120" spans="1:13" ht="15">
      <c r="A120" s="14"/>
      <c r="B120" s="26"/>
      <c r="C120" s="8"/>
      <c r="D120" s="26"/>
      <c r="E120" s="26"/>
      <c r="F120" s="26"/>
      <c r="G120" s="27"/>
      <c r="H120" s="28"/>
      <c r="I120" s="28"/>
      <c r="J120" s="28"/>
      <c r="K120" s="28"/>
      <c r="L120" s="28"/>
      <c r="M120" s="26"/>
    </row>
    <row r="121" spans="1:13" ht="15">
      <c r="A121" s="14"/>
      <c r="B121" s="26"/>
      <c r="C121" s="8"/>
      <c r="D121" s="26"/>
      <c r="E121" s="26"/>
      <c r="F121" s="26"/>
      <c r="G121" s="27"/>
      <c r="H121" s="28"/>
      <c r="I121" s="28"/>
      <c r="J121" s="28"/>
      <c r="K121" s="28"/>
      <c r="L121" s="28"/>
      <c r="M121" s="26"/>
    </row>
    <row r="122" spans="1:13" ht="15">
      <c r="A122" s="14"/>
      <c r="B122" s="26"/>
      <c r="C122" s="8"/>
      <c r="D122" s="26"/>
      <c r="E122" s="26"/>
      <c r="F122" s="26"/>
      <c r="G122" s="27"/>
      <c r="H122" s="28"/>
      <c r="I122" s="28"/>
      <c r="J122" s="28"/>
      <c r="K122" s="28"/>
      <c r="L122" s="28"/>
      <c r="M122" s="26"/>
    </row>
    <row r="123" spans="1:13" ht="15">
      <c r="A123" s="14"/>
      <c r="B123" s="26"/>
      <c r="C123" s="8"/>
      <c r="D123" s="26"/>
      <c r="E123" s="26"/>
      <c r="F123" s="26"/>
      <c r="G123" s="27"/>
      <c r="H123" s="28"/>
      <c r="I123" s="28"/>
      <c r="J123" s="28"/>
      <c r="K123" s="28"/>
      <c r="L123" s="28"/>
      <c r="M123" s="26"/>
    </row>
    <row r="124" spans="1:13" ht="15">
      <c r="A124" s="14"/>
      <c r="B124" s="26"/>
      <c r="C124" s="8"/>
      <c r="D124" s="26"/>
      <c r="E124" s="26"/>
      <c r="F124" s="26"/>
      <c r="G124" s="27"/>
      <c r="H124" s="28"/>
      <c r="I124" s="28"/>
      <c r="J124" s="28"/>
      <c r="K124" s="28"/>
      <c r="L124" s="28"/>
      <c r="M124" s="26"/>
    </row>
    <row r="125" spans="1:13" ht="15">
      <c r="A125" s="14"/>
      <c r="B125" s="26"/>
      <c r="C125" s="8"/>
      <c r="D125" s="26"/>
      <c r="E125" s="26"/>
      <c r="F125" s="26"/>
      <c r="G125" s="27"/>
      <c r="H125" s="28"/>
      <c r="I125" s="28"/>
      <c r="J125" s="28"/>
      <c r="K125" s="28"/>
      <c r="L125" s="28"/>
      <c r="M125" s="26"/>
    </row>
    <row r="126" spans="1:13" ht="15">
      <c r="A126" s="14"/>
      <c r="B126" s="26"/>
      <c r="C126" s="8"/>
      <c r="D126" s="26"/>
      <c r="E126" s="26"/>
      <c r="F126" s="26"/>
      <c r="G126" s="27"/>
      <c r="H126" s="28"/>
      <c r="I126" s="28"/>
      <c r="J126" s="28"/>
      <c r="K126" s="28"/>
      <c r="L126" s="28"/>
      <c r="M126" s="26"/>
    </row>
    <row r="127" spans="1:13" ht="15">
      <c r="A127" s="14"/>
      <c r="B127" s="26"/>
      <c r="C127" s="8"/>
      <c r="D127" s="26"/>
      <c r="E127" s="26"/>
      <c r="F127" s="26"/>
      <c r="G127" s="27"/>
      <c r="H127" s="28"/>
      <c r="I127" s="28"/>
      <c r="J127" s="28"/>
      <c r="K127" s="28"/>
      <c r="L127" s="28"/>
      <c r="M127" s="26"/>
    </row>
    <row r="128" spans="1:13" ht="15">
      <c r="A128" s="14"/>
      <c r="B128" s="26"/>
      <c r="C128" s="8"/>
      <c r="D128" s="26"/>
      <c r="E128" s="26"/>
      <c r="F128" s="26"/>
      <c r="G128" s="27"/>
      <c r="H128" s="28"/>
      <c r="I128" s="28"/>
      <c r="J128" s="28"/>
      <c r="K128" s="28"/>
      <c r="L128" s="28"/>
      <c r="M128" s="26"/>
    </row>
    <row r="129" spans="1:13" ht="15">
      <c r="A129" s="14"/>
      <c r="B129" s="26"/>
      <c r="C129" s="8"/>
      <c r="D129" s="26"/>
      <c r="E129" s="26"/>
      <c r="F129" s="26"/>
      <c r="G129" s="27"/>
      <c r="H129" s="28"/>
      <c r="I129" s="28"/>
      <c r="J129" s="28"/>
      <c r="K129" s="28"/>
      <c r="L129" s="28"/>
      <c r="M129" s="26"/>
    </row>
    <row r="130" spans="1:13" ht="15">
      <c r="A130" s="14"/>
      <c r="B130" s="26"/>
      <c r="C130" s="8"/>
      <c r="D130" s="26"/>
      <c r="E130" s="26"/>
      <c r="F130" s="26"/>
      <c r="G130" s="27"/>
      <c r="H130" s="28"/>
      <c r="I130" s="28"/>
      <c r="J130" s="28"/>
      <c r="K130" s="28"/>
      <c r="L130" s="28"/>
      <c r="M130" s="26"/>
    </row>
    <row r="131" spans="1:13" ht="15">
      <c r="A131" s="14"/>
      <c r="B131" s="26"/>
      <c r="C131" s="8"/>
      <c r="D131" s="26"/>
      <c r="E131" s="26"/>
      <c r="F131" s="26"/>
      <c r="G131" s="27"/>
      <c r="H131" s="28"/>
      <c r="I131" s="28"/>
      <c r="J131" s="28"/>
      <c r="K131" s="28"/>
      <c r="L131" s="28"/>
      <c r="M131" s="26"/>
    </row>
    <row r="132" spans="1:13" ht="15">
      <c r="A132" s="14"/>
      <c r="B132" s="26"/>
      <c r="C132" s="8"/>
      <c r="D132" s="26"/>
      <c r="E132" s="26"/>
      <c r="F132" s="26"/>
      <c r="G132" s="27"/>
      <c r="H132" s="28"/>
      <c r="I132" s="28"/>
      <c r="J132" s="28"/>
      <c r="K132" s="28"/>
      <c r="L132" s="28"/>
      <c r="M132" s="26"/>
    </row>
    <row r="133" spans="1:13" ht="15">
      <c r="A133" s="14"/>
      <c r="B133" s="26"/>
      <c r="C133" s="8"/>
      <c r="D133" s="26"/>
      <c r="E133" s="26"/>
      <c r="F133" s="26"/>
      <c r="G133" s="27"/>
      <c r="H133" s="28"/>
      <c r="I133" s="28"/>
      <c r="J133" s="28"/>
      <c r="K133" s="28"/>
      <c r="L133" s="28"/>
      <c r="M133" s="26"/>
    </row>
    <row r="134" spans="1:13" ht="15">
      <c r="A134" s="14"/>
      <c r="B134" s="26"/>
      <c r="C134" s="8"/>
      <c r="D134" s="26"/>
      <c r="E134" s="26"/>
      <c r="F134" s="26"/>
      <c r="G134" s="27"/>
      <c r="H134" s="28"/>
      <c r="I134" s="28"/>
      <c r="J134" s="28"/>
      <c r="K134" s="28"/>
      <c r="L134" s="28"/>
      <c r="M134" s="26"/>
    </row>
    <row r="135" spans="1:13" ht="15">
      <c r="A135" s="14"/>
      <c r="B135" s="26"/>
      <c r="C135" s="8"/>
      <c r="D135" s="26"/>
      <c r="E135" s="26"/>
      <c r="F135" s="26"/>
      <c r="G135" s="27"/>
      <c r="H135" s="28"/>
      <c r="I135" s="28"/>
      <c r="J135" s="28"/>
      <c r="K135" s="28"/>
      <c r="L135" s="28"/>
      <c r="M135" s="26"/>
    </row>
    <row r="136" spans="1:13" ht="15">
      <c r="A136" s="14"/>
      <c r="B136" s="26"/>
      <c r="C136" s="8"/>
      <c r="D136" s="26"/>
      <c r="E136" s="26"/>
      <c r="F136" s="26"/>
      <c r="G136" s="27"/>
      <c r="H136" s="28"/>
      <c r="I136" s="28"/>
      <c r="J136" s="28"/>
      <c r="K136" s="28"/>
      <c r="L136" s="28"/>
      <c r="M136" s="26"/>
    </row>
    <row r="137" spans="1:13" ht="15">
      <c r="A137" s="14"/>
      <c r="B137" s="26"/>
      <c r="C137" s="8"/>
      <c r="D137" s="26"/>
      <c r="E137" s="26"/>
      <c r="F137" s="26"/>
      <c r="G137" s="27"/>
      <c r="H137" s="28"/>
      <c r="I137" s="28"/>
      <c r="J137" s="28"/>
      <c r="K137" s="28"/>
      <c r="L137" s="28"/>
      <c r="M137" s="26"/>
    </row>
    <row r="138" spans="1:13" ht="15">
      <c r="A138" s="14"/>
      <c r="B138" s="26"/>
      <c r="C138" s="8"/>
      <c r="D138" s="26"/>
      <c r="E138" s="26"/>
      <c r="F138" s="26"/>
      <c r="G138" s="27"/>
      <c r="H138" s="28"/>
      <c r="I138" s="28"/>
      <c r="J138" s="28"/>
      <c r="K138" s="28"/>
      <c r="L138" s="28"/>
      <c r="M138" s="26"/>
    </row>
    <row r="139" spans="1:13" ht="15">
      <c r="A139" s="14"/>
      <c r="B139" s="26"/>
      <c r="C139" s="8"/>
      <c r="D139" s="26"/>
      <c r="E139" s="26"/>
      <c r="F139" s="26"/>
      <c r="G139" s="27"/>
      <c r="H139" s="28"/>
      <c r="I139" s="28"/>
      <c r="J139" s="28"/>
      <c r="K139" s="28"/>
      <c r="L139" s="28"/>
      <c r="M139" s="26"/>
    </row>
    <row r="140" spans="1:13" ht="15">
      <c r="A140" s="14"/>
      <c r="B140" s="26"/>
      <c r="C140" s="8"/>
      <c r="D140" s="26"/>
      <c r="E140" s="26"/>
      <c r="F140" s="26"/>
      <c r="G140" s="27"/>
      <c r="H140" s="28"/>
      <c r="I140" s="28"/>
      <c r="J140" s="28"/>
      <c r="K140" s="28"/>
      <c r="L140" s="28"/>
      <c r="M140" s="26"/>
    </row>
    <row r="141" spans="1:13" ht="15">
      <c r="A141" s="14"/>
      <c r="B141" s="26"/>
      <c r="C141" s="8"/>
      <c r="D141" s="26"/>
      <c r="E141" s="26"/>
      <c r="F141" s="26"/>
      <c r="G141" s="27"/>
      <c r="H141" s="28"/>
      <c r="I141" s="28"/>
      <c r="J141" s="28"/>
      <c r="K141" s="28"/>
      <c r="L141" s="28"/>
      <c r="M141" s="26"/>
    </row>
    <row r="142" spans="1:13" ht="15">
      <c r="A142" s="14"/>
      <c r="B142" s="26"/>
      <c r="C142" s="8"/>
      <c r="D142" s="26"/>
      <c r="E142" s="26"/>
      <c r="F142" s="26"/>
      <c r="G142" s="27"/>
      <c r="H142" s="28"/>
      <c r="I142" s="28"/>
      <c r="J142" s="28"/>
      <c r="K142" s="28"/>
      <c r="L142" s="28"/>
      <c r="M142" s="26"/>
    </row>
    <row r="143" spans="1:13" ht="15">
      <c r="A143" s="14"/>
      <c r="B143" s="26"/>
      <c r="C143" s="8"/>
      <c r="D143" s="26"/>
      <c r="E143" s="26"/>
      <c r="F143" s="26"/>
      <c r="G143" s="27"/>
      <c r="H143" s="28"/>
      <c r="I143" s="28"/>
      <c r="J143" s="28"/>
      <c r="K143" s="28"/>
      <c r="L143" s="28"/>
      <c r="M143" s="26"/>
    </row>
    <row r="144" spans="1:13" ht="15">
      <c r="A144" s="14"/>
      <c r="B144" s="26"/>
      <c r="C144" s="8"/>
      <c r="D144" s="26"/>
      <c r="E144" s="26"/>
      <c r="F144" s="26"/>
      <c r="G144" s="27"/>
      <c r="H144" s="28"/>
      <c r="I144" s="28"/>
      <c r="J144" s="28"/>
      <c r="K144" s="28"/>
      <c r="L144" s="28"/>
      <c r="M144" s="26"/>
    </row>
    <row r="145" spans="1:13" ht="15">
      <c r="A145" s="14"/>
      <c r="B145" s="26"/>
      <c r="C145" s="8"/>
      <c r="D145" s="26"/>
      <c r="E145" s="26"/>
      <c r="F145" s="26"/>
      <c r="G145" s="27"/>
      <c r="H145" s="28"/>
      <c r="I145" s="28"/>
      <c r="J145" s="28"/>
      <c r="K145" s="28"/>
      <c r="L145" s="28"/>
      <c r="M145" s="26"/>
    </row>
    <row r="146" spans="1:13" ht="15">
      <c r="A146" s="14"/>
      <c r="B146" s="26"/>
      <c r="C146" s="8"/>
      <c r="D146" s="26"/>
      <c r="E146" s="26"/>
      <c r="F146" s="26"/>
      <c r="G146" s="27"/>
      <c r="H146" s="28"/>
      <c r="I146" s="28"/>
      <c r="J146" s="28"/>
      <c r="K146" s="28"/>
      <c r="L146" s="28"/>
      <c r="M146" s="26"/>
    </row>
    <row r="147" spans="1:13" ht="15">
      <c r="A147" s="14"/>
      <c r="B147" s="26"/>
      <c r="C147" s="8"/>
      <c r="D147" s="26"/>
      <c r="E147" s="26"/>
      <c r="F147" s="26"/>
      <c r="G147" s="27"/>
      <c r="H147" s="28"/>
      <c r="I147" s="28"/>
      <c r="J147" s="28"/>
      <c r="K147" s="28"/>
      <c r="L147" s="28"/>
      <c r="M147" s="26"/>
    </row>
    <row r="148" spans="1:13" ht="15">
      <c r="A148" s="14"/>
      <c r="B148" s="26"/>
      <c r="C148" s="8"/>
      <c r="D148" s="26"/>
      <c r="E148" s="26"/>
      <c r="F148" s="26"/>
      <c r="G148" s="27"/>
      <c r="H148" s="28"/>
      <c r="I148" s="28"/>
      <c r="J148" s="28"/>
      <c r="K148" s="28"/>
      <c r="L148" s="28"/>
      <c r="M148" s="26"/>
    </row>
    <row r="149" spans="1:13" ht="15">
      <c r="A149" s="14"/>
      <c r="B149" s="26"/>
      <c r="C149" s="8"/>
      <c r="D149" s="26"/>
      <c r="E149" s="26"/>
      <c r="F149" s="26"/>
      <c r="G149" s="27"/>
      <c r="H149" s="28"/>
      <c r="I149" s="28"/>
      <c r="J149" s="28"/>
      <c r="K149" s="28"/>
      <c r="L149" s="28"/>
      <c r="M149" s="26"/>
    </row>
    <row r="150" spans="1:13" ht="15">
      <c r="A150" s="14"/>
      <c r="B150" s="26"/>
      <c r="C150" s="8"/>
      <c r="D150" s="26"/>
      <c r="E150" s="26"/>
      <c r="F150" s="26"/>
      <c r="G150" s="27"/>
      <c r="H150" s="28"/>
      <c r="I150" s="28"/>
      <c r="J150" s="28"/>
      <c r="K150" s="28"/>
      <c r="L150" s="28"/>
      <c r="M150" s="26"/>
    </row>
    <row r="151" spans="1:13" ht="15">
      <c r="A151" s="14"/>
      <c r="B151" s="26"/>
      <c r="C151" s="8"/>
      <c r="D151" s="26"/>
      <c r="E151" s="26"/>
      <c r="F151" s="26"/>
      <c r="G151" s="27"/>
      <c r="H151" s="28"/>
      <c r="I151" s="28"/>
      <c r="J151" s="28"/>
      <c r="K151" s="28"/>
      <c r="L151" s="28"/>
      <c r="M151" s="26"/>
    </row>
    <row r="152" spans="1:13" ht="15">
      <c r="A152" s="14"/>
      <c r="B152" s="26"/>
      <c r="C152" s="8"/>
      <c r="D152" s="26"/>
      <c r="E152" s="26"/>
      <c r="F152" s="26"/>
      <c r="G152" s="27"/>
      <c r="H152" s="28"/>
      <c r="I152" s="28"/>
      <c r="J152" s="28"/>
      <c r="K152" s="28"/>
      <c r="L152" s="28"/>
      <c r="M152" s="26"/>
    </row>
    <row r="153" spans="1:13" ht="15">
      <c r="A153" s="14"/>
      <c r="B153" s="26"/>
      <c r="C153" s="8"/>
      <c r="D153" s="26"/>
      <c r="E153" s="26"/>
      <c r="F153" s="26"/>
      <c r="G153" s="27"/>
      <c r="H153" s="28"/>
      <c r="I153" s="28"/>
      <c r="J153" s="28"/>
      <c r="K153" s="28"/>
      <c r="L153" s="28"/>
      <c r="M153" s="26"/>
    </row>
    <row r="154" spans="1:13" ht="15">
      <c r="A154" s="14"/>
      <c r="B154" s="26"/>
      <c r="C154" s="8"/>
      <c r="D154" s="26"/>
      <c r="E154" s="26"/>
      <c r="F154" s="26"/>
      <c r="G154" s="27"/>
      <c r="H154" s="28"/>
      <c r="I154" s="28"/>
      <c r="J154" s="28"/>
      <c r="K154" s="28"/>
      <c r="L154" s="28"/>
      <c r="M154" s="26"/>
    </row>
    <row r="155" spans="1:13" ht="15">
      <c r="A155" s="14"/>
      <c r="B155" s="26"/>
      <c r="C155" s="8"/>
      <c r="D155" s="26"/>
      <c r="E155" s="26"/>
      <c r="F155" s="26"/>
      <c r="G155" s="27"/>
      <c r="H155" s="28"/>
      <c r="I155" s="28"/>
      <c r="J155" s="28"/>
      <c r="K155" s="28"/>
      <c r="L155" s="28"/>
      <c r="M155" s="26"/>
    </row>
    <row r="156" spans="1:13" ht="15">
      <c r="A156" s="14"/>
      <c r="B156" s="26"/>
      <c r="C156" s="8"/>
      <c r="D156" s="26"/>
      <c r="E156" s="26"/>
      <c r="F156" s="26"/>
      <c r="G156" s="27"/>
      <c r="H156" s="28"/>
      <c r="I156" s="28"/>
      <c r="J156" s="28"/>
      <c r="K156" s="28"/>
      <c r="L156" s="28"/>
      <c r="M156" s="26"/>
    </row>
    <row r="157" spans="1:13" ht="15">
      <c r="A157" s="14"/>
      <c r="B157" s="26"/>
      <c r="C157" s="8"/>
      <c r="D157" s="26"/>
      <c r="E157" s="26"/>
      <c r="F157" s="26"/>
      <c r="G157" s="27"/>
      <c r="H157" s="28"/>
      <c r="I157" s="28"/>
      <c r="J157" s="28"/>
      <c r="K157" s="28"/>
      <c r="L157" s="28"/>
      <c r="M157" s="26"/>
    </row>
    <row r="158" spans="1:13" ht="15">
      <c r="A158" s="14"/>
      <c r="B158" s="26"/>
      <c r="C158" s="8"/>
      <c r="D158" s="26"/>
      <c r="E158" s="26"/>
      <c r="F158" s="26"/>
      <c r="G158" s="27"/>
      <c r="H158" s="28"/>
      <c r="I158" s="28"/>
      <c r="J158" s="28"/>
      <c r="K158" s="28"/>
      <c r="L158" s="28"/>
      <c r="M158" s="26"/>
    </row>
    <row r="159" spans="1:13" ht="15">
      <c r="A159" s="14"/>
      <c r="B159" s="26"/>
      <c r="C159" s="8"/>
      <c r="D159" s="26"/>
      <c r="E159" s="26"/>
      <c r="F159" s="26"/>
      <c r="G159" s="27"/>
      <c r="H159" s="28"/>
      <c r="I159" s="28"/>
      <c r="J159" s="28"/>
      <c r="K159" s="28"/>
      <c r="L159" s="28"/>
      <c r="M159" s="26"/>
    </row>
    <row r="160" spans="1:13" ht="15">
      <c r="A160" s="14"/>
      <c r="B160" s="26"/>
      <c r="C160" s="8"/>
      <c r="D160" s="26"/>
      <c r="E160" s="26"/>
      <c r="F160" s="26"/>
      <c r="G160" s="27"/>
      <c r="H160" s="28"/>
      <c r="I160" s="28"/>
      <c r="J160" s="28"/>
      <c r="K160" s="28"/>
      <c r="L160" s="28"/>
      <c r="M160" s="26"/>
    </row>
    <row r="161" spans="1:13" ht="15">
      <c r="A161" s="14"/>
      <c r="B161" s="26"/>
      <c r="C161" s="8"/>
      <c r="D161" s="26"/>
      <c r="E161" s="26"/>
      <c r="F161" s="26"/>
      <c r="G161" s="27"/>
      <c r="H161" s="28"/>
      <c r="I161" s="28"/>
      <c r="J161" s="28"/>
      <c r="K161" s="28"/>
      <c r="L161" s="28"/>
      <c r="M161" s="26"/>
    </row>
    <row r="162" spans="1:13" ht="15">
      <c r="A162" s="14"/>
      <c r="B162" s="26"/>
      <c r="C162" s="8"/>
      <c r="D162" s="26"/>
      <c r="E162" s="26"/>
      <c r="F162" s="26"/>
      <c r="G162" s="27"/>
      <c r="H162" s="28"/>
      <c r="I162" s="28"/>
      <c r="J162" s="28"/>
      <c r="K162" s="28"/>
      <c r="L162" s="28"/>
      <c r="M162" s="26"/>
    </row>
    <row r="163" spans="1:13" ht="15">
      <c r="A163" s="14"/>
      <c r="B163" s="26"/>
      <c r="C163" s="8"/>
      <c r="D163" s="26"/>
      <c r="E163" s="26"/>
      <c r="F163" s="26"/>
      <c r="G163" s="27"/>
      <c r="H163" s="28"/>
      <c r="I163" s="28"/>
      <c r="J163" s="28"/>
      <c r="K163" s="28"/>
      <c r="L163" s="28"/>
      <c r="M163" s="26"/>
    </row>
    <row r="164" spans="1:13" ht="15">
      <c r="A164" s="14"/>
      <c r="B164" s="26"/>
      <c r="C164" s="8"/>
      <c r="D164" s="26"/>
      <c r="E164" s="26"/>
      <c r="F164" s="26"/>
      <c r="G164" s="27"/>
      <c r="H164" s="28"/>
      <c r="I164" s="28"/>
      <c r="J164" s="28"/>
      <c r="K164" s="28"/>
      <c r="L164" s="28"/>
      <c r="M164" s="26"/>
    </row>
    <row r="165" spans="1:13" ht="15">
      <c r="A165" s="14"/>
      <c r="B165" s="26"/>
      <c r="C165" s="8"/>
      <c r="D165" s="26"/>
      <c r="E165" s="26"/>
      <c r="F165" s="26"/>
      <c r="G165" s="27"/>
      <c r="H165" s="28"/>
      <c r="I165" s="28"/>
      <c r="J165" s="28"/>
      <c r="K165" s="28"/>
      <c r="L165" s="28"/>
      <c r="M165" s="26"/>
    </row>
    <row r="166" spans="1:13" ht="15">
      <c r="A166" s="14"/>
      <c r="B166" s="26"/>
      <c r="C166" s="8"/>
      <c r="D166" s="26"/>
      <c r="E166" s="26"/>
      <c r="F166" s="26"/>
      <c r="G166" s="27"/>
      <c r="H166" s="28"/>
      <c r="I166" s="28"/>
      <c r="J166" s="28"/>
      <c r="K166" s="28"/>
      <c r="L166" s="28"/>
      <c r="M166" s="26"/>
    </row>
    <row r="167" spans="1:13" ht="15">
      <c r="A167" s="14"/>
      <c r="B167" s="26"/>
      <c r="C167" s="8"/>
      <c r="D167" s="26"/>
      <c r="E167" s="26"/>
      <c r="F167" s="26"/>
      <c r="G167" s="27"/>
      <c r="H167" s="28"/>
      <c r="I167" s="28"/>
      <c r="J167" s="28"/>
      <c r="K167" s="28"/>
      <c r="L167" s="28"/>
      <c r="M167" s="26"/>
    </row>
    <row r="168" spans="1:13" ht="15">
      <c r="A168" s="14"/>
      <c r="B168" s="26"/>
      <c r="C168" s="8"/>
      <c r="D168" s="26"/>
      <c r="E168" s="26"/>
      <c r="F168" s="26"/>
      <c r="G168" s="27"/>
      <c r="H168" s="28"/>
      <c r="I168" s="28"/>
      <c r="J168" s="28"/>
      <c r="K168" s="28"/>
      <c r="L168" s="28"/>
      <c r="M168" s="26"/>
    </row>
    <row r="169" spans="1:13" ht="15">
      <c r="A169" s="14"/>
      <c r="B169" s="26"/>
      <c r="C169" s="8"/>
      <c r="D169" s="26"/>
      <c r="E169" s="26"/>
      <c r="F169" s="26"/>
      <c r="G169" s="27"/>
      <c r="H169" s="28"/>
      <c r="I169" s="28"/>
      <c r="J169" s="28"/>
      <c r="K169" s="28"/>
      <c r="L169" s="28"/>
      <c r="M169" s="26"/>
    </row>
    <row r="170" spans="1:13" ht="15">
      <c r="A170" s="14"/>
      <c r="B170" s="26"/>
      <c r="C170" s="8"/>
      <c r="D170" s="26"/>
      <c r="E170" s="26"/>
      <c r="F170" s="26"/>
      <c r="G170" s="27"/>
      <c r="H170" s="28"/>
      <c r="I170" s="28"/>
      <c r="J170" s="28"/>
      <c r="K170" s="28"/>
      <c r="L170" s="28"/>
      <c r="M170" s="26"/>
    </row>
    <row r="171" spans="1:13" ht="15">
      <c r="A171" s="14"/>
      <c r="B171" s="26"/>
      <c r="C171" s="8"/>
      <c r="D171" s="26"/>
      <c r="E171" s="26"/>
      <c r="F171" s="26"/>
      <c r="G171" s="27"/>
      <c r="H171" s="28"/>
      <c r="I171" s="28"/>
      <c r="J171" s="28"/>
      <c r="K171" s="28"/>
      <c r="L171" s="28"/>
      <c r="M171" s="26"/>
    </row>
    <row r="172" spans="1:13" ht="15">
      <c r="A172" s="14"/>
      <c r="B172" s="26"/>
      <c r="C172" s="8"/>
      <c r="D172" s="26"/>
      <c r="E172" s="26"/>
      <c r="F172" s="26"/>
      <c r="G172" s="27"/>
      <c r="H172" s="28"/>
      <c r="I172" s="28"/>
      <c r="J172" s="28"/>
      <c r="K172" s="28"/>
      <c r="L172" s="28"/>
      <c r="M172" s="26"/>
    </row>
    <row r="173" spans="1:13" ht="15">
      <c r="A173" s="14"/>
      <c r="B173" s="26"/>
      <c r="C173" s="8"/>
      <c r="D173" s="26"/>
      <c r="E173" s="26"/>
      <c r="F173" s="26"/>
      <c r="G173" s="27"/>
      <c r="H173" s="28"/>
      <c r="I173" s="28"/>
      <c r="J173" s="28"/>
      <c r="K173" s="28"/>
      <c r="L173" s="28"/>
      <c r="M173" s="26"/>
    </row>
    <row r="174" spans="1:13" ht="15">
      <c r="A174" s="14"/>
      <c r="B174" s="26"/>
      <c r="C174" s="8"/>
      <c r="D174" s="26"/>
      <c r="E174" s="26"/>
      <c r="F174" s="26"/>
      <c r="G174" s="27"/>
      <c r="H174" s="28"/>
      <c r="I174" s="28"/>
      <c r="J174" s="28"/>
      <c r="K174" s="28"/>
      <c r="L174" s="28"/>
      <c r="M174" s="26"/>
    </row>
    <row r="175" spans="1:13" ht="15">
      <c r="A175" s="14"/>
      <c r="B175" s="26"/>
      <c r="C175" s="8"/>
      <c r="D175" s="26"/>
      <c r="E175" s="26"/>
      <c r="F175" s="26"/>
      <c r="G175" s="27"/>
      <c r="H175" s="28"/>
      <c r="I175" s="28"/>
      <c r="J175" s="28"/>
      <c r="K175" s="28"/>
      <c r="L175" s="28"/>
      <c r="M175" s="26"/>
    </row>
    <row r="176" spans="1:13" ht="15">
      <c r="A176" s="14"/>
      <c r="B176" s="26"/>
      <c r="C176" s="8"/>
      <c r="D176" s="26"/>
      <c r="E176" s="26"/>
      <c r="F176" s="26"/>
      <c r="G176" s="27"/>
      <c r="H176" s="28"/>
      <c r="I176" s="28"/>
      <c r="J176" s="28"/>
      <c r="K176" s="28"/>
      <c r="L176" s="28"/>
      <c r="M176" s="26"/>
    </row>
    <row r="177" spans="1:13" ht="15">
      <c r="A177" s="14"/>
      <c r="B177" s="26"/>
      <c r="C177" s="8"/>
      <c r="D177" s="26"/>
      <c r="E177" s="26"/>
      <c r="F177" s="26"/>
      <c r="G177" s="27"/>
      <c r="H177" s="28"/>
      <c r="I177" s="28"/>
      <c r="J177" s="28"/>
      <c r="K177" s="28"/>
      <c r="L177" s="28"/>
      <c r="M177" s="26"/>
    </row>
    <row r="178" spans="1:13" ht="15">
      <c r="A178" s="14"/>
      <c r="B178" s="26"/>
      <c r="C178" s="8"/>
      <c r="D178" s="26"/>
      <c r="E178" s="26"/>
      <c r="F178" s="26"/>
      <c r="G178" s="27"/>
      <c r="H178" s="28"/>
      <c r="I178" s="28"/>
      <c r="J178" s="28"/>
      <c r="K178" s="28"/>
      <c r="L178" s="28"/>
      <c r="M178" s="26"/>
    </row>
    <row r="179" spans="1:13" ht="15">
      <c r="A179" s="14"/>
      <c r="B179" s="26"/>
      <c r="C179" s="8"/>
      <c r="D179" s="26"/>
      <c r="E179" s="26"/>
      <c r="F179" s="26"/>
      <c r="G179" s="27"/>
      <c r="H179" s="28"/>
      <c r="I179" s="28"/>
      <c r="J179" s="28"/>
      <c r="K179" s="28"/>
      <c r="L179" s="28"/>
      <c r="M179" s="26"/>
    </row>
    <row r="180" spans="1:13" ht="15">
      <c r="A180" s="14"/>
      <c r="B180" s="26"/>
      <c r="C180" s="8"/>
      <c r="D180" s="26"/>
      <c r="E180" s="26"/>
      <c r="F180" s="26"/>
      <c r="G180" s="27"/>
      <c r="H180" s="28"/>
      <c r="I180" s="28"/>
      <c r="J180" s="28"/>
      <c r="K180" s="28"/>
      <c r="L180" s="28"/>
      <c r="M180" s="26"/>
    </row>
    <row r="181" spans="1:13" ht="15">
      <c r="A181" s="14"/>
      <c r="B181" s="26"/>
      <c r="C181" s="8"/>
      <c r="D181" s="26"/>
      <c r="E181" s="26"/>
      <c r="F181" s="26"/>
      <c r="G181" s="27"/>
      <c r="H181" s="28"/>
      <c r="I181" s="28"/>
      <c r="J181" s="28"/>
      <c r="K181" s="28"/>
      <c r="L181" s="28"/>
      <c r="M181" s="26"/>
    </row>
    <row r="182" spans="1:13" ht="15">
      <c r="A182" s="14"/>
      <c r="B182" s="26"/>
      <c r="C182" s="8"/>
      <c r="D182" s="26"/>
      <c r="E182" s="26"/>
      <c r="F182" s="26"/>
      <c r="G182" s="27"/>
      <c r="H182" s="28"/>
      <c r="I182" s="28"/>
      <c r="J182" s="28"/>
      <c r="K182" s="28"/>
      <c r="L182" s="28"/>
      <c r="M182" s="26"/>
    </row>
    <row r="183" spans="1:13" ht="15">
      <c r="A183" s="14"/>
      <c r="B183" s="26"/>
      <c r="C183" s="8"/>
      <c r="D183" s="26"/>
      <c r="E183" s="26"/>
      <c r="F183" s="26"/>
      <c r="G183" s="27"/>
      <c r="H183" s="28"/>
      <c r="I183" s="28"/>
      <c r="J183" s="28"/>
      <c r="K183" s="28"/>
      <c r="L183" s="28"/>
      <c r="M183" s="26"/>
    </row>
    <row r="184" spans="1:13" ht="15">
      <c r="A184" s="14"/>
      <c r="B184" s="26"/>
      <c r="C184" s="8"/>
      <c r="D184" s="26"/>
      <c r="E184" s="26"/>
      <c r="F184" s="26"/>
      <c r="G184" s="27"/>
      <c r="H184" s="28"/>
      <c r="I184" s="28"/>
      <c r="J184" s="28"/>
      <c r="K184" s="28"/>
      <c r="L184" s="28"/>
      <c r="M184" s="26"/>
    </row>
    <row r="185" spans="1:13" ht="15">
      <c r="A185" s="14"/>
      <c r="B185" s="26"/>
      <c r="C185" s="8"/>
      <c r="D185" s="26"/>
      <c r="E185" s="26"/>
      <c r="F185" s="26"/>
      <c r="G185" s="27"/>
      <c r="H185" s="28"/>
      <c r="I185" s="28"/>
      <c r="J185" s="28"/>
      <c r="K185" s="28"/>
      <c r="L185" s="28"/>
      <c r="M185" s="26"/>
    </row>
    <row r="186" spans="1:13" ht="15">
      <c r="A186" s="14"/>
      <c r="B186" s="26"/>
      <c r="C186" s="8"/>
      <c r="D186" s="26"/>
      <c r="E186" s="26"/>
      <c r="F186" s="26"/>
      <c r="G186" s="27"/>
      <c r="H186" s="28"/>
      <c r="I186" s="28"/>
      <c r="J186" s="28"/>
      <c r="K186" s="28"/>
      <c r="L186" s="28"/>
      <c r="M186" s="26"/>
    </row>
    <row r="187" spans="1:13" ht="15">
      <c r="A187" s="14"/>
      <c r="B187" s="26"/>
      <c r="C187" s="8"/>
      <c r="D187" s="26"/>
      <c r="E187" s="26"/>
      <c r="F187" s="26"/>
      <c r="G187" s="27"/>
      <c r="H187" s="28"/>
      <c r="I187" s="28"/>
      <c r="J187" s="28"/>
      <c r="K187" s="28"/>
      <c r="L187" s="28"/>
      <c r="M187" s="26"/>
    </row>
    <row r="188" spans="1:13" ht="15">
      <c r="A188" s="14"/>
      <c r="B188" s="26"/>
      <c r="C188" s="8"/>
      <c r="D188" s="26"/>
      <c r="E188" s="26"/>
      <c r="F188" s="26"/>
      <c r="G188" s="27"/>
      <c r="H188" s="28"/>
      <c r="I188" s="28"/>
      <c r="J188" s="28"/>
      <c r="K188" s="28"/>
      <c r="L188" s="28"/>
      <c r="M188" s="26"/>
    </row>
    <row r="189" spans="1:13" ht="15">
      <c r="A189" s="14"/>
      <c r="B189" s="26"/>
      <c r="C189" s="8"/>
      <c r="D189" s="26"/>
      <c r="E189" s="26"/>
      <c r="F189" s="26"/>
      <c r="G189" s="27"/>
      <c r="H189" s="28"/>
      <c r="I189" s="28"/>
      <c r="J189" s="28"/>
      <c r="K189" s="28"/>
      <c r="L189" s="28"/>
      <c r="M189" s="26"/>
    </row>
    <row r="190" spans="1:13" ht="15">
      <c r="A190" s="14"/>
      <c r="B190" s="26"/>
      <c r="C190" s="8"/>
      <c r="D190" s="26"/>
      <c r="E190" s="26"/>
      <c r="F190" s="26"/>
      <c r="G190" s="27"/>
      <c r="H190" s="28"/>
      <c r="I190" s="28"/>
      <c r="J190" s="28"/>
      <c r="K190" s="28"/>
      <c r="L190" s="28"/>
      <c r="M190" s="26"/>
    </row>
    <row r="191" spans="1:13" ht="15">
      <c r="A191" s="14"/>
      <c r="B191" s="26"/>
      <c r="C191" s="8"/>
      <c r="D191" s="26"/>
      <c r="E191" s="26"/>
      <c r="F191" s="26"/>
      <c r="G191" s="27"/>
      <c r="H191" s="28"/>
      <c r="I191" s="28"/>
      <c r="J191" s="28"/>
      <c r="K191" s="28"/>
      <c r="L191" s="28"/>
      <c r="M191" s="26"/>
    </row>
    <row r="192" spans="1:13" ht="15">
      <c r="A192" s="14"/>
      <c r="B192" s="26"/>
      <c r="C192" s="8"/>
      <c r="D192" s="26"/>
      <c r="E192" s="26"/>
      <c r="F192" s="26"/>
      <c r="G192" s="27"/>
      <c r="H192" s="28"/>
      <c r="I192" s="28"/>
      <c r="J192" s="28"/>
      <c r="K192" s="28"/>
      <c r="L192" s="28"/>
      <c r="M192" s="26"/>
    </row>
    <row r="193" spans="1:13" ht="15">
      <c r="A193" s="14"/>
      <c r="B193" s="26"/>
      <c r="C193" s="8"/>
      <c r="D193" s="26"/>
      <c r="E193" s="26"/>
      <c r="F193" s="26"/>
      <c r="G193" s="27"/>
      <c r="H193" s="28"/>
      <c r="I193" s="28"/>
      <c r="J193" s="28"/>
      <c r="K193" s="28"/>
      <c r="L193" s="28"/>
      <c r="M193" s="26"/>
    </row>
    <row r="194" spans="1:13" ht="15">
      <c r="A194" s="14"/>
      <c r="B194" s="26"/>
      <c r="C194" s="8"/>
      <c r="D194" s="26"/>
      <c r="E194" s="26"/>
      <c r="F194" s="26"/>
      <c r="G194" s="27"/>
      <c r="H194" s="28"/>
      <c r="I194" s="28"/>
      <c r="J194" s="28"/>
      <c r="K194" s="28"/>
      <c r="L194" s="28"/>
      <c r="M194" s="26"/>
    </row>
    <row r="195" spans="1:13" ht="15">
      <c r="A195" s="14"/>
      <c r="B195" s="26"/>
      <c r="C195" s="8"/>
      <c r="D195" s="26"/>
      <c r="E195" s="26"/>
      <c r="F195" s="26"/>
      <c r="G195" s="27"/>
      <c r="H195" s="28"/>
      <c r="I195" s="28"/>
      <c r="J195" s="28"/>
      <c r="K195" s="28"/>
      <c r="L195" s="28"/>
      <c r="M195" s="26"/>
    </row>
    <row r="196" spans="1:13" ht="15">
      <c r="A196" s="14"/>
      <c r="B196" s="26"/>
      <c r="C196" s="8"/>
      <c r="D196" s="26"/>
      <c r="E196" s="26"/>
      <c r="F196" s="26"/>
      <c r="G196" s="27"/>
      <c r="H196" s="28"/>
      <c r="I196" s="28"/>
      <c r="J196" s="28"/>
      <c r="K196" s="28"/>
      <c r="L196" s="28"/>
      <c r="M196" s="26"/>
    </row>
    <row r="197" spans="1:13" ht="15">
      <c r="A197" s="14"/>
      <c r="B197" s="26"/>
      <c r="C197" s="8"/>
      <c r="D197" s="26"/>
      <c r="E197" s="26"/>
      <c r="F197" s="26"/>
      <c r="G197" s="27"/>
      <c r="H197" s="28"/>
      <c r="I197" s="28"/>
      <c r="J197" s="28"/>
      <c r="K197" s="28"/>
      <c r="L197" s="28"/>
      <c r="M197" s="26"/>
    </row>
    <row r="198" spans="1:13" ht="15">
      <c r="A198" s="14"/>
      <c r="B198" s="26"/>
      <c r="C198" s="8"/>
      <c r="D198" s="26"/>
      <c r="E198" s="26"/>
      <c r="F198" s="26"/>
      <c r="G198" s="27"/>
      <c r="H198" s="28"/>
      <c r="I198" s="28"/>
      <c r="J198" s="28"/>
      <c r="K198" s="28"/>
      <c r="L198" s="28"/>
      <c r="M198" s="26"/>
    </row>
    <row r="199" spans="1:13" ht="15">
      <c r="A199" s="14"/>
      <c r="B199" s="26"/>
      <c r="C199" s="8"/>
      <c r="D199" s="26"/>
      <c r="E199" s="26"/>
      <c r="F199" s="26"/>
      <c r="G199" s="27"/>
      <c r="H199" s="28"/>
      <c r="I199" s="28"/>
      <c r="J199" s="28"/>
      <c r="K199" s="28"/>
      <c r="L199" s="28"/>
      <c r="M199" s="26"/>
    </row>
    <row r="200" spans="1:13" ht="15">
      <c r="A200" s="14"/>
      <c r="B200" s="26"/>
      <c r="C200" s="8"/>
      <c r="D200" s="26"/>
      <c r="E200" s="26"/>
      <c r="F200" s="26"/>
      <c r="G200" s="27"/>
      <c r="H200" s="28"/>
      <c r="I200" s="28"/>
      <c r="J200" s="28"/>
      <c r="K200" s="28"/>
      <c r="L200" s="28"/>
      <c r="M200" s="26"/>
    </row>
    <row r="201" spans="1:13" ht="15">
      <c r="A201" s="14"/>
      <c r="B201" s="26"/>
      <c r="C201" s="8"/>
      <c r="D201" s="26"/>
      <c r="E201" s="26"/>
      <c r="F201" s="26"/>
      <c r="G201" s="27"/>
      <c r="H201" s="28"/>
      <c r="I201" s="28"/>
      <c r="J201" s="28"/>
      <c r="K201" s="28"/>
      <c r="L201" s="28"/>
      <c r="M201" s="26"/>
    </row>
    <row r="202" spans="1:13" ht="15">
      <c r="A202" s="14"/>
      <c r="B202" s="26"/>
      <c r="C202" s="8"/>
      <c r="D202" s="26"/>
      <c r="E202" s="26"/>
      <c r="F202" s="26"/>
      <c r="G202" s="27"/>
      <c r="H202" s="28"/>
      <c r="I202" s="28"/>
      <c r="J202" s="28"/>
      <c r="K202" s="28"/>
      <c r="L202" s="28"/>
      <c r="M202" s="26"/>
    </row>
    <row r="203" spans="1:13" ht="15">
      <c r="A203" s="14"/>
      <c r="B203" s="26"/>
      <c r="C203" s="8"/>
      <c r="D203" s="26"/>
      <c r="E203" s="26"/>
      <c r="F203" s="26"/>
      <c r="G203" s="27"/>
      <c r="H203" s="28"/>
      <c r="I203" s="28"/>
      <c r="J203" s="28"/>
      <c r="K203" s="28"/>
      <c r="L203" s="28"/>
      <c r="M203" s="26"/>
    </row>
    <row r="204" spans="1:13" ht="15">
      <c r="A204" s="14"/>
      <c r="B204" s="26"/>
      <c r="C204" s="8"/>
      <c r="D204" s="26"/>
      <c r="E204" s="26"/>
      <c r="F204" s="26"/>
      <c r="G204" s="27"/>
      <c r="H204" s="28"/>
      <c r="I204" s="28"/>
      <c r="J204" s="28"/>
      <c r="K204" s="28"/>
      <c r="L204" s="28"/>
      <c r="M204" s="26"/>
    </row>
    <row r="205" spans="1:13" ht="15">
      <c r="A205" s="14"/>
      <c r="B205" s="26"/>
      <c r="C205" s="8"/>
      <c r="D205" s="26"/>
      <c r="E205" s="26"/>
      <c r="F205" s="26"/>
      <c r="G205" s="27"/>
      <c r="H205" s="28"/>
      <c r="I205" s="28"/>
      <c r="J205" s="28"/>
      <c r="K205" s="28"/>
      <c r="L205" s="28"/>
      <c r="M205" s="26"/>
    </row>
    <row r="206" spans="1:13" ht="15">
      <c r="A206" s="14"/>
      <c r="B206" s="26"/>
      <c r="C206" s="8"/>
      <c r="D206" s="26"/>
      <c r="E206" s="26"/>
      <c r="F206" s="26"/>
      <c r="G206" s="27"/>
      <c r="H206" s="28"/>
      <c r="I206" s="28"/>
      <c r="J206" s="28"/>
      <c r="K206" s="28"/>
      <c r="L206" s="28"/>
      <c r="M206" s="26"/>
    </row>
    <row r="207" spans="1:13" ht="15">
      <c r="A207" s="14"/>
      <c r="B207" s="26"/>
      <c r="C207" s="8"/>
      <c r="D207" s="26"/>
      <c r="E207" s="26"/>
      <c r="F207" s="26"/>
      <c r="G207" s="27"/>
      <c r="H207" s="28"/>
      <c r="I207" s="28"/>
      <c r="J207" s="28"/>
      <c r="K207" s="28"/>
      <c r="L207" s="28"/>
      <c r="M207" s="26"/>
    </row>
    <row r="208" spans="1:13" ht="15">
      <c r="A208" s="14"/>
      <c r="B208" s="26"/>
      <c r="C208" s="8"/>
      <c r="D208" s="26"/>
      <c r="E208" s="26"/>
      <c r="F208" s="26"/>
      <c r="G208" s="27"/>
      <c r="H208" s="28"/>
      <c r="I208" s="28"/>
      <c r="J208" s="28"/>
      <c r="K208" s="28"/>
      <c r="L208" s="28"/>
      <c r="M208" s="26"/>
    </row>
    <row r="209" spans="1:13" ht="15">
      <c r="A209" s="14"/>
      <c r="B209" s="26"/>
      <c r="C209" s="8"/>
      <c r="D209" s="26"/>
      <c r="E209" s="26"/>
      <c r="F209" s="26"/>
      <c r="G209" s="27"/>
      <c r="H209" s="28"/>
      <c r="I209" s="28"/>
      <c r="J209" s="28"/>
      <c r="K209" s="28"/>
      <c r="L209" s="28"/>
      <c r="M209" s="26"/>
    </row>
    <row r="210" spans="1:13" ht="15">
      <c r="A210" s="14"/>
      <c r="B210" s="26"/>
      <c r="C210" s="8"/>
      <c r="D210" s="26"/>
      <c r="E210" s="26"/>
      <c r="F210" s="26"/>
      <c r="G210" s="27"/>
      <c r="H210" s="28"/>
      <c r="I210" s="28"/>
      <c r="J210" s="28"/>
      <c r="K210" s="28"/>
      <c r="L210" s="28"/>
      <c r="M210" s="26"/>
    </row>
    <row r="211" spans="1:13" ht="15">
      <c r="A211" s="14"/>
      <c r="B211" s="26"/>
      <c r="C211" s="8"/>
      <c r="D211" s="26"/>
      <c r="E211" s="26"/>
      <c r="F211" s="26"/>
      <c r="G211" s="27"/>
      <c r="H211" s="28"/>
      <c r="I211" s="28"/>
      <c r="J211" s="28"/>
      <c r="K211" s="28"/>
      <c r="L211" s="28"/>
      <c r="M211" s="26"/>
    </row>
    <row r="212" spans="1:13" ht="15">
      <c r="A212" s="14"/>
      <c r="B212" s="26"/>
      <c r="C212" s="8"/>
      <c r="D212" s="26"/>
      <c r="E212" s="26"/>
      <c r="F212" s="26"/>
      <c r="G212" s="27"/>
      <c r="H212" s="28"/>
      <c r="I212" s="28"/>
      <c r="J212" s="28"/>
      <c r="K212" s="28"/>
      <c r="L212" s="28"/>
      <c r="M212" s="26"/>
    </row>
    <row r="213" spans="1:13" ht="15">
      <c r="A213" s="14"/>
      <c r="B213" s="26"/>
      <c r="C213" s="8"/>
      <c r="D213" s="26"/>
      <c r="E213" s="26"/>
      <c r="F213" s="26"/>
      <c r="G213" s="27"/>
      <c r="H213" s="28"/>
      <c r="I213" s="28"/>
      <c r="J213" s="28"/>
      <c r="K213" s="28"/>
      <c r="L213" s="28"/>
      <c r="M213" s="26"/>
    </row>
    <row r="214" spans="1:13" ht="15">
      <c r="A214" s="14"/>
      <c r="B214" s="26"/>
      <c r="C214" s="8"/>
      <c r="D214" s="26"/>
      <c r="E214" s="26"/>
      <c r="F214" s="26"/>
      <c r="G214" s="27"/>
      <c r="H214" s="28"/>
      <c r="I214" s="28"/>
      <c r="J214" s="28"/>
      <c r="K214" s="28"/>
      <c r="L214" s="28"/>
      <c r="M214" s="26"/>
    </row>
    <row r="215" spans="1:13" ht="15">
      <c r="A215" s="14"/>
      <c r="B215" s="26"/>
      <c r="C215" s="8"/>
      <c r="D215" s="26"/>
      <c r="E215" s="26"/>
      <c r="F215" s="26"/>
      <c r="G215" s="27"/>
      <c r="H215" s="28"/>
      <c r="I215" s="28"/>
      <c r="J215" s="28"/>
      <c r="K215" s="28"/>
      <c r="L215" s="28"/>
      <c r="M215" s="26"/>
    </row>
    <row r="216" spans="1:13" ht="15">
      <c r="A216" s="14"/>
      <c r="B216" s="26"/>
      <c r="C216" s="8"/>
      <c r="D216" s="26"/>
      <c r="E216" s="26"/>
      <c r="F216" s="26"/>
      <c r="G216" s="27"/>
      <c r="H216" s="28"/>
      <c r="I216" s="28"/>
      <c r="J216" s="28"/>
      <c r="K216" s="28"/>
      <c r="L216" s="28"/>
      <c r="M216" s="26"/>
    </row>
    <row r="217" spans="1:13" ht="15">
      <c r="A217" s="14"/>
      <c r="B217" s="26"/>
      <c r="C217" s="8"/>
      <c r="D217" s="26"/>
      <c r="E217" s="26"/>
      <c r="F217" s="26"/>
      <c r="G217" s="27"/>
      <c r="H217" s="28"/>
      <c r="I217" s="28"/>
      <c r="J217" s="28"/>
      <c r="K217" s="28"/>
      <c r="L217" s="28"/>
      <c r="M217" s="26"/>
    </row>
    <row r="218" spans="1:13" ht="15">
      <c r="A218" s="14"/>
      <c r="B218" s="26"/>
      <c r="C218" s="8"/>
      <c r="D218" s="26"/>
      <c r="E218" s="26"/>
      <c r="F218" s="26"/>
      <c r="G218" s="27"/>
      <c r="H218" s="28"/>
      <c r="I218" s="28"/>
      <c r="J218" s="28"/>
      <c r="K218" s="28"/>
      <c r="L218" s="28"/>
      <c r="M218" s="26"/>
    </row>
    <row r="219" spans="1:13" ht="15">
      <c r="A219" s="14"/>
      <c r="B219" s="26"/>
      <c r="C219" s="8"/>
      <c r="D219" s="26"/>
      <c r="E219" s="26"/>
      <c r="F219" s="26"/>
      <c r="G219" s="27"/>
      <c r="H219" s="28"/>
      <c r="I219" s="28"/>
      <c r="J219" s="28"/>
      <c r="K219" s="28"/>
      <c r="L219" s="28"/>
      <c r="M219" s="26"/>
    </row>
    <row r="220" spans="1:13" ht="15">
      <c r="A220" s="14"/>
      <c r="B220" s="26"/>
      <c r="C220" s="8"/>
      <c r="D220" s="26"/>
      <c r="E220" s="26"/>
      <c r="F220" s="26"/>
      <c r="G220" s="27"/>
      <c r="H220" s="28"/>
      <c r="I220" s="28"/>
      <c r="J220" s="28"/>
      <c r="K220" s="28"/>
      <c r="L220" s="28"/>
      <c r="M220" s="26"/>
    </row>
    <row r="221" spans="1:13" ht="15">
      <c r="A221" s="14"/>
      <c r="B221" s="26"/>
      <c r="C221" s="8"/>
      <c r="D221" s="26"/>
      <c r="E221" s="26"/>
      <c r="F221" s="26"/>
      <c r="G221" s="27"/>
      <c r="H221" s="28"/>
      <c r="I221" s="28"/>
      <c r="J221" s="28"/>
      <c r="K221" s="28"/>
      <c r="L221" s="28"/>
      <c r="M221" s="26"/>
    </row>
    <row r="222" spans="1:13" ht="15">
      <c r="A222" s="14"/>
      <c r="B222" s="26"/>
      <c r="C222" s="8"/>
      <c r="D222" s="26"/>
      <c r="E222" s="26"/>
      <c r="F222" s="26"/>
      <c r="G222" s="27"/>
      <c r="H222" s="28"/>
      <c r="I222" s="28"/>
      <c r="J222" s="28"/>
      <c r="K222" s="28"/>
      <c r="L222" s="28"/>
      <c r="M222" s="26"/>
    </row>
    <row r="223" spans="1:13" ht="15">
      <c r="A223" s="14"/>
      <c r="B223" s="26"/>
      <c r="C223" s="8"/>
      <c r="D223" s="26"/>
      <c r="E223" s="26"/>
      <c r="F223" s="26"/>
      <c r="G223" s="27"/>
      <c r="H223" s="28"/>
      <c r="I223" s="28"/>
      <c r="J223" s="28"/>
      <c r="K223" s="28"/>
      <c r="L223" s="28"/>
      <c r="M223" s="26"/>
    </row>
    <row r="224" spans="1:13" ht="15">
      <c r="A224" s="14"/>
      <c r="B224" s="26"/>
      <c r="C224" s="8"/>
      <c r="D224" s="26"/>
      <c r="E224" s="26"/>
      <c r="F224" s="26"/>
      <c r="G224" s="27"/>
      <c r="H224" s="28"/>
      <c r="I224" s="28"/>
      <c r="J224" s="28"/>
      <c r="K224" s="28"/>
      <c r="L224" s="28"/>
      <c r="M224" s="26"/>
    </row>
    <row r="225" spans="1:13" ht="15">
      <c r="A225" s="14"/>
      <c r="B225" s="26"/>
      <c r="C225" s="8"/>
      <c r="D225" s="26"/>
      <c r="E225" s="26"/>
      <c r="F225" s="26"/>
      <c r="G225" s="27"/>
      <c r="H225" s="28"/>
      <c r="I225" s="28"/>
      <c r="J225" s="28"/>
      <c r="K225" s="28"/>
      <c r="L225" s="28"/>
      <c r="M225" s="26"/>
    </row>
    <row r="226" spans="1:13" ht="15">
      <c r="A226" s="14"/>
      <c r="B226" s="26"/>
      <c r="C226" s="8"/>
      <c r="D226" s="26"/>
      <c r="E226" s="26"/>
      <c r="F226" s="26"/>
      <c r="G226" s="27"/>
      <c r="H226" s="28"/>
      <c r="I226" s="28"/>
      <c r="J226" s="28"/>
      <c r="K226" s="28"/>
      <c r="L226" s="28"/>
      <c r="M226" s="26"/>
    </row>
    <row r="227" spans="1:13" ht="15">
      <c r="A227" s="14"/>
      <c r="B227" s="26"/>
      <c r="C227" s="8"/>
      <c r="D227" s="26"/>
      <c r="E227" s="26"/>
      <c r="F227" s="26"/>
      <c r="G227" s="27"/>
      <c r="H227" s="28"/>
      <c r="I227" s="28"/>
      <c r="J227" s="28"/>
      <c r="K227" s="28"/>
      <c r="L227" s="28"/>
      <c r="M227" s="26"/>
    </row>
    <row r="228" spans="1:13" ht="15">
      <c r="A228" s="14"/>
      <c r="B228" s="26"/>
      <c r="C228" s="8"/>
      <c r="D228" s="26"/>
      <c r="E228" s="26"/>
      <c r="F228" s="26"/>
      <c r="G228" s="27"/>
      <c r="H228" s="28"/>
      <c r="I228" s="28"/>
      <c r="J228" s="28"/>
      <c r="K228" s="28"/>
      <c r="L228" s="28"/>
      <c r="M228" s="26"/>
    </row>
    <row r="229" spans="1:13" ht="15">
      <c r="A229" s="14"/>
      <c r="B229" s="26"/>
      <c r="C229" s="8"/>
      <c r="D229" s="26"/>
      <c r="E229" s="26"/>
      <c r="F229" s="26"/>
      <c r="G229" s="27"/>
      <c r="H229" s="28"/>
      <c r="I229" s="28"/>
      <c r="J229" s="28"/>
      <c r="K229" s="28"/>
      <c r="L229" s="28"/>
      <c r="M229" s="26"/>
    </row>
    <row r="230" spans="1:13" ht="15">
      <c r="A230" s="14"/>
      <c r="B230" s="26"/>
      <c r="C230" s="8"/>
      <c r="D230" s="26"/>
      <c r="E230" s="26"/>
      <c r="F230" s="26"/>
      <c r="G230" s="27"/>
      <c r="H230" s="28"/>
      <c r="I230" s="28"/>
      <c r="J230" s="28"/>
      <c r="K230" s="28"/>
      <c r="L230" s="28"/>
      <c r="M230" s="26"/>
    </row>
    <row r="231" spans="1:13" ht="15">
      <c r="A231" s="14"/>
      <c r="B231" s="26"/>
      <c r="C231" s="8"/>
      <c r="D231" s="26"/>
      <c r="E231" s="26"/>
      <c r="F231" s="26"/>
      <c r="G231" s="27"/>
      <c r="H231" s="28"/>
      <c r="I231" s="28"/>
      <c r="J231" s="28"/>
      <c r="K231" s="28"/>
      <c r="L231" s="28"/>
      <c r="M231" s="26"/>
    </row>
    <row r="232" spans="1:13" ht="15">
      <c r="A232" s="14"/>
      <c r="B232" s="26"/>
      <c r="C232" s="8"/>
      <c r="D232" s="26"/>
      <c r="E232" s="26"/>
      <c r="F232" s="26"/>
      <c r="G232" s="27"/>
      <c r="H232" s="28"/>
      <c r="I232" s="28"/>
      <c r="J232" s="28"/>
      <c r="K232" s="28"/>
      <c r="L232" s="28"/>
      <c r="M232" s="26"/>
    </row>
    <row r="233" spans="1:13" ht="15">
      <c r="A233" s="14"/>
      <c r="B233" s="26"/>
      <c r="C233" s="8"/>
      <c r="D233" s="26"/>
      <c r="E233" s="26"/>
      <c r="F233" s="26"/>
      <c r="G233" s="27"/>
      <c r="H233" s="28"/>
      <c r="I233" s="28"/>
      <c r="J233" s="28"/>
      <c r="K233" s="28"/>
      <c r="L233" s="28"/>
      <c r="M233" s="26"/>
    </row>
    <row r="234" spans="1:13" ht="15">
      <c r="A234" s="14"/>
      <c r="B234" s="26"/>
      <c r="C234" s="8"/>
      <c r="D234" s="26"/>
      <c r="E234" s="26"/>
      <c r="F234" s="26"/>
      <c r="G234" s="27"/>
      <c r="H234" s="28"/>
      <c r="I234" s="28"/>
      <c r="J234" s="28"/>
      <c r="K234" s="28"/>
      <c r="L234" s="28"/>
      <c r="M234" s="26"/>
    </row>
    <row r="235" spans="1:13" ht="15">
      <c r="A235" s="14"/>
      <c r="B235" s="26"/>
      <c r="C235" s="8"/>
      <c r="D235" s="26"/>
      <c r="E235" s="26"/>
      <c r="F235" s="26"/>
      <c r="G235" s="27"/>
      <c r="H235" s="28"/>
      <c r="I235" s="28"/>
      <c r="J235" s="28"/>
      <c r="K235" s="28"/>
      <c r="L235" s="28"/>
      <c r="M235" s="26"/>
    </row>
    <row r="236" spans="1:13" ht="15">
      <c r="A236" s="14"/>
      <c r="B236" s="26"/>
      <c r="C236" s="8"/>
      <c r="D236" s="26"/>
      <c r="E236" s="26"/>
      <c r="F236" s="26"/>
      <c r="G236" s="27"/>
      <c r="H236" s="28"/>
      <c r="I236" s="28"/>
      <c r="J236" s="28"/>
      <c r="K236" s="28"/>
      <c r="L236" s="28"/>
      <c r="M236" s="26"/>
    </row>
    <row r="237" spans="1:13" ht="15">
      <c r="A237" s="14"/>
      <c r="B237" s="26"/>
      <c r="C237" s="8"/>
      <c r="D237" s="26"/>
      <c r="E237" s="26"/>
      <c r="F237" s="26"/>
      <c r="G237" s="27"/>
      <c r="H237" s="28"/>
      <c r="I237" s="28"/>
      <c r="J237" s="28"/>
      <c r="K237" s="28"/>
      <c r="L237" s="28"/>
      <c r="M237" s="26"/>
    </row>
    <row r="238" spans="1:13" ht="15">
      <c r="A238" s="14"/>
      <c r="B238" s="26"/>
      <c r="C238" s="8"/>
      <c r="D238" s="26"/>
      <c r="E238" s="26"/>
      <c r="F238" s="26"/>
      <c r="G238" s="27"/>
      <c r="H238" s="28"/>
      <c r="I238" s="28"/>
      <c r="J238" s="28"/>
      <c r="K238" s="28"/>
      <c r="L238" s="28"/>
      <c r="M238" s="26"/>
    </row>
    <row r="239" spans="1:13" ht="15">
      <c r="A239" s="14"/>
      <c r="B239" s="26"/>
      <c r="C239" s="8"/>
      <c r="D239" s="26"/>
      <c r="E239" s="26"/>
      <c r="F239" s="26"/>
      <c r="G239" s="27"/>
      <c r="H239" s="28"/>
      <c r="I239" s="28"/>
      <c r="J239" s="28"/>
      <c r="K239" s="28"/>
      <c r="L239" s="28"/>
      <c r="M239" s="26"/>
    </row>
    <row r="240" spans="1:13" ht="15">
      <c r="A240" s="14"/>
      <c r="B240" s="26"/>
      <c r="C240" s="8"/>
      <c r="D240" s="26"/>
      <c r="E240" s="26"/>
      <c r="F240" s="26"/>
      <c r="G240" s="27"/>
      <c r="H240" s="28"/>
      <c r="I240" s="28"/>
      <c r="J240" s="28"/>
      <c r="K240" s="28"/>
      <c r="L240" s="28"/>
      <c r="M240" s="26"/>
    </row>
    <row r="241" spans="1:13" ht="15">
      <c r="A241" s="14"/>
      <c r="B241" s="26"/>
      <c r="C241" s="8"/>
      <c r="D241" s="26"/>
      <c r="E241" s="26"/>
      <c r="F241" s="26"/>
      <c r="G241" s="27"/>
      <c r="H241" s="28"/>
      <c r="I241" s="28"/>
      <c r="J241" s="28"/>
      <c r="K241" s="28"/>
      <c r="L241" s="28"/>
      <c r="M241" s="26"/>
    </row>
    <row r="242" spans="1:13" ht="15">
      <c r="A242" s="14"/>
      <c r="B242" s="26"/>
      <c r="C242" s="8"/>
      <c r="D242" s="26"/>
      <c r="E242" s="26"/>
      <c r="F242" s="26"/>
      <c r="G242" s="27"/>
      <c r="H242" s="28"/>
      <c r="I242" s="28"/>
      <c r="J242" s="28"/>
      <c r="K242" s="28"/>
      <c r="L242" s="28"/>
      <c r="M242" s="26"/>
    </row>
    <row r="243" spans="1:13" ht="15">
      <c r="A243" s="14"/>
      <c r="B243" s="26"/>
      <c r="C243" s="8"/>
      <c r="D243" s="26"/>
      <c r="E243" s="26"/>
      <c r="F243" s="26"/>
      <c r="G243" s="27"/>
      <c r="H243" s="28"/>
      <c r="I243" s="28"/>
      <c r="J243" s="28"/>
      <c r="K243" s="28"/>
      <c r="L243" s="28"/>
      <c r="M243" s="26"/>
    </row>
    <row r="244" spans="1:13" ht="15">
      <c r="A244" s="14"/>
      <c r="B244" s="26"/>
      <c r="C244" s="8"/>
      <c r="D244" s="26"/>
      <c r="E244" s="26"/>
      <c r="F244" s="26"/>
      <c r="G244" s="27"/>
      <c r="H244" s="28"/>
      <c r="I244" s="28"/>
      <c r="J244" s="28"/>
      <c r="K244" s="28"/>
      <c r="L244" s="28"/>
      <c r="M244" s="26"/>
    </row>
    <row r="245" spans="1:13" ht="15">
      <c r="A245" s="14"/>
      <c r="B245" s="26"/>
      <c r="C245" s="8"/>
      <c r="D245" s="26"/>
      <c r="E245" s="26"/>
      <c r="F245" s="26"/>
      <c r="G245" s="27"/>
      <c r="H245" s="28"/>
      <c r="I245" s="28"/>
      <c r="J245" s="28"/>
      <c r="K245" s="28"/>
      <c r="L245" s="28"/>
      <c r="M245" s="26"/>
    </row>
    <row r="246" spans="1:13" ht="15">
      <c r="A246" s="14"/>
      <c r="B246" s="26"/>
      <c r="C246" s="8"/>
      <c r="D246" s="26"/>
      <c r="E246" s="26"/>
      <c r="F246" s="26"/>
      <c r="G246" s="27"/>
      <c r="H246" s="28"/>
      <c r="I246" s="28"/>
      <c r="J246" s="28"/>
      <c r="K246" s="28"/>
      <c r="L246" s="28"/>
      <c r="M246" s="26"/>
    </row>
    <row r="247" spans="1:13" ht="15">
      <c r="A247" s="14"/>
      <c r="B247" s="26"/>
      <c r="C247" s="8"/>
      <c r="D247" s="26"/>
      <c r="E247" s="26"/>
      <c r="F247" s="26"/>
      <c r="G247" s="27"/>
      <c r="H247" s="28"/>
      <c r="I247" s="28"/>
      <c r="J247" s="28"/>
      <c r="K247" s="28"/>
      <c r="L247" s="28"/>
      <c r="M247" s="26"/>
    </row>
    <row r="248" spans="1:13" ht="15">
      <c r="A248" s="14"/>
      <c r="B248" s="26"/>
      <c r="C248" s="8"/>
      <c r="D248" s="26"/>
      <c r="E248" s="26"/>
      <c r="F248" s="26"/>
      <c r="G248" s="27"/>
      <c r="H248" s="28"/>
      <c r="I248" s="28"/>
      <c r="J248" s="28"/>
      <c r="K248" s="28"/>
      <c r="L248" s="28"/>
      <c r="M248" s="26"/>
    </row>
    <row r="249" spans="1:13" ht="15">
      <c r="A249" s="14"/>
      <c r="B249" s="26"/>
      <c r="C249" s="8"/>
      <c r="D249" s="26"/>
      <c r="E249" s="26"/>
      <c r="F249" s="26"/>
      <c r="G249" s="27"/>
      <c r="H249" s="28"/>
      <c r="I249" s="28"/>
      <c r="J249" s="28"/>
      <c r="K249" s="28"/>
      <c r="L249" s="28"/>
      <c r="M249" s="26"/>
    </row>
    <row r="250" spans="1:13" ht="15">
      <c r="A250" s="14"/>
      <c r="B250" s="26"/>
      <c r="C250" s="8"/>
      <c r="D250" s="26"/>
      <c r="E250" s="26"/>
      <c r="F250" s="26"/>
      <c r="G250" s="27"/>
      <c r="H250" s="28"/>
      <c r="I250" s="28"/>
      <c r="J250" s="28"/>
      <c r="K250" s="28"/>
      <c r="L250" s="28"/>
      <c r="M250" s="26"/>
    </row>
    <row r="251" spans="1:13" ht="15">
      <c r="A251" s="14"/>
      <c r="B251" s="26"/>
      <c r="C251" s="8"/>
      <c r="D251" s="26"/>
      <c r="E251" s="26"/>
      <c r="F251" s="26"/>
      <c r="G251" s="27"/>
      <c r="H251" s="28"/>
      <c r="I251" s="28"/>
      <c r="J251" s="28"/>
      <c r="K251" s="28"/>
      <c r="L251" s="28"/>
      <c r="M251" s="26"/>
    </row>
    <row r="252" spans="1:13" ht="15">
      <c r="A252" s="14"/>
      <c r="B252" s="26"/>
      <c r="C252" s="8"/>
      <c r="D252" s="26"/>
      <c r="E252" s="26"/>
      <c r="F252" s="26"/>
      <c r="G252" s="27"/>
      <c r="H252" s="28"/>
      <c r="I252" s="28"/>
      <c r="J252" s="28"/>
      <c r="K252" s="28"/>
      <c r="L252" s="28"/>
      <c r="M252" s="26"/>
    </row>
    <row r="253" spans="1:13" ht="15">
      <c r="A253" s="14"/>
      <c r="B253" s="26"/>
      <c r="C253" s="8"/>
      <c r="D253" s="26"/>
      <c r="E253" s="26"/>
      <c r="F253" s="26"/>
      <c r="G253" s="27"/>
      <c r="H253" s="28"/>
      <c r="I253" s="28"/>
      <c r="J253" s="28"/>
      <c r="K253" s="28"/>
      <c r="L253" s="28"/>
      <c r="M253" s="26"/>
    </row>
    <row r="254" spans="1:13" ht="15">
      <c r="A254" s="14"/>
      <c r="B254" s="26"/>
      <c r="C254" s="8"/>
      <c r="D254" s="26"/>
      <c r="E254" s="26"/>
      <c r="F254" s="26"/>
      <c r="G254" s="27"/>
      <c r="H254" s="28"/>
      <c r="I254" s="28"/>
      <c r="J254" s="28"/>
      <c r="K254" s="28"/>
      <c r="L254" s="28"/>
      <c r="M254" s="26"/>
    </row>
    <row r="255" spans="1:13" ht="15">
      <c r="A255" s="14"/>
      <c r="B255" s="26"/>
      <c r="C255" s="8"/>
      <c r="D255" s="26"/>
      <c r="E255" s="26"/>
      <c r="F255" s="26"/>
      <c r="G255" s="27"/>
      <c r="H255" s="28"/>
      <c r="I255" s="28"/>
      <c r="J255" s="28"/>
      <c r="K255" s="28"/>
      <c r="L255" s="28"/>
      <c r="M255" s="26"/>
    </row>
    <row r="256" spans="1:13" ht="15">
      <c r="A256" s="14"/>
      <c r="B256" s="26"/>
      <c r="C256" s="8"/>
      <c r="D256" s="26"/>
      <c r="E256" s="26"/>
      <c r="F256" s="26"/>
      <c r="G256" s="27"/>
      <c r="H256" s="28"/>
      <c r="I256" s="28"/>
      <c r="J256" s="28"/>
      <c r="K256" s="28"/>
      <c r="L256" s="28"/>
      <c r="M256" s="26"/>
    </row>
    <row r="257" spans="1:13" ht="15">
      <c r="A257" s="14"/>
      <c r="B257" s="26"/>
      <c r="C257" s="8"/>
      <c r="D257" s="26"/>
      <c r="E257" s="26"/>
      <c r="F257" s="26"/>
      <c r="G257" s="27"/>
      <c r="H257" s="28"/>
      <c r="I257" s="28"/>
      <c r="J257" s="28"/>
      <c r="K257" s="28"/>
      <c r="L257" s="28"/>
      <c r="M257" s="26"/>
    </row>
    <row r="258" spans="1:13" ht="15">
      <c r="A258" s="14"/>
      <c r="B258" s="26"/>
      <c r="C258" s="8"/>
      <c r="D258" s="26"/>
      <c r="E258" s="26"/>
      <c r="F258" s="26"/>
      <c r="G258" s="27"/>
      <c r="H258" s="28"/>
      <c r="I258" s="28"/>
      <c r="J258" s="28"/>
      <c r="K258" s="28"/>
      <c r="L258" s="28"/>
      <c r="M258" s="26"/>
    </row>
    <row r="259" spans="1:13" ht="15">
      <c r="A259" s="14"/>
      <c r="B259" s="26"/>
      <c r="C259" s="8"/>
      <c r="D259" s="26"/>
      <c r="E259" s="26"/>
      <c r="F259" s="26"/>
      <c r="G259" s="27"/>
      <c r="H259" s="28"/>
      <c r="I259" s="28"/>
      <c r="J259" s="28"/>
      <c r="K259" s="28"/>
      <c r="L259" s="28"/>
      <c r="M259" s="26"/>
    </row>
    <row r="260" spans="1:13" ht="15">
      <c r="A260" s="14"/>
      <c r="B260" s="26"/>
      <c r="C260" s="8"/>
      <c r="D260" s="26"/>
      <c r="E260" s="26"/>
      <c r="F260" s="26"/>
      <c r="G260" s="27"/>
      <c r="H260" s="28"/>
      <c r="I260" s="28"/>
      <c r="J260" s="28"/>
      <c r="K260" s="28"/>
      <c r="L260" s="28"/>
      <c r="M260" s="26"/>
    </row>
    <row r="261" spans="1:13" ht="15">
      <c r="A261" s="14"/>
      <c r="B261" s="26"/>
      <c r="C261" s="8"/>
      <c r="D261" s="26"/>
      <c r="E261" s="26"/>
      <c r="F261" s="26"/>
      <c r="G261" s="27"/>
      <c r="H261" s="28"/>
      <c r="I261" s="28"/>
      <c r="J261" s="28"/>
      <c r="K261" s="28"/>
      <c r="L261" s="28"/>
      <c r="M261" s="26"/>
    </row>
    <row r="262" spans="1:13" ht="15">
      <c r="A262" s="14"/>
      <c r="B262" s="26"/>
      <c r="C262" s="8"/>
      <c r="D262" s="26"/>
      <c r="E262" s="26"/>
      <c r="F262" s="26"/>
      <c r="G262" s="27"/>
      <c r="H262" s="28"/>
      <c r="I262" s="28"/>
      <c r="J262" s="28"/>
      <c r="K262" s="28"/>
      <c r="L262" s="28"/>
      <c r="M262" s="26"/>
    </row>
    <row r="263" spans="1:13" ht="15">
      <c r="A263" s="14"/>
      <c r="B263" s="26"/>
      <c r="C263" s="8"/>
      <c r="D263" s="26"/>
      <c r="E263" s="26"/>
      <c r="F263" s="26"/>
      <c r="G263" s="27"/>
      <c r="H263" s="28"/>
      <c r="I263" s="28"/>
      <c r="J263" s="28"/>
      <c r="K263" s="28"/>
      <c r="L263" s="28"/>
      <c r="M263" s="26"/>
    </row>
    <row r="264" spans="1:13" ht="15">
      <c r="A264" s="14"/>
      <c r="B264" s="26"/>
      <c r="C264" s="8"/>
      <c r="D264" s="26"/>
      <c r="E264" s="26"/>
      <c r="F264" s="26"/>
      <c r="G264" s="27"/>
      <c r="H264" s="28"/>
      <c r="I264" s="28"/>
      <c r="J264" s="28"/>
      <c r="K264" s="28"/>
      <c r="L264" s="28"/>
      <c r="M264" s="26"/>
    </row>
    <row r="265" spans="1:13" ht="15">
      <c r="A265" s="14"/>
      <c r="B265" s="26"/>
      <c r="C265" s="8"/>
      <c r="D265" s="26"/>
      <c r="E265" s="26"/>
      <c r="F265" s="26"/>
      <c r="G265" s="27"/>
      <c r="H265" s="28"/>
      <c r="I265" s="28"/>
      <c r="J265" s="28"/>
      <c r="K265" s="28"/>
      <c r="L265" s="28"/>
      <c r="M265" s="26"/>
    </row>
    <row r="266" spans="1:13" ht="15">
      <c r="A266" s="14"/>
      <c r="B266" s="26"/>
      <c r="C266" s="8"/>
      <c r="D266" s="26"/>
      <c r="E266" s="26"/>
      <c r="F266" s="26"/>
      <c r="G266" s="27"/>
      <c r="H266" s="28"/>
      <c r="I266" s="28"/>
      <c r="J266" s="28"/>
      <c r="K266" s="28"/>
      <c r="L266" s="28"/>
      <c r="M266" s="26"/>
    </row>
    <row r="267" spans="1:13" ht="15">
      <c r="A267" s="14"/>
      <c r="B267" s="26"/>
      <c r="C267" s="8"/>
      <c r="D267" s="26"/>
      <c r="E267" s="26"/>
      <c r="F267" s="26"/>
      <c r="G267" s="27"/>
      <c r="H267" s="28"/>
      <c r="I267" s="28"/>
      <c r="J267" s="28"/>
      <c r="K267" s="28"/>
      <c r="L267" s="28"/>
      <c r="M267" s="26"/>
    </row>
    <row r="268" spans="1:13" ht="15">
      <c r="A268" s="14"/>
      <c r="B268" s="26"/>
      <c r="C268" s="8"/>
      <c r="D268" s="26"/>
      <c r="E268" s="26"/>
      <c r="F268" s="26"/>
      <c r="G268" s="27"/>
      <c r="H268" s="28"/>
      <c r="I268" s="28"/>
      <c r="J268" s="28"/>
      <c r="K268" s="28"/>
      <c r="L268" s="28"/>
      <c r="M268" s="26"/>
    </row>
    <row r="269" spans="1:13" ht="15">
      <c r="A269" s="14"/>
      <c r="B269" s="26"/>
      <c r="C269" s="8"/>
      <c r="D269" s="26"/>
      <c r="E269" s="26"/>
      <c r="F269" s="26"/>
      <c r="G269" s="27"/>
      <c r="H269" s="28"/>
      <c r="I269" s="28"/>
      <c r="J269" s="28"/>
      <c r="K269" s="28"/>
      <c r="L269" s="28"/>
      <c r="M269" s="26"/>
    </row>
    <row r="270" spans="1:13" ht="15">
      <c r="A270" s="14"/>
      <c r="B270" s="26"/>
      <c r="C270" s="8"/>
      <c r="D270" s="26"/>
      <c r="E270" s="26"/>
      <c r="F270" s="26"/>
      <c r="G270" s="27"/>
      <c r="H270" s="28"/>
      <c r="I270" s="28"/>
      <c r="J270" s="28"/>
      <c r="K270" s="28"/>
      <c r="L270" s="28"/>
      <c r="M270" s="26"/>
    </row>
    <row r="271" spans="1:13" ht="15">
      <c r="A271" s="14"/>
      <c r="B271" s="26"/>
      <c r="C271" s="8"/>
      <c r="D271" s="26"/>
      <c r="E271" s="26"/>
      <c r="F271" s="26"/>
      <c r="G271" s="27"/>
      <c r="H271" s="28"/>
      <c r="I271" s="28"/>
      <c r="J271" s="28"/>
      <c r="K271" s="28"/>
      <c r="L271" s="28"/>
      <c r="M271" s="26"/>
    </row>
    <row r="272" spans="1:13" ht="15">
      <c r="A272" s="14"/>
      <c r="B272" s="26"/>
      <c r="C272" s="8"/>
      <c r="D272" s="26"/>
      <c r="E272" s="26"/>
      <c r="F272" s="26"/>
      <c r="G272" s="27"/>
      <c r="H272" s="28"/>
      <c r="I272" s="28"/>
      <c r="J272" s="28"/>
      <c r="K272" s="28"/>
      <c r="L272" s="28"/>
      <c r="M272" s="26"/>
    </row>
    <row r="273" spans="1:13" ht="15">
      <c r="A273" s="14"/>
      <c r="B273" s="26"/>
      <c r="C273" s="8"/>
      <c r="D273" s="26"/>
      <c r="E273" s="26"/>
      <c r="F273" s="26"/>
      <c r="G273" s="27"/>
      <c r="H273" s="28"/>
      <c r="I273" s="28"/>
      <c r="J273" s="28"/>
      <c r="K273" s="28"/>
      <c r="L273" s="28"/>
      <c r="M273" s="26"/>
    </row>
    <row r="274" spans="1:13" ht="15">
      <c r="A274" s="14"/>
      <c r="B274" s="26"/>
      <c r="C274" s="8"/>
      <c r="D274" s="26"/>
      <c r="E274" s="26"/>
      <c r="F274" s="26"/>
      <c r="G274" s="27"/>
      <c r="H274" s="28"/>
      <c r="I274" s="28"/>
      <c r="J274" s="28"/>
      <c r="K274" s="28"/>
      <c r="L274" s="28"/>
      <c r="M274" s="26"/>
    </row>
    <row r="275" spans="1:13" ht="15">
      <c r="A275" s="14"/>
      <c r="B275" s="26"/>
      <c r="C275" s="8"/>
      <c r="D275" s="26"/>
      <c r="E275" s="26"/>
      <c r="F275" s="26"/>
      <c r="G275" s="27"/>
      <c r="H275" s="28"/>
      <c r="I275" s="28"/>
      <c r="J275" s="28"/>
      <c r="K275" s="28"/>
      <c r="L275" s="28"/>
      <c r="M275" s="26"/>
    </row>
    <row r="276" spans="1:13" ht="15">
      <c r="A276" s="14"/>
      <c r="B276" s="26"/>
      <c r="C276" s="8"/>
      <c r="D276" s="26"/>
      <c r="E276" s="26"/>
      <c r="F276" s="26"/>
      <c r="G276" s="27"/>
      <c r="H276" s="28"/>
      <c r="I276" s="28"/>
      <c r="J276" s="28"/>
      <c r="K276" s="28"/>
      <c r="L276" s="28"/>
      <c r="M276" s="26"/>
    </row>
    <row r="277" spans="1:13" ht="15">
      <c r="A277" s="14"/>
      <c r="B277" s="26"/>
      <c r="C277" s="8"/>
      <c r="D277" s="26"/>
      <c r="E277" s="26"/>
      <c r="F277" s="26"/>
      <c r="G277" s="27"/>
      <c r="H277" s="28"/>
      <c r="I277" s="28"/>
      <c r="J277" s="28"/>
      <c r="K277" s="28"/>
      <c r="L277" s="28"/>
      <c r="M277" s="26"/>
    </row>
    <row r="278" spans="1:13" ht="15">
      <c r="A278" s="14"/>
      <c r="B278" s="26"/>
      <c r="C278" s="8"/>
      <c r="D278" s="26"/>
      <c r="E278" s="26"/>
      <c r="F278" s="26"/>
      <c r="G278" s="27"/>
      <c r="H278" s="28"/>
      <c r="I278" s="28"/>
      <c r="J278" s="28"/>
      <c r="K278" s="28"/>
      <c r="L278" s="28"/>
      <c r="M278" s="26"/>
    </row>
    <row r="279" spans="1:13" ht="15">
      <c r="A279" s="14"/>
      <c r="B279" s="26"/>
      <c r="C279" s="8"/>
      <c r="D279" s="26"/>
      <c r="E279" s="26"/>
      <c r="F279" s="26"/>
      <c r="G279" s="27"/>
      <c r="H279" s="28"/>
      <c r="I279" s="28"/>
      <c r="J279" s="28"/>
      <c r="K279" s="28"/>
      <c r="L279" s="28"/>
      <c r="M279" s="26"/>
    </row>
    <row r="280" spans="1:13" ht="15">
      <c r="A280" s="14"/>
      <c r="B280" s="26"/>
      <c r="C280" s="8"/>
      <c r="D280" s="26"/>
      <c r="E280" s="26"/>
      <c r="F280" s="26"/>
      <c r="G280" s="27"/>
      <c r="H280" s="28"/>
      <c r="I280" s="28"/>
      <c r="J280" s="28"/>
      <c r="K280" s="28"/>
      <c r="L280" s="28"/>
      <c r="M280" s="26"/>
    </row>
    <row r="281" spans="1:13" ht="15">
      <c r="A281" s="14"/>
      <c r="B281" s="26"/>
      <c r="C281" s="8"/>
      <c r="D281" s="26"/>
      <c r="E281" s="26"/>
      <c r="F281" s="26"/>
      <c r="G281" s="27"/>
      <c r="H281" s="28"/>
      <c r="I281" s="28"/>
      <c r="J281" s="28"/>
      <c r="K281" s="28"/>
      <c r="L281" s="28"/>
      <c r="M281" s="26"/>
    </row>
    <row r="282" spans="1:13" ht="15">
      <c r="A282" s="14"/>
      <c r="B282" s="26"/>
      <c r="C282" s="8"/>
      <c r="D282" s="26"/>
      <c r="E282" s="26"/>
      <c r="F282" s="26"/>
      <c r="G282" s="27"/>
      <c r="H282" s="28"/>
      <c r="I282" s="28"/>
      <c r="J282" s="28"/>
      <c r="K282" s="28"/>
      <c r="L282" s="28"/>
      <c r="M282" s="26"/>
    </row>
    <row r="283" spans="1:13" ht="15">
      <c r="A283" s="14"/>
      <c r="B283" s="26"/>
      <c r="C283" s="8"/>
      <c r="D283" s="26"/>
      <c r="E283" s="26"/>
      <c r="F283" s="26"/>
      <c r="G283" s="27"/>
      <c r="H283" s="28"/>
      <c r="I283" s="28"/>
      <c r="J283" s="28"/>
      <c r="K283" s="28"/>
      <c r="L283" s="28"/>
      <c r="M283" s="26"/>
    </row>
    <row r="284" spans="1:13" ht="15">
      <c r="A284" s="14"/>
      <c r="B284" s="26"/>
      <c r="C284" s="8"/>
      <c r="D284" s="26"/>
      <c r="E284" s="26"/>
      <c r="F284" s="26"/>
      <c r="G284" s="27"/>
      <c r="H284" s="28"/>
      <c r="I284" s="28"/>
      <c r="J284" s="28"/>
      <c r="K284" s="28"/>
      <c r="L284" s="28"/>
      <c r="M284" s="26"/>
    </row>
    <row r="285" spans="1:13" ht="15">
      <c r="A285" s="14"/>
      <c r="B285" s="26"/>
      <c r="C285" s="8"/>
      <c r="D285" s="26"/>
      <c r="E285" s="26"/>
      <c r="F285" s="26"/>
      <c r="G285" s="27"/>
      <c r="H285" s="28"/>
      <c r="I285" s="28"/>
      <c r="J285" s="28"/>
      <c r="K285" s="28"/>
      <c r="L285" s="28"/>
      <c r="M285" s="26"/>
    </row>
    <row r="286" spans="1:13" ht="15">
      <c r="A286" s="14"/>
      <c r="B286" s="26"/>
      <c r="C286" s="8"/>
      <c r="D286" s="26"/>
      <c r="E286" s="26"/>
      <c r="F286" s="26"/>
      <c r="G286" s="27"/>
      <c r="H286" s="28"/>
      <c r="I286" s="28"/>
      <c r="J286" s="28"/>
      <c r="K286" s="28"/>
      <c r="L286" s="28"/>
      <c r="M286" s="26"/>
    </row>
    <row r="287" spans="1:13" ht="15">
      <c r="A287" s="14"/>
      <c r="B287" s="26"/>
      <c r="C287" s="8"/>
      <c r="D287" s="26"/>
      <c r="E287" s="26"/>
      <c r="F287" s="26"/>
      <c r="G287" s="27"/>
      <c r="H287" s="28"/>
      <c r="I287" s="28"/>
      <c r="J287" s="28"/>
      <c r="K287" s="28"/>
      <c r="L287" s="28"/>
      <c r="M287" s="26"/>
    </row>
    <row r="288" spans="1:13" ht="15">
      <c r="A288" s="14"/>
      <c r="B288" s="26"/>
      <c r="C288" s="8"/>
      <c r="D288" s="26"/>
      <c r="E288" s="26"/>
      <c r="F288" s="26"/>
      <c r="G288" s="27"/>
      <c r="H288" s="28"/>
      <c r="I288" s="28"/>
      <c r="J288" s="28"/>
      <c r="K288" s="28"/>
      <c r="L288" s="28"/>
      <c r="M288" s="26"/>
    </row>
    <row r="289" spans="1:13" ht="15">
      <c r="A289" s="14"/>
      <c r="B289" s="26"/>
      <c r="C289" s="8"/>
      <c r="D289" s="26"/>
      <c r="E289" s="26"/>
      <c r="F289" s="26"/>
      <c r="G289" s="27"/>
      <c r="H289" s="28"/>
      <c r="I289" s="28"/>
      <c r="J289" s="28"/>
      <c r="K289" s="28"/>
      <c r="L289" s="28"/>
      <c r="M289" s="26"/>
    </row>
    <row r="290" spans="1:13" ht="15">
      <c r="A290" s="14"/>
      <c r="B290" s="26"/>
      <c r="C290" s="8"/>
      <c r="D290" s="26"/>
      <c r="E290" s="26"/>
      <c r="F290" s="26"/>
      <c r="G290" s="27"/>
      <c r="H290" s="28"/>
      <c r="I290" s="28"/>
      <c r="J290" s="28"/>
      <c r="K290" s="28"/>
      <c r="L290" s="28"/>
      <c r="M290" s="26"/>
    </row>
    <row r="291" spans="1:13" ht="15">
      <c r="A291" s="14"/>
      <c r="B291" s="26"/>
      <c r="C291" s="8"/>
      <c r="D291" s="26"/>
      <c r="E291" s="26"/>
      <c r="F291" s="26"/>
      <c r="G291" s="27"/>
      <c r="H291" s="28"/>
      <c r="I291" s="28"/>
      <c r="J291" s="28"/>
      <c r="K291" s="28"/>
      <c r="L291" s="28"/>
      <c r="M291" s="26"/>
    </row>
    <row r="292" spans="1:13" ht="15">
      <c r="A292" s="14"/>
      <c r="B292" s="26"/>
      <c r="C292" s="8"/>
      <c r="D292" s="26"/>
      <c r="E292" s="26"/>
      <c r="F292" s="26"/>
      <c r="G292" s="27"/>
      <c r="H292" s="28"/>
      <c r="I292" s="28"/>
      <c r="J292" s="28"/>
      <c r="K292" s="28"/>
      <c r="L292" s="28"/>
      <c r="M292" s="26"/>
    </row>
    <row r="293" spans="1:13" ht="15">
      <c r="A293" s="14"/>
      <c r="B293" s="26"/>
      <c r="C293" s="8"/>
      <c r="D293" s="26"/>
      <c r="E293" s="26"/>
      <c r="F293" s="26"/>
      <c r="G293" s="27"/>
      <c r="H293" s="28"/>
      <c r="I293" s="28"/>
      <c r="J293" s="28"/>
      <c r="K293" s="28"/>
      <c r="L293" s="28"/>
      <c r="M293" s="26"/>
    </row>
    <row r="294" spans="1:13" ht="15">
      <c r="A294" s="14"/>
      <c r="B294" s="26"/>
      <c r="C294" s="8"/>
      <c r="D294" s="26"/>
      <c r="E294" s="26"/>
      <c r="F294" s="26"/>
      <c r="G294" s="27"/>
      <c r="H294" s="28"/>
      <c r="I294" s="28"/>
      <c r="J294" s="28"/>
      <c r="K294" s="28"/>
      <c r="L294" s="28"/>
      <c r="M294" s="26"/>
    </row>
    <row r="295" spans="1:13" ht="15">
      <c r="A295" s="14"/>
      <c r="B295" s="26"/>
      <c r="C295" s="8"/>
      <c r="D295" s="26"/>
      <c r="E295" s="26"/>
      <c r="F295" s="26"/>
      <c r="G295" s="27"/>
      <c r="H295" s="28"/>
      <c r="I295" s="28"/>
      <c r="J295" s="28"/>
      <c r="K295" s="28"/>
      <c r="L295" s="28"/>
      <c r="M295" s="26"/>
    </row>
    <row r="296" spans="1:13" ht="15">
      <c r="A296" s="14"/>
      <c r="B296" s="26"/>
      <c r="C296" s="8"/>
      <c r="D296" s="26"/>
      <c r="E296" s="26"/>
      <c r="F296" s="26"/>
      <c r="G296" s="27"/>
      <c r="H296" s="28"/>
      <c r="I296" s="28"/>
      <c r="J296" s="28"/>
      <c r="K296" s="28"/>
      <c r="L296" s="28"/>
      <c r="M296" s="26"/>
    </row>
    <row r="297" spans="1:13" ht="15">
      <c r="A297" s="14"/>
      <c r="B297" s="26"/>
      <c r="C297" s="8"/>
      <c r="D297" s="26"/>
      <c r="E297" s="26"/>
      <c r="F297" s="26"/>
      <c r="G297" s="27"/>
      <c r="H297" s="28"/>
      <c r="I297" s="28"/>
      <c r="J297" s="28"/>
      <c r="K297" s="28"/>
      <c r="L297" s="28"/>
      <c r="M297" s="26"/>
    </row>
    <row r="298" spans="1:13" ht="15">
      <c r="A298" s="14"/>
      <c r="B298" s="26"/>
      <c r="C298" s="8"/>
      <c r="D298" s="26"/>
      <c r="E298" s="26"/>
      <c r="F298" s="26"/>
      <c r="G298" s="27"/>
      <c r="H298" s="28"/>
      <c r="I298" s="28"/>
      <c r="J298" s="28"/>
      <c r="K298" s="28"/>
      <c r="L298" s="28"/>
      <c r="M298" s="26"/>
    </row>
    <row r="299" spans="1:13" ht="15">
      <c r="A299" s="14"/>
      <c r="B299" s="26"/>
      <c r="C299" s="8"/>
      <c r="D299" s="26"/>
      <c r="E299" s="26"/>
      <c r="F299" s="26"/>
      <c r="G299" s="27"/>
      <c r="H299" s="28"/>
      <c r="I299" s="28"/>
      <c r="J299" s="28"/>
      <c r="K299" s="28"/>
      <c r="L299" s="28"/>
      <c r="M299" s="26"/>
    </row>
    <row r="300" spans="1:13" ht="15">
      <c r="A300" s="14"/>
      <c r="B300" s="26"/>
      <c r="C300" s="8"/>
      <c r="D300" s="26"/>
      <c r="E300" s="26"/>
      <c r="F300" s="26"/>
      <c r="G300" s="27"/>
      <c r="H300" s="28"/>
      <c r="I300" s="28"/>
      <c r="J300" s="28"/>
      <c r="K300" s="28"/>
      <c r="L300" s="28"/>
      <c r="M300" s="26"/>
    </row>
    <row r="301" spans="1:13" ht="15">
      <c r="A301" s="14"/>
      <c r="B301" s="26" t="str">
        <f>IF($A301="","",YEAR($A301)*100+MONTH($A301))</f>
        <v/>
      </c>
      <c r="C301" s="8"/>
      <c r="D301" s="26" t="str">
        <f>IF($C301="","",VLOOKUP($C301,Baux!$A:$K,2,FALSE))</f>
        <v/>
      </c>
      <c r="E301" s="26" t="str">
        <f>IF($C301="","",VLOOKUP(VLOOKUP($C301,Baux!$A:$K,3,FALSE),Locataires!$A:$I,2,FALSE))</f>
        <v/>
      </c>
      <c r="F301" s="26" t="str">
        <f>IF($C301="","",VLOOKUP($C301,Baux!$A:$K,8,FALSE))</f>
        <v/>
      </c>
      <c r="G301" s="27" t="str">
        <f>IF(OR($A301="",$F301=""),"",DATE(YEAR($A301),MONTH($A301),$F301))</f>
        <v/>
      </c>
      <c r="H301" s="28" t="str">
        <f>IF($C301="","",VLOOKUP($C301,Baux!$A:$K,6,FALSE))</f>
        <v/>
      </c>
      <c r="I301" s="28" t="str">
        <f>IF($C301="","",VLOOKUP($C301,Baux!$A:$K,7,FALSE))</f>
        <v/>
      </c>
      <c r="J301" s="28" t="str">
        <f>IF($C301="","",$H301+$I301)</f>
        <v/>
      </c>
      <c r="K301" s="28" t="str">
        <f>IF($C301="","",SUMIFS(Banque_Transactions!$E:$E,Banque_Transactions!$G:$G,$C301&amp;"-"&amp;$B301))</f>
        <v/>
      </c>
      <c r="L301" s="28" t="str">
        <f>IF($C301="","",$J301-$K301)</f>
        <v/>
      </c>
      <c r="M301" s="26" t="str">
        <f>IF($C301="","",IF($L301&lt;=0,"Payé",IF($K301=0,"Impayé","Partiel")))</f>
        <v/>
      </c>
    </row>
    <row r="302" spans="1:13" ht="15">
      <c r="A302" s="14"/>
      <c r="B302" s="26" t="str">
        <f>IF($A302="","",YEAR($A302)*100+MONTH($A302))</f>
        <v/>
      </c>
      <c r="C302" s="8"/>
      <c r="D302" s="26" t="str">
        <f>IF($C302="","",VLOOKUP($C302,Baux!$A:$K,2,FALSE))</f>
        <v/>
      </c>
      <c r="E302" s="26" t="str">
        <f>IF($C302="","",VLOOKUP(VLOOKUP($C302,Baux!$A:$K,3,FALSE),Locataires!$A:$I,2,FALSE))</f>
        <v/>
      </c>
      <c r="F302" s="26" t="str">
        <f>IF($C302="","",VLOOKUP($C302,Baux!$A:$K,8,FALSE))</f>
        <v/>
      </c>
      <c r="G302" s="27" t="str">
        <f>IF(OR($A302="",$F302=""),"",DATE(YEAR($A302),MONTH($A302),$F302))</f>
        <v/>
      </c>
      <c r="H302" s="28" t="str">
        <f>IF($C302="","",VLOOKUP($C302,Baux!$A:$K,6,FALSE))</f>
        <v/>
      </c>
      <c r="I302" s="28" t="str">
        <f>IF($C302="","",VLOOKUP($C302,Baux!$A:$K,7,FALSE))</f>
        <v/>
      </c>
      <c r="J302" s="28" t="str">
        <f>IF($C302="","",$H302+$I302)</f>
        <v/>
      </c>
      <c r="K302" s="28" t="str">
        <f>IF($C302="","",SUMIFS(Banque_Transactions!$E:$E,Banque_Transactions!$G:$G,$C302&amp;"-"&amp;$B302))</f>
        <v/>
      </c>
      <c r="L302" s="28" t="str">
        <f>IF($C302="","",$J302-$K302)</f>
        <v/>
      </c>
      <c r="M302" s="26" t="str">
        <f>IF($C302="","",IF($L302&lt;=0,"Payé",IF($K302=0,"Impayé","Partiel")))</f>
        <v/>
      </c>
    </row>
    <row r="303" spans="1:13" ht="15">
      <c r="A303" s="14"/>
      <c r="B303" s="26" t="str">
        <f>IF($A303="","",YEAR($A303)*100+MONTH($A303))</f>
        <v/>
      </c>
      <c r="C303" s="8"/>
      <c r="D303" s="26" t="str">
        <f>IF($C303="","",VLOOKUP($C303,Baux!$A:$K,2,FALSE))</f>
        <v/>
      </c>
      <c r="E303" s="26" t="str">
        <f>IF($C303="","",VLOOKUP(VLOOKUP($C303,Baux!$A:$K,3,FALSE),Locataires!$A:$I,2,FALSE))</f>
        <v/>
      </c>
      <c r="F303" s="26" t="str">
        <f>IF($C303="","",VLOOKUP($C303,Baux!$A:$K,8,FALSE))</f>
        <v/>
      </c>
      <c r="G303" s="27" t="str">
        <f>IF(OR($A303="",$F303=""),"",DATE(YEAR($A303),MONTH($A303),$F303))</f>
        <v/>
      </c>
      <c r="H303" s="28" t="str">
        <f>IF($C303="","",VLOOKUP($C303,Baux!$A:$K,6,FALSE))</f>
        <v/>
      </c>
      <c r="I303" s="28" t="str">
        <f>IF($C303="","",VLOOKUP($C303,Baux!$A:$K,7,FALSE))</f>
        <v/>
      </c>
      <c r="J303" s="28" t="str">
        <f>IF($C303="","",$H303+$I303)</f>
        <v/>
      </c>
      <c r="K303" s="28" t="str">
        <f>IF($C303="","",SUMIFS(Banque_Transactions!$E:$E,Banque_Transactions!$G:$G,$C303&amp;"-"&amp;$B303))</f>
        <v/>
      </c>
      <c r="L303" s="28" t="str">
        <f>IF($C303="","",$J303-$K303)</f>
        <v/>
      </c>
      <c r="M303" s="26" t="str">
        <f>IF($C303="","",IF($L303&lt;=0,"Payé",IF($K303=0,"Impayé","Partiel")))</f>
        <v/>
      </c>
    </row>
    <row r="304" spans="1:13" ht="15">
      <c r="A304" s="14"/>
      <c r="B304" s="26" t="str">
        <f>IF($A304="","",YEAR($A304)*100+MONTH($A304))</f>
        <v/>
      </c>
      <c r="C304" s="8"/>
      <c r="D304" s="26" t="str">
        <f>IF($C304="","",VLOOKUP($C304,Baux!$A:$K,2,FALSE))</f>
        <v/>
      </c>
      <c r="E304" s="26" t="str">
        <f>IF($C304="","",VLOOKUP(VLOOKUP($C304,Baux!$A:$K,3,FALSE),Locataires!$A:$I,2,FALSE))</f>
        <v/>
      </c>
      <c r="F304" s="26" t="str">
        <f>IF($C304="","",VLOOKUP($C304,Baux!$A:$K,8,FALSE))</f>
        <v/>
      </c>
      <c r="G304" s="27" t="str">
        <f>IF(OR($A304="",$F304=""),"",DATE(YEAR($A304),MONTH($A304),$F304))</f>
        <v/>
      </c>
      <c r="H304" s="28" t="str">
        <f>IF($C304="","",VLOOKUP($C304,Baux!$A:$K,6,FALSE))</f>
        <v/>
      </c>
      <c r="I304" s="28" t="str">
        <f>IF($C304="","",VLOOKUP($C304,Baux!$A:$K,7,FALSE))</f>
        <v/>
      </c>
      <c r="J304" s="28" t="str">
        <f>IF($C304="","",$H304+$I304)</f>
        <v/>
      </c>
      <c r="K304" s="28" t="str">
        <f>IF($C304="","",SUMIFS(Banque_Transactions!$E:$E,Banque_Transactions!$G:$G,$C304&amp;"-"&amp;$B304))</f>
        <v/>
      </c>
      <c r="L304" s="28" t="str">
        <f>IF($C304="","",$J304-$K304)</f>
        <v/>
      </c>
      <c r="M304" s="26" t="str">
        <f>IF($C304="","",IF($L304&lt;=0,"Payé",IF($K304=0,"Impayé","Partiel")))</f>
        <v/>
      </c>
    </row>
    <row r="305" spans="1:13" ht="15">
      <c r="A305" s="14"/>
      <c r="B305" s="26" t="str">
        <f>IF($A305="","",YEAR($A305)*100+MONTH($A305))</f>
        <v/>
      </c>
      <c r="C305" s="8"/>
      <c r="D305" s="26" t="str">
        <f>IF($C305="","",VLOOKUP($C305,Baux!$A:$K,2,FALSE))</f>
        <v/>
      </c>
      <c r="E305" s="26" t="str">
        <f>IF($C305="","",VLOOKUP(VLOOKUP($C305,Baux!$A:$K,3,FALSE),Locataires!$A:$I,2,FALSE))</f>
        <v/>
      </c>
      <c r="F305" s="26" t="str">
        <f>IF($C305="","",VLOOKUP($C305,Baux!$A:$K,8,FALSE))</f>
        <v/>
      </c>
      <c r="G305" s="27" t="str">
        <f>IF(OR($A305="",$F305=""),"",DATE(YEAR($A305),MONTH($A305),$F305))</f>
        <v/>
      </c>
      <c r="H305" s="28" t="str">
        <f>IF($C305="","",VLOOKUP($C305,Baux!$A:$K,6,FALSE))</f>
        <v/>
      </c>
      <c r="I305" s="28" t="str">
        <f>IF($C305="","",VLOOKUP($C305,Baux!$A:$K,7,FALSE))</f>
        <v/>
      </c>
      <c r="J305" s="28" t="str">
        <f>IF($C305="","",$H305+$I305)</f>
        <v/>
      </c>
      <c r="K305" s="28" t="str">
        <f>IF($C305="","",SUMIFS(Banque_Transactions!$E:$E,Banque_Transactions!$G:$G,$C305&amp;"-"&amp;$B305))</f>
        <v/>
      </c>
      <c r="L305" s="28" t="str">
        <f>IF($C305="","",$J305-$K305)</f>
        <v/>
      </c>
      <c r="M305" s="26" t="str">
        <f>IF($C305="","",IF($L305&lt;=0,"Payé",IF($K305=0,"Impayé","Partiel")))</f>
        <v/>
      </c>
    </row>
    <row r="306" spans="1:13" ht="15">
      <c r="A306" s="14"/>
      <c r="B306" s="26" t="str">
        <f>IF($A306="","",YEAR($A306)*100+MONTH($A306))</f>
        <v/>
      </c>
      <c r="C306" s="8"/>
      <c r="D306" s="26" t="str">
        <f>IF($C306="","",VLOOKUP($C306,Baux!$A:$K,2,FALSE))</f>
        <v/>
      </c>
      <c r="E306" s="26" t="str">
        <f>IF($C306="","",VLOOKUP(VLOOKUP($C306,Baux!$A:$K,3,FALSE),Locataires!$A:$I,2,FALSE))</f>
        <v/>
      </c>
      <c r="F306" s="26" t="str">
        <f>IF($C306="","",VLOOKUP($C306,Baux!$A:$K,8,FALSE))</f>
        <v/>
      </c>
      <c r="G306" s="27" t="str">
        <f>IF(OR($A306="",$F306=""),"",DATE(YEAR($A306),MONTH($A306),$F306))</f>
        <v/>
      </c>
      <c r="H306" s="28" t="str">
        <f>IF($C306="","",VLOOKUP($C306,Baux!$A:$K,6,FALSE))</f>
        <v/>
      </c>
      <c r="I306" s="28" t="str">
        <f>IF($C306="","",VLOOKUP($C306,Baux!$A:$K,7,FALSE))</f>
        <v/>
      </c>
      <c r="J306" s="28" t="str">
        <f>IF($C306="","",$H306+$I306)</f>
        <v/>
      </c>
      <c r="K306" s="28" t="str">
        <f>IF($C306="","",SUMIFS(Banque_Transactions!$E:$E,Banque_Transactions!$G:$G,$C306&amp;"-"&amp;$B306))</f>
        <v/>
      </c>
      <c r="L306" s="28" t="str">
        <f>IF($C306="","",$J306-$K306)</f>
        <v/>
      </c>
      <c r="M306" s="26" t="str">
        <f>IF($C306="","",IF($L306&lt;=0,"Payé",IF($K306=0,"Impayé","Partiel")))</f>
        <v/>
      </c>
    </row>
    <row r="307" spans="1:13" ht="15">
      <c r="A307" s="14"/>
      <c r="B307" s="26" t="str">
        <f>IF($A307="","",YEAR($A307)*100+MONTH($A307))</f>
        <v/>
      </c>
      <c r="C307" s="8"/>
      <c r="D307" s="26" t="str">
        <f>IF($C307="","",VLOOKUP($C307,Baux!$A:$K,2,FALSE))</f>
        <v/>
      </c>
      <c r="E307" s="26" t="str">
        <f>IF($C307="","",VLOOKUP(VLOOKUP($C307,Baux!$A:$K,3,FALSE),Locataires!$A:$I,2,FALSE))</f>
        <v/>
      </c>
      <c r="F307" s="26" t="str">
        <f>IF($C307="","",VLOOKUP($C307,Baux!$A:$K,8,FALSE))</f>
        <v/>
      </c>
      <c r="G307" s="27" t="str">
        <f>IF(OR($A307="",$F307=""),"",DATE(YEAR($A307),MONTH($A307),$F307))</f>
        <v/>
      </c>
      <c r="H307" s="28" t="str">
        <f>IF($C307="","",VLOOKUP($C307,Baux!$A:$K,6,FALSE))</f>
        <v/>
      </c>
      <c r="I307" s="28" t="str">
        <f>IF($C307="","",VLOOKUP($C307,Baux!$A:$K,7,FALSE))</f>
        <v/>
      </c>
      <c r="J307" s="28" t="str">
        <f>IF($C307="","",$H307+$I307)</f>
        <v/>
      </c>
      <c r="K307" s="28" t="str">
        <f>IF($C307="","",SUMIFS(Banque_Transactions!$E:$E,Banque_Transactions!$G:$G,$C307&amp;"-"&amp;$B307))</f>
        <v/>
      </c>
      <c r="L307" s="28" t="str">
        <f>IF($C307="","",$J307-$K307)</f>
        <v/>
      </c>
      <c r="M307" s="26" t="str">
        <f>IF($C307="","",IF($L307&lt;=0,"Payé",IF($K307=0,"Impayé","Partiel")))</f>
        <v/>
      </c>
    </row>
    <row r="308" spans="1:13" ht="15">
      <c r="A308" s="14"/>
      <c r="B308" s="26" t="str">
        <f>IF($A308="","",YEAR($A308)*100+MONTH($A308))</f>
        <v/>
      </c>
      <c r="C308" s="8"/>
      <c r="D308" s="26" t="str">
        <f>IF($C308="","",VLOOKUP($C308,Baux!$A:$K,2,FALSE))</f>
        <v/>
      </c>
      <c r="E308" s="26" t="str">
        <f>IF($C308="","",VLOOKUP(VLOOKUP($C308,Baux!$A:$K,3,FALSE),Locataires!$A:$I,2,FALSE))</f>
        <v/>
      </c>
      <c r="F308" s="26" t="str">
        <f>IF($C308="","",VLOOKUP($C308,Baux!$A:$K,8,FALSE))</f>
        <v/>
      </c>
      <c r="G308" s="27" t="str">
        <f>IF(OR($A308="",$F308=""),"",DATE(YEAR($A308),MONTH($A308),$F308))</f>
        <v/>
      </c>
      <c r="H308" s="28" t="str">
        <f>IF($C308="","",VLOOKUP($C308,Baux!$A:$K,6,FALSE))</f>
        <v/>
      </c>
      <c r="I308" s="28" t="str">
        <f>IF($C308="","",VLOOKUP($C308,Baux!$A:$K,7,FALSE))</f>
        <v/>
      </c>
      <c r="J308" s="28" t="str">
        <f>IF($C308="","",$H308+$I308)</f>
        <v/>
      </c>
      <c r="K308" s="28" t="str">
        <f>IF($C308="","",SUMIFS(Banque_Transactions!$E:$E,Banque_Transactions!$G:$G,$C308&amp;"-"&amp;$B308))</f>
        <v/>
      </c>
      <c r="L308" s="28" t="str">
        <f>IF($C308="","",$J308-$K308)</f>
        <v/>
      </c>
      <c r="M308" s="26" t="str">
        <f>IF($C308="","",IF($L308&lt;=0,"Payé",IF($K308=0,"Impayé","Partiel")))</f>
        <v/>
      </c>
    </row>
    <row r="309" spans="1:13" ht="15">
      <c r="A309" s="14"/>
      <c r="B309" s="26" t="str">
        <f>IF($A309="","",YEAR($A309)*100+MONTH($A309))</f>
        <v/>
      </c>
      <c r="C309" s="8"/>
      <c r="D309" s="26" t="str">
        <f>IF($C309="","",VLOOKUP($C309,Baux!$A:$K,2,FALSE))</f>
        <v/>
      </c>
      <c r="E309" s="26" t="str">
        <f>IF($C309="","",VLOOKUP(VLOOKUP($C309,Baux!$A:$K,3,FALSE),Locataires!$A:$I,2,FALSE))</f>
        <v/>
      </c>
      <c r="F309" s="26" t="str">
        <f>IF($C309="","",VLOOKUP($C309,Baux!$A:$K,8,FALSE))</f>
        <v/>
      </c>
      <c r="G309" s="27" t="str">
        <f>IF(OR($A309="",$F309=""),"",DATE(YEAR($A309),MONTH($A309),$F309))</f>
        <v/>
      </c>
      <c r="H309" s="28" t="str">
        <f>IF($C309="","",VLOOKUP($C309,Baux!$A:$K,6,FALSE))</f>
        <v/>
      </c>
      <c r="I309" s="28" t="str">
        <f>IF($C309="","",VLOOKUP($C309,Baux!$A:$K,7,FALSE))</f>
        <v/>
      </c>
      <c r="J309" s="28" t="str">
        <f>IF($C309="","",$H309+$I309)</f>
        <v/>
      </c>
      <c r="K309" s="28" t="str">
        <f>IF($C309="","",SUMIFS(Banque_Transactions!$E:$E,Banque_Transactions!$G:$G,$C309&amp;"-"&amp;$B309))</f>
        <v/>
      </c>
      <c r="L309" s="28" t="str">
        <f>IF($C309="","",$J309-$K309)</f>
        <v/>
      </c>
      <c r="M309" s="26" t="str">
        <f>IF($C309="","",IF($L309&lt;=0,"Payé",IF($K309=0,"Impayé","Partiel")))</f>
        <v/>
      </c>
    </row>
    <row r="310" spans="1:13" ht="15">
      <c r="A310" s="14"/>
      <c r="B310" s="26" t="str">
        <f>IF($A310="","",YEAR($A310)*100+MONTH($A310))</f>
        <v/>
      </c>
      <c r="C310" s="8"/>
      <c r="D310" s="26" t="str">
        <f>IF($C310="","",VLOOKUP($C310,Baux!$A:$K,2,FALSE))</f>
        <v/>
      </c>
      <c r="E310" s="26" t="str">
        <f>IF($C310="","",VLOOKUP(VLOOKUP($C310,Baux!$A:$K,3,FALSE),Locataires!$A:$I,2,FALSE))</f>
        <v/>
      </c>
      <c r="F310" s="26" t="str">
        <f>IF($C310="","",VLOOKUP($C310,Baux!$A:$K,8,FALSE))</f>
        <v/>
      </c>
      <c r="G310" s="27" t="str">
        <f>IF(OR($A310="",$F310=""),"",DATE(YEAR($A310),MONTH($A310),$F310))</f>
        <v/>
      </c>
      <c r="H310" s="28" t="str">
        <f>IF($C310="","",VLOOKUP($C310,Baux!$A:$K,6,FALSE))</f>
        <v/>
      </c>
      <c r="I310" s="28" t="str">
        <f>IF($C310="","",VLOOKUP($C310,Baux!$A:$K,7,FALSE))</f>
        <v/>
      </c>
      <c r="J310" s="28" t="str">
        <f>IF($C310="","",$H310+$I310)</f>
        <v/>
      </c>
      <c r="K310" s="28" t="str">
        <f>IF($C310="","",SUMIFS(Banque_Transactions!$E:$E,Banque_Transactions!$G:$G,$C310&amp;"-"&amp;$B310))</f>
        <v/>
      </c>
      <c r="L310" s="28" t="str">
        <f>IF($C310="","",$J310-$K310)</f>
        <v/>
      </c>
      <c r="M310" s="26" t="str">
        <f>IF($C310="","",IF($L310&lt;=0,"Payé",IF($K310=0,"Impayé","Partiel")))</f>
        <v/>
      </c>
    </row>
    <row r="311" spans="1:13" ht="15">
      <c r="A311" s="14"/>
      <c r="B311" s="26" t="str">
        <f>IF($A311="","",YEAR($A311)*100+MONTH($A311))</f>
        <v/>
      </c>
      <c r="C311" s="8"/>
      <c r="D311" s="26" t="str">
        <f>IF($C311="","",VLOOKUP($C311,Baux!$A:$K,2,FALSE))</f>
        <v/>
      </c>
      <c r="E311" s="26" t="str">
        <f>IF($C311="","",VLOOKUP(VLOOKUP($C311,Baux!$A:$K,3,FALSE),Locataires!$A:$I,2,FALSE))</f>
        <v/>
      </c>
      <c r="F311" s="26" t="str">
        <f>IF($C311="","",VLOOKUP($C311,Baux!$A:$K,8,FALSE))</f>
        <v/>
      </c>
      <c r="G311" s="27" t="str">
        <f>IF(OR($A311="",$F311=""),"",DATE(YEAR($A311),MONTH($A311),$F311))</f>
        <v/>
      </c>
      <c r="H311" s="28" t="str">
        <f>IF($C311="","",VLOOKUP($C311,Baux!$A:$K,6,FALSE))</f>
        <v/>
      </c>
      <c r="I311" s="28" t="str">
        <f>IF($C311="","",VLOOKUP($C311,Baux!$A:$K,7,FALSE))</f>
        <v/>
      </c>
      <c r="J311" s="28" t="str">
        <f>IF($C311="","",$H311+$I311)</f>
        <v/>
      </c>
      <c r="K311" s="28" t="str">
        <f>IF($C311="","",SUMIFS(Banque_Transactions!$E:$E,Banque_Transactions!$G:$G,$C311&amp;"-"&amp;$B311))</f>
        <v/>
      </c>
      <c r="L311" s="28" t="str">
        <f>IF($C311="","",$J311-$K311)</f>
        <v/>
      </c>
      <c r="M311" s="26" t="str">
        <f>IF($C311="","",IF($L311&lt;=0,"Payé",IF($K311=0,"Impayé","Partiel")))</f>
        <v/>
      </c>
    </row>
    <row r="312" spans="1:13" ht="15">
      <c r="A312" s="14"/>
      <c r="B312" s="26" t="str">
        <f>IF($A312="","",YEAR($A312)*100+MONTH($A312))</f>
        <v/>
      </c>
      <c r="C312" s="8"/>
      <c r="D312" s="26" t="str">
        <f>IF($C312="","",VLOOKUP($C312,Baux!$A:$K,2,FALSE))</f>
        <v/>
      </c>
      <c r="E312" s="26" t="str">
        <f>IF($C312="","",VLOOKUP(VLOOKUP($C312,Baux!$A:$K,3,FALSE),Locataires!$A:$I,2,FALSE))</f>
        <v/>
      </c>
      <c r="F312" s="26" t="str">
        <f>IF($C312="","",VLOOKUP($C312,Baux!$A:$K,8,FALSE))</f>
        <v/>
      </c>
      <c r="G312" s="27" t="str">
        <f>IF(OR($A312="",$F312=""),"",DATE(YEAR($A312),MONTH($A312),$F312))</f>
        <v/>
      </c>
      <c r="H312" s="28" t="str">
        <f>IF($C312="","",VLOOKUP($C312,Baux!$A:$K,6,FALSE))</f>
        <v/>
      </c>
      <c r="I312" s="28" t="str">
        <f>IF($C312="","",VLOOKUP($C312,Baux!$A:$K,7,FALSE))</f>
        <v/>
      </c>
      <c r="J312" s="28" t="str">
        <f>IF($C312="","",$H312+$I312)</f>
        <v/>
      </c>
      <c r="K312" s="28" t="str">
        <f>IF($C312="","",SUMIFS(Banque_Transactions!$E:$E,Banque_Transactions!$G:$G,$C312&amp;"-"&amp;$B312))</f>
        <v/>
      </c>
      <c r="L312" s="28" t="str">
        <f>IF($C312="","",$J312-$K312)</f>
        <v/>
      </c>
      <c r="M312" s="26" t="str">
        <f>IF($C312="","",IF($L312&lt;=0,"Payé",IF($K312=0,"Impayé","Partiel")))</f>
        <v/>
      </c>
    </row>
    <row r="313" spans="1:13" ht="15">
      <c r="A313" s="14"/>
      <c r="B313" s="26" t="str">
        <f>IF($A313="","",YEAR($A313)*100+MONTH($A313))</f>
        <v/>
      </c>
      <c r="C313" s="8"/>
      <c r="D313" s="26" t="str">
        <f>IF($C313="","",VLOOKUP($C313,Baux!$A:$K,2,FALSE))</f>
        <v/>
      </c>
      <c r="E313" s="26" t="str">
        <f>IF($C313="","",VLOOKUP(VLOOKUP($C313,Baux!$A:$K,3,FALSE),Locataires!$A:$I,2,FALSE))</f>
        <v/>
      </c>
      <c r="F313" s="26" t="str">
        <f>IF($C313="","",VLOOKUP($C313,Baux!$A:$K,8,FALSE))</f>
        <v/>
      </c>
      <c r="G313" s="27" t="str">
        <f>IF(OR($A313="",$F313=""),"",DATE(YEAR($A313),MONTH($A313),$F313))</f>
        <v/>
      </c>
      <c r="H313" s="28" t="str">
        <f>IF($C313="","",VLOOKUP($C313,Baux!$A:$K,6,FALSE))</f>
        <v/>
      </c>
      <c r="I313" s="28" t="str">
        <f>IF($C313="","",VLOOKUP($C313,Baux!$A:$K,7,FALSE))</f>
        <v/>
      </c>
      <c r="J313" s="28" t="str">
        <f>IF($C313="","",$H313+$I313)</f>
        <v/>
      </c>
      <c r="K313" s="28" t="str">
        <f>IF($C313="","",SUMIFS(Banque_Transactions!$E:$E,Banque_Transactions!$G:$G,$C313&amp;"-"&amp;$B313))</f>
        <v/>
      </c>
      <c r="L313" s="28" t="str">
        <f>IF($C313="","",$J313-$K313)</f>
        <v/>
      </c>
      <c r="M313" s="26" t="str">
        <f>IF($C313="","",IF($L313&lt;=0,"Payé",IF($K313=0,"Impayé","Partiel")))</f>
        <v/>
      </c>
    </row>
    <row r="314" spans="1:13" ht="15">
      <c r="A314" s="14"/>
      <c r="B314" s="26" t="str">
        <f>IF($A314="","",YEAR($A314)*100+MONTH($A314))</f>
        <v/>
      </c>
      <c r="C314" s="8"/>
      <c r="D314" s="26" t="str">
        <f>IF($C314="","",VLOOKUP($C314,Baux!$A:$K,2,FALSE))</f>
        <v/>
      </c>
      <c r="E314" s="26" t="str">
        <f>IF($C314="","",VLOOKUP(VLOOKUP($C314,Baux!$A:$K,3,FALSE),Locataires!$A:$I,2,FALSE))</f>
        <v/>
      </c>
      <c r="F314" s="26" t="str">
        <f>IF($C314="","",VLOOKUP($C314,Baux!$A:$K,8,FALSE))</f>
        <v/>
      </c>
      <c r="G314" s="27" t="str">
        <f>IF(OR($A314="",$F314=""),"",DATE(YEAR($A314),MONTH($A314),$F314))</f>
        <v/>
      </c>
      <c r="H314" s="28" t="str">
        <f>IF($C314="","",VLOOKUP($C314,Baux!$A:$K,6,FALSE))</f>
        <v/>
      </c>
      <c r="I314" s="28" t="str">
        <f>IF($C314="","",VLOOKUP($C314,Baux!$A:$K,7,FALSE))</f>
        <v/>
      </c>
      <c r="J314" s="28" t="str">
        <f>IF($C314="","",$H314+$I314)</f>
        <v/>
      </c>
      <c r="K314" s="28" t="str">
        <f>IF($C314="","",SUMIFS(Banque_Transactions!$E:$E,Banque_Transactions!$G:$G,$C314&amp;"-"&amp;$B314))</f>
        <v/>
      </c>
      <c r="L314" s="28" t="str">
        <f>IF($C314="","",$J314-$K314)</f>
        <v/>
      </c>
      <c r="M314" s="26" t="str">
        <f>IF($C314="","",IF($L314&lt;=0,"Payé",IF($K314=0,"Impayé","Partiel")))</f>
        <v/>
      </c>
    </row>
    <row r="315" spans="1:13" ht="15">
      <c r="A315" s="14"/>
      <c r="B315" s="26" t="str">
        <f>IF($A315="","",YEAR($A315)*100+MONTH($A315))</f>
        <v/>
      </c>
      <c r="C315" s="8"/>
      <c r="D315" s="26" t="str">
        <f>IF($C315="","",VLOOKUP($C315,Baux!$A:$K,2,FALSE))</f>
        <v/>
      </c>
      <c r="E315" s="26" t="str">
        <f>IF($C315="","",VLOOKUP(VLOOKUP($C315,Baux!$A:$K,3,FALSE),Locataires!$A:$I,2,FALSE))</f>
        <v/>
      </c>
      <c r="F315" s="26" t="str">
        <f>IF($C315="","",VLOOKUP($C315,Baux!$A:$K,8,FALSE))</f>
        <v/>
      </c>
      <c r="G315" s="27" t="str">
        <f>IF(OR($A315="",$F315=""),"",DATE(YEAR($A315),MONTH($A315),$F315))</f>
        <v/>
      </c>
      <c r="H315" s="28" t="str">
        <f>IF($C315="","",VLOOKUP($C315,Baux!$A:$K,6,FALSE))</f>
        <v/>
      </c>
      <c r="I315" s="28" t="str">
        <f>IF($C315="","",VLOOKUP($C315,Baux!$A:$K,7,FALSE))</f>
        <v/>
      </c>
      <c r="J315" s="28" t="str">
        <f>IF($C315="","",$H315+$I315)</f>
        <v/>
      </c>
      <c r="K315" s="28" t="str">
        <f>IF($C315="","",SUMIFS(Banque_Transactions!$E:$E,Banque_Transactions!$G:$G,$C315&amp;"-"&amp;$B315))</f>
        <v/>
      </c>
      <c r="L315" s="28" t="str">
        <f>IF($C315="","",$J315-$K315)</f>
        <v/>
      </c>
      <c r="M315" s="26" t="str">
        <f>IF($C315="","",IF($L315&lt;=0,"Payé",IF($K315=0,"Impayé","Partiel")))</f>
        <v/>
      </c>
    </row>
    <row r="316" spans="1:13" ht="15">
      <c r="A316" s="14"/>
      <c r="B316" s="26" t="str">
        <f>IF($A316="","",YEAR($A316)*100+MONTH($A316))</f>
        <v/>
      </c>
      <c r="C316" s="8"/>
      <c r="D316" s="26" t="str">
        <f>IF($C316="","",VLOOKUP($C316,Baux!$A:$K,2,FALSE))</f>
        <v/>
      </c>
      <c r="E316" s="26" t="str">
        <f>IF($C316="","",VLOOKUP(VLOOKUP($C316,Baux!$A:$K,3,FALSE),Locataires!$A:$I,2,FALSE))</f>
        <v/>
      </c>
      <c r="F316" s="26" t="str">
        <f>IF($C316="","",VLOOKUP($C316,Baux!$A:$K,8,FALSE))</f>
        <v/>
      </c>
      <c r="G316" s="27" t="str">
        <f>IF(OR($A316="",$F316=""),"",DATE(YEAR($A316),MONTH($A316),$F316))</f>
        <v/>
      </c>
      <c r="H316" s="28" t="str">
        <f>IF($C316="","",VLOOKUP($C316,Baux!$A:$K,6,FALSE))</f>
        <v/>
      </c>
      <c r="I316" s="28" t="str">
        <f>IF($C316="","",VLOOKUP($C316,Baux!$A:$K,7,FALSE))</f>
        <v/>
      </c>
      <c r="J316" s="28" t="str">
        <f>IF($C316="","",$H316+$I316)</f>
        <v/>
      </c>
      <c r="K316" s="28" t="str">
        <f>IF($C316="","",SUMIFS(Banque_Transactions!$E:$E,Banque_Transactions!$G:$G,$C316&amp;"-"&amp;$B316))</f>
        <v/>
      </c>
      <c r="L316" s="28" t="str">
        <f>IF($C316="","",$J316-$K316)</f>
        <v/>
      </c>
      <c r="M316" s="26" t="str">
        <f>IF($C316="","",IF($L316&lt;=0,"Payé",IF($K316=0,"Impayé","Partiel")))</f>
        <v/>
      </c>
    </row>
    <row r="317" spans="1:13" ht="15">
      <c r="A317" s="14"/>
      <c r="B317" s="26" t="str">
        <f>IF($A317="","",YEAR($A317)*100+MONTH($A317))</f>
        <v/>
      </c>
      <c r="C317" s="8"/>
      <c r="D317" s="26" t="str">
        <f>IF($C317="","",VLOOKUP($C317,Baux!$A:$K,2,FALSE))</f>
        <v/>
      </c>
      <c r="E317" s="26" t="str">
        <f>IF($C317="","",VLOOKUP(VLOOKUP($C317,Baux!$A:$K,3,FALSE),Locataires!$A:$I,2,FALSE))</f>
        <v/>
      </c>
      <c r="F317" s="26" t="str">
        <f>IF($C317="","",VLOOKUP($C317,Baux!$A:$K,8,FALSE))</f>
        <v/>
      </c>
      <c r="G317" s="27" t="str">
        <f>IF(OR($A317="",$F317=""),"",DATE(YEAR($A317),MONTH($A317),$F317))</f>
        <v/>
      </c>
      <c r="H317" s="28" t="str">
        <f>IF($C317="","",VLOOKUP($C317,Baux!$A:$K,6,FALSE))</f>
        <v/>
      </c>
      <c r="I317" s="28" t="str">
        <f>IF($C317="","",VLOOKUP($C317,Baux!$A:$K,7,FALSE))</f>
        <v/>
      </c>
      <c r="J317" s="28" t="str">
        <f>IF($C317="","",$H317+$I317)</f>
        <v/>
      </c>
      <c r="K317" s="28" t="str">
        <f>IF($C317="","",SUMIFS(Banque_Transactions!$E:$E,Banque_Transactions!$G:$G,$C317&amp;"-"&amp;$B317))</f>
        <v/>
      </c>
      <c r="L317" s="28" t="str">
        <f>IF($C317="","",$J317-$K317)</f>
        <v/>
      </c>
      <c r="M317" s="26" t="str">
        <f>IF($C317="","",IF($L317&lt;=0,"Payé",IF($K317=0,"Impayé","Partiel")))</f>
        <v/>
      </c>
    </row>
    <row r="318" spans="1:13" ht="15">
      <c r="A318" s="14"/>
      <c r="B318" s="26" t="str">
        <f>IF($A318="","",YEAR($A318)*100+MONTH($A318))</f>
        <v/>
      </c>
      <c r="C318" s="8"/>
      <c r="D318" s="26" t="str">
        <f>IF($C318="","",VLOOKUP($C318,Baux!$A:$K,2,FALSE))</f>
        <v/>
      </c>
      <c r="E318" s="26" t="str">
        <f>IF($C318="","",VLOOKUP(VLOOKUP($C318,Baux!$A:$K,3,FALSE),Locataires!$A:$I,2,FALSE))</f>
        <v/>
      </c>
      <c r="F318" s="26" t="str">
        <f>IF($C318="","",VLOOKUP($C318,Baux!$A:$K,8,FALSE))</f>
        <v/>
      </c>
      <c r="G318" s="27" t="str">
        <f>IF(OR($A318="",$F318=""),"",DATE(YEAR($A318),MONTH($A318),$F318))</f>
        <v/>
      </c>
      <c r="H318" s="28" t="str">
        <f>IF($C318="","",VLOOKUP($C318,Baux!$A:$K,6,FALSE))</f>
        <v/>
      </c>
      <c r="I318" s="28" t="str">
        <f>IF($C318="","",VLOOKUP($C318,Baux!$A:$K,7,FALSE))</f>
        <v/>
      </c>
      <c r="J318" s="28" t="str">
        <f>IF($C318="","",$H318+$I318)</f>
        <v/>
      </c>
      <c r="K318" s="28" t="str">
        <f>IF($C318="","",SUMIFS(Banque_Transactions!$E:$E,Banque_Transactions!$G:$G,$C318&amp;"-"&amp;$B318))</f>
        <v/>
      </c>
      <c r="L318" s="28" t="str">
        <f>IF($C318="","",$J318-$K318)</f>
        <v/>
      </c>
      <c r="M318" s="26" t="str">
        <f>IF($C318="","",IF($L318&lt;=0,"Payé",IF($K318=0,"Impayé","Partiel")))</f>
        <v/>
      </c>
    </row>
    <row r="319" spans="1:13" ht="15">
      <c r="A319" s="14"/>
      <c r="B319" s="26" t="str">
        <f>IF($A319="","",YEAR($A319)*100+MONTH($A319))</f>
        <v/>
      </c>
      <c r="C319" s="8"/>
      <c r="D319" s="26" t="str">
        <f>IF($C319="","",VLOOKUP($C319,Baux!$A:$K,2,FALSE))</f>
        <v/>
      </c>
      <c r="E319" s="26" t="str">
        <f>IF($C319="","",VLOOKUP(VLOOKUP($C319,Baux!$A:$K,3,FALSE),Locataires!$A:$I,2,FALSE))</f>
        <v/>
      </c>
      <c r="F319" s="26" t="str">
        <f>IF($C319="","",VLOOKUP($C319,Baux!$A:$K,8,FALSE))</f>
        <v/>
      </c>
      <c r="G319" s="27" t="str">
        <f>IF(OR($A319="",$F319=""),"",DATE(YEAR($A319),MONTH($A319),$F319))</f>
        <v/>
      </c>
      <c r="H319" s="28" t="str">
        <f>IF($C319="","",VLOOKUP($C319,Baux!$A:$K,6,FALSE))</f>
        <v/>
      </c>
      <c r="I319" s="28" t="str">
        <f>IF($C319="","",VLOOKUP($C319,Baux!$A:$K,7,FALSE))</f>
        <v/>
      </c>
      <c r="J319" s="28" t="str">
        <f>IF($C319="","",$H319+$I319)</f>
        <v/>
      </c>
      <c r="K319" s="28" t="str">
        <f>IF($C319="","",SUMIFS(Banque_Transactions!$E:$E,Banque_Transactions!$G:$G,$C319&amp;"-"&amp;$B319))</f>
        <v/>
      </c>
      <c r="L319" s="28" t="str">
        <f>IF($C319="","",$J319-$K319)</f>
        <v/>
      </c>
      <c r="M319" s="26" t="str">
        <f>IF($C319="","",IF($L319&lt;=0,"Payé",IF($K319=0,"Impayé","Partiel")))</f>
        <v/>
      </c>
    </row>
    <row r="320" spans="1:13" ht="15">
      <c r="A320" s="14"/>
      <c r="B320" s="26" t="str">
        <f>IF($A320="","",YEAR($A320)*100+MONTH($A320))</f>
        <v/>
      </c>
      <c r="C320" s="8"/>
      <c r="D320" s="26" t="str">
        <f>IF($C320="","",VLOOKUP($C320,Baux!$A:$K,2,FALSE))</f>
        <v/>
      </c>
      <c r="E320" s="26" t="str">
        <f>IF($C320="","",VLOOKUP(VLOOKUP($C320,Baux!$A:$K,3,FALSE),Locataires!$A:$I,2,FALSE))</f>
        <v/>
      </c>
      <c r="F320" s="26" t="str">
        <f>IF($C320="","",VLOOKUP($C320,Baux!$A:$K,8,FALSE))</f>
        <v/>
      </c>
      <c r="G320" s="27" t="str">
        <f>IF(OR($A320="",$F320=""),"",DATE(YEAR($A320),MONTH($A320),$F320))</f>
        <v/>
      </c>
      <c r="H320" s="28" t="str">
        <f>IF($C320="","",VLOOKUP($C320,Baux!$A:$K,6,FALSE))</f>
        <v/>
      </c>
      <c r="I320" s="28" t="str">
        <f>IF($C320="","",VLOOKUP($C320,Baux!$A:$K,7,FALSE))</f>
        <v/>
      </c>
      <c r="J320" s="28" t="str">
        <f>IF($C320="","",$H320+$I320)</f>
        <v/>
      </c>
      <c r="K320" s="28" t="str">
        <f>IF($C320="","",SUMIFS(Banque_Transactions!$E:$E,Banque_Transactions!$G:$G,$C320&amp;"-"&amp;$B320))</f>
        <v/>
      </c>
      <c r="L320" s="28" t="str">
        <f>IF($C320="","",$J320-$K320)</f>
        <v/>
      </c>
      <c r="M320" s="26" t="str">
        <f>IF($C320="","",IF($L320&lt;=0,"Payé",IF($K320=0,"Impayé","Partiel")))</f>
        <v/>
      </c>
    </row>
    <row r="321" spans="1:13" ht="15">
      <c r="A321" s="14"/>
      <c r="B321" s="26" t="str">
        <f>IF($A321="","",YEAR($A321)*100+MONTH($A321))</f>
        <v/>
      </c>
      <c r="C321" s="8"/>
      <c r="D321" s="26" t="str">
        <f>IF($C321="","",VLOOKUP($C321,Baux!$A:$K,2,FALSE))</f>
        <v/>
      </c>
      <c r="E321" s="26" t="str">
        <f>IF($C321="","",VLOOKUP(VLOOKUP($C321,Baux!$A:$K,3,FALSE),Locataires!$A:$I,2,FALSE))</f>
        <v/>
      </c>
      <c r="F321" s="26" t="str">
        <f>IF($C321="","",VLOOKUP($C321,Baux!$A:$K,8,FALSE))</f>
        <v/>
      </c>
      <c r="G321" s="27" t="str">
        <f>IF(OR($A321="",$F321=""),"",DATE(YEAR($A321),MONTH($A321),$F321))</f>
        <v/>
      </c>
      <c r="H321" s="28" t="str">
        <f>IF($C321="","",VLOOKUP($C321,Baux!$A:$K,6,FALSE))</f>
        <v/>
      </c>
      <c r="I321" s="28" t="str">
        <f>IF($C321="","",VLOOKUP($C321,Baux!$A:$K,7,FALSE))</f>
        <v/>
      </c>
      <c r="J321" s="28" t="str">
        <f>IF($C321="","",$H321+$I321)</f>
        <v/>
      </c>
      <c r="K321" s="28" t="str">
        <f>IF($C321="","",SUMIFS(Banque_Transactions!$E:$E,Banque_Transactions!$G:$G,$C321&amp;"-"&amp;$B321))</f>
        <v/>
      </c>
      <c r="L321" s="28" t="str">
        <f>IF($C321="","",$J321-$K321)</f>
        <v/>
      </c>
      <c r="M321" s="26" t="str">
        <f>IF($C321="","",IF($L321&lt;=0,"Payé",IF($K321=0,"Impayé","Partiel")))</f>
        <v/>
      </c>
    </row>
    <row r="322" spans="1:13" ht="15">
      <c r="A322" s="14"/>
      <c r="B322" s="26" t="str">
        <f>IF($A322="","",YEAR($A322)*100+MONTH($A322))</f>
        <v/>
      </c>
      <c r="C322" s="8"/>
      <c r="D322" s="26" t="str">
        <f>IF($C322="","",VLOOKUP($C322,Baux!$A:$K,2,FALSE))</f>
        <v/>
      </c>
      <c r="E322" s="26" t="str">
        <f>IF($C322="","",VLOOKUP(VLOOKUP($C322,Baux!$A:$K,3,FALSE),Locataires!$A:$I,2,FALSE))</f>
        <v/>
      </c>
      <c r="F322" s="26" t="str">
        <f>IF($C322="","",VLOOKUP($C322,Baux!$A:$K,8,FALSE))</f>
        <v/>
      </c>
      <c r="G322" s="27" t="str">
        <f>IF(OR($A322="",$F322=""),"",DATE(YEAR($A322),MONTH($A322),$F322))</f>
        <v/>
      </c>
      <c r="H322" s="28" t="str">
        <f>IF($C322="","",VLOOKUP($C322,Baux!$A:$K,6,FALSE))</f>
        <v/>
      </c>
      <c r="I322" s="28" t="str">
        <f>IF($C322="","",VLOOKUP($C322,Baux!$A:$K,7,FALSE))</f>
        <v/>
      </c>
      <c r="J322" s="28" t="str">
        <f>IF($C322="","",$H322+$I322)</f>
        <v/>
      </c>
      <c r="K322" s="28" t="str">
        <f>IF($C322="","",SUMIFS(Banque_Transactions!$E:$E,Banque_Transactions!$G:$G,$C322&amp;"-"&amp;$B322))</f>
        <v/>
      </c>
      <c r="L322" s="28" t="str">
        <f>IF($C322="","",$J322-$K322)</f>
        <v/>
      </c>
      <c r="M322" s="26" t="str">
        <f>IF($C322="","",IF($L322&lt;=0,"Payé",IF($K322=0,"Impayé","Partiel")))</f>
        <v/>
      </c>
    </row>
    <row r="323" spans="1:13" ht="15">
      <c r="A323" s="14"/>
      <c r="B323" s="26" t="str">
        <f>IF($A323="","",YEAR($A323)*100+MONTH($A323))</f>
        <v/>
      </c>
      <c r="C323" s="8"/>
      <c r="D323" s="26" t="str">
        <f>IF($C323="","",VLOOKUP($C323,Baux!$A:$K,2,FALSE))</f>
        <v/>
      </c>
      <c r="E323" s="26" t="str">
        <f>IF($C323="","",VLOOKUP(VLOOKUP($C323,Baux!$A:$K,3,FALSE),Locataires!$A:$I,2,FALSE))</f>
        <v/>
      </c>
      <c r="F323" s="26" t="str">
        <f>IF($C323="","",VLOOKUP($C323,Baux!$A:$K,8,FALSE))</f>
        <v/>
      </c>
      <c r="G323" s="27" t="str">
        <f>IF(OR($A323="",$F323=""),"",DATE(YEAR($A323),MONTH($A323),$F323))</f>
        <v/>
      </c>
      <c r="H323" s="28" t="str">
        <f>IF($C323="","",VLOOKUP($C323,Baux!$A:$K,6,FALSE))</f>
        <v/>
      </c>
      <c r="I323" s="28" t="str">
        <f>IF($C323="","",VLOOKUP($C323,Baux!$A:$K,7,FALSE))</f>
        <v/>
      </c>
      <c r="J323" s="28" t="str">
        <f>IF($C323="","",$H323+$I323)</f>
        <v/>
      </c>
      <c r="K323" s="28" t="str">
        <f>IF($C323="","",SUMIFS(Banque_Transactions!$E:$E,Banque_Transactions!$G:$G,$C323&amp;"-"&amp;$B323))</f>
        <v/>
      </c>
      <c r="L323" s="28" t="str">
        <f>IF($C323="","",$J323-$K323)</f>
        <v/>
      </c>
      <c r="M323" s="26" t="str">
        <f>IF($C323="","",IF($L323&lt;=0,"Payé",IF($K323=0,"Impayé","Partiel")))</f>
        <v/>
      </c>
    </row>
    <row r="324" spans="1:13" ht="15">
      <c r="A324" s="14"/>
      <c r="B324" s="26" t="str">
        <f>IF($A324="","",YEAR($A324)*100+MONTH($A324))</f>
        <v/>
      </c>
      <c r="C324" s="8"/>
      <c r="D324" s="26" t="str">
        <f>IF($C324="","",VLOOKUP($C324,Baux!$A:$K,2,FALSE))</f>
        <v/>
      </c>
      <c r="E324" s="26" t="str">
        <f>IF($C324="","",VLOOKUP(VLOOKUP($C324,Baux!$A:$K,3,FALSE),Locataires!$A:$I,2,FALSE))</f>
        <v/>
      </c>
      <c r="F324" s="26" t="str">
        <f>IF($C324="","",VLOOKUP($C324,Baux!$A:$K,8,FALSE))</f>
        <v/>
      </c>
      <c r="G324" s="27" t="str">
        <f>IF(OR($A324="",$F324=""),"",DATE(YEAR($A324),MONTH($A324),$F324))</f>
        <v/>
      </c>
      <c r="H324" s="28" t="str">
        <f>IF($C324="","",VLOOKUP($C324,Baux!$A:$K,6,FALSE))</f>
        <v/>
      </c>
      <c r="I324" s="28" t="str">
        <f>IF($C324="","",VLOOKUP($C324,Baux!$A:$K,7,FALSE))</f>
        <v/>
      </c>
      <c r="J324" s="28" t="str">
        <f>IF($C324="","",$H324+$I324)</f>
        <v/>
      </c>
      <c r="K324" s="28" t="str">
        <f>IF($C324="","",SUMIFS(Banque_Transactions!$E:$E,Banque_Transactions!$G:$G,$C324&amp;"-"&amp;$B324))</f>
        <v/>
      </c>
      <c r="L324" s="28" t="str">
        <f>IF($C324="","",$J324-$K324)</f>
        <v/>
      </c>
      <c r="M324" s="26" t="str">
        <f>IF($C324="","",IF($L324&lt;=0,"Payé",IF($K324=0,"Impayé","Partiel")))</f>
        <v/>
      </c>
    </row>
    <row r="325" spans="1:13" ht="15">
      <c r="A325" s="14"/>
      <c r="B325" s="26" t="str">
        <f>IF($A325="","",YEAR($A325)*100+MONTH($A325))</f>
        <v/>
      </c>
      <c r="C325" s="8"/>
      <c r="D325" s="26" t="str">
        <f>IF($C325="","",VLOOKUP($C325,Baux!$A:$K,2,FALSE))</f>
        <v/>
      </c>
      <c r="E325" s="26" t="str">
        <f>IF($C325="","",VLOOKUP(VLOOKUP($C325,Baux!$A:$K,3,FALSE),Locataires!$A:$I,2,FALSE))</f>
        <v/>
      </c>
      <c r="F325" s="26" t="str">
        <f>IF($C325="","",VLOOKUP($C325,Baux!$A:$K,8,FALSE))</f>
        <v/>
      </c>
      <c r="G325" s="27" t="str">
        <f>IF(OR($A325="",$F325=""),"",DATE(YEAR($A325),MONTH($A325),$F325))</f>
        <v/>
      </c>
      <c r="H325" s="28" t="str">
        <f>IF($C325="","",VLOOKUP($C325,Baux!$A:$K,6,FALSE))</f>
        <v/>
      </c>
      <c r="I325" s="28" t="str">
        <f>IF($C325="","",VLOOKUP($C325,Baux!$A:$K,7,FALSE))</f>
        <v/>
      </c>
      <c r="J325" s="28" t="str">
        <f>IF($C325="","",$H325+$I325)</f>
        <v/>
      </c>
      <c r="K325" s="28" t="str">
        <f>IF($C325="","",SUMIFS(Banque_Transactions!$E:$E,Banque_Transactions!$G:$G,$C325&amp;"-"&amp;$B325))</f>
        <v/>
      </c>
      <c r="L325" s="28" t="str">
        <f>IF($C325="","",$J325-$K325)</f>
        <v/>
      </c>
      <c r="M325" s="26" t="str">
        <f>IF($C325="","",IF($L325&lt;=0,"Payé",IF($K325=0,"Impayé","Partiel")))</f>
        <v/>
      </c>
    </row>
    <row r="326" spans="1:13" ht="15">
      <c r="A326" s="14"/>
      <c r="B326" s="26" t="str">
        <f>IF($A326="","",YEAR($A326)*100+MONTH($A326))</f>
        <v/>
      </c>
      <c r="C326" s="8"/>
      <c r="D326" s="26" t="str">
        <f>IF($C326="","",VLOOKUP($C326,Baux!$A:$K,2,FALSE))</f>
        <v/>
      </c>
      <c r="E326" s="26" t="str">
        <f>IF($C326="","",VLOOKUP(VLOOKUP($C326,Baux!$A:$K,3,FALSE),Locataires!$A:$I,2,FALSE))</f>
        <v/>
      </c>
      <c r="F326" s="26" t="str">
        <f>IF($C326="","",VLOOKUP($C326,Baux!$A:$K,8,FALSE))</f>
        <v/>
      </c>
      <c r="G326" s="27" t="str">
        <f>IF(OR($A326="",$F326=""),"",DATE(YEAR($A326),MONTH($A326),$F326))</f>
        <v/>
      </c>
      <c r="H326" s="28" t="str">
        <f>IF($C326="","",VLOOKUP($C326,Baux!$A:$K,6,FALSE))</f>
        <v/>
      </c>
      <c r="I326" s="28" t="str">
        <f>IF($C326="","",VLOOKUP($C326,Baux!$A:$K,7,FALSE))</f>
        <v/>
      </c>
      <c r="J326" s="28" t="str">
        <f>IF($C326="","",$H326+$I326)</f>
        <v/>
      </c>
      <c r="K326" s="28" t="str">
        <f>IF($C326="","",SUMIFS(Banque_Transactions!$E:$E,Banque_Transactions!$G:$G,$C326&amp;"-"&amp;$B326))</f>
        <v/>
      </c>
      <c r="L326" s="28" t="str">
        <f>IF($C326="","",$J326-$K326)</f>
        <v/>
      </c>
      <c r="M326" s="26" t="str">
        <f>IF($C326="","",IF($L326&lt;=0,"Payé",IF($K326=0,"Impayé","Partiel")))</f>
        <v/>
      </c>
    </row>
    <row r="327" spans="1:13" ht="15">
      <c r="A327" s="14"/>
      <c r="B327" s="26" t="str">
        <f>IF($A327="","",YEAR($A327)*100+MONTH($A327))</f>
        <v/>
      </c>
      <c r="C327" s="8"/>
      <c r="D327" s="26" t="str">
        <f>IF($C327="","",VLOOKUP($C327,Baux!$A:$K,2,FALSE))</f>
        <v/>
      </c>
      <c r="E327" s="26" t="str">
        <f>IF($C327="","",VLOOKUP(VLOOKUP($C327,Baux!$A:$K,3,FALSE),Locataires!$A:$I,2,FALSE))</f>
        <v/>
      </c>
      <c r="F327" s="26" t="str">
        <f>IF($C327="","",VLOOKUP($C327,Baux!$A:$K,8,FALSE))</f>
        <v/>
      </c>
      <c r="G327" s="27" t="str">
        <f>IF(OR($A327="",$F327=""),"",DATE(YEAR($A327),MONTH($A327),$F327))</f>
        <v/>
      </c>
      <c r="H327" s="28" t="str">
        <f>IF($C327="","",VLOOKUP($C327,Baux!$A:$K,6,FALSE))</f>
        <v/>
      </c>
      <c r="I327" s="28" t="str">
        <f>IF($C327="","",VLOOKUP($C327,Baux!$A:$K,7,FALSE))</f>
        <v/>
      </c>
      <c r="J327" s="28" t="str">
        <f>IF($C327="","",$H327+$I327)</f>
        <v/>
      </c>
      <c r="K327" s="28" t="str">
        <f>IF($C327="","",SUMIFS(Banque_Transactions!$E:$E,Banque_Transactions!$G:$G,$C327&amp;"-"&amp;$B327))</f>
        <v/>
      </c>
      <c r="L327" s="28" t="str">
        <f>IF($C327="","",$J327-$K327)</f>
        <v/>
      </c>
      <c r="M327" s="26" t="str">
        <f>IF($C327="","",IF($L327&lt;=0,"Payé",IF($K327=0,"Impayé","Partiel")))</f>
        <v/>
      </c>
    </row>
    <row r="328" spans="1:13" ht="15">
      <c r="A328" s="14"/>
      <c r="B328" s="26" t="str">
        <f>IF($A328="","",YEAR($A328)*100+MONTH($A328))</f>
        <v/>
      </c>
      <c r="C328" s="8"/>
      <c r="D328" s="26" t="str">
        <f>IF($C328="","",VLOOKUP($C328,Baux!$A:$K,2,FALSE))</f>
        <v/>
      </c>
      <c r="E328" s="26" t="str">
        <f>IF($C328="","",VLOOKUP(VLOOKUP($C328,Baux!$A:$K,3,FALSE),Locataires!$A:$I,2,FALSE))</f>
        <v/>
      </c>
      <c r="F328" s="26" t="str">
        <f>IF($C328="","",VLOOKUP($C328,Baux!$A:$K,8,FALSE))</f>
        <v/>
      </c>
      <c r="G328" s="27" t="str">
        <f>IF(OR($A328="",$F328=""),"",DATE(YEAR($A328),MONTH($A328),$F328))</f>
        <v/>
      </c>
      <c r="H328" s="28" t="str">
        <f>IF($C328="","",VLOOKUP($C328,Baux!$A:$K,6,FALSE))</f>
        <v/>
      </c>
      <c r="I328" s="28" t="str">
        <f>IF($C328="","",VLOOKUP($C328,Baux!$A:$K,7,FALSE))</f>
        <v/>
      </c>
      <c r="J328" s="28" t="str">
        <f>IF($C328="","",$H328+$I328)</f>
        <v/>
      </c>
      <c r="K328" s="28" t="str">
        <f>IF($C328="","",SUMIFS(Banque_Transactions!$E:$E,Banque_Transactions!$G:$G,$C328&amp;"-"&amp;$B328))</f>
        <v/>
      </c>
      <c r="L328" s="28" t="str">
        <f>IF($C328="","",$J328-$K328)</f>
        <v/>
      </c>
      <c r="M328" s="26" t="str">
        <f>IF($C328="","",IF($L328&lt;=0,"Payé",IF($K328=0,"Impayé","Partiel")))</f>
        <v/>
      </c>
    </row>
    <row r="329" spans="1:13" ht="15">
      <c r="A329" s="14"/>
      <c r="B329" s="26" t="str">
        <f>IF($A329="","",YEAR($A329)*100+MONTH($A329))</f>
        <v/>
      </c>
      <c r="C329" s="8"/>
      <c r="D329" s="26" t="str">
        <f>IF($C329="","",VLOOKUP($C329,Baux!$A:$K,2,FALSE))</f>
        <v/>
      </c>
      <c r="E329" s="26" t="str">
        <f>IF($C329="","",VLOOKUP(VLOOKUP($C329,Baux!$A:$K,3,FALSE),Locataires!$A:$I,2,FALSE))</f>
        <v/>
      </c>
      <c r="F329" s="26" t="str">
        <f>IF($C329="","",VLOOKUP($C329,Baux!$A:$K,8,FALSE))</f>
        <v/>
      </c>
      <c r="G329" s="27" t="str">
        <f>IF(OR($A329="",$F329=""),"",DATE(YEAR($A329),MONTH($A329),$F329))</f>
        <v/>
      </c>
      <c r="H329" s="28" t="str">
        <f>IF($C329="","",VLOOKUP($C329,Baux!$A:$K,6,FALSE))</f>
        <v/>
      </c>
      <c r="I329" s="28" t="str">
        <f>IF($C329="","",VLOOKUP($C329,Baux!$A:$K,7,FALSE))</f>
        <v/>
      </c>
      <c r="J329" s="28" t="str">
        <f>IF($C329="","",$H329+$I329)</f>
        <v/>
      </c>
      <c r="K329" s="28" t="str">
        <f>IF($C329="","",SUMIFS(Banque_Transactions!$E:$E,Banque_Transactions!$G:$G,$C329&amp;"-"&amp;$B329))</f>
        <v/>
      </c>
      <c r="L329" s="28" t="str">
        <f>IF($C329="","",$J329-$K329)</f>
        <v/>
      </c>
      <c r="M329" s="26" t="str">
        <f>IF($C329="","",IF($L329&lt;=0,"Payé",IF($K329=0,"Impayé","Partiel")))</f>
        <v/>
      </c>
    </row>
    <row r="330" spans="1:13" ht="15">
      <c r="A330" s="14"/>
      <c r="B330" s="26" t="str">
        <f>IF($A330="","",YEAR($A330)*100+MONTH($A330))</f>
        <v/>
      </c>
      <c r="C330" s="8"/>
      <c r="D330" s="26" t="str">
        <f>IF($C330="","",VLOOKUP($C330,Baux!$A:$K,2,FALSE))</f>
        <v/>
      </c>
      <c r="E330" s="26" t="str">
        <f>IF($C330="","",VLOOKUP(VLOOKUP($C330,Baux!$A:$K,3,FALSE),Locataires!$A:$I,2,FALSE))</f>
        <v/>
      </c>
      <c r="F330" s="26" t="str">
        <f>IF($C330="","",VLOOKUP($C330,Baux!$A:$K,8,FALSE))</f>
        <v/>
      </c>
      <c r="G330" s="27" t="str">
        <f>IF(OR($A330="",$F330=""),"",DATE(YEAR($A330),MONTH($A330),$F330))</f>
        <v/>
      </c>
      <c r="H330" s="28" t="str">
        <f>IF($C330="","",VLOOKUP($C330,Baux!$A:$K,6,FALSE))</f>
        <v/>
      </c>
      <c r="I330" s="28" t="str">
        <f>IF($C330="","",VLOOKUP($C330,Baux!$A:$K,7,FALSE))</f>
        <v/>
      </c>
      <c r="J330" s="28" t="str">
        <f>IF($C330="","",$H330+$I330)</f>
        <v/>
      </c>
      <c r="K330" s="28" t="str">
        <f>IF($C330="","",SUMIFS(Banque_Transactions!$E:$E,Banque_Transactions!$G:$G,$C330&amp;"-"&amp;$B330))</f>
        <v/>
      </c>
      <c r="L330" s="28" t="str">
        <f>IF($C330="","",$J330-$K330)</f>
        <v/>
      </c>
      <c r="M330" s="26" t="str">
        <f>IF($C330="","",IF($L330&lt;=0,"Payé",IF($K330=0,"Impayé","Partiel")))</f>
        <v/>
      </c>
    </row>
    <row r="331" spans="1:13" ht="15">
      <c r="A331" s="14"/>
      <c r="B331" s="26" t="str">
        <f>IF($A331="","",YEAR($A331)*100+MONTH($A331))</f>
        <v/>
      </c>
      <c r="C331" s="8"/>
      <c r="D331" s="26" t="str">
        <f>IF($C331="","",VLOOKUP($C331,Baux!$A:$K,2,FALSE))</f>
        <v/>
      </c>
      <c r="E331" s="26" t="str">
        <f>IF($C331="","",VLOOKUP(VLOOKUP($C331,Baux!$A:$K,3,FALSE),Locataires!$A:$I,2,FALSE))</f>
        <v/>
      </c>
      <c r="F331" s="26" t="str">
        <f>IF($C331="","",VLOOKUP($C331,Baux!$A:$K,8,FALSE))</f>
        <v/>
      </c>
      <c r="G331" s="27" t="str">
        <f>IF(OR($A331="",$F331=""),"",DATE(YEAR($A331),MONTH($A331),$F331))</f>
        <v/>
      </c>
      <c r="H331" s="28" t="str">
        <f>IF($C331="","",VLOOKUP($C331,Baux!$A:$K,6,FALSE))</f>
        <v/>
      </c>
      <c r="I331" s="28" t="str">
        <f>IF($C331="","",VLOOKUP($C331,Baux!$A:$K,7,FALSE))</f>
        <v/>
      </c>
      <c r="J331" s="28" t="str">
        <f>IF($C331="","",$H331+$I331)</f>
        <v/>
      </c>
      <c r="K331" s="28" t="str">
        <f>IF($C331="","",SUMIFS(Banque_Transactions!$E:$E,Banque_Transactions!$G:$G,$C331&amp;"-"&amp;$B331))</f>
        <v/>
      </c>
      <c r="L331" s="28" t="str">
        <f>IF($C331="","",$J331-$K331)</f>
        <v/>
      </c>
      <c r="M331" s="26" t="str">
        <f>IF($C331="","",IF($L331&lt;=0,"Payé",IF($K331=0,"Impayé","Partiel")))</f>
        <v/>
      </c>
    </row>
    <row r="332" spans="1:13" ht="15">
      <c r="A332" s="14"/>
      <c r="B332" s="26" t="str">
        <f>IF($A332="","",YEAR($A332)*100+MONTH($A332))</f>
        <v/>
      </c>
      <c r="C332" s="8"/>
      <c r="D332" s="26" t="str">
        <f>IF($C332="","",VLOOKUP($C332,Baux!$A:$K,2,FALSE))</f>
        <v/>
      </c>
      <c r="E332" s="26" t="str">
        <f>IF($C332="","",VLOOKUP(VLOOKUP($C332,Baux!$A:$K,3,FALSE),Locataires!$A:$I,2,FALSE))</f>
        <v/>
      </c>
      <c r="F332" s="26" t="str">
        <f>IF($C332="","",VLOOKUP($C332,Baux!$A:$K,8,FALSE))</f>
        <v/>
      </c>
      <c r="G332" s="27" t="str">
        <f>IF(OR($A332="",$F332=""),"",DATE(YEAR($A332),MONTH($A332),$F332))</f>
        <v/>
      </c>
      <c r="H332" s="28" t="str">
        <f>IF($C332="","",VLOOKUP($C332,Baux!$A:$K,6,FALSE))</f>
        <v/>
      </c>
      <c r="I332" s="28" t="str">
        <f>IF($C332="","",VLOOKUP($C332,Baux!$A:$K,7,FALSE))</f>
        <v/>
      </c>
      <c r="J332" s="28" t="str">
        <f>IF($C332="","",$H332+$I332)</f>
        <v/>
      </c>
      <c r="K332" s="28" t="str">
        <f>IF($C332="","",SUMIFS(Banque_Transactions!$E:$E,Banque_Transactions!$G:$G,$C332&amp;"-"&amp;$B332))</f>
        <v/>
      </c>
      <c r="L332" s="28" t="str">
        <f>IF($C332="","",$J332-$K332)</f>
        <v/>
      </c>
      <c r="M332" s="26" t="str">
        <f>IF($C332="","",IF($L332&lt;=0,"Payé",IF($K332=0,"Impayé","Partiel")))</f>
        <v/>
      </c>
    </row>
    <row r="333" spans="1:13" ht="15">
      <c r="A333" s="14"/>
      <c r="B333" s="26" t="str">
        <f>IF($A333="","",YEAR($A333)*100+MONTH($A333))</f>
        <v/>
      </c>
      <c r="C333" s="8"/>
      <c r="D333" s="26" t="str">
        <f>IF($C333="","",VLOOKUP($C333,Baux!$A:$K,2,FALSE))</f>
        <v/>
      </c>
      <c r="E333" s="26" t="str">
        <f>IF($C333="","",VLOOKUP(VLOOKUP($C333,Baux!$A:$K,3,FALSE),Locataires!$A:$I,2,FALSE))</f>
        <v/>
      </c>
      <c r="F333" s="26" t="str">
        <f>IF($C333="","",VLOOKUP($C333,Baux!$A:$K,8,FALSE))</f>
        <v/>
      </c>
      <c r="G333" s="27" t="str">
        <f>IF(OR($A333="",$F333=""),"",DATE(YEAR($A333),MONTH($A333),$F333))</f>
        <v/>
      </c>
      <c r="H333" s="28" t="str">
        <f>IF($C333="","",VLOOKUP($C333,Baux!$A:$K,6,FALSE))</f>
        <v/>
      </c>
      <c r="I333" s="28" t="str">
        <f>IF($C333="","",VLOOKUP($C333,Baux!$A:$K,7,FALSE))</f>
        <v/>
      </c>
      <c r="J333" s="28" t="str">
        <f>IF($C333="","",$H333+$I333)</f>
        <v/>
      </c>
      <c r="K333" s="28" t="str">
        <f>IF($C333="","",SUMIFS(Banque_Transactions!$E:$E,Banque_Transactions!$G:$G,$C333&amp;"-"&amp;$B333))</f>
        <v/>
      </c>
      <c r="L333" s="28" t="str">
        <f>IF($C333="","",$J333-$K333)</f>
        <v/>
      </c>
      <c r="M333" s="26" t="str">
        <f>IF($C333="","",IF($L333&lt;=0,"Payé",IF($K333=0,"Impayé","Partiel")))</f>
        <v/>
      </c>
    </row>
    <row r="334" spans="1:13" ht="15">
      <c r="A334" s="14"/>
      <c r="B334" s="26" t="str">
        <f>IF($A334="","",YEAR($A334)*100+MONTH($A334))</f>
        <v/>
      </c>
      <c r="C334" s="8"/>
      <c r="D334" s="26" t="str">
        <f>IF($C334="","",VLOOKUP($C334,Baux!$A:$K,2,FALSE))</f>
        <v/>
      </c>
      <c r="E334" s="26" t="str">
        <f>IF($C334="","",VLOOKUP(VLOOKUP($C334,Baux!$A:$K,3,FALSE),Locataires!$A:$I,2,FALSE))</f>
        <v/>
      </c>
      <c r="F334" s="26" t="str">
        <f>IF($C334="","",VLOOKUP($C334,Baux!$A:$K,8,FALSE))</f>
        <v/>
      </c>
      <c r="G334" s="27" t="str">
        <f>IF(OR($A334="",$F334=""),"",DATE(YEAR($A334),MONTH($A334),$F334))</f>
        <v/>
      </c>
      <c r="H334" s="28" t="str">
        <f>IF($C334="","",VLOOKUP($C334,Baux!$A:$K,6,FALSE))</f>
        <v/>
      </c>
      <c r="I334" s="28" t="str">
        <f>IF($C334="","",VLOOKUP($C334,Baux!$A:$K,7,FALSE))</f>
        <v/>
      </c>
      <c r="J334" s="28" t="str">
        <f>IF($C334="","",$H334+$I334)</f>
        <v/>
      </c>
      <c r="K334" s="28" t="str">
        <f>IF($C334="","",SUMIFS(Banque_Transactions!$E:$E,Banque_Transactions!$G:$G,$C334&amp;"-"&amp;$B334))</f>
        <v/>
      </c>
      <c r="L334" s="28" t="str">
        <f>IF($C334="","",$J334-$K334)</f>
        <v/>
      </c>
      <c r="M334" s="26" t="str">
        <f>IF($C334="","",IF($L334&lt;=0,"Payé",IF($K334=0,"Impayé","Partiel")))</f>
        <v/>
      </c>
    </row>
    <row r="335" spans="1:13" ht="15">
      <c r="A335" s="14"/>
      <c r="B335" s="26" t="str">
        <f>IF($A335="","",YEAR($A335)*100+MONTH($A335))</f>
        <v/>
      </c>
      <c r="C335" s="8"/>
      <c r="D335" s="26" t="str">
        <f>IF($C335="","",VLOOKUP($C335,Baux!$A:$K,2,FALSE))</f>
        <v/>
      </c>
      <c r="E335" s="26" t="str">
        <f>IF($C335="","",VLOOKUP(VLOOKUP($C335,Baux!$A:$K,3,FALSE),Locataires!$A:$I,2,FALSE))</f>
        <v/>
      </c>
      <c r="F335" s="26" t="str">
        <f>IF($C335="","",VLOOKUP($C335,Baux!$A:$K,8,FALSE))</f>
        <v/>
      </c>
      <c r="G335" s="27" t="str">
        <f>IF(OR($A335="",$F335=""),"",DATE(YEAR($A335),MONTH($A335),$F335))</f>
        <v/>
      </c>
      <c r="H335" s="28" t="str">
        <f>IF($C335="","",VLOOKUP($C335,Baux!$A:$K,6,FALSE))</f>
        <v/>
      </c>
      <c r="I335" s="28" t="str">
        <f>IF($C335="","",VLOOKUP($C335,Baux!$A:$K,7,FALSE))</f>
        <v/>
      </c>
      <c r="J335" s="28" t="str">
        <f>IF($C335="","",$H335+$I335)</f>
        <v/>
      </c>
      <c r="K335" s="28" t="str">
        <f>IF($C335="","",SUMIFS(Banque_Transactions!$E:$E,Banque_Transactions!$G:$G,$C335&amp;"-"&amp;$B335))</f>
        <v/>
      </c>
      <c r="L335" s="28" t="str">
        <f>IF($C335="","",$J335-$K335)</f>
        <v/>
      </c>
      <c r="M335" s="26" t="str">
        <f>IF($C335="","",IF($L335&lt;=0,"Payé",IF($K335=0,"Impayé","Partiel")))</f>
        <v/>
      </c>
    </row>
    <row r="336" spans="1:13" ht="15">
      <c r="A336" s="14"/>
      <c r="B336" s="26" t="str">
        <f>IF($A336="","",YEAR($A336)*100+MONTH($A336))</f>
        <v/>
      </c>
      <c r="C336" s="8"/>
      <c r="D336" s="26" t="str">
        <f>IF($C336="","",VLOOKUP($C336,Baux!$A:$K,2,FALSE))</f>
        <v/>
      </c>
      <c r="E336" s="26" t="str">
        <f>IF($C336="","",VLOOKUP(VLOOKUP($C336,Baux!$A:$K,3,FALSE),Locataires!$A:$I,2,FALSE))</f>
        <v/>
      </c>
      <c r="F336" s="26" t="str">
        <f>IF($C336="","",VLOOKUP($C336,Baux!$A:$K,8,FALSE))</f>
        <v/>
      </c>
      <c r="G336" s="27" t="str">
        <f>IF(OR($A336="",$F336=""),"",DATE(YEAR($A336),MONTH($A336),$F336))</f>
        <v/>
      </c>
      <c r="H336" s="28" t="str">
        <f>IF($C336="","",VLOOKUP($C336,Baux!$A:$K,6,FALSE))</f>
        <v/>
      </c>
      <c r="I336" s="28" t="str">
        <f>IF($C336="","",VLOOKUP($C336,Baux!$A:$K,7,FALSE))</f>
        <v/>
      </c>
      <c r="J336" s="28" t="str">
        <f>IF($C336="","",$H336+$I336)</f>
        <v/>
      </c>
      <c r="K336" s="28" t="str">
        <f>IF($C336="","",SUMIFS(Banque_Transactions!$E:$E,Banque_Transactions!$G:$G,$C336&amp;"-"&amp;$B336))</f>
        <v/>
      </c>
      <c r="L336" s="28" t="str">
        <f>IF($C336="","",$J336-$K336)</f>
        <v/>
      </c>
      <c r="M336" s="26" t="str">
        <f>IF($C336="","",IF($L336&lt;=0,"Payé",IF($K336=0,"Impayé","Partiel")))</f>
        <v/>
      </c>
    </row>
    <row r="337" spans="1:13" ht="15">
      <c r="A337" s="14"/>
      <c r="B337" s="26" t="str">
        <f>IF($A337="","",YEAR($A337)*100+MONTH($A337))</f>
        <v/>
      </c>
      <c r="C337" s="8"/>
      <c r="D337" s="26" t="str">
        <f>IF($C337="","",VLOOKUP($C337,Baux!$A:$K,2,FALSE))</f>
        <v/>
      </c>
      <c r="E337" s="26" t="str">
        <f>IF($C337="","",VLOOKUP(VLOOKUP($C337,Baux!$A:$K,3,FALSE),Locataires!$A:$I,2,FALSE))</f>
        <v/>
      </c>
      <c r="F337" s="26" t="str">
        <f>IF($C337="","",VLOOKUP($C337,Baux!$A:$K,8,FALSE))</f>
        <v/>
      </c>
      <c r="G337" s="27" t="str">
        <f>IF(OR($A337="",$F337=""),"",DATE(YEAR($A337),MONTH($A337),$F337))</f>
        <v/>
      </c>
      <c r="H337" s="28" t="str">
        <f>IF($C337="","",VLOOKUP($C337,Baux!$A:$K,6,FALSE))</f>
        <v/>
      </c>
      <c r="I337" s="28" t="str">
        <f>IF($C337="","",VLOOKUP($C337,Baux!$A:$K,7,FALSE))</f>
        <v/>
      </c>
      <c r="J337" s="28" t="str">
        <f>IF($C337="","",$H337+$I337)</f>
        <v/>
      </c>
      <c r="K337" s="28" t="str">
        <f>IF($C337="","",SUMIFS(Banque_Transactions!$E:$E,Banque_Transactions!$G:$G,$C337&amp;"-"&amp;$B337))</f>
        <v/>
      </c>
      <c r="L337" s="28" t="str">
        <f>IF($C337="","",$J337-$K337)</f>
        <v/>
      </c>
      <c r="M337" s="26" t="str">
        <f>IF($C337="","",IF($L337&lt;=0,"Payé",IF($K337=0,"Impayé","Partiel")))</f>
        <v/>
      </c>
    </row>
    <row r="338" spans="1:13" ht="15">
      <c r="A338" s="14"/>
      <c r="B338" s="26" t="str">
        <f>IF($A338="","",YEAR($A338)*100+MONTH($A338))</f>
        <v/>
      </c>
      <c r="C338" s="8"/>
      <c r="D338" s="26" t="str">
        <f>IF($C338="","",VLOOKUP($C338,Baux!$A:$K,2,FALSE))</f>
        <v/>
      </c>
      <c r="E338" s="26" t="str">
        <f>IF($C338="","",VLOOKUP(VLOOKUP($C338,Baux!$A:$K,3,FALSE),Locataires!$A:$I,2,FALSE))</f>
        <v/>
      </c>
      <c r="F338" s="26" t="str">
        <f>IF($C338="","",VLOOKUP($C338,Baux!$A:$K,8,FALSE))</f>
        <v/>
      </c>
      <c r="G338" s="27" t="str">
        <f>IF(OR($A338="",$F338=""),"",DATE(YEAR($A338),MONTH($A338),$F338))</f>
        <v/>
      </c>
      <c r="H338" s="28" t="str">
        <f>IF($C338="","",VLOOKUP($C338,Baux!$A:$K,6,FALSE))</f>
        <v/>
      </c>
      <c r="I338" s="28" t="str">
        <f>IF($C338="","",VLOOKUP($C338,Baux!$A:$K,7,FALSE))</f>
        <v/>
      </c>
      <c r="J338" s="28" t="str">
        <f>IF($C338="","",$H338+$I338)</f>
        <v/>
      </c>
      <c r="K338" s="28" t="str">
        <f>IF($C338="","",SUMIFS(Banque_Transactions!$E:$E,Banque_Transactions!$G:$G,$C338&amp;"-"&amp;$B338))</f>
        <v/>
      </c>
      <c r="L338" s="28" t="str">
        <f>IF($C338="","",$J338-$K338)</f>
        <v/>
      </c>
      <c r="M338" s="26" t="str">
        <f>IF($C338="","",IF($L338&lt;=0,"Payé",IF($K338=0,"Impayé","Partiel")))</f>
        <v/>
      </c>
    </row>
    <row r="339" spans="1:13" ht="15">
      <c r="A339" s="14"/>
      <c r="B339" s="26" t="str">
        <f>IF($A339="","",YEAR($A339)*100+MONTH($A339))</f>
        <v/>
      </c>
      <c r="C339" s="8"/>
      <c r="D339" s="26" t="str">
        <f>IF($C339="","",VLOOKUP($C339,Baux!$A:$K,2,FALSE))</f>
        <v/>
      </c>
      <c r="E339" s="26" t="str">
        <f>IF($C339="","",VLOOKUP(VLOOKUP($C339,Baux!$A:$K,3,FALSE),Locataires!$A:$I,2,FALSE))</f>
        <v/>
      </c>
      <c r="F339" s="26" t="str">
        <f>IF($C339="","",VLOOKUP($C339,Baux!$A:$K,8,FALSE))</f>
        <v/>
      </c>
      <c r="G339" s="27" t="str">
        <f>IF(OR($A339="",$F339=""),"",DATE(YEAR($A339),MONTH($A339),$F339))</f>
        <v/>
      </c>
      <c r="H339" s="28" t="str">
        <f>IF($C339="","",VLOOKUP($C339,Baux!$A:$K,6,FALSE))</f>
        <v/>
      </c>
      <c r="I339" s="28" t="str">
        <f>IF($C339="","",VLOOKUP($C339,Baux!$A:$K,7,FALSE))</f>
        <v/>
      </c>
      <c r="J339" s="28" t="str">
        <f>IF($C339="","",$H339+$I339)</f>
        <v/>
      </c>
      <c r="K339" s="28" t="str">
        <f>IF($C339="","",SUMIFS(Banque_Transactions!$E:$E,Banque_Transactions!$G:$G,$C339&amp;"-"&amp;$B339))</f>
        <v/>
      </c>
      <c r="L339" s="28" t="str">
        <f>IF($C339="","",$J339-$K339)</f>
        <v/>
      </c>
      <c r="M339" s="26" t="str">
        <f>IF($C339="","",IF($L339&lt;=0,"Payé",IF($K339=0,"Impayé","Partiel")))</f>
        <v/>
      </c>
    </row>
    <row r="340" spans="1:13" ht="15">
      <c r="A340" s="14"/>
      <c r="B340" s="26" t="str">
        <f>IF($A340="","",YEAR($A340)*100+MONTH($A340))</f>
        <v/>
      </c>
      <c r="C340" s="8"/>
      <c r="D340" s="26" t="str">
        <f>IF($C340="","",VLOOKUP($C340,Baux!$A:$K,2,FALSE))</f>
        <v/>
      </c>
      <c r="E340" s="26" t="str">
        <f>IF($C340="","",VLOOKUP(VLOOKUP($C340,Baux!$A:$K,3,FALSE),Locataires!$A:$I,2,FALSE))</f>
        <v/>
      </c>
      <c r="F340" s="26" t="str">
        <f>IF($C340="","",VLOOKUP($C340,Baux!$A:$K,8,FALSE))</f>
        <v/>
      </c>
      <c r="G340" s="27" t="str">
        <f>IF(OR($A340="",$F340=""),"",DATE(YEAR($A340),MONTH($A340),$F340))</f>
        <v/>
      </c>
      <c r="H340" s="28" t="str">
        <f>IF($C340="","",VLOOKUP($C340,Baux!$A:$K,6,FALSE))</f>
        <v/>
      </c>
      <c r="I340" s="28" t="str">
        <f>IF($C340="","",VLOOKUP($C340,Baux!$A:$K,7,FALSE))</f>
        <v/>
      </c>
      <c r="J340" s="28" t="str">
        <f>IF($C340="","",$H340+$I340)</f>
        <v/>
      </c>
      <c r="K340" s="28" t="str">
        <f>IF($C340="","",SUMIFS(Banque_Transactions!$E:$E,Banque_Transactions!$G:$G,$C340&amp;"-"&amp;$B340))</f>
        <v/>
      </c>
      <c r="L340" s="28" t="str">
        <f>IF($C340="","",$J340-$K340)</f>
        <v/>
      </c>
      <c r="M340" s="26" t="str">
        <f>IF($C340="","",IF($L340&lt;=0,"Payé",IF($K340=0,"Impayé","Partiel")))</f>
        <v/>
      </c>
    </row>
    <row r="341" spans="1:13" ht="15">
      <c r="A341" s="14"/>
      <c r="B341" s="26" t="str">
        <f>IF($A341="","",YEAR($A341)*100+MONTH($A341))</f>
        <v/>
      </c>
      <c r="C341" s="8"/>
      <c r="D341" s="26" t="str">
        <f>IF($C341="","",VLOOKUP($C341,Baux!$A:$K,2,FALSE))</f>
        <v/>
      </c>
      <c r="E341" s="26" t="str">
        <f>IF($C341="","",VLOOKUP(VLOOKUP($C341,Baux!$A:$K,3,FALSE),Locataires!$A:$I,2,FALSE))</f>
        <v/>
      </c>
      <c r="F341" s="26" t="str">
        <f>IF($C341="","",VLOOKUP($C341,Baux!$A:$K,8,FALSE))</f>
        <v/>
      </c>
      <c r="G341" s="27" t="str">
        <f>IF(OR($A341="",$F341=""),"",DATE(YEAR($A341),MONTH($A341),$F341))</f>
        <v/>
      </c>
      <c r="H341" s="28" t="str">
        <f>IF($C341="","",VLOOKUP($C341,Baux!$A:$K,6,FALSE))</f>
        <v/>
      </c>
      <c r="I341" s="28" t="str">
        <f>IF($C341="","",VLOOKUP($C341,Baux!$A:$K,7,FALSE))</f>
        <v/>
      </c>
      <c r="J341" s="28" t="str">
        <f>IF($C341="","",$H341+$I341)</f>
        <v/>
      </c>
      <c r="K341" s="28" t="str">
        <f>IF($C341="","",SUMIFS(Banque_Transactions!$E:$E,Banque_Transactions!$G:$G,$C341&amp;"-"&amp;$B341))</f>
        <v/>
      </c>
      <c r="L341" s="28" t="str">
        <f>IF($C341="","",$J341-$K341)</f>
        <v/>
      </c>
      <c r="M341" s="26" t="str">
        <f>IF($C341="","",IF($L341&lt;=0,"Payé",IF($K341=0,"Impayé","Partiel")))</f>
        <v/>
      </c>
    </row>
    <row r="342" spans="1:13" ht="15">
      <c r="A342" s="14"/>
      <c r="B342" s="26" t="str">
        <f>IF($A342="","",YEAR($A342)*100+MONTH($A342))</f>
        <v/>
      </c>
      <c r="C342" s="8"/>
      <c r="D342" s="26" t="str">
        <f>IF($C342="","",VLOOKUP($C342,Baux!$A:$K,2,FALSE))</f>
        <v/>
      </c>
      <c r="E342" s="26" t="str">
        <f>IF($C342="","",VLOOKUP(VLOOKUP($C342,Baux!$A:$K,3,FALSE),Locataires!$A:$I,2,FALSE))</f>
        <v/>
      </c>
      <c r="F342" s="26" t="str">
        <f>IF($C342="","",VLOOKUP($C342,Baux!$A:$K,8,FALSE))</f>
        <v/>
      </c>
      <c r="G342" s="27" t="str">
        <f>IF(OR($A342="",$F342=""),"",DATE(YEAR($A342),MONTH($A342),$F342))</f>
        <v/>
      </c>
      <c r="H342" s="28" t="str">
        <f>IF($C342="","",VLOOKUP($C342,Baux!$A:$K,6,FALSE))</f>
        <v/>
      </c>
      <c r="I342" s="28" t="str">
        <f>IF($C342="","",VLOOKUP($C342,Baux!$A:$K,7,FALSE))</f>
        <v/>
      </c>
      <c r="J342" s="28" t="str">
        <f>IF($C342="","",$H342+$I342)</f>
        <v/>
      </c>
      <c r="K342" s="28" t="str">
        <f>IF($C342="","",SUMIFS(Banque_Transactions!$E:$E,Banque_Transactions!$G:$G,$C342&amp;"-"&amp;$B342))</f>
        <v/>
      </c>
      <c r="L342" s="28" t="str">
        <f>IF($C342="","",$J342-$K342)</f>
        <v/>
      </c>
      <c r="M342" s="26" t="str">
        <f>IF($C342="","",IF($L342&lt;=0,"Payé",IF($K342=0,"Impayé","Partiel")))</f>
        <v/>
      </c>
    </row>
    <row r="343" spans="1:13" ht="15">
      <c r="A343" s="14"/>
      <c r="B343" s="26" t="str">
        <f>IF($A343="","",YEAR($A343)*100+MONTH($A343))</f>
        <v/>
      </c>
      <c r="C343" s="8"/>
      <c r="D343" s="26" t="str">
        <f>IF($C343="","",VLOOKUP($C343,Baux!$A:$K,2,FALSE))</f>
        <v/>
      </c>
      <c r="E343" s="26" t="str">
        <f>IF($C343="","",VLOOKUP(VLOOKUP($C343,Baux!$A:$K,3,FALSE),Locataires!$A:$I,2,FALSE))</f>
        <v/>
      </c>
      <c r="F343" s="26" t="str">
        <f>IF($C343="","",VLOOKUP($C343,Baux!$A:$K,8,FALSE))</f>
        <v/>
      </c>
      <c r="G343" s="27" t="str">
        <f>IF(OR($A343="",$F343=""),"",DATE(YEAR($A343),MONTH($A343),$F343))</f>
        <v/>
      </c>
      <c r="H343" s="28" t="str">
        <f>IF($C343="","",VLOOKUP($C343,Baux!$A:$K,6,FALSE))</f>
        <v/>
      </c>
      <c r="I343" s="28" t="str">
        <f>IF($C343="","",VLOOKUP($C343,Baux!$A:$K,7,FALSE))</f>
        <v/>
      </c>
      <c r="J343" s="28" t="str">
        <f>IF($C343="","",$H343+$I343)</f>
        <v/>
      </c>
      <c r="K343" s="28" t="str">
        <f>IF($C343="","",SUMIFS(Banque_Transactions!$E:$E,Banque_Transactions!$G:$G,$C343&amp;"-"&amp;$B343))</f>
        <v/>
      </c>
      <c r="L343" s="28" t="str">
        <f>IF($C343="","",$J343-$K343)</f>
        <v/>
      </c>
      <c r="M343" s="26" t="str">
        <f>IF($C343="","",IF($L343&lt;=0,"Payé",IF($K343=0,"Impayé","Partiel")))</f>
        <v/>
      </c>
    </row>
    <row r="344" spans="1:13" ht="15">
      <c r="A344" s="14"/>
      <c r="B344" s="26" t="str">
        <f>IF($A344="","",YEAR($A344)*100+MONTH($A344))</f>
        <v/>
      </c>
      <c r="C344" s="8"/>
      <c r="D344" s="26" t="str">
        <f>IF($C344="","",VLOOKUP($C344,Baux!$A:$K,2,FALSE))</f>
        <v/>
      </c>
      <c r="E344" s="26" t="str">
        <f>IF($C344="","",VLOOKUP(VLOOKUP($C344,Baux!$A:$K,3,FALSE),Locataires!$A:$I,2,FALSE))</f>
        <v/>
      </c>
      <c r="F344" s="26" t="str">
        <f>IF($C344="","",VLOOKUP($C344,Baux!$A:$K,8,FALSE))</f>
        <v/>
      </c>
      <c r="G344" s="27" t="str">
        <f>IF(OR($A344="",$F344=""),"",DATE(YEAR($A344),MONTH($A344),$F344))</f>
        <v/>
      </c>
      <c r="H344" s="28" t="str">
        <f>IF($C344="","",VLOOKUP($C344,Baux!$A:$K,6,FALSE))</f>
        <v/>
      </c>
      <c r="I344" s="28" t="str">
        <f>IF($C344="","",VLOOKUP($C344,Baux!$A:$K,7,FALSE))</f>
        <v/>
      </c>
      <c r="J344" s="28" t="str">
        <f>IF($C344="","",$H344+$I344)</f>
        <v/>
      </c>
      <c r="K344" s="28" t="str">
        <f>IF($C344="","",SUMIFS(Banque_Transactions!$E:$E,Banque_Transactions!$G:$G,$C344&amp;"-"&amp;$B344))</f>
        <v/>
      </c>
      <c r="L344" s="28" t="str">
        <f>IF($C344="","",$J344-$K344)</f>
        <v/>
      </c>
      <c r="M344" s="26" t="str">
        <f>IF($C344="","",IF($L344&lt;=0,"Payé",IF($K344=0,"Impayé","Partiel")))</f>
        <v/>
      </c>
    </row>
    <row r="345" spans="1:13" ht="15">
      <c r="A345" s="14"/>
      <c r="B345" s="26" t="str">
        <f>IF($A345="","",YEAR($A345)*100+MONTH($A345))</f>
        <v/>
      </c>
      <c r="C345" s="8"/>
      <c r="D345" s="26" t="str">
        <f>IF($C345="","",VLOOKUP($C345,Baux!$A:$K,2,FALSE))</f>
        <v/>
      </c>
      <c r="E345" s="26" t="str">
        <f>IF($C345="","",VLOOKUP(VLOOKUP($C345,Baux!$A:$K,3,FALSE),Locataires!$A:$I,2,FALSE))</f>
        <v/>
      </c>
      <c r="F345" s="26" t="str">
        <f>IF($C345="","",VLOOKUP($C345,Baux!$A:$K,8,FALSE))</f>
        <v/>
      </c>
      <c r="G345" s="27" t="str">
        <f>IF(OR($A345="",$F345=""),"",DATE(YEAR($A345),MONTH($A345),$F345))</f>
        <v/>
      </c>
      <c r="H345" s="28" t="str">
        <f>IF($C345="","",VLOOKUP($C345,Baux!$A:$K,6,FALSE))</f>
        <v/>
      </c>
      <c r="I345" s="28" t="str">
        <f>IF($C345="","",VLOOKUP($C345,Baux!$A:$K,7,FALSE))</f>
        <v/>
      </c>
      <c r="J345" s="28" t="str">
        <f>IF($C345="","",$H345+$I345)</f>
        <v/>
      </c>
      <c r="K345" s="28" t="str">
        <f>IF($C345="","",SUMIFS(Banque_Transactions!$E:$E,Banque_Transactions!$G:$G,$C345&amp;"-"&amp;$B345))</f>
        <v/>
      </c>
      <c r="L345" s="28" t="str">
        <f>IF($C345="","",$J345-$K345)</f>
        <v/>
      </c>
      <c r="M345" s="26" t="str">
        <f>IF($C345="","",IF($L345&lt;=0,"Payé",IF($K345=0,"Impayé","Partiel")))</f>
        <v/>
      </c>
    </row>
    <row r="346" spans="1:13" ht="15">
      <c r="A346" s="14"/>
      <c r="B346" s="26" t="str">
        <f>IF($A346="","",YEAR($A346)*100+MONTH($A346))</f>
        <v/>
      </c>
      <c r="C346" s="8"/>
      <c r="D346" s="26" t="str">
        <f>IF($C346="","",VLOOKUP($C346,Baux!$A:$K,2,FALSE))</f>
        <v/>
      </c>
      <c r="E346" s="26" t="str">
        <f>IF($C346="","",VLOOKUP(VLOOKUP($C346,Baux!$A:$K,3,FALSE),Locataires!$A:$I,2,FALSE))</f>
        <v/>
      </c>
      <c r="F346" s="26" t="str">
        <f>IF($C346="","",VLOOKUP($C346,Baux!$A:$K,8,FALSE))</f>
        <v/>
      </c>
      <c r="G346" s="27" t="str">
        <f>IF(OR($A346="",$F346=""),"",DATE(YEAR($A346),MONTH($A346),$F346))</f>
        <v/>
      </c>
      <c r="H346" s="28" t="str">
        <f>IF($C346="","",VLOOKUP($C346,Baux!$A:$K,6,FALSE))</f>
        <v/>
      </c>
      <c r="I346" s="28" t="str">
        <f>IF($C346="","",VLOOKUP($C346,Baux!$A:$K,7,FALSE))</f>
        <v/>
      </c>
      <c r="J346" s="28" t="str">
        <f>IF($C346="","",$H346+$I346)</f>
        <v/>
      </c>
      <c r="K346" s="28" t="str">
        <f>IF($C346="","",SUMIFS(Banque_Transactions!$E:$E,Banque_Transactions!$G:$G,$C346&amp;"-"&amp;$B346))</f>
        <v/>
      </c>
      <c r="L346" s="28" t="str">
        <f>IF($C346="","",$J346-$K346)</f>
        <v/>
      </c>
      <c r="M346" s="26" t="str">
        <f>IF($C346="","",IF($L346&lt;=0,"Payé",IF($K346=0,"Impayé","Partiel")))</f>
        <v/>
      </c>
    </row>
    <row r="347" spans="1:13" ht="15">
      <c r="A347" s="14"/>
      <c r="B347" s="26" t="str">
        <f>IF($A347="","",YEAR($A347)*100+MONTH($A347))</f>
        <v/>
      </c>
      <c r="C347" s="8"/>
      <c r="D347" s="26" t="str">
        <f>IF($C347="","",VLOOKUP($C347,Baux!$A:$K,2,FALSE))</f>
        <v/>
      </c>
      <c r="E347" s="26" t="str">
        <f>IF($C347="","",VLOOKUP(VLOOKUP($C347,Baux!$A:$K,3,FALSE),Locataires!$A:$I,2,FALSE))</f>
        <v/>
      </c>
      <c r="F347" s="26" t="str">
        <f>IF($C347="","",VLOOKUP($C347,Baux!$A:$K,8,FALSE))</f>
        <v/>
      </c>
      <c r="G347" s="27" t="str">
        <f>IF(OR($A347="",$F347=""),"",DATE(YEAR($A347),MONTH($A347),$F347))</f>
        <v/>
      </c>
      <c r="H347" s="28" t="str">
        <f>IF($C347="","",VLOOKUP($C347,Baux!$A:$K,6,FALSE))</f>
        <v/>
      </c>
      <c r="I347" s="28" t="str">
        <f>IF($C347="","",VLOOKUP($C347,Baux!$A:$K,7,FALSE))</f>
        <v/>
      </c>
      <c r="J347" s="28" t="str">
        <f>IF($C347="","",$H347+$I347)</f>
        <v/>
      </c>
      <c r="K347" s="28" t="str">
        <f>IF($C347="","",SUMIFS(Banque_Transactions!$E:$E,Banque_Transactions!$G:$G,$C347&amp;"-"&amp;$B347))</f>
        <v/>
      </c>
      <c r="L347" s="28" t="str">
        <f>IF($C347="","",$J347-$K347)</f>
        <v/>
      </c>
      <c r="M347" s="26" t="str">
        <f>IF($C347="","",IF($L347&lt;=0,"Payé",IF($K347=0,"Impayé","Partiel")))</f>
        <v/>
      </c>
    </row>
    <row r="348" spans="1:13" ht="15">
      <c r="A348" s="14"/>
      <c r="B348" s="26" t="str">
        <f>IF($A348="","",YEAR($A348)*100+MONTH($A348))</f>
        <v/>
      </c>
      <c r="C348" s="8"/>
      <c r="D348" s="26" t="str">
        <f>IF($C348="","",VLOOKUP($C348,Baux!$A:$K,2,FALSE))</f>
        <v/>
      </c>
      <c r="E348" s="26" t="str">
        <f>IF($C348="","",VLOOKUP(VLOOKUP($C348,Baux!$A:$K,3,FALSE),Locataires!$A:$I,2,FALSE))</f>
        <v/>
      </c>
      <c r="F348" s="26" t="str">
        <f>IF($C348="","",VLOOKUP($C348,Baux!$A:$K,8,FALSE))</f>
        <v/>
      </c>
      <c r="G348" s="27" t="str">
        <f>IF(OR($A348="",$F348=""),"",DATE(YEAR($A348),MONTH($A348),$F348))</f>
        <v/>
      </c>
      <c r="H348" s="28" t="str">
        <f>IF($C348="","",VLOOKUP($C348,Baux!$A:$K,6,FALSE))</f>
        <v/>
      </c>
      <c r="I348" s="28" t="str">
        <f>IF($C348="","",VLOOKUP($C348,Baux!$A:$K,7,FALSE))</f>
        <v/>
      </c>
      <c r="J348" s="28" t="str">
        <f>IF($C348="","",$H348+$I348)</f>
        <v/>
      </c>
      <c r="K348" s="28" t="str">
        <f>IF($C348="","",SUMIFS(Banque_Transactions!$E:$E,Banque_Transactions!$G:$G,$C348&amp;"-"&amp;$B348))</f>
        <v/>
      </c>
      <c r="L348" s="28" t="str">
        <f>IF($C348="","",$J348-$K348)</f>
        <v/>
      </c>
      <c r="M348" s="26" t="str">
        <f>IF($C348="","",IF($L348&lt;=0,"Payé",IF($K348=0,"Impayé","Partiel")))</f>
        <v/>
      </c>
    </row>
    <row r="349" spans="1:13" ht="15">
      <c r="A349" s="14"/>
      <c r="B349" s="26" t="str">
        <f>IF($A349="","",YEAR($A349)*100+MONTH($A349))</f>
        <v/>
      </c>
      <c r="C349" s="8"/>
      <c r="D349" s="26" t="str">
        <f>IF($C349="","",VLOOKUP($C349,Baux!$A:$K,2,FALSE))</f>
        <v/>
      </c>
      <c r="E349" s="26" t="str">
        <f>IF($C349="","",VLOOKUP(VLOOKUP($C349,Baux!$A:$K,3,FALSE),Locataires!$A:$I,2,FALSE))</f>
        <v/>
      </c>
      <c r="F349" s="26" t="str">
        <f>IF($C349="","",VLOOKUP($C349,Baux!$A:$K,8,FALSE))</f>
        <v/>
      </c>
      <c r="G349" s="27" t="str">
        <f>IF(OR($A349="",$F349=""),"",DATE(YEAR($A349),MONTH($A349),$F349))</f>
        <v/>
      </c>
      <c r="H349" s="28" t="str">
        <f>IF($C349="","",VLOOKUP($C349,Baux!$A:$K,6,FALSE))</f>
        <v/>
      </c>
      <c r="I349" s="28" t="str">
        <f>IF($C349="","",VLOOKUP($C349,Baux!$A:$K,7,FALSE))</f>
        <v/>
      </c>
      <c r="J349" s="28" t="str">
        <f>IF($C349="","",$H349+$I349)</f>
        <v/>
      </c>
      <c r="K349" s="28" t="str">
        <f>IF($C349="","",SUMIFS(Banque_Transactions!$E:$E,Banque_Transactions!$G:$G,$C349&amp;"-"&amp;$B349))</f>
        <v/>
      </c>
      <c r="L349" s="28" t="str">
        <f>IF($C349="","",$J349-$K349)</f>
        <v/>
      </c>
      <c r="M349" s="26" t="str">
        <f>IF($C349="","",IF($L349&lt;=0,"Payé",IF($K349=0,"Impayé","Partiel")))</f>
        <v/>
      </c>
    </row>
    <row r="350" spans="1:13" ht="15">
      <c r="A350" s="14"/>
      <c r="B350" s="26" t="str">
        <f>IF($A350="","",YEAR($A350)*100+MONTH($A350))</f>
        <v/>
      </c>
      <c r="C350" s="8"/>
      <c r="D350" s="26" t="str">
        <f>IF($C350="","",VLOOKUP($C350,Baux!$A:$K,2,FALSE))</f>
        <v/>
      </c>
      <c r="E350" s="26" t="str">
        <f>IF($C350="","",VLOOKUP(VLOOKUP($C350,Baux!$A:$K,3,FALSE),Locataires!$A:$I,2,FALSE))</f>
        <v/>
      </c>
      <c r="F350" s="26" t="str">
        <f>IF($C350="","",VLOOKUP($C350,Baux!$A:$K,8,FALSE))</f>
        <v/>
      </c>
      <c r="G350" s="27" t="str">
        <f>IF(OR($A350="",$F350=""),"",DATE(YEAR($A350),MONTH($A350),$F350))</f>
        <v/>
      </c>
      <c r="H350" s="28" t="str">
        <f>IF($C350="","",VLOOKUP($C350,Baux!$A:$K,6,FALSE))</f>
        <v/>
      </c>
      <c r="I350" s="28" t="str">
        <f>IF($C350="","",VLOOKUP($C350,Baux!$A:$K,7,FALSE))</f>
        <v/>
      </c>
      <c r="J350" s="28" t="str">
        <f>IF($C350="","",$H350+$I350)</f>
        <v/>
      </c>
      <c r="K350" s="28" t="str">
        <f>IF($C350="","",SUMIFS(Banque_Transactions!$E:$E,Banque_Transactions!$G:$G,$C350&amp;"-"&amp;$B350))</f>
        <v/>
      </c>
      <c r="L350" s="28" t="str">
        <f>IF($C350="","",$J350-$K350)</f>
        <v/>
      </c>
      <c r="M350" s="26" t="str">
        <f>IF($C350="","",IF($L350&lt;=0,"Payé",IF($K350=0,"Impayé","Partiel")))</f>
        <v/>
      </c>
    </row>
    <row r="351" spans="1:13" ht="15">
      <c r="A351" s="14"/>
      <c r="B351" s="26" t="str">
        <f>IF($A351="","",YEAR($A351)*100+MONTH($A351))</f>
        <v/>
      </c>
      <c r="C351" s="8"/>
      <c r="D351" s="26" t="str">
        <f>IF($C351="","",VLOOKUP($C351,Baux!$A:$K,2,FALSE))</f>
        <v/>
      </c>
      <c r="E351" s="26" t="str">
        <f>IF($C351="","",VLOOKUP(VLOOKUP($C351,Baux!$A:$K,3,FALSE),Locataires!$A:$I,2,FALSE))</f>
        <v/>
      </c>
      <c r="F351" s="26" t="str">
        <f>IF($C351="","",VLOOKUP($C351,Baux!$A:$K,8,FALSE))</f>
        <v/>
      </c>
      <c r="G351" s="27" t="str">
        <f>IF(OR($A351="",$F351=""),"",DATE(YEAR($A351),MONTH($A351),$F351))</f>
        <v/>
      </c>
      <c r="H351" s="28" t="str">
        <f>IF($C351="","",VLOOKUP($C351,Baux!$A:$K,6,FALSE))</f>
        <v/>
      </c>
      <c r="I351" s="28" t="str">
        <f>IF($C351="","",VLOOKUP($C351,Baux!$A:$K,7,FALSE))</f>
        <v/>
      </c>
      <c r="J351" s="28" t="str">
        <f>IF($C351="","",$H351+$I351)</f>
        <v/>
      </c>
      <c r="K351" s="28" t="str">
        <f>IF($C351="","",SUMIFS(Banque_Transactions!$E:$E,Banque_Transactions!$G:$G,$C351&amp;"-"&amp;$B351))</f>
        <v/>
      </c>
      <c r="L351" s="28" t="str">
        <f>IF($C351="","",$J351-$K351)</f>
        <v/>
      </c>
      <c r="M351" s="26" t="str">
        <f>IF($C351="","",IF($L351&lt;=0,"Payé",IF($K351=0,"Impayé","Partiel")))</f>
        <v/>
      </c>
    </row>
    <row r="352" spans="1:13" ht="15">
      <c r="A352" s="14"/>
      <c r="B352" s="26" t="str">
        <f>IF($A352="","",YEAR($A352)*100+MONTH($A352))</f>
        <v/>
      </c>
      <c r="C352" s="8"/>
      <c r="D352" s="26" t="str">
        <f>IF($C352="","",VLOOKUP($C352,Baux!$A:$K,2,FALSE))</f>
        <v/>
      </c>
      <c r="E352" s="26" t="str">
        <f>IF($C352="","",VLOOKUP(VLOOKUP($C352,Baux!$A:$K,3,FALSE),Locataires!$A:$I,2,FALSE))</f>
        <v/>
      </c>
      <c r="F352" s="26" t="str">
        <f>IF($C352="","",VLOOKUP($C352,Baux!$A:$K,8,FALSE))</f>
        <v/>
      </c>
      <c r="G352" s="27" t="str">
        <f>IF(OR($A352="",$F352=""),"",DATE(YEAR($A352),MONTH($A352),$F352))</f>
        <v/>
      </c>
      <c r="H352" s="28" t="str">
        <f>IF($C352="","",VLOOKUP($C352,Baux!$A:$K,6,FALSE))</f>
        <v/>
      </c>
      <c r="I352" s="28" t="str">
        <f>IF($C352="","",VLOOKUP($C352,Baux!$A:$K,7,FALSE))</f>
        <v/>
      </c>
      <c r="J352" s="28" t="str">
        <f>IF($C352="","",$H352+$I352)</f>
        <v/>
      </c>
      <c r="K352" s="28" t="str">
        <f>IF($C352="","",SUMIFS(Banque_Transactions!$E:$E,Banque_Transactions!$G:$G,$C352&amp;"-"&amp;$B352))</f>
        <v/>
      </c>
      <c r="L352" s="28" t="str">
        <f>IF($C352="","",$J352-$K352)</f>
        <v/>
      </c>
      <c r="M352" s="26" t="str">
        <f>IF($C352="","",IF($L352&lt;=0,"Payé",IF($K352=0,"Impayé","Partiel")))</f>
        <v/>
      </c>
    </row>
    <row r="353" spans="1:13" ht="15">
      <c r="A353" s="14"/>
      <c r="B353" s="26" t="str">
        <f>IF($A353="","",YEAR($A353)*100+MONTH($A353))</f>
        <v/>
      </c>
      <c r="C353" s="8"/>
      <c r="D353" s="26" t="str">
        <f>IF($C353="","",VLOOKUP($C353,Baux!$A:$K,2,FALSE))</f>
        <v/>
      </c>
      <c r="E353" s="26" t="str">
        <f>IF($C353="","",VLOOKUP(VLOOKUP($C353,Baux!$A:$K,3,FALSE),Locataires!$A:$I,2,FALSE))</f>
        <v/>
      </c>
      <c r="F353" s="26" t="str">
        <f>IF($C353="","",VLOOKUP($C353,Baux!$A:$K,8,FALSE))</f>
        <v/>
      </c>
      <c r="G353" s="27" t="str">
        <f>IF(OR($A353="",$F353=""),"",DATE(YEAR($A353),MONTH($A353),$F353))</f>
        <v/>
      </c>
      <c r="H353" s="28" t="str">
        <f>IF($C353="","",VLOOKUP($C353,Baux!$A:$K,6,FALSE))</f>
        <v/>
      </c>
      <c r="I353" s="28" t="str">
        <f>IF($C353="","",VLOOKUP($C353,Baux!$A:$K,7,FALSE))</f>
        <v/>
      </c>
      <c r="J353" s="28" t="str">
        <f>IF($C353="","",$H353+$I353)</f>
        <v/>
      </c>
      <c r="K353" s="28" t="str">
        <f>IF($C353="","",SUMIFS(Banque_Transactions!$E:$E,Banque_Transactions!$G:$G,$C353&amp;"-"&amp;$B353))</f>
        <v/>
      </c>
      <c r="L353" s="28" t="str">
        <f>IF($C353="","",$J353-$K353)</f>
        <v/>
      </c>
      <c r="M353" s="26" t="str">
        <f>IF($C353="","",IF($L353&lt;=0,"Payé",IF($K353=0,"Impayé","Partiel")))</f>
        <v/>
      </c>
    </row>
    <row r="354" spans="1:13" ht="15">
      <c r="A354" s="14"/>
      <c r="B354" s="26" t="str">
        <f>IF($A354="","",YEAR($A354)*100+MONTH($A354))</f>
        <v/>
      </c>
      <c r="C354" s="8"/>
      <c r="D354" s="26" t="str">
        <f>IF($C354="","",VLOOKUP($C354,Baux!$A:$K,2,FALSE))</f>
        <v/>
      </c>
      <c r="E354" s="26" t="str">
        <f>IF($C354="","",VLOOKUP(VLOOKUP($C354,Baux!$A:$K,3,FALSE),Locataires!$A:$I,2,FALSE))</f>
        <v/>
      </c>
      <c r="F354" s="26" t="str">
        <f>IF($C354="","",VLOOKUP($C354,Baux!$A:$K,8,FALSE))</f>
        <v/>
      </c>
      <c r="G354" s="27" t="str">
        <f>IF(OR($A354="",$F354=""),"",DATE(YEAR($A354),MONTH($A354),$F354))</f>
        <v/>
      </c>
      <c r="H354" s="28" t="str">
        <f>IF($C354="","",VLOOKUP($C354,Baux!$A:$K,6,FALSE))</f>
        <v/>
      </c>
      <c r="I354" s="28" t="str">
        <f>IF($C354="","",VLOOKUP($C354,Baux!$A:$K,7,FALSE))</f>
        <v/>
      </c>
      <c r="J354" s="28" t="str">
        <f>IF($C354="","",$H354+$I354)</f>
        <v/>
      </c>
      <c r="K354" s="28" t="str">
        <f>IF($C354="","",SUMIFS(Banque_Transactions!$E:$E,Banque_Transactions!$G:$G,$C354&amp;"-"&amp;$B354))</f>
        <v/>
      </c>
      <c r="L354" s="28" t="str">
        <f>IF($C354="","",$J354-$K354)</f>
        <v/>
      </c>
      <c r="M354" s="26" t="str">
        <f>IF($C354="","",IF($L354&lt;=0,"Payé",IF($K354=0,"Impayé","Partiel")))</f>
        <v/>
      </c>
    </row>
    <row r="355" spans="1:13" ht="15">
      <c r="A355" s="14"/>
      <c r="B355" s="26" t="str">
        <f>IF($A355="","",YEAR($A355)*100+MONTH($A355))</f>
        <v/>
      </c>
      <c r="C355" s="8"/>
      <c r="D355" s="26" t="str">
        <f>IF($C355="","",VLOOKUP($C355,Baux!$A:$K,2,FALSE))</f>
        <v/>
      </c>
      <c r="E355" s="26" t="str">
        <f>IF($C355="","",VLOOKUP(VLOOKUP($C355,Baux!$A:$K,3,FALSE),Locataires!$A:$I,2,FALSE))</f>
        <v/>
      </c>
      <c r="F355" s="26" t="str">
        <f>IF($C355="","",VLOOKUP($C355,Baux!$A:$K,8,FALSE))</f>
        <v/>
      </c>
      <c r="G355" s="27" t="str">
        <f>IF(OR($A355="",$F355=""),"",DATE(YEAR($A355),MONTH($A355),$F355))</f>
        <v/>
      </c>
      <c r="H355" s="28" t="str">
        <f>IF($C355="","",VLOOKUP($C355,Baux!$A:$K,6,FALSE))</f>
        <v/>
      </c>
      <c r="I355" s="28" t="str">
        <f>IF($C355="","",VLOOKUP($C355,Baux!$A:$K,7,FALSE))</f>
        <v/>
      </c>
      <c r="J355" s="28" t="str">
        <f>IF($C355="","",$H355+$I355)</f>
        <v/>
      </c>
      <c r="K355" s="28" t="str">
        <f>IF($C355="","",SUMIFS(Banque_Transactions!$E:$E,Banque_Transactions!$G:$G,$C355&amp;"-"&amp;$B355))</f>
        <v/>
      </c>
      <c r="L355" s="28" t="str">
        <f>IF($C355="","",$J355-$K355)</f>
        <v/>
      </c>
      <c r="M355" s="26" t="str">
        <f>IF($C355="","",IF($L355&lt;=0,"Payé",IF($K355=0,"Impayé","Partiel")))</f>
        <v/>
      </c>
    </row>
    <row r="356" spans="1:13" ht="15">
      <c r="A356" s="14"/>
      <c r="B356" s="26" t="str">
        <f>IF($A356="","",YEAR($A356)*100+MONTH($A356))</f>
        <v/>
      </c>
      <c r="C356" s="8"/>
      <c r="D356" s="26" t="str">
        <f>IF($C356="","",VLOOKUP($C356,Baux!$A:$K,2,FALSE))</f>
        <v/>
      </c>
      <c r="E356" s="26" t="str">
        <f>IF($C356="","",VLOOKUP(VLOOKUP($C356,Baux!$A:$K,3,FALSE),Locataires!$A:$I,2,FALSE))</f>
        <v/>
      </c>
      <c r="F356" s="26" t="str">
        <f>IF($C356="","",VLOOKUP($C356,Baux!$A:$K,8,FALSE))</f>
        <v/>
      </c>
      <c r="G356" s="27" t="str">
        <f>IF(OR($A356="",$F356=""),"",DATE(YEAR($A356),MONTH($A356),$F356))</f>
        <v/>
      </c>
      <c r="H356" s="28" t="str">
        <f>IF($C356="","",VLOOKUP($C356,Baux!$A:$K,6,FALSE))</f>
        <v/>
      </c>
      <c r="I356" s="28" t="str">
        <f>IF($C356="","",VLOOKUP($C356,Baux!$A:$K,7,FALSE))</f>
        <v/>
      </c>
      <c r="J356" s="28" t="str">
        <f>IF($C356="","",$H356+$I356)</f>
        <v/>
      </c>
      <c r="K356" s="28" t="str">
        <f>IF($C356="","",SUMIFS(Banque_Transactions!$E:$E,Banque_Transactions!$G:$G,$C356&amp;"-"&amp;$B356))</f>
        <v/>
      </c>
      <c r="L356" s="28" t="str">
        <f>IF($C356="","",$J356-$K356)</f>
        <v/>
      </c>
      <c r="M356" s="26" t="str">
        <f>IF($C356="","",IF($L356&lt;=0,"Payé",IF($K356=0,"Impayé","Partiel")))</f>
        <v/>
      </c>
    </row>
    <row r="357" spans="1:13" ht="15">
      <c r="A357" s="14"/>
      <c r="B357" s="26" t="str">
        <f>IF($A357="","",YEAR($A357)*100+MONTH($A357))</f>
        <v/>
      </c>
      <c r="C357" s="8"/>
      <c r="D357" s="26" t="str">
        <f>IF($C357="","",VLOOKUP($C357,Baux!$A:$K,2,FALSE))</f>
        <v/>
      </c>
      <c r="E357" s="26" t="str">
        <f>IF($C357="","",VLOOKUP(VLOOKUP($C357,Baux!$A:$K,3,FALSE),Locataires!$A:$I,2,FALSE))</f>
        <v/>
      </c>
      <c r="F357" s="26" t="str">
        <f>IF($C357="","",VLOOKUP($C357,Baux!$A:$K,8,FALSE))</f>
        <v/>
      </c>
      <c r="G357" s="27" t="str">
        <f>IF(OR($A357="",$F357=""),"",DATE(YEAR($A357),MONTH($A357),$F357))</f>
        <v/>
      </c>
      <c r="H357" s="28" t="str">
        <f>IF($C357="","",VLOOKUP($C357,Baux!$A:$K,6,FALSE))</f>
        <v/>
      </c>
      <c r="I357" s="28" t="str">
        <f>IF($C357="","",VLOOKUP($C357,Baux!$A:$K,7,FALSE))</f>
        <v/>
      </c>
      <c r="J357" s="28" t="str">
        <f>IF($C357="","",$H357+$I357)</f>
        <v/>
      </c>
      <c r="K357" s="28" t="str">
        <f>IF($C357="","",SUMIFS(Banque_Transactions!$E:$E,Banque_Transactions!$G:$G,$C357&amp;"-"&amp;$B357))</f>
        <v/>
      </c>
      <c r="L357" s="28" t="str">
        <f>IF($C357="","",$J357-$K357)</f>
        <v/>
      </c>
      <c r="M357" s="26" t="str">
        <f>IF($C357="","",IF($L357&lt;=0,"Payé",IF($K357=0,"Impayé","Partiel")))</f>
        <v/>
      </c>
    </row>
    <row r="358" spans="1:13" ht="15">
      <c r="A358" s="14"/>
      <c r="B358" s="26" t="str">
        <f>IF($A358="","",YEAR($A358)*100+MONTH($A358))</f>
        <v/>
      </c>
      <c r="C358" s="8"/>
      <c r="D358" s="26" t="str">
        <f>IF($C358="","",VLOOKUP($C358,Baux!$A:$K,2,FALSE))</f>
        <v/>
      </c>
      <c r="E358" s="26" t="str">
        <f>IF($C358="","",VLOOKUP(VLOOKUP($C358,Baux!$A:$K,3,FALSE),Locataires!$A:$I,2,FALSE))</f>
        <v/>
      </c>
      <c r="F358" s="26" t="str">
        <f>IF($C358="","",VLOOKUP($C358,Baux!$A:$K,8,FALSE))</f>
        <v/>
      </c>
      <c r="G358" s="27" t="str">
        <f>IF(OR($A358="",$F358=""),"",DATE(YEAR($A358),MONTH($A358),$F358))</f>
        <v/>
      </c>
      <c r="H358" s="28" t="str">
        <f>IF($C358="","",VLOOKUP($C358,Baux!$A:$K,6,FALSE))</f>
        <v/>
      </c>
      <c r="I358" s="28" t="str">
        <f>IF($C358="","",VLOOKUP($C358,Baux!$A:$K,7,FALSE))</f>
        <v/>
      </c>
      <c r="J358" s="28" t="str">
        <f>IF($C358="","",$H358+$I358)</f>
        <v/>
      </c>
      <c r="K358" s="28" t="str">
        <f>IF($C358="","",SUMIFS(Banque_Transactions!$E:$E,Banque_Transactions!$G:$G,$C358&amp;"-"&amp;$B358))</f>
        <v/>
      </c>
      <c r="L358" s="28" t="str">
        <f>IF($C358="","",$J358-$K358)</f>
        <v/>
      </c>
      <c r="M358" s="26" t="str">
        <f>IF($C358="","",IF($L358&lt;=0,"Payé",IF($K358=0,"Impayé","Partiel")))</f>
        <v/>
      </c>
    </row>
    <row r="359" spans="1:13" ht="15">
      <c r="A359" s="14"/>
      <c r="B359" s="26" t="str">
        <f>IF($A359="","",YEAR($A359)*100+MONTH($A359))</f>
        <v/>
      </c>
      <c r="C359" s="8"/>
      <c r="D359" s="26" t="str">
        <f>IF($C359="","",VLOOKUP($C359,Baux!$A:$K,2,FALSE))</f>
        <v/>
      </c>
      <c r="E359" s="26" t="str">
        <f>IF($C359="","",VLOOKUP(VLOOKUP($C359,Baux!$A:$K,3,FALSE),Locataires!$A:$I,2,FALSE))</f>
        <v/>
      </c>
      <c r="F359" s="26" t="str">
        <f>IF($C359="","",VLOOKUP($C359,Baux!$A:$K,8,FALSE))</f>
        <v/>
      </c>
      <c r="G359" s="27" t="str">
        <f>IF(OR($A359="",$F359=""),"",DATE(YEAR($A359),MONTH($A359),$F359))</f>
        <v/>
      </c>
      <c r="H359" s="28" t="str">
        <f>IF($C359="","",VLOOKUP($C359,Baux!$A:$K,6,FALSE))</f>
        <v/>
      </c>
      <c r="I359" s="28" t="str">
        <f>IF($C359="","",VLOOKUP($C359,Baux!$A:$K,7,FALSE))</f>
        <v/>
      </c>
      <c r="J359" s="28" t="str">
        <f>IF($C359="","",$H359+$I359)</f>
        <v/>
      </c>
      <c r="K359" s="28" t="str">
        <f>IF($C359="","",SUMIFS(Banque_Transactions!$E:$E,Banque_Transactions!$G:$G,$C359&amp;"-"&amp;$B359))</f>
        <v/>
      </c>
      <c r="L359" s="28" t="str">
        <f>IF($C359="","",$J359-$K359)</f>
        <v/>
      </c>
      <c r="M359" s="26" t="str">
        <f>IF($C359="","",IF($L359&lt;=0,"Payé",IF($K359=0,"Impayé","Partiel")))</f>
        <v/>
      </c>
    </row>
    <row r="360" spans="1:13" ht="15">
      <c r="A360" s="14"/>
      <c r="B360" s="26" t="str">
        <f>IF($A360="","",YEAR($A360)*100+MONTH($A360))</f>
        <v/>
      </c>
      <c r="C360" s="8"/>
      <c r="D360" s="26" t="str">
        <f>IF($C360="","",VLOOKUP($C360,Baux!$A:$K,2,FALSE))</f>
        <v/>
      </c>
      <c r="E360" s="26" t="str">
        <f>IF($C360="","",VLOOKUP(VLOOKUP($C360,Baux!$A:$K,3,FALSE),Locataires!$A:$I,2,FALSE))</f>
        <v/>
      </c>
      <c r="F360" s="26" t="str">
        <f>IF($C360="","",VLOOKUP($C360,Baux!$A:$K,8,FALSE))</f>
        <v/>
      </c>
      <c r="G360" s="27" t="str">
        <f>IF(OR($A360="",$F360=""),"",DATE(YEAR($A360),MONTH($A360),$F360))</f>
        <v/>
      </c>
      <c r="H360" s="28" t="str">
        <f>IF($C360="","",VLOOKUP($C360,Baux!$A:$K,6,FALSE))</f>
        <v/>
      </c>
      <c r="I360" s="28" t="str">
        <f>IF($C360="","",VLOOKUP($C360,Baux!$A:$K,7,FALSE))</f>
        <v/>
      </c>
      <c r="J360" s="28" t="str">
        <f>IF($C360="","",$H360+$I360)</f>
        <v/>
      </c>
      <c r="K360" s="28" t="str">
        <f>IF($C360="","",SUMIFS(Banque_Transactions!$E:$E,Banque_Transactions!$G:$G,$C360&amp;"-"&amp;$B360))</f>
        <v/>
      </c>
      <c r="L360" s="28" t="str">
        <f>IF($C360="","",$J360-$K360)</f>
        <v/>
      </c>
      <c r="M360" s="26" t="str">
        <f>IF($C360="","",IF($L360&lt;=0,"Payé",IF($K360=0,"Impayé","Partiel")))</f>
        <v/>
      </c>
    </row>
    <row r="361" spans="1:13" ht="15">
      <c r="A361" s="14"/>
      <c r="B361" s="26" t="str">
        <f>IF($A361="","",YEAR($A361)*100+MONTH($A361))</f>
        <v/>
      </c>
      <c r="C361" s="8"/>
      <c r="D361" s="26" t="str">
        <f>IF($C361="","",VLOOKUP($C361,Baux!$A:$K,2,FALSE))</f>
        <v/>
      </c>
      <c r="E361" s="26" t="str">
        <f>IF($C361="","",VLOOKUP(VLOOKUP($C361,Baux!$A:$K,3,FALSE),Locataires!$A:$I,2,FALSE))</f>
        <v/>
      </c>
      <c r="F361" s="26" t="str">
        <f>IF($C361="","",VLOOKUP($C361,Baux!$A:$K,8,FALSE))</f>
        <v/>
      </c>
      <c r="G361" s="27" t="str">
        <f>IF(OR($A361="",$F361=""),"",DATE(YEAR($A361),MONTH($A361),$F361))</f>
        <v/>
      </c>
      <c r="H361" s="28" t="str">
        <f>IF($C361="","",VLOOKUP($C361,Baux!$A:$K,6,FALSE))</f>
        <v/>
      </c>
      <c r="I361" s="28" t="str">
        <f>IF($C361="","",VLOOKUP($C361,Baux!$A:$K,7,FALSE))</f>
        <v/>
      </c>
      <c r="J361" s="28" t="str">
        <f>IF($C361="","",$H361+$I361)</f>
        <v/>
      </c>
      <c r="K361" s="28" t="str">
        <f>IF($C361="","",SUMIFS(Banque_Transactions!$E:$E,Banque_Transactions!$G:$G,$C361&amp;"-"&amp;$B361))</f>
        <v/>
      </c>
      <c r="L361" s="28" t="str">
        <f>IF($C361="","",$J361-$K361)</f>
        <v/>
      </c>
      <c r="M361" s="26" t="str">
        <f>IF($C361="","",IF($L361&lt;=0,"Payé",IF($K361=0,"Impayé","Partiel")))</f>
        <v/>
      </c>
    </row>
    <row r="362" spans="1:13" ht="15">
      <c r="A362" s="14"/>
      <c r="B362" s="26" t="str">
        <f>IF($A362="","",YEAR($A362)*100+MONTH($A362))</f>
        <v/>
      </c>
      <c r="C362" s="8"/>
      <c r="D362" s="26" t="str">
        <f>IF($C362="","",VLOOKUP($C362,Baux!$A:$K,2,FALSE))</f>
        <v/>
      </c>
      <c r="E362" s="26" t="str">
        <f>IF($C362="","",VLOOKUP(VLOOKUP($C362,Baux!$A:$K,3,FALSE),Locataires!$A:$I,2,FALSE))</f>
        <v/>
      </c>
      <c r="F362" s="26" t="str">
        <f>IF($C362="","",VLOOKUP($C362,Baux!$A:$K,8,FALSE))</f>
        <v/>
      </c>
      <c r="G362" s="27" t="str">
        <f>IF(OR($A362="",$F362=""),"",DATE(YEAR($A362),MONTH($A362),$F362))</f>
        <v/>
      </c>
      <c r="H362" s="28" t="str">
        <f>IF($C362="","",VLOOKUP($C362,Baux!$A:$K,6,FALSE))</f>
        <v/>
      </c>
      <c r="I362" s="28" t="str">
        <f>IF($C362="","",VLOOKUP($C362,Baux!$A:$K,7,FALSE))</f>
        <v/>
      </c>
      <c r="J362" s="28" t="str">
        <f>IF($C362="","",$H362+$I362)</f>
        <v/>
      </c>
      <c r="K362" s="28" t="str">
        <f>IF($C362="","",SUMIFS(Banque_Transactions!$E:$E,Banque_Transactions!$G:$G,$C362&amp;"-"&amp;$B362))</f>
        <v/>
      </c>
      <c r="L362" s="28" t="str">
        <f>IF($C362="","",$J362-$K362)</f>
        <v/>
      </c>
      <c r="M362" s="26" t="str">
        <f>IF($C362="","",IF($L362&lt;=0,"Payé",IF($K362=0,"Impayé","Partiel")))</f>
        <v/>
      </c>
    </row>
    <row r="363" spans="1:13" ht="15">
      <c r="A363" s="14"/>
      <c r="B363" s="26" t="str">
        <f>IF($A363="","",YEAR($A363)*100+MONTH($A363))</f>
        <v/>
      </c>
      <c r="C363" s="8"/>
      <c r="D363" s="26" t="str">
        <f>IF($C363="","",VLOOKUP($C363,Baux!$A:$K,2,FALSE))</f>
        <v/>
      </c>
      <c r="E363" s="26" t="str">
        <f>IF($C363="","",VLOOKUP(VLOOKUP($C363,Baux!$A:$K,3,FALSE),Locataires!$A:$I,2,FALSE))</f>
        <v/>
      </c>
      <c r="F363" s="26" t="str">
        <f>IF($C363="","",VLOOKUP($C363,Baux!$A:$K,8,FALSE))</f>
        <v/>
      </c>
      <c r="G363" s="27" t="str">
        <f>IF(OR($A363="",$F363=""),"",DATE(YEAR($A363),MONTH($A363),$F363))</f>
        <v/>
      </c>
      <c r="H363" s="28" t="str">
        <f>IF($C363="","",VLOOKUP($C363,Baux!$A:$K,6,FALSE))</f>
        <v/>
      </c>
      <c r="I363" s="28" t="str">
        <f>IF($C363="","",VLOOKUP($C363,Baux!$A:$K,7,FALSE))</f>
        <v/>
      </c>
      <c r="J363" s="28" t="str">
        <f>IF($C363="","",$H363+$I363)</f>
        <v/>
      </c>
      <c r="K363" s="28" t="str">
        <f>IF($C363="","",SUMIFS(Banque_Transactions!$E:$E,Banque_Transactions!$G:$G,$C363&amp;"-"&amp;$B363))</f>
        <v/>
      </c>
      <c r="L363" s="28" t="str">
        <f>IF($C363="","",$J363-$K363)</f>
        <v/>
      </c>
      <c r="M363" s="26" t="str">
        <f>IF($C363="","",IF($L363&lt;=0,"Payé",IF($K363=0,"Impayé","Partiel")))</f>
        <v/>
      </c>
    </row>
    <row r="364" spans="1:13" ht="15">
      <c r="A364" s="14"/>
      <c r="B364" s="26" t="str">
        <f>IF($A364="","",YEAR($A364)*100+MONTH($A364))</f>
        <v/>
      </c>
      <c r="C364" s="8"/>
      <c r="D364" s="26" t="str">
        <f>IF($C364="","",VLOOKUP($C364,Baux!$A:$K,2,FALSE))</f>
        <v/>
      </c>
      <c r="E364" s="26" t="str">
        <f>IF($C364="","",VLOOKUP(VLOOKUP($C364,Baux!$A:$K,3,FALSE),Locataires!$A:$I,2,FALSE))</f>
        <v/>
      </c>
      <c r="F364" s="26" t="str">
        <f>IF($C364="","",VLOOKUP($C364,Baux!$A:$K,8,FALSE))</f>
        <v/>
      </c>
      <c r="G364" s="27" t="str">
        <f>IF(OR($A364="",$F364=""),"",DATE(YEAR($A364),MONTH($A364),$F364))</f>
        <v/>
      </c>
      <c r="H364" s="28" t="str">
        <f>IF($C364="","",VLOOKUP($C364,Baux!$A:$K,6,FALSE))</f>
        <v/>
      </c>
      <c r="I364" s="28" t="str">
        <f>IF($C364="","",VLOOKUP($C364,Baux!$A:$K,7,FALSE))</f>
        <v/>
      </c>
      <c r="J364" s="28" t="str">
        <f>IF($C364="","",$H364+$I364)</f>
        <v/>
      </c>
      <c r="K364" s="28" t="str">
        <f>IF($C364="","",SUMIFS(Banque_Transactions!$E:$E,Banque_Transactions!$G:$G,$C364&amp;"-"&amp;$B364))</f>
        <v/>
      </c>
      <c r="L364" s="28" t="str">
        <f>IF($C364="","",$J364-$K364)</f>
        <v/>
      </c>
      <c r="M364" s="26" t="str">
        <f>IF($C364="","",IF($L364&lt;=0,"Payé",IF($K364=0,"Impayé","Partiel")))</f>
        <v/>
      </c>
    </row>
    <row r="365" spans="1:13" ht="15">
      <c r="A365" s="14"/>
      <c r="B365" s="26" t="str">
        <f>IF($A365="","",YEAR($A365)*100+MONTH($A365))</f>
        <v/>
      </c>
      <c r="C365" s="8"/>
      <c r="D365" s="26" t="str">
        <f>IF($C365="","",VLOOKUP($C365,Baux!$A:$K,2,FALSE))</f>
        <v/>
      </c>
      <c r="E365" s="26" t="str">
        <f>IF($C365="","",VLOOKUP(VLOOKUP($C365,Baux!$A:$K,3,FALSE),Locataires!$A:$I,2,FALSE))</f>
        <v/>
      </c>
      <c r="F365" s="26" t="str">
        <f>IF($C365="","",VLOOKUP($C365,Baux!$A:$K,8,FALSE))</f>
        <v/>
      </c>
      <c r="G365" s="27" t="str">
        <f>IF(OR($A365="",$F365=""),"",DATE(YEAR($A365),MONTH($A365),$F365))</f>
        <v/>
      </c>
      <c r="H365" s="28" t="str">
        <f>IF($C365="","",VLOOKUP($C365,Baux!$A:$K,6,FALSE))</f>
        <v/>
      </c>
      <c r="I365" s="28" t="str">
        <f>IF($C365="","",VLOOKUP($C365,Baux!$A:$K,7,FALSE))</f>
        <v/>
      </c>
      <c r="J365" s="28" t="str">
        <f>IF($C365="","",$H365+$I365)</f>
        <v/>
      </c>
      <c r="K365" s="28" t="str">
        <f>IF($C365="","",SUMIFS(Banque_Transactions!$E:$E,Banque_Transactions!$G:$G,$C365&amp;"-"&amp;$B365))</f>
        <v/>
      </c>
      <c r="L365" s="28" t="str">
        <f>IF($C365="","",$J365-$K365)</f>
        <v/>
      </c>
      <c r="M365" s="26" t="str">
        <f>IF($C365="","",IF($L365&lt;=0,"Payé",IF($K365=0,"Impayé","Partiel")))</f>
        <v/>
      </c>
    </row>
    <row r="366" spans="1:13" ht="15">
      <c r="A366" s="14"/>
      <c r="B366" s="26" t="str">
        <f>IF($A366="","",YEAR($A366)*100+MONTH($A366))</f>
        <v/>
      </c>
      <c r="C366" s="8"/>
      <c r="D366" s="26" t="str">
        <f>IF($C366="","",VLOOKUP($C366,Baux!$A:$K,2,FALSE))</f>
        <v/>
      </c>
      <c r="E366" s="26" t="str">
        <f>IF($C366="","",VLOOKUP(VLOOKUP($C366,Baux!$A:$K,3,FALSE),Locataires!$A:$I,2,FALSE))</f>
        <v/>
      </c>
      <c r="F366" s="26" t="str">
        <f>IF($C366="","",VLOOKUP($C366,Baux!$A:$K,8,FALSE))</f>
        <v/>
      </c>
      <c r="G366" s="27" t="str">
        <f>IF(OR($A366="",$F366=""),"",DATE(YEAR($A366),MONTH($A366),$F366))</f>
        <v/>
      </c>
      <c r="H366" s="28" t="str">
        <f>IF($C366="","",VLOOKUP($C366,Baux!$A:$K,6,FALSE))</f>
        <v/>
      </c>
      <c r="I366" s="28" t="str">
        <f>IF($C366="","",VLOOKUP($C366,Baux!$A:$K,7,FALSE))</f>
        <v/>
      </c>
      <c r="J366" s="28" t="str">
        <f>IF($C366="","",$H366+$I366)</f>
        <v/>
      </c>
      <c r="K366" s="28" t="str">
        <f>IF($C366="","",SUMIFS(Banque_Transactions!$E:$E,Banque_Transactions!$G:$G,$C366&amp;"-"&amp;$B366))</f>
        <v/>
      </c>
      <c r="L366" s="28" t="str">
        <f>IF($C366="","",$J366-$K366)</f>
        <v/>
      </c>
      <c r="M366" s="26" t="str">
        <f>IF($C366="","",IF($L366&lt;=0,"Payé",IF($K366=0,"Impayé","Partiel")))</f>
        <v/>
      </c>
    </row>
    <row r="367" spans="1:13" ht="15">
      <c r="A367" s="14"/>
      <c r="B367" s="26" t="str">
        <f>IF($A367="","",YEAR($A367)*100+MONTH($A367))</f>
        <v/>
      </c>
      <c r="C367" s="8"/>
      <c r="D367" s="26" t="str">
        <f>IF($C367="","",VLOOKUP($C367,Baux!$A:$K,2,FALSE))</f>
        <v/>
      </c>
      <c r="E367" s="26" t="str">
        <f>IF($C367="","",VLOOKUP(VLOOKUP($C367,Baux!$A:$K,3,FALSE),Locataires!$A:$I,2,FALSE))</f>
        <v/>
      </c>
      <c r="F367" s="26" t="str">
        <f>IF($C367="","",VLOOKUP($C367,Baux!$A:$K,8,FALSE))</f>
        <v/>
      </c>
      <c r="G367" s="27" t="str">
        <f>IF(OR($A367="",$F367=""),"",DATE(YEAR($A367),MONTH($A367),$F367))</f>
        <v/>
      </c>
      <c r="H367" s="28" t="str">
        <f>IF($C367="","",VLOOKUP($C367,Baux!$A:$K,6,FALSE))</f>
        <v/>
      </c>
      <c r="I367" s="28" t="str">
        <f>IF($C367="","",VLOOKUP($C367,Baux!$A:$K,7,FALSE))</f>
        <v/>
      </c>
      <c r="J367" s="28" t="str">
        <f>IF($C367="","",$H367+$I367)</f>
        <v/>
      </c>
      <c r="K367" s="28" t="str">
        <f>IF($C367="","",SUMIFS(Banque_Transactions!$E:$E,Banque_Transactions!$G:$G,$C367&amp;"-"&amp;$B367))</f>
        <v/>
      </c>
      <c r="L367" s="28" t="str">
        <f>IF($C367="","",$J367-$K367)</f>
        <v/>
      </c>
      <c r="M367" s="26" t="str">
        <f>IF($C367="","",IF($L367&lt;=0,"Payé",IF($K367=0,"Impayé","Partiel")))</f>
        <v/>
      </c>
    </row>
    <row r="368" spans="1:13" ht="15">
      <c r="A368" s="14"/>
      <c r="B368" s="26" t="str">
        <f>IF($A368="","",YEAR($A368)*100+MONTH($A368))</f>
        <v/>
      </c>
      <c r="C368" s="8"/>
      <c r="D368" s="26" t="str">
        <f>IF($C368="","",VLOOKUP($C368,Baux!$A:$K,2,FALSE))</f>
        <v/>
      </c>
      <c r="E368" s="26" t="str">
        <f>IF($C368="","",VLOOKUP(VLOOKUP($C368,Baux!$A:$K,3,FALSE),Locataires!$A:$I,2,FALSE))</f>
        <v/>
      </c>
      <c r="F368" s="26" t="str">
        <f>IF($C368="","",VLOOKUP($C368,Baux!$A:$K,8,FALSE))</f>
        <v/>
      </c>
      <c r="G368" s="27" t="str">
        <f>IF(OR($A368="",$F368=""),"",DATE(YEAR($A368),MONTH($A368),$F368))</f>
        <v/>
      </c>
      <c r="H368" s="28" t="str">
        <f>IF($C368="","",VLOOKUP($C368,Baux!$A:$K,6,FALSE))</f>
        <v/>
      </c>
      <c r="I368" s="28" t="str">
        <f>IF($C368="","",VLOOKUP($C368,Baux!$A:$K,7,FALSE))</f>
        <v/>
      </c>
      <c r="J368" s="28" t="str">
        <f>IF($C368="","",$H368+$I368)</f>
        <v/>
      </c>
      <c r="K368" s="28" t="str">
        <f>IF($C368="","",SUMIFS(Banque_Transactions!$E:$E,Banque_Transactions!$G:$G,$C368&amp;"-"&amp;$B368))</f>
        <v/>
      </c>
      <c r="L368" s="28" t="str">
        <f>IF($C368="","",$J368-$K368)</f>
        <v/>
      </c>
      <c r="M368" s="26" t="str">
        <f>IF($C368="","",IF($L368&lt;=0,"Payé",IF($K368=0,"Impayé","Partiel")))</f>
        <v/>
      </c>
    </row>
    <row r="369" spans="1:13" ht="15">
      <c r="A369" s="14"/>
      <c r="B369" s="26" t="str">
        <f>IF($A369="","",YEAR($A369)*100+MONTH($A369))</f>
        <v/>
      </c>
      <c r="C369" s="8"/>
      <c r="D369" s="26" t="str">
        <f>IF($C369="","",VLOOKUP($C369,Baux!$A:$K,2,FALSE))</f>
        <v/>
      </c>
      <c r="E369" s="26" t="str">
        <f>IF($C369="","",VLOOKUP(VLOOKUP($C369,Baux!$A:$K,3,FALSE),Locataires!$A:$I,2,FALSE))</f>
        <v/>
      </c>
      <c r="F369" s="26" t="str">
        <f>IF($C369="","",VLOOKUP($C369,Baux!$A:$K,8,FALSE))</f>
        <v/>
      </c>
      <c r="G369" s="27" t="str">
        <f>IF(OR($A369="",$F369=""),"",DATE(YEAR($A369),MONTH($A369),$F369))</f>
        <v/>
      </c>
      <c r="H369" s="28" t="str">
        <f>IF($C369="","",VLOOKUP($C369,Baux!$A:$K,6,FALSE))</f>
        <v/>
      </c>
      <c r="I369" s="28" t="str">
        <f>IF($C369="","",VLOOKUP($C369,Baux!$A:$K,7,FALSE))</f>
        <v/>
      </c>
      <c r="J369" s="28" t="str">
        <f>IF($C369="","",$H369+$I369)</f>
        <v/>
      </c>
      <c r="K369" s="28" t="str">
        <f>IF($C369="","",SUMIFS(Banque_Transactions!$E:$E,Banque_Transactions!$G:$G,$C369&amp;"-"&amp;$B369))</f>
        <v/>
      </c>
      <c r="L369" s="28" t="str">
        <f>IF($C369="","",$J369-$K369)</f>
        <v/>
      </c>
      <c r="M369" s="26" t="str">
        <f>IF($C369="","",IF($L369&lt;=0,"Payé",IF($K369=0,"Impayé","Partiel")))</f>
        <v/>
      </c>
    </row>
    <row r="370" spans="1:13" ht="15">
      <c r="A370" s="14"/>
      <c r="B370" s="26" t="str">
        <f>IF($A370="","",YEAR($A370)*100+MONTH($A370))</f>
        <v/>
      </c>
      <c r="C370" s="8"/>
      <c r="D370" s="26" t="str">
        <f>IF($C370="","",VLOOKUP($C370,Baux!$A:$K,2,FALSE))</f>
        <v/>
      </c>
      <c r="E370" s="26" t="str">
        <f>IF($C370="","",VLOOKUP(VLOOKUP($C370,Baux!$A:$K,3,FALSE),Locataires!$A:$I,2,FALSE))</f>
        <v/>
      </c>
      <c r="F370" s="26" t="str">
        <f>IF($C370="","",VLOOKUP($C370,Baux!$A:$K,8,FALSE))</f>
        <v/>
      </c>
      <c r="G370" s="27" t="str">
        <f>IF(OR($A370="",$F370=""),"",DATE(YEAR($A370),MONTH($A370),$F370))</f>
        <v/>
      </c>
      <c r="H370" s="28" t="str">
        <f>IF($C370="","",VLOOKUP($C370,Baux!$A:$K,6,FALSE))</f>
        <v/>
      </c>
      <c r="I370" s="28" t="str">
        <f>IF($C370="","",VLOOKUP($C370,Baux!$A:$K,7,FALSE))</f>
        <v/>
      </c>
      <c r="J370" s="28" t="str">
        <f>IF($C370="","",$H370+$I370)</f>
        <v/>
      </c>
      <c r="K370" s="28" t="str">
        <f>IF($C370="","",SUMIFS(Banque_Transactions!$E:$E,Banque_Transactions!$G:$G,$C370&amp;"-"&amp;$B370))</f>
        <v/>
      </c>
      <c r="L370" s="28" t="str">
        <f>IF($C370="","",$J370-$K370)</f>
        <v/>
      </c>
      <c r="M370" s="26" t="str">
        <f>IF($C370="","",IF($L370&lt;=0,"Payé",IF($K370=0,"Impayé","Partiel")))</f>
        <v/>
      </c>
    </row>
    <row r="371" spans="1:13" ht="15">
      <c r="A371" s="14"/>
      <c r="B371" s="26" t="str">
        <f>IF($A371="","",YEAR($A371)*100+MONTH($A371))</f>
        <v/>
      </c>
      <c r="C371" s="8"/>
      <c r="D371" s="26" t="str">
        <f>IF($C371="","",VLOOKUP($C371,Baux!$A:$K,2,FALSE))</f>
        <v/>
      </c>
      <c r="E371" s="26" t="str">
        <f>IF($C371="","",VLOOKUP(VLOOKUP($C371,Baux!$A:$K,3,FALSE),Locataires!$A:$I,2,FALSE))</f>
        <v/>
      </c>
      <c r="F371" s="26" t="str">
        <f>IF($C371="","",VLOOKUP($C371,Baux!$A:$K,8,FALSE))</f>
        <v/>
      </c>
      <c r="G371" s="27" t="str">
        <f>IF(OR($A371="",$F371=""),"",DATE(YEAR($A371),MONTH($A371),$F371))</f>
        <v/>
      </c>
      <c r="H371" s="28" t="str">
        <f>IF($C371="","",VLOOKUP($C371,Baux!$A:$K,6,FALSE))</f>
        <v/>
      </c>
      <c r="I371" s="28" t="str">
        <f>IF($C371="","",VLOOKUP($C371,Baux!$A:$K,7,FALSE))</f>
        <v/>
      </c>
      <c r="J371" s="28" t="str">
        <f>IF($C371="","",$H371+$I371)</f>
        <v/>
      </c>
      <c r="K371" s="28" t="str">
        <f>IF($C371="","",SUMIFS(Banque_Transactions!$E:$E,Banque_Transactions!$G:$G,$C371&amp;"-"&amp;$B371))</f>
        <v/>
      </c>
      <c r="L371" s="28" t="str">
        <f>IF($C371="","",$J371-$K371)</f>
        <v/>
      </c>
      <c r="M371" s="26" t="str">
        <f>IF($C371="","",IF($L371&lt;=0,"Payé",IF($K371=0,"Impayé","Partiel")))</f>
        <v/>
      </c>
    </row>
    <row r="372" spans="1:13" ht="15">
      <c r="A372" s="14"/>
      <c r="B372" s="26" t="str">
        <f>IF($A372="","",YEAR($A372)*100+MONTH($A372))</f>
        <v/>
      </c>
      <c r="C372" s="8"/>
      <c r="D372" s="26" t="str">
        <f>IF($C372="","",VLOOKUP($C372,Baux!$A:$K,2,FALSE))</f>
        <v/>
      </c>
      <c r="E372" s="26" t="str">
        <f>IF($C372="","",VLOOKUP(VLOOKUP($C372,Baux!$A:$K,3,FALSE),Locataires!$A:$I,2,FALSE))</f>
        <v/>
      </c>
      <c r="F372" s="26" t="str">
        <f>IF($C372="","",VLOOKUP($C372,Baux!$A:$K,8,FALSE))</f>
        <v/>
      </c>
      <c r="G372" s="27" t="str">
        <f>IF(OR($A372="",$F372=""),"",DATE(YEAR($A372),MONTH($A372),$F372))</f>
        <v/>
      </c>
      <c r="H372" s="28" t="str">
        <f>IF($C372="","",VLOOKUP($C372,Baux!$A:$K,6,FALSE))</f>
        <v/>
      </c>
      <c r="I372" s="28" t="str">
        <f>IF($C372="","",VLOOKUP($C372,Baux!$A:$K,7,FALSE))</f>
        <v/>
      </c>
      <c r="J372" s="28" t="str">
        <f>IF($C372="","",$H372+$I372)</f>
        <v/>
      </c>
      <c r="K372" s="28" t="str">
        <f>IF($C372="","",SUMIFS(Banque_Transactions!$E:$E,Banque_Transactions!$G:$G,$C372&amp;"-"&amp;$B372))</f>
        <v/>
      </c>
      <c r="L372" s="28" t="str">
        <f>IF($C372="","",$J372-$K372)</f>
        <v/>
      </c>
      <c r="M372" s="26" t="str">
        <f>IF($C372="","",IF($L372&lt;=0,"Payé",IF($K372=0,"Impayé","Partiel")))</f>
        <v/>
      </c>
    </row>
    <row r="373" spans="1:13" ht="15">
      <c r="A373" s="14"/>
      <c r="B373" s="26" t="str">
        <f>IF($A373="","",YEAR($A373)*100+MONTH($A373))</f>
        <v/>
      </c>
      <c r="C373" s="8"/>
      <c r="D373" s="26" t="str">
        <f>IF($C373="","",VLOOKUP($C373,Baux!$A:$K,2,FALSE))</f>
        <v/>
      </c>
      <c r="E373" s="26" t="str">
        <f>IF($C373="","",VLOOKUP(VLOOKUP($C373,Baux!$A:$K,3,FALSE),Locataires!$A:$I,2,FALSE))</f>
        <v/>
      </c>
      <c r="F373" s="26" t="str">
        <f>IF($C373="","",VLOOKUP($C373,Baux!$A:$K,8,FALSE))</f>
        <v/>
      </c>
      <c r="G373" s="27" t="str">
        <f>IF(OR($A373="",$F373=""),"",DATE(YEAR($A373),MONTH($A373),$F373))</f>
        <v/>
      </c>
      <c r="H373" s="28" t="str">
        <f>IF($C373="","",VLOOKUP($C373,Baux!$A:$K,6,FALSE))</f>
        <v/>
      </c>
      <c r="I373" s="28" t="str">
        <f>IF($C373="","",VLOOKUP($C373,Baux!$A:$K,7,FALSE))</f>
        <v/>
      </c>
      <c r="J373" s="28" t="str">
        <f>IF($C373="","",$H373+$I373)</f>
        <v/>
      </c>
      <c r="K373" s="28" t="str">
        <f>IF($C373="","",SUMIFS(Banque_Transactions!$E:$E,Banque_Transactions!$G:$G,$C373&amp;"-"&amp;$B373))</f>
        <v/>
      </c>
      <c r="L373" s="28" t="str">
        <f>IF($C373="","",$J373-$K373)</f>
        <v/>
      </c>
      <c r="M373" s="26" t="str">
        <f>IF($C373="","",IF($L373&lt;=0,"Payé",IF($K373=0,"Impayé","Partiel")))</f>
        <v/>
      </c>
    </row>
    <row r="374" spans="1:13" ht="15">
      <c r="A374" s="14"/>
      <c r="B374" s="26" t="str">
        <f>IF($A374="","",YEAR($A374)*100+MONTH($A374))</f>
        <v/>
      </c>
      <c r="C374" s="8"/>
      <c r="D374" s="26" t="str">
        <f>IF($C374="","",VLOOKUP($C374,Baux!$A:$K,2,FALSE))</f>
        <v/>
      </c>
      <c r="E374" s="26" t="str">
        <f>IF($C374="","",VLOOKUP(VLOOKUP($C374,Baux!$A:$K,3,FALSE),Locataires!$A:$I,2,FALSE))</f>
        <v/>
      </c>
      <c r="F374" s="26" t="str">
        <f>IF($C374="","",VLOOKUP($C374,Baux!$A:$K,8,FALSE))</f>
        <v/>
      </c>
      <c r="G374" s="27" t="str">
        <f>IF(OR($A374="",$F374=""),"",DATE(YEAR($A374),MONTH($A374),$F374))</f>
        <v/>
      </c>
      <c r="H374" s="28" t="str">
        <f>IF($C374="","",VLOOKUP($C374,Baux!$A:$K,6,FALSE))</f>
        <v/>
      </c>
      <c r="I374" s="28" t="str">
        <f>IF($C374="","",VLOOKUP($C374,Baux!$A:$K,7,FALSE))</f>
        <v/>
      </c>
      <c r="J374" s="28" t="str">
        <f>IF($C374="","",$H374+$I374)</f>
        <v/>
      </c>
      <c r="K374" s="28" t="str">
        <f>IF($C374="","",SUMIFS(Banque_Transactions!$E:$E,Banque_Transactions!$G:$G,$C374&amp;"-"&amp;$B374))</f>
        <v/>
      </c>
      <c r="L374" s="28" t="str">
        <f>IF($C374="","",$J374-$K374)</f>
        <v/>
      </c>
      <c r="M374" s="26" t="str">
        <f>IF($C374="","",IF($L374&lt;=0,"Payé",IF($K374=0,"Impayé","Partiel")))</f>
        <v/>
      </c>
    </row>
    <row r="375" spans="1:13" ht="15">
      <c r="A375" s="14"/>
      <c r="B375" s="26" t="str">
        <f>IF($A375="","",YEAR($A375)*100+MONTH($A375))</f>
        <v/>
      </c>
      <c r="C375" s="8"/>
      <c r="D375" s="26" t="str">
        <f>IF($C375="","",VLOOKUP($C375,Baux!$A:$K,2,FALSE))</f>
        <v/>
      </c>
      <c r="E375" s="26" t="str">
        <f>IF($C375="","",VLOOKUP(VLOOKUP($C375,Baux!$A:$K,3,FALSE),Locataires!$A:$I,2,FALSE))</f>
        <v/>
      </c>
      <c r="F375" s="26" t="str">
        <f>IF($C375="","",VLOOKUP($C375,Baux!$A:$K,8,FALSE))</f>
        <v/>
      </c>
      <c r="G375" s="27" t="str">
        <f>IF(OR($A375="",$F375=""),"",DATE(YEAR($A375),MONTH($A375),$F375))</f>
        <v/>
      </c>
      <c r="H375" s="28" t="str">
        <f>IF($C375="","",VLOOKUP($C375,Baux!$A:$K,6,FALSE))</f>
        <v/>
      </c>
      <c r="I375" s="28" t="str">
        <f>IF($C375="","",VLOOKUP($C375,Baux!$A:$K,7,FALSE))</f>
        <v/>
      </c>
      <c r="J375" s="28" t="str">
        <f>IF($C375="","",$H375+$I375)</f>
        <v/>
      </c>
      <c r="K375" s="28" t="str">
        <f>IF($C375="","",SUMIFS(Banque_Transactions!$E:$E,Banque_Transactions!$G:$G,$C375&amp;"-"&amp;$B375))</f>
        <v/>
      </c>
      <c r="L375" s="28" t="str">
        <f>IF($C375="","",$J375-$K375)</f>
        <v/>
      </c>
      <c r="M375" s="26" t="str">
        <f>IF($C375="","",IF($L375&lt;=0,"Payé",IF($K375=0,"Impayé","Partiel")))</f>
        <v/>
      </c>
    </row>
    <row r="376" spans="1:13" ht="15">
      <c r="A376" s="14"/>
      <c r="B376" s="26" t="str">
        <f>IF($A376="","",YEAR($A376)*100+MONTH($A376))</f>
        <v/>
      </c>
      <c r="C376" s="8"/>
      <c r="D376" s="26" t="str">
        <f>IF($C376="","",VLOOKUP($C376,Baux!$A:$K,2,FALSE))</f>
        <v/>
      </c>
      <c r="E376" s="26" t="str">
        <f>IF($C376="","",VLOOKUP(VLOOKUP($C376,Baux!$A:$K,3,FALSE),Locataires!$A:$I,2,FALSE))</f>
        <v/>
      </c>
      <c r="F376" s="26" t="str">
        <f>IF($C376="","",VLOOKUP($C376,Baux!$A:$K,8,FALSE))</f>
        <v/>
      </c>
      <c r="G376" s="27" t="str">
        <f>IF(OR($A376="",$F376=""),"",DATE(YEAR($A376),MONTH($A376),$F376))</f>
        <v/>
      </c>
      <c r="H376" s="28" t="str">
        <f>IF($C376="","",VLOOKUP($C376,Baux!$A:$K,6,FALSE))</f>
        <v/>
      </c>
      <c r="I376" s="28" t="str">
        <f>IF($C376="","",VLOOKUP($C376,Baux!$A:$K,7,FALSE))</f>
        <v/>
      </c>
      <c r="J376" s="28" t="str">
        <f>IF($C376="","",$H376+$I376)</f>
        <v/>
      </c>
      <c r="K376" s="28" t="str">
        <f>IF($C376="","",SUMIFS(Banque_Transactions!$E:$E,Banque_Transactions!$G:$G,$C376&amp;"-"&amp;$B376))</f>
        <v/>
      </c>
      <c r="L376" s="28" t="str">
        <f>IF($C376="","",$J376-$K376)</f>
        <v/>
      </c>
      <c r="M376" s="26" t="str">
        <f>IF($C376="","",IF($L376&lt;=0,"Payé",IF($K376=0,"Impayé","Partiel")))</f>
        <v/>
      </c>
    </row>
    <row r="377" spans="1:13" ht="15">
      <c r="A377" s="14"/>
      <c r="B377" s="26" t="str">
        <f>IF($A377="","",YEAR($A377)*100+MONTH($A377))</f>
        <v/>
      </c>
      <c r="C377" s="8"/>
      <c r="D377" s="26" t="str">
        <f>IF($C377="","",VLOOKUP($C377,Baux!$A:$K,2,FALSE))</f>
        <v/>
      </c>
      <c r="E377" s="26" t="str">
        <f>IF($C377="","",VLOOKUP(VLOOKUP($C377,Baux!$A:$K,3,FALSE),Locataires!$A:$I,2,FALSE))</f>
        <v/>
      </c>
      <c r="F377" s="26" t="str">
        <f>IF($C377="","",VLOOKUP($C377,Baux!$A:$K,8,FALSE))</f>
        <v/>
      </c>
      <c r="G377" s="27" t="str">
        <f>IF(OR($A377="",$F377=""),"",DATE(YEAR($A377),MONTH($A377),$F377))</f>
        <v/>
      </c>
      <c r="H377" s="28" t="str">
        <f>IF($C377="","",VLOOKUP($C377,Baux!$A:$K,6,FALSE))</f>
        <v/>
      </c>
      <c r="I377" s="28" t="str">
        <f>IF($C377="","",VLOOKUP($C377,Baux!$A:$K,7,FALSE))</f>
        <v/>
      </c>
      <c r="J377" s="28" t="str">
        <f>IF($C377="","",$H377+$I377)</f>
        <v/>
      </c>
      <c r="K377" s="28" t="str">
        <f>IF($C377="","",SUMIFS(Banque_Transactions!$E:$E,Banque_Transactions!$G:$G,$C377&amp;"-"&amp;$B377))</f>
        <v/>
      </c>
      <c r="L377" s="28" t="str">
        <f>IF($C377="","",$J377-$K377)</f>
        <v/>
      </c>
      <c r="M377" s="26" t="str">
        <f>IF($C377="","",IF($L377&lt;=0,"Payé",IF($K377=0,"Impayé","Partiel")))</f>
        <v/>
      </c>
    </row>
    <row r="378" spans="1:13" ht="15">
      <c r="A378" s="14"/>
      <c r="B378" s="26" t="str">
        <f>IF($A378="","",YEAR($A378)*100+MONTH($A378))</f>
        <v/>
      </c>
      <c r="C378" s="8"/>
      <c r="D378" s="26" t="str">
        <f>IF($C378="","",VLOOKUP($C378,Baux!$A:$K,2,FALSE))</f>
        <v/>
      </c>
      <c r="E378" s="26" t="str">
        <f>IF($C378="","",VLOOKUP(VLOOKUP($C378,Baux!$A:$K,3,FALSE),Locataires!$A:$I,2,FALSE))</f>
        <v/>
      </c>
      <c r="F378" s="26" t="str">
        <f>IF($C378="","",VLOOKUP($C378,Baux!$A:$K,8,FALSE))</f>
        <v/>
      </c>
      <c r="G378" s="27" t="str">
        <f>IF(OR($A378="",$F378=""),"",DATE(YEAR($A378),MONTH($A378),$F378))</f>
        <v/>
      </c>
      <c r="H378" s="28" t="str">
        <f>IF($C378="","",VLOOKUP($C378,Baux!$A:$K,6,FALSE))</f>
        <v/>
      </c>
      <c r="I378" s="28" t="str">
        <f>IF($C378="","",VLOOKUP($C378,Baux!$A:$K,7,FALSE))</f>
        <v/>
      </c>
      <c r="J378" s="28" t="str">
        <f>IF($C378="","",$H378+$I378)</f>
        <v/>
      </c>
      <c r="K378" s="28" t="str">
        <f>IF($C378="","",SUMIFS(Banque_Transactions!$E:$E,Banque_Transactions!$G:$G,$C378&amp;"-"&amp;$B378))</f>
        <v/>
      </c>
      <c r="L378" s="28" t="str">
        <f>IF($C378="","",$J378-$K378)</f>
        <v/>
      </c>
      <c r="M378" s="26" t="str">
        <f>IF($C378="","",IF($L378&lt;=0,"Payé",IF($K378=0,"Impayé","Partiel")))</f>
        <v/>
      </c>
    </row>
    <row r="379" spans="1:13" ht="15">
      <c r="A379" s="14"/>
      <c r="B379" s="26" t="str">
        <f>IF($A379="","",YEAR($A379)*100+MONTH($A379))</f>
        <v/>
      </c>
      <c r="C379" s="8"/>
      <c r="D379" s="26" t="str">
        <f>IF($C379="","",VLOOKUP($C379,Baux!$A:$K,2,FALSE))</f>
        <v/>
      </c>
      <c r="E379" s="26" t="str">
        <f>IF($C379="","",VLOOKUP(VLOOKUP($C379,Baux!$A:$K,3,FALSE),Locataires!$A:$I,2,FALSE))</f>
        <v/>
      </c>
      <c r="F379" s="26" t="str">
        <f>IF($C379="","",VLOOKUP($C379,Baux!$A:$K,8,FALSE))</f>
        <v/>
      </c>
      <c r="G379" s="27" t="str">
        <f>IF(OR($A379="",$F379=""),"",DATE(YEAR($A379),MONTH($A379),$F379))</f>
        <v/>
      </c>
      <c r="H379" s="28" t="str">
        <f>IF($C379="","",VLOOKUP($C379,Baux!$A:$K,6,FALSE))</f>
        <v/>
      </c>
      <c r="I379" s="28" t="str">
        <f>IF($C379="","",VLOOKUP($C379,Baux!$A:$K,7,FALSE))</f>
        <v/>
      </c>
      <c r="J379" s="28" t="str">
        <f>IF($C379="","",$H379+$I379)</f>
        <v/>
      </c>
      <c r="K379" s="28" t="str">
        <f>IF($C379="","",SUMIFS(Banque_Transactions!$E:$E,Banque_Transactions!$G:$G,$C379&amp;"-"&amp;$B379))</f>
        <v/>
      </c>
      <c r="L379" s="28" t="str">
        <f>IF($C379="","",$J379-$K379)</f>
        <v/>
      </c>
      <c r="M379" s="26" t="str">
        <f>IF($C379="","",IF($L379&lt;=0,"Payé",IF($K379=0,"Impayé","Partiel")))</f>
        <v/>
      </c>
    </row>
    <row r="380" spans="1:13" ht="15">
      <c r="A380" s="14"/>
      <c r="B380" s="26" t="str">
        <f>IF($A380="","",YEAR($A380)*100+MONTH($A380))</f>
        <v/>
      </c>
      <c r="C380" s="8"/>
      <c r="D380" s="26" t="str">
        <f>IF($C380="","",VLOOKUP($C380,Baux!$A:$K,2,FALSE))</f>
        <v/>
      </c>
      <c r="E380" s="26" t="str">
        <f>IF($C380="","",VLOOKUP(VLOOKUP($C380,Baux!$A:$K,3,FALSE),Locataires!$A:$I,2,FALSE))</f>
        <v/>
      </c>
      <c r="F380" s="26" t="str">
        <f>IF($C380="","",VLOOKUP($C380,Baux!$A:$K,8,FALSE))</f>
        <v/>
      </c>
      <c r="G380" s="27" t="str">
        <f>IF(OR($A380="",$F380=""),"",DATE(YEAR($A380),MONTH($A380),$F380))</f>
        <v/>
      </c>
      <c r="H380" s="28" t="str">
        <f>IF($C380="","",VLOOKUP($C380,Baux!$A:$K,6,FALSE))</f>
        <v/>
      </c>
      <c r="I380" s="28" t="str">
        <f>IF($C380="","",VLOOKUP($C380,Baux!$A:$K,7,FALSE))</f>
        <v/>
      </c>
      <c r="J380" s="28" t="str">
        <f>IF($C380="","",$H380+$I380)</f>
        <v/>
      </c>
      <c r="K380" s="28" t="str">
        <f>IF($C380="","",SUMIFS(Banque_Transactions!$E:$E,Banque_Transactions!$G:$G,$C380&amp;"-"&amp;$B380))</f>
        <v/>
      </c>
      <c r="L380" s="28" t="str">
        <f>IF($C380="","",$J380-$K380)</f>
        <v/>
      </c>
      <c r="M380" s="26" t="str">
        <f>IF($C380="","",IF($L380&lt;=0,"Payé",IF($K380=0,"Impayé","Partiel")))</f>
        <v/>
      </c>
    </row>
    <row r="381" spans="1:13" ht="15">
      <c r="A381" s="14"/>
      <c r="B381" s="26" t="str">
        <f>IF($A381="","",YEAR($A381)*100+MONTH($A381))</f>
        <v/>
      </c>
      <c r="C381" s="8"/>
      <c r="D381" s="26" t="str">
        <f>IF($C381="","",VLOOKUP($C381,Baux!$A:$K,2,FALSE))</f>
        <v/>
      </c>
      <c r="E381" s="26" t="str">
        <f>IF($C381="","",VLOOKUP(VLOOKUP($C381,Baux!$A:$K,3,FALSE),Locataires!$A:$I,2,FALSE))</f>
        <v/>
      </c>
      <c r="F381" s="26" t="str">
        <f>IF($C381="","",VLOOKUP($C381,Baux!$A:$K,8,FALSE))</f>
        <v/>
      </c>
      <c r="G381" s="27" t="str">
        <f>IF(OR($A381="",$F381=""),"",DATE(YEAR($A381),MONTH($A381),$F381))</f>
        <v/>
      </c>
      <c r="H381" s="28" t="str">
        <f>IF($C381="","",VLOOKUP($C381,Baux!$A:$K,6,FALSE))</f>
        <v/>
      </c>
      <c r="I381" s="28" t="str">
        <f>IF($C381="","",VLOOKUP($C381,Baux!$A:$K,7,FALSE))</f>
        <v/>
      </c>
      <c r="J381" s="28" t="str">
        <f>IF($C381="","",$H381+$I381)</f>
        <v/>
      </c>
      <c r="K381" s="28" t="str">
        <f>IF($C381="","",SUMIFS(Banque_Transactions!$E:$E,Banque_Transactions!$G:$G,$C381&amp;"-"&amp;$B381))</f>
        <v/>
      </c>
      <c r="L381" s="28" t="str">
        <f>IF($C381="","",$J381-$K381)</f>
        <v/>
      </c>
      <c r="M381" s="26" t="str">
        <f>IF($C381="","",IF($L381&lt;=0,"Payé",IF($K381=0,"Impayé","Partiel")))</f>
        <v/>
      </c>
    </row>
    <row r="382" spans="1:13" ht="15">
      <c r="A382" s="14"/>
      <c r="B382" s="26" t="str">
        <f>IF($A382="","",YEAR($A382)*100+MONTH($A382))</f>
        <v/>
      </c>
      <c r="C382" s="8"/>
      <c r="D382" s="26" t="str">
        <f>IF($C382="","",VLOOKUP($C382,Baux!$A:$K,2,FALSE))</f>
        <v/>
      </c>
      <c r="E382" s="26" t="str">
        <f>IF($C382="","",VLOOKUP(VLOOKUP($C382,Baux!$A:$K,3,FALSE),Locataires!$A:$I,2,FALSE))</f>
        <v/>
      </c>
      <c r="F382" s="26" t="str">
        <f>IF($C382="","",VLOOKUP($C382,Baux!$A:$K,8,FALSE))</f>
        <v/>
      </c>
      <c r="G382" s="27" t="str">
        <f>IF(OR($A382="",$F382=""),"",DATE(YEAR($A382),MONTH($A382),$F382))</f>
        <v/>
      </c>
      <c r="H382" s="28" t="str">
        <f>IF($C382="","",VLOOKUP($C382,Baux!$A:$K,6,FALSE))</f>
        <v/>
      </c>
      <c r="I382" s="28" t="str">
        <f>IF($C382="","",VLOOKUP($C382,Baux!$A:$K,7,FALSE))</f>
        <v/>
      </c>
      <c r="J382" s="28" t="str">
        <f>IF($C382="","",$H382+$I382)</f>
        <v/>
      </c>
      <c r="K382" s="28" t="str">
        <f>IF($C382="","",SUMIFS(Banque_Transactions!$E:$E,Banque_Transactions!$G:$G,$C382&amp;"-"&amp;$B382))</f>
        <v/>
      </c>
      <c r="L382" s="28" t="str">
        <f>IF($C382="","",$J382-$K382)</f>
        <v/>
      </c>
      <c r="M382" s="26" t="str">
        <f>IF($C382="","",IF($L382&lt;=0,"Payé",IF($K382=0,"Impayé","Partiel")))</f>
        <v/>
      </c>
    </row>
    <row r="383" spans="1:13" ht="15">
      <c r="A383" s="14"/>
      <c r="B383" s="26" t="str">
        <f>IF($A383="","",YEAR($A383)*100+MONTH($A383))</f>
        <v/>
      </c>
      <c r="C383" s="8"/>
      <c r="D383" s="26" t="str">
        <f>IF($C383="","",VLOOKUP($C383,Baux!$A:$K,2,FALSE))</f>
        <v/>
      </c>
      <c r="E383" s="26" t="str">
        <f>IF($C383="","",VLOOKUP(VLOOKUP($C383,Baux!$A:$K,3,FALSE),Locataires!$A:$I,2,FALSE))</f>
        <v/>
      </c>
      <c r="F383" s="26" t="str">
        <f>IF($C383="","",VLOOKUP($C383,Baux!$A:$K,8,FALSE))</f>
        <v/>
      </c>
      <c r="G383" s="27" t="str">
        <f>IF(OR($A383="",$F383=""),"",DATE(YEAR($A383),MONTH($A383),$F383))</f>
        <v/>
      </c>
      <c r="H383" s="28" t="str">
        <f>IF($C383="","",VLOOKUP($C383,Baux!$A:$K,6,FALSE))</f>
        <v/>
      </c>
      <c r="I383" s="28" t="str">
        <f>IF($C383="","",VLOOKUP($C383,Baux!$A:$K,7,FALSE))</f>
        <v/>
      </c>
      <c r="J383" s="28" t="str">
        <f>IF($C383="","",$H383+$I383)</f>
        <v/>
      </c>
      <c r="K383" s="28" t="str">
        <f>IF($C383="","",SUMIFS(Banque_Transactions!$E:$E,Banque_Transactions!$G:$G,$C383&amp;"-"&amp;$B383))</f>
        <v/>
      </c>
      <c r="L383" s="28" t="str">
        <f>IF($C383="","",$J383-$K383)</f>
        <v/>
      </c>
      <c r="M383" s="26" t="str">
        <f>IF($C383="","",IF($L383&lt;=0,"Payé",IF($K383=0,"Impayé","Partiel")))</f>
        <v/>
      </c>
    </row>
    <row r="384" spans="1:13" ht="15">
      <c r="A384" s="14"/>
      <c r="B384" s="26" t="str">
        <f>IF($A384="","",YEAR($A384)*100+MONTH($A384))</f>
        <v/>
      </c>
      <c r="C384" s="8"/>
      <c r="D384" s="26" t="str">
        <f>IF($C384="","",VLOOKUP($C384,Baux!$A:$K,2,FALSE))</f>
        <v/>
      </c>
      <c r="E384" s="26" t="str">
        <f>IF($C384="","",VLOOKUP(VLOOKUP($C384,Baux!$A:$K,3,FALSE),Locataires!$A:$I,2,FALSE))</f>
        <v/>
      </c>
      <c r="F384" s="26" t="str">
        <f>IF($C384="","",VLOOKUP($C384,Baux!$A:$K,8,FALSE))</f>
        <v/>
      </c>
      <c r="G384" s="27" t="str">
        <f>IF(OR($A384="",$F384=""),"",DATE(YEAR($A384),MONTH($A384),$F384))</f>
        <v/>
      </c>
      <c r="H384" s="28" t="str">
        <f>IF($C384="","",VLOOKUP($C384,Baux!$A:$K,6,FALSE))</f>
        <v/>
      </c>
      <c r="I384" s="28" t="str">
        <f>IF($C384="","",VLOOKUP($C384,Baux!$A:$K,7,FALSE))</f>
        <v/>
      </c>
      <c r="J384" s="28" t="str">
        <f>IF($C384="","",$H384+$I384)</f>
        <v/>
      </c>
      <c r="K384" s="28" t="str">
        <f>IF($C384="","",SUMIFS(Banque_Transactions!$E:$E,Banque_Transactions!$G:$G,$C384&amp;"-"&amp;$B384))</f>
        <v/>
      </c>
      <c r="L384" s="28" t="str">
        <f>IF($C384="","",$J384-$K384)</f>
        <v/>
      </c>
      <c r="M384" s="26" t="str">
        <f>IF($C384="","",IF($L384&lt;=0,"Payé",IF($K384=0,"Impayé","Partiel")))</f>
        <v/>
      </c>
    </row>
    <row r="385" spans="1:13" ht="15">
      <c r="A385" s="14"/>
      <c r="B385" s="26" t="str">
        <f>IF($A385="","",YEAR($A385)*100+MONTH($A385))</f>
        <v/>
      </c>
      <c r="C385" s="8"/>
      <c r="D385" s="26" t="str">
        <f>IF($C385="","",VLOOKUP($C385,Baux!$A:$K,2,FALSE))</f>
        <v/>
      </c>
      <c r="E385" s="26" t="str">
        <f>IF($C385="","",VLOOKUP(VLOOKUP($C385,Baux!$A:$K,3,FALSE),Locataires!$A:$I,2,FALSE))</f>
        <v/>
      </c>
      <c r="F385" s="26" t="str">
        <f>IF($C385="","",VLOOKUP($C385,Baux!$A:$K,8,FALSE))</f>
        <v/>
      </c>
      <c r="G385" s="27" t="str">
        <f>IF(OR($A385="",$F385=""),"",DATE(YEAR($A385),MONTH($A385),$F385))</f>
        <v/>
      </c>
      <c r="H385" s="28" t="str">
        <f>IF($C385="","",VLOOKUP($C385,Baux!$A:$K,6,FALSE))</f>
        <v/>
      </c>
      <c r="I385" s="28" t="str">
        <f>IF($C385="","",VLOOKUP($C385,Baux!$A:$K,7,FALSE))</f>
        <v/>
      </c>
      <c r="J385" s="28" t="str">
        <f>IF($C385="","",$H385+$I385)</f>
        <v/>
      </c>
      <c r="K385" s="28" t="str">
        <f>IF($C385="","",SUMIFS(Banque_Transactions!$E:$E,Banque_Transactions!$G:$G,$C385&amp;"-"&amp;$B385))</f>
        <v/>
      </c>
      <c r="L385" s="28" t="str">
        <f>IF($C385="","",$J385-$K385)</f>
        <v/>
      </c>
      <c r="M385" s="26" t="str">
        <f>IF($C385="","",IF($L385&lt;=0,"Payé",IF($K385=0,"Impayé","Partiel")))</f>
        <v/>
      </c>
    </row>
    <row r="386" spans="1:13" ht="15">
      <c r="A386" s="14"/>
      <c r="B386" s="26" t="str">
        <f>IF($A386="","",YEAR($A386)*100+MONTH($A386))</f>
        <v/>
      </c>
      <c r="C386" s="8"/>
      <c r="D386" s="26" t="str">
        <f>IF($C386="","",VLOOKUP($C386,Baux!$A:$K,2,FALSE))</f>
        <v/>
      </c>
      <c r="E386" s="26" t="str">
        <f>IF($C386="","",VLOOKUP(VLOOKUP($C386,Baux!$A:$K,3,FALSE),Locataires!$A:$I,2,FALSE))</f>
        <v/>
      </c>
      <c r="F386" s="26" t="str">
        <f>IF($C386="","",VLOOKUP($C386,Baux!$A:$K,8,FALSE))</f>
        <v/>
      </c>
      <c r="G386" s="27" t="str">
        <f>IF(OR($A386="",$F386=""),"",DATE(YEAR($A386),MONTH($A386),$F386))</f>
        <v/>
      </c>
      <c r="H386" s="28" t="str">
        <f>IF($C386="","",VLOOKUP($C386,Baux!$A:$K,6,FALSE))</f>
        <v/>
      </c>
      <c r="I386" s="28" t="str">
        <f>IF($C386="","",VLOOKUP($C386,Baux!$A:$K,7,FALSE))</f>
        <v/>
      </c>
      <c r="J386" s="28" t="str">
        <f>IF($C386="","",$H386+$I386)</f>
        <v/>
      </c>
      <c r="K386" s="28" t="str">
        <f>IF($C386="","",SUMIFS(Banque_Transactions!$E:$E,Banque_Transactions!$G:$G,$C386&amp;"-"&amp;$B386))</f>
        <v/>
      </c>
      <c r="L386" s="28" t="str">
        <f>IF($C386="","",$J386-$K386)</f>
        <v/>
      </c>
      <c r="M386" s="26" t="str">
        <f>IF($C386="","",IF($L386&lt;=0,"Payé",IF($K386=0,"Impayé","Partiel")))</f>
        <v/>
      </c>
    </row>
    <row r="387" spans="1:13" ht="15">
      <c r="A387" s="14"/>
      <c r="B387" s="26" t="str">
        <f>IF($A387="","",YEAR($A387)*100+MONTH($A387))</f>
        <v/>
      </c>
      <c r="C387" s="8"/>
      <c r="D387" s="26" t="str">
        <f>IF($C387="","",VLOOKUP($C387,Baux!$A:$K,2,FALSE))</f>
        <v/>
      </c>
      <c r="E387" s="26" t="str">
        <f>IF($C387="","",VLOOKUP(VLOOKUP($C387,Baux!$A:$K,3,FALSE),Locataires!$A:$I,2,FALSE))</f>
        <v/>
      </c>
      <c r="F387" s="26" t="str">
        <f>IF($C387="","",VLOOKUP($C387,Baux!$A:$K,8,FALSE))</f>
        <v/>
      </c>
      <c r="G387" s="27" t="str">
        <f>IF(OR($A387="",$F387=""),"",DATE(YEAR($A387),MONTH($A387),$F387))</f>
        <v/>
      </c>
      <c r="H387" s="28" t="str">
        <f>IF($C387="","",VLOOKUP($C387,Baux!$A:$K,6,FALSE))</f>
        <v/>
      </c>
      <c r="I387" s="28" t="str">
        <f>IF($C387="","",VLOOKUP($C387,Baux!$A:$K,7,FALSE))</f>
        <v/>
      </c>
      <c r="J387" s="28" t="str">
        <f>IF($C387="","",$H387+$I387)</f>
        <v/>
      </c>
      <c r="K387" s="28" t="str">
        <f>IF($C387="","",SUMIFS(Banque_Transactions!$E:$E,Banque_Transactions!$G:$G,$C387&amp;"-"&amp;$B387))</f>
        <v/>
      </c>
      <c r="L387" s="28" t="str">
        <f>IF($C387="","",$J387-$K387)</f>
        <v/>
      </c>
      <c r="M387" s="26" t="str">
        <f>IF($C387="","",IF($L387&lt;=0,"Payé",IF($K387=0,"Impayé","Partiel")))</f>
        <v/>
      </c>
    </row>
    <row r="388" spans="1:13" ht="15">
      <c r="A388" s="14"/>
      <c r="B388" s="26" t="str">
        <f>IF($A388="","",YEAR($A388)*100+MONTH($A388))</f>
        <v/>
      </c>
      <c r="C388" s="8"/>
      <c r="D388" s="26" t="str">
        <f>IF($C388="","",VLOOKUP($C388,Baux!$A:$K,2,FALSE))</f>
        <v/>
      </c>
      <c r="E388" s="26" t="str">
        <f>IF($C388="","",VLOOKUP(VLOOKUP($C388,Baux!$A:$K,3,FALSE),Locataires!$A:$I,2,FALSE))</f>
        <v/>
      </c>
      <c r="F388" s="26" t="str">
        <f>IF($C388="","",VLOOKUP($C388,Baux!$A:$K,8,FALSE))</f>
        <v/>
      </c>
      <c r="G388" s="27" t="str">
        <f>IF(OR($A388="",$F388=""),"",DATE(YEAR($A388),MONTH($A388),$F388))</f>
        <v/>
      </c>
      <c r="H388" s="28" t="str">
        <f>IF($C388="","",VLOOKUP($C388,Baux!$A:$K,6,FALSE))</f>
        <v/>
      </c>
      <c r="I388" s="28" t="str">
        <f>IF($C388="","",VLOOKUP($C388,Baux!$A:$K,7,FALSE))</f>
        <v/>
      </c>
      <c r="J388" s="28" t="str">
        <f>IF($C388="","",$H388+$I388)</f>
        <v/>
      </c>
      <c r="K388" s="28" t="str">
        <f>IF($C388="","",SUMIFS(Banque_Transactions!$E:$E,Banque_Transactions!$G:$G,$C388&amp;"-"&amp;$B388))</f>
        <v/>
      </c>
      <c r="L388" s="28" t="str">
        <f>IF($C388="","",$J388-$K388)</f>
        <v/>
      </c>
      <c r="M388" s="26" t="str">
        <f>IF($C388="","",IF($L388&lt;=0,"Payé",IF($K388=0,"Impayé","Partiel")))</f>
        <v/>
      </c>
    </row>
    <row r="389" spans="1:13" ht="15">
      <c r="A389" s="14"/>
      <c r="B389" s="26" t="str">
        <f>IF($A389="","",YEAR($A389)*100+MONTH($A389))</f>
        <v/>
      </c>
      <c r="C389" s="8"/>
      <c r="D389" s="26" t="str">
        <f>IF($C389="","",VLOOKUP($C389,Baux!$A:$K,2,FALSE))</f>
        <v/>
      </c>
      <c r="E389" s="26" t="str">
        <f>IF($C389="","",VLOOKUP(VLOOKUP($C389,Baux!$A:$K,3,FALSE),Locataires!$A:$I,2,FALSE))</f>
        <v/>
      </c>
      <c r="F389" s="26" t="str">
        <f>IF($C389="","",VLOOKUP($C389,Baux!$A:$K,8,FALSE))</f>
        <v/>
      </c>
      <c r="G389" s="27" t="str">
        <f>IF(OR($A389="",$F389=""),"",DATE(YEAR($A389),MONTH($A389),$F389))</f>
        <v/>
      </c>
      <c r="H389" s="28" t="str">
        <f>IF($C389="","",VLOOKUP($C389,Baux!$A:$K,6,FALSE))</f>
        <v/>
      </c>
      <c r="I389" s="28" t="str">
        <f>IF($C389="","",VLOOKUP($C389,Baux!$A:$K,7,FALSE))</f>
        <v/>
      </c>
      <c r="J389" s="28" t="str">
        <f>IF($C389="","",$H389+$I389)</f>
        <v/>
      </c>
      <c r="K389" s="28" t="str">
        <f>IF($C389="","",SUMIFS(Banque_Transactions!$E:$E,Banque_Transactions!$G:$G,$C389&amp;"-"&amp;$B389))</f>
        <v/>
      </c>
      <c r="L389" s="28" t="str">
        <f>IF($C389="","",$J389-$K389)</f>
        <v/>
      </c>
      <c r="M389" s="26" t="str">
        <f>IF($C389="","",IF($L389&lt;=0,"Payé",IF($K389=0,"Impayé","Partiel")))</f>
        <v/>
      </c>
    </row>
    <row r="390" spans="1:13" ht="15">
      <c r="A390" s="14"/>
      <c r="B390" s="26" t="str">
        <f>IF($A390="","",YEAR($A390)*100+MONTH($A390))</f>
        <v/>
      </c>
      <c r="C390" s="8"/>
      <c r="D390" s="26" t="str">
        <f>IF($C390="","",VLOOKUP($C390,Baux!$A:$K,2,FALSE))</f>
        <v/>
      </c>
      <c r="E390" s="26" t="str">
        <f>IF($C390="","",VLOOKUP(VLOOKUP($C390,Baux!$A:$K,3,FALSE),Locataires!$A:$I,2,FALSE))</f>
        <v/>
      </c>
      <c r="F390" s="26" t="str">
        <f>IF($C390="","",VLOOKUP($C390,Baux!$A:$K,8,FALSE))</f>
        <v/>
      </c>
      <c r="G390" s="27" t="str">
        <f>IF(OR($A390="",$F390=""),"",DATE(YEAR($A390),MONTH($A390),$F390))</f>
        <v/>
      </c>
      <c r="H390" s="28" t="str">
        <f>IF($C390="","",VLOOKUP($C390,Baux!$A:$K,6,FALSE))</f>
        <v/>
      </c>
      <c r="I390" s="28" t="str">
        <f>IF($C390="","",VLOOKUP($C390,Baux!$A:$K,7,FALSE))</f>
        <v/>
      </c>
      <c r="J390" s="28" t="str">
        <f>IF($C390="","",$H390+$I390)</f>
        <v/>
      </c>
      <c r="K390" s="28" t="str">
        <f>IF($C390="","",SUMIFS(Banque_Transactions!$E:$E,Banque_Transactions!$G:$G,$C390&amp;"-"&amp;$B390))</f>
        <v/>
      </c>
      <c r="L390" s="28" t="str">
        <f>IF($C390="","",$J390-$K390)</f>
        <v/>
      </c>
      <c r="M390" s="26" t="str">
        <f>IF($C390="","",IF($L390&lt;=0,"Payé",IF($K390=0,"Impayé","Partiel")))</f>
        <v/>
      </c>
    </row>
    <row r="391" spans="1:13" ht="15">
      <c r="A391" s="14"/>
      <c r="B391" s="26" t="str">
        <f>IF($A391="","",YEAR($A391)*100+MONTH($A391))</f>
        <v/>
      </c>
      <c r="C391" s="8"/>
      <c r="D391" s="26" t="str">
        <f>IF($C391="","",VLOOKUP($C391,Baux!$A:$K,2,FALSE))</f>
        <v/>
      </c>
      <c r="E391" s="26" t="str">
        <f>IF($C391="","",VLOOKUP(VLOOKUP($C391,Baux!$A:$K,3,FALSE),Locataires!$A:$I,2,FALSE))</f>
        <v/>
      </c>
      <c r="F391" s="26" t="str">
        <f>IF($C391="","",VLOOKUP($C391,Baux!$A:$K,8,FALSE))</f>
        <v/>
      </c>
      <c r="G391" s="27" t="str">
        <f>IF(OR($A391="",$F391=""),"",DATE(YEAR($A391),MONTH($A391),$F391))</f>
        <v/>
      </c>
      <c r="H391" s="28" t="str">
        <f>IF($C391="","",VLOOKUP($C391,Baux!$A:$K,6,FALSE))</f>
        <v/>
      </c>
      <c r="I391" s="28" t="str">
        <f>IF($C391="","",VLOOKUP($C391,Baux!$A:$K,7,FALSE))</f>
        <v/>
      </c>
      <c r="J391" s="28" t="str">
        <f>IF($C391="","",$H391+$I391)</f>
        <v/>
      </c>
      <c r="K391" s="28" t="str">
        <f>IF($C391="","",SUMIFS(Banque_Transactions!$E:$E,Banque_Transactions!$G:$G,$C391&amp;"-"&amp;$B391))</f>
        <v/>
      </c>
      <c r="L391" s="28" t="str">
        <f>IF($C391="","",$J391-$K391)</f>
        <v/>
      </c>
      <c r="M391" s="26" t="str">
        <f>IF($C391="","",IF($L391&lt;=0,"Payé",IF($K391=0,"Impayé","Partiel")))</f>
        <v/>
      </c>
    </row>
    <row r="392" spans="1:13" ht="15">
      <c r="A392" s="14"/>
      <c r="B392" s="26" t="str">
        <f>IF($A392="","",YEAR($A392)*100+MONTH($A392))</f>
        <v/>
      </c>
      <c r="C392" s="8"/>
      <c r="D392" s="26" t="str">
        <f>IF($C392="","",VLOOKUP($C392,Baux!$A:$K,2,FALSE))</f>
        <v/>
      </c>
      <c r="E392" s="26" t="str">
        <f>IF($C392="","",VLOOKUP(VLOOKUP($C392,Baux!$A:$K,3,FALSE),Locataires!$A:$I,2,FALSE))</f>
        <v/>
      </c>
      <c r="F392" s="26" t="str">
        <f>IF($C392="","",VLOOKUP($C392,Baux!$A:$K,8,FALSE))</f>
        <v/>
      </c>
      <c r="G392" s="27" t="str">
        <f>IF(OR($A392="",$F392=""),"",DATE(YEAR($A392),MONTH($A392),$F392))</f>
        <v/>
      </c>
      <c r="H392" s="28" t="str">
        <f>IF($C392="","",VLOOKUP($C392,Baux!$A:$K,6,FALSE))</f>
        <v/>
      </c>
      <c r="I392" s="28" t="str">
        <f>IF($C392="","",VLOOKUP($C392,Baux!$A:$K,7,FALSE))</f>
        <v/>
      </c>
      <c r="J392" s="28" t="str">
        <f>IF($C392="","",$H392+$I392)</f>
        <v/>
      </c>
      <c r="K392" s="28" t="str">
        <f>IF($C392="","",SUMIFS(Banque_Transactions!$E:$E,Banque_Transactions!$G:$G,$C392&amp;"-"&amp;$B392))</f>
        <v/>
      </c>
      <c r="L392" s="28" t="str">
        <f>IF($C392="","",$J392-$K392)</f>
        <v/>
      </c>
      <c r="M392" s="26" t="str">
        <f>IF($C392="","",IF($L392&lt;=0,"Payé",IF($K392=0,"Impayé","Partiel")))</f>
        <v/>
      </c>
    </row>
    <row r="393" spans="1:13" ht="15">
      <c r="A393" s="14"/>
      <c r="B393" s="26" t="str">
        <f>IF($A393="","",YEAR($A393)*100+MONTH($A393))</f>
        <v/>
      </c>
      <c r="C393" s="8"/>
      <c r="D393" s="26" t="str">
        <f>IF($C393="","",VLOOKUP($C393,Baux!$A:$K,2,FALSE))</f>
        <v/>
      </c>
      <c r="E393" s="26" t="str">
        <f>IF($C393="","",VLOOKUP(VLOOKUP($C393,Baux!$A:$K,3,FALSE),Locataires!$A:$I,2,FALSE))</f>
        <v/>
      </c>
      <c r="F393" s="26" t="str">
        <f>IF($C393="","",VLOOKUP($C393,Baux!$A:$K,8,FALSE))</f>
        <v/>
      </c>
      <c r="G393" s="27" t="str">
        <f>IF(OR($A393="",$F393=""),"",DATE(YEAR($A393),MONTH($A393),$F393))</f>
        <v/>
      </c>
      <c r="H393" s="28" t="str">
        <f>IF($C393="","",VLOOKUP($C393,Baux!$A:$K,6,FALSE))</f>
        <v/>
      </c>
      <c r="I393" s="28" t="str">
        <f>IF($C393="","",VLOOKUP($C393,Baux!$A:$K,7,FALSE))</f>
        <v/>
      </c>
      <c r="J393" s="28" t="str">
        <f>IF($C393="","",$H393+$I393)</f>
        <v/>
      </c>
      <c r="K393" s="28" t="str">
        <f>IF($C393="","",SUMIFS(Banque_Transactions!$E:$E,Banque_Transactions!$G:$G,$C393&amp;"-"&amp;$B393))</f>
        <v/>
      </c>
      <c r="L393" s="28" t="str">
        <f>IF($C393="","",$J393-$K393)</f>
        <v/>
      </c>
      <c r="M393" s="26" t="str">
        <f>IF($C393="","",IF($L393&lt;=0,"Payé",IF($K393=0,"Impayé","Partiel")))</f>
        <v/>
      </c>
    </row>
    <row r="394" spans="1:13" ht="15">
      <c r="A394" s="14"/>
      <c r="B394" s="26" t="str">
        <f>IF($A394="","",YEAR($A394)*100+MONTH($A394))</f>
        <v/>
      </c>
      <c r="C394" s="8"/>
      <c r="D394" s="26" t="str">
        <f>IF($C394="","",VLOOKUP($C394,Baux!$A:$K,2,FALSE))</f>
        <v/>
      </c>
      <c r="E394" s="26" t="str">
        <f>IF($C394="","",VLOOKUP(VLOOKUP($C394,Baux!$A:$K,3,FALSE),Locataires!$A:$I,2,FALSE))</f>
        <v/>
      </c>
      <c r="F394" s="26" t="str">
        <f>IF($C394="","",VLOOKUP($C394,Baux!$A:$K,8,FALSE))</f>
        <v/>
      </c>
      <c r="G394" s="27" t="str">
        <f>IF(OR($A394="",$F394=""),"",DATE(YEAR($A394),MONTH($A394),$F394))</f>
        <v/>
      </c>
      <c r="H394" s="28" t="str">
        <f>IF($C394="","",VLOOKUP($C394,Baux!$A:$K,6,FALSE))</f>
        <v/>
      </c>
      <c r="I394" s="28" t="str">
        <f>IF($C394="","",VLOOKUP($C394,Baux!$A:$K,7,FALSE))</f>
        <v/>
      </c>
      <c r="J394" s="28" t="str">
        <f>IF($C394="","",$H394+$I394)</f>
        <v/>
      </c>
      <c r="K394" s="28" t="str">
        <f>IF($C394="","",SUMIFS(Banque_Transactions!$E:$E,Banque_Transactions!$G:$G,$C394&amp;"-"&amp;$B394))</f>
        <v/>
      </c>
      <c r="L394" s="28" t="str">
        <f>IF($C394="","",$J394-$K394)</f>
        <v/>
      </c>
      <c r="M394" s="26" t="str">
        <f>IF($C394="","",IF($L394&lt;=0,"Payé",IF($K394=0,"Impayé","Partiel")))</f>
        <v/>
      </c>
    </row>
    <row r="395" spans="1:13" ht="15">
      <c r="A395" s="14"/>
      <c r="B395" s="26" t="str">
        <f>IF($A395="","",YEAR($A395)*100+MONTH($A395))</f>
        <v/>
      </c>
      <c r="C395" s="8"/>
      <c r="D395" s="26" t="str">
        <f>IF($C395="","",VLOOKUP($C395,Baux!$A:$K,2,FALSE))</f>
        <v/>
      </c>
      <c r="E395" s="26" t="str">
        <f>IF($C395="","",VLOOKUP(VLOOKUP($C395,Baux!$A:$K,3,FALSE),Locataires!$A:$I,2,FALSE))</f>
        <v/>
      </c>
      <c r="F395" s="26" t="str">
        <f>IF($C395="","",VLOOKUP($C395,Baux!$A:$K,8,FALSE))</f>
        <v/>
      </c>
      <c r="G395" s="27" t="str">
        <f>IF(OR($A395="",$F395=""),"",DATE(YEAR($A395),MONTH($A395),$F395))</f>
        <v/>
      </c>
      <c r="H395" s="28" t="str">
        <f>IF($C395="","",VLOOKUP($C395,Baux!$A:$K,6,FALSE))</f>
        <v/>
      </c>
      <c r="I395" s="28" t="str">
        <f>IF($C395="","",VLOOKUP($C395,Baux!$A:$K,7,FALSE))</f>
        <v/>
      </c>
      <c r="J395" s="28" t="str">
        <f>IF($C395="","",$H395+$I395)</f>
        <v/>
      </c>
      <c r="K395" s="28" t="str">
        <f>IF($C395="","",SUMIFS(Banque_Transactions!$E:$E,Banque_Transactions!$G:$G,$C395&amp;"-"&amp;$B395))</f>
        <v/>
      </c>
      <c r="L395" s="28" t="str">
        <f>IF($C395="","",$J395-$K395)</f>
        <v/>
      </c>
      <c r="M395" s="26" t="str">
        <f>IF($C395="","",IF($L395&lt;=0,"Payé",IF($K395=0,"Impayé","Partiel")))</f>
        <v/>
      </c>
    </row>
    <row r="396" spans="1:13" ht="15">
      <c r="A396" s="14"/>
      <c r="B396" s="26" t="str">
        <f>IF($A396="","",YEAR($A396)*100+MONTH($A396))</f>
        <v/>
      </c>
      <c r="C396" s="8"/>
      <c r="D396" s="26" t="str">
        <f>IF($C396="","",VLOOKUP($C396,Baux!$A:$K,2,FALSE))</f>
        <v/>
      </c>
      <c r="E396" s="26" t="str">
        <f>IF($C396="","",VLOOKUP(VLOOKUP($C396,Baux!$A:$K,3,FALSE),Locataires!$A:$I,2,FALSE))</f>
        <v/>
      </c>
      <c r="F396" s="26" t="str">
        <f>IF($C396="","",VLOOKUP($C396,Baux!$A:$K,8,FALSE))</f>
        <v/>
      </c>
      <c r="G396" s="27" t="str">
        <f>IF(OR($A396="",$F396=""),"",DATE(YEAR($A396),MONTH($A396),$F396))</f>
        <v/>
      </c>
      <c r="H396" s="28" t="str">
        <f>IF($C396="","",VLOOKUP($C396,Baux!$A:$K,6,FALSE))</f>
        <v/>
      </c>
      <c r="I396" s="28" t="str">
        <f>IF($C396="","",VLOOKUP($C396,Baux!$A:$K,7,FALSE))</f>
        <v/>
      </c>
      <c r="J396" s="28" t="str">
        <f>IF($C396="","",$H396+$I396)</f>
        <v/>
      </c>
      <c r="K396" s="28" t="str">
        <f>IF($C396="","",SUMIFS(Banque_Transactions!$E:$E,Banque_Transactions!$G:$G,$C396&amp;"-"&amp;$B396))</f>
        <v/>
      </c>
      <c r="L396" s="28" t="str">
        <f>IF($C396="","",$J396-$K396)</f>
        <v/>
      </c>
      <c r="M396" s="26" t="str">
        <f>IF($C396="","",IF($L396&lt;=0,"Payé",IF($K396=0,"Impayé","Partiel")))</f>
        <v/>
      </c>
    </row>
    <row r="397" spans="1:13" ht="15">
      <c r="A397" s="14"/>
      <c r="B397" s="26" t="str">
        <f>IF($A397="","",YEAR($A397)*100+MONTH($A397))</f>
        <v/>
      </c>
      <c r="C397" s="8"/>
      <c r="D397" s="26" t="str">
        <f>IF($C397="","",VLOOKUP($C397,Baux!$A:$K,2,FALSE))</f>
        <v/>
      </c>
      <c r="E397" s="26" t="str">
        <f>IF($C397="","",VLOOKUP(VLOOKUP($C397,Baux!$A:$K,3,FALSE),Locataires!$A:$I,2,FALSE))</f>
        <v/>
      </c>
      <c r="F397" s="26" t="str">
        <f>IF($C397="","",VLOOKUP($C397,Baux!$A:$K,8,FALSE))</f>
        <v/>
      </c>
      <c r="G397" s="27" t="str">
        <f>IF(OR($A397="",$F397=""),"",DATE(YEAR($A397),MONTH($A397),$F397))</f>
        <v/>
      </c>
      <c r="H397" s="28" t="str">
        <f>IF($C397="","",VLOOKUP($C397,Baux!$A:$K,6,FALSE))</f>
        <v/>
      </c>
      <c r="I397" s="28" t="str">
        <f>IF($C397="","",VLOOKUP($C397,Baux!$A:$K,7,FALSE))</f>
        <v/>
      </c>
      <c r="J397" s="28" t="str">
        <f>IF($C397="","",$H397+$I397)</f>
        <v/>
      </c>
      <c r="K397" s="28" t="str">
        <f>IF($C397="","",SUMIFS(Banque_Transactions!$E:$E,Banque_Transactions!$G:$G,$C397&amp;"-"&amp;$B397))</f>
        <v/>
      </c>
      <c r="L397" s="28" t="str">
        <f>IF($C397="","",$J397-$K397)</f>
        <v/>
      </c>
      <c r="M397" s="26" t="str">
        <f>IF($C397="","",IF($L397&lt;=0,"Payé",IF($K397=0,"Impayé","Partiel")))</f>
        <v/>
      </c>
    </row>
    <row r="398" spans="1:13" ht="15">
      <c r="A398" s="14"/>
      <c r="B398" s="26" t="str">
        <f>IF($A398="","",YEAR($A398)*100+MONTH($A398))</f>
        <v/>
      </c>
      <c r="C398" s="8"/>
      <c r="D398" s="26" t="str">
        <f>IF($C398="","",VLOOKUP($C398,Baux!$A:$K,2,FALSE))</f>
        <v/>
      </c>
      <c r="E398" s="26" t="str">
        <f>IF($C398="","",VLOOKUP(VLOOKUP($C398,Baux!$A:$K,3,FALSE),Locataires!$A:$I,2,FALSE))</f>
        <v/>
      </c>
      <c r="F398" s="26" t="str">
        <f>IF($C398="","",VLOOKUP($C398,Baux!$A:$K,8,FALSE))</f>
        <v/>
      </c>
      <c r="G398" s="27" t="str">
        <f>IF(OR($A398="",$F398=""),"",DATE(YEAR($A398),MONTH($A398),$F398))</f>
        <v/>
      </c>
      <c r="H398" s="28" t="str">
        <f>IF($C398="","",VLOOKUP($C398,Baux!$A:$K,6,FALSE))</f>
        <v/>
      </c>
      <c r="I398" s="28" t="str">
        <f>IF($C398="","",VLOOKUP($C398,Baux!$A:$K,7,FALSE))</f>
        <v/>
      </c>
      <c r="J398" s="28" t="str">
        <f>IF($C398="","",$H398+$I398)</f>
        <v/>
      </c>
      <c r="K398" s="28" t="str">
        <f>IF($C398="","",SUMIFS(Banque_Transactions!$E:$E,Banque_Transactions!$G:$G,$C398&amp;"-"&amp;$B398))</f>
        <v/>
      </c>
      <c r="L398" s="28" t="str">
        <f>IF($C398="","",$J398-$K398)</f>
        <v/>
      </c>
      <c r="M398" s="26" t="str">
        <f>IF($C398="","",IF($L398&lt;=0,"Payé",IF($K398=0,"Impayé","Partiel")))</f>
        <v/>
      </c>
    </row>
    <row r="399" spans="1:13" ht="15">
      <c r="A399" s="14"/>
      <c r="B399" s="26" t="str">
        <f>IF($A399="","",YEAR($A399)*100+MONTH($A399))</f>
        <v/>
      </c>
      <c r="C399" s="8"/>
      <c r="D399" s="26" t="str">
        <f>IF($C399="","",VLOOKUP($C399,Baux!$A:$K,2,FALSE))</f>
        <v/>
      </c>
      <c r="E399" s="26" t="str">
        <f>IF($C399="","",VLOOKUP(VLOOKUP($C399,Baux!$A:$K,3,FALSE),Locataires!$A:$I,2,FALSE))</f>
        <v/>
      </c>
      <c r="F399" s="26" t="str">
        <f>IF($C399="","",VLOOKUP($C399,Baux!$A:$K,8,FALSE))</f>
        <v/>
      </c>
      <c r="G399" s="27" t="str">
        <f>IF(OR($A399="",$F399=""),"",DATE(YEAR($A399),MONTH($A399),$F399))</f>
        <v/>
      </c>
      <c r="H399" s="28" t="str">
        <f>IF($C399="","",VLOOKUP($C399,Baux!$A:$K,6,FALSE))</f>
        <v/>
      </c>
      <c r="I399" s="28" t="str">
        <f>IF($C399="","",VLOOKUP($C399,Baux!$A:$K,7,FALSE))</f>
        <v/>
      </c>
      <c r="J399" s="28" t="str">
        <f>IF($C399="","",$H399+$I399)</f>
        <v/>
      </c>
      <c r="K399" s="28" t="str">
        <f>IF($C399="","",SUMIFS(Banque_Transactions!$E:$E,Banque_Transactions!$G:$G,$C399&amp;"-"&amp;$B399))</f>
        <v/>
      </c>
      <c r="L399" s="28" t="str">
        <f>IF($C399="","",$J399-$K399)</f>
        <v/>
      </c>
      <c r="M399" s="26" t="str">
        <f>IF($C399="","",IF($L399&lt;=0,"Payé",IF($K399=0,"Impayé","Partiel")))</f>
        <v/>
      </c>
    </row>
    <row r="400" spans="1:13" ht="15">
      <c r="A400" s="14"/>
      <c r="B400" s="26" t="str">
        <f>IF($A400="","",YEAR($A400)*100+MONTH($A400))</f>
        <v/>
      </c>
      <c r="C400" s="8"/>
      <c r="D400" s="26" t="str">
        <f>IF($C400="","",VLOOKUP($C400,Baux!$A:$K,2,FALSE))</f>
        <v/>
      </c>
      <c r="E400" s="26" t="str">
        <f>IF($C400="","",VLOOKUP(VLOOKUP($C400,Baux!$A:$K,3,FALSE),Locataires!$A:$I,2,FALSE))</f>
        <v/>
      </c>
      <c r="F400" s="26" t="str">
        <f>IF($C400="","",VLOOKUP($C400,Baux!$A:$K,8,FALSE))</f>
        <v/>
      </c>
      <c r="G400" s="27" t="str">
        <f>IF(OR($A400="",$F400=""),"",DATE(YEAR($A400),MONTH($A400),$F400))</f>
        <v/>
      </c>
      <c r="H400" s="28" t="str">
        <f>IF($C400="","",VLOOKUP($C400,Baux!$A:$K,6,FALSE))</f>
        <v/>
      </c>
      <c r="I400" s="28" t="str">
        <f>IF($C400="","",VLOOKUP($C400,Baux!$A:$K,7,FALSE))</f>
        <v/>
      </c>
      <c r="J400" s="28" t="str">
        <f>IF($C400="","",$H400+$I400)</f>
        <v/>
      </c>
      <c r="K400" s="28" t="str">
        <f>IF($C400="","",SUMIFS(Banque_Transactions!$E:$E,Banque_Transactions!$G:$G,$C400&amp;"-"&amp;$B400))</f>
        <v/>
      </c>
      <c r="L400" s="28" t="str">
        <f>IF($C400="","",$J400-$K400)</f>
        <v/>
      </c>
      <c r="M400" s="26" t="str">
        <f>IF($C400="","",IF($L400&lt;=0,"Payé",IF($K400=0,"Impayé","Partiel")))</f>
        <v/>
      </c>
    </row>
    <row r="401" spans="1:13" ht="15">
      <c r="A401" s="14"/>
      <c r="B401" s="26" t="str">
        <f>IF($A401="","",YEAR($A401)*100+MONTH($A401))</f>
        <v/>
      </c>
      <c r="C401" s="8"/>
      <c r="D401" s="26" t="str">
        <f>IF($C401="","",VLOOKUP($C401,Baux!$A:$K,2,FALSE))</f>
        <v/>
      </c>
      <c r="E401" s="26" t="str">
        <f>IF($C401="","",VLOOKUP(VLOOKUP($C401,Baux!$A:$K,3,FALSE),Locataires!$A:$I,2,FALSE))</f>
        <v/>
      </c>
      <c r="F401" s="26" t="str">
        <f>IF($C401="","",VLOOKUP($C401,Baux!$A:$K,8,FALSE))</f>
        <v/>
      </c>
      <c r="G401" s="27" t="str">
        <f>IF(OR($A401="",$F401=""),"",DATE(YEAR($A401),MONTH($A401),$F401))</f>
        <v/>
      </c>
      <c r="H401" s="28" t="str">
        <f>IF($C401="","",VLOOKUP($C401,Baux!$A:$K,6,FALSE))</f>
        <v/>
      </c>
      <c r="I401" s="28" t="str">
        <f>IF($C401="","",VLOOKUP($C401,Baux!$A:$K,7,FALSE))</f>
        <v/>
      </c>
      <c r="J401" s="28" t="str">
        <f>IF($C401="","",$H401+$I401)</f>
        <v/>
      </c>
      <c r="K401" s="28" t="str">
        <f>IF($C401="","",SUMIFS(Banque_Transactions!$E:$E,Banque_Transactions!$G:$G,$C401&amp;"-"&amp;$B401))</f>
        <v/>
      </c>
      <c r="L401" s="28" t="str">
        <f>IF($C401="","",$J401-$K401)</f>
        <v/>
      </c>
      <c r="M401" s="26" t="str">
        <f>IF($C401="","",IF($L401&lt;=0,"Payé",IF($K401=0,"Impayé","Partiel")))</f>
        <v/>
      </c>
    </row>
    <row r="402" spans="1:13" ht="15">
      <c r="A402" s="14"/>
      <c r="B402" s="26" t="str">
        <f>IF($A402="","",YEAR($A402)*100+MONTH($A402))</f>
        <v/>
      </c>
      <c r="C402" s="8"/>
      <c r="D402" s="26" t="str">
        <f>IF($C402="","",VLOOKUP($C402,Baux!$A:$K,2,FALSE))</f>
        <v/>
      </c>
      <c r="E402" s="26" t="str">
        <f>IF($C402="","",VLOOKUP(VLOOKUP($C402,Baux!$A:$K,3,FALSE),Locataires!$A:$I,2,FALSE))</f>
        <v/>
      </c>
      <c r="F402" s="26" t="str">
        <f>IF($C402="","",VLOOKUP($C402,Baux!$A:$K,8,FALSE))</f>
        <v/>
      </c>
      <c r="G402" s="27" t="str">
        <f>IF(OR($A402="",$F402=""),"",DATE(YEAR($A402),MONTH($A402),$F402))</f>
        <v/>
      </c>
      <c r="H402" s="28" t="str">
        <f>IF($C402="","",VLOOKUP($C402,Baux!$A:$K,6,FALSE))</f>
        <v/>
      </c>
      <c r="I402" s="28" t="str">
        <f>IF($C402="","",VLOOKUP($C402,Baux!$A:$K,7,FALSE))</f>
        <v/>
      </c>
      <c r="J402" s="28" t="str">
        <f>IF($C402="","",$H402+$I402)</f>
        <v/>
      </c>
      <c r="K402" s="28" t="str">
        <f>IF($C402="","",SUMIFS(Banque_Transactions!$E:$E,Banque_Transactions!$G:$G,$C402&amp;"-"&amp;$B402))</f>
        <v/>
      </c>
      <c r="L402" s="28" t="str">
        <f>IF($C402="","",$J402-$K402)</f>
        <v/>
      </c>
      <c r="M402" s="26" t="str">
        <f>IF($C402="","",IF($L402&lt;=0,"Payé",IF($K402=0,"Impayé","Partiel")))</f>
        <v/>
      </c>
    </row>
    <row r="403" spans="1:13" ht="15">
      <c r="A403" s="14"/>
      <c r="B403" s="26" t="str">
        <f>IF($A403="","",YEAR($A403)*100+MONTH($A403))</f>
        <v/>
      </c>
      <c r="C403" s="8"/>
      <c r="D403" s="26" t="str">
        <f>IF($C403="","",VLOOKUP($C403,Baux!$A:$K,2,FALSE))</f>
        <v/>
      </c>
      <c r="E403" s="26" t="str">
        <f>IF($C403="","",VLOOKUP(VLOOKUP($C403,Baux!$A:$K,3,FALSE),Locataires!$A:$I,2,FALSE))</f>
        <v/>
      </c>
      <c r="F403" s="26" t="str">
        <f>IF($C403="","",VLOOKUP($C403,Baux!$A:$K,8,FALSE))</f>
        <v/>
      </c>
      <c r="G403" s="27" t="str">
        <f>IF(OR($A403="",$F403=""),"",DATE(YEAR($A403),MONTH($A403),$F403))</f>
        <v/>
      </c>
      <c r="H403" s="28" t="str">
        <f>IF($C403="","",VLOOKUP($C403,Baux!$A:$K,6,FALSE))</f>
        <v/>
      </c>
      <c r="I403" s="28" t="str">
        <f>IF($C403="","",VLOOKUP($C403,Baux!$A:$K,7,FALSE))</f>
        <v/>
      </c>
      <c r="J403" s="28" t="str">
        <f>IF($C403="","",$H403+$I403)</f>
        <v/>
      </c>
      <c r="K403" s="28" t="str">
        <f>IF($C403="","",SUMIFS(Banque_Transactions!$E:$E,Banque_Transactions!$G:$G,$C403&amp;"-"&amp;$B403))</f>
        <v/>
      </c>
      <c r="L403" s="28" t="str">
        <f>IF($C403="","",$J403-$K403)</f>
        <v/>
      </c>
      <c r="M403" s="26" t="str">
        <f>IF($C403="","",IF($L403&lt;=0,"Payé",IF($K403=0,"Impayé","Partiel")))</f>
        <v/>
      </c>
    </row>
    <row r="404" spans="1:13" ht="15">
      <c r="A404" s="14"/>
      <c r="B404" s="26" t="str">
        <f>IF($A404="","",YEAR($A404)*100+MONTH($A404))</f>
        <v/>
      </c>
      <c r="C404" s="8"/>
      <c r="D404" s="26" t="str">
        <f>IF($C404="","",VLOOKUP($C404,Baux!$A:$K,2,FALSE))</f>
        <v/>
      </c>
      <c r="E404" s="26" t="str">
        <f>IF($C404="","",VLOOKUP(VLOOKUP($C404,Baux!$A:$K,3,FALSE),Locataires!$A:$I,2,FALSE))</f>
        <v/>
      </c>
      <c r="F404" s="26" t="str">
        <f>IF($C404="","",VLOOKUP($C404,Baux!$A:$K,8,FALSE))</f>
        <v/>
      </c>
      <c r="G404" s="27" t="str">
        <f>IF(OR($A404="",$F404=""),"",DATE(YEAR($A404),MONTH($A404),$F404))</f>
        <v/>
      </c>
      <c r="H404" s="28" t="str">
        <f>IF($C404="","",VLOOKUP($C404,Baux!$A:$K,6,FALSE))</f>
        <v/>
      </c>
      <c r="I404" s="28" t="str">
        <f>IF($C404="","",VLOOKUP($C404,Baux!$A:$K,7,FALSE))</f>
        <v/>
      </c>
      <c r="J404" s="28" t="str">
        <f>IF($C404="","",$H404+$I404)</f>
        <v/>
      </c>
      <c r="K404" s="28" t="str">
        <f>IF($C404="","",SUMIFS(Banque_Transactions!$E:$E,Banque_Transactions!$G:$G,$C404&amp;"-"&amp;$B404))</f>
        <v/>
      </c>
      <c r="L404" s="28" t="str">
        <f>IF($C404="","",$J404-$K404)</f>
        <v/>
      </c>
      <c r="M404" s="26" t="str">
        <f>IF($C404="","",IF($L404&lt;=0,"Payé",IF($K404=0,"Impayé","Partiel")))</f>
        <v/>
      </c>
    </row>
    <row r="405" spans="1:13" ht="15">
      <c r="A405" s="14"/>
      <c r="B405" s="26" t="str">
        <f>IF($A405="","",YEAR($A405)*100+MONTH($A405))</f>
        <v/>
      </c>
      <c r="C405" s="8"/>
      <c r="D405" s="26" t="str">
        <f>IF($C405="","",VLOOKUP($C405,Baux!$A:$K,2,FALSE))</f>
        <v/>
      </c>
      <c r="E405" s="26" t="str">
        <f>IF($C405="","",VLOOKUP(VLOOKUP($C405,Baux!$A:$K,3,FALSE),Locataires!$A:$I,2,FALSE))</f>
        <v/>
      </c>
      <c r="F405" s="26" t="str">
        <f>IF($C405="","",VLOOKUP($C405,Baux!$A:$K,8,FALSE))</f>
        <v/>
      </c>
      <c r="G405" s="27" t="str">
        <f>IF(OR($A405="",$F405=""),"",DATE(YEAR($A405),MONTH($A405),$F405))</f>
        <v/>
      </c>
      <c r="H405" s="28" t="str">
        <f>IF($C405="","",VLOOKUP($C405,Baux!$A:$K,6,FALSE))</f>
        <v/>
      </c>
      <c r="I405" s="28" t="str">
        <f>IF($C405="","",VLOOKUP($C405,Baux!$A:$K,7,FALSE))</f>
        <v/>
      </c>
      <c r="J405" s="28" t="str">
        <f>IF($C405="","",$H405+$I405)</f>
        <v/>
      </c>
      <c r="K405" s="28" t="str">
        <f>IF($C405="","",SUMIFS(Banque_Transactions!$E:$E,Banque_Transactions!$G:$G,$C405&amp;"-"&amp;$B405))</f>
        <v/>
      </c>
      <c r="L405" s="28" t="str">
        <f>IF($C405="","",$J405-$K405)</f>
        <v/>
      </c>
      <c r="M405" s="26" t="str">
        <f>IF($C405="","",IF($L405&lt;=0,"Payé",IF($K405=0,"Impayé","Partiel")))</f>
        <v/>
      </c>
    </row>
    <row r="406" spans="1:13" ht="15">
      <c r="A406" s="14"/>
      <c r="B406" s="26" t="str">
        <f>IF($A406="","",YEAR($A406)*100+MONTH($A406))</f>
        <v/>
      </c>
      <c r="C406" s="8"/>
      <c r="D406" s="26" t="str">
        <f>IF($C406="","",VLOOKUP($C406,Baux!$A:$K,2,FALSE))</f>
        <v/>
      </c>
      <c r="E406" s="26" t="str">
        <f>IF($C406="","",VLOOKUP(VLOOKUP($C406,Baux!$A:$K,3,FALSE),Locataires!$A:$I,2,FALSE))</f>
        <v/>
      </c>
      <c r="F406" s="26" t="str">
        <f>IF($C406="","",VLOOKUP($C406,Baux!$A:$K,8,FALSE))</f>
        <v/>
      </c>
      <c r="G406" s="27" t="str">
        <f>IF(OR($A406="",$F406=""),"",DATE(YEAR($A406),MONTH($A406),$F406))</f>
        <v/>
      </c>
      <c r="H406" s="28" t="str">
        <f>IF($C406="","",VLOOKUP($C406,Baux!$A:$K,6,FALSE))</f>
        <v/>
      </c>
      <c r="I406" s="28" t="str">
        <f>IF($C406="","",VLOOKUP($C406,Baux!$A:$K,7,FALSE))</f>
        <v/>
      </c>
      <c r="J406" s="28" t="str">
        <f>IF($C406="","",$H406+$I406)</f>
        <v/>
      </c>
      <c r="K406" s="28" t="str">
        <f>IF($C406="","",SUMIFS(Banque_Transactions!$E:$E,Banque_Transactions!$G:$G,$C406&amp;"-"&amp;$B406))</f>
        <v/>
      </c>
      <c r="L406" s="28" t="str">
        <f>IF($C406="","",$J406-$K406)</f>
        <v/>
      </c>
      <c r="M406" s="26" t="str">
        <f>IF($C406="","",IF($L406&lt;=0,"Payé",IF($K406=0,"Impayé","Partiel")))</f>
        <v/>
      </c>
    </row>
    <row r="407" spans="1:13" ht="15">
      <c r="A407" s="14"/>
      <c r="B407" s="26" t="str">
        <f>IF($A407="","",YEAR($A407)*100+MONTH($A407))</f>
        <v/>
      </c>
      <c r="C407" s="8"/>
      <c r="D407" s="26" t="str">
        <f>IF($C407="","",VLOOKUP($C407,Baux!$A:$K,2,FALSE))</f>
        <v/>
      </c>
      <c r="E407" s="26" t="str">
        <f>IF($C407="","",VLOOKUP(VLOOKUP($C407,Baux!$A:$K,3,FALSE),Locataires!$A:$I,2,FALSE))</f>
        <v/>
      </c>
      <c r="F407" s="26" t="str">
        <f>IF($C407="","",VLOOKUP($C407,Baux!$A:$K,8,FALSE))</f>
        <v/>
      </c>
      <c r="G407" s="27" t="str">
        <f>IF(OR($A407="",$F407=""),"",DATE(YEAR($A407),MONTH($A407),$F407))</f>
        <v/>
      </c>
      <c r="H407" s="28" t="str">
        <f>IF($C407="","",VLOOKUP($C407,Baux!$A:$K,6,FALSE))</f>
        <v/>
      </c>
      <c r="I407" s="28" t="str">
        <f>IF($C407="","",VLOOKUP($C407,Baux!$A:$K,7,FALSE))</f>
        <v/>
      </c>
      <c r="J407" s="28" t="str">
        <f>IF($C407="","",$H407+$I407)</f>
        <v/>
      </c>
      <c r="K407" s="28" t="str">
        <f>IF($C407="","",SUMIFS(Banque_Transactions!$E:$E,Banque_Transactions!$G:$G,$C407&amp;"-"&amp;$B407))</f>
        <v/>
      </c>
      <c r="L407" s="28" t="str">
        <f>IF($C407="","",$J407-$K407)</f>
        <v/>
      </c>
      <c r="M407" s="26" t="str">
        <f>IF($C407="","",IF($L407&lt;=0,"Payé",IF($K407=0,"Impayé","Partiel")))</f>
        <v/>
      </c>
    </row>
    <row r="408" spans="1:13" ht="15">
      <c r="A408" s="14"/>
      <c r="B408" s="26" t="str">
        <f>IF($A408="","",YEAR($A408)*100+MONTH($A408))</f>
        <v/>
      </c>
      <c r="C408" s="8"/>
      <c r="D408" s="26" t="str">
        <f>IF($C408="","",VLOOKUP($C408,Baux!$A:$K,2,FALSE))</f>
        <v/>
      </c>
      <c r="E408" s="26" t="str">
        <f>IF($C408="","",VLOOKUP(VLOOKUP($C408,Baux!$A:$K,3,FALSE),Locataires!$A:$I,2,FALSE))</f>
        <v/>
      </c>
      <c r="F408" s="26" t="str">
        <f>IF($C408="","",VLOOKUP($C408,Baux!$A:$K,8,FALSE))</f>
        <v/>
      </c>
      <c r="G408" s="27" t="str">
        <f>IF(OR($A408="",$F408=""),"",DATE(YEAR($A408),MONTH($A408),$F408))</f>
        <v/>
      </c>
      <c r="H408" s="28" t="str">
        <f>IF($C408="","",VLOOKUP($C408,Baux!$A:$K,6,FALSE))</f>
        <v/>
      </c>
      <c r="I408" s="28" t="str">
        <f>IF($C408="","",VLOOKUP($C408,Baux!$A:$K,7,FALSE))</f>
        <v/>
      </c>
      <c r="J408" s="28" t="str">
        <f>IF($C408="","",$H408+$I408)</f>
        <v/>
      </c>
      <c r="K408" s="28" t="str">
        <f>IF($C408="","",SUMIFS(Banque_Transactions!$E:$E,Banque_Transactions!$G:$G,$C408&amp;"-"&amp;$B408))</f>
        <v/>
      </c>
      <c r="L408" s="28" t="str">
        <f>IF($C408="","",$J408-$K408)</f>
        <v/>
      </c>
      <c r="M408" s="26" t="str">
        <f>IF($C408="","",IF($L408&lt;=0,"Payé",IF($K408=0,"Impayé","Partiel")))</f>
        <v/>
      </c>
    </row>
    <row r="409" spans="1:13" ht="15">
      <c r="A409" s="14"/>
      <c r="B409" s="26" t="str">
        <f>IF($A409="","",YEAR($A409)*100+MONTH($A409))</f>
        <v/>
      </c>
      <c r="C409" s="8"/>
      <c r="D409" s="26" t="str">
        <f>IF($C409="","",VLOOKUP($C409,Baux!$A:$K,2,FALSE))</f>
        <v/>
      </c>
      <c r="E409" s="26" t="str">
        <f>IF($C409="","",VLOOKUP(VLOOKUP($C409,Baux!$A:$K,3,FALSE),Locataires!$A:$I,2,FALSE))</f>
        <v/>
      </c>
      <c r="F409" s="26" t="str">
        <f>IF($C409="","",VLOOKUP($C409,Baux!$A:$K,8,FALSE))</f>
        <v/>
      </c>
      <c r="G409" s="27" t="str">
        <f>IF(OR($A409="",$F409=""),"",DATE(YEAR($A409),MONTH($A409),$F409))</f>
        <v/>
      </c>
      <c r="H409" s="28" t="str">
        <f>IF($C409="","",VLOOKUP($C409,Baux!$A:$K,6,FALSE))</f>
        <v/>
      </c>
      <c r="I409" s="28" t="str">
        <f>IF($C409="","",VLOOKUP($C409,Baux!$A:$K,7,FALSE))</f>
        <v/>
      </c>
      <c r="J409" s="28" t="str">
        <f>IF($C409="","",$H409+$I409)</f>
        <v/>
      </c>
      <c r="K409" s="28" t="str">
        <f>IF($C409="","",SUMIFS(Banque_Transactions!$E:$E,Banque_Transactions!$G:$G,$C409&amp;"-"&amp;$B409))</f>
        <v/>
      </c>
      <c r="L409" s="28" t="str">
        <f>IF($C409="","",$J409-$K409)</f>
        <v/>
      </c>
      <c r="M409" s="26" t="str">
        <f>IF($C409="","",IF($L409&lt;=0,"Payé",IF($K409=0,"Impayé","Partiel")))</f>
        <v/>
      </c>
    </row>
    <row r="410" spans="1:13" ht="15">
      <c r="A410" s="14"/>
      <c r="B410" s="26" t="str">
        <f>IF($A410="","",YEAR($A410)*100+MONTH($A410))</f>
        <v/>
      </c>
      <c r="C410" s="8"/>
      <c r="D410" s="26" t="str">
        <f>IF($C410="","",VLOOKUP($C410,Baux!$A:$K,2,FALSE))</f>
        <v/>
      </c>
      <c r="E410" s="26" t="str">
        <f>IF($C410="","",VLOOKUP(VLOOKUP($C410,Baux!$A:$K,3,FALSE),Locataires!$A:$I,2,FALSE))</f>
        <v/>
      </c>
      <c r="F410" s="26" t="str">
        <f>IF($C410="","",VLOOKUP($C410,Baux!$A:$K,8,FALSE))</f>
        <v/>
      </c>
      <c r="G410" s="27" t="str">
        <f>IF(OR($A410="",$F410=""),"",DATE(YEAR($A410),MONTH($A410),$F410))</f>
        <v/>
      </c>
      <c r="H410" s="28" t="str">
        <f>IF($C410="","",VLOOKUP($C410,Baux!$A:$K,6,FALSE))</f>
        <v/>
      </c>
      <c r="I410" s="28" t="str">
        <f>IF($C410="","",VLOOKUP($C410,Baux!$A:$K,7,FALSE))</f>
        <v/>
      </c>
      <c r="J410" s="28" t="str">
        <f>IF($C410="","",$H410+$I410)</f>
        <v/>
      </c>
      <c r="K410" s="28" t="str">
        <f>IF($C410="","",SUMIFS(Banque_Transactions!$E:$E,Banque_Transactions!$G:$G,$C410&amp;"-"&amp;$B410))</f>
        <v/>
      </c>
      <c r="L410" s="28" t="str">
        <f>IF($C410="","",$J410-$K410)</f>
        <v/>
      </c>
      <c r="M410" s="26" t="str">
        <f>IF($C410="","",IF($L410&lt;=0,"Payé",IF($K410=0,"Impayé","Partiel")))</f>
        <v/>
      </c>
    </row>
    <row r="411" spans="1:13" ht="15">
      <c r="A411" s="14"/>
      <c r="B411" s="26" t="str">
        <f>IF($A411="","",YEAR($A411)*100+MONTH($A411))</f>
        <v/>
      </c>
      <c r="C411" s="8"/>
      <c r="D411" s="26" t="str">
        <f>IF($C411="","",VLOOKUP($C411,Baux!$A:$K,2,FALSE))</f>
        <v/>
      </c>
      <c r="E411" s="26" t="str">
        <f>IF($C411="","",VLOOKUP(VLOOKUP($C411,Baux!$A:$K,3,FALSE),Locataires!$A:$I,2,FALSE))</f>
        <v/>
      </c>
      <c r="F411" s="26" t="str">
        <f>IF($C411="","",VLOOKUP($C411,Baux!$A:$K,8,FALSE))</f>
        <v/>
      </c>
      <c r="G411" s="27" t="str">
        <f>IF(OR($A411="",$F411=""),"",DATE(YEAR($A411),MONTH($A411),$F411))</f>
        <v/>
      </c>
      <c r="H411" s="28" t="str">
        <f>IF($C411="","",VLOOKUP($C411,Baux!$A:$K,6,FALSE))</f>
        <v/>
      </c>
      <c r="I411" s="28" t="str">
        <f>IF($C411="","",VLOOKUP($C411,Baux!$A:$K,7,FALSE))</f>
        <v/>
      </c>
      <c r="J411" s="28" t="str">
        <f>IF($C411="","",$H411+$I411)</f>
        <v/>
      </c>
      <c r="K411" s="28" t="str">
        <f>IF($C411="","",SUMIFS(Banque_Transactions!$E:$E,Banque_Transactions!$G:$G,$C411&amp;"-"&amp;$B411))</f>
        <v/>
      </c>
      <c r="L411" s="28" t="str">
        <f>IF($C411="","",$J411-$K411)</f>
        <v/>
      </c>
      <c r="M411" s="26" t="str">
        <f>IF($C411="","",IF($L411&lt;=0,"Payé",IF($K411=0,"Impayé","Partiel")))</f>
        <v/>
      </c>
    </row>
    <row r="412" spans="1:13" ht="15">
      <c r="A412" s="14"/>
      <c r="B412" s="26" t="str">
        <f>IF($A412="","",YEAR($A412)*100+MONTH($A412))</f>
        <v/>
      </c>
      <c r="C412" s="8"/>
      <c r="D412" s="26" t="str">
        <f>IF($C412="","",VLOOKUP($C412,Baux!$A:$K,2,FALSE))</f>
        <v/>
      </c>
      <c r="E412" s="26" t="str">
        <f>IF($C412="","",VLOOKUP(VLOOKUP($C412,Baux!$A:$K,3,FALSE),Locataires!$A:$I,2,FALSE))</f>
        <v/>
      </c>
      <c r="F412" s="26" t="str">
        <f>IF($C412="","",VLOOKUP($C412,Baux!$A:$K,8,FALSE))</f>
        <v/>
      </c>
      <c r="G412" s="27" t="str">
        <f>IF(OR($A412="",$F412=""),"",DATE(YEAR($A412),MONTH($A412),$F412))</f>
        <v/>
      </c>
      <c r="H412" s="28" t="str">
        <f>IF($C412="","",VLOOKUP($C412,Baux!$A:$K,6,FALSE))</f>
        <v/>
      </c>
      <c r="I412" s="28" t="str">
        <f>IF($C412="","",VLOOKUP($C412,Baux!$A:$K,7,FALSE))</f>
        <v/>
      </c>
      <c r="J412" s="28" t="str">
        <f>IF($C412="","",$H412+$I412)</f>
        <v/>
      </c>
      <c r="K412" s="28" t="str">
        <f>IF($C412="","",SUMIFS(Banque_Transactions!$E:$E,Banque_Transactions!$G:$G,$C412&amp;"-"&amp;$B412))</f>
        <v/>
      </c>
      <c r="L412" s="28" t="str">
        <f>IF($C412="","",$J412-$K412)</f>
        <v/>
      </c>
      <c r="M412" s="26" t="str">
        <f>IF($C412="","",IF($L412&lt;=0,"Payé",IF($K412=0,"Impayé","Partiel")))</f>
        <v/>
      </c>
    </row>
    <row r="413" spans="1:13" ht="15">
      <c r="A413" s="14"/>
      <c r="B413" s="26" t="str">
        <f>IF($A413="","",YEAR($A413)*100+MONTH($A413))</f>
        <v/>
      </c>
      <c r="C413" s="8"/>
      <c r="D413" s="26" t="str">
        <f>IF($C413="","",VLOOKUP($C413,Baux!$A:$K,2,FALSE))</f>
        <v/>
      </c>
      <c r="E413" s="26" t="str">
        <f>IF($C413="","",VLOOKUP(VLOOKUP($C413,Baux!$A:$K,3,FALSE),Locataires!$A:$I,2,FALSE))</f>
        <v/>
      </c>
      <c r="F413" s="26" t="str">
        <f>IF($C413="","",VLOOKUP($C413,Baux!$A:$K,8,FALSE))</f>
        <v/>
      </c>
      <c r="G413" s="27" t="str">
        <f>IF(OR($A413="",$F413=""),"",DATE(YEAR($A413),MONTH($A413),$F413))</f>
        <v/>
      </c>
      <c r="H413" s="28" t="str">
        <f>IF($C413="","",VLOOKUP($C413,Baux!$A:$K,6,FALSE))</f>
        <v/>
      </c>
      <c r="I413" s="28" t="str">
        <f>IF($C413="","",VLOOKUP($C413,Baux!$A:$K,7,FALSE))</f>
        <v/>
      </c>
      <c r="J413" s="28" t="str">
        <f>IF($C413="","",$H413+$I413)</f>
        <v/>
      </c>
      <c r="K413" s="28" t="str">
        <f>IF($C413="","",SUMIFS(Banque_Transactions!$E:$E,Banque_Transactions!$G:$G,$C413&amp;"-"&amp;$B413))</f>
        <v/>
      </c>
      <c r="L413" s="28" t="str">
        <f>IF($C413="","",$J413-$K413)</f>
        <v/>
      </c>
      <c r="M413" s="26" t="str">
        <f>IF($C413="","",IF($L413&lt;=0,"Payé",IF($K413=0,"Impayé","Partiel")))</f>
        <v/>
      </c>
    </row>
    <row r="414" spans="1:13" ht="15">
      <c r="A414" s="14"/>
      <c r="B414" s="26" t="str">
        <f>IF($A414="","",YEAR($A414)*100+MONTH($A414))</f>
        <v/>
      </c>
      <c r="C414" s="8"/>
      <c r="D414" s="26" t="str">
        <f>IF($C414="","",VLOOKUP($C414,Baux!$A:$K,2,FALSE))</f>
        <v/>
      </c>
      <c r="E414" s="26" t="str">
        <f>IF($C414="","",VLOOKUP(VLOOKUP($C414,Baux!$A:$K,3,FALSE),Locataires!$A:$I,2,FALSE))</f>
        <v/>
      </c>
      <c r="F414" s="26" t="str">
        <f>IF($C414="","",VLOOKUP($C414,Baux!$A:$K,8,FALSE))</f>
        <v/>
      </c>
      <c r="G414" s="27" t="str">
        <f>IF(OR($A414="",$F414=""),"",DATE(YEAR($A414),MONTH($A414),$F414))</f>
        <v/>
      </c>
      <c r="H414" s="28" t="str">
        <f>IF($C414="","",VLOOKUP($C414,Baux!$A:$K,6,FALSE))</f>
        <v/>
      </c>
      <c r="I414" s="28" t="str">
        <f>IF($C414="","",VLOOKUP($C414,Baux!$A:$K,7,FALSE))</f>
        <v/>
      </c>
      <c r="J414" s="28" t="str">
        <f>IF($C414="","",$H414+$I414)</f>
        <v/>
      </c>
      <c r="K414" s="28" t="str">
        <f>IF($C414="","",SUMIFS(Banque_Transactions!$E:$E,Banque_Transactions!$G:$G,$C414&amp;"-"&amp;$B414))</f>
        <v/>
      </c>
      <c r="L414" s="28" t="str">
        <f>IF($C414="","",$J414-$K414)</f>
        <v/>
      </c>
      <c r="M414" s="26" t="str">
        <f>IF($C414="","",IF($L414&lt;=0,"Payé",IF($K414=0,"Impayé","Partiel")))</f>
        <v/>
      </c>
    </row>
    <row r="415" spans="1:13" ht="15">
      <c r="A415" s="14"/>
      <c r="B415" s="26" t="str">
        <f>IF($A415="","",YEAR($A415)*100+MONTH($A415))</f>
        <v/>
      </c>
      <c r="C415" s="8"/>
      <c r="D415" s="26" t="str">
        <f>IF($C415="","",VLOOKUP($C415,Baux!$A:$K,2,FALSE))</f>
        <v/>
      </c>
      <c r="E415" s="26" t="str">
        <f>IF($C415="","",VLOOKUP(VLOOKUP($C415,Baux!$A:$K,3,FALSE),Locataires!$A:$I,2,FALSE))</f>
        <v/>
      </c>
      <c r="F415" s="26" t="str">
        <f>IF($C415="","",VLOOKUP($C415,Baux!$A:$K,8,FALSE))</f>
        <v/>
      </c>
      <c r="G415" s="27" t="str">
        <f>IF(OR($A415="",$F415=""),"",DATE(YEAR($A415),MONTH($A415),$F415))</f>
        <v/>
      </c>
      <c r="H415" s="28" t="str">
        <f>IF($C415="","",VLOOKUP($C415,Baux!$A:$K,6,FALSE))</f>
        <v/>
      </c>
      <c r="I415" s="28" t="str">
        <f>IF($C415="","",VLOOKUP($C415,Baux!$A:$K,7,FALSE))</f>
        <v/>
      </c>
      <c r="J415" s="28" t="str">
        <f>IF($C415="","",$H415+$I415)</f>
        <v/>
      </c>
      <c r="K415" s="28" t="str">
        <f>IF($C415="","",SUMIFS(Banque_Transactions!$E:$E,Banque_Transactions!$G:$G,$C415&amp;"-"&amp;$B415))</f>
        <v/>
      </c>
      <c r="L415" s="28" t="str">
        <f>IF($C415="","",$J415-$K415)</f>
        <v/>
      </c>
      <c r="M415" s="26" t="str">
        <f>IF($C415="","",IF($L415&lt;=0,"Payé",IF($K415=0,"Impayé","Partiel")))</f>
        <v/>
      </c>
    </row>
    <row r="416" spans="1:13" ht="15">
      <c r="A416" s="14"/>
      <c r="B416" s="26" t="str">
        <f>IF($A416="","",YEAR($A416)*100+MONTH($A416))</f>
        <v/>
      </c>
      <c r="C416" s="8"/>
      <c r="D416" s="26" t="str">
        <f>IF($C416="","",VLOOKUP($C416,Baux!$A:$K,2,FALSE))</f>
        <v/>
      </c>
      <c r="E416" s="26" t="str">
        <f>IF($C416="","",VLOOKUP(VLOOKUP($C416,Baux!$A:$K,3,FALSE),Locataires!$A:$I,2,FALSE))</f>
        <v/>
      </c>
      <c r="F416" s="26" t="str">
        <f>IF($C416="","",VLOOKUP($C416,Baux!$A:$K,8,FALSE))</f>
        <v/>
      </c>
      <c r="G416" s="27" t="str">
        <f>IF(OR($A416="",$F416=""),"",DATE(YEAR($A416),MONTH($A416),$F416))</f>
        <v/>
      </c>
      <c r="H416" s="28" t="str">
        <f>IF($C416="","",VLOOKUP($C416,Baux!$A:$K,6,FALSE))</f>
        <v/>
      </c>
      <c r="I416" s="28" t="str">
        <f>IF($C416="","",VLOOKUP($C416,Baux!$A:$K,7,FALSE))</f>
        <v/>
      </c>
      <c r="J416" s="28" t="str">
        <f>IF($C416="","",$H416+$I416)</f>
        <v/>
      </c>
      <c r="K416" s="28" t="str">
        <f>IF($C416="","",SUMIFS(Banque_Transactions!$E:$E,Banque_Transactions!$G:$G,$C416&amp;"-"&amp;$B416))</f>
        <v/>
      </c>
      <c r="L416" s="28" t="str">
        <f>IF($C416="","",$J416-$K416)</f>
        <v/>
      </c>
      <c r="M416" s="26" t="str">
        <f>IF($C416="","",IF($L416&lt;=0,"Payé",IF($K416=0,"Impayé","Partiel")))</f>
        <v/>
      </c>
    </row>
    <row r="417" spans="1:13" ht="15">
      <c r="A417" s="14"/>
      <c r="B417" s="26" t="str">
        <f>IF($A417="","",YEAR($A417)*100+MONTH($A417))</f>
        <v/>
      </c>
      <c r="C417" s="8"/>
      <c r="D417" s="26" t="str">
        <f>IF($C417="","",VLOOKUP($C417,Baux!$A:$K,2,FALSE))</f>
        <v/>
      </c>
      <c r="E417" s="26" t="str">
        <f>IF($C417="","",VLOOKUP(VLOOKUP($C417,Baux!$A:$K,3,FALSE),Locataires!$A:$I,2,FALSE))</f>
        <v/>
      </c>
      <c r="F417" s="26" t="str">
        <f>IF($C417="","",VLOOKUP($C417,Baux!$A:$K,8,FALSE))</f>
        <v/>
      </c>
      <c r="G417" s="27" t="str">
        <f>IF(OR($A417="",$F417=""),"",DATE(YEAR($A417),MONTH($A417),$F417))</f>
        <v/>
      </c>
      <c r="H417" s="28" t="str">
        <f>IF($C417="","",VLOOKUP($C417,Baux!$A:$K,6,FALSE))</f>
        <v/>
      </c>
      <c r="I417" s="28" t="str">
        <f>IF($C417="","",VLOOKUP($C417,Baux!$A:$K,7,FALSE))</f>
        <v/>
      </c>
      <c r="J417" s="28" t="str">
        <f>IF($C417="","",$H417+$I417)</f>
        <v/>
      </c>
      <c r="K417" s="28" t="str">
        <f>IF($C417="","",SUMIFS(Banque_Transactions!$E:$E,Banque_Transactions!$G:$G,$C417&amp;"-"&amp;$B417))</f>
        <v/>
      </c>
      <c r="L417" s="28" t="str">
        <f>IF($C417="","",$J417-$K417)</f>
        <v/>
      </c>
      <c r="M417" s="26" t="str">
        <f>IF($C417="","",IF($L417&lt;=0,"Payé",IF($K417=0,"Impayé","Partiel")))</f>
        <v/>
      </c>
    </row>
    <row r="418" spans="1:13" ht="15">
      <c r="A418" s="14"/>
      <c r="B418" s="26" t="str">
        <f>IF($A418="","",YEAR($A418)*100+MONTH($A418))</f>
        <v/>
      </c>
      <c r="C418" s="8"/>
      <c r="D418" s="26" t="str">
        <f>IF($C418="","",VLOOKUP($C418,Baux!$A:$K,2,FALSE))</f>
        <v/>
      </c>
      <c r="E418" s="26" t="str">
        <f>IF($C418="","",VLOOKUP(VLOOKUP($C418,Baux!$A:$K,3,FALSE),Locataires!$A:$I,2,FALSE))</f>
        <v/>
      </c>
      <c r="F418" s="26" t="str">
        <f>IF($C418="","",VLOOKUP($C418,Baux!$A:$K,8,FALSE))</f>
        <v/>
      </c>
      <c r="G418" s="27" t="str">
        <f>IF(OR($A418="",$F418=""),"",DATE(YEAR($A418),MONTH($A418),$F418))</f>
        <v/>
      </c>
      <c r="H418" s="28" t="str">
        <f>IF($C418="","",VLOOKUP($C418,Baux!$A:$K,6,FALSE))</f>
        <v/>
      </c>
      <c r="I418" s="28" t="str">
        <f>IF($C418="","",VLOOKUP($C418,Baux!$A:$K,7,FALSE))</f>
        <v/>
      </c>
      <c r="J418" s="28" t="str">
        <f>IF($C418="","",$H418+$I418)</f>
        <v/>
      </c>
      <c r="K418" s="28" t="str">
        <f>IF($C418="","",SUMIFS(Banque_Transactions!$E:$E,Banque_Transactions!$G:$G,$C418&amp;"-"&amp;$B418))</f>
        <v/>
      </c>
      <c r="L418" s="28" t="str">
        <f>IF($C418="","",$J418-$K418)</f>
        <v/>
      </c>
      <c r="M418" s="26" t="str">
        <f>IF($C418="","",IF($L418&lt;=0,"Payé",IF($K418=0,"Impayé","Partiel")))</f>
        <v/>
      </c>
    </row>
    <row r="419" spans="1:13" ht="15">
      <c r="A419" s="14"/>
      <c r="B419" s="26" t="str">
        <f>IF($A419="","",YEAR($A419)*100+MONTH($A419))</f>
        <v/>
      </c>
      <c r="C419" s="8"/>
      <c r="D419" s="26" t="str">
        <f>IF($C419="","",VLOOKUP($C419,Baux!$A:$K,2,FALSE))</f>
        <v/>
      </c>
      <c r="E419" s="26" t="str">
        <f>IF($C419="","",VLOOKUP(VLOOKUP($C419,Baux!$A:$K,3,FALSE),Locataires!$A:$I,2,FALSE))</f>
        <v/>
      </c>
      <c r="F419" s="26" t="str">
        <f>IF($C419="","",VLOOKUP($C419,Baux!$A:$K,8,FALSE))</f>
        <v/>
      </c>
      <c r="G419" s="27" t="str">
        <f>IF(OR($A419="",$F419=""),"",DATE(YEAR($A419),MONTH($A419),$F419))</f>
        <v/>
      </c>
      <c r="H419" s="28" t="str">
        <f>IF($C419="","",VLOOKUP($C419,Baux!$A:$K,6,FALSE))</f>
        <v/>
      </c>
      <c r="I419" s="28" t="str">
        <f>IF($C419="","",VLOOKUP($C419,Baux!$A:$K,7,FALSE))</f>
        <v/>
      </c>
      <c r="J419" s="28" t="str">
        <f>IF($C419="","",$H419+$I419)</f>
        <v/>
      </c>
      <c r="K419" s="28" t="str">
        <f>IF($C419="","",SUMIFS(Banque_Transactions!$E:$E,Banque_Transactions!$G:$G,$C419&amp;"-"&amp;$B419))</f>
        <v/>
      </c>
      <c r="L419" s="28" t="str">
        <f>IF($C419="","",$J419-$K419)</f>
        <v/>
      </c>
      <c r="M419" s="26" t="str">
        <f>IF($C419="","",IF($L419&lt;=0,"Payé",IF($K419=0,"Impayé","Partiel")))</f>
        <v/>
      </c>
    </row>
    <row r="420" spans="1:13" ht="15">
      <c r="A420" s="14"/>
      <c r="B420" s="26" t="str">
        <f>IF($A420="","",YEAR($A420)*100+MONTH($A420))</f>
        <v/>
      </c>
      <c r="C420" s="8"/>
      <c r="D420" s="26" t="str">
        <f>IF($C420="","",VLOOKUP($C420,Baux!$A:$K,2,FALSE))</f>
        <v/>
      </c>
      <c r="E420" s="26" t="str">
        <f>IF($C420="","",VLOOKUP(VLOOKUP($C420,Baux!$A:$K,3,FALSE),Locataires!$A:$I,2,FALSE))</f>
        <v/>
      </c>
      <c r="F420" s="26" t="str">
        <f>IF($C420="","",VLOOKUP($C420,Baux!$A:$K,8,FALSE))</f>
        <v/>
      </c>
      <c r="G420" s="27" t="str">
        <f>IF(OR($A420="",$F420=""),"",DATE(YEAR($A420),MONTH($A420),$F420))</f>
        <v/>
      </c>
      <c r="H420" s="28" t="str">
        <f>IF($C420="","",VLOOKUP($C420,Baux!$A:$K,6,FALSE))</f>
        <v/>
      </c>
      <c r="I420" s="28" t="str">
        <f>IF($C420="","",VLOOKUP($C420,Baux!$A:$K,7,FALSE))</f>
        <v/>
      </c>
      <c r="J420" s="28" t="str">
        <f>IF($C420="","",$H420+$I420)</f>
        <v/>
      </c>
      <c r="K420" s="28" t="str">
        <f>IF($C420="","",SUMIFS(Banque_Transactions!$E:$E,Banque_Transactions!$G:$G,$C420&amp;"-"&amp;$B420))</f>
        <v/>
      </c>
      <c r="L420" s="28" t="str">
        <f>IF($C420="","",$J420-$K420)</f>
        <v/>
      </c>
      <c r="M420" s="26" t="str">
        <f>IF($C420="","",IF($L420&lt;=0,"Payé",IF($K420=0,"Impayé","Partiel")))</f>
        <v/>
      </c>
    </row>
    <row r="421" spans="1:13" ht="15">
      <c r="A421" s="14"/>
      <c r="B421" s="26" t="str">
        <f>IF($A421="","",YEAR($A421)*100+MONTH($A421))</f>
        <v/>
      </c>
      <c r="C421" s="8"/>
      <c r="D421" s="26" t="str">
        <f>IF($C421="","",VLOOKUP($C421,Baux!$A:$K,2,FALSE))</f>
        <v/>
      </c>
      <c r="E421" s="26" t="str">
        <f>IF($C421="","",VLOOKUP(VLOOKUP($C421,Baux!$A:$K,3,FALSE),Locataires!$A:$I,2,FALSE))</f>
        <v/>
      </c>
      <c r="F421" s="26" t="str">
        <f>IF($C421="","",VLOOKUP($C421,Baux!$A:$K,8,FALSE))</f>
        <v/>
      </c>
      <c r="G421" s="27" t="str">
        <f>IF(OR($A421="",$F421=""),"",DATE(YEAR($A421),MONTH($A421),$F421))</f>
        <v/>
      </c>
      <c r="H421" s="28" t="str">
        <f>IF($C421="","",VLOOKUP($C421,Baux!$A:$K,6,FALSE))</f>
        <v/>
      </c>
      <c r="I421" s="28" t="str">
        <f>IF($C421="","",VLOOKUP($C421,Baux!$A:$K,7,FALSE))</f>
        <v/>
      </c>
      <c r="J421" s="28" t="str">
        <f>IF($C421="","",$H421+$I421)</f>
        <v/>
      </c>
      <c r="K421" s="28" t="str">
        <f>IF($C421="","",SUMIFS(Banque_Transactions!$E:$E,Banque_Transactions!$G:$G,$C421&amp;"-"&amp;$B421))</f>
        <v/>
      </c>
      <c r="L421" s="28" t="str">
        <f>IF($C421="","",$J421-$K421)</f>
        <v/>
      </c>
      <c r="M421" s="26" t="str">
        <f>IF($C421="","",IF($L421&lt;=0,"Payé",IF($K421=0,"Impayé","Partiel")))</f>
        <v/>
      </c>
    </row>
    <row r="422" spans="1:13" ht="15">
      <c r="A422" s="14"/>
      <c r="B422" s="26" t="str">
        <f>IF($A422="","",YEAR($A422)*100+MONTH($A422))</f>
        <v/>
      </c>
      <c r="C422" s="8"/>
      <c r="D422" s="26" t="str">
        <f>IF($C422="","",VLOOKUP($C422,Baux!$A:$K,2,FALSE))</f>
        <v/>
      </c>
      <c r="E422" s="26" t="str">
        <f>IF($C422="","",VLOOKUP(VLOOKUP($C422,Baux!$A:$K,3,FALSE),Locataires!$A:$I,2,FALSE))</f>
        <v/>
      </c>
      <c r="F422" s="26" t="str">
        <f>IF($C422="","",VLOOKUP($C422,Baux!$A:$K,8,FALSE))</f>
        <v/>
      </c>
      <c r="G422" s="27" t="str">
        <f>IF(OR($A422="",$F422=""),"",DATE(YEAR($A422),MONTH($A422),$F422))</f>
        <v/>
      </c>
      <c r="H422" s="28" t="str">
        <f>IF($C422="","",VLOOKUP($C422,Baux!$A:$K,6,FALSE))</f>
        <v/>
      </c>
      <c r="I422" s="28" t="str">
        <f>IF($C422="","",VLOOKUP($C422,Baux!$A:$K,7,FALSE))</f>
        <v/>
      </c>
      <c r="J422" s="28" t="str">
        <f>IF($C422="","",$H422+$I422)</f>
        <v/>
      </c>
      <c r="K422" s="28" t="str">
        <f>IF($C422="","",SUMIFS(Banque_Transactions!$E:$E,Banque_Transactions!$G:$G,$C422&amp;"-"&amp;$B422))</f>
        <v/>
      </c>
      <c r="L422" s="28" t="str">
        <f>IF($C422="","",$J422-$K422)</f>
        <v/>
      </c>
      <c r="M422" s="26" t="str">
        <f>IF($C422="","",IF($L422&lt;=0,"Payé",IF($K422=0,"Impayé","Partiel")))</f>
        <v/>
      </c>
    </row>
    <row r="423" spans="1:13" ht="15">
      <c r="A423" s="14"/>
      <c r="B423" s="26" t="str">
        <f>IF($A423="","",YEAR($A423)*100+MONTH($A423))</f>
        <v/>
      </c>
      <c r="C423" s="8"/>
      <c r="D423" s="26" t="str">
        <f>IF($C423="","",VLOOKUP($C423,Baux!$A:$K,2,FALSE))</f>
        <v/>
      </c>
      <c r="E423" s="26" t="str">
        <f>IF($C423="","",VLOOKUP(VLOOKUP($C423,Baux!$A:$K,3,FALSE),Locataires!$A:$I,2,FALSE))</f>
        <v/>
      </c>
      <c r="F423" s="26" t="str">
        <f>IF($C423="","",VLOOKUP($C423,Baux!$A:$K,8,FALSE))</f>
        <v/>
      </c>
      <c r="G423" s="27" t="str">
        <f>IF(OR($A423="",$F423=""),"",DATE(YEAR($A423),MONTH($A423),$F423))</f>
        <v/>
      </c>
      <c r="H423" s="28" t="str">
        <f>IF($C423="","",VLOOKUP($C423,Baux!$A:$K,6,FALSE))</f>
        <v/>
      </c>
      <c r="I423" s="28" t="str">
        <f>IF($C423="","",VLOOKUP($C423,Baux!$A:$K,7,FALSE))</f>
        <v/>
      </c>
      <c r="J423" s="28" t="str">
        <f>IF($C423="","",$H423+$I423)</f>
        <v/>
      </c>
      <c r="K423" s="28" t="str">
        <f>IF($C423="","",SUMIFS(Banque_Transactions!$E:$E,Banque_Transactions!$G:$G,$C423&amp;"-"&amp;$B423))</f>
        <v/>
      </c>
      <c r="L423" s="28" t="str">
        <f>IF($C423="","",$J423-$K423)</f>
        <v/>
      </c>
      <c r="M423" s="26" t="str">
        <f>IF($C423="","",IF($L423&lt;=0,"Payé",IF($K423=0,"Impayé","Partiel")))</f>
        <v/>
      </c>
    </row>
    <row r="424" spans="1:13" ht="15">
      <c r="A424" s="14"/>
      <c r="B424" s="26" t="str">
        <f>IF($A424="","",YEAR($A424)*100+MONTH($A424))</f>
        <v/>
      </c>
      <c r="C424" s="8"/>
      <c r="D424" s="26" t="str">
        <f>IF($C424="","",VLOOKUP($C424,Baux!$A:$K,2,FALSE))</f>
        <v/>
      </c>
      <c r="E424" s="26" t="str">
        <f>IF($C424="","",VLOOKUP(VLOOKUP($C424,Baux!$A:$K,3,FALSE),Locataires!$A:$I,2,FALSE))</f>
        <v/>
      </c>
      <c r="F424" s="26" t="str">
        <f>IF($C424="","",VLOOKUP($C424,Baux!$A:$K,8,FALSE))</f>
        <v/>
      </c>
      <c r="G424" s="27" t="str">
        <f>IF(OR($A424="",$F424=""),"",DATE(YEAR($A424),MONTH($A424),$F424))</f>
        <v/>
      </c>
      <c r="H424" s="28" t="str">
        <f>IF($C424="","",VLOOKUP($C424,Baux!$A:$K,6,FALSE))</f>
        <v/>
      </c>
      <c r="I424" s="28" t="str">
        <f>IF($C424="","",VLOOKUP($C424,Baux!$A:$K,7,FALSE))</f>
        <v/>
      </c>
      <c r="J424" s="28" t="str">
        <f>IF($C424="","",$H424+$I424)</f>
        <v/>
      </c>
      <c r="K424" s="28" t="str">
        <f>IF($C424="","",SUMIFS(Banque_Transactions!$E:$E,Banque_Transactions!$G:$G,$C424&amp;"-"&amp;$B424))</f>
        <v/>
      </c>
      <c r="L424" s="28" t="str">
        <f>IF($C424="","",$J424-$K424)</f>
        <v/>
      </c>
      <c r="M424" s="26" t="str">
        <f>IF($C424="","",IF($L424&lt;=0,"Payé",IF($K424=0,"Impayé","Partiel")))</f>
        <v/>
      </c>
    </row>
    <row r="425" spans="1:13" ht="15">
      <c r="A425" s="14"/>
      <c r="B425" s="26" t="str">
        <f>IF($A425="","",YEAR($A425)*100+MONTH($A425))</f>
        <v/>
      </c>
      <c r="C425" s="8"/>
      <c r="D425" s="26" t="str">
        <f>IF($C425="","",VLOOKUP($C425,Baux!$A:$K,2,FALSE))</f>
        <v/>
      </c>
      <c r="E425" s="26" t="str">
        <f>IF($C425="","",VLOOKUP(VLOOKUP($C425,Baux!$A:$K,3,FALSE),Locataires!$A:$I,2,FALSE))</f>
        <v/>
      </c>
      <c r="F425" s="26" t="str">
        <f>IF($C425="","",VLOOKUP($C425,Baux!$A:$K,8,FALSE))</f>
        <v/>
      </c>
      <c r="G425" s="27" t="str">
        <f>IF(OR($A425="",$F425=""),"",DATE(YEAR($A425),MONTH($A425),$F425))</f>
        <v/>
      </c>
      <c r="H425" s="28" t="str">
        <f>IF($C425="","",VLOOKUP($C425,Baux!$A:$K,6,FALSE))</f>
        <v/>
      </c>
      <c r="I425" s="28" t="str">
        <f>IF($C425="","",VLOOKUP($C425,Baux!$A:$K,7,FALSE))</f>
        <v/>
      </c>
      <c r="J425" s="28" t="str">
        <f>IF($C425="","",$H425+$I425)</f>
        <v/>
      </c>
      <c r="K425" s="28" t="str">
        <f>IF($C425="","",SUMIFS(Banque_Transactions!$E:$E,Banque_Transactions!$G:$G,$C425&amp;"-"&amp;$B425))</f>
        <v/>
      </c>
      <c r="L425" s="28" t="str">
        <f>IF($C425="","",$J425-$K425)</f>
        <v/>
      </c>
      <c r="M425" s="26" t="str">
        <f>IF($C425="","",IF($L425&lt;=0,"Payé",IF($K425=0,"Impayé","Partiel")))</f>
        <v/>
      </c>
    </row>
    <row r="426" spans="1:13" ht="15">
      <c r="A426" s="14"/>
      <c r="B426" s="26" t="str">
        <f>IF($A426="","",YEAR($A426)*100+MONTH($A426))</f>
        <v/>
      </c>
      <c r="C426" s="8"/>
      <c r="D426" s="26" t="str">
        <f>IF($C426="","",VLOOKUP($C426,Baux!$A:$K,2,FALSE))</f>
        <v/>
      </c>
      <c r="E426" s="26" t="str">
        <f>IF($C426="","",VLOOKUP(VLOOKUP($C426,Baux!$A:$K,3,FALSE),Locataires!$A:$I,2,FALSE))</f>
        <v/>
      </c>
      <c r="F426" s="26" t="str">
        <f>IF($C426="","",VLOOKUP($C426,Baux!$A:$K,8,FALSE))</f>
        <v/>
      </c>
      <c r="G426" s="27" t="str">
        <f>IF(OR($A426="",$F426=""),"",DATE(YEAR($A426),MONTH($A426),$F426))</f>
        <v/>
      </c>
      <c r="H426" s="28" t="str">
        <f>IF($C426="","",VLOOKUP($C426,Baux!$A:$K,6,FALSE))</f>
        <v/>
      </c>
      <c r="I426" s="28" t="str">
        <f>IF($C426="","",VLOOKUP($C426,Baux!$A:$K,7,FALSE))</f>
        <v/>
      </c>
      <c r="J426" s="28" t="str">
        <f>IF($C426="","",$H426+$I426)</f>
        <v/>
      </c>
      <c r="K426" s="28" t="str">
        <f>IF($C426="","",SUMIFS(Banque_Transactions!$E:$E,Banque_Transactions!$G:$G,$C426&amp;"-"&amp;$B426))</f>
        <v/>
      </c>
      <c r="L426" s="28" t="str">
        <f>IF($C426="","",$J426-$K426)</f>
        <v/>
      </c>
      <c r="M426" s="26" t="str">
        <f>IF($C426="","",IF($L426&lt;=0,"Payé",IF($K426=0,"Impayé","Partiel")))</f>
        <v/>
      </c>
    </row>
    <row r="427" spans="1:13" ht="15">
      <c r="A427" s="14"/>
      <c r="B427" s="26" t="str">
        <f>IF($A427="","",YEAR($A427)*100+MONTH($A427))</f>
        <v/>
      </c>
      <c r="C427" s="8"/>
      <c r="D427" s="26" t="str">
        <f>IF($C427="","",VLOOKUP($C427,Baux!$A:$K,2,FALSE))</f>
        <v/>
      </c>
      <c r="E427" s="26" t="str">
        <f>IF($C427="","",VLOOKUP(VLOOKUP($C427,Baux!$A:$K,3,FALSE),Locataires!$A:$I,2,FALSE))</f>
        <v/>
      </c>
      <c r="F427" s="26" t="str">
        <f>IF($C427="","",VLOOKUP($C427,Baux!$A:$K,8,FALSE))</f>
        <v/>
      </c>
      <c r="G427" s="27" t="str">
        <f>IF(OR($A427="",$F427=""),"",DATE(YEAR($A427),MONTH($A427),$F427))</f>
        <v/>
      </c>
      <c r="H427" s="28" t="str">
        <f>IF($C427="","",VLOOKUP($C427,Baux!$A:$K,6,FALSE))</f>
        <v/>
      </c>
      <c r="I427" s="28" t="str">
        <f>IF($C427="","",VLOOKUP($C427,Baux!$A:$K,7,FALSE))</f>
        <v/>
      </c>
      <c r="J427" s="28" t="str">
        <f>IF($C427="","",$H427+$I427)</f>
        <v/>
      </c>
      <c r="K427" s="28" t="str">
        <f>IF($C427="","",SUMIFS(Banque_Transactions!$E:$E,Banque_Transactions!$G:$G,$C427&amp;"-"&amp;$B427))</f>
        <v/>
      </c>
      <c r="L427" s="28" t="str">
        <f>IF($C427="","",$J427-$K427)</f>
        <v/>
      </c>
      <c r="M427" s="26" t="str">
        <f>IF($C427="","",IF($L427&lt;=0,"Payé",IF($K427=0,"Impayé","Partiel")))</f>
        <v/>
      </c>
    </row>
    <row r="428" spans="1:13" ht="15">
      <c r="A428" s="14"/>
      <c r="B428" s="26" t="str">
        <f>IF($A428="","",YEAR($A428)*100+MONTH($A428))</f>
        <v/>
      </c>
      <c r="C428" s="8"/>
      <c r="D428" s="26" t="str">
        <f>IF($C428="","",VLOOKUP($C428,Baux!$A:$K,2,FALSE))</f>
        <v/>
      </c>
      <c r="E428" s="26" t="str">
        <f>IF($C428="","",VLOOKUP(VLOOKUP($C428,Baux!$A:$K,3,FALSE),Locataires!$A:$I,2,FALSE))</f>
        <v/>
      </c>
      <c r="F428" s="26" t="str">
        <f>IF($C428="","",VLOOKUP($C428,Baux!$A:$K,8,FALSE))</f>
        <v/>
      </c>
      <c r="G428" s="27" t="str">
        <f>IF(OR($A428="",$F428=""),"",DATE(YEAR($A428),MONTH($A428),$F428))</f>
        <v/>
      </c>
      <c r="H428" s="28" t="str">
        <f>IF($C428="","",VLOOKUP($C428,Baux!$A:$K,6,FALSE))</f>
        <v/>
      </c>
      <c r="I428" s="28" t="str">
        <f>IF($C428="","",VLOOKUP($C428,Baux!$A:$K,7,FALSE))</f>
        <v/>
      </c>
      <c r="J428" s="28" t="str">
        <f>IF($C428="","",$H428+$I428)</f>
        <v/>
      </c>
      <c r="K428" s="28" t="str">
        <f>IF($C428="","",SUMIFS(Banque_Transactions!$E:$E,Banque_Transactions!$G:$G,$C428&amp;"-"&amp;$B428))</f>
        <v/>
      </c>
      <c r="L428" s="28" t="str">
        <f>IF($C428="","",$J428-$K428)</f>
        <v/>
      </c>
      <c r="M428" s="26" t="str">
        <f>IF($C428="","",IF($L428&lt;=0,"Payé",IF($K428=0,"Impayé","Partiel")))</f>
        <v/>
      </c>
    </row>
    <row r="429" spans="1:13" ht="15">
      <c r="A429" s="14"/>
      <c r="B429" s="26" t="str">
        <f>IF($A429="","",YEAR($A429)*100+MONTH($A429))</f>
        <v/>
      </c>
      <c r="C429" s="8"/>
      <c r="D429" s="26" t="str">
        <f>IF($C429="","",VLOOKUP($C429,Baux!$A:$K,2,FALSE))</f>
        <v/>
      </c>
      <c r="E429" s="26" t="str">
        <f>IF($C429="","",VLOOKUP(VLOOKUP($C429,Baux!$A:$K,3,FALSE),Locataires!$A:$I,2,FALSE))</f>
        <v/>
      </c>
      <c r="F429" s="26" t="str">
        <f>IF($C429="","",VLOOKUP($C429,Baux!$A:$K,8,FALSE))</f>
        <v/>
      </c>
      <c r="G429" s="27" t="str">
        <f>IF(OR($A429="",$F429=""),"",DATE(YEAR($A429),MONTH($A429),$F429))</f>
        <v/>
      </c>
      <c r="H429" s="28" t="str">
        <f>IF($C429="","",VLOOKUP($C429,Baux!$A:$K,6,FALSE))</f>
        <v/>
      </c>
      <c r="I429" s="28" t="str">
        <f>IF($C429="","",VLOOKUP($C429,Baux!$A:$K,7,FALSE))</f>
        <v/>
      </c>
      <c r="J429" s="28" t="str">
        <f>IF($C429="","",$H429+$I429)</f>
        <v/>
      </c>
      <c r="K429" s="28" t="str">
        <f>IF($C429="","",SUMIFS(Banque_Transactions!$E:$E,Banque_Transactions!$G:$G,$C429&amp;"-"&amp;$B429))</f>
        <v/>
      </c>
      <c r="L429" s="28" t="str">
        <f>IF($C429="","",$J429-$K429)</f>
        <v/>
      </c>
      <c r="M429" s="26" t="str">
        <f>IF($C429="","",IF($L429&lt;=0,"Payé",IF($K429=0,"Impayé","Partiel")))</f>
        <v/>
      </c>
    </row>
    <row r="430" spans="1:13" ht="15">
      <c r="A430" s="14"/>
      <c r="B430" s="26" t="str">
        <f>IF($A430="","",YEAR($A430)*100+MONTH($A430))</f>
        <v/>
      </c>
      <c r="C430" s="8"/>
      <c r="D430" s="26" t="str">
        <f>IF($C430="","",VLOOKUP($C430,Baux!$A:$K,2,FALSE))</f>
        <v/>
      </c>
      <c r="E430" s="26" t="str">
        <f>IF($C430="","",VLOOKUP(VLOOKUP($C430,Baux!$A:$K,3,FALSE),Locataires!$A:$I,2,FALSE))</f>
        <v/>
      </c>
      <c r="F430" s="26" t="str">
        <f>IF($C430="","",VLOOKUP($C430,Baux!$A:$K,8,FALSE))</f>
        <v/>
      </c>
      <c r="G430" s="27" t="str">
        <f>IF(OR($A430="",$F430=""),"",DATE(YEAR($A430),MONTH($A430),$F430))</f>
        <v/>
      </c>
      <c r="H430" s="28" t="str">
        <f>IF($C430="","",VLOOKUP($C430,Baux!$A:$K,6,FALSE))</f>
        <v/>
      </c>
      <c r="I430" s="28" t="str">
        <f>IF($C430="","",VLOOKUP($C430,Baux!$A:$K,7,FALSE))</f>
        <v/>
      </c>
      <c r="J430" s="28" t="str">
        <f>IF($C430="","",$H430+$I430)</f>
        <v/>
      </c>
      <c r="K430" s="28" t="str">
        <f>IF($C430="","",SUMIFS(Banque_Transactions!$E:$E,Banque_Transactions!$G:$G,$C430&amp;"-"&amp;$B430))</f>
        <v/>
      </c>
      <c r="L430" s="28" t="str">
        <f>IF($C430="","",$J430-$K430)</f>
        <v/>
      </c>
      <c r="M430" s="26" t="str">
        <f>IF($C430="","",IF($L430&lt;=0,"Payé",IF($K430=0,"Impayé","Partiel")))</f>
        <v/>
      </c>
    </row>
    <row r="431" spans="1:13" ht="15">
      <c r="A431" s="14"/>
      <c r="B431" s="26" t="str">
        <f>IF($A431="","",YEAR($A431)*100+MONTH($A431))</f>
        <v/>
      </c>
      <c r="C431" s="8"/>
      <c r="D431" s="26" t="str">
        <f>IF($C431="","",VLOOKUP($C431,Baux!$A:$K,2,FALSE))</f>
        <v/>
      </c>
      <c r="E431" s="26" t="str">
        <f>IF($C431="","",VLOOKUP(VLOOKUP($C431,Baux!$A:$K,3,FALSE),Locataires!$A:$I,2,FALSE))</f>
        <v/>
      </c>
      <c r="F431" s="26" t="str">
        <f>IF($C431="","",VLOOKUP($C431,Baux!$A:$K,8,FALSE))</f>
        <v/>
      </c>
      <c r="G431" s="27" t="str">
        <f>IF(OR($A431="",$F431=""),"",DATE(YEAR($A431),MONTH($A431),$F431))</f>
        <v/>
      </c>
      <c r="H431" s="28" t="str">
        <f>IF($C431="","",VLOOKUP($C431,Baux!$A:$K,6,FALSE))</f>
        <v/>
      </c>
      <c r="I431" s="28" t="str">
        <f>IF($C431="","",VLOOKUP($C431,Baux!$A:$K,7,FALSE))</f>
        <v/>
      </c>
      <c r="J431" s="28" t="str">
        <f>IF($C431="","",$H431+$I431)</f>
        <v/>
      </c>
      <c r="K431" s="28" t="str">
        <f>IF($C431="","",SUMIFS(Banque_Transactions!$E:$E,Banque_Transactions!$G:$G,$C431&amp;"-"&amp;$B431))</f>
        <v/>
      </c>
      <c r="L431" s="28" t="str">
        <f>IF($C431="","",$J431-$K431)</f>
        <v/>
      </c>
      <c r="M431" s="26" t="str">
        <f>IF($C431="","",IF($L431&lt;=0,"Payé",IF($K431=0,"Impayé","Partiel")))</f>
        <v/>
      </c>
    </row>
    <row r="432" spans="1:13" ht="15">
      <c r="A432" s="14"/>
      <c r="B432" s="26" t="str">
        <f>IF($A432="","",YEAR($A432)*100+MONTH($A432))</f>
        <v/>
      </c>
      <c r="C432" s="8"/>
      <c r="D432" s="26" t="str">
        <f>IF($C432="","",VLOOKUP($C432,Baux!$A:$K,2,FALSE))</f>
        <v/>
      </c>
      <c r="E432" s="26" t="str">
        <f>IF($C432="","",VLOOKUP(VLOOKUP($C432,Baux!$A:$K,3,FALSE),Locataires!$A:$I,2,FALSE))</f>
        <v/>
      </c>
      <c r="F432" s="26" t="str">
        <f>IF($C432="","",VLOOKUP($C432,Baux!$A:$K,8,FALSE))</f>
        <v/>
      </c>
      <c r="G432" s="27" t="str">
        <f>IF(OR($A432="",$F432=""),"",DATE(YEAR($A432),MONTH($A432),$F432))</f>
        <v/>
      </c>
      <c r="H432" s="28" t="str">
        <f>IF($C432="","",VLOOKUP($C432,Baux!$A:$K,6,FALSE))</f>
        <v/>
      </c>
      <c r="I432" s="28" t="str">
        <f>IF($C432="","",VLOOKUP($C432,Baux!$A:$K,7,FALSE))</f>
        <v/>
      </c>
      <c r="J432" s="28" t="str">
        <f>IF($C432="","",$H432+$I432)</f>
        <v/>
      </c>
      <c r="K432" s="28" t="str">
        <f>IF($C432="","",SUMIFS(Banque_Transactions!$E:$E,Banque_Transactions!$G:$G,$C432&amp;"-"&amp;$B432))</f>
        <v/>
      </c>
      <c r="L432" s="28" t="str">
        <f>IF($C432="","",$J432-$K432)</f>
        <v/>
      </c>
      <c r="M432" s="26" t="str">
        <f>IF($C432="","",IF($L432&lt;=0,"Payé",IF($K432=0,"Impayé","Partiel")))</f>
        <v/>
      </c>
    </row>
    <row r="433" spans="1:13" ht="15">
      <c r="A433" s="14"/>
      <c r="B433" s="26" t="str">
        <f>IF($A433="","",YEAR($A433)*100+MONTH($A433))</f>
        <v/>
      </c>
      <c r="C433" s="8"/>
      <c r="D433" s="26" t="str">
        <f>IF($C433="","",VLOOKUP($C433,Baux!$A:$K,2,FALSE))</f>
        <v/>
      </c>
      <c r="E433" s="26" t="str">
        <f>IF($C433="","",VLOOKUP(VLOOKUP($C433,Baux!$A:$K,3,FALSE),Locataires!$A:$I,2,FALSE))</f>
        <v/>
      </c>
      <c r="F433" s="26" t="str">
        <f>IF($C433="","",VLOOKUP($C433,Baux!$A:$K,8,FALSE))</f>
        <v/>
      </c>
      <c r="G433" s="27" t="str">
        <f>IF(OR($A433="",$F433=""),"",DATE(YEAR($A433),MONTH($A433),$F433))</f>
        <v/>
      </c>
      <c r="H433" s="28" t="str">
        <f>IF($C433="","",VLOOKUP($C433,Baux!$A:$K,6,FALSE))</f>
        <v/>
      </c>
      <c r="I433" s="28" t="str">
        <f>IF($C433="","",VLOOKUP($C433,Baux!$A:$K,7,FALSE))</f>
        <v/>
      </c>
      <c r="J433" s="28" t="str">
        <f>IF($C433="","",$H433+$I433)</f>
        <v/>
      </c>
      <c r="K433" s="28" t="str">
        <f>IF($C433="","",SUMIFS(Banque_Transactions!$E:$E,Banque_Transactions!$G:$G,$C433&amp;"-"&amp;$B433))</f>
        <v/>
      </c>
      <c r="L433" s="28" t="str">
        <f>IF($C433="","",$J433-$K433)</f>
        <v/>
      </c>
      <c r="M433" s="26" t="str">
        <f>IF($C433="","",IF($L433&lt;=0,"Payé",IF($K433=0,"Impayé","Partiel")))</f>
        <v/>
      </c>
    </row>
    <row r="434" spans="1:13" ht="15">
      <c r="A434" s="14"/>
      <c r="B434" s="26" t="str">
        <f>IF($A434="","",YEAR($A434)*100+MONTH($A434))</f>
        <v/>
      </c>
      <c r="C434" s="8"/>
      <c r="D434" s="26" t="str">
        <f>IF($C434="","",VLOOKUP($C434,Baux!$A:$K,2,FALSE))</f>
        <v/>
      </c>
      <c r="E434" s="26" t="str">
        <f>IF($C434="","",VLOOKUP(VLOOKUP($C434,Baux!$A:$K,3,FALSE),Locataires!$A:$I,2,FALSE))</f>
        <v/>
      </c>
      <c r="F434" s="26" t="str">
        <f>IF($C434="","",VLOOKUP($C434,Baux!$A:$K,8,FALSE))</f>
        <v/>
      </c>
      <c r="G434" s="27" t="str">
        <f>IF(OR($A434="",$F434=""),"",DATE(YEAR($A434),MONTH($A434),$F434))</f>
        <v/>
      </c>
      <c r="H434" s="28" t="str">
        <f>IF($C434="","",VLOOKUP($C434,Baux!$A:$K,6,FALSE))</f>
        <v/>
      </c>
      <c r="I434" s="28" t="str">
        <f>IF($C434="","",VLOOKUP($C434,Baux!$A:$K,7,FALSE))</f>
        <v/>
      </c>
      <c r="J434" s="28" t="str">
        <f>IF($C434="","",$H434+$I434)</f>
        <v/>
      </c>
      <c r="K434" s="28" t="str">
        <f>IF($C434="","",SUMIFS(Banque_Transactions!$E:$E,Banque_Transactions!$G:$G,$C434&amp;"-"&amp;$B434))</f>
        <v/>
      </c>
      <c r="L434" s="28" t="str">
        <f>IF($C434="","",$J434-$K434)</f>
        <v/>
      </c>
      <c r="M434" s="26" t="str">
        <f>IF($C434="","",IF($L434&lt;=0,"Payé",IF($K434=0,"Impayé","Partiel")))</f>
        <v/>
      </c>
    </row>
    <row r="435" spans="1:13" ht="15">
      <c r="A435" s="14"/>
      <c r="B435" s="26" t="str">
        <f>IF($A435="","",YEAR($A435)*100+MONTH($A435))</f>
        <v/>
      </c>
      <c r="C435" s="8"/>
      <c r="D435" s="26" t="str">
        <f>IF($C435="","",VLOOKUP($C435,Baux!$A:$K,2,FALSE))</f>
        <v/>
      </c>
      <c r="E435" s="26" t="str">
        <f>IF($C435="","",VLOOKUP(VLOOKUP($C435,Baux!$A:$K,3,FALSE),Locataires!$A:$I,2,FALSE))</f>
        <v/>
      </c>
      <c r="F435" s="26" t="str">
        <f>IF($C435="","",VLOOKUP($C435,Baux!$A:$K,8,FALSE))</f>
        <v/>
      </c>
      <c r="G435" s="27" t="str">
        <f>IF(OR($A435="",$F435=""),"",DATE(YEAR($A435),MONTH($A435),$F435))</f>
        <v/>
      </c>
      <c r="H435" s="28" t="str">
        <f>IF($C435="","",VLOOKUP($C435,Baux!$A:$K,6,FALSE))</f>
        <v/>
      </c>
      <c r="I435" s="28" t="str">
        <f>IF($C435="","",VLOOKUP($C435,Baux!$A:$K,7,FALSE))</f>
        <v/>
      </c>
      <c r="J435" s="28" t="str">
        <f>IF($C435="","",$H435+$I435)</f>
        <v/>
      </c>
      <c r="K435" s="28" t="str">
        <f>IF($C435="","",SUMIFS(Banque_Transactions!$E:$E,Banque_Transactions!$G:$G,$C435&amp;"-"&amp;$B435))</f>
        <v/>
      </c>
      <c r="L435" s="28" t="str">
        <f>IF($C435="","",$J435-$K435)</f>
        <v/>
      </c>
      <c r="M435" s="26" t="str">
        <f>IF($C435="","",IF($L435&lt;=0,"Payé",IF($K435=0,"Impayé","Partiel")))</f>
        <v/>
      </c>
    </row>
    <row r="436" spans="1:13" ht="15">
      <c r="A436" s="14"/>
      <c r="B436" s="26" t="str">
        <f>IF($A436="","",YEAR($A436)*100+MONTH($A436))</f>
        <v/>
      </c>
      <c r="C436" s="8"/>
      <c r="D436" s="26" t="str">
        <f>IF($C436="","",VLOOKUP($C436,Baux!$A:$K,2,FALSE))</f>
        <v/>
      </c>
      <c r="E436" s="26" t="str">
        <f>IF($C436="","",VLOOKUP(VLOOKUP($C436,Baux!$A:$K,3,FALSE),Locataires!$A:$I,2,FALSE))</f>
        <v/>
      </c>
      <c r="F436" s="26" t="str">
        <f>IF($C436="","",VLOOKUP($C436,Baux!$A:$K,8,FALSE))</f>
        <v/>
      </c>
      <c r="G436" s="27" t="str">
        <f>IF(OR($A436="",$F436=""),"",DATE(YEAR($A436),MONTH($A436),$F436))</f>
        <v/>
      </c>
      <c r="H436" s="28" t="str">
        <f>IF($C436="","",VLOOKUP($C436,Baux!$A:$K,6,FALSE))</f>
        <v/>
      </c>
      <c r="I436" s="28" t="str">
        <f>IF($C436="","",VLOOKUP($C436,Baux!$A:$K,7,FALSE))</f>
        <v/>
      </c>
      <c r="J436" s="28" t="str">
        <f>IF($C436="","",$H436+$I436)</f>
        <v/>
      </c>
      <c r="K436" s="28" t="str">
        <f>IF($C436="","",SUMIFS(Banque_Transactions!$E:$E,Banque_Transactions!$G:$G,$C436&amp;"-"&amp;$B436))</f>
        <v/>
      </c>
      <c r="L436" s="28" t="str">
        <f>IF($C436="","",$J436-$K436)</f>
        <v/>
      </c>
      <c r="M436" s="26" t="str">
        <f>IF($C436="","",IF($L436&lt;=0,"Payé",IF($K436=0,"Impayé","Partiel")))</f>
        <v/>
      </c>
    </row>
    <row r="437" spans="1:13" ht="15">
      <c r="A437" s="14"/>
      <c r="B437" s="26" t="str">
        <f>IF($A437="","",YEAR($A437)*100+MONTH($A437))</f>
        <v/>
      </c>
      <c r="C437" s="8"/>
      <c r="D437" s="26" t="str">
        <f>IF($C437="","",VLOOKUP($C437,Baux!$A:$K,2,FALSE))</f>
        <v/>
      </c>
      <c r="E437" s="26" t="str">
        <f>IF($C437="","",VLOOKUP(VLOOKUP($C437,Baux!$A:$K,3,FALSE),Locataires!$A:$I,2,FALSE))</f>
        <v/>
      </c>
      <c r="F437" s="26" t="str">
        <f>IF($C437="","",VLOOKUP($C437,Baux!$A:$K,8,FALSE))</f>
        <v/>
      </c>
      <c r="G437" s="27" t="str">
        <f>IF(OR($A437="",$F437=""),"",DATE(YEAR($A437),MONTH($A437),$F437))</f>
        <v/>
      </c>
      <c r="H437" s="28" t="str">
        <f>IF($C437="","",VLOOKUP($C437,Baux!$A:$K,6,FALSE))</f>
        <v/>
      </c>
      <c r="I437" s="28" t="str">
        <f>IF($C437="","",VLOOKUP($C437,Baux!$A:$K,7,FALSE))</f>
        <v/>
      </c>
      <c r="J437" s="28" t="str">
        <f>IF($C437="","",$H437+$I437)</f>
        <v/>
      </c>
      <c r="K437" s="28" t="str">
        <f>IF($C437="","",SUMIFS(Banque_Transactions!$E:$E,Banque_Transactions!$G:$G,$C437&amp;"-"&amp;$B437))</f>
        <v/>
      </c>
      <c r="L437" s="28" t="str">
        <f>IF($C437="","",$J437-$K437)</f>
        <v/>
      </c>
      <c r="M437" s="26" t="str">
        <f>IF($C437="","",IF($L437&lt;=0,"Payé",IF($K437=0,"Impayé","Partiel")))</f>
        <v/>
      </c>
    </row>
    <row r="438" spans="1:13" ht="15">
      <c r="A438" s="14"/>
      <c r="B438" s="26" t="str">
        <f>IF($A438="","",YEAR($A438)*100+MONTH($A438))</f>
        <v/>
      </c>
      <c r="C438" s="8"/>
      <c r="D438" s="26" t="str">
        <f>IF($C438="","",VLOOKUP($C438,Baux!$A:$K,2,FALSE))</f>
        <v/>
      </c>
      <c r="E438" s="26" t="str">
        <f>IF($C438="","",VLOOKUP(VLOOKUP($C438,Baux!$A:$K,3,FALSE),Locataires!$A:$I,2,FALSE))</f>
        <v/>
      </c>
      <c r="F438" s="26" t="str">
        <f>IF($C438="","",VLOOKUP($C438,Baux!$A:$K,8,FALSE))</f>
        <v/>
      </c>
      <c r="G438" s="27" t="str">
        <f>IF(OR($A438="",$F438=""),"",DATE(YEAR($A438),MONTH($A438),$F438))</f>
        <v/>
      </c>
      <c r="H438" s="28" t="str">
        <f>IF($C438="","",VLOOKUP($C438,Baux!$A:$K,6,FALSE))</f>
        <v/>
      </c>
      <c r="I438" s="28" t="str">
        <f>IF($C438="","",VLOOKUP($C438,Baux!$A:$K,7,FALSE))</f>
        <v/>
      </c>
      <c r="J438" s="28" t="str">
        <f>IF($C438="","",$H438+$I438)</f>
        <v/>
      </c>
      <c r="K438" s="28" t="str">
        <f>IF($C438="","",SUMIFS(Banque_Transactions!$E:$E,Banque_Transactions!$G:$G,$C438&amp;"-"&amp;$B438))</f>
        <v/>
      </c>
      <c r="L438" s="28" t="str">
        <f>IF($C438="","",$J438-$K438)</f>
        <v/>
      </c>
      <c r="M438" s="26" t="str">
        <f>IF($C438="","",IF($L438&lt;=0,"Payé",IF($K438=0,"Impayé","Partiel")))</f>
        <v/>
      </c>
    </row>
    <row r="439" spans="1:13" ht="15">
      <c r="A439" s="14"/>
      <c r="B439" s="26" t="str">
        <f>IF($A439="","",YEAR($A439)*100+MONTH($A439))</f>
        <v/>
      </c>
      <c r="C439" s="8"/>
      <c r="D439" s="26" t="str">
        <f>IF($C439="","",VLOOKUP($C439,Baux!$A:$K,2,FALSE))</f>
        <v/>
      </c>
      <c r="E439" s="26" t="str">
        <f>IF($C439="","",VLOOKUP(VLOOKUP($C439,Baux!$A:$K,3,FALSE),Locataires!$A:$I,2,FALSE))</f>
        <v/>
      </c>
      <c r="F439" s="26" t="str">
        <f>IF($C439="","",VLOOKUP($C439,Baux!$A:$K,8,FALSE))</f>
        <v/>
      </c>
      <c r="G439" s="27" t="str">
        <f>IF(OR($A439="",$F439=""),"",DATE(YEAR($A439),MONTH($A439),$F439))</f>
        <v/>
      </c>
      <c r="H439" s="28" t="str">
        <f>IF($C439="","",VLOOKUP($C439,Baux!$A:$K,6,FALSE))</f>
        <v/>
      </c>
      <c r="I439" s="28" t="str">
        <f>IF($C439="","",VLOOKUP($C439,Baux!$A:$K,7,FALSE))</f>
        <v/>
      </c>
      <c r="J439" s="28" t="str">
        <f>IF($C439="","",$H439+$I439)</f>
        <v/>
      </c>
      <c r="K439" s="28" t="str">
        <f>IF($C439="","",SUMIFS(Banque_Transactions!$E:$E,Banque_Transactions!$G:$G,$C439&amp;"-"&amp;$B439))</f>
        <v/>
      </c>
      <c r="L439" s="28" t="str">
        <f>IF($C439="","",$J439-$K439)</f>
        <v/>
      </c>
      <c r="M439" s="26" t="str">
        <f>IF($C439="","",IF($L439&lt;=0,"Payé",IF($K439=0,"Impayé","Partiel")))</f>
        <v/>
      </c>
    </row>
    <row r="440" spans="1:13" ht="15">
      <c r="A440" s="14"/>
      <c r="B440" s="26" t="str">
        <f>IF($A440="","",YEAR($A440)*100+MONTH($A440))</f>
        <v/>
      </c>
      <c r="C440" s="8"/>
      <c r="D440" s="26" t="str">
        <f>IF($C440="","",VLOOKUP($C440,Baux!$A:$K,2,FALSE))</f>
        <v/>
      </c>
      <c r="E440" s="26" t="str">
        <f>IF($C440="","",VLOOKUP(VLOOKUP($C440,Baux!$A:$K,3,FALSE),Locataires!$A:$I,2,FALSE))</f>
        <v/>
      </c>
      <c r="F440" s="26" t="str">
        <f>IF($C440="","",VLOOKUP($C440,Baux!$A:$K,8,FALSE))</f>
        <v/>
      </c>
      <c r="G440" s="27" t="str">
        <f>IF(OR($A440="",$F440=""),"",DATE(YEAR($A440),MONTH($A440),$F440))</f>
        <v/>
      </c>
      <c r="H440" s="28" t="str">
        <f>IF($C440="","",VLOOKUP($C440,Baux!$A:$K,6,FALSE))</f>
        <v/>
      </c>
      <c r="I440" s="28" t="str">
        <f>IF($C440="","",VLOOKUP($C440,Baux!$A:$K,7,FALSE))</f>
        <v/>
      </c>
      <c r="J440" s="28" t="str">
        <f>IF($C440="","",$H440+$I440)</f>
        <v/>
      </c>
      <c r="K440" s="28" t="str">
        <f>IF($C440="","",SUMIFS(Banque_Transactions!$E:$E,Banque_Transactions!$G:$G,$C440&amp;"-"&amp;$B440))</f>
        <v/>
      </c>
      <c r="L440" s="28" t="str">
        <f>IF($C440="","",$J440-$K440)</f>
        <v/>
      </c>
      <c r="M440" s="26" t="str">
        <f>IF($C440="","",IF($L440&lt;=0,"Payé",IF($K440=0,"Impayé","Partiel")))</f>
        <v/>
      </c>
    </row>
    <row r="441" spans="1:13" ht="15">
      <c r="A441" s="14"/>
      <c r="B441" s="26" t="str">
        <f>IF($A441="","",YEAR($A441)*100+MONTH($A441))</f>
        <v/>
      </c>
      <c r="C441" s="8"/>
      <c r="D441" s="26" t="str">
        <f>IF($C441="","",VLOOKUP($C441,Baux!$A:$K,2,FALSE))</f>
        <v/>
      </c>
      <c r="E441" s="26" t="str">
        <f>IF($C441="","",VLOOKUP(VLOOKUP($C441,Baux!$A:$K,3,FALSE),Locataires!$A:$I,2,FALSE))</f>
        <v/>
      </c>
      <c r="F441" s="26" t="str">
        <f>IF($C441="","",VLOOKUP($C441,Baux!$A:$K,8,FALSE))</f>
        <v/>
      </c>
      <c r="G441" s="27" t="str">
        <f>IF(OR($A441="",$F441=""),"",DATE(YEAR($A441),MONTH($A441),$F441))</f>
        <v/>
      </c>
      <c r="H441" s="28" t="str">
        <f>IF($C441="","",VLOOKUP($C441,Baux!$A:$K,6,FALSE))</f>
        <v/>
      </c>
      <c r="I441" s="28" t="str">
        <f>IF($C441="","",VLOOKUP($C441,Baux!$A:$K,7,FALSE))</f>
        <v/>
      </c>
      <c r="J441" s="28" t="str">
        <f>IF($C441="","",$H441+$I441)</f>
        <v/>
      </c>
      <c r="K441" s="28" t="str">
        <f>IF($C441="","",SUMIFS(Banque_Transactions!$E:$E,Banque_Transactions!$G:$G,$C441&amp;"-"&amp;$B441))</f>
        <v/>
      </c>
      <c r="L441" s="28" t="str">
        <f>IF($C441="","",$J441-$K441)</f>
        <v/>
      </c>
      <c r="M441" s="26" t="str">
        <f>IF($C441="","",IF($L441&lt;=0,"Payé",IF($K441=0,"Impayé","Partiel")))</f>
        <v/>
      </c>
    </row>
    <row r="442" spans="1:13" ht="15">
      <c r="A442" s="14"/>
      <c r="B442" s="26" t="str">
        <f>IF($A442="","",YEAR($A442)*100+MONTH($A442))</f>
        <v/>
      </c>
      <c r="C442" s="8"/>
      <c r="D442" s="26" t="str">
        <f>IF($C442="","",VLOOKUP($C442,Baux!$A:$K,2,FALSE))</f>
        <v/>
      </c>
      <c r="E442" s="26" t="str">
        <f>IF($C442="","",VLOOKUP(VLOOKUP($C442,Baux!$A:$K,3,FALSE),Locataires!$A:$I,2,FALSE))</f>
        <v/>
      </c>
      <c r="F442" s="26" t="str">
        <f>IF($C442="","",VLOOKUP($C442,Baux!$A:$K,8,FALSE))</f>
        <v/>
      </c>
      <c r="G442" s="27" t="str">
        <f>IF(OR($A442="",$F442=""),"",DATE(YEAR($A442),MONTH($A442),$F442))</f>
        <v/>
      </c>
      <c r="H442" s="28" t="str">
        <f>IF($C442="","",VLOOKUP($C442,Baux!$A:$K,6,FALSE))</f>
        <v/>
      </c>
      <c r="I442" s="28" t="str">
        <f>IF($C442="","",VLOOKUP($C442,Baux!$A:$K,7,FALSE))</f>
        <v/>
      </c>
      <c r="J442" s="28" t="str">
        <f>IF($C442="","",$H442+$I442)</f>
        <v/>
      </c>
      <c r="K442" s="28" t="str">
        <f>IF($C442="","",SUMIFS(Banque_Transactions!$E:$E,Banque_Transactions!$G:$G,$C442&amp;"-"&amp;$B442))</f>
        <v/>
      </c>
      <c r="L442" s="28" t="str">
        <f>IF($C442="","",$J442-$K442)</f>
        <v/>
      </c>
      <c r="M442" s="26" t="str">
        <f>IF($C442="","",IF($L442&lt;=0,"Payé",IF($K442=0,"Impayé","Partiel")))</f>
        <v/>
      </c>
    </row>
    <row r="443" spans="1:13" ht="15">
      <c r="A443" s="14"/>
      <c r="B443" s="26" t="str">
        <f>IF($A443="","",YEAR($A443)*100+MONTH($A443))</f>
        <v/>
      </c>
      <c r="C443" s="8"/>
      <c r="D443" s="26" t="str">
        <f>IF($C443="","",VLOOKUP($C443,Baux!$A:$K,2,FALSE))</f>
        <v/>
      </c>
      <c r="E443" s="26" t="str">
        <f>IF($C443="","",VLOOKUP(VLOOKUP($C443,Baux!$A:$K,3,FALSE),Locataires!$A:$I,2,FALSE))</f>
        <v/>
      </c>
      <c r="F443" s="26" t="str">
        <f>IF($C443="","",VLOOKUP($C443,Baux!$A:$K,8,FALSE))</f>
        <v/>
      </c>
      <c r="G443" s="27" t="str">
        <f>IF(OR($A443="",$F443=""),"",DATE(YEAR($A443),MONTH($A443),$F443))</f>
        <v/>
      </c>
      <c r="H443" s="28" t="str">
        <f>IF($C443="","",VLOOKUP($C443,Baux!$A:$K,6,FALSE))</f>
        <v/>
      </c>
      <c r="I443" s="28" t="str">
        <f>IF($C443="","",VLOOKUP($C443,Baux!$A:$K,7,FALSE))</f>
        <v/>
      </c>
      <c r="J443" s="28" t="str">
        <f>IF($C443="","",$H443+$I443)</f>
        <v/>
      </c>
      <c r="K443" s="28" t="str">
        <f>IF($C443="","",SUMIFS(Banque_Transactions!$E:$E,Banque_Transactions!$G:$G,$C443&amp;"-"&amp;$B443))</f>
        <v/>
      </c>
      <c r="L443" s="28" t="str">
        <f>IF($C443="","",$J443-$K443)</f>
        <v/>
      </c>
      <c r="M443" s="26" t="str">
        <f>IF($C443="","",IF($L443&lt;=0,"Payé",IF($K443=0,"Impayé","Partiel")))</f>
        <v/>
      </c>
    </row>
    <row r="444" spans="1:13" ht="15">
      <c r="A444" s="14"/>
      <c r="B444" s="26" t="str">
        <f>IF($A444="","",YEAR($A444)*100+MONTH($A444))</f>
        <v/>
      </c>
      <c r="C444" s="8"/>
      <c r="D444" s="26" t="str">
        <f>IF($C444="","",VLOOKUP($C444,Baux!$A:$K,2,FALSE))</f>
        <v/>
      </c>
      <c r="E444" s="26" t="str">
        <f>IF($C444="","",VLOOKUP(VLOOKUP($C444,Baux!$A:$K,3,FALSE),Locataires!$A:$I,2,FALSE))</f>
        <v/>
      </c>
      <c r="F444" s="26" t="str">
        <f>IF($C444="","",VLOOKUP($C444,Baux!$A:$K,8,FALSE))</f>
        <v/>
      </c>
      <c r="G444" s="27" t="str">
        <f>IF(OR($A444="",$F444=""),"",DATE(YEAR($A444),MONTH($A444),$F444))</f>
        <v/>
      </c>
      <c r="H444" s="28" t="str">
        <f>IF($C444="","",VLOOKUP($C444,Baux!$A:$K,6,FALSE))</f>
        <v/>
      </c>
      <c r="I444" s="28" t="str">
        <f>IF($C444="","",VLOOKUP($C444,Baux!$A:$K,7,FALSE))</f>
        <v/>
      </c>
      <c r="J444" s="28" t="str">
        <f>IF($C444="","",$H444+$I444)</f>
        <v/>
      </c>
      <c r="K444" s="28" t="str">
        <f>IF($C444="","",SUMIFS(Banque_Transactions!$E:$E,Banque_Transactions!$G:$G,$C444&amp;"-"&amp;$B444))</f>
        <v/>
      </c>
      <c r="L444" s="28" t="str">
        <f>IF($C444="","",$J444-$K444)</f>
        <v/>
      </c>
      <c r="M444" s="26" t="str">
        <f>IF($C444="","",IF($L444&lt;=0,"Payé",IF($K444=0,"Impayé","Partiel")))</f>
        <v/>
      </c>
    </row>
    <row r="445" spans="1:13" ht="15">
      <c r="A445" s="14"/>
      <c r="B445" s="26" t="str">
        <f>IF($A445="","",YEAR($A445)*100+MONTH($A445))</f>
        <v/>
      </c>
      <c r="C445" s="8"/>
      <c r="D445" s="26" t="str">
        <f>IF($C445="","",VLOOKUP($C445,Baux!$A:$K,2,FALSE))</f>
        <v/>
      </c>
      <c r="E445" s="26" t="str">
        <f>IF($C445="","",VLOOKUP(VLOOKUP($C445,Baux!$A:$K,3,FALSE),Locataires!$A:$I,2,FALSE))</f>
        <v/>
      </c>
      <c r="F445" s="26" t="str">
        <f>IF($C445="","",VLOOKUP($C445,Baux!$A:$K,8,FALSE))</f>
        <v/>
      </c>
      <c r="G445" s="27" t="str">
        <f>IF(OR($A445="",$F445=""),"",DATE(YEAR($A445),MONTH($A445),$F445))</f>
        <v/>
      </c>
      <c r="H445" s="28" t="str">
        <f>IF($C445="","",VLOOKUP($C445,Baux!$A:$K,6,FALSE))</f>
        <v/>
      </c>
      <c r="I445" s="28" t="str">
        <f>IF($C445="","",VLOOKUP($C445,Baux!$A:$K,7,FALSE))</f>
        <v/>
      </c>
      <c r="J445" s="28" t="str">
        <f>IF($C445="","",$H445+$I445)</f>
        <v/>
      </c>
      <c r="K445" s="28" t="str">
        <f>IF($C445="","",SUMIFS(Banque_Transactions!$E:$E,Banque_Transactions!$G:$G,$C445&amp;"-"&amp;$B445))</f>
        <v/>
      </c>
      <c r="L445" s="28" t="str">
        <f>IF($C445="","",$J445-$K445)</f>
        <v/>
      </c>
      <c r="M445" s="26" t="str">
        <f>IF($C445="","",IF($L445&lt;=0,"Payé",IF($K445=0,"Impayé","Partiel")))</f>
        <v/>
      </c>
    </row>
    <row r="446" spans="1:13" ht="15">
      <c r="A446" s="14"/>
      <c r="B446" s="26" t="str">
        <f>IF($A446="","",YEAR($A446)*100+MONTH($A446))</f>
        <v/>
      </c>
      <c r="C446" s="8"/>
      <c r="D446" s="26" t="str">
        <f>IF($C446="","",VLOOKUP($C446,Baux!$A:$K,2,FALSE))</f>
        <v/>
      </c>
      <c r="E446" s="26" t="str">
        <f>IF($C446="","",VLOOKUP(VLOOKUP($C446,Baux!$A:$K,3,FALSE),Locataires!$A:$I,2,FALSE))</f>
        <v/>
      </c>
      <c r="F446" s="26" t="str">
        <f>IF($C446="","",VLOOKUP($C446,Baux!$A:$K,8,FALSE))</f>
        <v/>
      </c>
      <c r="G446" s="27" t="str">
        <f>IF(OR($A446="",$F446=""),"",DATE(YEAR($A446),MONTH($A446),$F446))</f>
        <v/>
      </c>
      <c r="H446" s="28" t="str">
        <f>IF($C446="","",VLOOKUP($C446,Baux!$A:$K,6,FALSE))</f>
        <v/>
      </c>
      <c r="I446" s="28" t="str">
        <f>IF($C446="","",VLOOKUP($C446,Baux!$A:$K,7,FALSE))</f>
        <v/>
      </c>
      <c r="J446" s="28" t="str">
        <f>IF($C446="","",$H446+$I446)</f>
        <v/>
      </c>
      <c r="K446" s="28" t="str">
        <f>IF($C446="","",SUMIFS(Banque_Transactions!$E:$E,Banque_Transactions!$G:$G,$C446&amp;"-"&amp;$B446))</f>
        <v/>
      </c>
      <c r="L446" s="28" t="str">
        <f>IF($C446="","",$J446-$K446)</f>
        <v/>
      </c>
      <c r="M446" s="26" t="str">
        <f>IF($C446="","",IF($L446&lt;=0,"Payé",IF($K446=0,"Impayé","Partiel")))</f>
        <v/>
      </c>
    </row>
    <row r="447" spans="1:13" ht="15">
      <c r="A447" s="14"/>
      <c r="B447" s="26" t="str">
        <f>IF($A447="","",YEAR($A447)*100+MONTH($A447))</f>
        <v/>
      </c>
      <c r="C447" s="8"/>
      <c r="D447" s="26" t="str">
        <f>IF($C447="","",VLOOKUP($C447,Baux!$A:$K,2,FALSE))</f>
        <v/>
      </c>
      <c r="E447" s="26" t="str">
        <f>IF($C447="","",VLOOKUP(VLOOKUP($C447,Baux!$A:$K,3,FALSE),Locataires!$A:$I,2,FALSE))</f>
        <v/>
      </c>
      <c r="F447" s="26" t="str">
        <f>IF($C447="","",VLOOKUP($C447,Baux!$A:$K,8,FALSE))</f>
        <v/>
      </c>
      <c r="G447" s="27" t="str">
        <f>IF(OR($A447="",$F447=""),"",DATE(YEAR($A447),MONTH($A447),$F447))</f>
        <v/>
      </c>
      <c r="H447" s="28" t="str">
        <f>IF($C447="","",VLOOKUP($C447,Baux!$A:$K,6,FALSE))</f>
        <v/>
      </c>
      <c r="I447" s="28" t="str">
        <f>IF($C447="","",VLOOKUP($C447,Baux!$A:$K,7,FALSE))</f>
        <v/>
      </c>
      <c r="J447" s="28" t="str">
        <f>IF($C447="","",$H447+$I447)</f>
        <v/>
      </c>
      <c r="K447" s="28" t="str">
        <f>IF($C447="","",SUMIFS(Banque_Transactions!$E:$E,Banque_Transactions!$G:$G,$C447&amp;"-"&amp;$B447))</f>
        <v/>
      </c>
      <c r="L447" s="28" t="str">
        <f>IF($C447="","",$J447-$K447)</f>
        <v/>
      </c>
      <c r="M447" s="26" t="str">
        <f>IF($C447="","",IF($L447&lt;=0,"Payé",IF($K447=0,"Impayé","Partiel")))</f>
        <v/>
      </c>
    </row>
    <row r="448" spans="1:13" ht="15">
      <c r="A448" s="14"/>
      <c r="B448" s="26" t="str">
        <f>IF($A448="","",YEAR($A448)*100+MONTH($A448))</f>
        <v/>
      </c>
      <c r="C448" s="8"/>
      <c r="D448" s="26" t="str">
        <f>IF($C448="","",VLOOKUP($C448,Baux!$A:$K,2,FALSE))</f>
        <v/>
      </c>
      <c r="E448" s="26" t="str">
        <f>IF($C448="","",VLOOKUP(VLOOKUP($C448,Baux!$A:$K,3,FALSE),Locataires!$A:$I,2,FALSE))</f>
        <v/>
      </c>
      <c r="F448" s="26" t="str">
        <f>IF($C448="","",VLOOKUP($C448,Baux!$A:$K,8,FALSE))</f>
        <v/>
      </c>
      <c r="G448" s="27" t="str">
        <f>IF(OR($A448="",$F448=""),"",DATE(YEAR($A448),MONTH($A448),$F448))</f>
        <v/>
      </c>
      <c r="H448" s="28" t="str">
        <f>IF($C448="","",VLOOKUP($C448,Baux!$A:$K,6,FALSE))</f>
        <v/>
      </c>
      <c r="I448" s="28" t="str">
        <f>IF($C448="","",VLOOKUP($C448,Baux!$A:$K,7,FALSE))</f>
        <v/>
      </c>
      <c r="J448" s="28" t="str">
        <f>IF($C448="","",$H448+$I448)</f>
        <v/>
      </c>
      <c r="K448" s="28" t="str">
        <f>IF($C448="","",SUMIFS(Banque_Transactions!$E:$E,Banque_Transactions!$G:$G,$C448&amp;"-"&amp;$B448))</f>
        <v/>
      </c>
      <c r="L448" s="28" t="str">
        <f>IF($C448="","",$J448-$K448)</f>
        <v/>
      </c>
      <c r="M448" s="26" t="str">
        <f>IF($C448="","",IF($L448&lt;=0,"Payé",IF($K448=0,"Impayé","Partiel")))</f>
        <v/>
      </c>
    </row>
    <row r="449" spans="1:13" ht="15">
      <c r="A449" s="14"/>
      <c r="B449" s="26" t="str">
        <f>IF($A449="","",YEAR($A449)*100+MONTH($A449))</f>
        <v/>
      </c>
      <c r="C449" s="8"/>
      <c r="D449" s="26" t="str">
        <f>IF($C449="","",VLOOKUP($C449,Baux!$A:$K,2,FALSE))</f>
        <v/>
      </c>
      <c r="E449" s="26" t="str">
        <f>IF($C449="","",VLOOKUP(VLOOKUP($C449,Baux!$A:$K,3,FALSE),Locataires!$A:$I,2,FALSE))</f>
        <v/>
      </c>
      <c r="F449" s="26" t="str">
        <f>IF($C449="","",VLOOKUP($C449,Baux!$A:$K,8,FALSE))</f>
        <v/>
      </c>
      <c r="G449" s="27" t="str">
        <f>IF(OR($A449="",$F449=""),"",DATE(YEAR($A449),MONTH($A449),$F449))</f>
        <v/>
      </c>
      <c r="H449" s="28" t="str">
        <f>IF($C449="","",VLOOKUP($C449,Baux!$A:$K,6,FALSE))</f>
        <v/>
      </c>
      <c r="I449" s="28" t="str">
        <f>IF($C449="","",VLOOKUP($C449,Baux!$A:$K,7,FALSE))</f>
        <v/>
      </c>
      <c r="J449" s="28" t="str">
        <f>IF($C449="","",$H449+$I449)</f>
        <v/>
      </c>
      <c r="K449" s="28" t="str">
        <f>IF($C449="","",SUMIFS(Banque_Transactions!$E:$E,Banque_Transactions!$G:$G,$C449&amp;"-"&amp;$B449))</f>
        <v/>
      </c>
      <c r="L449" s="28" t="str">
        <f>IF($C449="","",$J449-$K449)</f>
        <v/>
      </c>
      <c r="M449" s="26" t="str">
        <f>IF($C449="","",IF($L449&lt;=0,"Payé",IF($K449=0,"Impayé","Partiel")))</f>
        <v/>
      </c>
    </row>
    <row r="450" spans="1:13" ht="15">
      <c r="A450" s="14"/>
      <c r="B450" s="26" t="str">
        <f>IF($A450="","",YEAR($A450)*100+MONTH($A450))</f>
        <v/>
      </c>
      <c r="C450" s="8"/>
      <c r="D450" s="26" t="str">
        <f>IF($C450="","",VLOOKUP($C450,Baux!$A:$K,2,FALSE))</f>
        <v/>
      </c>
      <c r="E450" s="26" t="str">
        <f>IF($C450="","",VLOOKUP(VLOOKUP($C450,Baux!$A:$K,3,FALSE),Locataires!$A:$I,2,FALSE))</f>
        <v/>
      </c>
      <c r="F450" s="26" t="str">
        <f>IF($C450="","",VLOOKUP($C450,Baux!$A:$K,8,FALSE))</f>
        <v/>
      </c>
      <c r="G450" s="27" t="str">
        <f>IF(OR($A450="",$F450=""),"",DATE(YEAR($A450),MONTH($A450),$F450))</f>
        <v/>
      </c>
      <c r="H450" s="28" t="str">
        <f>IF($C450="","",VLOOKUP($C450,Baux!$A:$K,6,FALSE))</f>
        <v/>
      </c>
      <c r="I450" s="28" t="str">
        <f>IF($C450="","",VLOOKUP($C450,Baux!$A:$K,7,FALSE))</f>
        <v/>
      </c>
      <c r="J450" s="28" t="str">
        <f>IF($C450="","",$H450+$I450)</f>
        <v/>
      </c>
      <c r="K450" s="28" t="str">
        <f>IF($C450="","",SUMIFS(Banque_Transactions!$E:$E,Banque_Transactions!$G:$G,$C450&amp;"-"&amp;$B450))</f>
        <v/>
      </c>
      <c r="L450" s="28" t="str">
        <f>IF($C450="","",$J450-$K450)</f>
        <v/>
      </c>
      <c r="M450" s="26" t="str">
        <f>IF($C450="","",IF($L450&lt;=0,"Payé",IF($K450=0,"Impayé","Partiel")))</f>
        <v/>
      </c>
    </row>
    <row r="451" spans="1:13" ht="15">
      <c r="A451" s="14"/>
      <c r="B451" s="26" t="str">
        <f>IF($A451="","",YEAR($A451)*100+MONTH($A451))</f>
        <v/>
      </c>
      <c r="C451" s="8"/>
      <c r="D451" s="26" t="str">
        <f>IF($C451="","",VLOOKUP($C451,Baux!$A:$K,2,FALSE))</f>
        <v/>
      </c>
      <c r="E451" s="26" t="str">
        <f>IF($C451="","",VLOOKUP(VLOOKUP($C451,Baux!$A:$K,3,FALSE),Locataires!$A:$I,2,FALSE))</f>
        <v/>
      </c>
      <c r="F451" s="26" t="str">
        <f>IF($C451="","",VLOOKUP($C451,Baux!$A:$K,8,FALSE))</f>
        <v/>
      </c>
      <c r="G451" s="27" t="str">
        <f>IF(OR($A451="",$F451=""),"",DATE(YEAR($A451),MONTH($A451),$F451))</f>
        <v/>
      </c>
      <c r="H451" s="28" t="str">
        <f>IF($C451="","",VLOOKUP($C451,Baux!$A:$K,6,FALSE))</f>
        <v/>
      </c>
      <c r="I451" s="28" t="str">
        <f>IF($C451="","",VLOOKUP($C451,Baux!$A:$K,7,FALSE))</f>
        <v/>
      </c>
      <c r="J451" s="28" t="str">
        <f>IF($C451="","",$H451+$I451)</f>
        <v/>
      </c>
      <c r="K451" s="28" t="str">
        <f>IF($C451="","",SUMIFS(Banque_Transactions!$E:$E,Banque_Transactions!$G:$G,$C451&amp;"-"&amp;$B451))</f>
        <v/>
      </c>
      <c r="L451" s="28" t="str">
        <f>IF($C451="","",$J451-$K451)</f>
        <v/>
      </c>
      <c r="M451" s="26" t="str">
        <f>IF($C451="","",IF($L451&lt;=0,"Payé",IF($K451=0,"Impayé","Partiel")))</f>
        <v/>
      </c>
    </row>
    <row r="452" spans="1:13" ht="15">
      <c r="A452" s="14"/>
      <c r="B452" s="26" t="str">
        <f>IF($A452="","",YEAR($A452)*100+MONTH($A452))</f>
        <v/>
      </c>
      <c r="C452" s="8"/>
      <c r="D452" s="26" t="str">
        <f>IF($C452="","",VLOOKUP($C452,Baux!$A:$K,2,FALSE))</f>
        <v/>
      </c>
      <c r="E452" s="26" t="str">
        <f>IF($C452="","",VLOOKUP(VLOOKUP($C452,Baux!$A:$K,3,FALSE),Locataires!$A:$I,2,FALSE))</f>
        <v/>
      </c>
      <c r="F452" s="26" t="str">
        <f>IF($C452="","",VLOOKUP($C452,Baux!$A:$K,8,FALSE))</f>
        <v/>
      </c>
      <c r="G452" s="27" t="str">
        <f>IF(OR($A452="",$F452=""),"",DATE(YEAR($A452),MONTH($A452),$F452))</f>
        <v/>
      </c>
      <c r="H452" s="28" t="str">
        <f>IF($C452="","",VLOOKUP($C452,Baux!$A:$K,6,FALSE))</f>
        <v/>
      </c>
      <c r="I452" s="28" t="str">
        <f>IF($C452="","",VLOOKUP($C452,Baux!$A:$K,7,FALSE))</f>
        <v/>
      </c>
      <c r="J452" s="28" t="str">
        <f>IF($C452="","",$H452+$I452)</f>
        <v/>
      </c>
      <c r="K452" s="28" t="str">
        <f>IF($C452="","",SUMIFS(Banque_Transactions!$E:$E,Banque_Transactions!$G:$G,$C452&amp;"-"&amp;$B452))</f>
        <v/>
      </c>
      <c r="L452" s="28" t="str">
        <f>IF($C452="","",$J452-$K452)</f>
        <v/>
      </c>
      <c r="M452" s="26" t="str">
        <f>IF($C452="","",IF($L452&lt;=0,"Payé",IF($K452=0,"Impayé","Partiel")))</f>
        <v/>
      </c>
    </row>
    <row r="453" spans="1:13" ht="15">
      <c r="A453" s="14"/>
      <c r="B453" s="26" t="str">
        <f>IF($A453="","",YEAR($A453)*100+MONTH($A453))</f>
        <v/>
      </c>
      <c r="C453" s="8"/>
      <c r="D453" s="26" t="str">
        <f>IF($C453="","",VLOOKUP($C453,Baux!$A:$K,2,FALSE))</f>
        <v/>
      </c>
      <c r="E453" s="26" t="str">
        <f>IF($C453="","",VLOOKUP(VLOOKUP($C453,Baux!$A:$K,3,FALSE),Locataires!$A:$I,2,FALSE))</f>
        <v/>
      </c>
      <c r="F453" s="26" t="str">
        <f>IF($C453="","",VLOOKUP($C453,Baux!$A:$K,8,FALSE))</f>
        <v/>
      </c>
      <c r="G453" s="27" t="str">
        <f>IF(OR($A453="",$F453=""),"",DATE(YEAR($A453),MONTH($A453),$F453))</f>
        <v/>
      </c>
      <c r="H453" s="28" t="str">
        <f>IF($C453="","",VLOOKUP($C453,Baux!$A:$K,6,FALSE))</f>
        <v/>
      </c>
      <c r="I453" s="28" t="str">
        <f>IF($C453="","",VLOOKUP($C453,Baux!$A:$K,7,FALSE))</f>
        <v/>
      </c>
      <c r="J453" s="28" t="str">
        <f>IF($C453="","",$H453+$I453)</f>
        <v/>
      </c>
      <c r="K453" s="28" t="str">
        <f>IF($C453="","",SUMIFS(Banque_Transactions!$E:$E,Banque_Transactions!$G:$G,$C453&amp;"-"&amp;$B453))</f>
        <v/>
      </c>
      <c r="L453" s="28" t="str">
        <f>IF($C453="","",$J453-$K453)</f>
        <v/>
      </c>
      <c r="M453" s="26" t="str">
        <f>IF($C453="","",IF($L453&lt;=0,"Payé",IF($K453=0,"Impayé","Partiel")))</f>
        <v/>
      </c>
    </row>
    <row r="454" spans="1:13" ht="15">
      <c r="A454" s="14"/>
      <c r="B454" s="26" t="str">
        <f>IF($A454="","",YEAR($A454)*100+MONTH($A454))</f>
        <v/>
      </c>
      <c r="C454" s="8"/>
      <c r="D454" s="26" t="str">
        <f>IF($C454="","",VLOOKUP($C454,Baux!$A:$K,2,FALSE))</f>
        <v/>
      </c>
      <c r="E454" s="26" t="str">
        <f>IF($C454="","",VLOOKUP(VLOOKUP($C454,Baux!$A:$K,3,FALSE),Locataires!$A:$I,2,FALSE))</f>
        <v/>
      </c>
      <c r="F454" s="26" t="str">
        <f>IF($C454="","",VLOOKUP($C454,Baux!$A:$K,8,FALSE))</f>
        <v/>
      </c>
      <c r="G454" s="27" t="str">
        <f>IF(OR($A454="",$F454=""),"",DATE(YEAR($A454),MONTH($A454),$F454))</f>
        <v/>
      </c>
      <c r="H454" s="28" t="str">
        <f>IF($C454="","",VLOOKUP($C454,Baux!$A:$K,6,FALSE))</f>
        <v/>
      </c>
      <c r="I454" s="28" t="str">
        <f>IF($C454="","",VLOOKUP($C454,Baux!$A:$K,7,FALSE))</f>
        <v/>
      </c>
      <c r="J454" s="28" t="str">
        <f>IF($C454="","",$H454+$I454)</f>
        <v/>
      </c>
      <c r="K454" s="28" t="str">
        <f>IF($C454="","",SUMIFS(Banque_Transactions!$E:$E,Banque_Transactions!$G:$G,$C454&amp;"-"&amp;$B454))</f>
        <v/>
      </c>
      <c r="L454" s="28" t="str">
        <f>IF($C454="","",$J454-$K454)</f>
        <v/>
      </c>
      <c r="M454" s="26" t="str">
        <f>IF($C454="","",IF($L454&lt;=0,"Payé",IF($K454=0,"Impayé","Partiel")))</f>
        <v/>
      </c>
    </row>
    <row r="455" spans="1:13" ht="15">
      <c r="A455" s="14"/>
      <c r="B455" s="26" t="str">
        <f>IF($A455="","",YEAR($A455)*100+MONTH($A455))</f>
        <v/>
      </c>
      <c r="C455" s="8"/>
      <c r="D455" s="26" t="str">
        <f>IF($C455="","",VLOOKUP($C455,Baux!$A:$K,2,FALSE))</f>
        <v/>
      </c>
      <c r="E455" s="26" t="str">
        <f>IF($C455="","",VLOOKUP(VLOOKUP($C455,Baux!$A:$K,3,FALSE),Locataires!$A:$I,2,FALSE))</f>
        <v/>
      </c>
      <c r="F455" s="26" t="str">
        <f>IF($C455="","",VLOOKUP($C455,Baux!$A:$K,8,FALSE))</f>
        <v/>
      </c>
      <c r="G455" s="27" t="str">
        <f>IF(OR($A455="",$F455=""),"",DATE(YEAR($A455),MONTH($A455),$F455))</f>
        <v/>
      </c>
      <c r="H455" s="28" t="str">
        <f>IF($C455="","",VLOOKUP($C455,Baux!$A:$K,6,FALSE))</f>
        <v/>
      </c>
      <c r="I455" s="28" t="str">
        <f>IF($C455="","",VLOOKUP($C455,Baux!$A:$K,7,FALSE))</f>
        <v/>
      </c>
      <c r="J455" s="28" t="str">
        <f>IF($C455="","",$H455+$I455)</f>
        <v/>
      </c>
      <c r="K455" s="28" t="str">
        <f>IF($C455="","",SUMIFS(Banque_Transactions!$E:$E,Banque_Transactions!$G:$G,$C455&amp;"-"&amp;$B455))</f>
        <v/>
      </c>
      <c r="L455" s="28" t="str">
        <f>IF($C455="","",$J455-$K455)</f>
        <v/>
      </c>
      <c r="M455" s="26" t="str">
        <f>IF($C455="","",IF($L455&lt;=0,"Payé",IF($K455=0,"Impayé","Partiel")))</f>
        <v/>
      </c>
    </row>
    <row r="456" spans="1:13" ht="15">
      <c r="A456" s="14"/>
      <c r="B456" s="26" t="str">
        <f>IF($A456="","",YEAR($A456)*100+MONTH($A456))</f>
        <v/>
      </c>
      <c r="C456" s="8"/>
      <c r="D456" s="26" t="str">
        <f>IF($C456="","",VLOOKUP($C456,Baux!$A:$K,2,FALSE))</f>
        <v/>
      </c>
      <c r="E456" s="26" t="str">
        <f>IF($C456="","",VLOOKUP(VLOOKUP($C456,Baux!$A:$K,3,FALSE),Locataires!$A:$I,2,FALSE))</f>
        <v/>
      </c>
      <c r="F456" s="26" t="str">
        <f>IF($C456="","",VLOOKUP($C456,Baux!$A:$K,8,FALSE))</f>
        <v/>
      </c>
      <c r="G456" s="27" t="str">
        <f>IF(OR($A456="",$F456=""),"",DATE(YEAR($A456),MONTH($A456),$F456))</f>
        <v/>
      </c>
      <c r="H456" s="28" t="str">
        <f>IF($C456="","",VLOOKUP($C456,Baux!$A:$K,6,FALSE))</f>
        <v/>
      </c>
      <c r="I456" s="28" t="str">
        <f>IF($C456="","",VLOOKUP($C456,Baux!$A:$K,7,FALSE))</f>
        <v/>
      </c>
      <c r="J456" s="28" t="str">
        <f>IF($C456="","",$H456+$I456)</f>
        <v/>
      </c>
      <c r="K456" s="28" t="str">
        <f>IF($C456="","",SUMIFS(Banque_Transactions!$E:$E,Banque_Transactions!$G:$G,$C456&amp;"-"&amp;$B456))</f>
        <v/>
      </c>
      <c r="L456" s="28" t="str">
        <f>IF($C456="","",$J456-$K456)</f>
        <v/>
      </c>
      <c r="M456" s="26" t="str">
        <f>IF($C456="","",IF($L456&lt;=0,"Payé",IF($K456=0,"Impayé","Partiel")))</f>
        <v/>
      </c>
    </row>
    <row r="457" spans="1:13" ht="15">
      <c r="A457" s="14"/>
      <c r="B457" s="26" t="str">
        <f>IF($A457="","",YEAR($A457)*100+MONTH($A457))</f>
        <v/>
      </c>
      <c r="C457" s="8"/>
      <c r="D457" s="26" t="str">
        <f>IF($C457="","",VLOOKUP($C457,Baux!$A:$K,2,FALSE))</f>
        <v/>
      </c>
      <c r="E457" s="26" t="str">
        <f>IF($C457="","",VLOOKUP(VLOOKUP($C457,Baux!$A:$K,3,FALSE),Locataires!$A:$I,2,FALSE))</f>
        <v/>
      </c>
      <c r="F457" s="26" t="str">
        <f>IF($C457="","",VLOOKUP($C457,Baux!$A:$K,8,FALSE))</f>
        <v/>
      </c>
      <c r="G457" s="27" t="str">
        <f>IF(OR($A457="",$F457=""),"",DATE(YEAR($A457),MONTH($A457),$F457))</f>
        <v/>
      </c>
      <c r="H457" s="28" t="str">
        <f>IF($C457="","",VLOOKUP($C457,Baux!$A:$K,6,FALSE))</f>
        <v/>
      </c>
      <c r="I457" s="28" t="str">
        <f>IF($C457="","",VLOOKUP($C457,Baux!$A:$K,7,FALSE))</f>
        <v/>
      </c>
      <c r="J457" s="28" t="str">
        <f>IF($C457="","",$H457+$I457)</f>
        <v/>
      </c>
      <c r="K457" s="28" t="str">
        <f>IF($C457="","",SUMIFS(Banque_Transactions!$E:$E,Banque_Transactions!$G:$G,$C457&amp;"-"&amp;$B457))</f>
        <v/>
      </c>
      <c r="L457" s="28" t="str">
        <f>IF($C457="","",$J457-$K457)</f>
        <v/>
      </c>
      <c r="M457" s="26" t="str">
        <f>IF($C457="","",IF($L457&lt;=0,"Payé",IF($K457=0,"Impayé","Partiel")))</f>
        <v/>
      </c>
    </row>
    <row r="458" spans="1:13" ht="15">
      <c r="A458" s="14"/>
      <c r="B458" s="26" t="str">
        <f>IF($A458="","",YEAR($A458)*100+MONTH($A458))</f>
        <v/>
      </c>
      <c r="C458" s="8"/>
      <c r="D458" s="26" t="str">
        <f>IF($C458="","",VLOOKUP($C458,Baux!$A:$K,2,FALSE))</f>
        <v/>
      </c>
      <c r="E458" s="26" t="str">
        <f>IF($C458="","",VLOOKUP(VLOOKUP($C458,Baux!$A:$K,3,FALSE),Locataires!$A:$I,2,FALSE))</f>
        <v/>
      </c>
      <c r="F458" s="26" t="str">
        <f>IF($C458="","",VLOOKUP($C458,Baux!$A:$K,8,FALSE))</f>
        <v/>
      </c>
      <c r="G458" s="27" t="str">
        <f>IF(OR($A458="",$F458=""),"",DATE(YEAR($A458),MONTH($A458),$F458))</f>
        <v/>
      </c>
      <c r="H458" s="28" t="str">
        <f>IF($C458="","",VLOOKUP($C458,Baux!$A:$K,6,FALSE))</f>
        <v/>
      </c>
      <c r="I458" s="28" t="str">
        <f>IF($C458="","",VLOOKUP($C458,Baux!$A:$K,7,FALSE))</f>
        <v/>
      </c>
      <c r="J458" s="28" t="str">
        <f>IF($C458="","",$H458+$I458)</f>
        <v/>
      </c>
      <c r="K458" s="28" t="str">
        <f>IF($C458="","",SUMIFS(Banque_Transactions!$E:$E,Banque_Transactions!$G:$G,$C458&amp;"-"&amp;$B458))</f>
        <v/>
      </c>
      <c r="L458" s="28" t="str">
        <f>IF($C458="","",$J458-$K458)</f>
        <v/>
      </c>
      <c r="M458" s="26" t="str">
        <f>IF($C458="","",IF($L458&lt;=0,"Payé",IF($K458=0,"Impayé","Partiel")))</f>
        <v/>
      </c>
    </row>
    <row r="459" spans="1:13" ht="15">
      <c r="A459" s="14"/>
      <c r="B459" s="26" t="str">
        <f>IF($A459="","",YEAR($A459)*100+MONTH($A459))</f>
        <v/>
      </c>
      <c r="C459" s="8"/>
      <c r="D459" s="26" t="str">
        <f>IF($C459="","",VLOOKUP($C459,Baux!$A:$K,2,FALSE))</f>
        <v/>
      </c>
      <c r="E459" s="26" t="str">
        <f>IF($C459="","",VLOOKUP(VLOOKUP($C459,Baux!$A:$K,3,FALSE),Locataires!$A:$I,2,FALSE))</f>
        <v/>
      </c>
      <c r="F459" s="26" t="str">
        <f>IF($C459="","",VLOOKUP($C459,Baux!$A:$K,8,FALSE))</f>
        <v/>
      </c>
      <c r="G459" s="27" t="str">
        <f>IF(OR($A459="",$F459=""),"",DATE(YEAR($A459),MONTH($A459),$F459))</f>
        <v/>
      </c>
      <c r="H459" s="28" t="str">
        <f>IF($C459="","",VLOOKUP($C459,Baux!$A:$K,6,FALSE))</f>
        <v/>
      </c>
      <c r="I459" s="28" t="str">
        <f>IF($C459="","",VLOOKUP($C459,Baux!$A:$K,7,FALSE))</f>
        <v/>
      </c>
      <c r="J459" s="28" t="str">
        <f>IF($C459="","",$H459+$I459)</f>
        <v/>
      </c>
      <c r="K459" s="28" t="str">
        <f>IF($C459="","",SUMIFS(Banque_Transactions!$E:$E,Banque_Transactions!$G:$G,$C459&amp;"-"&amp;$B459))</f>
        <v/>
      </c>
      <c r="L459" s="28" t="str">
        <f>IF($C459="","",$J459-$K459)</f>
        <v/>
      </c>
      <c r="M459" s="26" t="str">
        <f>IF($C459="","",IF($L459&lt;=0,"Payé",IF($K459=0,"Impayé","Partiel")))</f>
        <v/>
      </c>
    </row>
    <row r="460" spans="1:13" ht="15">
      <c r="A460" s="14"/>
      <c r="B460" s="26" t="str">
        <f>IF($A460="","",YEAR($A460)*100+MONTH($A460))</f>
        <v/>
      </c>
      <c r="C460" s="8"/>
      <c r="D460" s="26" t="str">
        <f>IF($C460="","",VLOOKUP($C460,Baux!$A:$K,2,FALSE))</f>
        <v/>
      </c>
      <c r="E460" s="26" t="str">
        <f>IF($C460="","",VLOOKUP(VLOOKUP($C460,Baux!$A:$K,3,FALSE),Locataires!$A:$I,2,FALSE))</f>
        <v/>
      </c>
      <c r="F460" s="26" t="str">
        <f>IF($C460="","",VLOOKUP($C460,Baux!$A:$K,8,FALSE))</f>
        <v/>
      </c>
      <c r="G460" s="27" t="str">
        <f>IF(OR($A460="",$F460=""),"",DATE(YEAR($A460),MONTH($A460),$F460))</f>
        <v/>
      </c>
      <c r="H460" s="28" t="str">
        <f>IF($C460="","",VLOOKUP($C460,Baux!$A:$K,6,FALSE))</f>
        <v/>
      </c>
      <c r="I460" s="28" t="str">
        <f>IF($C460="","",VLOOKUP($C460,Baux!$A:$K,7,FALSE))</f>
        <v/>
      </c>
      <c r="J460" s="28" t="str">
        <f>IF($C460="","",$H460+$I460)</f>
        <v/>
      </c>
      <c r="K460" s="28" t="str">
        <f>IF($C460="","",SUMIFS(Banque_Transactions!$E:$E,Banque_Transactions!$G:$G,$C460&amp;"-"&amp;$B460))</f>
        <v/>
      </c>
      <c r="L460" s="28" t="str">
        <f>IF($C460="","",$J460-$K460)</f>
        <v/>
      </c>
      <c r="M460" s="26" t="str">
        <f>IF($C460="","",IF($L460&lt;=0,"Payé",IF($K460=0,"Impayé","Partiel")))</f>
        <v/>
      </c>
    </row>
    <row r="461" spans="1:13" ht="15">
      <c r="A461" s="14"/>
      <c r="B461" s="26" t="str">
        <f>IF($A461="","",YEAR($A461)*100+MONTH($A461))</f>
        <v/>
      </c>
      <c r="C461" s="8"/>
      <c r="D461" s="26" t="str">
        <f>IF($C461="","",VLOOKUP($C461,Baux!$A:$K,2,FALSE))</f>
        <v/>
      </c>
      <c r="E461" s="26" t="str">
        <f>IF($C461="","",VLOOKUP(VLOOKUP($C461,Baux!$A:$K,3,FALSE),Locataires!$A:$I,2,FALSE))</f>
        <v/>
      </c>
      <c r="F461" s="26" t="str">
        <f>IF($C461="","",VLOOKUP($C461,Baux!$A:$K,8,FALSE))</f>
        <v/>
      </c>
      <c r="G461" s="27" t="str">
        <f>IF(OR($A461="",$F461=""),"",DATE(YEAR($A461),MONTH($A461),$F461))</f>
        <v/>
      </c>
      <c r="H461" s="28" t="str">
        <f>IF($C461="","",VLOOKUP($C461,Baux!$A:$K,6,FALSE))</f>
        <v/>
      </c>
      <c r="I461" s="28" t="str">
        <f>IF($C461="","",VLOOKUP($C461,Baux!$A:$K,7,FALSE))</f>
        <v/>
      </c>
      <c r="J461" s="28" t="str">
        <f>IF($C461="","",$H461+$I461)</f>
        <v/>
      </c>
      <c r="K461" s="28" t="str">
        <f>IF($C461="","",SUMIFS(Banque_Transactions!$E:$E,Banque_Transactions!$G:$G,$C461&amp;"-"&amp;$B461))</f>
        <v/>
      </c>
      <c r="L461" s="28" t="str">
        <f>IF($C461="","",$J461-$K461)</f>
        <v/>
      </c>
      <c r="M461" s="26" t="str">
        <f>IF($C461="","",IF($L461&lt;=0,"Payé",IF($K461=0,"Impayé","Partiel")))</f>
        <v/>
      </c>
    </row>
    <row r="462" spans="1:13" ht="15">
      <c r="A462" s="14"/>
      <c r="B462" s="26" t="str">
        <f>IF($A462="","",YEAR($A462)*100+MONTH($A462))</f>
        <v/>
      </c>
      <c r="C462" s="8"/>
      <c r="D462" s="26" t="str">
        <f>IF($C462="","",VLOOKUP($C462,Baux!$A:$K,2,FALSE))</f>
        <v/>
      </c>
      <c r="E462" s="26" t="str">
        <f>IF($C462="","",VLOOKUP(VLOOKUP($C462,Baux!$A:$K,3,FALSE),Locataires!$A:$I,2,FALSE))</f>
        <v/>
      </c>
      <c r="F462" s="26" t="str">
        <f>IF($C462="","",VLOOKUP($C462,Baux!$A:$K,8,FALSE))</f>
        <v/>
      </c>
      <c r="G462" s="27" t="str">
        <f>IF(OR($A462="",$F462=""),"",DATE(YEAR($A462),MONTH($A462),$F462))</f>
        <v/>
      </c>
      <c r="H462" s="28" t="str">
        <f>IF($C462="","",VLOOKUP($C462,Baux!$A:$K,6,FALSE))</f>
        <v/>
      </c>
      <c r="I462" s="28" t="str">
        <f>IF($C462="","",VLOOKUP($C462,Baux!$A:$K,7,FALSE))</f>
        <v/>
      </c>
      <c r="J462" s="28" t="str">
        <f>IF($C462="","",$H462+$I462)</f>
        <v/>
      </c>
      <c r="K462" s="28" t="str">
        <f>IF($C462="","",SUMIFS(Banque_Transactions!$E:$E,Banque_Transactions!$G:$G,$C462&amp;"-"&amp;$B462))</f>
        <v/>
      </c>
      <c r="L462" s="28" t="str">
        <f>IF($C462="","",$J462-$K462)</f>
        <v/>
      </c>
      <c r="M462" s="26" t="str">
        <f>IF($C462="","",IF($L462&lt;=0,"Payé",IF($K462=0,"Impayé","Partiel")))</f>
        <v/>
      </c>
    </row>
    <row r="463" spans="1:13" ht="15">
      <c r="A463" s="14"/>
      <c r="B463" s="26" t="str">
        <f>IF($A463="","",YEAR($A463)*100+MONTH($A463))</f>
        <v/>
      </c>
      <c r="C463" s="8"/>
      <c r="D463" s="26" t="str">
        <f>IF($C463="","",VLOOKUP($C463,Baux!$A:$K,2,FALSE))</f>
        <v/>
      </c>
      <c r="E463" s="26" t="str">
        <f>IF($C463="","",VLOOKUP(VLOOKUP($C463,Baux!$A:$K,3,FALSE),Locataires!$A:$I,2,FALSE))</f>
        <v/>
      </c>
      <c r="F463" s="26" t="str">
        <f>IF($C463="","",VLOOKUP($C463,Baux!$A:$K,8,FALSE))</f>
        <v/>
      </c>
      <c r="G463" s="27" t="str">
        <f>IF(OR($A463="",$F463=""),"",DATE(YEAR($A463),MONTH($A463),$F463))</f>
        <v/>
      </c>
      <c r="H463" s="28" t="str">
        <f>IF($C463="","",VLOOKUP($C463,Baux!$A:$K,6,FALSE))</f>
        <v/>
      </c>
      <c r="I463" s="28" t="str">
        <f>IF($C463="","",VLOOKUP($C463,Baux!$A:$K,7,FALSE))</f>
        <v/>
      </c>
      <c r="J463" s="28" t="str">
        <f>IF($C463="","",$H463+$I463)</f>
        <v/>
      </c>
      <c r="K463" s="28" t="str">
        <f>IF($C463="","",SUMIFS(Banque_Transactions!$E:$E,Banque_Transactions!$G:$G,$C463&amp;"-"&amp;$B463))</f>
        <v/>
      </c>
      <c r="L463" s="28" t="str">
        <f>IF($C463="","",$J463-$K463)</f>
        <v/>
      </c>
      <c r="M463" s="26" t="str">
        <f>IF($C463="","",IF($L463&lt;=0,"Payé",IF($K463=0,"Impayé","Partiel")))</f>
        <v/>
      </c>
    </row>
    <row r="464" spans="1:13" ht="15">
      <c r="A464" s="14"/>
      <c r="B464" s="26" t="str">
        <f>IF($A464="","",YEAR($A464)*100+MONTH($A464))</f>
        <v/>
      </c>
      <c r="C464" s="8"/>
      <c r="D464" s="26" t="str">
        <f>IF($C464="","",VLOOKUP($C464,Baux!$A:$K,2,FALSE))</f>
        <v/>
      </c>
      <c r="E464" s="26" t="str">
        <f>IF($C464="","",VLOOKUP(VLOOKUP($C464,Baux!$A:$K,3,FALSE),Locataires!$A:$I,2,FALSE))</f>
        <v/>
      </c>
      <c r="F464" s="26" t="str">
        <f>IF($C464="","",VLOOKUP($C464,Baux!$A:$K,8,FALSE))</f>
        <v/>
      </c>
      <c r="G464" s="27" t="str">
        <f>IF(OR($A464="",$F464=""),"",DATE(YEAR($A464),MONTH($A464),$F464))</f>
        <v/>
      </c>
      <c r="H464" s="28" t="str">
        <f>IF($C464="","",VLOOKUP($C464,Baux!$A:$K,6,FALSE))</f>
        <v/>
      </c>
      <c r="I464" s="28" t="str">
        <f>IF($C464="","",VLOOKUP($C464,Baux!$A:$K,7,FALSE))</f>
        <v/>
      </c>
      <c r="J464" s="28" t="str">
        <f>IF($C464="","",$H464+$I464)</f>
        <v/>
      </c>
      <c r="K464" s="28" t="str">
        <f>IF($C464="","",SUMIFS(Banque_Transactions!$E:$E,Banque_Transactions!$G:$G,$C464&amp;"-"&amp;$B464))</f>
        <v/>
      </c>
      <c r="L464" s="28" t="str">
        <f>IF($C464="","",$J464-$K464)</f>
        <v/>
      </c>
      <c r="M464" s="26" t="str">
        <f>IF($C464="","",IF($L464&lt;=0,"Payé",IF($K464=0,"Impayé","Partiel")))</f>
        <v/>
      </c>
    </row>
    <row r="465" spans="1:13" ht="15">
      <c r="A465" s="14"/>
      <c r="B465" s="26" t="str">
        <f>IF($A465="","",YEAR($A465)*100+MONTH($A465))</f>
        <v/>
      </c>
      <c r="C465" s="8"/>
      <c r="D465" s="26" t="str">
        <f>IF($C465="","",VLOOKUP($C465,Baux!$A:$K,2,FALSE))</f>
        <v/>
      </c>
      <c r="E465" s="26" t="str">
        <f>IF($C465="","",VLOOKUP(VLOOKUP($C465,Baux!$A:$K,3,FALSE),Locataires!$A:$I,2,FALSE))</f>
        <v/>
      </c>
      <c r="F465" s="26" t="str">
        <f>IF($C465="","",VLOOKUP($C465,Baux!$A:$K,8,FALSE))</f>
        <v/>
      </c>
      <c r="G465" s="27" t="str">
        <f>IF(OR($A465="",$F465=""),"",DATE(YEAR($A465),MONTH($A465),$F465))</f>
        <v/>
      </c>
      <c r="H465" s="28" t="str">
        <f>IF($C465="","",VLOOKUP($C465,Baux!$A:$K,6,FALSE))</f>
        <v/>
      </c>
      <c r="I465" s="28" t="str">
        <f>IF($C465="","",VLOOKUP($C465,Baux!$A:$K,7,FALSE))</f>
        <v/>
      </c>
      <c r="J465" s="28" t="str">
        <f>IF($C465="","",$H465+$I465)</f>
        <v/>
      </c>
      <c r="K465" s="28" t="str">
        <f>IF($C465="","",SUMIFS(Banque_Transactions!$E:$E,Banque_Transactions!$G:$G,$C465&amp;"-"&amp;$B465))</f>
        <v/>
      </c>
      <c r="L465" s="28" t="str">
        <f>IF($C465="","",$J465-$K465)</f>
        <v/>
      </c>
      <c r="M465" s="26" t="str">
        <f>IF($C465="","",IF($L465&lt;=0,"Payé",IF($K465=0,"Impayé","Partiel")))</f>
        <v/>
      </c>
    </row>
    <row r="466" spans="1:13" ht="15">
      <c r="A466" s="14"/>
      <c r="B466" s="26" t="str">
        <f>IF($A466="","",YEAR($A466)*100+MONTH($A466))</f>
        <v/>
      </c>
      <c r="C466" s="8"/>
      <c r="D466" s="26" t="str">
        <f>IF($C466="","",VLOOKUP($C466,Baux!$A:$K,2,FALSE))</f>
        <v/>
      </c>
      <c r="E466" s="26" t="str">
        <f>IF($C466="","",VLOOKUP(VLOOKUP($C466,Baux!$A:$K,3,FALSE),Locataires!$A:$I,2,FALSE))</f>
        <v/>
      </c>
      <c r="F466" s="26" t="str">
        <f>IF($C466="","",VLOOKUP($C466,Baux!$A:$K,8,FALSE))</f>
        <v/>
      </c>
      <c r="G466" s="27" t="str">
        <f>IF(OR($A466="",$F466=""),"",DATE(YEAR($A466),MONTH($A466),$F466))</f>
        <v/>
      </c>
      <c r="H466" s="28" t="str">
        <f>IF($C466="","",VLOOKUP($C466,Baux!$A:$K,6,FALSE))</f>
        <v/>
      </c>
      <c r="I466" s="28" t="str">
        <f>IF($C466="","",VLOOKUP($C466,Baux!$A:$K,7,FALSE))</f>
        <v/>
      </c>
      <c r="J466" s="28" t="str">
        <f>IF($C466="","",$H466+$I466)</f>
        <v/>
      </c>
      <c r="K466" s="28" t="str">
        <f>IF($C466="","",SUMIFS(Banque_Transactions!$E:$E,Banque_Transactions!$G:$G,$C466&amp;"-"&amp;$B466))</f>
        <v/>
      </c>
      <c r="L466" s="28" t="str">
        <f>IF($C466="","",$J466-$K466)</f>
        <v/>
      </c>
      <c r="M466" s="26" t="str">
        <f>IF($C466="","",IF($L466&lt;=0,"Payé",IF($K466=0,"Impayé","Partiel")))</f>
        <v/>
      </c>
    </row>
    <row r="467" spans="1:13" ht="15">
      <c r="A467" s="14"/>
      <c r="B467" s="26" t="str">
        <f>IF($A467="","",YEAR($A467)*100+MONTH($A467))</f>
        <v/>
      </c>
      <c r="C467" s="8"/>
      <c r="D467" s="26" t="str">
        <f>IF($C467="","",VLOOKUP($C467,Baux!$A:$K,2,FALSE))</f>
        <v/>
      </c>
      <c r="E467" s="26" t="str">
        <f>IF($C467="","",VLOOKUP(VLOOKUP($C467,Baux!$A:$K,3,FALSE),Locataires!$A:$I,2,FALSE))</f>
        <v/>
      </c>
      <c r="F467" s="26" t="str">
        <f>IF($C467="","",VLOOKUP($C467,Baux!$A:$K,8,FALSE))</f>
        <v/>
      </c>
      <c r="G467" s="27" t="str">
        <f>IF(OR($A467="",$F467=""),"",DATE(YEAR($A467),MONTH($A467),$F467))</f>
        <v/>
      </c>
      <c r="H467" s="28" t="str">
        <f>IF($C467="","",VLOOKUP($C467,Baux!$A:$K,6,FALSE))</f>
        <v/>
      </c>
      <c r="I467" s="28" t="str">
        <f>IF($C467="","",VLOOKUP($C467,Baux!$A:$K,7,FALSE))</f>
        <v/>
      </c>
      <c r="J467" s="28" t="str">
        <f>IF($C467="","",$H467+$I467)</f>
        <v/>
      </c>
      <c r="K467" s="28" t="str">
        <f>IF($C467="","",SUMIFS(Banque_Transactions!$E:$E,Banque_Transactions!$G:$G,$C467&amp;"-"&amp;$B467))</f>
        <v/>
      </c>
      <c r="L467" s="28" t="str">
        <f>IF($C467="","",$J467-$K467)</f>
        <v/>
      </c>
      <c r="M467" s="26" t="str">
        <f>IF($C467="","",IF($L467&lt;=0,"Payé",IF($K467=0,"Impayé","Partiel")))</f>
        <v/>
      </c>
    </row>
    <row r="468" spans="1:13" ht="15">
      <c r="A468" s="14"/>
      <c r="B468" s="26" t="str">
        <f>IF($A468="","",YEAR($A468)*100+MONTH($A468))</f>
        <v/>
      </c>
      <c r="C468" s="8"/>
      <c r="D468" s="26" t="str">
        <f>IF($C468="","",VLOOKUP($C468,Baux!$A:$K,2,FALSE))</f>
        <v/>
      </c>
      <c r="E468" s="26" t="str">
        <f>IF($C468="","",VLOOKUP(VLOOKUP($C468,Baux!$A:$K,3,FALSE),Locataires!$A:$I,2,FALSE))</f>
        <v/>
      </c>
      <c r="F468" s="26" t="str">
        <f>IF($C468="","",VLOOKUP($C468,Baux!$A:$K,8,FALSE))</f>
        <v/>
      </c>
      <c r="G468" s="27" t="str">
        <f>IF(OR($A468="",$F468=""),"",DATE(YEAR($A468),MONTH($A468),$F468))</f>
        <v/>
      </c>
      <c r="H468" s="28" t="str">
        <f>IF($C468="","",VLOOKUP($C468,Baux!$A:$K,6,FALSE))</f>
        <v/>
      </c>
      <c r="I468" s="28" t="str">
        <f>IF($C468="","",VLOOKUP($C468,Baux!$A:$K,7,FALSE))</f>
        <v/>
      </c>
      <c r="J468" s="28" t="str">
        <f>IF($C468="","",$H468+$I468)</f>
        <v/>
      </c>
      <c r="K468" s="28" t="str">
        <f>IF($C468="","",SUMIFS(Banque_Transactions!$E:$E,Banque_Transactions!$G:$G,$C468&amp;"-"&amp;$B468))</f>
        <v/>
      </c>
      <c r="L468" s="28" t="str">
        <f>IF($C468="","",$J468-$K468)</f>
        <v/>
      </c>
      <c r="M468" s="26" t="str">
        <f>IF($C468="","",IF($L468&lt;=0,"Payé",IF($K468=0,"Impayé","Partiel")))</f>
        <v/>
      </c>
    </row>
    <row r="469" spans="1:13" ht="15">
      <c r="A469" s="14"/>
      <c r="B469" s="26" t="str">
        <f>IF($A469="","",YEAR($A469)*100+MONTH($A469))</f>
        <v/>
      </c>
      <c r="C469" s="8"/>
      <c r="D469" s="26" t="str">
        <f>IF($C469="","",VLOOKUP($C469,Baux!$A:$K,2,FALSE))</f>
        <v/>
      </c>
      <c r="E469" s="26" t="str">
        <f>IF($C469="","",VLOOKUP(VLOOKUP($C469,Baux!$A:$K,3,FALSE),Locataires!$A:$I,2,FALSE))</f>
        <v/>
      </c>
      <c r="F469" s="26" t="str">
        <f>IF($C469="","",VLOOKUP($C469,Baux!$A:$K,8,FALSE))</f>
        <v/>
      </c>
      <c r="G469" s="27" t="str">
        <f>IF(OR($A469="",$F469=""),"",DATE(YEAR($A469),MONTH($A469),$F469))</f>
        <v/>
      </c>
      <c r="H469" s="28" t="str">
        <f>IF($C469="","",VLOOKUP($C469,Baux!$A:$K,6,FALSE))</f>
        <v/>
      </c>
      <c r="I469" s="28" t="str">
        <f>IF($C469="","",VLOOKUP($C469,Baux!$A:$K,7,FALSE))</f>
        <v/>
      </c>
      <c r="J469" s="28" t="str">
        <f>IF($C469="","",$H469+$I469)</f>
        <v/>
      </c>
      <c r="K469" s="28" t="str">
        <f>IF($C469="","",SUMIFS(Banque_Transactions!$E:$E,Banque_Transactions!$G:$G,$C469&amp;"-"&amp;$B469))</f>
        <v/>
      </c>
      <c r="L469" s="28" t="str">
        <f>IF($C469="","",$J469-$K469)</f>
        <v/>
      </c>
      <c r="M469" s="26" t="str">
        <f>IF($C469="","",IF($L469&lt;=0,"Payé",IF($K469=0,"Impayé","Partiel")))</f>
        <v/>
      </c>
    </row>
    <row r="470" spans="1:13" ht="15">
      <c r="A470" s="14"/>
      <c r="B470" s="26" t="str">
        <f>IF($A470="","",YEAR($A470)*100+MONTH($A470))</f>
        <v/>
      </c>
      <c r="C470" s="8"/>
      <c r="D470" s="26" t="str">
        <f>IF($C470="","",VLOOKUP($C470,Baux!$A:$K,2,FALSE))</f>
        <v/>
      </c>
      <c r="E470" s="26" t="str">
        <f>IF($C470="","",VLOOKUP(VLOOKUP($C470,Baux!$A:$K,3,FALSE),Locataires!$A:$I,2,FALSE))</f>
        <v/>
      </c>
      <c r="F470" s="26" t="str">
        <f>IF($C470="","",VLOOKUP($C470,Baux!$A:$K,8,FALSE))</f>
        <v/>
      </c>
      <c r="G470" s="27" t="str">
        <f>IF(OR($A470="",$F470=""),"",DATE(YEAR($A470),MONTH($A470),$F470))</f>
        <v/>
      </c>
      <c r="H470" s="28" t="str">
        <f>IF($C470="","",VLOOKUP($C470,Baux!$A:$K,6,FALSE))</f>
        <v/>
      </c>
      <c r="I470" s="28" t="str">
        <f>IF($C470="","",VLOOKUP($C470,Baux!$A:$K,7,FALSE))</f>
        <v/>
      </c>
      <c r="J470" s="28" t="str">
        <f>IF($C470="","",$H470+$I470)</f>
        <v/>
      </c>
      <c r="K470" s="28" t="str">
        <f>IF($C470="","",SUMIFS(Banque_Transactions!$E:$E,Banque_Transactions!$G:$G,$C470&amp;"-"&amp;$B470))</f>
        <v/>
      </c>
      <c r="L470" s="28" t="str">
        <f>IF($C470="","",$J470-$K470)</f>
        <v/>
      </c>
      <c r="M470" s="26" t="str">
        <f>IF($C470="","",IF($L470&lt;=0,"Payé",IF($K470=0,"Impayé","Partiel")))</f>
        <v/>
      </c>
    </row>
    <row r="471" spans="1:13" ht="15">
      <c r="A471" s="14"/>
      <c r="B471" s="26" t="str">
        <f>IF($A471="","",YEAR($A471)*100+MONTH($A471))</f>
        <v/>
      </c>
      <c r="C471" s="8"/>
      <c r="D471" s="26" t="str">
        <f>IF($C471="","",VLOOKUP($C471,Baux!$A:$K,2,FALSE))</f>
        <v/>
      </c>
      <c r="E471" s="26" t="str">
        <f>IF($C471="","",VLOOKUP(VLOOKUP($C471,Baux!$A:$K,3,FALSE),Locataires!$A:$I,2,FALSE))</f>
        <v/>
      </c>
      <c r="F471" s="26" t="str">
        <f>IF($C471="","",VLOOKUP($C471,Baux!$A:$K,8,FALSE))</f>
        <v/>
      </c>
      <c r="G471" s="27" t="str">
        <f>IF(OR($A471="",$F471=""),"",DATE(YEAR($A471),MONTH($A471),$F471))</f>
        <v/>
      </c>
      <c r="H471" s="28" t="str">
        <f>IF($C471="","",VLOOKUP($C471,Baux!$A:$K,6,FALSE))</f>
        <v/>
      </c>
      <c r="I471" s="28" t="str">
        <f>IF($C471="","",VLOOKUP($C471,Baux!$A:$K,7,FALSE))</f>
        <v/>
      </c>
      <c r="J471" s="28" t="str">
        <f>IF($C471="","",$H471+$I471)</f>
        <v/>
      </c>
      <c r="K471" s="28" t="str">
        <f>IF($C471="","",SUMIFS(Banque_Transactions!$E:$E,Banque_Transactions!$G:$G,$C471&amp;"-"&amp;$B471))</f>
        <v/>
      </c>
      <c r="L471" s="28" t="str">
        <f>IF($C471="","",$J471-$K471)</f>
        <v/>
      </c>
      <c r="M471" s="26" t="str">
        <f>IF($C471="","",IF($L471&lt;=0,"Payé",IF($K471=0,"Impayé","Partiel")))</f>
        <v/>
      </c>
    </row>
    <row r="472" spans="1:13" ht="15">
      <c r="A472" s="14"/>
      <c r="B472" s="26" t="str">
        <f>IF($A472="","",YEAR($A472)*100+MONTH($A472))</f>
        <v/>
      </c>
      <c r="C472" s="8"/>
      <c r="D472" s="26" t="str">
        <f>IF($C472="","",VLOOKUP($C472,Baux!$A:$K,2,FALSE))</f>
        <v/>
      </c>
      <c r="E472" s="26" t="str">
        <f>IF($C472="","",VLOOKUP(VLOOKUP($C472,Baux!$A:$K,3,FALSE),Locataires!$A:$I,2,FALSE))</f>
        <v/>
      </c>
      <c r="F472" s="26" t="str">
        <f>IF($C472="","",VLOOKUP($C472,Baux!$A:$K,8,FALSE))</f>
        <v/>
      </c>
      <c r="G472" s="27" t="str">
        <f>IF(OR($A472="",$F472=""),"",DATE(YEAR($A472),MONTH($A472),$F472))</f>
        <v/>
      </c>
      <c r="H472" s="28" t="str">
        <f>IF($C472="","",VLOOKUP($C472,Baux!$A:$K,6,FALSE))</f>
        <v/>
      </c>
      <c r="I472" s="28" t="str">
        <f>IF($C472="","",VLOOKUP($C472,Baux!$A:$K,7,FALSE))</f>
        <v/>
      </c>
      <c r="J472" s="28" t="str">
        <f>IF($C472="","",$H472+$I472)</f>
        <v/>
      </c>
      <c r="K472" s="28" t="str">
        <f>IF($C472="","",SUMIFS(Banque_Transactions!$E:$E,Banque_Transactions!$G:$G,$C472&amp;"-"&amp;$B472))</f>
        <v/>
      </c>
      <c r="L472" s="28" t="str">
        <f>IF($C472="","",$J472-$K472)</f>
        <v/>
      </c>
      <c r="M472" s="26" t="str">
        <f>IF($C472="","",IF($L472&lt;=0,"Payé",IF($K472=0,"Impayé","Partiel")))</f>
        <v/>
      </c>
    </row>
    <row r="473" spans="1:13" ht="15">
      <c r="A473" s="14"/>
      <c r="B473" s="26" t="str">
        <f>IF($A473="","",YEAR($A473)*100+MONTH($A473))</f>
        <v/>
      </c>
      <c r="C473" s="8"/>
      <c r="D473" s="26" t="str">
        <f>IF($C473="","",VLOOKUP($C473,Baux!$A:$K,2,FALSE))</f>
        <v/>
      </c>
      <c r="E473" s="26" t="str">
        <f>IF($C473="","",VLOOKUP(VLOOKUP($C473,Baux!$A:$K,3,FALSE),Locataires!$A:$I,2,FALSE))</f>
        <v/>
      </c>
      <c r="F473" s="26" t="str">
        <f>IF($C473="","",VLOOKUP($C473,Baux!$A:$K,8,FALSE))</f>
        <v/>
      </c>
      <c r="G473" s="27" t="str">
        <f>IF(OR($A473="",$F473=""),"",DATE(YEAR($A473),MONTH($A473),$F473))</f>
        <v/>
      </c>
      <c r="H473" s="28" t="str">
        <f>IF($C473="","",VLOOKUP($C473,Baux!$A:$K,6,FALSE))</f>
        <v/>
      </c>
      <c r="I473" s="28" t="str">
        <f>IF($C473="","",VLOOKUP($C473,Baux!$A:$K,7,FALSE))</f>
        <v/>
      </c>
      <c r="J473" s="28" t="str">
        <f>IF($C473="","",$H473+$I473)</f>
        <v/>
      </c>
      <c r="K473" s="28" t="str">
        <f>IF($C473="","",SUMIFS(Banque_Transactions!$E:$E,Banque_Transactions!$G:$G,$C473&amp;"-"&amp;$B473))</f>
        <v/>
      </c>
      <c r="L473" s="28" t="str">
        <f>IF($C473="","",$J473-$K473)</f>
        <v/>
      </c>
      <c r="M473" s="26" t="str">
        <f>IF($C473="","",IF($L473&lt;=0,"Payé",IF($K473=0,"Impayé","Partiel")))</f>
        <v/>
      </c>
    </row>
    <row r="474" spans="1:13" ht="15">
      <c r="A474" s="14"/>
      <c r="B474" s="26" t="str">
        <f>IF($A474="","",YEAR($A474)*100+MONTH($A474))</f>
        <v/>
      </c>
      <c r="C474" s="8"/>
      <c r="D474" s="26" t="str">
        <f>IF($C474="","",VLOOKUP($C474,Baux!$A:$K,2,FALSE))</f>
        <v/>
      </c>
      <c r="E474" s="26" t="str">
        <f>IF($C474="","",VLOOKUP(VLOOKUP($C474,Baux!$A:$K,3,FALSE),Locataires!$A:$I,2,FALSE))</f>
        <v/>
      </c>
      <c r="F474" s="26" t="str">
        <f>IF($C474="","",VLOOKUP($C474,Baux!$A:$K,8,FALSE))</f>
        <v/>
      </c>
      <c r="G474" s="27" t="str">
        <f>IF(OR($A474="",$F474=""),"",DATE(YEAR($A474),MONTH($A474),$F474))</f>
        <v/>
      </c>
      <c r="H474" s="28" t="str">
        <f>IF($C474="","",VLOOKUP($C474,Baux!$A:$K,6,FALSE))</f>
        <v/>
      </c>
      <c r="I474" s="28" t="str">
        <f>IF($C474="","",VLOOKUP($C474,Baux!$A:$K,7,FALSE))</f>
        <v/>
      </c>
      <c r="J474" s="28" t="str">
        <f>IF($C474="","",$H474+$I474)</f>
        <v/>
      </c>
      <c r="K474" s="28" t="str">
        <f>IF($C474="","",SUMIFS(Banque_Transactions!$E:$E,Banque_Transactions!$G:$G,$C474&amp;"-"&amp;$B474))</f>
        <v/>
      </c>
      <c r="L474" s="28" t="str">
        <f>IF($C474="","",$J474-$K474)</f>
        <v/>
      </c>
      <c r="M474" s="26" t="str">
        <f>IF($C474="","",IF($L474&lt;=0,"Payé",IF($K474=0,"Impayé","Partiel")))</f>
        <v/>
      </c>
    </row>
    <row r="475" spans="1:13" ht="15">
      <c r="A475" s="14"/>
      <c r="B475" s="26" t="str">
        <f>IF($A475="","",YEAR($A475)*100+MONTH($A475))</f>
        <v/>
      </c>
      <c r="C475" s="8"/>
      <c r="D475" s="26" t="str">
        <f>IF($C475="","",VLOOKUP($C475,Baux!$A:$K,2,FALSE))</f>
        <v/>
      </c>
      <c r="E475" s="26" t="str">
        <f>IF($C475="","",VLOOKUP(VLOOKUP($C475,Baux!$A:$K,3,FALSE),Locataires!$A:$I,2,FALSE))</f>
        <v/>
      </c>
      <c r="F475" s="26" t="str">
        <f>IF($C475="","",VLOOKUP($C475,Baux!$A:$K,8,FALSE))</f>
        <v/>
      </c>
      <c r="G475" s="27" t="str">
        <f>IF(OR($A475="",$F475=""),"",DATE(YEAR($A475),MONTH($A475),$F475))</f>
        <v/>
      </c>
      <c r="H475" s="28" t="str">
        <f>IF($C475="","",VLOOKUP($C475,Baux!$A:$K,6,FALSE))</f>
        <v/>
      </c>
      <c r="I475" s="28" t="str">
        <f>IF($C475="","",VLOOKUP($C475,Baux!$A:$K,7,FALSE))</f>
        <v/>
      </c>
      <c r="J475" s="28" t="str">
        <f>IF($C475="","",$H475+$I475)</f>
        <v/>
      </c>
      <c r="K475" s="28" t="str">
        <f>IF($C475="","",SUMIFS(Banque_Transactions!$E:$E,Banque_Transactions!$G:$G,$C475&amp;"-"&amp;$B475))</f>
        <v/>
      </c>
      <c r="L475" s="28" t="str">
        <f>IF($C475="","",$J475-$K475)</f>
        <v/>
      </c>
      <c r="M475" s="26" t="str">
        <f>IF($C475="","",IF($L475&lt;=0,"Payé",IF($K475=0,"Impayé","Partiel")))</f>
        <v/>
      </c>
    </row>
    <row r="476" spans="1:13" ht="15">
      <c r="A476" s="14"/>
      <c r="B476" s="26" t="str">
        <f>IF($A476="","",YEAR($A476)*100+MONTH($A476))</f>
        <v/>
      </c>
      <c r="C476" s="8"/>
      <c r="D476" s="26" t="str">
        <f>IF($C476="","",VLOOKUP($C476,Baux!$A:$K,2,FALSE))</f>
        <v/>
      </c>
      <c r="E476" s="26" t="str">
        <f>IF($C476="","",VLOOKUP(VLOOKUP($C476,Baux!$A:$K,3,FALSE),Locataires!$A:$I,2,FALSE))</f>
        <v/>
      </c>
      <c r="F476" s="26" t="str">
        <f>IF($C476="","",VLOOKUP($C476,Baux!$A:$K,8,FALSE))</f>
        <v/>
      </c>
      <c r="G476" s="27" t="str">
        <f>IF(OR($A476="",$F476=""),"",DATE(YEAR($A476),MONTH($A476),$F476))</f>
        <v/>
      </c>
      <c r="H476" s="28" t="str">
        <f>IF($C476="","",VLOOKUP($C476,Baux!$A:$K,6,FALSE))</f>
        <v/>
      </c>
      <c r="I476" s="28" t="str">
        <f>IF($C476="","",VLOOKUP($C476,Baux!$A:$K,7,FALSE))</f>
        <v/>
      </c>
      <c r="J476" s="28" t="str">
        <f>IF($C476="","",$H476+$I476)</f>
        <v/>
      </c>
      <c r="K476" s="28" t="str">
        <f>IF($C476="","",SUMIFS(Banque_Transactions!$E:$E,Banque_Transactions!$G:$G,$C476&amp;"-"&amp;$B476))</f>
        <v/>
      </c>
      <c r="L476" s="28" t="str">
        <f>IF($C476="","",$J476-$K476)</f>
        <v/>
      </c>
      <c r="M476" s="26" t="str">
        <f>IF($C476="","",IF($L476&lt;=0,"Payé",IF($K476=0,"Impayé","Partiel")))</f>
        <v/>
      </c>
    </row>
    <row r="477" spans="1:13" ht="15">
      <c r="A477" s="14"/>
      <c r="B477" s="26" t="str">
        <f>IF($A477="","",YEAR($A477)*100+MONTH($A477))</f>
        <v/>
      </c>
      <c r="C477" s="8"/>
      <c r="D477" s="26" t="str">
        <f>IF($C477="","",VLOOKUP($C477,Baux!$A:$K,2,FALSE))</f>
        <v/>
      </c>
      <c r="E477" s="26" t="str">
        <f>IF($C477="","",VLOOKUP(VLOOKUP($C477,Baux!$A:$K,3,FALSE),Locataires!$A:$I,2,FALSE))</f>
        <v/>
      </c>
      <c r="F477" s="26" t="str">
        <f>IF($C477="","",VLOOKUP($C477,Baux!$A:$K,8,FALSE))</f>
        <v/>
      </c>
      <c r="G477" s="27" t="str">
        <f>IF(OR($A477="",$F477=""),"",DATE(YEAR($A477),MONTH($A477),$F477))</f>
        <v/>
      </c>
      <c r="H477" s="28" t="str">
        <f>IF($C477="","",VLOOKUP($C477,Baux!$A:$K,6,FALSE))</f>
        <v/>
      </c>
      <c r="I477" s="28" t="str">
        <f>IF($C477="","",VLOOKUP($C477,Baux!$A:$K,7,FALSE))</f>
        <v/>
      </c>
      <c r="J477" s="28" t="str">
        <f>IF($C477="","",$H477+$I477)</f>
        <v/>
      </c>
      <c r="K477" s="28" t="str">
        <f>IF($C477="","",SUMIFS(Banque_Transactions!$E:$E,Banque_Transactions!$G:$G,$C477&amp;"-"&amp;$B477))</f>
        <v/>
      </c>
      <c r="L477" s="28" t="str">
        <f>IF($C477="","",$J477-$K477)</f>
        <v/>
      </c>
      <c r="M477" s="26" t="str">
        <f>IF($C477="","",IF($L477&lt;=0,"Payé",IF($K477=0,"Impayé","Partiel")))</f>
        <v/>
      </c>
    </row>
    <row r="478" spans="1:13" ht="15">
      <c r="A478" s="14"/>
      <c r="B478" s="26" t="str">
        <f>IF($A478="","",YEAR($A478)*100+MONTH($A478))</f>
        <v/>
      </c>
      <c r="C478" s="8"/>
      <c r="D478" s="26" t="str">
        <f>IF($C478="","",VLOOKUP($C478,Baux!$A:$K,2,FALSE))</f>
        <v/>
      </c>
      <c r="E478" s="26" t="str">
        <f>IF($C478="","",VLOOKUP(VLOOKUP($C478,Baux!$A:$K,3,FALSE),Locataires!$A:$I,2,FALSE))</f>
        <v/>
      </c>
      <c r="F478" s="26" t="str">
        <f>IF($C478="","",VLOOKUP($C478,Baux!$A:$K,8,FALSE))</f>
        <v/>
      </c>
      <c r="G478" s="27" t="str">
        <f>IF(OR($A478="",$F478=""),"",DATE(YEAR($A478),MONTH($A478),$F478))</f>
        <v/>
      </c>
      <c r="H478" s="28" t="str">
        <f>IF($C478="","",VLOOKUP($C478,Baux!$A:$K,6,FALSE))</f>
        <v/>
      </c>
      <c r="I478" s="28" t="str">
        <f>IF($C478="","",VLOOKUP($C478,Baux!$A:$K,7,FALSE))</f>
        <v/>
      </c>
      <c r="J478" s="28" t="str">
        <f>IF($C478="","",$H478+$I478)</f>
        <v/>
      </c>
      <c r="K478" s="28" t="str">
        <f>IF($C478="","",SUMIFS(Banque_Transactions!$E:$E,Banque_Transactions!$G:$G,$C478&amp;"-"&amp;$B478))</f>
        <v/>
      </c>
      <c r="L478" s="28" t="str">
        <f>IF($C478="","",$J478-$K478)</f>
        <v/>
      </c>
      <c r="M478" s="26" t="str">
        <f>IF($C478="","",IF($L478&lt;=0,"Payé",IF($K478=0,"Impayé","Partiel")))</f>
        <v/>
      </c>
    </row>
    <row r="479" spans="1:13" ht="15">
      <c r="A479" s="14"/>
      <c r="B479" s="26" t="str">
        <f>IF($A479="","",YEAR($A479)*100+MONTH($A479))</f>
        <v/>
      </c>
      <c r="C479" s="8"/>
      <c r="D479" s="26" t="str">
        <f>IF($C479="","",VLOOKUP($C479,Baux!$A:$K,2,FALSE))</f>
        <v/>
      </c>
      <c r="E479" s="26" t="str">
        <f>IF($C479="","",VLOOKUP(VLOOKUP($C479,Baux!$A:$K,3,FALSE),Locataires!$A:$I,2,FALSE))</f>
        <v/>
      </c>
      <c r="F479" s="26" t="str">
        <f>IF($C479="","",VLOOKUP($C479,Baux!$A:$K,8,FALSE))</f>
        <v/>
      </c>
      <c r="G479" s="27" t="str">
        <f>IF(OR($A479="",$F479=""),"",DATE(YEAR($A479),MONTH($A479),$F479))</f>
        <v/>
      </c>
      <c r="H479" s="28" t="str">
        <f>IF($C479="","",VLOOKUP($C479,Baux!$A:$K,6,FALSE))</f>
        <v/>
      </c>
      <c r="I479" s="28" t="str">
        <f>IF($C479="","",VLOOKUP($C479,Baux!$A:$K,7,FALSE))</f>
        <v/>
      </c>
      <c r="J479" s="28" t="str">
        <f>IF($C479="","",$H479+$I479)</f>
        <v/>
      </c>
      <c r="K479" s="28" t="str">
        <f>IF($C479="","",SUMIFS(Banque_Transactions!$E:$E,Banque_Transactions!$G:$G,$C479&amp;"-"&amp;$B479))</f>
        <v/>
      </c>
      <c r="L479" s="28" t="str">
        <f>IF($C479="","",$J479-$K479)</f>
        <v/>
      </c>
      <c r="M479" s="26" t="str">
        <f>IF($C479="","",IF($L479&lt;=0,"Payé",IF($K479=0,"Impayé","Partiel")))</f>
        <v/>
      </c>
    </row>
    <row r="480" spans="1:13" ht="15">
      <c r="A480" s="14"/>
      <c r="B480" s="26" t="str">
        <f>IF($A480="","",YEAR($A480)*100+MONTH($A480))</f>
        <v/>
      </c>
      <c r="C480" s="8"/>
      <c r="D480" s="26" t="str">
        <f>IF($C480="","",VLOOKUP($C480,Baux!$A:$K,2,FALSE))</f>
        <v/>
      </c>
      <c r="E480" s="26" t="str">
        <f>IF($C480="","",VLOOKUP(VLOOKUP($C480,Baux!$A:$K,3,FALSE),Locataires!$A:$I,2,FALSE))</f>
        <v/>
      </c>
      <c r="F480" s="26" t="str">
        <f>IF($C480="","",VLOOKUP($C480,Baux!$A:$K,8,FALSE))</f>
        <v/>
      </c>
      <c r="G480" s="27" t="str">
        <f>IF(OR($A480="",$F480=""),"",DATE(YEAR($A480),MONTH($A480),$F480))</f>
        <v/>
      </c>
      <c r="H480" s="28" t="str">
        <f>IF($C480="","",VLOOKUP($C480,Baux!$A:$K,6,FALSE))</f>
        <v/>
      </c>
      <c r="I480" s="28" t="str">
        <f>IF($C480="","",VLOOKUP($C480,Baux!$A:$K,7,FALSE))</f>
        <v/>
      </c>
      <c r="J480" s="28" t="str">
        <f>IF($C480="","",$H480+$I480)</f>
        <v/>
      </c>
      <c r="K480" s="28" t="str">
        <f>IF($C480="","",SUMIFS(Banque_Transactions!$E:$E,Banque_Transactions!$G:$G,$C480&amp;"-"&amp;$B480))</f>
        <v/>
      </c>
      <c r="L480" s="28" t="str">
        <f>IF($C480="","",$J480-$K480)</f>
        <v/>
      </c>
      <c r="M480" s="26" t="str">
        <f>IF($C480="","",IF($L480&lt;=0,"Payé",IF($K480=0,"Impayé","Partiel")))</f>
        <v/>
      </c>
    </row>
    <row r="481" spans="1:13" ht="15">
      <c r="A481" s="14"/>
      <c r="B481" s="26" t="str">
        <f>IF($A481="","",YEAR($A481)*100+MONTH($A481))</f>
        <v/>
      </c>
      <c r="C481" s="8"/>
      <c r="D481" s="26" t="str">
        <f>IF($C481="","",VLOOKUP($C481,Baux!$A:$K,2,FALSE))</f>
        <v/>
      </c>
      <c r="E481" s="26" t="str">
        <f>IF($C481="","",VLOOKUP(VLOOKUP($C481,Baux!$A:$K,3,FALSE),Locataires!$A:$I,2,FALSE))</f>
        <v/>
      </c>
      <c r="F481" s="26" t="str">
        <f>IF($C481="","",VLOOKUP($C481,Baux!$A:$K,8,FALSE))</f>
        <v/>
      </c>
      <c r="G481" s="27" t="str">
        <f>IF(OR($A481="",$F481=""),"",DATE(YEAR($A481),MONTH($A481),$F481))</f>
        <v/>
      </c>
      <c r="H481" s="28" t="str">
        <f>IF($C481="","",VLOOKUP($C481,Baux!$A:$K,6,FALSE))</f>
        <v/>
      </c>
      <c r="I481" s="28" t="str">
        <f>IF($C481="","",VLOOKUP($C481,Baux!$A:$K,7,FALSE))</f>
        <v/>
      </c>
      <c r="J481" s="28" t="str">
        <f>IF($C481="","",$H481+$I481)</f>
        <v/>
      </c>
      <c r="K481" s="28" t="str">
        <f>IF($C481="","",SUMIFS(Banque_Transactions!$E:$E,Banque_Transactions!$G:$G,$C481&amp;"-"&amp;$B481))</f>
        <v/>
      </c>
      <c r="L481" s="28" t="str">
        <f>IF($C481="","",$J481-$K481)</f>
        <v/>
      </c>
      <c r="M481" s="26" t="str">
        <f>IF($C481="","",IF($L481&lt;=0,"Payé",IF($K481=0,"Impayé","Partiel")))</f>
        <v/>
      </c>
    </row>
    <row r="482" spans="1:13" ht="15">
      <c r="A482" s="14"/>
      <c r="B482" s="26" t="str">
        <f>IF($A482="","",YEAR($A482)*100+MONTH($A482))</f>
        <v/>
      </c>
      <c r="C482" s="8"/>
      <c r="D482" s="26" t="str">
        <f>IF($C482="","",VLOOKUP($C482,Baux!$A:$K,2,FALSE))</f>
        <v/>
      </c>
      <c r="E482" s="26" t="str">
        <f>IF($C482="","",VLOOKUP(VLOOKUP($C482,Baux!$A:$K,3,FALSE),Locataires!$A:$I,2,FALSE))</f>
        <v/>
      </c>
      <c r="F482" s="26" t="str">
        <f>IF($C482="","",VLOOKUP($C482,Baux!$A:$K,8,FALSE))</f>
        <v/>
      </c>
      <c r="G482" s="27" t="str">
        <f>IF(OR($A482="",$F482=""),"",DATE(YEAR($A482),MONTH($A482),$F482))</f>
        <v/>
      </c>
      <c r="H482" s="28" t="str">
        <f>IF($C482="","",VLOOKUP($C482,Baux!$A:$K,6,FALSE))</f>
        <v/>
      </c>
      <c r="I482" s="28" t="str">
        <f>IF($C482="","",VLOOKUP($C482,Baux!$A:$K,7,FALSE))</f>
        <v/>
      </c>
      <c r="J482" s="28" t="str">
        <f>IF($C482="","",$H482+$I482)</f>
        <v/>
      </c>
      <c r="K482" s="28" t="str">
        <f>IF($C482="","",SUMIFS(Banque_Transactions!$E:$E,Banque_Transactions!$G:$G,$C482&amp;"-"&amp;$B482))</f>
        <v/>
      </c>
      <c r="L482" s="28" t="str">
        <f>IF($C482="","",$J482-$K482)</f>
        <v/>
      </c>
      <c r="M482" s="26" t="str">
        <f>IF($C482="","",IF($L482&lt;=0,"Payé",IF($K482=0,"Impayé","Partiel")))</f>
        <v/>
      </c>
    </row>
    <row r="483" spans="1:13" ht="15">
      <c r="A483" s="14"/>
      <c r="B483" s="26" t="str">
        <f>IF($A483="","",YEAR($A483)*100+MONTH($A483))</f>
        <v/>
      </c>
      <c r="C483" s="8"/>
      <c r="D483" s="26" t="str">
        <f>IF($C483="","",VLOOKUP($C483,Baux!$A:$K,2,FALSE))</f>
        <v/>
      </c>
      <c r="E483" s="26" t="str">
        <f>IF($C483="","",VLOOKUP(VLOOKUP($C483,Baux!$A:$K,3,FALSE),Locataires!$A:$I,2,FALSE))</f>
        <v/>
      </c>
      <c r="F483" s="26" t="str">
        <f>IF($C483="","",VLOOKUP($C483,Baux!$A:$K,8,FALSE))</f>
        <v/>
      </c>
      <c r="G483" s="27" t="str">
        <f>IF(OR($A483="",$F483=""),"",DATE(YEAR($A483),MONTH($A483),$F483))</f>
        <v/>
      </c>
      <c r="H483" s="28" t="str">
        <f>IF($C483="","",VLOOKUP($C483,Baux!$A:$K,6,FALSE))</f>
        <v/>
      </c>
      <c r="I483" s="28" t="str">
        <f>IF($C483="","",VLOOKUP($C483,Baux!$A:$K,7,FALSE))</f>
        <v/>
      </c>
      <c r="J483" s="28" t="str">
        <f>IF($C483="","",$H483+$I483)</f>
        <v/>
      </c>
      <c r="K483" s="28" t="str">
        <f>IF($C483="","",SUMIFS(Banque_Transactions!$E:$E,Banque_Transactions!$G:$G,$C483&amp;"-"&amp;$B483))</f>
        <v/>
      </c>
      <c r="L483" s="28" t="str">
        <f>IF($C483="","",$J483-$K483)</f>
        <v/>
      </c>
      <c r="M483" s="26" t="str">
        <f>IF($C483="","",IF($L483&lt;=0,"Payé",IF($K483=0,"Impayé","Partiel")))</f>
        <v/>
      </c>
    </row>
    <row r="484" spans="1:13" ht="15">
      <c r="A484" s="14"/>
      <c r="B484" s="26" t="str">
        <f>IF($A484="","",YEAR($A484)*100+MONTH($A484))</f>
        <v/>
      </c>
      <c r="C484" s="8"/>
      <c r="D484" s="26" t="str">
        <f>IF($C484="","",VLOOKUP($C484,Baux!$A:$K,2,FALSE))</f>
        <v/>
      </c>
      <c r="E484" s="26" t="str">
        <f>IF($C484="","",VLOOKUP(VLOOKUP($C484,Baux!$A:$K,3,FALSE),Locataires!$A:$I,2,FALSE))</f>
        <v/>
      </c>
      <c r="F484" s="26" t="str">
        <f>IF($C484="","",VLOOKUP($C484,Baux!$A:$K,8,FALSE))</f>
        <v/>
      </c>
      <c r="G484" s="27" t="str">
        <f>IF(OR($A484="",$F484=""),"",DATE(YEAR($A484),MONTH($A484),$F484))</f>
        <v/>
      </c>
      <c r="H484" s="28" t="str">
        <f>IF($C484="","",VLOOKUP($C484,Baux!$A:$K,6,FALSE))</f>
        <v/>
      </c>
      <c r="I484" s="28" t="str">
        <f>IF($C484="","",VLOOKUP($C484,Baux!$A:$K,7,FALSE))</f>
        <v/>
      </c>
      <c r="J484" s="28" t="str">
        <f>IF($C484="","",$H484+$I484)</f>
        <v/>
      </c>
      <c r="K484" s="28" t="str">
        <f>IF($C484="","",SUMIFS(Banque_Transactions!$E:$E,Banque_Transactions!$G:$G,$C484&amp;"-"&amp;$B484))</f>
        <v/>
      </c>
      <c r="L484" s="28" t="str">
        <f>IF($C484="","",$J484-$K484)</f>
        <v/>
      </c>
      <c r="M484" s="26" t="str">
        <f>IF($C484="","",IF($L484&lt;=0,"Payé",IF($K484=0,"Impayé","Partiel")))</f>
        <v/>
      </c>
    </row>
    <row r="485" spans="1:13" ht="15">
      <c r="A485" s="14"/>
      <c r="B485" s="26" t="str">
        <f>IF($A485="","",YEAR($A485)*100+MONTH($A485))</f>
        <v/>
      </c>
      <c r="C485" s="8"/>
      <c r="D485" s="26" t="str">
        <f>IF($C485="","",VLOOKUP($C485,Baux!$A:$K,2,FALSE))</f>
        <v/>
      </c>
      <c r="E485" s="26" t="str">
        <f>IF($C485="","",VLOOKUP(VLOOKUP($C485,Baux!$A:$K,3,FALSE),Locataires!$A:$I,2,FALSE))</f>
        <v/>
      </c>
      <c r="F485" s="26" t="str">
        <f>IF($C485="","",VLOOKUP($C485,Baux!$A:$K,8,FALSE))</f>
        <v/>
      </c>
      <c r="G485" s="27" t="str">
        <f>IF(OR($A485="",$F485=""),"",DATE(YEAR($A485),MONTH($A485),$F485))</f>
        <v/>
      </c>
      <c r="H485" s="28" t="str">
        <f>IF($C485="","",VLOOKUP($C485,Baux!$A:$K,6,FALSE))</f>
        <v/>
      </c>
      <c r="I485" s="28" t="str">
        <f>IF($C485="","",VLOOKUP($C485,Baux!$A:$K,7,FALSE))</f>
        <v/>
      </c>
      <c r="J485" s="28" t="str">
        <f>IF($C485="","",$H485+$I485)</f>
        <v/>
      </c>
      <c r="K485" s="28" t="str">
        <f>IF($C485="","",SUMIFS(Banque_Transactions!$E:$E,Banque_Transactions!$G:$G,$C485&amp;"-"&amp;$B485))</f>
        <v/>
      </c>
      <c r="L485" s="28" t="str">
        <f>IF($C485="","",$J485-$K485)</f>
        <v/>
      </c>
      <c r="M485" s="26" t="str">
        <f>IF($C485="","",IF($L485&lt;=0,"Payé",IF($K485=0,"Impayé","Partiel")))</f>
        <v/>
      </c>
    </row>
    <row r="486" spans="1:13" ht="15">
      <c r="A486" s="14"/>
      <c r="B486" s="26" t="str">
        <f>IF($A486="","",YEAR($A486)*100+MONTH($A486))</f>
        <v/>
      </c>
      <c r="C486" s="8"/>
      <c r="D486" s="26" t="str">
        <f>IF($C486="","",VLOOKUP($C486,Baux!$A:$K,2,FALSE))</f>
        <v/>
      </c>
      <c r="E486" s="26" t="str">
        <f>IF($C486="","",VLOOKUP(VLOOKUP($C486,Baux!$A:$K,3,FALSE),Locataires!$A:$I,2,FALSE))</f>
        <v/>
      </c>
      <c r="F486" s="26" t="str">
        <f>IF($C486="","",VLOOKUP($C486,Baux!$A:$K,8,FALSE))</f>
        <v/>
      </c>
      <c r="G486" s="27" t="str">
        <f>IF(OR($A486="",$F486=""),"",DATE(YEAR($A486),MONTH($A486),$F486))</f>
        <v/>
      </c>
      <c r="H486" s="28" t="str">
        <f>IF($C486="","",VLOOKUP($C486,Baux!$A:$K,6,FALSE))</f>
        <v/>
      </c>
      <c r="I486" s="28" t="str">
        <f>IF($C486="","",VLOOKUP($C486,Baux!$A:$K,7,FALSE))</f>
        <v/>
      </c>
      <c r="J486" s="28" t="str">
        <f>IF($C486="","",$H486+$I486)</f>
        <v/>
      </c>
      <c r="K486" s="28" t="str">
        <f>IF($C486="","",SUMIFS(Banque_Transactions!$E:$E,Banque_Transactions!$G:$G,$C486&amp;"-"&amp;$B486))</f>
        <v/>
      </c>
      <c r="L486" s="28" t="str">
        <f>IF($C486="","",$J486-$K486)</f>
        <v/>
      </c>
      <c r="M486" s="26" t="str">
        <f>IF($C486="","",IF($L486&lt;=0,"Payé",IF($K486=0,"Impayé","Partiel")))</f>
        <v/>
      </c>
    </row>
    <row r="487" spans="1:13" ht="15">
      <c r="A487" s="14"/>
      <c r="B487" s="26" t="str">
        <f>IF($A487="","",YEAR($A487)*100+MONTH($A487))</f>
        <v/>
      </c>
      <c r="C487" s="8"/>
      <c r="D487" s="26" t="str">
        <f>IF($C487="","",VLOOKUP($C487,Baux!$A:$K,2,FALSE))</f>
        <v/>
      </c>
      <c r="E487" s="26" t="str">
        <f>IF($C487="","",VLOOKUP(VLOOKUP($C487,Baux!$A:$K,3,FALSE),Locataires!$A:$I,2,FALSE))</f>
        <v/>
      </c>
      <c r="F487" s="26" t="str">
        <f>IF($C487="","",VLOOKUP($C487,Baux!$A:$K,8,FALSE))</f>
        <v/>
      </c>
      <c r="G487" s="27" t="str">
        <f>IF(OR($A487="",$F487=""),"",DATE(YEAR($A487),MONTH($A487),$F487))</f>
        <v/>
      </c>
      <c r="H487" s="28" t="str">
        <f>IF($C487="","",VLOOKUP($C487,Baux!$A:$K,6,FALSE))</f>
        <v/>
      </c>
      <c r="I487" s="28" t="str">
        <f>IF($C487="","",VLOOKUP($C487,Baux!$A:$K,7,FALSE))</f>
        <v/>
      </c>
      <c r="J487" s="28" t="str">
        <f>IF($C487="","",$H487+$I487)</f>
        <v/>
      </c>
      <c r="K487" s="28" t="str">
        <f>IF($C487="","",SUMIFS(Banque_Transactions!$E:$E,Banque_Transactions!$G:$G,$C487&amp;"-"&amp;$B487))</f>
        <v/>
      </c>
      <c r="L487" s="28" t="str">
        <f>IF($C487="","",$J487-$K487)</f>
        <v/>
      </c>
      <c r="M487" s="26" t="str">
        <f>IF($C487="","",IF($L487&lt;=0,"Payé",IF($K487=0,"Impayé","Partiel")))</f>
        <v/>
      </c>
    </row>
    <row r="488" spans="1:13" ht="15">
      <c r="A488" s="14"/>
      <c r="B488" s="26" t="str">
        <f>IF($A488="","",YEAR($A488)*100+MONTH($A488))</f>
        <v/>
      </c>
      <c r="C488" s="8"/>
      <c r="D488" s="26" t="str">
        <f>IF($C488="","",VLOOKUP($C488,Baux!$A:$K,2,FALSE))</f>
        <v/>
      </c>
      <c r="E488" s="26" t="str">
        <f>IF($C488="","",VLOOKUP(VLOOKUP($C488,Baux!$A:$K,3,FALSE),Locataires!$A:$I,2,FALSE))</f>
        <v/>
      </c>
      <c r="F488" s="26" t="str">
        <f>IF($C488="","",VLOOKUP($C488,Baux!$A:$K,8,FALSE))</f>
        <v/>
      </c>
      <c r="G488" s="27" t="str">
        <f>IF(OR($A488="",$F488=""),"",DATE(YEAR($A488),MONTH($A488),$F488))</f>
        <v/>
      </c>
      <c r="H488" s="28" t="str">
        <f>IF($C488="","",VLOOKUP($C488,Baux!$A:$K,6,FALSE))</f>
        <v/>
      </c>
      <c r="I488" s="28" t="str">
        <f>IF($C488="","",VLOOKUP($C488,Baux!$A:$K,7,FALSE))</f>
        <v/>
      </c>
      <c r="J488" s="28" t="str">
        <f>IF($C488="","",$H488+$I488)</f>
        <v/>
      </c>
      <c r="K488" s="28" t="str">
        <f>IF($C488="","",SUMIFS(Banque_Transactions!$E:$E,Banque_Transactions!$G:$G,$C488&amp;"-"&amp;$B488))</f>
        <v/>
      </c>
      <c r="L488" s="28" t="str">
        <f>IF($C488="","",$J488-$K488)</f>
        <v/>
      </c>
      <c r="M488" s="26" t="str">
        <f>IF($C488="","",IF($L488&lt;=0,"Payé",IF($K488=0,"Impayé","Partiel")))</f>
        <v/>
      </c>
    </row>
    <row r="489" spans="1:13" ht="15">
      <c r="A489" s="14"/>
      <c r="B489" s="26" t="str">
        <f>IF($A489="","",YEAR($A489)*100+MONTH($A489))</f>
        <v/>
      </c>
      <c r="C489" s="8"/>
      <c r="D489" s="26" t="str">
        <f>IF($C489="","",VLOOKUP($C489,Baux!$A:$K,2,FALSE))</f>
        <v/>
      </c>
      <c r="E489" s="26" t="str">
        <f>IF($C489="","",VLOOKUP(VLOOKUP($C489,Baux!$A:$K,3,FALSE),Locataires!$A:$I,2,FALSE))</f>
        <v/>
      </c>
      <c r="F489" s="26" t="str">
        <f>IF($C489="","",VLOOKUP($C489,Baux!$A:$K,8,FALSE))</f>
        <v/>
      </c>
      <c r="G489" s="27" t="str">
        <f>IF(OR($A489="",$F489=""),"",DATE(YEAR($A489),MONTH($A489),$F489))</f>
        <v/>
      </c>
      <c r="H489" s="28" t="str">
        <f>IF($C489="","",VLOOKUP($C489,Baux!$A:$K,6,FALSE))</f>
        <v/>
      </c>
      <c r="I489" s="28" t="str">
        <f>IF($C489="","",VLOOKUP($C489,Baux!$A:$K,7,FALSE))</f>
        <v/>
      </c>
      <c r="J489" s="28" t="str">
        <f>IF($C489="","",$H489+$I489)</f>
        <v/>
      </c>
      <c r="K489" s="28" t="str">
        <f>IF($C489="","",SUMIFS(Banque_Transactions!$E:$E,Banque_Transactions!$G:$G,$C489&amp;"-"&amp;$B489))</f>
        <v/>
      </c>
      <c r="L489" s="28" t="str">
        <f>IF($C489="","",$J489-$K489)</f>
        <v/>
      </c>
      <c r="M489" s="26" t="str">
        <f>IF($C489="","",IF($L489&lt;=0,"Payé",IF($K489=0,"Impayé","Partiel")))</f>
        <v/>
      </c>
    </row>
    <row r="490" spans="1:13" ht="15">
      <c r="A490" s="14"/>
      <c r="B490" s="26" t="str">
        <f>IF($A490="","",YEAR($A490)*100+MONTH($A490))</f>
        <v/>
      </c>
      <c r="C490" s="8"/>
      <c r="D490" s="26" t="str">
        <f>IF($C490="","",VLOOKUP($C490,Baux!$A:$K,2,FALSE))</f>
        <v/>
      </c>
      <c r="E490" s="26" t="str">
        <f>IF($C490="","",VLOOKUP(VLOOKUP($C490,Baux!$A:$K,3,FALSE),Locataires!$A:$I,2,FALSE))</f>
        <v/>
      </c>
      <c r="F490" s="26" t="str">
        <f>IF($C490="","",VLOOKUP($C490,Baux!$A:$K,8,FALSE))</f>
        <v/>
      </c>
      <c r="G490" s="27" t="str">
        <f>IF(OR($A490="",$F490=""),"",DATE(YEAR($A490),MONTH($A490),$F490))</f>
        <v/>
      </c>
      <c r="H490" s="28" t="str">
        <f>IF($C490="","",VLOOKUP($C490,Baux!$A:$K,6,FALSE))</f>
        <v/>
      </c>
      <c r="I490" s="28" t="str">
        <f>IF($C490="","",VLOOKUP($C490,Baux!$A:$K,7,FALSE))</f>
        <v/>
      </c>
      <c r="J490" s="28" t="str">
        <f>IF($C490="","",$H490+$I490)</f>
        <v/>
      </c>
      <c r="K490" s="28" t="str">
        <f>IF($C490="","",SUMIFS(Banque_Transactions!$E:$E,Banque_Transactions!$G:$G,$C490&amp;"-"&amp;$B490))</f>
        <v/>
      </c>
      <c r="L490" s="28" t="str">
        <f>IF($C490="","",$J490-$K490)</f>
        <v/>
      </c>
      <c r="M490" s="26" t="str">
        <f>IF($C490="","",IF($L490&lt;=0,"Payé",IF($K490=0,"Impayé","Partiel")))</f>
        <v/>
      </c>
    </row>
    <row r="491" spans="1:13" ht="15">
      <c r="A491" s="14"/>
      <c r="B491" s="26" t="str">
        <f>IF($A491="","",YEAR($A491)*100+MONTH($A491))</f>
        <v/>
      </c>
      <c r="C491" s="8"/>
      <c r="D491" s="26" t="str">
        <f>IF($C491="","",VLOOKUP($C491,Baux!$A:$K,2,FALSE))</f>
        <v/>
      </c>
      <c r="E491" s="26" t="str">
        <f>IF($C491="","",VLOOKUP(VLOOKUP($C491,Baux!$A:$K,3,FALSE),Locataires!$A:$I,2,FALSE))</f>
        <v/>
      </c>
      <c r="F491" s="26" t="str">
        <f>IF($C491="","",VLOOKUP($C491,Baux!$A:$K,8,FALSE))</f>
        <v/>
      </c>
      <c r="G491" s="27" t="str">
        <f>IF(OR($A491="",$F491=""),"",DATE(YEAR($A491),MONTH($A491),$F491))</f>
        <v/>
      </c>
      <c r="H491" s="28" t="str">
        <f>IF($C491="","",VLOOKUP($C491,Baux!$A:$K,6,FALSE))</f>
        <v/>
      </c>
      <c r="I491" s="28" t="str">
        <f>IF($C491="","",VLOOKUP($C491,Baux!$A:$K,7,FALSE))</f>
        <v/>
      </c>
      <c r="J491" s="28" t="str">
        <f>IF($C491="","",$H491+$I491)</f>
        <v/>
      </c>
      <c r="K491" s="28" t="str">
        <f>IF($C491="","",SUMIFS(Banque_Transactions!$E:$E,Banque_Transactions!$G:$G,$C491&amp;"-"&amp;$B491))</f>
        <v/>
      </c>
      <c r="L491" s="28" t="str">
        <f>IF($C491="","",$J491-$K491)</f>
        <v/>
      </c>
      <c r="M491" s="26" t="str">
        <f>IF($C491="","",IF($L491&lt;=0,"Payé",IF($K491=0,"Impayé","Partiel")))</f>
        <v/>
      </c>
    </row>
    <row r="492" spans="1:13" ht="15">
      <c r="A492" s="14"/>
      <c r="B492" s="26" t="str">
        <f>IF($A492="","",YEAR($A492)*100+MONTH($A492))</f>
        <v/>
      </c>
      <c r="C492" s="8"/>
      <c r="D492" s="26" t="str">
        <f>IF($C492="","",VLOOKUP($C492,Baux!$A:$K,2,FALSE))</f>
        <v/>
      </c>
      <c r="E492" s="26" t="str">
        <f>IF($C492="","",VLOOKUP(VLOOKUP($C492,Baux!$A:$K,3,FALSE),Locataires!$A:$I,2,FALSE))</f>
        <v/>
      </c>
      <c r="F492" s="26" t="str">
        <f>IF($C492="","",VLOOKUP($C492,Baux!$A:$K,8,FALSE))</f>
        <v/>
      </c>
      <c r="G492" s="27" t="str">
        <f>IF(OR($A492="",$F492=""),"",DATE(YEAR($A492),MONTH($A492),$F492))</f>
        <v/>
      </c>
      <c r="H492" s="28" t="str">
        <f>IF($C492="","",VLOOKUP($C492,Baux!$A:$K,6,FALSE))</f>
        <v/>
      </c>
      <c r="I492" s="28" t="str">
        <f>IF($C492="","",VLOOKUP($C492,Baux!$A:$K,7,FALSE))</f>
        <v/>
      </c>
      <c r="J492" s="28" t="str">
        <f>IF($C492="","",$H492+$I492)</f>
        <v/>
      </c>
      <c r="K492" s="28" t="str">
        <f>IF($C492="","",SUMIFS(Banque_Transactions!$E:$E,Banque_Transactions!$G:$G,$C492&amp;"-"&amp;$B492))</f>
        <v/>
      </c>
      <c r="L492" s="28" t="str">
        <f>IF($C492="","",$J492-$K492)</f>
        <v/>
      </c>
      <c r="M492" s="26" t="str">
        <f>IF($C492="","",IF($L492&lt;=0,"Payé",IF($K492=0,"Impayé","Partiel")))</f>
        <v/>
      </c>
    </row>
    <row r="493" spans="1:13" ht="15">
      <c r="A493" s="14"/>
      <c r="B493" s="26" t="str">
        <f>IF($A493="","",YEAR($A493)*100+MONTH($A493))</f>
        <v/>
      </c>
      <c r="C493" s="8"/>
      <c r="D493" s="26" t="str">
        <f>IF($C493="","",VLOOKUP($C493,Baux!$A:$K,2,FALSE))</f>
        <v/>
      </c>
      <c r="E493" s="26" t="str">
        <f>IF($C493="","",VLOOKUP(VLOOKUP($C493,Baux!$A:$K,3,FALSE),Locataires!$A:$I,2,FALSE))</f>
        <v/>
      </c>
      <c r="F493" s="26" t="str">
        <f>IF($C493="","",VLOOKUP($C493,Baux!$A:$K,8,FALSE))</f>
        <v/>
      </c>
      <c r="G493" s="27" t="str">
        <f>IF(OR($A493="",$F493=""),"",DATE(YEAR($A493),MONTH($A493),$F493))</f>
        <v/>
      </c>
      <c r="H493" s="28" t="str">
        <f>IF($C493="","",VLOOKUP($C493,Baux!$A:$K,6,FALSE))</f>
        <v/>
      </c>
      <c r="I493" s="28" t="str">
        <f>IF($C493="","",VLOOKUP($C493,Baux!$A:$K,7,FALSE))</f>
        <v/>
      </c>
      <c r="J493" s="28" t="str">
        <f>IF($C493="","",$H493+$I493)</f>
        <v/>
      </c>
      <c r="K493" s="28" t="str">
        <f>IF($C493="","",SUMIFS(Banque_Transactions!$E:$E,Banque_Transactions!$G:$G,$C493&amp;"-"&amp;$B493))</f>
        <v/>
      </c>
      <c r="L493" s="28" t="str">
        <f>IF($C493="","",$J493-$K493)</f>
        <v/>
      </c>
      <c r="M493" s="26" t="str">
        <f>IF($C493="","",IF($L493&lt;=0,"Payé",IF($K493=0,"Impayé","Partiel")))</f>
        <v/>
      </c>
    </row>
    <row r="494" spans="1:13" ht="15">
      <c r="A494" s="14"/>
      <c r="B494" s="26" t="str">
        <f>IF($A494="","",YEAR($A494)*100+MONTH($A494))</f>
        <v/>
      </c>
      <c r="C494" s="8"/>
      <c r="D494" s="26" t="str">
        <f>IF($C494="","",VLOOKUP($C494,Baux!$A:$K,2,FALSE))</f>
        <v/>
      </c>
      <c r="E494" s="26" t="str">
        <f>IF($C494="","",VLOOKUP(VLOOKUP($C494,Baux!$A:$K,3,FALSE),Locataires!$A:$I,2,FALSE))</f>
        <v/>
      </c>
      <c r="F494" s="26" t="str">
        <f>IF($C494="","",VLOOKUP($C494,Baux!$A:$K,8,FALSE))</f>
        <v/>
      </c>
      <c r="G494" s="27" t="str">
        <f>IF(OR($A494="",$F494=""),"",DATE(YEAR($A494),MONTH($A494),$F494))</f>
        <v/>
      </c>
      <c r="H494" s="28" t="str">
        <f>IF($C494="","",VLOOKUP($C494,Baux!$A:$K,6,FALSE))</f>
        <v/>
      </c>
      <c r="I494" s="28" t="str">
        <f>IF($C494="","",VLOOKUP($C494,Baux!$A:$K,7,FALSE))</f>
        <v/>
      </c>
      <c r="J494" s="28" t="str">
        <f>IF($C494="","",$H494+$I494)</f>
        <v/>
      </c>
      <c r="K494" s="28" t="str">
        <f>IF($C494="","",SUMIFS(Banque_Transactions!$E:$E,Banque_Transactions!$G:$G,$C494&amp;"-"&amp;$B494))</f>
        <v/>
      </c>
      <c r="L494" s="28" t="str">
        <f>IF($C494="","",$J494-$K494)</f>
        <v/>
      </c>
      <c r="M494" s="26" t="str">
        <f>IF($C494="","",IF($L494&lt;=0,"Payé",IF($K494=0,"Impayé","Partiel")))</f>
        <v/>
      </c>
    </row>
    <row r="495" spans="1:13" ht="15">
      <c r="A495" s="14"/>
      <c r="B495" s="26" t="str">
        <f>IF($A495="","",YEAR($A495)*100+MONTH($A495))</f>
        <v/>
      </c>
      <c r="C495" s="8"/>
      <c r="D495" s="26" t="str">
        <f>IF($C495="","",VLOOKUP($C495,Baux!$A:$K,2,FALSE))</f>
        <v/>
      </c>
      <c r="E495" s="26" t="str">
        <f>IF($C495="","",VLOOKUP(VLOOKUP($C495,Baux!$A:$K,3,FALSE),Locataires!$A:$I,2,FALSE))</f>
        <v/>
      </c>
      <c r="F495" s="26" t="str">
        <f>IF($C495="","",VLOOKUP($C495,Baux!$A:$K,8,FALSE))</f>
        <v/>
      </c>
      <c r="G495" s="27" t="str">
        <f>IF(OR($A495="",$F495=""),"",DATE(YEAR($A495),MONTH($A495),$F495))</f>
        <v/>
      </c>
      <c r="H495" s="28" t="str">
        <f>IF($C495="","",VLOOKUP($C495,Baux!$A:$K,6,FALSE))</f>
        <v/>
      </c>
      <c r="I495" s="28" t="str">
        <f>IF($C495="","",VLOOKUP($C495,Baux!$A:$K,7,FALSE))</f>
        <v/>
      </c>
      <c r="J495" s="28" t="str">
        <f>IF($C495="","",$H495+$I495)</f>
        <v/>
      </c>
      <c r="K495" s="28" t="str">
        <f>IF($C495="","",SUMIFS(Banque_Transactions!$E:$E,Banque_Transactions!$G:$G,$C495&amp;"-"&amp;$B495))</f>
        <v/>
      </c>
      <c r="L495" s="28" t="str">
        <f>IF($C495="","",$J495-$K495)</f>
        <v/>
      </c>
      <c r="M495" s="26" t="str">
        <f>IF($C495="","",IF($L495&lt;=0,"Payé",IF($K495=0,"Impayé","Partiel")))</f>
        <v/>
      </c>
    </row>
    <row r="496" spans="1:13" ht="15">
      <c r="A496" s="14"/>
      <c r="B496" s="26" t="str">
        <f>IF($A496="","",YEAR($A496)*100+MONTH($A496))</f>
        <v/>
      </c>
      <c r="C496" s="8"/>
      <c r="D496" s="26" t="str">
        <f>IF($C496="","",VLOOKUP($C496,Baux!$A:$K,2,FALSE))</f>
        <v/>
      </c>
      <c r="E496" s="26" t="str">
        <f>IF($C496="","",VLOOKUP(VLOOKUP($C496,Baux!$A:$K,3,FALSE),Locataires!$A:$I,2,FALSE))</f>
        <v/>
      </c>
      <c r="F496" s="26" t="str">
        <f>IF($C496="","",VLOOKUP($C496,Baux!$A:$K,8,FALSE))</f>
        <v/>
      </c>
      <c r="G496" s="27" t="str">
        <f>IF(OR($A496="",$F496=""),"",DATE(YEAR($A496),MONTH($A496),$F496))</f>
        <v/>
      </c>
      <c r="H496" s="28" t="str">
        <f>IF($C496="","",VLOOKUP($C496,Baux!$A:$K,6,FALSE))</f>
        <v/>
      </c>
      <c r="I496" s="28" t="str">
        <f>IF($C496="","",VLOOKUP($C496,Baux!$A:$K,7,FALSE))</f>
        <v/>
      </c>
      <c r="J496" s="28" t="str">
        <f>IF($C496="","",$H496+$I496)</f>
        <v/>
      </c>
      <c r="K496" s="28" t="str">
        <f>IF($C496="","",SUMIFS(Banque_Transactions!$E:$E,Banque_Transactions!$G:$G,$C496&amp;"-"&amp;$B496))</f>
        <v/>
      </c>
      <c r="L496" s="28" t="str">
        <f>IF($C496="","",$J496-$K496)</f>
        <v/>
      </c>
      <c r="M496" s="26" t="str">
        <f>IF($C496="","",IF($L496&lt;=0,"Payé",IF($K496=0,"Impayé","Partiel")))</f>
        <v/>
      </c>
    </row>
    <row r="497" spans="1:13" ht="15">
      <c r="A497" s="14"/>
      <c r="B497" s="26" t="str">
        <f>IF($A497="","",YEAR($A497)*100+MONTH($A497))</f>
        <v/>
      </c>
      <c r="C497" s="8"/>
      <c r="D497" s="26" t="str">
        <f>IF($C497="","",VLOOKUP($C497,Baux!$A:$K,2,FALSE))</f>
        <v/>
      </c>
      <c r="E497" s="26" t="str">
        <f>IF($C497="","",VLOOKUP(VLOOKUP($C497,Baux!$A:$K,3,FALSE),Locataires!$A:$I,2,FALSE))</f>
        <v/>
      </c>
      <c r="F497" s="26" t="str">
        <f>IF($C497="","",VLOOKUP($C497,Baux!$A:$K,8,FALSE))</f>
        <v/>
      </c>
      <c r="G497" s="27" t="str">
        <f>IF(OR($A497="",$F497=""),"",DATE(YEAR($A497),MONTH($A497),$F497))</f>
        <v/>
      </c>
      <c r="H497" s="28" t="str">
        <f>IF($C497="","",VLOOKUP($C497,Baux!$A:$K,6,FALSE))</f>
        <v/>
      </c>
      <c r="I497" s="28" t="str">
        <f>IF($C497="","",VLOOKUP($C497,Baux!$A:$K,7,FALSE))</f>
        <v/>
      </c>
      <c r="J497" s="28" t="str">
        <f>IF($C497="","",$H497+$I497)</f>
        <v/>
      </c>
      <c r="K497" s="28" t="str">
        <f>IF($C497="","",SUMIFS(Banque_Transactions!$E:$E,Banque_Transactions!$G:$G,$C497&amp;"-"&amp;$B497))</f>
        <v/>
      </c>
      <c r="L497" s="28" t="str">
        <f>IF($C497="","",$J497-$K497)</f>
        <v/>
      </c>
      <c r="M497" s="26" t="str">
        <f>IF($C497="","",IF($L497&lt;=0,"Payé",IF($K497=0,"Impayé","Partiel")))</f>
        <v/>
      </c>
    </row>
    <row r="498" spans="1:13" ht="15">
      <c r="A498" s="14"/>
      <c r="B498" s="26" t="str">
        <f>IF($A498="","",YEAR($A498)*100+MONTH($A498))</f>
        <v/>
      </c>
      <c r="C498" s="8"/>
      <c r="D498" s="26" t="str">
        <f>IF($C498="","",VLOOKUP($C498,Baux!$A:$K,2,FALSE))</f>
        <v/>
      </c>
      <c r="E498" s="26" t="str">
        <f>IF($C498="","",VLOOKUP(VLOOKUP($C498,Baux!$A:$K,3,FALSE),Locataires!$A:$I,2,FALSE))</f>
        <v/>
      </c>
      <c r="F498" s="26" t="str">
        <f>IF($C498="","",VLOOKUP($C498,Baux!$A:$K,8,FALSE))</f>
        <v/>
      </c>
      <c r="G498" s="27" t="str">
        <f>IF(OR($A498="",$F498=""),"",DATE(YEAR($A498),MONTH($A498),$F498))</f>
        <v/>
      </c>
      <c r="H498" s="28" t="str">
        <f>IF($C498="","",VLOOKUP($C498,Baux!$A:$K,6,FALSE))</f>
        <v/>
      </c>
      <c r="I498" s="28" t="str">
        <f>IF($C498="","",VLOOKUP($C498,Baux!$A:$K,7,FALSE))</f>
        <v/>
      </c>
      <c r="J498" s="28" t="str">
        <f>IF($C498="","",$H498+$I498)</f>
        <v/>
      </c>
      <c r="K498" s="28" t="str">
        <f>IF($C498="","",SUMIFS(Banque_Transactions!$E:$E,Banque_Transactions!$G:$G,$C498&amp;"-"&amp;$B498))</f>
        <v/>
      </c>
      <c r="L498" s="28" t="str">
        <f>IF($C498="","",$J498-$K498)</f>
        <v/>
      </c>
      <c r="M498" s="26" t="str">
        <f>IF($C498="","",IF($L498&lt;=0,"Payé",IF($K498=0,"Impayé","Partiel")))</f>
        <v/>
      </c>
    </row>
    <row r="499" spans="1:13" ht="15">
      <c r="A499" s="14"/>
      <c r="B499" s="26" t="str">
        <f>IF($A499="","",YEAR($A499)*100+MONTH($A499))</f>
        <v/>
      </c>
      <c r="C499" s="8"/>
      <c r="D499" s="26" t="str">
        <f>IF($C499="","",VLOOKUP($C499,Baux!$A:$K,2,FALSE))</f>
        <v/>
      </c>
      <c r="E499" s="26" t="str">
        <f>IF($C499="","",VLOOKUP(VLOOKUP($C499,Baux!$A:$K,3,FALSE),Locataires!$A:$I,2,FALSE))</f>
        <v/>
      </c>
      <c r="F499" s="26" t="str">
        <f>IF($C499="","",VLOOKUP($C499,Baux!$A:$K,8,FALSE))</f>
        <v/>
      </c>
      <c r="G499" s="27" t="str">
        <f>IF(OR($A499="",$F499=""),"",DATE(YEAR($A499),MONTH($A499),$F499))</f>
        <v/>
      </c>
      <c r="H499" s="28" t="str">
        <f>IF($C499="","",VLOOKUP($C499,Baux!$A:$K,6,FALSE))</f>
        <v/>
      </c>
      <c r="I499" s="28" t="str">
        <f>IF($C499="","",VLOOKUP($C499,Baux!$A:$K,7,FALSE))</f>
        <v/>
      </c>
      <c r="J499" s="28" t="str">
        <f>IF($C499="","",$H499+$I499)</f>
        <v/>
      </c>
      <c r="K499" s="28" t="str">
        <f>IF($C499="","",SUMIFS(Banque_Transactions!$E:$E,Banque_Transactions!$G:$G,$C499&amp;"-"&amp;$B499))</f>
        <v/>
      </c>
      <c r="L499" s="28" t="str">
        <f>IF($C499="","",$J499-$K499)</f>
        <v/>
      </c>
      <c r="M499" s="26" t="str">
        <f>IF($C499="","",IF($L499&lt;=0,"Payé",IF($K499=0,"Impayé","Partiel")))</f>
        <v/>
      </c>
    </row>
    <row r="500" spans="1:13" ht="15">
      <c r="A500" s="14"/>
      <c r="B500" s="26" t="str">
        <f>IF($A500="","",YEAR($A500)*100+MONTH($A500))</f>
        <v/>
      </c>
      <c r="C500" s="8"/>
      <c r="D500" s="26" t="str">
        <f>IF($C500="","",VLOOKUP($C500,Baux!$A:$K,2,FALSE))</f>
        <v/>
      </c>
      <c r="E500" s="26" t="str">
        <f>IF($C500="","",VLOOKUP(VLOOKUP($C500,Baux!$A:$K,3,FALSE),Locataires!$A:$I,2,FALSE))</f>
        <v/>
      </c>
      <c r="F500" s="26" t="str">
        <f>IF($C500="","",VLOOKUP($C500,Baux!$A:$K,8,FALSE))</f>
        <v/>
      </c>
      <c r="G500" s="27" t="str">
        <f>IF(OR($A500="",$F500=""),"",DATE(YEAR($A500),MONTH($A500),$F500))</f>
        <v/>
      </c>
      <c r="H500" s="28" t="str">
        <f>IF($C500="","",VLOOKUP($C500,Baux!$A:$K,6,FALSE))</f>
        <v/>
      </c>
      <c r="I500" s="28" t="str">
        <f>IF($C500="","",VLOOKUP($C500,Baux!$A:$K,7,FALSE))</f>
        <v/>
      </c>
      <c r="J500" s="28" t="str">
        <f>IF($C500="","",$H500+$I500)</f>
        <v/>
      </c>
      <c r="K500" s="28" t="str">
        <f>IF($C500="","",SUMIFS(Banque_Transactions!$E:$E,Banque_Transactions!$G:$G,$C500&amp;"-"&amp;$B500))</f>
        <v/>
      </c>
      <c r="L500" s="28" t="str">
        <f>IF($C500="","",$J500-$K500)</f>
        <v/>
      </c>
      <c r="M500" s="26" t="str">
        <f>IF($C500="","",IF($L500&lt;=0,"Payé",IF($K500=0,"Impayé","Partiel")))</f>
        <v/>
      </c>
    </row>
    <row r="501" spans="1:13" ht="15">
      <c r="A501" s="17"/>
      <c r="B501" t="str">
        <f>IF($A501="","",YEAR($A501)*100+MONTH($A501))</f>
        <v/>
      </c>
      <c r="D501" t="str">
        <f>IF($C501="","",VLOOKUP($C501,Baux!$A:$K,2,FALSE))</f>
        <v/>
      </c>
      <c r="E501" t="str">
        <f>IF($C501="","",VLOOKUP(VLOOKUP($C501,Baux!$A:$K,3,FALSE),Locataires!$A:$I,2,FALSE))</f>
        <v/>
      </c>
      <c r="F501" t="str">
        <f>IF($C501="","",VLOOKUP($C501,Baux!$A:$K,8,FALSE))</f>
        <v/>
      </c>
      <c r="G501" s="12" t="str">
        <f>IF(OR($A501="",$F501=""),"",DATE(YEAR($A501),MONTH($A501),$F501))</f>
        <v/>
      </c>
      <c r="H501" s="13" t="str">
        <f>IF($C501="","",VLOOKUP($C501,Baux!$A:$K,6,FALSE))</f>
        <v/>
      </c>
      <c r="I501" s="13" t="str">
        <f>IF($C501="","",VLOOKUP($C501,Baux!$A:$K,7,FALSE))</f>
        <v/>
      </c>
      <c r="J501" s="13" t="str">
        <f>IF($C501="","",$H501+$I501)</f>
        <v/>
      </c>
      <c r="K501" s="13" t="str">
        <f>IF($C501="","",SUMIFS(Banque_Transactions!$E:$E,Banque_Transactions!$G:$G,$C501&amp;"-"&amp;$B501))</f>
        <v/>
      </c>
      <c r="L501" s="13" t="str">
        <f>IF($C501="","",$J501-$K501)</f>
        <v/>
      </c>
      <c r="M501" t="str">
        <f>IF($C501="","",IF($L501&lt;=0,"Payé",IF($K501=0,"Impayé","Partiel")))</f>
        <v/>
      </c>
    </row>
    <row r="502" spans="1:13" ht="15">
      <c r="A502" s="17"/>
      <c r="B502" t="str">
        <f>IF($A502="","",YEAR($A502)*100+MONTH($A502))</f>
        <v/>
      </c>
      <c r="D502" t="str">
        <f>IF($C502="","",VLOOKUP($C502,Baux!$A:$K,2,FALSE))</f>
        <v/>
      </c>
      <c r="E502" t="str">
        <f>IF($C502="","",VLOOKUP(VLOOKUP($C502,Baux!$A:$K,3,FALSE),Locataires!$A:$I,2,FALSE))</f>
        <v/>
      </c>
      <c r="F502" t="str">
        <f>IF($C502="","",VLOOKUP($C502,Baux!$A:$K,8,FALSE))</f>
        <v/>
      </c>
      <c r="G502" s="12" t="str">
        <f>IF(OR($A502="",$F502=""),"",DATE(YEAR($A502),MONTH($A502),$F502))</f>
        <v/>
      </c>
      <c r="H502" s="13" t="str">
        <f>IF($C502="","",VLOOKUP($C502,Baux!$A:$K,6,FALSE))</f>
        <v/>
      </c>
      <c r="I502" s="13" t="str">
        <f>IF($C502="","",VLOOKUP($C502,Baux!$A:$K,7,FALSE))</f>
        <v/>
      </c>
      <c r="J502" s="13" t="str">
        <f>IF($C502="","",$H502+$I502)</f>
        <v/>
      </c>
      <c r="K502" s="13" t="str">
        <f>IF($C502="","",SUMIFS(Banque_Transactions!$E:$E,Banque_Transactions!$G:$G,$C502&amp;"-"&amp;$B502))</f>
        <v/>
      </c>
      <c r="L502" s="13" t="str">
        <f>IF($C502="","",$J502-$K502)</f>
        <v/>
      </c>
      <c r="M502" t="str">
        <f>IF($C502="","",IF($L502&lt;=0,"Payé",IF($K502=0,"Impayé","Partiel")))</f>
        <v/>
      </c>
    </row>
    <row r="503" spans="1:13" ht="15">
      <c r="A503" s="17"/>
      <c r="B503" t="str">
        <f>IF($A503="","",YEAR($A503)*100+MONTH($A503))</f>
        <v/>
      </c>
      <c r="D503" t="str">
        <f>IF($C503="","",VLOOKUP($C503,Baux!$A:$K,2,FALSE))</f>
        <v/>
      </c>
      <c r="E503" t="str">
        <f>IF($C503="","",VLOOKUP(VLOOKUP($C503,Baux!$A:$K,3,FALSE),Locataires!$A:$I,2,FALSE))</f>
        <v/>
      </c>
      <c r="F503" t="str">
        <f>IF($C503="","",VLOOKUP($C503,Baux!$A:$K,8,FALSE))</f>
        <v/>
      </c>
      <c r="G503" s="12" t="str">
        <f>IF(OR($A503="",$F503=""),"",DATE(YEAR($A503),MONTH($A503),$F503))</f>
        <v/>
      </c>
      <c r="H503" s="13" t="str">
        <f>IF($C503="","",VLOOKUP($C503,Baux!$A:$K,6,FALSE))</f>
        <v/>
      </c>
      <c r="I503" s="13" t="str">
        <f>IF($C503="","",VLOOKUP($C503,Baux!$A:$K,7,FALSE))</f>
        <v/>
      </c>
      <c r="J503" s="13" t="str">
        <f>IF($C503="","",$H503+$I503)</f>
        <v/>
      </c>
      <c r="K503" s="13" t="str">
        <f>IF($C503="","",SUMIFS(Banque_Transactions!$E:$E,Banque_Transactions!$G:$G,$C503&amp;"-"&amp;$B503))</f>
        <v/>
      </c>
      <c r="L503" s="13" t="str">
        <f>IF($C503="","",$J503-$K503)</f>
        <v/>
      </c>
      <c r="M503" t="str">
        <f>IF($C503="","",IF($L503&lt;=0,"Payé",IF($K503=0,"Impayé","Partiel")))</f>
        <v/>
      </c>
    </row>
    <row r="504" spans="1:13" ht="15">
      <c r="A504" s="17"/>
      <c r="B504" t="str">
        <f>IF($A504="","",YEAR($A504)*100+MONTH($A504))</f>
        <v/>
      </c>
      <c r="D504" t="str">
        <f>IF($C504="","",VLOOKUP($C504,Baux!$A:$K,2,FALSE))</f>
        <v/>
      </c>
      <c r="E504" t="str">
        <f>IF($C504="","",VLOOKUP(VLOOKUP($C504,Baux!$A:$K,3,FALSE),Locataires!$A:$I,2,FALSE))</f>
        <v/>
      </c>
      <c r="F504" t="str">
        <f>IF($C504="","",VLOOKUP($C504,Baux!$A:$K,8,FALSE))</f>
        <v/>
      </c>
      <c r="G504" s="12" t="str">
        <f>IF(OR($A504="",$F504=""),"",DATE(YEAR($A504),MONTH($A504),$F504))</f>
        <v/>
      </c>
      <c r="H504" s="13" t="str">
        <f>IF($C504="","",VLOOKUP($C504,Baux!$A:$K,6,FALSE))</f>
        <v/>
      </c>
      <c r="I504" s="13" t="str">
        <f>IF($C504="","",VLOOKUP($C504,Baux!$A:$K,7,FALSE))</f>
        <v/>
      </c>
      <c r="J504" s="13" t="str">
        <f>IF($C504="","",$H504+$I504)</f>
        <v/>
      </c>
      <c r="K504" s="13" t="str">
        <f>IF($C504="","",SUMIFS(Banque_Transactions!$E:$E,Banque_Transactions!$G:$G,$C504&amp;"-"&amp;$B504))</f>
        <v/>
      </c>
      <c r="L504" s="13" t="str">
        <f>IF($C504="","",$J504-$K504)</f>
        <v/>
      </c>
      <c r="M504" t="str">
        <f>IF($C504="","",IF($L504&lt;=0,"Payé",IF($K504=0,"Impayé","Partiel")))</f>
        <v/>
      </c>
    </row>
    <row r="505" spans="1:13" ht="15">
      <c r="A505" s="17"/>
      <c r="B505" t="str">
        <f>IF($A505="","",YEAR($A505)*100+MONTH($A505))</f>
        <v/>
      </c>
      <c r="D505" t="str">
        <f>IF($C505="","",VLOOKUP($C505,Baux!$A:$K,2,FALSE))</f>
        <v/>
      </c>
      <c r="E505" t="str">
        <f>IF($C505="","",VLOOKUP(VLOOKUP($C505,Baux!$A:$K,3,FALSE),Locataires!$A:$I,2,FALSE))</f>
        <v/>
      </c>
      <c r="F505" t="str">
        <f>IF($C505="","",VLOOKUP($C505,Baux!$A:$K,8,FALSE))</f>
        <v/>
      </c>
      <c r="G505" s="12" t="str">
        <f>IF(OR($A505="",$F505=""),"",DATE(YEAR($A505),MONTH($A505),$F505))</f>
        <v/>
      </c>
      <c r="H505" s="13" t="str">
        <f>IF($C505="","",VLOOKUP($C505,Baux!$A:$K,6,FALSE))</f>
        <v/>
      </c>
      <c r="I505" s="13" t="str">
        <f>IF($C505="","",VLOOKUP($C505,Baux!$A:$K,7,FALSE))</f>
        <v/>
      </c>
      <c r="J505" s="13" t="str">
        <f>IF($C505="","",$H505+$I505)</f>
        <v/>
      </c>
      <c r="K505" s="13" t="str">
        <f>IF($C505="","",SUMIFS(Banque_Transactions!$E:$E,Banque_Transactions!$G:$G,$C505&amp;"-"&amp;$B505))</f>
        <v/>
      </c>
      <c r="L505" s="13" t="str">
        <f>IF($C505="","",$J505-$K505)</f>
        <v/>
      </c>
      <c r="M505" t="str">
        <f>IF($C505="","",IF($L505&lt;=0,"Payé",IF($K505=0,"Impayé","Partiel")))</f>
        <v/>
      </c>
    </row>
    <row r="506" spans="1:13" ht="15">
      <c r="A506" s="17"/>
      <c r="B506" t="str">
        <f>IF($A506="","",YEAR($A506)*100+MONTH($A506))</f>
        <v/>
      </c>
      <c r="D506" t="str">
        <f>IF($C506="","",VLOOKUP($C506,Baux!$A:$K,2,FALSE))</f>
        <v/>
      </c>
      <c r="E506" t="str">
        <f>IF($C506="","",VLOOKUP(VLOOKUP($C506,Baux!$A:$K,3,FALSE),Locataires!$A:$I,2,FALSE))</f>
        <v/>
      </c>
      <c r="F506" t="str">
        <f>IF($C506="","",VLOOKUP($C506,Baux!$A:$K,8,FALSE))</f>
        <v/>
      </c>
      <c r="G506" s="12" t="str">
        <f>IF(OR($A506="",$F506=""),"",DATE(YEAR($A506),MONTH($A506),$F506))</f>
        <v/>
      </c>
      <c r="H506" s="13" t="str">
        <f>IF($C506="","",VLOOKUP($C506,Baux!$A:$K,6,FALSE))</f>
        <v/>
      </c>
      <c r="I506" s="13" t="str">
        <f>IF($C506="","",VLOOKUP($C506,Baux!$A:$K,7,FALSE))</f>
        <v/>
      </c>
      <c r="J506" s="13" t="str">
        <f>IF($C506="","",$H506+$I506)</f>
        <v/>
      </c>
      <c r="K506" s="13" t="str">
        <f>IF($C506="","",SUMIFS(Banque_Transactions!$E:$E,Banque_Transactions!$G:$G,$C506&amp;"-"&amp;$B506))</f>
        <v/>
      </c>
      <c r="L506" s="13" t="str">
        <f>IF($C506="","",$J506-$K506)</f>
        <v/>
      </c>
      <c r="M506" t="str">
        <f>IF($C506="","",IF($L506&lt;=0,"Payé",IF($K506=0,"Impayé","Partiel")))</f>
        <v/>
      </c>
    </row>
    <row r="507" spans="1:13" ht="15">
      <c r="A507" s="17"/>
      <c r="B507" t="str">
        <f>IF($A507="","",YEAR($A507)*100+MONTH($A507))</f>
        <v/>
      </c>
      <c r="D507" t="str">
        <f>IF($C507="","",VLOOKUP($C507,Baux!$A:$K,2,FALSE))</f>
        <v/>
      </c>
      <c r="E507" t="str">
        <f>IF($C507="","",VLOOKUP(VLOOKUP($C507,Baux!$A:$K,3,FALSE),Locataires!$A:$I,2,FALSE))</f>
        <v/>
      </c>
      <c r="F507" t="str">
        <f>IF($C507="","",VLOOKUP($C507,Baux!$A:$K,8,FALSE))</f>
        <v/>
      </c>
      <c r="G507" s="12" t="str">
        <f>IF(OR($A507="",$F507=""),"",DATE(YEAR($A507),MONTH($A507),$F507))</f>
        <v/>
      </c>
      <c r="H507" s="13" t="str">
        <f>IF($C507="","",VLOOKUP($C507,Baux!$A:$K,6,FALSE))</f>
        <v/>
      </c>
      <c r="I507" s="13" t="str">
        <f>IF($C507="","",VLOOKUP($C507,Baux!$A:$K,7,FALSE))</f>
        <v/>
      </c>
      <c r="J507" s="13" t="str">
        <f>IF($C507="","",$H507+$I507)</f>
        <v/>
      </c>
      <c r="K507" s="13" t="str">
        <f>IF($C507="","",SUMIFS(Banque_Transactions!$E:$E,Banque_Transactions!$G:$G,$C507&amp;"-"&amp;$B507))</f>
        <v/>
      </c>
      <c r="L507" s="13" t="str">
        <f>IF($C507="","",$J507-$K507)</f>
        <v/>
      </c>
      <c r="M507" t="str">
        <f>IF($C507="","",IF($L507&lt;=0,"Payé",IF($K507=0,"Impayé","Partiel")))</f>
        <v/>
      </c>
    </row>
    <row r="508" spans="1:13" ht="15">
      <c r="A508" s="17"/>
      <c r="B508" t="str">
        <f>IF($A508="","",YEAR($A508)*100+MONTH($A508))</f>
        <v/>
      </c>
      <c r="D508" t="str">
        <f>IF($C508="","",VLOOKUP($C508,Baux!$A:$K,2,FALSE))</f>
        <v/>
      </c>
      <c r="E508" t="str">
        <f>IF($C508="","",VLOOKUP(VLOOKUP($C508,Baux!$A:$K,3,FALSE),Locataires!$A:$I,2,FALSE))</f>
        <v/>
      </c>
      <c r="F508" t="str">
        <f>IF($C508="","",VLOOKUP($C508,Baux!$A:$K,8,FALSE))</f>
        <v/>
      </c>
      <c r="G508" s="12" t="str">
        <f>IF(OR($A508="",$F508=""),"",DATE(YEAR($A508),MONTH($A508),$F508))</f>
        <v/>
      </c>
      <c r="H508" s="13" t="str">
        <f>IF($C508="","",VLOOKUP($C508,Baux!$A:$K,6,FALSE))</f>
        <v/>
      </c>
      <c r="I508" s="13" t="str">
        <f>IF($C508="","",VLOOKUP($C508,Baux!$A:$K,7,FALSE))</f>
        <v/>
      </c>
      <c r="J508" s="13" t="str">
        <f>IF($C508="","",$H508+$I508)</f>
        <v/>
      </c>
      <c r="K508" s="13" t="str">
        <f>IF($C508="","",SUMIFS(Banque_Transactions!$E:$E,Banque_Transactions!$G:$G,$C508&amp;"-"&amp;$B508))</f>
        <v/>
      </c>
      <c r="L508" s="13" t="str">
        <f>IF($C508="","",$J508-$K508)</f>
        <v/>
      </c>
      <c r="M508" t="str">
        <f>IF($C508="","",IF($L508&lt;=0,"Payé",IF($K508=0,"Impayé","Partiel")))</f>
        <v/>
      </c>
    </row>
    <row r="509" spans="1:13" ht="15">
      <c r="A509" s="17"/>
      <c r="B509" t="str">
        <f>IF($A509="","",YEAR($A509)*100+MONTH($A509))</f>
        <v/>
      </c>
      <c r="D509" t="str">
        <f>IF($C509="","",VLOOKUP($C509,Baux!$A:$K,2,FALSE))</f>
        <v/>
      </c>
      <c r="E509" t="str">
        <f>IF($C509="","",VLOOKUP(VLOOKUP($C509,Baux!$A:$K,3,FALSE),Locataires!$A:$I,2,FALSE))</f>
        <v/>
      </c>
      <c r="F509" t="str">
        <f>IF($C509="","",VLOOKUP($C509,Baux!$A:$K,8,FALSE))</f>
        <v/>
      </c>
      <c r="G509" s="12" t="str">
        <f>IF(OR($A509="",$F509=""),"",DATE(YEAR($A509),MONTH($A509),$F509))</f>
        <v/>
      </c>
      <c r="H509" s="13" t="str">
        <f>IF($C509="","",VLOOKUP($C509,Baux!$A:$K,6,FALSE))</f>
        <v/>
      </c>
      <c r="I509" s="13" t="str">
        <f>IF($C509="","",VLOOKUP($C509,Baux!$A:$K,7,FALSE))</f>
        <v/>
      </c>
      <c r="J509" s="13" t="str">
        <f>IF($C509="","",$H509+$I509)</f>
        <v/>
      </c>
      <c r="K509" s="13" t="str">
        <f>IF($C509="","",SUMIFS(Banque_Transactions!$E:$E,Banque_Transactions!$G:$G,$C509&amp;"-"&amp;$B509))</f>
        <v/>
      </c>
      <c r="L509" s="13" t="str">
        <f>IF($C509="","",$J509-$K509)</f>
        <v/>
      </c>
      <c r="M509" t="str">
        <f>IF($C509="","",IF($L509&lt;=0,"Payé",IF($K509=0,"Impayé","Partiel")))</f>
        <v/>
      </c>
    </row>
    <row r="510" spans="1:13" ht="15">
      <c r="A510" s="17"/>
      <c r="B510" t="str">
        <f>IF($A510="","",YEAR($A510)*100+MONTH($A510))</f>
        <v/>
      </c>
      <c r="D510" t="str">
        <f>IF($C510="","",VLOOKUP($C510,Baux!$A:$K,2,FALSE))</f>
        <v/>
      </c>
      <c r="E510" t="str">
        <f>IF($C510="","",VLOOKUP(VLOOKUP($C510,Baux!$A:$K,3,FALSE),Locataires!$A:$I,2,FALSE))</f>
        <v/>
      </c>
      <c r="F510" t="str">
        <f>IF($C510="","",VLOOKUP($C510,Baux!$A:$K,8,FALSE))</f>
        <v/>
      </c>
      <c r="G510" s="12" t="str">
        <f>IF(OR($A510="",$F510=""),"",DATE(YEAR($A510),MONTH($A510),$F510))</f>
        <v/>
      </c>
      <c r="H510" s="13" t="str">
        <f>IF($C510="","",VLOOKUP($C510,Baux!$A:$K,6,FALSE))</f>
        <v/>
      </c>
      <c r="I510" s="13" t="str">
        <f>IF($C510="","",VLOOKUP($C510,Baux!$A:$K,7,FALSE))</f>
        <v/>
      </c>
      <c r="J510" s="13" t="str">
        <f>IF($C510="","",$H510+$I510)</f>
        <v/>
      </c>
      <c r="K510" s="13" t="str">
        <f>IF($C510="","",SUMIFS(Banque_Transactions!$E:$E,Banque_Transactions!$G:$G,$C510&amp;"-"&amp;$B510))</f>
        <v/>
      </c>
      <c r="L510" s="13" t="str">
        <f>IF($C510="","",$J510-$K510)</f>
        <v/>
      </c>
      <c r="M510" t="str">
        <f>IF($C510="","",IF($L510&lt;=0,"Payé",IF($K510=0,"Impayé","Partiel")))</f>
        <v/>
      </c>
    </row>
    <row r="511" spans="1:13" ht="15">
      <c r="A511" s="17"/>
      <c r="B511" t="str">
        <f>IF($A511="","",YEAR($A511)*100+MONTH($A511))</f>
        <v/>
      </c>
      <c r="D511" t="str">
        <f>IF($C511="","",VLOOKUP($C511,Baux!$A:$K,2,FALSE))</f>
        <v/>
      </c>
      <c r="E511" t="str">
        <f>IF($C511="","",VLOOKUP(VLOOKUP($C511,Baux!$A:$K,3,FALSE),Locataires!$A:$I,2,FALSE))</f>
        <v/>
      </c>
      <c r="F511" t="str">
        <f>IF($C511="","",VLOOKUP($C511,Baux!$A:$K,8,FALSE))</f>
        <v/>
      </c>
      <c r="G511" s="12" t="str">
        <f>IF(OR($A511="",$F511=""),"",DATE(YEAR($A511),MONTH($A511),$F511))</f>
        <v/>
      </c>
      <c r="H511" s="13" t="str">
        <f>IF($C511="","",VLOOKUP($C511,Baux!$A:$K,6,FALSE))</f>
        <v/>
      </c>
      <c r="I511" s="13" t="str">
        <f>IF($C511="","",VLOOKUP($C511,Baux!$A:$K,7,FALSE))</f>
        <v/>
      </c>
      <c r="J511" s="13" t="str">
        <f>IF($C511="","",$H511+$I511)</f>
        <v/>
      </c>
      <c r="K511" s="13" t="str">
        <f>IF($C511="","",SUMIFS(Banque_Transactions!$E:$E,Banque_Transactions!$G:$G,$C511&amp;"-"&amp;$B511))</f>
        <v/>
      </c>
      <c r="L511" s="13" t="str">
        <f>IF($C511="","",$J511-$K511)</f>
        <v/>
      </c>
      <c r="M511" t="str">
        <f>IF($C511="","",IF($L511&lt;=0,"Payé",IF($K511=0,"Impayé","Partiel")))</f>
        <v/>
      </c>
    </row>
    <row r="512" spans="1:13" ht="15">
      <c r="A512" s="17"/>
      <c r="B512" t="str">
        <f>IF($A512="","",YEAR($A512)*100+MONTH($A512))</f>
        <v/>
      </c>
      <c r="D512" t="str">
        <f>IF($C512="","",VLOOKUP($C512,Baux!$A:$K,2,FALSE))</f>
        <v/>
      </c>
      <c r="E512" t="str">
        <f>IF($C512="","",VLOOKUP(VLOOKUP($C512,Baux!$A:$K,3,FALSE),Locataires!$A:$I,2,FALSE))</f>
        <v/>
      </c>
      <c r="F512" t="str">
        <f>IF($C512="","",VLOOKUP($C512,Baux!$A:$K,8,FALSE))</f>
        <v/>
      </c>
      <c r="G512" s="12" t="str">
        <f>IF(OR($A512="",$F512=""),"",DATE(YEAR($A512),MONTH($A512),$F512))</f>
        <v/>
      </c>
      <c r="H512" s="13" t="str">
        <f>IF($C512="","",VLOOKUP($C512,Baux!$A:$K,6,FALSE))</f>
        <v/>
      </c>
      <c r="I512" s="13" t="str">
        <f>IF($C512="","",VLOOKUP($C512,Baux!$A:$K,7,FALSE))</f>
        <v/>
      </c>
      <c r="J512" s="13" t="str">
        <f>IF($C512="","",$H512+$I512)</f>
        <v/>
      </c>
      <c r="K512" s="13" t="str">
        <f>IF($C512="","",SUMIFS(Banque_Transactions!$E:$E,Banque_Transactions!$G:$G,$C512&amp;"-"&amp;$B512))</f>
        <v/>
      </c>
      <c r="L512" s="13" t="str">
        <f>IF($C512="","",$J512-$K512)</f>
        <v/>
      </c>
      <c r="M512" t="str">
        <f>IF($C512="","",IF($L512&lt;=0,"Payé",IF($K512=0,"Impayé","Partiel")))</f>
        <v/>
      </c>
    </row>
    <row r="513" spans="1:13" ht="15">
      <c r="A513" s="17"/>
      <c r="B513" t="str">
        <f>IF($A513="","",YEAR($A513)*100+MONTH($A513))</f>
        <v/>
      </c>
      <c r="D513" t="str">
        <f>IF($C513="","",VLOOKUP($C513,Baux!$A:$K,2,FALSE))</f>
        <v/>
      </c>
      <c r="E513" t="str">
        <f>IF($C513="","",VLOOKUP(VLOOKUP($C513,Baux!$A:$K,3,FALSE),Locataires!$A:$I,2,FALSE))</f>
        <v/>
      </c>
      <c r="F513" t="str">
        <f>IF($C513="","",VLOOKUP($C513,Baux!$A:$K,8,FALSE))</f>
        <v/>
      </c>
      <c r="G513" s="12" t="str">
        <f>IF(OR($A513="",$F513=""),"",DATE(YEAR($A513),MONTH($A513),$F513))</f>
        <v/>
      </c>
      <c r="H513" s="13" t="str">
        <f>IF($C513="","",VLOOKUP($C513,Baux!$A:$K,6,FALSE))</f>
        <v/>
      </c>
      <c r="I513" s="13" t="str">
        <f>IF($C513="","",VLOOKUP($C513,Baux!$A:$K,7,FALSE))</f>
        <v/>
      </c>
      <c r="J513" s="13" t="str">
        <f>IF($C513="","",$H513+$I513)</f>
        <v/>
      </c>
      <c r="K513" s="13" t="str">
        <f>IF($C513="","",SUMIFS(Banque_Transactions!$E:$E,Banque_Transactions!$G:$G,$C513&amp;"-"&amp;$B513))</f>
        <v/>
      </c>
      <c r="L513" s="13" t="str">
        <f>IF($C513="","",$J513-$K513)</f>
        <v/>
      </c>
      <c r="M513" t="str">
        <f>IF($C513="","",IF($L513&lt;=0,"Payé",IF($K513=0,"Impayé","Partiel")))</f>
        <v/>
      </c>
    </row>
    <row r="514" spans="1:13" ht="15">
      <c r="A514" s="17"/>
      <c r="B514" t="str">
        <f>IF($A514="","",YEAR($A514)*100+MONTH($A514))</f>
        <v/>
      </c>
      <c r="D514" t="str">
        <f>IF($C514="","",VLOOKUP($C514,Baux!$A:$K,2,FALSE))</f>
        <v/>
      </c>
      <c r="E514" t="str">
        <f>IF($C514="","",VLOOKUP(VLOOKUP($C514,Baux!$A:$K,3,FALSE),Locataires!$A:$I,2,FALSE))</f>
        <v/>
      </c>
      <c r="F514" t="str">
        <f>IF($C514="","",VLOOKUP($C514,Baux!$A:$K,8,FALSE))</f>
        <v/>
      </c>
      <c r="G514" s="12" t="str">
        <f>IF(OR($A514="",$F514=""),"",DATE(YEAR($A514),MONTH($A514),$F514))</f>
        <v/>
      </c>
      <c r="H514" s="13" t="str">
        <f>IF($C514="","",VLOOKUP($C514,Baux!$A:$K,6,FALSE))</f>
        <v/>
      </c>
      <c r="I514" s="13" t="str">
        <f>IF($C514="","",VLOOKUP($C514,Baux!$A:$K,7,FALSE))</f>
        <v/>
      </c>
      <c r="J514" s="13" t="str">
        <f>IF($C514="","",$H514+$I514)</f>
        <v/>
      </c>
      <c r="K514" s="13" t="str">
        <f>IF($C514="","",SUMIFS(Banque_Transactions!$E:$E,Banque_Transactions!$G:$G,$C514&amp;"-"&amp;$B514))</f>
        <v/>
      </c>
      <c r="L514" s="13" t="str">
        <f>IF($C514="","",$J514-$K514)</f>
        <v/>
      </c>
      <c r="M514" t="str">
        <f>IF($C514="","",IF($L514&lt;=0,"Payé",IF($K514=0,"Impayé","Partiel")))</f>
        <v/>
      </c>
    </row>
    <row r="515" spans="1:13" ht="15">
      <c r="A515" s="17"/>
      <c r="B515" t="str">
        <f>IF($A515="","",YEAR($A515)*100+MONTH($A515))</f>
        <v/>
      </c>
      <c r="D515" t="str">
        <f>IF($C515="","",VLOOKUP($C515,Baux!$A:$K,2,FALSE))</f>
        <v/>
      </c>
      <c r="E515" t="str">
        <f>IF($C515="","",VLOOKUP(VLOOKUP($C515,Baux!$A:$K,3,FALSE),Locataires!$A:$I,2,FALSE))</f>
        <v/>
      </c>
      <c r="F515" t="str">
        <f>IF($C515="","",VLOOKUP($C515,Baux!$A:$K,8,FALSE))</f>
        <v/>
      </c>
      <c r="G515" s="12" t="str">
        <f>IF(OR($A515="",$F515=""),"",DATE(YEAR($A515),MONTH($A515),$F515))</f>
        <v/>
      </c>
      <c r="H515" s="13" t="str">
        <f>IF($C515="","",VLOOKUP($C515,Baux!$A:$K,6,FALSE))</f>
        <v/>
      </c>
      <c r="I515" s="13" t="str">
        <f>IF($C515="","",VLOOKUP($C515,Baux!$A:$K,7,FALSE))</f>
        <v/>
      </c>
      <c r="J515" s="13" t="str">
        <f>IF($C515="","",$H515+$I515)</f>
        <v/>
      </c>
      <c r="K515" s="13" t="str">
        <f>IF($C515="","",SUMIFS(Banque_Transactions!$E:$E,Banque_Transactions!$G:$G,$C515&amp;"-"&amp;$B515))</f>
        <v/>
      </c>
      <c r="L515" s="13" t="str">
        <f>IF($C515="","",$J515-$K515)</f>
        <v/>
      </c>
      <c r="M515" t="str">
        <f>IF($C515="","",IF($L515&lt;=0,"Payé",IF($K515=0,"Impayé","Partiel")))</f>
        <v/>
      </c>
    </row>
    <row r="516" spans="1:13" ht="15">
      <c r="A516" s="17"/>
      <c r="B516" t="str">
        <f>IF($A516="","",YEAR($A516)*100+MONTH($A516))</f>
        <v/>
      </c>
      <c r="D516" t="str">
        <f>IF($C516="","",VLOOKUP($C516,Baux!$A:$K,2,FALSE))</f>
        <v/>
      </c>
      <c r="E516" t="str">
        <f>IF($C516="","",VLOOKUP(VLOOKUP($C516,Baux!$A:$K,3,FALSE),Locataires!$A:$I,2,FALSE))</f>
        <v/>
      </c>
      <c r="F516" t="str">
        <f>IF($C516="","",VLOOKUP($C516,Baux!$A:$K,8,FALSE))</f>
        <v/>
      </c>
      <c r="G516" s="12" t="str">
        <f>IF(OR($A516="",$F516=""),"",DATE(YEAR($A516),MONTH($A516),$F516))</f>
        <v/>
      </c>
      <c r="H516" s="13" t="str">
        <f>IF($C516="","",VLOOKUP($C516,Baux!$A:$K,6,FALSE))</f>
        <v/>
      </c>
      <c r="I516" s="13" t="str">
        <f>IF($C516="","",VLOOKUP($C516,Baux!$A:$K,7,FALSE))</f>
        <v/>
      </c>
      <c r="J516" s="13" t="str">
        <f>IF($C516="","",$H516+$I516)</f>
        <v/>
      </c>
      <c r="K516" s="13" t="str">
        <f>IF($C516="","",SUMIFS(Banque_Transactions!$E:$E,Banque_Transactions!$G:$G,$C516&amp;"-"&amp;$B516))</f>
        <v/>
      </c>
      <c r="L516" s="13" t="str">
        <f>IF($C516="","",$J516-$K516)</f>
        <v/>
      </c>
      <c r="M516" t="str">
        <f>IF($C516="","",IF($L516&lt;=0,"Payé",IF($K516=0,"Impayé","Partiel")))</f>
        <v/>
      </c>
    </row>
    <row r="517" spans="1:13" ht="15">
      <c r="A517" s="17"/>
      <c r="B517" t="str">
        <f>IF($A517="","",YEAR($A517)*100+MONTH($A517))</f>
        <v/>
      </c>
      <c r="D517" t="str">
        <f>IF($C517="","",VLOOKUP($C517,Baux!$A:$K,2,FALSE))</f>
        <v/>
      </c>
      <c r="E517" t="str">
        <f>IF($C517="","",VLOOKUP(VLOOKUP($C517,Baux!$A:$K,3,FALSE),Locataires!$A:$I,2,FALSE))</f>
        <v/>
      </c>
      <c r="F517" t="str">
        <f>IF($C517="","",VLOOKUP($C517,Baux!$A:$K,8,FALSE))</f>
        <v/>
      </c>
      <c r="G517" s="12" t="str">
        <f>IF(OR($A517="",$F517=""),"",DATE(YEAR($A517),MONTH($A517),$F517))</f>
        <v/>
      </c>
      <c r="H517" s="13" t="str">
        <f>IF($C517="","",VLOOKUP($C517,Baux!$A:$K,6,FALSE))</f>
        <v/>
      </c>
      <c r="I517" s="13" t="str">
        <f>IF($C517="","",VLOOKUP($C517,Baux!$A:$K,7,FALSE))</f>
        <v/>
      </c>
      <c r="J517" s="13" t="str">
        <f>IF($C517="","",$H517+$I517)</f>
        <v/>
      </c>
      <c r="K517" s="13" t="str">
        <f>IF($C517="","",SUMIFS(Banque_Transactions!$E:$E,Banque_Transactions!$G:$G,$C517&amp;"-"&amp;$B517))</f>
        <v/>
      </c>
      <c r="L517" s="13" t="str">
        <f>IF($C517="","",$J517-$K517)</f>
        <v/>
      </c>
      <c r="M517" t="str">
        <f>IF($C517="","",IF($L517&lt;=0,"Payé",IF($K517=0,"Impayé","Partiel")))</f>
        <v/>
      </c>
    </row>
    <row r="518" spans="1:13" ht="15">
      <c r="A518" s="17"/>
      <c r="B518" t="str">
        <f>IF($A518="","",YEAR($A518)*100+MONTH($A518))</f>
        <v/>
      </c>
      <c r="D518" t="str">
        <f>IF($C518="","",VLOOKUP($C518,Baux!$A:$K,2,FALSE))</f>
        <v/>
      </c>
      <c r="E518" t="str">
        <f>IF($C518="","",VLOOKUP(VLOOKUP($C518,Baux!$A:$K,3,FALSE),Locataires!$A:$I,2,FALSE))</f>
        <v/>
      </c>
      <c r="F518" t="str">
        <f>IF($C518="","",VLOOKUP($C518,Baux!$A:$K,8,FALSE))</f>
        <v/>
      </c>
      <c r="G518" s="12" t="str">
        <f>IF(OR($A518="",$F518=""),"",DATE(YEAR($A518),MONTH($A518),$F518))</f>
        <v/>
      </c>
      <c r="H518" s="13" t="str">
        <f>IF($C518="","",VLOOKUP($C518,Baux!$A:$K,6,FALSE))</f>
        <v/>
      </c>
      <c r="I518" s="13" t="str">
        <f>IF($C518="","",VLOOKUP($C518,Baux!$A:$K,7,FALSE))</f>
        <v/>
      </c>
      <c r="J518" s="13" t="str">
        <f>IF($C518="","",$H518+$I518)</f>
        <v/>
      </c>
      <c r="K518" s="13" t="str">
        <f>IF($C518="","",SUMIFS(Banque_Transactions!$E:$E,Banque_Transactions!$G:$G,$C518&amp;"-"&amp;$B518))</f>
        <v/>
      </c>
      <c r="L518" s="13" t="str">
        <f>IF($C518="","",$J518-$K518)</f>
        <v/>
      </c>
      <c r="M518" t="str">
        <f>IF($C518="","",IF($L518&lt;=0,"Payé",IF($K518=0,"Impayé","Partiel")))</f>
        <v/>
      </c>
    </row>
    <row r="519" spans="1:13" ht="15">
      <c r="A519" s="17"/>
      <c r="B519" t="str">
        <f>IF($A519="","",YEAR($A519)*100+MONTH($A519))</f>
        <v/>
      </c>
      <c r="D519" t="str">
        <f>IF($C519="","",VLOOKUP($C519,Baux!$A:$K,2,FALSE))</f>
        <v/>
      </c>
      <c r="E519" t="str">
        <f>IF($C519="","",VLOOKUP(VLOOKUP($C519,Baux!$A:$K,3,FALSE),Locataires!$A:$I,2,FALSE))</f>
        <v/>
      </c>
      <c r="F519" t="str">
        <f>IF($C519="","",VLOOKUP($C519,Baux!$A:$K,8,FALSE))</f>
        <v/>
      </c>
      <c r="G519" s="12" t="str">
        <f>IF(OR($A519="",$F519=""),"",DATE(YEAR($A519),MONTH($A519),$F519))</f>
        <v/>
      </c>
      <c r="H519" s="13" t="str">
        <f>IF($C519="","",VLOOKUP($C519,Baux!$A:$K,6,FALSE))</f>
        <v/>
      </c>
      <c r="I519" s="13" t="str">
        <f>IF($C519="","",VLOOKUP($C519,Baux!$A:$K,7,FALSE))</f>
        <v/>
      </c>
      <c r="J519" s="13" t="str">
        <f>IF($C519="","",$H519+$I519)</f>
        <v/>
      </c>
      <c r="K519" s="13" t="str">
        <f>IF($C519="","",SUMIFS(Banque_Transactions!$E:$E,Banque_Transactions!$G:$G,$C519&amp;"-"&amp;$B519))</f>
        <v/>
      </c>
      <c r="L519" s="13" t="str">
        <f>IF($C519="","",$J519-$K519)</f>
        <v/>
      </c>
      <c r="M519" t="str">
        <f>IF($C519="","",IF($L519&lt;=0,"Payé",IF($K519=0,"Impayé","Partiel")))</f>
        <v/>
      </c>
    </row>
    <row r="520" spans="1:13" ht="15">
      <c r="A520" s="17"/>
      <c r="B520" t="str">
        <f>IF($A520="","",YEAR($A520)*100+MONTH($A520))</f>
        <v/>
      </c>
      <c r="D520" t="str">
        <f>IF($C520="","",VLOOKUP($C520,Baux!$A:$K,2,FALSE))</f>
        <v/>
      </c>
      <c r="E520" t="str">
        <f>IF($C520="","",VLOOKUP(VLOOKUP($C520,Baux!$A:$K,3,FALSE),Locataires!$A:$I,2,FALSE))</f>
        <v/>
      </c>
      <c r="F520" t="str">
        <f>IF($C520="","",VLOOKUP($C520,Baux!$A:$K,8,FALSE))</f>
        <v/>
      </c>
      <c r="G520" s="12" t="str">
        <f>IF(OR($A520="",$F520=""),"",DATE(YEAR($A520),MONTH($A520),$F520))</f>
        <v/>
      </c>
      <c r="H520" s="13" t="str">
        <f>IF($C520="","",VLOOKUP($C520,Baux!$A:$K,6,FALSE))</f>
        <v/>
      </c>
      <c r="I520" s="13" t="str">
        <f>IF($C520="","",VLOOKUP($C520,Baux!$A:$K,7,FALSE))</f>
        <v/>
      </c>
      <c r="J520" s="13" t="str">
        <f>IF($C520="","",$H520+$I520)</f>
        <v/>
      </c>
      <c r="K520" s="13" t="str">
        <f>IF($C520="","",SUMIFS(Banque_Transactions!$E:$E,Banque_Transactions!$G:$G,$C520&amp;"-"&amp;$B520))</f>
        <v/>
      </c>
      <c r="L520" s="13" t="str">
        <f>IF($C520="","",$J520-$K520)</f>
        <v/>
      </c>
      <c r="M520" t="str">
        <f>IF($C520="","",IF($L520&lt;=0,"Payé",IF($K520=0,"Impayé","Partiel")))</f>
        <v/>
      </c>
    </row>
    <row r="521" spans="1:13" ht="15">
      <c r="A521" s="17"/>
      <c r="B521" t="str">
        <f>IF($A521="","",YEAR($A521)*100+MONTH($A521))</f>
        <v/>
      </c>
      <c r="D521" t="str">
        <f>IF($C521="","",VLOOKUP($C521,Baux!$A:$K,2,FALSE))</f>
        <v/>
      </c>
      <c r="E521" t="str">
        <f>IF($C521="","",VLOOKUP(VLOOKUP($C521,Baux!$A:$K,3,FALSE),Locataires!$A:$I,2,FALSE))</f>
        <v/>
      </c>
      <c r="F521" t="str">
        <f>IF($C521="","",VLOOKUP($C521,Baux!$A:$K,8,FALSE))</f>
        <v/>
      </c>
      <c r="G521" s="12" t="str">
        <f>IF(OR($A521="",$F521=""),"",DATE(YEAR($A521),MONTH($A521),$F521))</f>
        <v/>
      </c>
      <c r="H521" s="13" t="str">
        <f>IF($C521="","",VLOOKUP($C521,Baux!$A:$K,6,FALSE))</f>
        <v/>
      </c>
      <c r="I521" s="13" t="str">
        <f>IF($C521="","",VLOOKUP($C521,Baux!$A:$K,7,FALSE))</f>
        <v/>
      </c>
      <c r="J521" s="13" t="str">
        <f>IF($C521="","",$H521+$I521)</f>
        <v/>
      </c>
      <c r="K521" s="13" t="str">
        <f>IF($C521="","",SUMIFS(Banque_Transactions!$E:$E,Banque_Transactions!$G:$G,$C521&amp;"-"&amp;$B521))</f>
        <v/>
      </c>
      <c r="L521" s="13" t="str">
        <f>IF($C521="","",$J521-$K521)</f>
        <v/>
      </c>
      <c r="M521" t="str">
        <f>IF($C521="","",IF($L521&lt;=0,"Payé",IF($K521=0,"Impayé","Partiel")))</f>
        <v/>
      </c>
    </row>
    <row r="522" spans="1:13" ht="15">
      <c r="A522" s="17"/>
      <c r="B522" t="str">
        <f>IF($A522="","",YEAR($A522)*100+MONTH($A522))</f>
        <v/>
      </c>
      <c r="D522" t="str">
        <f>IF($C522="","",VLOOKUP($C522,Baux!$A:$K,2,FALSE))</f>
        <v/>
      </c>
      <c r="E522" t="str">
        <f>IF($C522="","",VLOOKUP(VLOOKUP($C522,Baux!$A:$K,3,FALSE),Locataires!$A:$I,2,FALSE))</f>
        <v/>
      </c>
      <c r="F522" t="str">
        <f>IF($C522="","",VLOOKUP($C522,Baux!$A:$K,8,FALSE))</f>
        <v/>
      </c>
      <c r="G522" s="12" t="str">
        <f>IF(OR($A522="",$F522=""),"",DATE(YEAR($A522),MONTH($A522),$F522))</f>
        <v/>
      </c>
      <c r="H522" s="13" t="str">
        <f>IF($C522="","",VLOOKUP($C522,Baux!$A:$K,6,FALSE))</f>
        <v/>
      </c>
      <c r="I522" s="13" t="str">
        <f>IF($C522="","",VLOOKUP($C522,Baux!$A:$K,7,FALSE))</f>
        <v/>
      </c>
      <c r="J522" s="13" t="str">
        <f>IF($C522="","",$H522+$I522)</f>
        <v/>
      </c>
      <c r="K522" s="13" t="str">
        <f>IF($C522="","",SUMIFS(Banque_Transactions!$E:$E,Banque_Transactions!$G:$G,$C522&amp;"-"&amp;$B522))</f>
        <v/>
      </c>
      <c r="L522" s="13" t="str">
        <f>IF($C522="","",$J522-$K522)</f>
        <v/>
      </c>
      <c r="M522" t="str">
        <f>IF($C522="","",IF($L522&lt;=0,"Payé",IF($K522=0,"Impayé","Partiel")))</f>
        <v/>
      </c>
    </row>
    <row r="523" spans="1:13" ht="15">
      <c r="A523" s="17"/>
      <c r="B523" t="str">
        <f>IF($A523="","",YEAR($A523)*100+MONTH($A523))</f>
        <v/>
      </c>
      <c r="D523" t="str">
        <f>IF($C523="","",VLOOKUP($C523,Baux!$A:$K,2,FALSE))</f>
        <v/>
      </c>
      <c r="E523" t="str">
        <f>IF($C523="","",VLOOKUP(VLOOKUP($C523,Baux!$A:$K,3,FALSE),Locataires!$A:$I,2,FALSE))</f>
        <v/>
      </c>
      <c r="F523" t="str">
        <f>IF($C523="","",VLOOKUP($C523,Baux!$A:$K,8,FALSE))</f>
        <v/>
      </c>
      <c r="G523" s="12" t="str">
        <f>IF(OR($A523="",$F523=""),"",DATE(YEAR($A523),MONTH($A523),$F523))</f>
        <v/>
      </c>
      <c r="H523" s="13" t="str">
        <f>IF($C523="","",VLOOKUP($C523,Baux!$A:$K,6,FALSE))</f>
        <v/>
      </c>
      <c r="I523" s="13" t="str">
        <f>IF($C523="","",VLOOKUP($C523,Baux!$A:$K,7,FALSE))</f>
        <v/>
      </c>
      <c r="J523" s="13" t="str">
        <f>IF($C523="","",$H523+$I523)</f>
        <v/>
      </c>
      <c r="K523" s="13" t="str">
        <f>IF($C523="","",SUMIFS(Banque_Transactions!$E:$E,Banque_Transactions!$G:$G,$C523&amp;"-"&amp;$B523))</f>
        <v/>
      </c>
      <c r="L523" s="13" t="str">
        <f>IF($C523="","",$J523-$K523)</f>
        <v/>
      </c>
      <c r="M523" t="str">
        <f>IF($C523="","",IF($L523&lt;=0,"Payé",IF($K523=0,"Impayé","Partiel")))</f>
        <v/>
      </c>
    </row>
    <row r="524" spans="1:13" ht="15">
      <c r="A524" s="17"/>
      <c r="B524" t="str">
        <f>IF($A524="","",YEAR($A524)*100+MONTH($A524))</f>
        <v/>
      </c>
      <c r="D524" t="str">
        <f>IF($C524="","",VLOOKUP($C524,Baux!$A:$K,2,FALSE))</f>
        <v/>
      </c>
      <c r="E524" t="str">
        <f>IF($C524="","",VLOOKUP(VLOOKUP($C524,Baux!$A:$K,3,FALSE),Locataires!$A:$I,2,FALSE))</f>
        <v/>
      </c>
      <c r="F524" t="str">
        <f>IF($C524="","",VLOOKUP($C524,Baux!$A:$K,8,FALSE))</f>
        <v/>
      </c>
      <c r="G524" s="12" t="str">
        <f>IF(OR($A524="",$F524=""),"",DATE(YEAR($A524),MONTH($A524),$F524))</f>
        <v/>
      </c>
      <c r="H524" s="13" t="str">
        <f>IF($C524="","",VLOOKUP($C524,Baux!$A:$K,6,FALSE))</f>
        <v/>
      </c>
      <c r="I524" s="13" t="str">
        <f>IF($C524="","",VLOOKUP($C524,Baux!$A:$K,7,FALSE))</f>
        <v/>
      </c>
      <c r="J524" s="13" t="str">
        <f>IF($C524="","",$H524+$I524)</f>
        <v/>
      </c>
      <c r="K524" s="13" t="str">
        <f>IF($C524="","",SUMIFS(Banque_Transactions!$E:$E,Banque_Transactions!$G:$G,$C524&amp;"-"&amp;$B524))</f>
        <v/>
      </c>
      <c r="L524" s="13" t="str">
        <f>IF($C524="","",$J524-$K524)</f>
        <v/>
      </c>
      <c r="M524" t="str">
        <f>IF($C524="","",IF($L524&lt;=0,"Payé",IF($K524=0,"Impayé","Partiel")))</f>
        <v/>
      </c>
    </row>
    <row r="525" spans="1:13" ht="15">
      <c r="A525" s="17"/>
      <c r="B525" t="str">
        <f>IF($A525="","",YEAR($A525)*100+MONTH($A525))</f>
        <v/>
      </c>
      <c r="D525" t="str">
        <f>IF($C525="","",VLOOKUP($C525,Baux!$A:$K,2,FALSE))</f>
        <v/>
      </c>
      <c r="E525" t="str">
        <f>IF($C525="","",VLOOKUP(VLOOKUP($C525,Baux!$A:$K,3,FALSE),Locataires!$A:$I,2,FALSE))</f>
        <v/>
      </c>
      <c r="F525" t="str">
        <f>IF($C525="","",VLOOKUP($C525,Baux!$A:$K,8,FALSE))</f>
        <v/>
      </c>
      <c r="G525" s="12" t="str">
        <f>IF(OR($A525="",$F525=""),"",DATE(YEAR($A525),MONTH($A525),$F525))</f>
        <v/>
      </c>
      <c r="H525" s="13" t="str">
        <f>IF($C525="","",VLOOKUP($C525,Baux!$A:$K,6,FALSE))</f>
        <v/>
      </c>
      <c r="I525" s="13" t="str">
        <f>IF($C525="","",VLOOKUP($C525,Baux!$A:$K,7,FALSE))</f>
        <v/>
      </c>
      <c r="J525" s="13" t="str">
        <f>IF($C525="","",$H525+$I525)</f>
        <v/>
      </c>
      <c r="K525" s="13" t="str">
        <f>IF($C525="","",SUMIFS(Banque_Transactions!$E:$E,Banque_Transactions!$G:$G,$C525&amp;"-"&amp;$B525))</f>
        <v/>
      </c>
      <c r="L525" s="13" t="str">
        <f>IF($C525="","",$J525-$K525)</f>
        <v/>
      </c>
      <c r="M525" t="str">
        <f>IF($C525="","",IF($L525&lt;=0,"Payé",IF($K525=0,"Impayé","Partiel")))</f>
        <v/>
      </c>
    </row>
    <row r="526" spans="1:13" ht="15">
      <c r="A526" s="17"/>
      <c r="B526" t="str">
        <f>IF($A526="","",YEAR($A526)*100+MONTH($A526))</f>
        <v/>
      </c>
      <c r="D526" t="str">
        <f>IF($C526="","",VLOOKUP($C526,Baux!$A:$K,2,FALSE))</f>
        <v/>
      </c>
      <c r="E526" t="str">
        <f>IF($C526="","",VLOOKUP(VLOOKUP($C526,Baux!$A:$K,3,FALSE),Locataires!$A:$I,2,FALSE))</f>
        <v/>
      </c>
      <c r="F526" t="str">
        <f>IF($C526="","",VLOOKUP($C526,Baux!$A:$K,8,FALSE))</f>
        <v/>
      </c>
      <c r="G526" s="12" t="str">
        <f>IF(OR($A526="",$F526=""),"",DATE(YEAR($A526),MONTH($A526),$F526))</f>
        <v/>
      </c>
      <c r="H526" s="13" t="str">
        <f>IF($C526="","",VLOOKUP($C526,Baux!$A:$K,6,FALSE))</f>
        <v/>
      </c>
      <c r="I526" s="13" t="str">
        <f>IF($C526="","",VLOOKUP($C526,Baux!$A:$K,7,FALSE))</f>
        <v/>
      </c>
      <c r="J526" s="13" t="str">
        <f>IF($C526="","",$H526+$I526)</f>
        <v/>
      </c>
      <c r="K526" s="13" t="str">
        <f>IF($C526="","",SUMIFS(Banque_Transactions!$E:$E,Banque_Transactions!$G:$G,$C526&amp;"-"&amp;$B526))</f>
        <v/>
      </c>
      <c r="L526" s="13" t="str">
        <f>IF($C526="","",$J526-$K526)</f>
        <v/>
      </c>
      <c r="M526" t="str">
        <f>IF($C526="","",IF($L526&lt;=0,"Payé",IF($K526=0,"Impayé","Partiel")))</f>
        <v/>
      </c>
    </row>
    <row r="527" spans="1:13" ht="15">
      <c r="A527" s="17"/>
      <c r="B527" t="str">
        <f>IF($A527="","",YEAR($A527)*100+MONTH($A527))</f>
        <v/>
      </c>
      <c r="D527" t="str">
        <f>IF($C527="","",VLOOKUP($C527,Baux!$A:$K,2,FALSE))</f>
        <v/>
      </c>
      <c r="E527" t="str">
        <f>IF($C527="","",VLOOKUP(VLOOKUP($C527,Baux!$A:$K,3,FALSE),Locataires!$A:$I,2,FALSE))</f>
        <v/>
      </c>
      <c r="F527" t="str">
        <f>IF($C527="","",VLOOKUP($C527,Baux!$A:$K,8,FALSE))</f>
        <v/>
      </c>
      <c r="G527" s="12" t="str">
        <f>IF(OR($A527="",$F527=""),"",DATE(YEAR($A527),MONTH($A527),$F527))</f>
        <v/>
      </c>
      <c r="H527" s="13" t="str">
        <f>IF($C527="","",VLOOKUP($C527,Baux!$A:$K,6,FALSE))</f>
        <v/>
      </c>
      <c r="I527" s="13" t="str">
        <f>IF($C527="","",VLOOKUP($C527,Baux!$A:$K,7,FALSE))</f>
        <v/>
      </c>
      <c r="J527" s="13" t="str">
        <f>IF($C527="","",$H527+$I527)</f>
        <v/>
      </c>
      <c r="K527" s="13" t="str">
        <f>IF($C527="","",SUMIFS(Banque_Transactions!$E:$E,Banque_Transactions!$G:$G,$C527&amp;"-"&amp;$B527))</f>
        <v/>
      </c>
      <c r="L527" s="13" t="str">
        <f>IF($C527="","",$J527-$K527)</f>
        <v/>
      </c>
      <c r="M527" t="str">
        <f>IF($C527="","",IF($L527&lt;=0,"Payé",IF($K527=0,"Impayé","Partiel")))</f>
        <v/>
      </c>
    </row>
    <row r="528" spans="1:13" ht="15">
      <c r="A528" s="17"/>
      <c r="B528" t="str">
        <f>IF($A528="","",YEAR($A528)*100+MONTH($A528))</f>
        <v/>
      </c>
      <c r="D528" t="str">
        <f>IF($C528="","",VLOOKUP($C528,Baux!$A:$K,2,FALSE))</f>
        <v/>
      </c>
      <c r="E528" t="str">
        <f>IF($C528="","",VLOOKUP(VLOOKUP($C528,Baux!$A:$K,3,FALSE),Locataires!$A:$I,2,FALSE))</f>
        <v/>
      </c>
      <c r="F528" t="str">
        <f>IF($C528="","",VLOOKUP($C528,Baux!$A:$K,8,FALSE))</f>
        <v/>
      </c>
      <c r="G528" s="12" t="str">
        <f>IF(OR($A528="",$F528=""),"",DATE(YEAR($A528),MONTH($A528),$F528))</f>
        <v/>
      </c>
      <c r="H528" s="13" t="str">
        <f>IF($C528="","",VLOOKUP($C528,Baux!$A:$K,6,FALSE))</f>
        <v/>
      </c>
      <c r="I528" s="13" t="str">
        <f>IF($C528="","",VLOOKUP($C528,Baux!$A:$K,7,FALSE))</f>
        <v/>
      </c>
      <c r="J528" s="13" t="str">
        <f>IF($C528="","",$H528+$I528)</f>
        <v/>
      </c>
      <c r="K528" s="13" t="str">
        <f>IF($C528="","",SUMIFS(Banque_Transactions!$E:$E,Banque_Transactions!$G:$G,$C528&amp;"-"&amp;$B528))</f>
        <v/>
      </c>
      <c r="L528" s="13" t="str">
        <f>IF($C528="","",$J528-$K528)</f>
        <v/>
      </c>
      <c r="M528" t="str">
        <f>IF($C528="","",IF($L528&lt;=0,"Payé",IF($K528=0,"Impayé","Partiel")))</f>
        <v/>
      </c>
    </row>
    <row r="529" spans="1:13" ht="15">
      <c r="A529" s="17"/>
      <c r="B529" t="str">
        <f>IF($A529="","",YEAR($A529)*100+MONTH($A529))</f>
        <v/>
      </c>
      <c r="D529" t="str">
        <f>IF($C529="","",VLOOKUP($C529,Baux!$A:$K,2,FALSE))</f>
        <v/>
      </c>
      <c r="E529" t="str">
        <f>IF($C529="","",VLOOKUP(VLOOKUP($C529,Baux!$A:$K,3,FALSE),Locataires!$A:$I,2,FALSE))</f>
        <v/>
      </c>
      <c r="F529" t="str">
        <f>IF($C529="","",VLOOKUP($C529,Baux!$A:$K,8,FALSE))</f>
        <v/>
      </c>
      <c r="G529" s="12" t="str">
        <f>IF(OR($A529="",$F529=""),"",DATE(YEAR($A529),MONTH($A529),$F529))</f>
        <v/>
      </c>
      <c r="H529" s="13" t="str">
        <f>IF($C529="","",VLOOKUP($C529,Baux!$A:$K,6,FALSE))</f>
        <v/>
      </c>
      <c r="I529" s="13" t="str">
        <f>IF($C529="","",VLOOKUP($C529,Baux!$A:$K,7,FALSE))</f>
        <v/>
      </c>
      <c r="J529" s="13" t="str">
        <f>IF($C529="","",$H529+$I529)</f>
        <v/>
      </c>
      <c r="K529" s="13" t="str">
        <f>IF($C529="","",SUMIFS(Banque_Transactions!$E:$E,Banque_Transactions!$G:$G,$C529&amp;"-"&amp;$B529))</f>
        <v/>
      </c>
      <c r="L529" s="13" t="str">
        <f>IF($C529="","",$J529-$K529)</f>
        <v/>
      </c>
      <c r="M529" t="str">
        <f>IF($C529="","",IF($L529&lt;=0,"Payé",IF($K529=0,"Impayé","Partiel")))</f>
        <v/>
      </c>
    </row>
    <row r="530" spans="1:13" ht="15">
      <c r="A530" s="17"/>
      <c r="B530" t="str">
        <f>IF($A530="","",YEAR($A530)*100+MONTH($A530))</f>
        <v/>
      </c>
      <c r="D530" t="str">
        <f>IF($C530="","",VLOOKUP($C530,Baux!$A:$K,2,FALSE))</f>
        <v/>
      </c>
      <c r="E530" t="str">
        <f>IF($C530="","",VLOOKUP(VLOOKUP($C530,Baux!$A:$K,3,FALSE),Locataires!$A:$I,2,FALSE))</f>
        <v/>
      </c>
      <c r="F530" t="str">
        <f>IF($C530="","",VLOOKUP($C530,Baux!$A:$K,8,FALSE))</f>
        <v/>
      </c>
      <c r="G530" s="12" t="str">
        <f>IF(OR($A530="",$F530=""),"",DATE(YEAR($A530),MONTH($A530),$F530))</f>
        <v/>
      </c>
      <c r="H530" s="13" t="str">
        <f>IF($C530="","",VLOOKUP($C530,Baux!$A:$K,6,FALSE))</f>
        <v/>
      </c>
      <c r="I530" s="13" t="str">
        <f>IF($C530="","",VLOOKUP($C530,Baux!$A:$K,7,FALSE))</f>
        <v/>
      </c>
      <c r="J530" s="13" t="str">
        <f>IF($C530="","",$H530+$I530)</f>
        <v/>
      </c>
      <c r="K530" s="13" t="str">
        <f>IF($C530="","",SUMIFS(Banque_Transactions!$E:$E,Banque_Transactions!$G:$G,$C530&amp;"-"&amp;$B530))</f>
        <v/>
      </c>
      <c r="L530" s="13" t="str">
        <f>IF($C530="","",$J530-$K530)</f>
        <v/>
      </c>
      <c r="M530" t="str">
        <f>IF($C530="","",IF($L530&lt;=0,"Payé",IF($K530=0,"Impayé","Partiel")))</f>
        <v/>
      </c>
    </row>
    <row r="531" spans="1:13" ht="15">
      <c r="A531" s="17"/>
      <c r="B531" t="str">
        <f>IF($A531="","",YEAR($A531)*100+MONTH($A531))</f>
        <v/>
      </c>
      <c r="D531" t="str">
        <f>IF($C531="","",VLOOKUP($C531,Baux!$A:$K,2,FALSE))</f>
        <v/>
      </c>
      <c r="E531" t="str">
        <f>IF($C531="","",VLOOKUP(VLOOKUP($C531,Baux!$A:$K,3,FALSE),Locataires!$A:$I,2,FALSE))</f>
        <v/>
      </c>
      <c r="F531" t="str">
        <f>IF($C531="","",VLOOKUP($C531,Baux!$A:$K,8,FALSE))</f>
        <v/>
      </c>
      <c r="G531" s="12" t="str">
        <f>IF(OR($A531="",$F531=""),"",DATE(YEAR($A531),MONTH($A531),$F531))</f>
        <v/>
      </c>
      <c r="H531" s="13" t="str">
        <f>IF($C531="","",VLOOKUP($C531,Baux!$A:$K,6,FALSE))</f>
        <v/>
      </c>
      <c r="I531" s="13" t="str">
        <f>IF($C531="","",VLOOKUP($C531,Baux!$A:$K,7,FALSE))</f>
        <v/>
      </c>
      <c r="J531" s="13" t="str">
        <f>IF($C531="","",$H531+$I531)</f>
        <v/>
      </c>
      <c r="K531" s="13" t="str">
        <f>IF($C531="","",SUMIFS(Banque_Transactions!$E:$E,Banque_Transactions!$G:$G,$C531&amp;"-"&amp;$B531))</f>
        <v/>
      </c>
      <c r="L531" s="13" t="str">
        <f>IF($C531="","",$J531-$K531)</f>
        <v/>
      </c>
      <c r="M531" t="str">
        <f>IF($C531="","",IF($L531&lt;=0,"Payé",IF($K531=0,"Impayé","Partiel")))</f>
        <v/>
      </c>
    </row>
    <row r="532" spans="1:13" ht="15">
      <c r="A532" s="17"/>
      <c r="B532" t="str">
        <f>IF($A532="","",YEAR($A532)*100+MONTH($A532))</f>
        <v/>
      </c>
      <c r="D532" t="str">
        <f>IF($C532="","",VLOOKUP($C532,Baux!$A:$K,2,FALSE))</f>
        <v/>
      </c>
      <c r="E532" t="str">
        <f>IF($C532="","",VLOOKUP(VLOOKUP($C532,Baux!$A:$K,3,FALSE),Locataires!$A:$I,2,FALSE))</f>
        <v/>
      </c>
      <c r="F532" t="str">
        <f>IF($C532="","",VLOOKUP($C532,Baux!$A:$K,8,FALSE))</f>
        <v/>
      </c>
      <c r="G532" s="12" t="str">
        <f>IF(OR($A532="",$F532=""),"",DATE(YEAR($A532),MONTH($A532),$F532))</f>
        <v/>
      </c>
      <c r="H532" s="13" t="str">
        <f>IF($C532="","",VLOOKUP($C532,Baux!$A:$K,6,FALSE))</f>
        <v/>
      </c>
      <c r="I532" s="13" t="str">
        <f>IF($C532="","",VLOOKUP($C532,Baux!$A:$K,7,FALSE))</f>
        <v/>
      </c>
      <c r="J532" s="13" t="str">
        <f>IF($C532="","",$H532+$I532)</f>
        <v/>
      </c>
      <c r="K532" s="13" t="str">
        <f>IF($C532="","",SUMIFS(Banque_Transactions!$E:$E,Banque_Transactions!$G:$G,$C532&amp;"-"&amp;$B532))</f>
        <v/>
      </c>
      <c r="L532" s="13" t="str">
        <f>IF($C532="","",$J532-$K532)</f>
        <v/>
      </c>
      <c r="M532" t="str">
        <f>IF($C532="","",IF($L532&lt;=0,"Payé",IF($K532=0,"Impayé","Partiel")))</f>
        <v/>
      </c>
    </row>
    <row r="533" spans="1:13" ht="15">
      <c r="A533" s="17"/>
      <c r="B533" t="str">
        <f>IF($A533="","",YEAR($A533)*100+MONTH($A533))</f>
        <v/>
      </c>
      <c r="D533" t="str">
        <f>IF($C533="","",VLOOKUP($C533,Baux!$A:$K,2,FALSE))</f>
        <v/>
      </c>
      <c r="E533" t="str">
        <f>IF($C533="","",VLOOKUP(VLOOKUP($C533,Baux!$A:$K,3,FALSE),Locataires!$A:$I,2,FALSE))</f>
        <v/>
      </c>
      <c r="F533" t="str">
        <f>IF($C533="","",VLOOKUP($C533,Baux!$A:$K,8,FALSE))</f>
        <v/>
      </c>
      <c r="G533" s="12" t="str">
        <f>IF(OR($A533="",$F533=""),"",DATE(YEAR($A533),MONTH($A533),$F533))</f>
        <v/>
      </c>
      <c r="H533" s="13" t="str">
        <f>IF($C533="","",VLOOKUP($C533,Baux!$A:$K,6,FALSE))</f>
        <v/>
      </c>
      <c r="I533" s="13" t="str">
        <f>IF($C533="","",VLOOKUP($C533,Baux!$A:$K,7,FALSE))</f>
        <v/>
      </c>
      <c r="J533" s="13" t="str">
        <f>IF($C533="","",$H533+$I533)</f>
        <v/>
      </c>
      <c r="K533" s="13" t="str">
        <f>IF($C533="","",SUMIFS(Banque_Transactions!$E:$E,Banque_Transactions!$G:$G,$C533&amp;"-"&amp;$B533))</f>
        <v/>
      </c>
      <c r="L533" s="13" t="str">
        <f>IF($C533="","",$J533-$K533)</f>
        <v/>
      </c>
      <c r="M533" t="str">
        <f>IF($C533="","",IF($L533&lt;=0,"Payé",IF($K533=0,"Impayé","Partiel")))</f>
        <v/>
      </c>
    </row>
    <row r="534" spans="1:13" ht="15">
      <c r="A534" s="17"/>
      <c r="B534" t="str">
        <f>IF($A534="","",YEAR($A534)*100+MONTH($A534))</f>
        <v/>
      </c>
      <c r="D534" t="str">
        <f>IF($C534="","",VLOOKUP($C534,Baux!$A:$K,2,FALSE))</f>
        <v/>
      </c>
      <c r="E534" t="str">
        <f>IF($C534="","",VLOOKUP(VLOOKUP($C534,Baux!$A:$K,3,FALSE),Locataires!$A:$I,2,FALSE))</f>
        <v/>
      </c>
      <c r="F534" t="str">
        <f>IF($C534="","",VLOOKUP($C534,Baux!$A:$K,8,FALSE))</f>
        <v/>
      </c>
      <c r="G534" s="12" t="str">
        <f>IF(OR($A534="",$F534=""),"",DATE(YEAR($A534),MONTH($A534),$F534))</f>
        <v/>
      </c>
      <c r="H534" s="13" t="str">
        <f>IF($C534="","",VLOOKUP($C534,Baux!$A:$K,6,FALSE))</f>
        <v/>
      </c>
      <c r="I534" s="13" t="str">
        <f>IF($C534="","",VLOOKUP($C534,Baux!$A:$K,7,FALSE))</f>
        <v/>
      </c>
      <c r="J534" s="13" t="str">
        <f>IF($C534="","",$H534+$I534)</f>
        <v/>
      </c>
      <c r="K534" s="13" t="str">
        <f>IF($C534="","",SUMIFS(Banque_Transactions!$E:$E,Banque_Transactions!$G:$G,$C534&amp;"-"&amp;$B534))</f>
        <v/>
      </c>
      <c r="L534" s="13" t="str">
        <f>IF($C534="","",$J534-$K534)</f>
        <v/>
      </c>
      <c r="M534" t="str">
        <f>IF($C534="","",IF($L534&lt;=0,"Payé",IF($K534=0,"Impayé","Partiel")))</f>
        <v/>
      </c>
    </row>
    <row r="535" spans="1:13" ht="15">
      <c r="A535" s="17"/>
      <c r="B535" t="str">
        <f>IF($A535="","",YEAR($A535)*100+MONTH($A535))</f>
        <v/>
      </c>
      <c r="D535" t="str">
        <f>IF($C535="","",VLOOKUP($C535,Baux!$A:$K,2,FALSE))</f>
        <v/>
      </c>
      <c r="E535" t="str">
        <f>IF($C535="","",VLOOKUP(VLOOKUP($C535,Baux!$A:$K,3,FALSE),Locataires!$A:$I,2,FALSE))</f>
        <v/>
      </c>
      <c r="F535" t="str">
        <f>IF($C535="","",VLOOKUP($C535,Baux!$A:$K,8,FALSE))</f>
        <v/>
      </c>
      <c r="G535" s="12" t="str">
        <f>IF(OR($A535="",$F535=""),"",DATE(YEAR($A535),MONTH($A535),$F535))</f>
        <v/>
      </c>
      <c r="H535" s="13" t="str">
        <f>IF($C535="","",VLOOKUP($C535,Baux!$A:$K,6,FALSE))</f>
        <v/>
      </c>
      <c r="I535" s="13" t="str">
        <f>IF($C535="","",VLOOKUP($C535,Baux!$A:$K,7,FALSE))</f>
        <v/>
      </c>
      <c r="J535" s="13" t="str">
        <f>IF($C535="","",$H535+$I535)</f>
        <v/>
      </c>
      <c r="K535" s="13" t="str">
        <f>IF($C535="","",SUMIFS(Banque_Transactions!$E:$E,Banque_Transactions!$G:$G,$C535&amp;"-"&amp;$B535))</f>
        <v/>
      </c>
      <c r="L535" s="13" t="str">
        <f>IF($C535="","",$J535-$K535)</f>
        <v/>
      </c>
      <c r="M535" t="str">
        <f>IF($C535="","",IF($L535&lt;=0,"Payé",IF($K535=0,"Impayé","Partiel")))</f>
        <v/>
      </c>
    </row>
    <row r="536" spans="1:13" ht="15">
      <c r="A536" s="17"/>
      <c r="B536" t="str">
        <f>IF($A536="","",YEAR($A536)*100+MONTH($A536))</f>
        <v/>
      </c>
      <c r="D536" t="str">
        <f>IF($C536="","",VLOOKUP($C536,Baux!$A:$K,2,FALSE))</f>
        <v/>
      </c>
      <c r="E536" t="str">
        <f>IF($C536="","",VLOOKUP(VLOOKUP($C536,Baux!$A:$K,3,FALSE),Locataires!$A:$I,2,FALSE))</f>
        <v/>
      </c>
      <c r="F536" t="str">
        <f>IF($C536="","",VLOOKUP($C536,Baux!$A:$K,8,FALSE))</f>
        <v/>
      </c>
      <c r="G536" s="12" t="str">
        <f>IF(OR($A536="",$F536=""),"",DATE(YEAR($A536),MONTH($A536),$F536))</f>
        <v/>
      </c>
      <c r="H536" s="13" t="str">
        <f>IF($C536="","",VLOOKUP($C536,Baux!$A:$K,6,FALSE))</f>
        <v/>
      </c>
      <c r="I536" s="13" t="str">
        <f>IF($C536="","",VLOOKUP($C536,Baux!$A:$K,7,FALSE))</f>
        <v/>
      </c>
      <c r="J536" s="13" t="str">
        <f>IF($C536="","",$H536+$I536)</f>
        <v/>
      </c>
      <c r="K536" s="13" t="str">
        <f>IF($C536="","",SUMIFS(Banque_Transactions!$E:$E,Banque_Transactions!$G:$G,$C536&amp;"-"&amp;$B536))</f>
        <v/>
      </c>
      <c r="L536" s="13" t="str">
        <f>IF($C536="","",$J536-$K536)</f>
        <v/>
      </c>
      <c r="M536" t="str">
        <f>IF($C536="","",IF($L536&lt;=0,"Payé",IF($K536=0,"Impayé","Partiel")))</f>
        <v/>
      </c>
    </row>
    <row r="537" spans="1:13" ht="15">
      <c r="A537" s="17"/>
      <c r="B537" t="str">
        <f>IF($A537="","",YEAR($A537)*100+MONTH($A537))</f>
        <v/>
      </c>
      <c r="D537" t="str">
        <f>IF($C537="","",VLOOKUP($C537,Baux!$A:$K,2,FALSE))</f>
        <v/>
      </c>
      <c r="E537" t="str">
        <f>IF($C537="","",VLOOKUP(VLOOKUP($C537,Baux!$A:$K,3,FALSE),Locataires!$A:$I,2,FALSE))</f>
        <v/>
      </c>
      <c r="F537" t="str">
        <f>IF($C537="","",VLOOKUP($C537,Baux!$A:$K,8,FALSE))</f>
        <v/>
      </c>
      <c r="G537" s="12" t="str">
        <f>IF(OR($A537="",$F537=""),"",DATE(YEAR($A537),MONTH($A537),$F537))</f>
        <v/>
      </c>
      <c r="H537" s="13" t="str">
        <f>IF($C537="","",VLOOKUP($C537,Baux!$A:$K,6,FALSE))</f>
        <v/>
      </c>
      <c r="I537" s="13" t="str">
        <f>IF($C537="","",VLOOKUP($C537,Baux!$A:$K,7,FALSE))</f>
        <v/>
      </c>
      <c r="J537" s="13" t="str">
        <f>IF($C537="","",$H537+$I537)</f>
        <v/>
      </c>
      <c r="K537" s="13" t="str">
        <f>IF($C537="","",SUMIFS(Banque_Transactions!$E:$E,Banque_Transactions!$G:$G,$C537&amp;"-"&amp;$B537))</f>
        <v/>
      </c>
      <c r="L537" s="13" t="str">
        <f>IF($C537="","",$J537-$K537)</f>
        <v/>
      </c>
      <c r="M537" t="str">
        <f>IF($C537="","",IF($L537&lt;=0,"Payé",IF($K537=0,"Impayé","Partiel")))</f>
        <v/>
      </c>
    </row>
    <row r="538" spans="1:13" ht="15">
      <c r="A538" s="17"/>
      <c r="B538" t="str">
        <f>IF($A538="","",YEAR($A538)*100+MONTH($A538))</f>
        <v/>
      </c>
      <c r="D538" t="str">
        <f>IF($C538="","",VLOOKUP($C538,Baux!$A:$K,2,FALSE))</f>
        <v/>
      </c>
      <c r="E538" t="str">
        <f>IF($C538="","",VLOOKUP(VLOOKUP($C538,Baux!$A:$K,3,FALSE),Locataires!$A:$I,2,FALSE))</f>
        <v/>
      </c>
      <c r="F538" t="str">
        <f>IF($C538="","",VLOOKUP($C538,Baux!$A:$K,8,FALSE))</f>
        <v/>
      </c>
      <c r="G538" s="12" t="str">
        <f>IF(OR($A538="",$F538=""),"",DATE(YEAR($A538),MONTH($A538),$F538))</f>
        <v/>
      </c>
      <c r="H538" s="13" t="str">
        <f>IF($C538="","",VLOOKUP($C538,Baux!$A:$K,6,FALSE))</f>
        <v/>
      </c>
      <c r="I538" s="13" t="str">
        <f>IF($C538="","",VLOOKUP($C538,Baux!$A:$K,7,FALSE))</f>
        <v/>
      </c>
      <c r="J538" s="13" t="str">
        <f>IF($C538="","",$H538+$I538)</f>
        <v/>
      </c>
      <c r="K538" s="13" t="str">
        <f>IF($C538="","",SUMIFS(Banque_Transactions!$E:$E,Banque_Transactions!$G:$G,$C538&amp;"-"&amp;$B538))</f>
        <v/>
      </c>
      <c r="L538" s="13" t="str">
        <f>IF($C538="","",$J538-$K538)</f>
        <v/>
      </c>
      <c r="M538" t="str">
        <f>IF($C538="","",IF($L538&lt;=0,"Payé",IF($K538=0,"Impayé","Partiel")))</f>
        <v/>
      </c>
    </row>
    <row r="539" spans="1:13" ht="15">
      <c r="A539" s="17"/>
      <c r="B539" t="str">
        <f>IF($A539="","",YEAR($A539)*100+MONTH($A539))</f>
        <v/>
      </c>
      <c r="D539" t="str">
        <f>IF($C539="","",VLOOKUP($C539,Baux!$A:$K,2,FALSE))</f>
        <v/>
      </c>
      <c r="E539" t="str">
        <f>IF($C539="","",VLOOKUP(VLOOKUP($C539,Baux!$A:$K,3,FALSE),Locataires!$A:$I,2,FALSE))</f>
        <v/>
      </c>
      <c r="F539" t="str">
        <f>IF($C539="","",VLOOKUP($C539,Baux!$A:$K,8,FALSE))</f>
        <v/>
      </c>
      <c r="G539" s="12" t="str">
        <f>IF(OR($A539="",$F539=""),"",DATE(YEAR($A539),MONTH($A539),$F539))</f>
        <v/>
      </c>
      <c r="H539" s="13" t="str">
        <f>IF($C539="","",VLOOKUP($C539,Baux!$A:$K,6,FALSE))</f>
        <v/>
      </c>
      <c r="I539" s="13" t="str">
        <f>IF($C539="","",VLOOKUP($C539,Baux!$A:$K,7,FALSE))</f>
        <v/>
      </c>
      <c r="J539" s="13" t="str">
        <f>IF($C539="","",$H539+$I539)</f>
        <v/>
      </c>
      <c r="K539" s="13" t="str">
        <f>IF($C539="","",SUMIFS(Banque_Transactions!$E:$E,Banque_Transactions!$G:$G,$C539&amp;"-"&amp;$B539))</f>
        <v/>
      </c>
      <c r="L539" s="13" t="str">
        <f>IF($C539="","",$J539-$K539)</f>
        <v/>
      </c>
      <c r="M539" t="str">
        <f>IF($C539="","",IF($L539&lt;=0,"Payé",IF($K539=0,"Impayé","Partiel")))</f>
        <v/>
      </c>
    </row>
    <row r="540" spans="1:13" ht="15">
      <c r="A540" s="17"/>
      <c r="B540" t="str">
        <f>IF($A540="","",YEAR($A540)*100+MONTH($A540))</f>
        <v/>
      </c>
      <c r="D540" t="str">
        <f>IF($C540="","",VLOOKUP($C540,Baux!$A:$K,2,FALSE))</f>
        <v/>
      </c>
      <c r="E540" t="str">
        <f>IF($C540="","",VLOOKUP(VLOOKUP($C540,Baux!$A:$K,3,FALSE),Locataires!$A:$I,2,FALSE))</f>
        <v/>
      </c>
      <c r="F540" t="str">
        <f>IF($C540="","",VLOOKUP($C540,Baux!$A:$K,8,FALSE))</f>
        <v/>
      </c>
      <c r="G540" s="12" t="str">
        <f>IF(OR($A540="",$F540=""),"",DATE(YEAR($A540),MONTH($A540),$F540))</f>
        <v/>
      </c>
      <c r="H540" s="13" t="str">
        <f>IF($C540="","",VLOOKUP($C540,Baux!$A:$K,6,FALSE))</f>
        <v/>
      </c>
      <c r="I540" s="13" t="str">
        <f>IF($C540="","",VLOOKUP($C540,Baux!$A:$K,7,FALSE))</f>
        <v/>
      </c>
      <c r="J540" s="13" t="str">
        <f>IF($C540="","",$H540+$I540)</f>
        <v/>
      </c>
      <c r="K540" s="13" t="str">
        <f>IF($C540="","",SUMIFS(Banque_Transactions!$E:$E,Banque_Transactions!$G:$G,$C540&amp;"-"&amp;$B540))</f>
        <v/>
      </c>
      <c r="L540" s="13" t="str">
        <f>IF($C540="","",$J540-$K540)</f>
        <v/>
      </c>
      <c r="M540" t="str">
        <f>IF($C540="","",IF($L540&lt;=0,"Payé",IF($K540=0,"Impayé","Partiel")))</f>
        <v/>
      </c>
    </row>
    <row r="541" spans="1:13" ht="15">
      <c r="A541" s="17"/>
      <c r="B541" t="str">
        <f>IF($A541="","",YEAR($A541)*100+MONTH($A541))</f>
        <v/>
      </c>
      <c r="D541" t="str">
        <f>IF($C541="","",VLOOKUP($C541,Baux!$A:$K,2,FALSE))</f>
        <v/>
      </c>
      <c r="E541" t="str">
        <f>IF($C541="","",VLOOKUP(VLOOKUP($C541,Baux!$A:$K,3,FALSE),Locataires!$A:$I,2,FALSE))</f>
        <v/>
      </c>
      <c r="F541" t="str">
        <f>IF($C541="","",VLOOKUP($C541,Baux!$A:$K,8,FALSE))</f>
        <v/>
      </c>
      <c r="G541" s="12" t="str">
        <f>IF(OR($A541="",$F541=""),"",DATE(YEAR($A541),MONTH($A541),$F541))</f>
        <v/>
      </c>
      <c r="H541" s="13" t="str">
        <f>IF($C541="","",VLOOKUP($C541,Baux!$A:$K,6,FALSE))</f>
        <v/>
      </c>
      <c r="I541" s="13" t="str">
        <f>IF($C541="","",VLOOKUP($C541,Baux!$A:$K,7,FALSE))</f>
        <v/>
      </c>
      <c r="J541" s="13" t="str">
        <f>IF($C541="","",$H541+$I541)</f>
        <v/>
      </c>
      <c r="K541" s="13" t="str">
        <f>IF($C541="","",SUMIFS(Banque_Transactions!$E:$E,Banque_Transactions!$G:$G,$C541&amp;"-"&amp;$B541))</f>
        <v/>
      </c>
      <c r="L541" s="13" t="str">
        <f>IF($C541="","",$J541-$K541)</f>
        <v/>
      </c>
      <c r="M541" t="str">
        <f>IF($C541="","",IF($L541&lt;=0,"Payé",IF($K541=0,"Impayé","Partiel")))</f>
        <v/>
      </c>
    </row>
    <row r="542" spans="1:13" ht="15">
      <c r="A542" s="17"/>
      <c r="B542" t="str">
        <f>IF($A542="","",YEAR($A542)*100+MONTH($A542))</f>
        <v/>
      </c>
      <c r="D542" t="str">
        <f>IF($C542="","",VLOOKUP($C542,Baux!$A:$K,2,FALSE))</f>
        <v/>
      </c>
      <c r="E542" t="str">
        <f>IF($C542="","",VLOOKUP(VLOOKUP($C542,Baux!$A:$K,3,FALSE),Locataires!$A:$I,2,FALSE))</f>
        <v/>
      </c>
      <c r="F542" t="str">
        <f>IF($C542="","",VLOOKUP($C542,Baux!$A:$K,8,FALSE))</f>
        <v/>
      </c>
      <c r="G542" s="12" t="str">
        <f>IF(OR($A542="",$F542=""),"",DATE(YEAR($A542),MONTH($A542),$F542))</f>
        <v/>
      </c>
      <c r="H542" s="13" t="str">
        <f>IF($C542="","",VLOOKUP($C542,Baux!$A:$K,6,FALSE))</f>
        <v/>
      </c>
      <c r="I542" s="13" t="str">
        <f>IF($C542="","",VLOOKUP($C542,Baux!$A:$K,7,FALSE))</f>
        <v/>
      </c>
      <c r="J542" s="13" t="str">
        <f>IF($C542="","",$H542+$I542)</f>
        <v/>
      </c>
      <c r="K542" s="13" t="str">
        <f>IF($C542="","",SUMIFS(Banque_Transactions!$E:$E,Banque_Transactions!$G:$G,$C542&amp;"-"&amp;$B542))</f>
        <v/>
      </c>
      <c r="L542" s="13" t="str">
        <f>IF($C542="","",$J542-$K542)</f>
        <v/>
      </c>
      <c r="M542" t="str">
        <f>IF($C542="","",IF($L542&lt;=0,"Payé",IF($K542=0,"Impayé","Partiel")))</f>
        <v/>
      </c>
    </row>
    <row r="543" spans="1:13" ht="15">
      <c r="A543" s="17"/>
      <c r="B543" t="str">
        <f>IF($A543="","",YEAR($A543)*100+MONTH($A543))</f>
        <v/>
      </c>
      <c r="D543" t="str">
        <f>IF($C543="","",VLOOKUP($C543,Baux!$A:$K,2,FALSE))</f>
        <v/>
      </c>
      <c r="E543" t="str">
        <f>IF($C543="","",VLOOKUP(VLOOKUP($C543,Baux!$A:$K,3,FALSE),Locataires!$A:$I,2,FALSE))</f>
        <v/>
      </c>
      <c r="F543" t="str">
        <f>IF($C543="","",VLOOKUP($C543,Baux!$A:$K,8,FALSE))</f>
        <v/>
      </c>
      <c r="G543" s="12" t="str">
        <f>IF(OR($A543="",$F543=""),"",DATE(YEAR($A543),MONTH($A543),$F543))</f>
        <v/>
      </c>
      <c r="H543" s="13" t="str">
        <f>IF($C543="","",VLOOKUP($C543,Baux!$A:$K,6,FALSE))</f>
        <v/>
      </c>
      <c r="I543" s="13" t="str">
        <f>IF($C543="","",VLOOKUP($C543,Baux!$A:$K,7,FALSE))</f>
        <v/>
      </c>
      <c r="J543" s="13" t="str">
        <f>IF($C543="","",$H543+$I543)</f>
        <v/>
      </c>
      <c r="K543" s="13" t="str">
        <f>IF($C543="","",SUMIFS(Banque_Transactions!$E:$E,Banque_Transactions!$G:$G,$C543&amp;"-"&amp;$B543))</f>
        <v/>
      </c>
      <c r="L543" s="13" t="str">
        <f>IF($C543="","",$J543-$K543)</f>
        <v/>
      </c>
      <c r="M543" t="str">
        <f>IF($C543="","",IF($L543&lt;=0,"Payé",IF($K543=0,"Impayé","Partiel")))</f>
        <v/>
      </c>
    </row>
    <row r="544" spans="1:13" ht="15">
      <c r="A544" s="17"/>
      <c r="B544" t="str">
        <f>IF($A544="","",YEAR($A544)*100+MONTH($A544))</f>
        <v/>
      </c>
      <c r="D544" t="str">
        <f>IF($C544="","",VLOOKUP($C544,Baux!$A:$K,2,FALSE))</f>
        <v/>
      </c>
      <c r="E544" t="str">
        <f>IF($C544="","",VLOOKUP(VLOOKUP($C544,Baux!$A:$K,3,FALSE),Locataires!$A:$I,2,FALSE))</f>
        <v/>
      </c>
      <c r="F544" t="str">
        <f>IF($C544="","",VLOOKUP($C544,Baux!$A:$K,8,FALSE))</f>
        <v/>
      </c>
      <c r="G544" s="12" t="str">
        <f>IF(OR($A544="",$F544=""),"",DATE(YEAR($A544),MONTH($A544),$F544))</f>
        <v/>
      </c>
      <c r="H544" s="13" t="str">
        <f>IF($C544="","",VLOOKUP($C544,Baux!$A:$K,6,FALSE))</f>
        <v/>
      </c>
      <c r="I544" s="13" t="str">
        <f>IF($C544="","",VLOOKUP($C544,Baux!$A:$K,7,FALSE))</f>
        <v/>
      </c>
      <c r="J544" s="13" t="str">
        <f>IF($C544="","",$H544+$I544)</f>
        <v/>
      </c>
      <c r="K544" s="13" t="str">
        <f>IF($C544="","",SUMIFS(Banque_Transactions!$E:$E,Banque_Transactions!$G:$G,$C544&amp;"-"&amp;$B544))</f>
        <v/>
      </c>
      <c r="L544" s="13" t="str">
        <f>IF($C544="","",$J544-$K544)</f>
        <v/>
      </c>
      <c r="M544" t="str">
        <f>IF($C544="","",IF($L544&lt;=0,"Payé",IF($K544=0,"Impayé","Partiel")))</f>
        <v/>
      </c>
    </row>
    <row r="545" spans="1:13" ht="15">
      <c r="A545" s="17"/>
      <c r="B545" t="str">
        <f>IF($A545="","",YEAR($A545)*100+MONTH($A545))</f>
        <v/>
      </c>
      <c r="D545" t="str">
        <f>IF($C545="","",VLOOKUP($C545,Baux!$A:$K,2,FALSE))</f>
        <v/>
      </c>
      <c r="E545" t="str">
        <f>IF($C545="","",VLOOKUP(VLOOKUP($C545,Baux!$A:$K,3,FALSE),Locataires!$A:$I,2,FALSE))</f>
        <v/>
      </c>
      <c r="F545" t="str">
        <f>IF($C545="","",VLOOKUP($C545,Baux!$A:$K,8,FALSE))</f>
        <v/>
      </c>
      <c r="G545" s="12" t="str">
        <f>IF(OR($A545="",$F545=""),"",DATE(YEAR($A545),MONTH($A545),$F545))</f>
        <v/>
      </c>
      <c r="H545" s="13" t="str">
        <f>IF($C545="","",VLOOKUP($C545,Baux!$A:$K,6,FALSE))</f>
        <v/>
      </c>
      <c r="I545" s="13" t="str">
        <f>IF($C545="","",VLOOKUP($C545,Baux!$A:$K,7,FALSE))</f>
        <v/>
      </c>
      <c r="J545" s="13" t="str">
        <f>IF($C545="","",$H545+$I545)</f>
        <v/>
      </c>
      <c r="K545" s="13" t="str">
        <f>IF($C545="","",SUMIFS(Banque_Transactions!$E:$E,Banque_Transactions!$G:$G,$C545&amp;"-"&amp;$B545))</f>
        <v/>
      </c>
      <c r="L545" s="13" t="str">
        <f>IF($C545="","",$J545-$K545)</f>
        <v/>
      </c>
      <c r="M545" t="str">
        <f>IF($C545="","",IF($L545&lt;=0,"Payé",IF($K545=0,"Impayé","Partiel")))</f>
        <v/>
      </c>
    </row>
    <row r="546" spans="1:13" ht="15">
      <c r="A546" s="17"/>
      <c r="B546" t="str">
        <f>IF($A546="","",YEAR($A546)*100+MONTH($A546))</f>
        <v/>
      </c>
      <c r="D546" t="str">
        <f>IF($C546="","",VLOOKUP($C546,Baux!$A:$K,2,FALSE))</f>
        <v/>
      </c>
      <c r="E546" t="str">
        <f>IF($C546="","",VLOOKUP(VLOOKUP($C546,Baux!$A:$K,3,FALSE),Locataires!$A:$I,2,FALSE))</f>
        <v/>
      </c>
      <c r="F546" t="str">
        <f>IF($C546="","",VLOOKUP($C546,Baux!$A:$K,8,FALSE))</f>
        <v/>
      </c>
      <c r="G546" s="12" t="str">
        <f>IF(OR($A546="",$F546=""),"",DATE(YEAR($A546),MONTH($A546),$F546))</f>
        <v/>
      </c>
      <c r="H546" s="13" t="str">
        <f>IF($C546="","",VLOOKUP($C546,Baux!$A:$K,6,FALSE))</f>
        <v/>
      </c>
      <c r="I546" s="13" t="str">
        <f>IF($C546="","",VLOOKUP($C546,Baux!$A:$K,7,FALSE))</f>
        <v/>
      </c>
      <c r="J546" s="13" t="str">
        <f>IF($C546="","",$H546+$I546)</f>
        <v/>
      </c>
      <c r="K546" s="13" t="str">
        <f>IF($C546="","",SUMIFS(Banque_Transactions!$E:$E,Banque_Transactions!$G:$G,$C546&amp;"-"&amp;$B546))</f>
        <v/>
      </c>
      <c r="L546" s="13" t="str">
        <f>IF($C546="","",$J546-$K546)</f>
        <v/>
      </c>
      <c r="M546" t="str">
        <f>IF($C546="","",IF($L546&lt;=0,"Payé",IF($K546=0,"Impayé","Partiel")))</f>
        <v/>
      </c>
    </row>
    <row r="547" spans="1:13" ht="15">
      <c r="A547" s="17"/>
      <c r="B547" t="str">
        <f>IF($A547="","",YEAR($A547)*100+MONTH($A547))</f>
        <v/>
      </c>
      <c r="D547" t="str">
        <f>IF($C547="","",VLOOKUP($C547,Baux!$A:$K,2,FALSE))</f>
        <v/>
      </c>
      <c r="E547" t="str">
        <f>IF($C547="","",VLOOKUP(VLOOKUP($C547,Baux!$A:$K,3,FALSE),Locataires!$A:$I,2,FALSE))</f>
        <v/>
      </c>
      <c r="F547" t="str">
        <f>IF($C547="","",VLOOKUP($C547,Baux!$A:$K,8,FALSE))</f>
        <v/>
      </c>
      <c r="G547" s="12" t="str">
        <f>IF(OR($A547="",$F547=""),"",DATE(YEAR($A547),MONTH($A547),$F547))</f>
        <v/>
      </c>
      <c r="H547" s="13" t="str">
        <f>IF($C547="","",VLOOKUP($C547,Baux!$A:$K,6,FALSE))</f>
        <v/>
      </c>
      <c r="I547" s="13" t="str">
        <f>IF($C547="","",VLOOKUP($C547,Baux!$A:$K,7,FALSE))</f>
        <v/>
      </c>
      <c r="J547" s="13" t="str">
        <f>IF($C547="","",$H547+$I547)</f>
        <v/>
      </c>
      <c r="K547" s="13" t="str">
        <f>IF($C547="","",SUMIFS(Banque_Transactions!$E:$E,Banque_Transactions!$G:$G,$C547&amp;"-"&amp;$B547))</f>
        <v/>
      </c>
      <c r="L547" s="13" t="str">
        <f>IF($C547="","",$J547-$K547)</f>
        <v/>
      </c>
      <c r="M547" t="str">
        <f>IF($C547="","",IF($L547&lt;=0,"Payé",IF($K547=0,"Impayé","Partiel")))</f>
        <v/>
      </c>
    </row>
    <row r="548" spans="1:13" ht="15">
      <c r="A548" s="17"/>
      <c r="B548" t="str">
        <f>IF($A548="","",YEAR($A548)*100+MONTH($A548))</f>
        <v/>
      </c>
      <c r="D548" t="str">
        <f>IF($C548="","",VLOOKUP($C548,Baux!$A:$K,2,FALSE))</f>
        <v/>
      </c>
      <c r="E548" t="str">
        <f>IF($C548="","",VLOOKUP(VLOOKUP($C548,Baux!$A:$K,3,FALSE),Locataires!$A:$I,2,FALSE))</f>
        <v/>
      </c>
      <c r="F548" t="str">
        <f>IF($C548="","",VLOOKUP($C548,Baux!$A:$K,8,FALSE))</f>
        <v/>
      </c>
      <c r="G548" s="12" t="str">
        <f>IF(OR($A548="",$F548=""),"",DATE(YEAR($A548),MONTH($A548),$F548))</f>
        <v/>
      </c>
      <c r="H548" s="13" t="str">
        <f>IF($C548="","",VLOOKUP($C548,Baux!$A:$K,6,FALSE))</f>
        <v/>
      </c>
      <c r="I548" s="13" t="str">
        <f>IF($C548="","",VLOOKUP($C548,Baux!$A:$K,7,FALSE))</f>
        <v/>
      </c>
      <c r="J548" s="13" t="str">
        <f>IF($C548="","",$H548+$I548)</f>
        <v/>
      </c>
      <c r="K548" s="13" t="str">
        <f>IF($C548="","",SUMIFS(Banque_Transactions!$E:$E,Banque_Transactions!$G:$G,$C548&amp;"-"&amp;$B548))</f>
        <v/>
      </c>
      <c r="L548" s="13" t="str">
        <f>IF($C548="","",$J548-$K548)</f>
        <v/>
      </c>
      <c r="M548" t="str">
        <f>IF($C548="","",IF($L548&lt;=0,"Payé",IF($K548=0,"Impayé","Partiel")))</f>
        <v/>
      </c>
    </row>
    <row r="549" spans="1:13" ht="15">
      <c r="A549" s="17"/>
      <c r="B549" t="str">
        <f>IF($A549="","",YEAR($A549)*100+MONTH($A549))</f>
        <v/>
      </c>
      <c r="D549" t="str">
        <f>IF($C549="","",VLOOKUP($C549,Baux!$A:$K,2,FALSE))</f>
        <v/>
      </c>
      <c r="E549" t="str">
        <f>IF($C549="","",VLOOKUP(VLOOKUP($C549,Baux!$A:$K,3,FALSE),Locataires!$A:$I,2,FALSE))</f>
        <v/>
      </c>
      <c r="F549" t="str">
        <f>IF($C549="","",VLOOKUP($C549,Baux!$A:$K,8,FALSE))</f>
        <v/>
      </c>
      <c r="G549" s="12" t="str">
        <f>IF(OR($A549="",$F549=""),"",DATE(YEAR($A549),MONTH($A549),$F549))</f>
        <v/>
      </c>
      <c r="H549" s="13" t="str">
        <f>IF($C549="","",VLOOKUP($C549,Baux!$A:$K,6,FALSE))</f>
        <v/>
      </c>
      <c r="I549" s="13" t="str">
        <f>IF($C549="","",VLOOKUP($C549,Baux!$A:$K,7,FALSE))</f>
        <v/>
      </c>
      <c r="J549" s="13" t="str">
        <f>IF($C549="","",$H549+$I549)</f>
        <v/>
      </c>
      <c r="K549" s="13" t="str">
        <f>IF($C549="","",SUMIFS(Banque_Transactions!$E:$E,Banque_Transactions!$G:$G,$C549&amp;"-"&amp;$B549))</f>
        <v/>
      </c>
      <c r="L549" s="13" t="str">
        <f>IF($C549="","",$J549-$K549)</f>
        <v/>
      </c>
      <c r="M549" t="str">
        <f>IF($C549="","",IF($L549&lt;=0,"Payé",IF($K549=0,"Impayé","Partiel")))</f>
        <v/>
      </c>
    </row>
    <row r="550" spans="1:13" ht="15">
      <c r="A550" s="17"/>
      <c r="B550" t="str">
        <f>IF($A550="","",YEAR($A550)*100+MONTH($A550))</f>
        <v/>
      </c>
      <c r="D550" t="str">
        <f>IF($C550="","",VLOOKUP($C550,Baux!$A:$K,2,FALSE))</f>
        <v/>
      </c>
      <c r="E550" t="str">
        <f>IF($C550="","",VLOOKUP(VLOOKUP($C550,Baux!$A:$K,3,FALSE),Locataires!$A:$I,2,FALSE))</f>
        <v/>
      </c>
      <c r="F550" t="str">
        <f>IF($C550="","",VLOOKUP($C550,Baux!$A:$K,8,FALSE))</f>
        <v/>
      </c>
      <c r="G550" s="12" t="str">
        <f>IF(OR($A550="",$F550=""),"",DATE(YEAR($A550),MONTH($A550),$F550))</f>
        <v/>
      </c>
      <c r="H550" s="13" t="str">
        <f>IF($C550="","",VLOOKUP($C550,Baux!$A:$K,6,FALSE))</f>
        <v/>
      </c>
      <c r="I550" s="13" t="str">
        <f>IF($C550="","",VLOOKUP($C550,Baux!$A:$K,7,FALSE))</f>
        <v/>
      </c>
      <c r="J550" s="13" t="str">
        <f>IF($C550="","",$H550+$I550)</f>
        <v/>
      </c>
      <c r="K550" s="13" t="str">
        <f>IF($C550="","",SUMIFS(Banque_Transactions!$E:$E,Banque_Transactions!$G:$G,$C550&amp;"-"&amp;$B550))</f>
        <v/>
      </c>
      <c r="L550" s="13" t="str">
        <f>IF($C550="","",$J550-$K550)</f>
        <v/>
      </c>
      <c r="M550" t="str">
        <f>IF($C550="","",IF($L550&lt;=0,"Payé",IF($K550=0,"Impayé","Partiel")))</f>
        <v/>
      </c>
    </row>
    <row r="551" spans="1:13" ht="15">
      <c r="A551" s="17"/>
      <c r="B551" t="str">
        <f>IF($A551="","",YEAR($A551)*100+MONTH($A551))</f>
        <v/>
      </c>
      <c r="D551" t="str">
        <f>IF($C551="","",VLOOKUP($C551,Baux!$A:$K,2,FALSE))</f>
        <v/>
      </c>
      <c r="E551" t="str">
        <f>IF($C551="","",VLOOKUP(VLOOKUP($C551,Baux!$A:$K,3,FALSE),Locataires!$A:$I,2,FALSE))</f>
        <v/>
      </c>
      <c r="F551" t="str">
        <f>IF($C551="","",VLOOKUP($C551,Baux!$A:$K,8,FALSE))</f>
        <v/>
      </c>
      <c r="G551" s="12" t="str">
        <f>IF(OR($A551="",$F551=""),"",DATE(YEAR($A551),MONTH($A551),$F551))</f>
        <v/>
      </c>
      <c r="H551" s="13" t="str">
        <f>IF($C551="","",VLOOKUP($C551,Baux!$A:$K,6,FALSE))</f>
        <v/>
      </c>
      <c r="I551" s="13" t="str">
        <f>IF($C551="","",VLOOKUP($C551,Baux!$A:$K,7,FALSE))</f>
        <v/>
      </c>
      <c r="J551" s="13" t="str">
        <f>IF($C551="","",$H551+$I551)</f>
        <v/>
      </c>
      <c r="K551" s="13" t="str">
        <f>IF($C551="","",SUMIFS(Banque_Transactions!$E:$E,Banque_Transactions!$G:$G,$C551&amp;"-"&amp;$B551))</f>
        <v/>
      </c>
      <c r="L551" s="13" t="str">
        <f>IF($C551="","",$J551-$K551)</f>
        <v/>
      </c>
      <c r="M551" t="str">
        <f>IF($C551="","",IF($L551&lt;=0,"Payé",IF($K551=0,"Impayé","Partiel")))</f>
        <v/>
      </c>
    </row>
    <row r="552" spans="1:13" ht="15">
      <c r="A552" s="17"/>
      <c r="B552" t="str">
        <f>IF($A552="","",YEAR($A552)*100+MONTH($A552))</f>
        <v/>
      </c>
      <c r="D552" t="str">
        <f>IF($C552="","",VLOOKUP($C552,Baux!$A:$K,2,FALSE))</f>
        <v/>
      </c>
      <c r="E552" t="str">
        <f>IF($C552="","",VLOOKUP(VLOOKUP($C552,Baux!$A:$K,3,FALSE),Locataires!$A:$I,2,FALSE))</f>
        <v/>
      </c>
      <c r="F552" t="str">
        <f>IF($C552="","",VLOOKUP($C552,Baux!$A:$K,8,FALSE))</f>
        <v/>
      </c>
      <c r="G552" s="12" t="str">
        <f>IF(OR($A552="",$F552=""),"",DATE(YEAR($A552),MONTH($A552),$F552))</f>
        <v/>
      </c>
      <c r="H552" s="13" t="str">
        <f>IF($C552="","",VLOOKUP($C552,Baux!$A:$K,6,FALSE))</f>
        <v/>
      </c>
      <c r="I552" s="13" t="str">
        <f>IF($C552="","",VLOOKUP($C552,Baux!$A:$K,7,FALSE))</f>
        <v/>
      </c>
      <c r="J552" s="13" t="str">
        <f>IF($C552="","",$H552+$I552)</f>
        <v/>
      </c>
      <c r="K552" s="13" t="str">
        <f>IF($C552="","",SUMIFS(Banque_Transactions!$E:$E,Banque_Transactions!$G:$G,$C552&amp;"-"&amp;$B552))</f>
        <v/>
      </c>
      <c r="L552" s="13" t="str">
        <f>IF($C552="","",$J552-$K552)</f>
        <v/>
      </c>
      <c r="M552" t="str">
        <f>IF($C552="","",IF($L552&lt;=0,"Payé",IF($K552=0,"Impayé","Partiel")))</f>
        <v/>
      </c>
    </row>
    <row r="553" spans="1:13" ht="15">
      <c r="A553" s="17"/>
      <c r="B553" t="str">
        <f>IF($A553="","",YEAR($A553)*100+MONTH($A553))</f>
        <v/>
      </c>
      <c r="D553" t="str">
        <f>IF($C553="","",VLOOKUP($C553,Baux!$A:$K,2,FALSE))</f>
        <v/>
      </c>
      <c r="E553" t="str">
        <f>IF($C553="","",VLOOKUP(VLOOKUP($C553,Baux!$A:$K,3,FALSE),Locataires!$A:$I,2,FALSE))</f>
        <v/>
      </c>
      <c r="F553" t="str">
        <f>IF($C553="","",VLOOKUP($C553,Baux!$A:$K,8,FALSE))</f>
        <v/>
      </c>
      <c r="G553" s="12" t="str">
        <f>IF(OR($A553="",$F553=""),"",DATE(YEAR($A553),MONTH($A553),$F553))</f>
        <v/>
      </c>
      <c r="H553" s="13" t="str">
        <f>IF($C553="","",VLOOKUP($C553,Baux!$A:$K,6,FALSE))</f>
        <v/>
      </c>
      <c r="I553" s="13" t="str">
        <f>IF($C553="","",VLOOKUP($C553,Baux!$A:$K,7,FALSE))</f>
        <v/>
      </c>
      <c r="J553" s="13" t="str">
        <f>IF($C553="","",$H553+$I553)</f>
        <v/>
      </c>
      <c r="K553" s="13" t="str">
        <f>IF($C553="","",SUMIFS(Banque_Transactions!$E:$E,Banque_Transactions!$G:$G,$C553&amp;"-"&amp;$B553))</f>
        <v/>
      </c>
      <c r="L553" s="13" t="str">
        <f>IF($C553="","",$J553-$K553)</f>
        <v/>
      </c>
      <c r="M553" t="str">
        <f>IF($C553="","",IF($L553&lt;=0,"Payé",IF($K553=0,"Impayé","Partiel")))</f>
        <v/>
      </c>
    </row>
    <row r="554" spans="1:13" ht="15">
      <c r="A554" s="17"/>
      <c r="B554" t="str">
        <f>IF($A554="","",YEAR($A554)*100+MONTH($A554))</f>
        <v/>
      </c>
      <c r="D554" t="str">
        <f>IF($C554="","",VLOOKUP($C554,Baux!$A:$K,2,FALSE))</f>
        <v/>
      </c>
      <c r="E554" t="str">
        <f>IF($C554="","",VLOOKUP(VLOOKUP($C554,Baux!$A:$K,3,FALSE),Locataires!$A:$I,2,FALSE))</f>
        <v/>
      </c>
      <c r="F554" t="str">
        <f>IF($C554="","",VLOOKUP($C554,Baux!$A:$K,8,FALSE))</f>
        <v/>
      </c>
      <c r="G554" s="12" t="str">
        <f>IF(OR($A554="",$F554=""),"",DATE(YEAR($A554),MONTH($A554),$F554))</f>
        <v/>
      </c>
      <c r="H554" s="13" t="str">
        <f>IF($C554="","",VLOOKUP($C554,Baux!$A:$K,6,FALSE))</f>
        <v/>
      </c>
      <c r="I554" s="13" t="str">
        <f>IF($C554="","",VLOOKUP($C554,Baux!$A:$K,7,FALSE))</f>
        <v/>
      </c>
      <c r="J554" s="13" t="str">
        <f>IF($C554="","",$H554+$I554)</f>
        <v/>
      </c>
      <c r="K554" s="13" t="str">
        <f>IF($C554="","",SUMIFS(Banque_Transactions!$E:$E,Banque_Transactions!$G:$G,$C554&amp;"-"&amp;$B554))</f>
        <v/>
      </c>
      <c r="L554" s="13" t="str">
        <f>IF($C554="","",$J554-$K554)</f>
        <v/>
      </c>
      <c r="M554" t="str">
        <f>IF($C554="","",IF($L554&lt;=0,"Payé",IF($K554=0,"Impayé","Partiel")))</f>
        <v/>
      </c>
    </row>
    <row r="555" spans="1:13" ht="15">
      <c r="A555" s="17"/>
      <c r="B555" t="str">
        <f>IF($A555="","",YEAR($A555)*100+MONTH($A555))</f>
        <v/>
      </c>
      <c r="D555" t="str">
        <f>IF($C555="","",VLOOKUP($C555,Baux!$A:$K,2,FALSE))</f>
        <v/>
      </c>
      <c r="E555" t="str">
        <f>IF($C555="","",VLOOKUP(VLOOKUP($C555,Baux!$A:$K,3,FALSE),Locataires!$A:$I,2,FALSE))</f>
        <v/>
      </c>
      <c r="F555" t="str">
        <f>IF($C555="","",VLOOKUP($C555,Baux!$A:$K,8,FALSE))</f>
        <v/>
      </c>
      <c r="G555" s="12" t="str">
        <f>IF(OR($A555="",$F555=""),"",DATE(YEAR($A555),MONTH($A555),$F555))</f>
        <v/>
      </c>
      <c r="H555" s="13" t="str">
        <f>IF($C555="","",VLOOKUP($C555,Baux!$A:$K,6,FALSE))</f>
        <v/>
      </c>
      <c r="I555" s="13" t="str">
        <f>IF($C555="","",VLOOKUP($C555,Baux!$A:$K,7,FALSE))</f>
        <v/>
      </c>
      <c r="J555" s="13" t="str">
        <f>IF($C555="","",$H555+$I555)</f>
        <v/>
      </c>
      <c r="K555" s="13" t="str">
        <f>IF($C555="","",SUMIFS(Banque_Transactions!$E:$E,Banque_Transactions!$G:$G,$C555&amp;"-"&amp;$B555))</f>
        <v/>
      </c>
      <c r="L555" s="13" t="str">
        <f>IF($C555="","",$J555-$K555)</f>
        <v/>
      </c>
      <c r="M555" t="str">
        <f>IF($C555="","",IF($L555&lt;=0,"Payé",IF($K555=0,"Impayé","Partiel")))</f>
        <v/>
      </c>
    </row>
    <row r="556" spans="1:13" ht="15">
      <c r="A556" s="17"/>
      <c r="B556" t="str">
        <f>IF($A556="","",YEAR($A556)*100+MONTH($A556))</f>
        <v/>
      </c>
      <c r="D556" t="str">
        <f>IF($C556="","",VLOOKUP($C556,Baux!$A:$K,2,FALSE))</f>
        <v/>
      </c>
      <c r="E556" t="str">
        <f>IF($C556="","",VLOOKUP(VLOOKUP($C556,Baux!$A:$K,3,FALSE),Locataires!$A:$I,2,FALSE))</f>
        <v/>
      </c>
      <c r="F556" t="str">
        <f>IF($C556="","",VLOOKUP($C556,Baux!$A:$K,8,FALSE))</f>
        <v/>
      </c>
      <c r="G556" s="12" t="str">
        <f>IF(OR($A556="",$F556=""),"",DATE(YEAR($A556),MONTH($A556),$F556))</f>
        <v/>
      </c>
      <c r="H556" s="13" t="str">
        <f>IF($C556="","",VLOOKUP($C556,Baux!$A:$K,6,FALSE))</f>
        <v/>
      </c>
      <c r="I556" s="13" t="str">
        <f>IF($C556="","",VLOOKUP($C556,Baux!$A:$K,7,FALSE))</f>
        <v/>
      </c>
      <c r="J556" s="13" t="str">
        <f>IF($C556="","",$H556+$I556)</f>
        <v/>
      </c>
      <c r="K556" s="13" t="str">
        <f>IF($C556="","",SUMIFS(Banque_Transactions!$E:$E,Banque_Transactions!$G:$G,$C556&amp;"-"&amp;$B556))</f>
        <v/>
      </c>
      <c r="L556" s="13" t="str">
        <f>IF($C556="","",$J556-$K556)</f>
        <v/>
      </c>
      <c r="M556" t="str">
        <f>IF($C556="","",IF($L556&lt;=0,"Payé",IF($K556=0,"Impayé","Partiel")))</f>
        <v/>
      </c>
    </row>
    <row r="557" spans="1:13" ht="15">
      <c r="A557" s="17"/>
      <c r="B557" t="str">
        <f>IF($A557="","",YEAR($A557)*100+MONTH($A557))</f>
        <v/>
      </c>
      <c r="D557" t="str">
        <f>IF($C557="","",VLOOKUP($C557,Baux!$A:$K,2,FALSE))</f>
        <v/>
      </c>
      <c r="E557" t="str">
        <f>IF($C557="","",VLOOKUP(VLOOKUP($C557,Baux!$A:$K,3,FALSE),Locataires!$A:$I,2,FALSE))</f>
        <v/>
      </c>
      <c r="F557" t="str">
        <f>IF($C557="","",VLOOKUP($C557,Baux!$A:$K,8,FALSE))</f>
        <v/>
      </c>
      <c r="G557" s="12" t="str">
        <f>IF(OR($A557="",$F557=""),"",DATE(YEAR($A557),MONTH($A557),$F557))</f>
        <v/>
      </c>
      <c r="H557" s="13" t="str">
        <f>IF($C557="","",VLOOKUP($C557,Baux!$A:$K,6,FALSE))</f>
        <v/>
      </c>
      <c r="I557" s="13" t="str">
        <f>IF($C557="","",VLOOKUP($C557,Baux!$A:$K,7,FALSE))</f>
        <v/>
      </c>
      <c r="J557" s="13" t="str">
        <f>IF($C557="","",$H557+$I557)</f>
        <v/>
      </c>
      <c r="K557" s="13" t="str">
        <f>IF($C557="","",SUMIFS(Banque_Transactions!$E:$E,Banque_Transactions!$G:$G,$C557&amp;"-"&amp;$B557))</f>
        <v/>
      </c>
      <c r="L557" s="13" t="str">
        <f>IF($C557="","",$J557-$K557)</f>
        <v/>
      </c>
      <c r="M557" t="str">
        <f>IF($C557="","",IF($L557&lt;=0,"Payé",IF($K557=0,"Impayé","Partiel")))</f>
        <v/>
      </c>
    </row>
    <row r="558" spans="1:13" ht="15">
      <c r="A558" s="17"/>
      <c r="B558" t="str">
        <f>IF($A558="","",YEAR($A558)*100+MONTH($A558))</f>
        <v/>
      </c>
      <c r="D558" t="str">
        <f>IF($C558="","",VLOOKUP($C558,Baux!$A:$K,2,FALSE))</f>
        <v/>
      </c>
      <c r="E558" t="str">
        <f>IF($C558="","",VLOOKUP(VLOOKUP($C558,Baux!$A:$K,3,FALSE),Locataires!$A:$I,2,FALSE))</f>
        <v/>
      </c>
      <c r="F558" t="str">
        <f>IF($C558="","",VLOOKUP($C558,Baux!$A:$K,8,FALSE))</f>
        <v/>
      </c>
      <c r="G558" s="12" t="str">
        <f>IF(OR($A558="",$F558=""),"",DATE(YEAR($A558),MONTH($A558),$F558))</f>
        <v/>
      </c>
      <c r="H558" s="13" t="str">
        <f>IF($C558="","",VLOOKUP($C558,Baux!$A:$K,6,FALSE))</f>
        <v/>
      </c>
      <c r="I558" s="13" t="str">
        <f>IF($C558="","",VLOOKUP($C558,Baux!$A:$K,7,FALSE))</f>
        <v/>
      </c>
      <c r="J558" s="13" t="str">
        <f>IF($C558="","",$H558+$I558)</f>
        <v/>
      </c>
      <c r="K558" s="13" t="str">
        <f>IF($C558="","",SUMIFS(Banque_Transactions!$E:$E,Banque_Transactions!$G:$G,$C558&amp;"-"&amp;$B558))</f>
        <v/>
      </c>
      <c r="L558" s="13" t="str">
        <f>IF($C558="","",$J558-$K558)</f>
        <v/>
      </c>
      <c r="M558" t="str">
        <f>IF($C558="","",IF($L558&lt;=0,"Payé",IF($K558=0,"Impayé","Partiel")))</f>
        <v/>
      </c>
    </row>
    <row r="559" spans="1:13" ht="15">
      <c r="A559" s="17"/>
      <c r="B559" t="str">
        <f>IF($A559="","",YEAR($A559)*100+MONTH($A559))</f>
        <v/>
      </c>
      <c r="D559" t="str">
        <f>IF($C559="","",VLOOKUP($C559,Baux!$A:$K,2,FALSE))</f>
        <v/>
      </c>
      <c r="E559" t="str">
        <f>IF($C559="","",VLOOKUP(VLOOKUP($C559,Baux!$A:$K,3,FALSE),Locataires!$A:$I,2,FALSE))</f>
        <v/>
      </c>
      <c r="F559" t="str">
        <f>IF($C559="","",VLOOKUP($C559,Baux!$A:$K,8,FALSE))</f>
        <v/>
      </c>
      <c r="G559" s="12" t="str">
        <f>IF(OR($A559="",$F559=""),"",DATE(YEAR($A559),MONTH($A559),$F559))</f>
        <v/>
      </c>
      <c r="H559" s="13" t="str">
        <f>IF($C559="","",VLOOKUP($C559,Baux!$A:$K,6,FALSE))</f>
        <v/>
      </c>
      <c r="I559" s="13" t="str">
        <f>IF($C559="","",VLOOKUP($C559,Baux!$A:$K,7,FALSE))</f>
        <v/>
      </c>
      <c r="J559" s="13" t="str">
        <f>IF($C559="","",$H559+$I559)</f>
        <v/>
      </c>
      <c r="K559" s="13" t="str">
        <f>IF($C559="","",SUMIFS(Banque_Transactions!$E:$E,Banque_Transactions!$G:$G,$C559&amp;"-"&amp;$B559))</f>
        <v/>
      </c>
      <c r="L559" s="13" t="str">
        <f>IF($C559="","",$J559-$K559)</f>
        <v/>
      </c>
      <c r="M559" t="str">
        <f>IF($C559="","",IF($L559&lt;=0,"Payé",IF($K559=0,"Impayé","Partiel")))</f>
        <v/>
      </c>
    </row>
    <row r="560" spans="1:13" ht="15">
      <c r="A560" s="17"/>
      <c r="B560" t="str">
        <f>IF($A560="","",YEAR($A560)*100+MONTH($A560))</f>
        <v/>
      </c>
      <c r="D560" t="str">
        <f>IF($C560="","",VLOOKUP($C560,Baux!$A:$K,2,FALSE))</f>
        <v/>
      </c>
      <c r="E560" t="str">
        <f>IF($C560="","",VLOOKUP(VLOOKUP($C560,Baux!$A:$K,3,FALSE),Locataires!$A:$I,2,FALSE))</f>
        <v/>
      </c>
      <c r="F560" t="str">
        <f>IF($C560="","",VLOOKUP($C560,Baux!$A:$K,8,FALSE))</f>
        <v/>
      </c>
      <c r="G560" s="12" t="str">
        <f>IF(OR($A560="",$F560=""),"",DATE(YEAR($A560),MONTH($A560),$F560))</f>
        <v/>
      </c>
      <c r="H560" s="13" t="str">
        <f>IF($C560="","",VLOOKUP($C560,Baux!$A:$K,6,FALSE))</f>
        <v/>
      </c>
      <c r="I560" s="13" t="str">
        <f>IF($C560="","",VLOOKUP($C560,Baux!$A:$K,7,FALSE))</f>
        <v/>
      </c>
      <c r="J560" s="13" t="str">
        <f>IF($C560="","",$H560+$I560)</f>
        <v/>
      </c>
      <c r="K560" s="13" t="str">
        <f>IF($C560="","",SUMIFS(Banque_Transactions!$E:$E,Banque_Transactions!$G:$G,$C560&amp;"-"&amp;$B560))</f>
        <v/>
      </c>
      <c r="L560" s="13" t="str">
        <f>IF($C560="","",$J560-$K560)</f>
        <v/>
      </c>
      <c r="M560" t="str">
        <f>IF($C560="","",IF($L560&lt;=0,"Payé",IF($K560=0,"Impayé","Partiel")))</f>
        <v/>
      </c>
    </row>
    <row r="561" spans="1:13" ht="15">
      <c r="A561" s="17"/>
      <c r="B561" t="str">
        <f>IF($A561="","",YEAR($A561)*100+MONTH($A561))</f>
        <v/>
      </c>
      <c r="D561" t="str">
        <f>IF($C561="","",VLOOKUP($C561,Baux!$A:$K,2,FALSE))</f>
        <v/>
      </c>
      <c r="E561" t="str">
        <f>IF($C561="","",VLOOKUP(VLOOKUP($C561,Baux!$A:$K,3,FALSE),Locataires!$A:$I,2,FALSE))</f>
        <v/>
      </c>
      <c r="F561" t="str">
        <f>IF($C561="","",VLOOKUP($C561,Baux!$A:$K,8,FALSE))</f>
        <v/>
      </c>
      <c r="G561" s="12" t="str">
        <f>IF(OR($A561="",$F561=""),"",DATE(YEAR($A561),MONTH($A561),$F561))</f>
        <v/>
      </c>
      <c r="H561" s="13" t="str">
        <f>IF($C561="","",VLOOKUP($C561,Baux!$A:$K,6,FALSE))</f>
        <v/>
      </c>
      <c r="I561" s="13" t="str">
        <f>IF($C561="","",VLOOKUP($C561,Baux!$A:$K,7,FALSE))</f>
        <v/>
      </c>
      <c r="J561" s="13" t="str">
        <f>IF($C561="","",$H561+$I561)</f>
        <v/>
      </c>
      <c r="K561" s="13" t="str">
        <f>IF($C561="","",SUMIFS(Banque_Transactions!$E:$E,Banque_Transactions!$G:$G,$C561&amp;"-"&amp;$B561))</f>
        <v/>
      </c>
      <c r="L561" s="13" t="str">
        <f>IF($C561="","",$J561-$K561)</f>
        <v/>
      </c>
      <c r="M561" t="str">
        <f>IF($C561="","",IF($L561&lt;=0,"Payé",IF($K561=0,"Impayé","Partiel")))</f>
        <v/>
      </c>
    </row>
    <row r="562" spans="1:13" ht="15">
      <c r="A562" s="17"/>
      <c r="B562" t="str">
        <f>IF($A562="","",YEAR($A562)*100+MONTH($A562))</f>
        <v/>
      </c>
      <c r="D562" t="str">
        <f>IF($C562="","",VLOOKUP($C562,Baux!$A:$K,2,FALSE))</f>
        <v/>
      </c>
      <c r="E562" t="str">
        <f>IF($C562="","",VLOOKUP(VLOOKUP($C562,Baux!$A:$K,3,FALSE),Locataires!$A:$I,2,FALSE))</f>
        <v/>
      </c>
      <c r="F562" t="str">
        <f>IF($C562="","",VLOOKUP($C562,Baux!$A:$K,8,FALSE))</f>
        <v/>
      </c>
      <c r="G562" s="12" t="str">
        <f>IF(OR($A562="",$F562=""),"",DATE(YEAR($A562),MONTH($A562),$F562))</f>
        <v/>
      </c>
      <c r="H562" s="13" t="str">
        <f>IF($C562="","",VLOOKUP($C562,Baux!$A:$K,6,FALSE))</f>
        <v/>
      </c>
      <c r="I562" s="13" t="str">
        <f>IF($C562="","",VLOOKUP($C562,Baux!$A:$K,7,FALSE))</f>
        <v/>
      </c>
      <c r="J562" s="13" t="str">
        <f>IF($C562="","",$H562+$I562)</f>
        <v/>
      </c>
      <c r="K562" s="13" t="str">
        <f>IF($C562="","",SUMIFS(Banque_Transactions!$E:$E,Banque_Transactions!$G:$G,$C562&amp;"-"&amp;$B562))</f>
        <v/>
      </c>
      <c r="L562" s="13" t="str">
        <f>IF($C562="","",$J562-$K562)</f>
        <v/>
      </c>
      <c r="M562" t="str">
        <f>IF($C562="","",IF($L562&lt;=0,"Payé",IF($K562=0,"Impayé","Partiel")))</f>
        <v/>
      </c>
    </row>
    <row r="563" spans="1:13" ht="15">
      <c r="A563" s="17"/>
      <c r="B563" t="str">
        <f>IF($A563="","",YEAR($A563)*100+MONTH($A563))</f>
        <v/>
      </c>
      <c r="D563" t="str">
        <f>IF($C563="","",VLOOKUP($C563,Baux!$A:$K,2,FALSE))</f>
        <v/>
      </c>
      <c r="E563" t="str">
        <f>IF($C563="","",VLOOKUP(VLOOKUP($C563,Baux!$A:$K,3,FALSE),Locataires!$A:$I,2,FALSE))</f>
        <v/>
      </c>
      <c r="F563" t="str">
        <f>IF($C563="","",VLOOKUP($C563,Baux!$A:$K,8,FALSE))</f>
        <v/>
      </c>
      <c r="G563" s="12" t="str">
        <f>IF(OR($A563="",$F563=""),"",DATE(YEAR($A563),MONTH($A563),$F563))</f>
        <v/>
      </c>
      <c r="H563" s="13" t="str">
        <f>IF($C563="","",VLOOKUP($C563,Baux!$A:$K,6,FALSE))</f>
        <v/>
      </c>
      <c r="I563" s="13" t="str">
        <f>IF($C563="","",VLOOKUP($C563,Baux!$A:$K,7,FALSE))</f>
        <v/>
      </c>
      <c r="J563" s="13" t="str">
        <f>IF($C563="","",$H563+$I563)</f>
        <v/>
      </c>
      <c r="K563" s="13" t="str">
        <f>IF($C563="","",SUMIFS(Banque_Transactions!$E:$E,Banque_Transactions!$G:$G,$C563&amp;"-"&amp;$B563))</f>
        <v/>
      </c>
      <c r="L563" s="13" t="str">
        <f>IF($C563="","",$J563-$K563)</f>
        <v/>
      </c>
      <c r="M563" t="str">
        <f>IF($C563="","",IF($L563&lt;=0,"Payé",IF($K563=0,"Impayé","Partiel")))</f>
        <v/>
      </c>
    </row>
    <row r="564" spans="1:13" ht="15">
      <c r="A564" s="17"/>
      <c r="B564" t="str">
        <f>IF($A564="","",YEAR($A564)*100+MONTH($A564))</f>
        <v/>
      </c>
      <c r="D564" t="str">
        <f>IF($C564="","",VLOOKUP($C564,Baux!$A:$K,2,FALSE))</f>
        <v/>
      </c>
      <c r="E564" t="str">
        <f>IF($C564="","",VLOOKUP(VLOOKUP($C564,Baux!$A:$K,3,FALSE),Locataires!$A:$I,2,FALSE))</f>
        <v/>
      </c>
      <c r="F564" t="str">
        <f>IF($C564="","",VLOOKUP($C564,Baux!$A:$K,8,FALSE))</f>
        <v/>
      </c>
      <c r="G564" s="12" t="str">
        <f>IF(OR($A564="",$F564=""),"",DATE(YEAR($A564),MONTH($A564),$F564))</f>
        <v/>
      </c>
      <c r="H564" s="13" t="str">
        <f>IF($C564="","",VLOOKUP($C564,Baux!$A:$K,6,FALSE))</f>
        <v/>
      </c>
      <c r="I564" s="13" t="str">
        <f>IF($C564="","",VLOOKUP($C564,Baux!$A:$K,7,FALSE))</f>
        <v/>
      </c>
      <c r="J564" s="13" t="str">
        <f>IF($C564="","",$H564+$I564)</f>
        <v/>
      </c>
      <c r="K564" s="13" t="str">
        <f>IF($C564="","",SUMIFS(Banque_Transactions!$E:$E,Banque_Transactions!$G:$G,$C564&amp;"-"&amp;$B564))</f>
        <v/>
      </c>
      <c r="L564" s="13" t="str">
        <f>IF($C564="","",$J564-$K564)</f>
        <v/>
      </c>
      <c r="M564" t="str">
        <f>IF($C564="","",IF($L564&lt;=0,"Payé",IF($K564=0,"Impayé","Partiel")))</f>
        <v/>
      </c>
    </row>
    <row r="565" spans="1:13" ht="15">
      <c r="A565" s="17"/>
      <c r="B565" t="str">
        <f>IF($A565="","",YEAR($A565)*100+MONTH($A565))</f>
        <v/>
      </c>
      <c r="D565" t="str">
        <f>IF($C565="","",VLOOKUP($C565,Baux!$A:$K,2,FALSE))</f>
        <v/>
      </c>
      <c r="E565" t="str">
        <f>IF($C565="","",VLOOKUP(VLOOKUP($C565,Baux!$A:$K,3,FALSE),Locataires!$A:$I,2,FALSE))</f>
        <v/>
      </c>
      <c r="F565" t="str">
        <f>IF($C565="","",VLOOKUP($C565,Baux!$A:$K,8,FALSE))</f>
        <v/>
      </c>
      <c r="G565" s="12" t="str">
        <f>IF(OR($A565="",$F565=""),"",DATE(YEAR($A565),MONTH($A565),$F565))</f>
        <v/>
      </c>
      <c r="H565" s="13" t="str">
        <f>IF($C565="","",VLOOKUP($C565,Baux!$A:$K,6,FALSE))</f>
        <v/>
      </c>
      <c r="I565" s="13" t="str">
        <f>IF($C565="","",VLOOKUP($C565,Baux!$A:$K,7,FALSE))</f>
        <v/>
      </c>
      <c r="J565" s="13" t="str">
        <f>IF($C565="","",$H565+$I565)</f>
        <v/>
      </c>
      <c r="K565" s="13" t="str">
        <f>IF($C565="","",SUMIFS(Banque_Transactions!$E:$E,Banque_Transactions!$G:$G,$C565&amp;"-"&amp;$B565))</f>
        <v/>
      </c>
      <c r="L565" s="13" t="str">
        <f>IF($C565="","",$J565-$K565)</f>
        <v/>
      </c>
      <c r="M565" t="str">
        <f>IF($C565="","",IF($L565&lt;=0,"Payé",IF($K565=0,"Impayé","Partiel")))</f>
        <v/>
      </c>
    </row>
    <row r="566" spans="1:13" ht="15">
      <c r="A566" s="17"/>
      <c r="B566" t="str">
        <f>IF($A566="","",YEAR($A566)*100+MONTH($A566))</f>
        <v/>
      </c>
      <c r="D566" t="str">
        <f>IF($C566="","",VLOOKUP($C566,Baux!$A:$K,2,FALSE))</f>
        <v/>
      </c>
      <c r="E566" t="str">
        <f>IF($C566="","",VLOOKUP(VLOOKUP($C566,Baux!$A:$K,3,FALSE),Locataires!$A:$I,2,FALSE))</f>
        <v/>
      </c>
      <c r="F566" t="str">
        <f>IF($C566="","",VLOOKUP($C566,Baux!$A:$K,8,FALSE))</f>
        <v/>
      </c>
      <c r="G566" s="12" t="str">
        <f>IF(OR($A566="",$F566=""),"",DATE(YEAR($A566),MONTH($A566),$F566))</f>
        <v/>
      </c>
      <c r="H566" s="13" t="str">
        <f>IF($C566="","",VLOOKUP($C566,Baux!$A:$K,6,FALSE))</f>
        <v/>
      </c>
      <c r="I566" s="13" t="str">
        <f>IF($C566="","",VLOOKUP($C566,Baux!$A:$K,7,FALSE))</f>
        <v/>
      </c>
      <c r="J566" s="13" t="str">
        <f>IF($C566="","",$H566+$I566)</f>
        <v/>
      </c>
      <c r="K566" s="13" t="str">
        <f>IF($C566="","",SUMIFS(Banque_Transactions!$E:$E,Banque_Transactions!$G:$G,$C566&amp;"-"&amp;$B566))</f>
        <v/>
      </c>
      <c r="L566" s="13" t="str">
        <f>IF($C566="","",$J566-$K566)</f>
        <v/>
      </c>
      <c r="M566" t="str">
        <f>IF($C566="","",IF($L566&lt;=0,"Payé",IF($K566=0,"Impayé","Partiel")))</f>
        <v/>
      </c>
    </row>
    <row r="567" spans="1:13" ht="15">
      <c r="A567" s="17"/>
      <c r="B567" t="str">
        <f>IF($A567="","",YEAR($A567)*100+MONTH($A567))</f>
        <v/>
      </c>
      <c r="D567" t="str">
        <f>IF($C567="","",VLOOKUP($C567,Baux!$A:$K,2,FALSE))</f>
        <v/>
      </c>
      <c r="E567" t="str">
        <f>IF($C567="","",VLOOKUP(VLOOKUP($C567,Baux!$A:$K,3,FALSE),Locataires!$A:$I,2,FALSE))</f>
        <v/>
      </c>
      <c r="F567" t="str">
        <f>IF($C567="","",VLOOKUP($C567,Baux!$A:$K,8,FALSE))</f>
        <v/>
      </c>
      <c r="G567" s="12" t="str">
        <f>IF(OR($A567="",$F567=""),"",DATE(YEAR($A567),MONTH($A567),$F567))</f>
        <v/>
      </c>
      <c r="H567" s="13" t="str">
        <f>IF($C567="","",VLOOKUP($C567,Baux!$A:$K,6,FALSE))</f>
        <v/>
      </c>
      <c r="I567" s="13" t="str">
        <f>IF($C567="","",VLOOKUP($C567,Baux!$A:$K,7,FALSE))</f>
        <v/>
      </c>
      <c r="J567" s="13" t="str">
        <f>IF($C567="","",$H567+$I567)</f>
        <v/>
      </c>
      <c r="K567" s="13" t="str">
        <f>IF($C567="","",SUMIFS(Banque_Transactions!$E:$E,Banque_Transactions!$G:$G,$C567&amp;"-"&amp;$B567))</f>
        <v/>
      </c>
      <c r="L567" s="13" t="str">
        <f>IF($C567="","",$J567-$K567)</f>
        <v/>
      </c>
      <c r="M567" t="str">
        <f>IF($C567="","",IF($L567&lt;=0,"Payé",IF($K567=0,"Impayé","Partiel")))</f>
        <v/>
      </c>
    </row>
    <row r="568" spans="1:13" ht="15">
      <c r="A568" s="17"/>
      <c r="B568" t="str">
        <f>IF($A568="","",YEAR($A568)*100+MONTH($A568))</f>
        <v/>
      </c>
      <c r="D568" t="str">
        <f>IF($C568="","",VLOOKUP($C568,Baux!$A:$K,2,FALSE))</f>
        <v/>
      </c>
      <c r="E568" t="str">
        <f>IF($C568="","",VLOOKUP(VLOOKUP($C568,Baux!$A:$K,3,FALSE),Locataires!$A:$I,2,FALSE))</f>
        <v/>
      </c>
      <c r="F568" t="str">
        <f>IF($C568="","",VLOOKUP($C568,Baux!$A:$K,8,FALSE))</f>
        <v/>
      </c>
      <c r="G568" s="12" t="str">
        <f>IF(OR($A568="",$F568=""),"",DATE(YEAR($A568),MONTH($A568),$F568))</f>
        <v/>
      </c>
      <c r="H568" s="13" t="str">
        <f>IF($C568="","",VLOOKUP($C568,Baux!$A:$K,6,FALSE))</f>
        <v/>
      </c>
      <c r="I568" s="13" t="str">
        <f>IF($C568="","",VLOOKUP($C568,Baux!$A:$K,7,FALSE))</f>
        <v/>
      </c>
      <c r="J568" s="13" t="str">
        <f>IF($C568="","",$H568+$I568)</f>
        <v/>
      </c>
      <c r="K568" s="13" t="str">
        <f>IF($C568="","",SUMIFS(Banque_Transactions!$E:$E,Banque_Transactions!$G:$G,$C568&amp;"-"&amp;$B568))</f>
        <v/>
      </c>
      <c r="L568" s="13" t="str">
        <f>IF($C568="","",$J568-$K568)</f>
        <v/>
      </c>
      <c r="M568" t="str">
        <f>IF($C568="","",IF($L568&lt;=0,"Payé",IF($K568=0,"Impayé","Partiel")))</f>
        <v/>
      </c>
    </row>
    <row r="569" spans="1:13" ht="15">
      <c r="A569" s="17"/>
      <c r="B569" t="str">
        <f>IF($A569="","",YEAR($A569)*100+MONTH($A569))</f>
        <v/>
      </c>
      <c r="D569" t="str">
        <f>IF($C569="","",VLOOKUP($C569,Baux!$A:$K,2,FALSE))</f>
        <v/>
      </c>
      <c r="E569" t="str">
        <f>IF($C569="","",VLOOKUP(VLOOKUP($C569,Baux!$A:$K,3,FALSE),Locataires!$A:$I,2,FALSE))</f>
        <v/>
      </c>
      <c r="F569" t="str">
        <f>IF($C569="","",VLOOKUP($C569,Baux!$A:$K,8,FALSE))</f>
        <v/>
      </c>
      <c r="G569" s="12" t="str">
        <f>IF(OR($A569="",$F569=""),"",DATE(YEAR($A569),MONTH($A569),$F569))</f>
        <v/>
      </c>
      <c r="H569" s="13" t="str">
        <f>IF($C569="","",VLOOKUP($C569,Baux!$A:$K,6,FALSE))</f>
        <v/>
      </c>
      <c r="I569" s="13" t="str">
        <f>IF($C569="","",VLOOKUP($C569,Baux!$A:$K,7,FALSE))</f>
        <v/>
      </c>
      <c r="J569" s="13" t="str">
        <f>IF($C569="","",$H569+$I569)</f>
        <v/>
      </c>
      <c r="K569" s="13" t="str">
        <f>IF($C569="","",SUMIFS(Banque_Transactions!$E:$E,Banque_Transactions!$G:$G,$C569&amp;"-"&amp;$B569))</f>
        <v/>
      </c>
      <c r="L569" s="13" t="str">
        <f>IF($C569="","",$J569-$K569)</f>
        <v/>
      </c>
      <c r="M569" t="str">
        <f>IF($C569="","",IF($L569&lt;=0,"Payé",IF($K569=0,"Impayé","Partiel")))</f>
        <v/>
      </c>
    </row>
    <row r="570" spans="1:13" ht="15">
      <c r="A570" s="17"/>
      <c r="B570" t="str">
        <f>IF($A570="","",YEAR($A570)*100+MONTH($A570))</f>
        <v/>
      </c>
      <c r="D570" t="str">
        <f>IF($C570="","",VLOOKUP($C570,Baux!$A:$K,2,FALSE))</f>
        <v/>
      </c>
      <c r="E570" t="str">
        <f>IF($C570="","",VLOOKUP(VLOOKUP($C570,Baux!$A:$K,3,FALSE),Locataires!$A:$I,2,FALSE))</f>
        <v/>
      </c>
      <c r="F570" t="str">
        <f>IF($C570="","",VLOOKUP($C570,Baux!$A:$K,8,FALSE))</f>
        <v/>
      </c>
      <c r="G570" s="12" t="str">
        <f>IF(OR($A570="",$F570=""),"",DATE(YEAR($A570),MONTH($A570),$F570))</f>
        <v/>
      </c>
      <c r="H570" s="13" t="str">
        <f>IF($C570="","",VLOOKUP($C570,Baux!$A:$K,6,FALSE))</f>
        <v/>
      </c>
      <c r="I570" s="13" t="str">
        <f>IF($C570="","",VLOOKUP($C570,Baux!$A:$K,7,FALSE))</f>
        <v/>
      </c>
      <c r="J570" s="13" t="str">
        <f>IF($C570="","",$H570+$I570)</f>
        <v/>
      </c>
      <c r="K570" s="13" t="str">
        <f>IF($C570="","",SUMIFS(Banque_Transactions!$E:$E,Banque_Transactions!$G:$G,$C570&amp;"-"&amp;$B570))</f>
        <v/>
      </c>
      <c r="L570" s="13" t="str">
        <f>IF($C570="","",$J570-$K570)</f>
        <v/>
      </c>
      <c r="M570" t="str">
        <f>IF($C570="","",IF($L570&lt;=0,"Payé",IF($K570=0,"Impayé","Partiel")))</f>
        <v/>
      </c>
    </row>
    <row r="571" spans="1:13" ht="15">
      <c r="A571" s="17"/>
      <c r="B571" t="str">
        <f>IF($A571="","",YEAR($A571)*100+MONTH($A571))</f>
        <v/>
      </c>
      <c r="D571" t="str">
        <f>IF($C571="","",VLOOKUP($C571,Baux!$A:$K,2,FALSE))</f>
        <v/>
      </c>
      <c r="E571" t="str">
        <f>IF($C571="","",VLOOKUP(VLOOKUP($C571,Baux!$A:$K,3,FALSE),Locataires!$A:$I,2,FALSE))</f>
        <v/>
      </c>
      <c r="F571" t="str">
        <f>IF($C571="","",VLOOKUP($C571,Baux!$A:$K,8,FALSE))</f>
        <v/>
      </c>
      <c r="G571" s="12" t="str">
        <f>IF(OR($A571="",$F571=""),"",DATE(YEAR($A571),MONTH($A571),$F571))</f>
        <v/>
      </c>
      <c r="H571" s="13" t="str">
        <f>IF($C571="","",VLOOKUP($C571,Baux!$A:$K,6,FALSE))</f>
        <v/>
      </c>
      <c r="I571" s="13" t="str">
        <f>IF($C571="","",VLOOKUP($C571,Baux!$A:$K,7,FALSE))</f>
        <v/>
      </c>
      <c r="J571" s="13" t="str">
        <f>IF($C571="","",$H571+$I571)</f>
        <v/>
      </c>
      <c r="K571" s="13" t="str">
        <f>IF($C571="","",SUMIFS(Banque_Transactions!$E:$E,Banque_Transactions!$G:$G,$C571&amp;"-"&amp;$B571))</f>
        <v/>
      </c>
      <c r="L571" s="13" t="str">
        <f>IF($C571="","",$J571-$K571)</f>
        <v/>
      </c>
      <c r="M571" t="str">
        <f>IF($C571="","",IF($L571&lt;=0,"Payé",IF($K571=0,"Impayé","Partiel")))</f>
        <v/>
      </c>
    </row>
    <row r="572" spans="1:13" ht="15">
      <c r="A572" s="17"/>
      <c r="B572" t="str">
        <f>IF($A572="","",YEAR($A572)*100+MONTH($A572))</f>
        <v/>
      </c>
      <c r="D572" t="str">
        <f>IF($C572="","",VLOOKUP($C572,Baux!$A:$K,2,FALSE))</f>
        <v/>
      </c>
      <c r="E572" t="str">
        <f>IF($C572="","",VLOOKUP(VLOOKUP($C572,Baux!$A:$K,3,FALSE),Locataires!$A:$I,2,FALSE))</f>
        <v/>
      </c>
      <c r="F572" t="str">
        <f>IF($C572="","",VLOOKUP($C572,Baux!$A:$K,8,FALSE))</f>
        <v/>
      </c>
      <c r="G572" s="12" t="str">
        <f>IF(OR($A572="",$F572=""),"",DATE(YEAR($A572),MONTH($A572),$F572))</f>
        <v/>
      </c>
      <c r="H572" s="13" t="str">
        <f>IF($C572="","",VLOOKUP($C572,Baux!$A:$K,6,FALSE))</f>
        <v/>
      </c>
      <c r="I572" s="13" t="str">
        <f>IF($C572="","",VLOOKUP($C572,Baux!$A:$K,7,FALSE))</f>
        <v/>
      </c>
      <c r="J572" s="13" t="str">
        <f>IF($C572="","",$H572+$I572)</f>
        <v/>
      </c>
      <c r="K572" s="13" t="str">
        <f>IF($C572="","",SUMIFS(Banque_Transactions!$E:$E,Banque_Transactions!$G:$G,$C572&amp;"-"&amp;$B572))</f>
        <v/>
      </c>
      <c r="L572" s="13" t="str">
        <f>IF($C572="","",$J572-$K572)</f>
        <v/>
      </c>
      <c r="M572" t="str">
        <f>IF($C572="","",IF($L572&lt;=0,"Payé",IF($K572=0,"Impayé","Partiel")))</f>
        <v/>
      </c>
    </row>
    <row r="573" spans="1:13" ht="15">
      <c r="A573" s="17"/>
      <c r="B573" t="str">
        <f>IF($A573="","",YEAR($A573)*100+MONTH($A573))</f>
        <v/>
      </c>
      <c r="D573" t="str">
        <f>IF($C573="","",VLOOKUP($C573,Baux!$A:$K,2,FALSE))</f>
        <v/>
      </c>
      <c r="E573" t="str">
        <f>IF($C573="","",VLOOKUP(VLOOKUP($C573,Baux!$A:$K,3,FALSE),Locataires!$A:$I,2,FALSE))</f>
        <v/>
      </c>
      <c r="F573" t="str">
        <f>IF($C573="","",VLOOKUP($C573,Baux!$A:$K,8,FALSE))</f>
        <v/>
      </c>
      <c r="G573" s="12" t="str">
        <f>IF(OR($A573="",$F573=""),"",DATE(YEAR($A573),MONTH($A573),$F573))</f>
        <v/>
      </c>
      <c r="H573" s="13" t="str">
        <f>IF($C573="","",VLOOKUP($C573,Baux!$A:$K,6,FALSE))</f>
        <v/>
      </c>
      <c r="I573" s="13" t="str">
        <f>IF($C573="","",VLOOKUP($C573,Baux!$A:$K,7,FALSE))</f>
        <v/>
      </c>
      <c r="J573" s="13" t="str">
        <f>IF($C573="","",$H573+$I573)</f>
        <v/>
      </c>
      <c r="K573" s="13" t="str">
        <f>IF($C573="","",SUMIFS(Banque_Transactions!$E:$E,Banque_Transactions!$G:$G,$C573&amp;"-"&amp;$B573))</f>
        <v/>
      </c>
      <c r="L573" s="13" t="str">
        <f>IF($C573="","",$J573-$K573)</f>
        <v/>
      </c>
      <c r="M573" t="str">
        <f>IF($C573="","",IF($L573&lt;=0,"Payé",IF($K573=0,"Impayé","Partiel")))</f>
        <v/>
      </c>
    </row>
    <row r="574" spans="1:13" ht="15">
      <c r="A574" s="17"/>
      <c r="B574" t="str">
        <f>IF($A574="","",YEAR($A574)*100+MONTH($A574))</f>
        <v/>
      </c>
      <c r="D574" t="str">
        <f>IF($C574="","",VLOOKUP($C574,Baux!$A:$K,2,FALSE))</f>
        <v/>
      </c>
      <c r="E574" t="str">
        <f>IF($C574="","",VLOOKUP(VLOOKUP($C574,Baux!$A:$K,3,FALSE),Locataires!$A:$I,2,FALSE))</f>
        <v/>
      </c>
      <c r="F574" t="str">
        <f>IF($C574="","",VLOOKUP($C574,Baux!$A:$K,8,FALSE))</f>
        <v/>
      </c>
      <c r="G574" s="12" t="str">
        <f>IF(OR($A574="",$F574=""),"",DATE(YEAR($A574),MONTH($A574),$F574))</f>
        <v/>
      </c>
      <c r="H574" s="13" t="str">
        <f>IF($C574="","",VLOOKUP($C574,Baux!$A:$K,6,FALSE))</f>
        <v/>
      </c>
      <c r="I574" s="13" t="str">
        <f>IF($C574="","",VLOOKUP($C574,Baux!$A:$K,7,FALSE))</f>
        <v/>
      </c>
      <c r="J574" s="13" t="str">
        <f>IF($C574="","",$H574+$I574)</f>
        <v/>
      </c>
      <c r="K574" s="13" t="str">
        <f>IF($C574="","",SUMIFS(Banque_Transactions!$E:$E,Banque_Transactions!$G:$G,$C574&amp;"-"&amp;$B574))</f>
        <v/>
      </c>
      <c r="L574" s="13" t="str">
        <f>IF($C574="","",$J574-$K574)</f>
        <v/>
      </c>
      <c r="M574" t="str">
        <f>IF($C574="","",IF($L574&lt;=0,"Payé",IF($K574=0,"Impayé","Partiel")))</f>
        <v/>
      </c>
    </row>
    <row r="575" spans="1:13" ht="15">
      <c r="A575" s="17"/>
      <c r="B575" t="str">
        <f>IF($A575="","",YEAR($A575)*100+MONTH($A575))</f>
        <v/>
      </c>
      <c r="D575" t="str">
        <f>IF($C575="","",VLOOKUP($C575,Baux!$A:$K,2,FALSE))</f>
        <v/>
      </c>
      <c r="E575" t="str">
        <f>IF($C575="","",VLOOKUP(VLOOKUP($C575,Baux!$A:$K,3,FALSE),Locataires!$A:$I,2,FALSE))</f>
        <v/>
      </c>
      <c r="F575" t="str">
        <f>IF($C575="","",VLOOKUP($C575,Baux!$A:$K,8,FALSE))</f>
        <v/>
      </c>
      <c r="G575" s="12" t="str">
        <f>IF(OR($A575="",$F575=""),"",DATE(YEAR($A575),MONTH($A575),$F575))</f>
        <v/>
      </c>
      <c r="H575" s="13" t="str">
        <f>IF($C575="","",VLOOKUP($C575,Baux!$A:$K,6,FALSE))</f>
        <v/>
      </c>
      <c r="I575" s="13" t="str">
        <f>IF($C575="","",VLOOKUP($C575,Baux!$A:$K,7,FALSE))</f>
        <v/>
      </c>
      <c r="J575" s="13" t="str">
        <f>IF($C575="","",$H575+$I575)</f>
        <v/>
      </c>
      <c r="K575" s="13" t="str">
        <f>IF($C575="","",SUMIFS(Banque_Transactions!$E:$E,Banque_Transactions!$G:$G,$C575&amp;"-"&amp;$B575))</f>
        <v/>
      </c>
      <c r="L575" s="13" t="str">
        <f>IF($C575="","",$J575-$K575)</f>
        <v/>
      </c>
      <c r="M575" t="str">
        <f>IF($C575="","",IF($L575&lt;=0,"Payé",IF($K575=0,"Impayé","Partiel")))</f>
        <v/>
      </c>
    </row>
    <row r="576" spans="1:13" ht="15">
      <c r="A576" s="17"/>
      <c r="B576" t="str">
        <f>IF($A576="","",YEAR($A576)*100+MONTH($A576))</f>
        <v/>
      </c>
      <c r="D576" t="str">
        <f>IF($C576="","",VLOOKUP($C576,Baux!$A:$K,2,FALSE))</f>
        <v/>
      </c>
      <c r="E576" t="str">
        <f>IF($C576="","",VLOOKUP(VLOOKUP($C576,Baux!$A:$K,3,FALSE),Locataires!$A:$I,2,FALSE))</f>
        <v/>
      </c>
      <c r="F576" t="str">
        <f>IF($C576="","",VLOOKUP($C576,Baux!$A:$K,8,FALSE))</f>
        <v/>
      </c>
      <c r="G576" s="12" t="str">
        <f>IF(OR($A576="",$F576=""),"",DATE(YEAR($A576),MONTH($A576),$F576))</f>
        <v/>
      </c>
      <c r="H576" s="13" t="str">
        <f>IF($C576="","",VLOOKUP($C576,Baux!$A:$K,6,FALSE))</f>
        <v/>
      </c>
      <c r="I576" s="13" t="str">
        <f>IF($C576="","",VLOOKUP($C576,Baux!$A:$K,7,FALSE))</f>
        <v/>
      </c>
      <c r="J576" s="13" t="str">
        <f>IF($C576="","",$H576+$I576)</f>
        <v/>
      </c>
      <c r="K576" s="13" t="str">
        <f>IF($C576="","",SUMIFS(Banque_Transactions!$E:$E,Banque_Transactions!$G:$G,$C576&amp;"-"&amp;$B576))</f>
        <v/>
      </c>
      <c r="L576" s="13" t="str">
        <f>IF($C576="","",$J576-$K576)</f>
        <v/>
      </c>
      <c r="M576" t="str">
        <f>IF($C576="","",IF($L576&lt;=0,"Payé",IF($K576=0,"Impayé","Partiel")))</f>
        <v/>
      </c>
    </row>
    <row r="577" spans="1:13" ht="15">
      <c r="A577" s="17"/>
      <c r="B577" t="str">
        <f>IF($A577="","",YEAR($A577)*100+MONTH($A577))</f>
        <v/>
      </c>
      <c r="D577" t="str">
        <f>IF($C577="","",VLOOKUP($C577,Baux!$A:$K,2,FALSE))</f>
        <v/>
      </c>
      <c r="E577" t="str">
        <f>IF($C577="","",VLOOKUP(VLOOKUP($C577,Baux!$A:$K,3,FALSE),Locataires!$A:$I,2,FALSE))</f>
        <v/>
      </c>
      <c r="F577" t="str">
        <f>IF($C577="","",VLOOKUP($C577,Baux!$A:$K,8,FALSE))</f>
        <v/>
      </c>
      <c r="G577" s="12" t="str">
        <f>IF(OR($A577="",$F577=""),"",DATE(YEAR($A577),MONTH($A577),$F577))</f>
        <v/>
      </c>
      <c r="H577" s="13" t="str">
        <f>IF($C577="","",VLOOKUP($C577,Baux!$A:$K,6,FALSE))</f>
        <v/>
      </c>
      <c r="I577" s="13" t="str">
        <f>IF($C577="","",VLOOKUP($C577,Baux!$A:$K,7,FALSE))</f>
        <v/>
      </c>
      <c r="J577" s="13" t="str">
        <f>IF($C577="","",$H577+$I577)</f>
        <v/>
      </c>
      <c r="K577" s="13" t="str">
        <f>IF($C577="","",SUMIFS(Banque_Transactions!$E:$E,Banque_Transactions!$G:$G,$C577&amp;"-"&amp;$B577))</f>
        <v/>
      </c>
      <c r="L577" s="13" t="str">
        <f>IF($C577="","",$J577-$K577)</f>
        <v/>
      </c>
      <c r="M577" t="str">
        <f>IF($C577="","",IF($L577&lt;=0,"Payé",IF($K577=0,"Impayé","Partiel")))</f>
        <v/>
      </c>
    </row>
    <row r="578" spans="1:13" ht="15">
      <c r="A578" s="17"/>
      <c r="B578" t="str">
        <f>IF($A578="","",YEAR($A578)*100+MONTH($A578))</f>
        <v/>
      </c>
      <c r="D578" t="str">
        <f>IF($C578="","",VLOOKUP($C578,Baux!$A:$K,2,FALSE))</f>
        <v/>
      </c>
      <c r="E578" t="str">
        <f>IF($C578="","",VLOOKUP(VLOOKUP($C578,Baux!$A:$K,3,FALSE),Locataires!$A:$I,2,FALSE))</f>
        <v/>
      </c>
      <c r="F578" t="str">
        <f>IF($C578="","",VLOOKUP($C578,Baux!$A:$K,8,FALSE))</f>
        <v/>
      </c>
      <c r="G578" s="12" t="str">
        <f>IF(OR($A578="",$F578=""),"",DATE(YEAR($A578),MONTH($A578),$F578))</f>
        <v/>
      </c>
      <c r="H578" s="13" t="str">
        <f>IF($C578="","",VLOOKUP($C578,Baux!$A:$K,6,FALSE))</f>
        <v/>
      </c>
      <c r="I578" s="13" t="str">
        <f>IF($C578="","",VLOOKUP($C578,Baux!$A:$K,7,FALSE))</f>
        <v/>
      </c>
      <c r="J578" s="13" t="str">
        <f>IF($C578="","",$H578+$I578)</f>
        <v/>
      </c>
      <c r="K578" s="13" t="str">
        <f>IF($C578="","",SUMIFS(Banque_Transactions!$E:$E,Banque_Transactions!$G:$G,$C578&amp;"-"&amp;$B578))</f>
        <v/>
      </c>
      <c r="L578" s="13" t="str">
        <f>IF($C578="","",$J578-$K578)</f>
        <v/>
      </c>
      <c r="M578" t="str">
        <f>IF($C578="","",IF($L578&lt;=0,"Payé",IF($K578=0,"Impayé","Partiel")))</f>
        <v/>
      </c>
    </row>
    <row r="579" spans="1:13" ht="15">
      <c r="A579" s="17"/>
      <c r="B579" t="str">
        <f>IF($A579="","",YEAR($A579)*100+MONTH($A579))</f>
        <v/>
      </c>
      <c r="D579" t="str">
        <f>IF($C579="","",VLOOKUP($C579,Baux!$A:$K,2,FALSE))</f>
        <v/>
      </c>
      <c r="E579" t="str">
        <f>IF($C579="","",VLOOKUP(VLOOKUP($C579,Baux!$A:$K,3,FALSE),Locataires!$A:$I,2,FALSE))</f>
        <v/>
      </c>
      <c r="F579" t="str">
        <f>IF($C579="","",VLOOKUP($C579,Baux!$A:$K,8,FALSE))</f>
        <v/>
      </c>
      <c r="G579" s="12" t="str">
        <f>IF(OR($A579="",$F579=""),"",DATE(YEAR($A579),MONTH($A579),$F579))</f>
        <v/>
      </c>
      <c r="H579" s="13" t="str">
        <f>IF($C579="","",VLOOKUP($C579,Baux!$A:$K,6,FALSE))</f>
        <v/>
      </c>
      <c r="I579" s="13" t="str">
        <f>IF($C579="","",VLOOKUP($C579,Baux!$A:$K,7,FALSE))</f>
        <v/>
      </c>
      <c r="J579" s="13" t="str">
        <f>IF($C579="","",$H579+$I579)</f>
        <v/>
      </c>
      <c r="K579" s="13" t="str">
        <f>IF($C579="","",SUMIFS(Banque_Transactions!$E:$E,Banque_Transactions!$G:$G,$C579&amp;"-"&amp;$B579))</f>
        <v/>
      </c>
      <c r="L579" s="13" t="str">
        <f>IF($C579="","",$J579-$K579)</f>
        <v/>
      </c>
      <c r="M579" t="str">
        <f>IF($C579="","",IF($L579&lt;=0,"Payé",IF($K579=0,"Impayé","Partiel")))</f>
        <v/>
      </c>
    </row>
    <row r="580" spans="1:13" ht="15">
      <c r="A580" s="17"/>
      <c r="B580" t="str">
        <f>IF($A580="","",YEAR($A580)*100+MONTH($A580))</f>
        <v/>
      </c>
      <c r="D580" t="str">
        <f>IF($C580="","",VLOOKUP($C580,Baux!$A:$K,2,FALSE))</f>
        <v/>
      </c>
      <c r="E580" t="str">
        <f>IF($C580="","",VLOOKUP(VLOOKUP($C580,Baux!$A:$K,3,FALSE),Locataires!$A:$I,2,FALSE))</f>
        <v/>
      </c>
      <c r="F580" t="str">
        <f>IF($C580="","",VLOOKUP($C580,Baux!$A:$K,8,FALSE))</f>
        <v/>
      </c>
      <c r="G580" s="12" t="str">
        <f>IF(OR($A580="",$F580=""),"",DATE(YEAR($A580),MONTH($A580),$F580))</f>
        <v/>
      </c>
      <c r="H580" s="13" t="str">
        <f>IF($C580="","",VLOOKUP($C580,Baux!$A:$K,6,FALSE))</f>
        <v/>
      </c>
      <c r="I580" s="13" t="str">
        <f>IF($C580="","",VLOOKUP($C580,Baux!$A:$K,7,FALSE))</f>
        <v/>
      </c>
      <c r="J580" s="13" t="str">
        <f>IF($C580="","",$H580+$I580)</f>
        <v/>
      </c>
      <c r="K580" s="13" t="str">
        <f>IF($C580="","",SUMIFS(Banque_Transactions!$E:$E,Banque_Transactions!$G:$G,$C580&amp;"-"&amp;$B580))</f>
        <v/>
      </c>
      <c r="L580" s="13" t="str">
        <f>IF($C580="","",$J580-$K580)</f>
        <v/>
      </c>
      <c r="M580" t="str">
        <f>IF($C580="","",IF($L580&lt;=0,"Payé",IF($K580=0,"Impayé","Partiel")))</f>
        <v/>
      </c>
    </row>
    <row r="581" spans="1:13" ht="15">
      <c r="A581" s="17"/>
      <c r="B581" t="str">
        <f>IF($A581="","",YEAR($A581)*100+MONTH($A581))</f>
        <v/>
      </c>
      <c r="D581" t="str">
        <f>IF($C581="","",VLOOKUP($C581,Baux!$A:$K,2,FALSE))</f>
        <v/>
      </c>
      <c r="E581" t="str">
        <f>IF($C581="","",VLOOKUP(VLOOKUP($C581,Baux!$A:$K,3,FALSE),Locataires!$A:$I,2,FALSE))</f>
        <v/>
      </c>
      <c r="F581" t="str">
        <f>IF($C581="","",VLOOKUP($C581,Baux!$A:$K,8,FALSE))</f>
        <v/>
      </c>
      <c r="G581" s="12" t="str">
        <f>IF(OR($A581="",$F581=""),"",DATE(YEAR($A581),MONTH($A581),$F581))</f>
        <v/>
      </c>
      <c r="H581" s="13" t="str">
        <f>IF($C581="","",VLOOKUP($C581,Baux!$A:$K,6,FALSE))</f>
        <v/>
      </c>
      <c r="I581" s="13" t="str">
        <f>IF($C581="","",VLOOKUP($C581,Baux!$A:$K,7,FALSE))</f>
        <v/>
      </c>
      <c r="J581" s="13" t="str">
        <f>IF($C581="","",$H581+$I581)</f>
        <v/>
      </c>
      <c r="K581" s="13" t="str">
        <f>IF($C581="","",SUMIFS(Banque_Transactions!$E:$E,Banque_Transactions!$G:$G,$C581&amp;"-"&amp;$B581))</f>
        <v/>
      </c>
      <c r="L581" s="13" t="str">
        <f>IF($C581="","",$J581-$K581)</f>
        <v/>
      </c>
      <c r="M581" t="str">
        <f>IF($C581="","",IF($L581&lt;=0,"Payé",IF($K581=0,"Impayé","Partiel")))</f>
        <v/>
      </c>
    </row>
    <row r="582" spans="1:13" ht="15">
      <c r="A582" s="17"/>
      <c r="B582" t="str">
        <f>IF($A582="","",YEAR($A582)*100+MONTH($A582))</f>
        <v/>
      </c>
      <c r="D582" t="str">
        <f>IF($C582="","",VLOOKUP($C582,Baux!$A:$K,2,FALSE))</f>
        <v/>
      </c>
      <c r="E582" t="str">
        <f>IF($C582="","",VLOOKUP(VLOOKUP($C582,Baux!$A:$K,3,FALSE),Locataires!$A:$I,2,FALSE))</f>
        <v/>
      </c>
      <c r="F582" t="str">
        <f>IF($C582="","",VLOOKUP($C582,Baux!$A:$K,8,FALSE))</f>
        <v/>
      </c>
      <c r="G582" s="12" t="str">
        <f>IF(OR($A582="",$F582=""),"",DATE(YEAR($A582),MONTH($A582),$F582))</f>
        <v/>
      </c>
      <c r="H582" s="13" t="str">
        <f>IF($C582="","",VLOOKUP($C582,Baux!$A:$K,6,FALSE))</f>
        <v/>
      </c>
      <c r="I582" s="13" t="str">
        <f>IF($C582="","",VLOOKUP($C582,Baux!$A:$K,7,FALSE))</f>
        <v/>
      </c>
      <c r="J582" s="13" t="str">
        <f>IF($C582="","",$H582+$I582)</f>
        <v/>
      </c>
      <c r="K582" s="13" t="str">
        <f>IF($C582="","",SUMIFS(Banque_Transactions!$E:$E,Banque_Transactions!$G:$G,$C582&amp;"-"&amp;$B582))</f>
        <v/>
      </c>
      <c r="L582" s="13" t="str">
        <f>IF($C582="","",$J582-$K582)</f>
        <v/>
      </c>
      <c r="M582" t="str">
        <f>IF($C582="","",IF($L582&lt;=0,"Payé",IF($K582=0,"Impayé","Partiel")))</f>
        <v/>
      </c>
    </row>
    <row r="583" spans="1:13" ht="15">
      <c r="A583" s="17"/>
      <c r="B583" t="str">
        <f>IF($A583="","",YEAR($A583)*100+MONTH($A583))</f>
        <v/>
      </c>
      <c r="D583" t="str">
        <f>IF($C583="","",VLOOKUP($C583,Baux!$A:$K,2,FALSE))</f>
        <v/>
      </c>
      <c r="E583" t="str">
        <f>IF($C583="","",VLOOKUP(VLOOKUP($C583,Baux!$A:$K,3,FALSE),Locataires!$A:$I,2,FALSE))</f>
        <v/>
      </c>
      <c r="F583" t="str">
        <f>IF($C583="","",VLOOKUP($C583,Baux!$A:$K,8,FALSE))</f>
        <v/>
      </c>
      <c r="G583" s="12" t="str">
        <f>IF(OR($A583="",$F583=""),"",DATE(YEAR($A583),MONTH($A583),$F583))</f>
        <v/>
      </c>
      <c r="H583" s="13" t="str">
        <f>IF($C583="","",VLOOKUP($C583,Baux!$A:$K,6,FALSE))</f>
        <v/>
      </c>
      <c r="I583" s="13" t="str">
        <f>IF($C583="","",VLOOKUP($C583,Baux!$A:$K,7,FALSE))</f>
        <v/>
      </c>
      <c r="J583" s="13" t="str">
        <f>IF($C583="","",$H583+$I583)</f>
        <v/>
      </c>
      <c r="K583" s="13" t="str">
        <f>IF($C583="","",SUMIFS(Banque_Transactions!$E:$E,Banque_Transactions!$G:$G,$C583&amp;"-"&amp;$B583))</f>
        <v/>
      </c>
      <c r="L583" s="13" t="str">
        <f>IF($C583="","",$J583-$K583)</f>
        <v/>
      </c>
      <c r="M583" t="str">
        <f>IF($C583="","",IF($L583&lt;=0,"Payé",IF($K583=0,"Impayé","Partiel")))</f>
        <v/>
      </c>
    </row>
    <row r="584" spans="1:13" ht="15">
      <c r="A584" s="17"/>
      <c r="B584" t="str">
        <f>IF($A584="","",YEAR($A584)*100+MONTH($A584))</f>
        <v/>
      </c>
      <c r="D584" t="str">
        <f>IF($C584="","",VLOOKUP($C584,Baux!$A:$K,2,FALSE))</f>
        <v/>
      </c>
      <c r="E584" t="str">
        <f>IF($C584="","",VLOOKUP(VLOOKUP($C584,Baux!$A:$K,3,FALSE),Locataires!$A:$I,2,FALSE))</f>
        <v/>
      </c>
      <c r="F584" t="str">
        <f>IF($C584="","",VLOOKUP($C584,Baux!$A:$K,8,FALSE))</f>
        <v/>
      </c>
      <c r="G584" s="12" t="str">
        <f>IF(OR($A584="",$F584=""),"",DATE(YEAR($A584),MONTH($A584),$F584))</f>
        <v/>
      </c>
      <c r="H584" s="13" t="str">
        <f>IF($C584="","",VLOOKUP($C584,Baux!$A:$K,6,FALSE))</f>
        <v/>
      </c>
      <c r="I584" s="13" t="str">
        <f>IF($C584="","",VLOOKUP($C584,Baux!$A:$K,7,FALSE))</f>
        <v/>
      </c>
      <c r="J584" s="13" t="str">
        <f>IF($C584="","",$H584+$I584)</f>
        <v/>
      </c>
      <c r="K584" s="13" t="str">
        <f>IF($C584="","",SUMIFS(Banque_Transactions!$E:$E,Banque_Transactions!$G:$G,$C584&amp;"-"&amp;$B584))</f>
        <v/>
      </c>
      <c r="L584" s="13" t="str">
        <f>IF($C584="","",$J584-$K584)</f>
        <v/>
      </c>
      <c r="M584" t="str">
        <f>IF($C584="","",IF($L584&lt;=0,"Payé",IF($K584=0,"Impayé","Partiel")))</f>
        <v/>
      </c>
    </row>
    <row r="585" spans="1:13" ht="15">
      <c r="A585" s="17"/>
      <c r="B585" t="str">
        <f>IF($A585="","",YEAR($A585)*100+MONTH($A585))</f>
        <v/>
      </c>
      <c r="D585" t="str">
        <f>IF($C585="","",VLOOKUP($C585,Baux!$A:$K,2,FALSE))</f>
        <v/>
      </c>
      <c r="E585" t="str">
        <f>IF($C585="","",VLOOKUP(VLOOKUP($C585,Baux!$A:$K,3,FALSE),Locataires!$A:$I,2,FALSE))</f>
        <v/>
      </c>
      <c r="F585" t="str">
        <f>IF($C585="","",VLOOKUP($C585,Baux!$A:$K,8,FALSE))</f>
        <v/>
      </c>
      <c r="G585" s="12" t="str">
        <f>IF(OR($A585="",$F585=""),"",DATE(YEAR($A585),MONTH($A585),$F585))</f>
        <v/>
      </c>
      <c r="H585" s="13" t="str">
        <f>IF($C585="","",VLOOKUP($C585,Baux!$A:$K,6,FALSE))</f>
        <v/>
      </c>
      <c r="I585" s="13" t="str">
        <f>IF($C585="","",VLOOKUP($C585,Baux!$A:$K,7,FALSE))</f>
        <v/>
      </c>
      <c r="J585" s="13" t="str">
        <f>IF($C585="","",$H585+$I585)</f>
        <v/>
      </c>
      <c r="K585" s="13" t="str">
        <f>IF($C585="","",SUMIFS(Banque_Transactions!$E:$E,Banque_Transactions!$G:$G,$C585&amp;"-"&amp;$B585))</f>
        <v/>
      </c>
      <c r="L585" s="13" t="str">
        <f>IF($C585="","",$J585-$K585)</f>
        <v/>
      </c>
      <c r="M585" t="str">
        <f>IF($C585="","",IF($L585&lt;=0,"Payé",IF($K585=0,"Impayé","Partiel")))</f>
        <v/>
      </c>
    </row>
    <row r="586" spans="1:13" ht="15">
      <c r="A586" s="17"/>
      <c r="B586" t="str">
        <f>IF($A586="","",YEAR($A586)*100+MONTH($A586))</f>
        <v/>
      </c>
      <c r="D586" t="str">
        <f>IF($C586="","",VLOOKUP($C586,Baux!$A:$K,2,FALSE))</f>
        <v/>
      </c>
      <c r="E586" t="str">
        <f>IF($C586="","",VLOOKUP(VLOOKUP($C586,Baux!$A:$K,3,FALSE),Locataires!$A:$I,2,FALSE))</f>
        <v/>
      </c>
      <c r="F586" t="str">
        <f>IF($C586="","",VLOOKUP($C586,Baux!$A:$K,8,FALSE))</f>
        <v/>
      </c>
      <c r="G586" s="12" t="str">
        <f>IF(OR($A586="",$F586=""),"",DATE(YEAR($A586),MONTH($A586),$F586))</f>
        <v/>
      </c>
      <c r="H586" s="13" t="str">
        <f>IF($C586="","",VLOOKUP($C586,Baux!$A:$K,6,FALSE))</f>
        <v/>
      </c>
      <c r="I586" s="13" t="str">
        <f>IF($C586="","",VLOOKUP($C586,Baux!$A:$K,7,FALSE))</f>
        <v/>
      </c>
      <c r="J586" s="13" t="str">
        <f>IF($C586="","",$H586+$I586)</f>
        <v/>
      </c>
      <c r="K586" s="13" t="str">
        <f>IF($C586="","",SUMIFS(Banque_Transactions!$E:$E,Banque_Transactions!$G:$G,$C586&amp;"-"&amp;$B586))</f>
        <v/>
      </c>
      <c r="L586" s="13" t="str">
        <f>IF($C586="","",$J586-$K586)</f>
        <v/>
      </c>
      <c r="M586" t="str">
        <f>IF($C586="","",IF($L586&lt;=0,"Payé",IF($K586=0,"Impayé","Partiel")))</f>
        <v/>
      </c>
    </row>
    <row r="587" spans="1:13" ht="15">
      <c r="A587" s="17"/>
      <c r="B587" t="str">
        <f>IF($A587="","",YEAR($A587)*100+MONTH($A587))</f>
        <v/>
      </c>
      <c r="D587" t="str">
        <f>IF($C587="","",VLOOKUP($C587,Baux!$A:$K,2,FALSE))</f>
        <v/>
      </c>
      <c r="E587" t="str">
        <f>IF($C587="","",VLOOKUP(VLOOKUP($C587,Baux!$A:$K,3,FALSE),Locataires!$A:$I,2,FALSE))</f>
        <v/>
      </c>
      <c r="F587" t="str">
        <f>IF($C587="","",VLOOKUP($C587,Baux!$A:$K,8,FALSE))</f>
        <v/>
      </c>
      <c r="G587" s="12" t="str">
        <f>IF(OR($A587="",$F587=""),"",DATE(YEAR($A587),MONTH($A587),$F587))</f>
        <v/>
      </c>
      <c r="H587" s="13" t="str">
        <f>IF($C587="","",VLOOKUP($C587,Baux!$A:$K,6,FALSE))</f>
        <v/>
      </c>
      <c r="I587" s="13" t="str">
        <f>IF($C587="","",VLOOKUP($C587,Baux!$A:$K,7,FALSE))</f>
        <v/>
      </c>
      <c r="J587" s="13" t="str">
        <f>IF($C587="","",$H587+$I587)</f>
        <v/>
      </c>
      <c r="K587" s="13" t="str">
        <f>IF($C587="","",SUMIFS(Banque_Transactions!$E:$E,Banque_Transactions!$G:$G,$C587&amp;"-"&amp;$B587))</f>
        <v/>
      </c>
      <c r="L587" s="13" t="str">
        <f>IF($C587="","",$J587-$K587)</f>
        <v/>
      </c>
      <c r="M587" t="str">
        <f>IF($C587="","",IF($L587&lt;=0,"Payé",IF($K587=0,"Impayé","Partiel")))</f>
        <v/>
      </c>
    </row>
    <row r="588" spans="1:13" ht="15">
      <c r="A588" s="17"/>
      <c r="B588" t="str">
        <f>IF($A588="","",YEAR($A588)*100+MONTH($A588))</f>
        <v/>
      </c>
      <c r="D588" t="str">
        <f>IF($C588="","",VLOOKUP($C588,Baux!$A:$K,2,FALSE))</f>
        <v/>
      </c>
      <c r="E588" t="str">
        <f>IF($C588="","",VLOOKUP(VLOOKUP($C588,Baux!$A:$K,3,FALSE),Locataires!$A:$I,2,FALSE))</f>
        <v/>
      </c>
      <c r="F588" t="str">
        <f>IF($C588="","",VLOOKUP($C588,Baux!$A:$K,8,FALSE))</f>
        <v/>
      </c>
      <c r="G588" s="12" t="str">
        <f>IF(OR($A588="",$F588=""),"",DATE(YEAR($A588),MONTH($A588),$F588))</f>
        <v/>
      </c>
      <c r="H588" s="13" t="str">
        <f>IF($C588="","",VLOOKUP($C588,Baux!$A:$K,6,FALSE))</f>
        <v/>
      </c>
      <c r="I588" s="13" t="str">
        <f>IF($C588="","",VLOOKUP($C588,Baux!$A:$K,7,FALSE))</f>
        <v/>
      </c>
      <c r="J588" s="13" t="str">
        <f>IF($C588="","",$H588+$I588)</f>
        <v/>
      </c>
      <c r="K588" s="13" t="str">
        <f>IF($C588="","",SUMIFS(Banque_Transactions!$E:$E,Banque_Transactions!$G:$G,$C588&amp;"-"&amp;$B588))</f>
        <v/>
      </c>
      <c r="L588" s="13" t="str">
        <f>IF($C588="","",$J588-$K588)</f>
        <v/>
      </c>
      <c r="M588" t="str">
        <f>IF($C588="","",IF($L588&lt;=0,"Payé",IF($K588=0,"Impayé","Partiel")))</f>
        <v/>
      </c>
    </row>
    <row r="589" spans="1:13" ht="15">
      <c r="A589" s="17"/>
      <c r="B589" t="str">
        <f>IF($A589="","",YEAR($A589)*100+MONTH($A589))</f>
        <v/>
      </c>
      <c r="D589" t="str">
        <f>IF($C589="","",VLOOKUP($C589,Baux!$A:$K,2,FALSE))</f>
        <v/>
      </c>
      <c r="E589" t="str">
        <f>IF($C589="","",VLOOKUP(VLOOKUP($C589,Baux!$A:$K,3,FALSE),Locataires!$A:$I,2,FALSE))</f>
        <v/>
      </c>
      <c r="F589" t="str">
        <f>IF($C589="","",VLOOKUP($C589,Baux!$A:$K,8,FALSE))</f>
        <v/>
      </c>
      <c r="G589" s="12" t="str">
        <f>IF(OR($A589="",$F589=""),"",DATE(YEAR($A589),MONTH($A589),$F589))</f>
        <v/>
      </c>
      <c r="H589" s="13" t="str">
        <f>IF($C589="","",VLOOKUP($C589,Baux!$A:$K,6,FALSE))</f>
        <v/>
      </c>
      <c r="I589" s="13" t="str">
        <f>IF($C589="","",VLOOKUP($C589,Baux!$A:$K,7,FALSE))</f>
        <v/>
      </c>
      <c r="J589" s="13" t="str">
        <f>IF($C589="","",$H589+$I589)</f>
        <v/>
      </c>
      <c r="K589" s="13" t="str">
        <f>IF($C589="","",SUMIFS(Banque_Transactions!$E:$E,Banque_Transactions!$G:$G,$C589&amp;"-"&amp;$B589))</f>
        <v/>
      </c>
      <c r="L589" s="13" t="str">
        <f>IF($C589="","",$J589-$K589)</f>
        <v/>
      </c>
      <c r="M589" t="str">
        <f>IF($C589="","",IF($L589&lt;=0,"Payé",IF($K589=0,"Impayé","Partiel")))</f>
        <v/>
      </c>
    </row>
    <row r="590" spans="1:13" ht="15">
      <c r="A590" s="17"/>
      <c r="B590" t="str">
        <f>IF($A590="","",YEAR($A590)*100+MONTH($A590))</f>
        <v/>
      </c>
      <c r="D590" t="str">
        <f>IF($C590="","",VLOOKUP($C590,Baux!$A:$K,2,FALSE))</f>
        <v/>
      </c>
      <c r="E590" t="str">
        <f>IF($C590="","",VLOOKUP(VLOOKUP($C590,Baux!$A:$K,3,FALSE),Locataires!$A:$I,2,FALSE))</f>
        <v/>
      </c>
      <c r="F590" t="str">
        <f>IF($C590="","",VLOOKUP($C590,Baux!$A:$K,8,FALSE))</f>
        <v/>
      </c>
      <c r="G590" s="12" t="str">
        <f>IF(OR($A590="",$F590=""),"",DATE(YEAR($A590),MONTH($A590),$F590))</f>
        <v/>
      </c>
      <c r="H590" s="13" t="str">
        <f>IF($C590="","",VLOOKUP($C590,Baux!$A:$K,6,FALSE))</f>
        <v/>
      </c>
      <c r="I590" s="13" t="str">
        <f>IF($C590="","",VLOOKUP($C590,Baux!$A:$K,7,FALSE))</f>
        <v/>
      </c>
      <c r="J590" s="13" t="str">
        <f>IF($C590="","",$H590+$I590)</f>
        <v/>
      </c>
      <c r="K590" s="13" t="str">
        <f>IF($C590="","",SUMIFS(Banque_Transactions!$E:$E,Banque_Transactions!$G:$G,$C590&amp;"-"&amp;$B590))</f>
        <v/>
      </c>
      <c r="L590" s="13" t="str">
        <f>IF($C590="","",$J590-$K590)</f>
        <v/>
      </c>
      <c r="M590" t="str">
        <f>IF($C590="","",IF($L590&lt;=0,"Payé",IF($K590=0,"Impayé","Partiel")))</f>
        <v/>
      </c>
    </row>
    <row r="591" spans="1:13" ht="15">
      <c r="A591" s="17"/>
      <c r="B591" t="str">
        <f>IF($A591="","",YEAR($A591)*100+MONTH($A591))</f>
        <v/>
      </c>
      <c r="D591" t="str">
        <f>IF($C591="","",VLOOKUP($C591,Baux!$A:$K,2,FALSE))</f>
        <v/>
      </c>
      <c r="E591" t="str">
        <f>IF($C591="","",VLOOKUP(VLOOKUP($C591,Baux!$A:$K,3,FALSE),Locataires!$A:$I,2,FALSE))</f>
        <v/>
      </c>
      <c r="F591" t="str">
        <f>IF($C591="","",VLOOKUP($C591,Baux!$A:$K,8,FALSE))</f>
        <v/>
      </c>
      <c r="G591" s="12" t="str">
        <f>IF(OR($A591="",$F591=""),"",DATE(YEAR($A591),MONTH($A591),$F591))</f>
        <v/>
      </c>
      <c r="H591" s="13" t="str">
        <f>IF($C591="","",VLOOKUP($C591,Baux!$A:$K,6,FALSE))</f>
        <v/>
      </c>
      <c r="I591" s="13" t="str">
        <f>IF($C591="","",VLOOKUP($C591,Baux!$A:$K,7,FALSE))</f>
        <v/>
      </c>
      <c r="J591" s="13" t="str">
        <f>IF($C591="","",$H591+$I591)</f>
        <v/>
      </c>
      <c r="K591" s="13" t="str">
        <f>IF($C591="","",SUMIFS(Banque_Transactions!$E:$E,Banque_Transactions!$G:$G,$C591&amp;"-"&amp;$B591))</f>
        <v/>
      </c>
      <c r="L591" s="13" t="str">
        <f>IF($C591="","",$J591-$K591)</f>
        <v/>
      </c>
      <c r="M591" t="str">
        <f>IF($C591="","",IF($L591&lt;=0,"Payé",IF($K591=0,"Impayé","Partiel")))</f>
        <v/>
      </c>
    </row>
    <row r="592" spans="1:13" ht="15">
      <c r="A592" s="17"/>
      <c r="B592" t="str">
        <f>IF($A592="","",YEAR($A592)*100+MONTH($A592))</f>
        <v/>
      </c>
      <c r="D592" t="str">
        <f>IF($C592="","",VLOOKUP($C592,Baux!$A:$K,2,FALSE))</f>
        <v/>
      </c>
      <c r="E592" t="str">
        <f>IF($C592="","",VLOOKUP(VLOOKUP($C592,Baux!$A:$K,3,FALSE),Locataires!$A:$I,2,FALSE))</f>
        <v/>
      </c>
      <c r="F592" t="str">
        <f>IF($C592="","",VLOOKUP($C592,Baux!$A:$K,8,FALSE))</f>
        <v/>
      </c>
      <c r="G592" s="12" t="str">
        <f>IF(OR($A592="",$F592=""),"",DATE(YEAR($A592),MONTH($A592),$F592))</f>
        <v/>
      </c>
      <c r="H592" s="13" t="str">
        <f>IF($C592="","",VLOOKUP($C592,Baux!$A:$K,6,FALSE))</f>
        <v/>
      </c>
      <c r="I592" s="13" t="str">
        <f>IF($C592="","",VLOOKUP($C592,Baux!$A:$K,7,FALSE))</f>
        <v/>
      </c>
      <c r="J592" s="13" t="str">
        <f>IF($C592="","",$H592+$I592)</f>
        <v/>
      </c>
      <c r="K592" s="13" t="str">
        <f>IF($C592="","",SUMIFS(Banque_Transactions!$E:$E,Banque_Transactions!$G:$G,$C592&amp;"-"&amp;$B592))</f>
        <v/>
      </c>
      <c r="L592" s="13" t="str">
        <f>IF($C592="","",$J592-$K592)</f>
        <v/>
      </c>
      <c r="M592" t="str">
        <f>IF($C592="","",IF($L592&lt;=0,"Payé",IF($K592=0,"Impayé","Partiel")))</f>
        <v/>
      </c>
    </row>
    <row r="593" spans="1:13" ht="15">
      <c r="A593" s="17"/>
      <c r="B593" t="str">
        <f>IF($A593="","",YEAR($A593)*100+MONTH($A593))</f>
        <v/>
      </c>
      <c r="D593" t="str">
        <f>IF($C593="","",VLOOKUP($C593,Baux!$A:$K,2,FALSE))</f>
        <v/>
      </c>
      <c r="E593" t="str">
        <f>IF($C593="","",VLOOKUP(VLOOKUP($C593,Baux!$A:$K,3,FALSE),Locataires!$A:$I,2,FALSE))</f>
        <v/>
      </c>
      <c r="F593" t="str">
        <f>IF($C593="","",VLOOKUP($C593,Baux!$A:$K,8,FALSE))</f>
        <v/>
      </c>
      <c r="G593" s="12" t="str">
        <f>IF(OR($A593="",$F593=""),"",DATE(YEAR($A593),MONTH($A593),$F593))</f>
        <v/>
      </c>
      <c r="H593" s="13" t="str">
        <f>IF($C593="","",VLOOKUP($C593,Baux!$A:$K,6,FALSE))</f>
        <v/>
      </c>
      <c r="I593" s="13" t="str">
        <f>IF($C593="","",VLOOKUP($C593,Baux!$A:$K,7,FALSE))</f>
        <v/>
      </c>
      <c r="J593" s="13" t="str">
        <f>IF($C593="","",$H593+$I593)</f>
        <v/>
      </c>
      <c r="K593" s="13" t="str">
        <f>IF($C593="","",SUMIFS(Banque_Transactions!$E:$E,Banque_Transactions!$G:$G,$C593&amp;"-"&amp;$B593))</f>
        <v/>
      </c>
      <c r="L593" s="13" t="str">
        <f>IF($C593="","",$J593-$K593)</f>
        <v/>
      </c>
      <c r="M593" t="str">
        <f>IF($C593="","",IF($L593&lt;=0,"Payé",IF($K593=0,"Impayé","Partiel")))</f>
        <v/>
      </c>
    </row>
    <row r="594" spans="1:13" ht="15">
      <c r="A594" s="17"/>
      <c r="B594" t="str">
        <f>IF($A594="","",YEAR($A594)*100+MONTH($A594))</f>
        <v/>
      </c>
      <c r="D594" t="str">
        <f>IF($C594="","",VLOOKUP($C594,Baux!$A:$K,2,FALSE))</f>
        <v/>
      </c>
      <c r="E594" t="str">
        <f>IF($C594="","",VLOOKUP(VLOOKUP($C594,Baux!$A:$K,3,FALSE),Locataires!$A:$I,2,FALSE))</f>
        <v/>
      </c>
      <c r="F594" t="str">
        <f>IF($C594="","",VLOOKUP($C594,Baux!$A:$K,8,FALSE))</f>
        <v/>
      </c>
      <c r="G594" s="12" t="str">
        <f>IF(OR($A594="",$F594=""),"",DATE(YEAR($A594),MONTH($A594),$F594))</f>
        <v/>
      </c>
      <c r="H594" s="13" t="str">
        <f>IF($C594="","",VLOOKUP($C594,Baux!$A:$K,6,FALSE))</f>
        <v/>
      </c>
      <c r="I594" s="13" t="str">
        <f>IF($C594="","",VLOOKUP($C594,Baux!$A:$K,7,FALSE))</f>
        <v/>
      </c>
      <c r="J594" s="13" t="str">
        <f>IF($C594="","",$H594+$I594)</f>
        <v/>
      </c>
      <c r="K594" s="13" t="str">
        <f>IF($C594="","",SUMIFS(Banque_Transactions!$E:$E,Banque_Transactions!$G:$G,$C594&amp;"-"&amp;$B594))</f>
        <v/>
      </c>
      <c r="L594" s="13" t="str">
        <f>IF($C594="","",$J594-$K594)</f>
        <v/>
      </c>
      <c r="M594" t="str">
        <f>IF($C594="","",IF($L594&lt;=0,"Payé",IF($K594=0,"Impayé","Partiel")))</f>
        <v/>
      </c>
    </row>
    <row r="595" spans="1:13" ht="15">
      <c r="A595" s="17"/>
      <c r="B595" t="str">
        <f>IF($A595="","",YEAR($A595)*100+MONTH($A595))</f>
        <v/>
      </c>
      <c r="D595" t="str">
        <f>IF($C595="","",VLOOKUP($C595,Baux!$A:$K,2,FALSE))</f>
        <v/>
      </c>
      <c r="E595" t="str">
        <f>IF($C595="","",VLOOKUP(VLOOKUP($C595,Baux!$A:$K,3,FALSE),Locataires!$A:$I,2,FALSE))</f>
        <v/>
      </c>
      <c r="F595" t="str">
        <f>IF($C595="","",VLOOKUP($C595,Baux!$A:$K,8,FALSE))</f>
        <v/>
      </c>
      <c r="G595" s="12" t="str">
        <f>IF(OR($A595="",$F595=""),"",DATE(YEAR($A595),MONTH($A595),$F595))</f>
        <v/>
      </c>
      <c r="H595" s="13" t="str">
        <f>IF($C595="","",VLOOKUP($C595,Baux!$A:$K,6,FALSE))</f>
        <v/>
      </c>
      <c r="I595" s="13" t="str">
        <f>IF($C595="","",VLOOKUP($C595,Baux!$A:$K,7,FALSE))</f>
        <v/>
      </c>
      <c r="J595" s="13" t="str">
        <f>IF($C595="","",$H595+$I595)</f>
        <v/>
      </c>
      <c r="K595" s="13" t="str">
        <f>IF($C595="","",SUMIFS(Banque_Transactions!$E:$E,Banque_Transactions!$G:$G,$C595&amp;"-"&amp;$B595))</f>
        <v/>
      </c>
      <c r="L595" s="13" t="str">
        <f>IF($C595="","",$J595-$K595)</f>
        <v/>
      </c>
      <c r="M595" t="str">
        <f>IF($C595="","",IF($L595&lt;=0,"Payé",IF($K595=0,"Impayé","Partiel")))</f>
        <v/>
      </c>
    </row>
    <row r="596" spans="1:13" ht="15">
      <c r="A596" s="17"/>
      <c r="B596" t="str">
        <f>IF($A596="","",YEAR($A596)*100+MONTH($A596))</f>
        <v/>
      </c>
      <c r="D596" t="str">
        <f>IF($C596="","",VLOOKUP($C596,Baux!$A:$K,2,FALSE))</f>
        <v/>
      </c>
      <c r="E596" t="str">
        <f>IF($C596="","",VLOOKUP(VLOOKUP($C596,Baux!$A:$K,3,FALSE),Locataires!$A:$I,2,FALSE))</f>
        <v/>
      </c>
      <c r="F596" t="str">
        <f>IF($C596="","",VLOOKUP($C596,Baux!$A:$K,8,FALSE))</f>
        <v/>
      </c>
      <c r="G596" s="12" t="str">
        <f>IF(OR($A596="",$F596=""),"",DATE(YEAR($A596),MONTH($A596),$F596))</f>
        <v/>
      </c>
      <c r="H596" s="13" t="str">
        <f>IF($C596="","",VLOOKUP($C596,Baux!$A:$K,6,FALSE))</f>
        <v/>
      </c>
      <c r="I596" s="13" t="str">
        <f>IF($C596="","",VLOOKUP($C596,Baux!$A:$K,7,FALSE))</f>
        <v/>
      </c>
      <c r="J596" s="13" t="str">
        <f>IF($C596="","",$H596+$I596)</f>
        <v/>
      </c>
      <c r="K596" s="13" t="str">
        <f>IF($C596="","",SUMIFS(Banque_Transactions!$E:$E,Banque_Transactions!$G:$G,$C596&amp;"-"&amp;$B596))</f>
        <v/>
      </c>
      <c r="L596" s="13" t="str">
        <f>IF($C596="","",$J596-$K596)</f>
        <v/>
      </c>
      <c r="M596" t="str">
        <f>IF($C596="","",IF($L596&lt;=0,"Payé",IF($K596=0,"Impayé","Partiel")))</f>
        <v/>
      </c>
    </row>
    <row r="597" spans="1:13" ht="15">
      <c r="A597" s="17"/>
      <c r="B597" t="str">
        <f>IF($A597="","",YEAR($A597)*100+MONTH($A597))</f>
        <v/>
      </c>
      <c r="D597" t="str">
        <f>IF($C597="","",VLOOKUP($C597,Baux!$A:$K,2,FALSE))</f>
        <v/>
      </c>
      <c r="E597" t="str">
        <f>IF($C597="","",VLOOKUP(VLOOKUP($C597,Baux!$A:$K,3,FALSE),Locataires!$A:$I,2,FALSE))</f>
        <v/>
      </c>
      <c r="F597" t="str">
        <f>IF($C597="","",VLOOKUP($C597,Baux!$A:$K,8,FALSE))</f>
        <v/>
      </c>
      <c r="G597" s="12" t="str">
        <f>IF(OR($A597="",$F597=""),"",DATE(YEAR($A597),MONTH($A597),$F597))</f>
        <v/>
      </c>
      <c r="H597" s="13" t="str">
        <f>IF($C597="","",VLOOKUP($C597,Baux!$A:$K,6,FALSE))</f>
        <v/>
      </c>
      <c r="I597" s="13" t="str">
        <f>IF($C597="","",VLOOKUP($C597,Baux!$A:$K,7,FALSE))</f>
        <v/>
      </c>
      <c r="J597" s="13" t="str">
        <f>IF($C597="","",$H597+$I597)</f>
        <v/>
      </c>
      <c r="K597" s="13" t="str">
        <f>IF($C597="","",SUMIFS(Banque_Transactions!$E:$E,Banque_Transactions!$G:$G,$C597&amp;"-"&amp;$B597))</f>
        <v/>
      </c>
      <c r="L597" s="13" t="str">
        <f>IF($C597="","",$J597-$K597)</f>
        <v/>
      </c>
      <c r="M597" t="str">
        <f>IF($C597="","",IF($L597&lt;=0,"Payé",IF($K597=0,"Impayé","Partiel")))</f>
        <v/>
      </c>
    </row>
    <row r="598" spans="1:13" ht="15">
      <c r="A598" s="17"/>
      <c r="B598" t="str">
        <f>IF($A598="","",YEAR($A598)*100+MONTH($A598))</f>
        <v/>
      </c>
      <c r="D598" t="str">
        <f>IF($C598="","",VLOOKUP($C598,Baux!$A:$K,2,FALSE))</f>
        <v/>
      </c>
      <c r="E598" t="str">
        <f>IF($C598="","",VLOOKUP(VLOOKUP($C598,Baux!$A:$K,3,FALSE),Locataires!$A:$I,2,FALSE))</f>
        <v/>
      </c>
      <c r="F598" t="str">
        <f>IF($C598="","",VLOOKUP($C598,Baux!$A:$K,8,FALSE))</f>
        <v/>
      </c>
      <c r="G598" s="12" t="str">
        <f>IF(OR($A598="",$F598=""),"",DATE(YEAR($A598),MONTH($A598),$F598))</f>
        <v/>
      </c>
      <c r="H598" s="13" t="str">
        <f>IF($C598="","",VLOOKUP($C598,Baux!$A:$K,6,FALSE))</f>
        <v/>
      </c>
      <c r="I598" s="13" t="str">
        <f>IF($C598="","",VLOOKUP($C598,Baux!$A:$K,7,FALSE))</f>
        <v/>
      </c>
      <c r="J598" s="13" t="str">
        <f>IF($C598="","",$H598+$I598)</f>
        <v/>
      </c>
      <c r="K598" s="13" t="str">
        <f>IF($C598="","",SUMIFS(Banque_Transactions!$E:$E,Banque_Transactions!$G:$G,$C598&amp;"-"&amp;$B598))</f>
        <v/>
      </c>
      <c r="L598" s="13" t="str">
        <f>IF($C598="","",$J598-$K598)</f>
        <v/>
      </c>
      <c r="M598" t="str">
        <f>IF($C598="","",IF($L598&lt;=0,"Payé",IF($K598=0,"Impayé","Partiel")))</f>
        <v/>
      </c>
    </row>
    <row r="599" spans="1:13" ht="15">
      <c r="A599" s="17"/>
      <c r="B599" t="str">
        <f>IF($A599="","",YEAR($A599)*100+MONTH($A599))</f>
        <v/>
      </c>
      <c r="D599" t="str">
        <f>IF($C599="","",VLOOKUP($C599,Baux!$A:$K,2,FALSE))</f>
        <v/>
      </c>
      <c r="E599" t="str">
        <f>IF($C599="","",VLOOKUP(VLOOKUP($C599,Baux!$A:$K,3,FALSE),Locataires!$A:$I,2,FALSE))</f>
        <v/>
      </c>
      <c r="F599" t="str">
        <f>IF($C599="","",VLOOKUP($C599,Baux!$A:$K,8,FALSE))</f>
        <v/>
      </c>
      <c r="G599" s="12" t="str">
        <f>IF(OR($A599="",$F599=""),"",DATE(YEAR($A599),MONTH($A599),$F599))</f>
        <v/>
      </c>
      <c r="H599" s="13" t="str">
        <f>IF($C599="","",VLOOKUP($C599,Baux!$A:$K,6,FALSE))</f>
        <v/>
      </c>
      <c r="I599" s="13" t="str">
        <f>IF($C599="","",VLOOKUP($C599,Baux!$A:$K,7,FALSE))</f>
        <v/>
      </c>
      <c r="J599" s="13" t="str">
        <f>IF($C599="","",$H599+$I599)</f>
        <v/>
      </c>
      <c r="K599" s="13" t="str">
        <f>IF($C599="","",SUMIFS(Banque_Transactions!$E:$E,Banque_Transactions!$G:$G,$C599&amp;"-"&amp;$B599))</f>
        <v/>
      </c>
      <c r="L599" s="13" t="str">
        <f>IF($C599="","",$J599-$K599)</f>
        <v/>
      </c>
      <c r="M599" t="str">
        <f>IF($C599="","",IF($L599&lt;=0,"Payé",IF($K599=0,"Impayé","Partiel")))</f>
        <v/>
      </c>
    </row>
    <row r="600" spans="1:13" ht="15">
      <c r="A600" s="17"/>
      <c r="B600" t="str">
        <f>IF($A600="","",YEAR($A600)*100+MONTH($A600))</f>
        <v/>
      </c>
      <c r="D600" t="str">
        <f>IF($C600="","",VLOOKUP($C600,Baux!$A:$K,2,FALSE))</f>
        <v/>
      </c>
      <c r="E600" t="str">
        <f>IF($C600="","",VLOOKUP(VLOOKUP($C600,Baux!$A:$K,3,FALSE),Locataires!$A:$I,2,FALSE))</f>
        <v/>
      </c>
      <c r="F600" t="str">
        <f>IF($C600="","",VLOOKUP($C600,Baux!$A:$K,8,FALSE))</f>
        <v/>
      </c>
      <c r="G600" s="12" t="str">
        <f>IF(OR($A600="",$F600=""),"",DATE(YEAR($A600),MONTH($A600),$F600))</f>
        <v/>
      </c>
      <c r="H600" s="13" t="str">
        <f>IF($C600="","",VLOOKUP($C600,Baux!$A:$K,6,FALSE))</f>
        <v/>
      </c>
      <c r="I600" s="13" t="str">
        <f>IF($C600="","",VLOOKUP($C600,Baux!$A:$K,7,FALSE))</f>
        <v/>
      </c>
      <c r="J600" s="13" t="str">
        <f>IF($C600="","",$H600+$I600)</f>
        <v/>
      </c>
      <c r="K600" s="13" t="str">
        <f>IF($C600="","",SUMIFS(Banque_Transactions!$E:$E,Banque_Transactions!$G:$G,$C600&amp;"-"&amp;$B600))</f>
        <v/>
      </c>
      <c r="L600" s="13" t="str">
        <f>IF($C600="","",$J600-$K600)</f>
        <v/>
      </c>
      <c r="M600" t="str">
        <f>IF($C600="","",IF($L600&lt;=0,"Payé",IF($K600=0,"Impayé","Partiel")))</f>
        <v/>
      </c>
    </row>
    <row r="601" spans="1:13" ht="15">
      <c r="A601" s="17"/>
      <c r="B601" t="str">
        <f>IF($A601="","",YEAR($A601)*100+MONTH($A601))</f>
        <v/>
      </c>
      <c r="D601" t="str">
        <f>IF($C601="","",VLOOKUP($C601,Baux!$A:$K,2,FALSE))</f>
        <v/>
      </c>
      <c r="E601" t="str">
        <f>IF($C601="","",VLOOKUP(VLOOKUP($C601,Baux!$A:$K,3,FALSE),Locataires!$A:$I,2,FALSE))</f>
        <v/>
      </c>
      <c r="F601" t="str">
        <f>IF($C601="","",VLOOKUP($C601,Baux!$A:$K,8,FALSE))</f>
        <v/>
      </c>
      <c r="G601" s="12" t="str">
        <f>IF(OR($A601="",$F601=""),"",DATE(YEAR($A601),MONTH($A601),$F601))</f>
        <v/>
      </c>
      <c r="H601" s="13" t="str">
        <f>IF($C601="","",VLOOKUP($C601,Baux!$A:$K,6,FALSE))</f>
        <v/>
      </c>
      <c r="I601" s="13" t="str">
        <f>IF($C601="","",VLOOKUP($C601,Baux!$A:$K,7,FALSE))</f>
        <v/>
      </c>
      <c r="J601" s="13" t="str">
        <f>IF($C601="","",$H601+$I601)</f>
        <v/>
      </c>
      <c r="K601" s="13" t="str">
        <f>IF($C601="","",SUMIFS(Banque_Transactions!$E:$E,Banque_Transactions!$G:$G,$C601&amp;"-"&amp;$B601))</f>
        <v/>
      </c>
      <c r="L601" s="13" t="str">
        <f>IF($C601="","",$J601-$K601)</f>
        <v/>
      </c>
      <c r="M601" t="str">
        <f>IF($C601="","",IF($L601&lt;=0,"Payé",IF($K601=0,"Impayé","Partiel")))</f>
        <v/>
      </c>
    </row>
    <row r="602" spans="1:13" ht="15">
      <c r="A602" s="17"/>
      <c r="B602" t="str">
        <f>IF($A602="","",YEAR($A602)*100+MONTH($A602))</f>
        <v/>
      </c>
      <c r="D602" t="str">
        <f>IF($C602="","",VLOOKUP($C602,Baux!$A:$K,2,FALSE))</f>
        <v/>
      </c>
      <c r="E602" t="str">
        <f>IF($C602="","",VLOOKUP(VLOOKUP($C602,Baux!$A:$K,3,FALSE),Locataires!$A:$I,2,FALSE))</f>
        <v/>
      </c>
      <c r="F602" t="str">
        <f>IF($C602="","",VLOOKUP($C602,Baux!$A:$K,8,FALSE))</f>
        <v/>
      </c>
      <c r="G602" s="12" t="str">
        <f>IF(OR($A602="",$F602=""),"",DATE(YEAR($A602),MONTH($A602),$F602))</f>
        <v/>
      </c>
      <c r="H602" s="13" t="str">
        <f>IF($C602="","",VLOOKUP($C602,Baux!$A:$K,6,FALSE))</f>
        <v/>
      </c>
      <c r="I602" s="13" t="str">
        <f>IF($C602="","",VLOOKUP($C602,Baux!$A:$K,7,FALSE))</f>
        <v/>
      </c>
      <c r="J602" s="13" t="str">
        <f>IF($C602="","",$H602+$I602)</f>
        <v/>
      </c>
      <c r="K602" s="13" t="str">
        <f>IF($C602="","",SUMIFS(Banque_Transactions!$E:$E,Banque_Transactions!$G:$G,$C602&amp;"-"&amp;$B602))</f>
        <v/>
      </c>
      <c r="L602" s="13" t="str">
        <f>IF($C602="","",$J602-$K602)</f>
        <v/>
      </c>
      <c r="M602" t="str">
        <f>IF($C602="","",IF($L602&lt;=0,"Payé",IF($K602=0,"Impayé","Partiel")))</f>
        <v/>
      </c>
    </row>
    <row r="603" spans="1:13" ht="15">
      <c r="A603" s="17"/>
      <c r="B603" t="str">
        <f>IF($A603="","",YEAR($A603)*100+MONTH($A603))</f>
        <v/>
      </c>
      <c r="D603" t="str">
        <f>IF($C603="","",VLOOKUP($C603,Baux!$A:$K,2,FALSE))</f>
        <v/>
      </c>
      <c r="E603" t="str">
        <f>IF($C603="","",VLOOKUP(VLOOKUP($C603,Baux!$A:$K,3,FALSE),Locataires!$A:$I,2,FALSE))</f>
        <v/>
      </c>
      <c r="F603" t="str">
        <f>IF($C603="","",VLOOKUP($C603,Baux!$A:$K,8,FALSE))</f>
        <v/>
      </c>
      <c r="G603" s="12" t="str">
        <f>IF(OR($A603="",$F603=""),"",DATE(YEAR($A603),MONTH($A603),$F603))</f>
        <v/>
      </c>
      <c r="H603" s="13" t="str">
        <f>IF($C603="","",VLOOKUP($C603,Baux!$A:$K,6,FALSE))</f>
        <v/>
      </c>
      <c r="I603" s="13" t="str">
        <f>IF($C603="","",VLOOKUP($C603,Baux!$A:$K,7,FALSE))</f>
        <v/>
      </c>
      <c r="J603" s="13" t="str">
        <f>IF($C603="","",$H603+$I603)</f>
        <v/>
      </c>
      <c r="K603" s="13" t="str">
        <f>IF($C603="","",SUMIFS(Banque_Transactions!$E:$E,Banque_Transactions!$G:$G,$C603&amp;"-"&amp;$B603))</f>
        <v/>
      </c>
      <c r="L603" s="13" t="str">
        <f>IF($C603="","",$J603-$K603)</f>
        <v/>
      </c>
      <c r="M603" t="str">
        <f>IF($C603="","",IF($L603&lt;=0,"Payé",IF($K603=0,"Impayé","Partiel")))</f>
        <v/>
      </c>
    </row>
    <row r="604" spans="1:13" ht="15">
      <c r="A604" s="17"/>
      <c r="B604" t="str">
        <f>IF($A604="","",YEAR($A604)*100+MONTH($A604))</f>
        <v/>
      </c>
      <c r="D604" t="str">
        <f>IF($C604="","",VLOOKUP($C604,Baux!$A:$K,2,FALSE))</f>
        <v/>
      </c>
      <c r="E604" t="str">
        <f>IF($C604="","",VLOOKUP(VLOOKUP($C604,Baux!$A:$K,3,FALSE),Locataires!$A:$I,2,FALSE))</f>
        <v/>
      </c>
      <c r="F604" t="str">
        <f>IF($C604="","",VLOOKUP($C604,Baux!$A:$K,8,FALSE))</f>
        <v/>
      </c>
      <c r="G604" s="12" t="str">
        <f>IF(OR($A604="",$F604=""),"",DATE(YEAR($A604),MONTH($A604),$F604))</f>
        <v/>
      </c>
      <c r="H604" s="13" t="str">
        <f>IF($C604="","",VLOOKUP($C604,Baux!$A:$K,6,FALSE))</f>
        <v/>
      </c>
      <c r="I604" s="13" t="str">
        <f>IF($C604="","",VLOOKUP($C604,Baux!$A:$K,7,FALSE))</f>
        <v/>
      </c>
      <c r="J604" s="13" t="str">
        <f>IF($C604="","",$H604+$I604)</f>
        <v/>
      </c>
      <c r="K604" s="13" t="str">
        <f>IF($C604="","",SUMIFS(Banque_Transactions!$E:$E,Banque_Transactions!$G:$G,$C604&amp;"-"&amp;$B604))</f>
        <v/>
      </c>
      <c r="L604" s="13" t="str">
        <f>IF($C604="","",$J604-$K604)</f>
        <v/>
      </c>
      <c r="M604" t="str">
        <f>IF($C604="","",IF($L604&lt;=0,"Payé",IF($K604=0,"Impayé","Partiel")))</f>
        <v/>
      </c>
    </row>
    <row r="605" spans="1:13" ht="15">
      <c r="A605" s="17"/>
      <c r="B605" t="str">
        <f>IF($A605="","",YEAR($A605)*100+MONTH($A605))</f>
        <v/>
      </c>
      <c r="D605" t="str">
        <f>IF($C605="","",VLOOKUP($C605,Baux!$A:$K,2,FALSE))</f>
        <v/>
      </c>
      <c r="E605" t="str">
        <f>IF($C605="","",VLOOKUP(VLOOKUP($C605,Baux!$A:$K,3,FALSE),Locataires!$A:$I,2,FALSE))</f>
        <v/>
      </c>
      <c r="F605" t="str">
        <f>IF($C605="","",VLOOKUP($C605,Baux!$A:$K,8,FALSE))</f>
        <v/>
      </c>
      <c r="G605" s="12" t="str">
        <f>IF(OR($A605="",$F605=""),"",DATE(YEAR($A605),MONTH($A605),$F605))</f>
        <v/>
      </c>
      <c r="H605" s="13" t="str">
        <f>IF($C605="","",VLOOKUP($C605,Baux!$A:$K,6,FALSE))</f>
        <v/>
      </c>
      <c r="I605" s="13" t="str">
        <f>IF($C605="","",VLOOKUP($C605,Baux!$A:$K,7,FALSE))</f>
        <v/>
      </c>
      <c r="J605" s="13" t="str">
        <f>IF($C605="","",$H605+$I605)</f>
        <v/>
      </c>
      <c r="K605" s="13" t="str">
        <f>IF($C605="","",SUMIFS(Banque_Transactions!$E:$E,Banque_Transactions!$G:$G,$C605&amp;"-"&amp;$B605))</f>
        <v/>
      </c>
      <c r="L605" s="13" t="str">
        <f>IF($C605="","",$J605-$K605)</f>
        <v/>
      </c>
      <c r="M605" t="str">
        <f>IF($C605="","",IF($L605&lt;=0,"Payé",IF($K605=0,"Impayé","Partiel")))</f>
        <v/>
      </c>
    </row>
    <row r="606" spans="1:13" ht="15">
      <c r="A606" s="17"/>
      <c r="B606" t="str">
        <f>IF($A606="","",YEAR($A606)*100+MONTH($A606))</f>
        <v/>
      </c>
      <c r="D606" t="str">
        <f>IF($C606="","",VLOOKUP($C606,Baux!$A:$K,2,FALSE))</f>
        <v/>
      </c>
      <c r="E606" t="str">
        <f>IF($C606="","",VLOOKUP(VLOOKUP($C606,Baux!$A:$K,3,FALSE),Locataires!$A:$I,2,FALSE))</f>
        <v/>
      </c>
      <c r="F606" t="str">
        <f>IF($C606="","",VLOOKUP($C606,Baux!$A:$K,8,FALSE))</f>
        <v/>
      </c>
      <c r="G606" s="12" t="str">
        <f>IF(OR($A606="",$F606=""),"",DATE(YEAR($A606),MONTH($A606),$F606))</f>
        <v/>
      </c>
      <c r="H606" s="13" t="str">
        <f>IF($C606="","",VLOOKUP($C606,Baux!$A:$K,6,FALSE))</f>
        <v/>
      </c>
      <c r="I606" s="13" t="str">
        <f>IF($C606="","",VLOOKUP($C606,Baux!$A:$K,7,FALSE))</f>
        <v/>
      </c>
      <c r="J606" s="13" t="str">
        <f>IF($C606="","",$H606+$I606)</f>
        <v/>
      </c>
      <c r="K606" s="13" t="str">
        <f>IF($C606="","",SUMIFS(Banque_Transactions!$E:$E,Banque_Transactions!$G:$G,$C606&amp;"-"&amp;$B606))</f>
        <v/>
      </c>
      <c r="L606" s="13" t="str">
        <f>IF($C606="","",$J606-$K606)</f>
        <v/>
      </c>
      <c r="M606" t="str">
        <f>IF($C606="","",IF($L606&lt;=0,"Payé",IF($K606=0,"Impayé","Partiel")))</f>
        <v/>
      </c>
    </row>
    <row r="607" spans="1:13" ht="15">
      <c r="A607" s="17"/>
      <c r="B607" t="str">
        <f>IF($A607="","",YEAR($A607)*100+MONTH($A607))</f>
        <v/>
      </c>
      <c r="D607" t="str">
        <f>IF($C607="","",VLOOKUP($C607,Baux!$A:$K,2,FALSE))</f>
        <v/>
      </c>
      <c r="E607" t="str">
        <f>IF($C607="","",VLOOKUP(VLOOKUP($C607,Baux!$A:$K,3,FALSE),Locataires!$A:$I,2,FALSE))</f>
        <v/>
      </c>
      <c r="F607" t="str">
        <f>IF($C607="","",VLOOKUP($C607,Baux!$A:$K,8,FALSE))</f>
        <v/>
      </c>
      <c r="G607" s="12" t="str">
        <f>IF(OR($A607="",$F607=""),"",DATE(YEAR($A607),MONTH($A607),$F607))</f>
        <v/>
      </c>
      <c r="H607" s="13" t="str">
        <f>IF($C607="","",VLOOKUP($C607,Baux!$A:$K,6,FALSE))</f>
        <v/>
      </c>
      <c r="I607" s="13" t="str">
        <f>IF($C607="","",VLOOKUP($C607,Baux!$A:$K,7,FALSE))</f>
        <v/>
      </c>
      <c r="J607" s="13" t="str">
        <f>IF($C607="","",$H607+$I607)</f>
        <v/>
      </c>
      <c r="K607" s="13" t="str">
        <f>IF($C607="","",SUMIFS(Banque_Transactions!$E:$E,Banque_Transactions!$G:$G,$C607&amp;"-"&amp;$B607))</f>
        <v/>
      </c>
      <c r="L607" s="13" t="str">
        <f>IF($C607="","",$J607-$K607)</f>
        <v/>
      </c>
      <c r="M607" t="str">
        <f>IF($C607="","",IF($L607&lt;=0,"Payé",IF($K607=0,"Impayé","Partiel")))</f>
        <v/>
      </c>
    </row>
    <row r="608" spans="1:13" ht="15">
      <c r="A608" s="17"/>
      <c r="B608" t="str">
        <f>IF($A608="","",YEAR($A608)*100+MONTH($A608))</f>
        <v/>
      </c>
      <c r="D608" t="str">
        <f>IF($C608="","",VLOOKUP($C608,Baux!$A:$K,2,FALSE))</f>
        <v/>
      </c>
      <c r="E608" t="str">
        <f>IF($C608="","",VLOOKUP(VLOOKUP($C608,Baux!$A:$K,3,FALSE),Locataires!$A:$I,2,FALSE))</f>
        <v/>
      </c>
      <c r="F608" t="str">
        <f>IF($C608="","",VLOOKUP($C608,Baux!$A:$K,8,FALSE))</f>
        <v/>
      </c>
      <c r="G608" s="12" t="str">
        <f>IF(OR($A608="",$F608=""),"",DATE(YEAR($A608),MONTH($A608),$F608))</f>
        <v/>
      </c>
      <c r="H608" s="13" t="str">
        <f>IF($C608="","",VLOOKUP($C608,Baux!$A:$K,6,FALSE))</f>
        <v/>
      </c>
      <c r="I608" s="13" t="str">
        <f>IF($C608="","",VLOOKUP($C608,Baux!$A:$K,7,FALSE))</f>
        <v/>
      </c>
      <c r="J608" s="13" t="str">
        <f>IF($C608="","",$H608+$I608)</f>
        <v/>
      </c>
      <c r="K608" s="13" t="str">
        <f>IF($C608="","",SUMIFS(Banque_Transactions!$E:$E,Banque_Transactions!$G:$G,$C608&amp;"-"&amp;$B608))</f>
        <v/>
      </c>
      <c r="L608" s="13" t="str">
        <f>IF($C608="","",$J608-$K608)</f>
        <v/>
      </c>
      <c r="M608" t="str">
        <f>IF($C608="","",IF($L608&lt;=0,"Payé",IF($K608=0,"Impayé","Partiel")))</f>
        <v/>
      </c>
    </row>
    <row r="609" spans="1:13" ht="15">
      <c r="A609" s="17"/>
      <c r="B609" t="str">
        <f>IF($A609="","",YEAR($A609)*100+MONTH($A609))</f>
        <v/>
      </c>
      <c r="D609" t="str">
        <f>IF($C609="","",VLOOKUP($C609,Baux!$A:$K,2,FALSE))</f>
        <v/>
      </c>
      <c r="E609" t="str">
        <f>IF($C609="","",VLOOKUP(VLOOKUP($C609,Baux!$A:$K,3,FALSE),Locataires!$A:$I,2,FALSE))</f>
        <v/>
      </c>
      <c r="F609" t="str">
        <f>IF($C609="","",VLOOKUP($C609,Baux!$A:$K,8,FALSE))</f>
        <v/>
      </c>
      <c r="G609" s="12" t="str">
        <f>IF(OR($A609="",$F609=""),"",DATE(YEAR($A609),MONTH($A609),$F609))</f>
        <v/>
      </c>
      <c r="H609" s="13" t="str">
        <f>IF($C609="","",VLOOKUP($C609,Baux!$A:$K,6,FALSE))</f>
        <v/>
      </c>
      <c r="I609" s="13" t="str">
        <f>IF($C609="","",VLOOKUP($C609,Baux!$A:$K,7,FALSE))</f>
        <v/>
      </c>
      <c r="J609" s="13" t="str">
        <f>IF($C609="","",$H609+$I609)</f>
        <v/>
      </c>
      <c r="K609" s="13" t="str">
        <f>IF($C609="","",SUMIFS(Banque_Transactions!$E:$E,Banque_Transactions!$G:$G,$C609&amp;"-"&amp;$B609))</f>
        <v/>
      </c>
      <c r="L609" s="13" t="str">
        <f>IF($C609="","",$J609-$K609)</f>
        <v/>
      </c>
      <c r="M609" t="str">
        <f>IF($C609="","",IF($L609&lt;=0,"Payé",IF($K609=0,"Impayé","Partiel")))</f>
        <v/>
      </c>
    </row>
    <row r="610" spans="1:13" ht="15">
      <c r="A610" s="17"/>
      <c r="B610" t="str">
        <f>IF($A610="","",YEAR($A610)*100+MONTH($A610))</f>
        <v/>
      </c>
      <c r="D610" t="str">
        <f>IF($C610="","",VLOOKUP($C610,Baux!$A:$K,2,FALSE))</f>
        <v/>
      </c>
      <c r="E610" t="str">
        <f>IF($C610="","",VLOOKUP(VLOOKUP($C610,Baux!$A:$K,3,FALSE),Locataires!$A:$I,2,FALSE))</f>
        <v/>
      </c>
      <c r="F610" t="str">
        <f>IF($C610="","",VLOOKUP($C610,Baux!$A:$K,8,FALSE))</f>
        <v/>
      </c>
      <c r="G610" s="12" t="str">
        <f>IF(OR($A610="",$F610=""),"",DATE(YEAR($A610),MONTH($A610),$F610))</f>
        <v/>
      </c>
      <c r="H610" s="13" t="str">
        <f>IF($C610="","",VLOOKUP($C610,Baux!$A:$K,6,FALSE))</f>
        <v/>
      </c>
      <c r="I610" s="13" t="str">
        <f>IF($C610="","",VLOOKUP($C610,Baux!$A:$K,7,FALSE))</f>
        <v/>
      </c>
      <c r="J610" s="13" t="str">
        <f>IF($C610="","",$H610+$I610)</f>
        <v/>
      </c>
      <c r="K610" s="13" t="str">
        <f>IF($C610="","",SUMIFS(Banque_Transactions!$E:$E,Banque_Transactions!$G:$G,$C610&amp;"-"&amp;$B610))</f>
        <v/>
      </c>
      <c r="L610" s="13" t="str">
        <f>IF($C610="","",$J610-$K610)</f>
        <v/>
      </c>
      <c r="M610" t="str">
        <f>IF($C610="","",IF($L610&lt;=0,"Payé",IF($K610=0,"Impayé","Partiel")))</f>
        <v/>
      </c>
    </row>
    <row r="611" spans="1:13" ht="15">
      <c r="A611" s="17"/>
      <c r="B611" t="str">
        <f>IF($A611="","",YEAR($A611)*100+MONTH($A611))</f>
        <v/>
      </c>
      <c r="D611" t="str">
        <f>IF($C611="","",VLOOKUP($C611,Baux!$A:$K,2,FALSE))</f>
        <v/>
      </c>
      <c r="E611" t="str">
        <f>IF($C611="","",VLOOKUP(VLOOKUP($C611,Baux!$A:$K,3,FALSE),Locataires!$A:$I,2,FALSE))</f>
        <v/>
      </c>
      <c r="F611" t="str">
        <f>IF($C611="","",VLOOKUP($C611,Baux!$A:$K,8,FALSE))</f>
        <v/>
      </c>
      <c r="G611" s="12" t="str">
        <f>IF(OR($A611="",$F611=""),"",DATE(YEAR($A611),MONTH($A611),$F611))</f>
        <v/>
      </c>
      <c r="H611" s="13" t="str">
        <f>IF($C611="","",VLOOKUP($C611,Baux!$A:$K,6,FALSE))</f>
        <v/>
      </c>
      <c r="I611" s="13" t="str">
        <f>IF($C611="","",VLOOKUP($C611,Baux!$A:$K,7,FALSE))</f>
        <v/>
      </c>
      <c r="J611" s="13" t="str">
        <f>IF($C611="","",$H611+$I611)</f>
        <v/>
      </c>
      <c r="K611" s="13" t="str">
        <f>IF($C611="","",SUMIFS(Banque_Transactions!$E:$E,Banque_Transactions!$G:$G,$C611&amp;"-"&amp;$B611))</f>
        <v/>
      </c>
      <c r="L611" s="13" t="str">
        <f>IF($C611="","",$J611-$K611)</f>
        <v/>
      </c>
      <c r="M611" t="str">
        <f>IF($C611="","",IF($L611&lt;=0,"Payé",IF($K611=0,"Impayé","Partiel")))</f>
        <v/>
      </c>
    </row>
    <row r="612" spans="1:13" ht="15">
      <c r="A612" s="17"/>
      <c r="B612" t="str">
        <f>IF($A612="","",YEAR($A612)*100+MONTH($A612))</f>
        <v/>
      </c>
      <c r="D612" t="str">
        <f>IF($C612="","",VLOOKUP($C612,Baux!$A:$K,2,FALSE))</f>
        <v/>
      </c>
      <c r="E612" t="str">
        <f>IF($C612="","",VLOOKUP(VLOOKUP($C612,Baux!$A:$K,3,FALSE),Locataires!$A:$I,2,FALSE))</f>
        <v/>
      </c>
      <c r="F612" t="str">
        <f>IF($C612="","",VLOOKUP($C612,Baux!$A:$K,8,FALSE))</f>
        <v/>
      </c>
      <c r="G612" s="12" t="str">
        <f>IF(OR($A612="",$F612=""),"",DATE(YEAR($A612),MONTH($A612),$F612))</f>
        <v/>
      </c>
      <c r="H612" s="13" t="str">
        <f>IF($C612="","",VLOOKUP($C612,Baux!$A:$K,6,FALSE))</f>
        <v/>
      </c>
      <c r="I612" s="13" t="str">
        <f>IF($C612="","",VLOOKUP($C612,Baux!$A:$K,7,FALSE))</f>
        <v/>
      </c>
      <c r="J612" s="13" t="str">
        <f>IF($C612="","",$H612+$I612)</f>
        <v/>
      </c>
      <c r="K612" s="13" t="str">
        <f>IF($C612="","",SUMIFS(Banque_Transactions!$E:$E,Banque_Transactions!$G:$G,$C612&amp;"-"&amp;$B612))</f>
        <v/>
      </c>
      <c r="L612" s="13" t="str">
        <f>IF($C612="","",$J612-$K612)</f>
        <v/>
      </c>
      <c r="M612" t="str">
        <f>IF($C612="","",IF($L612&lt;=0,"Payé",IF($K612=0,"Impayé","Partiel")))</f>
        <v/>
      </c>
    </row>
    <row r="613" spans="1:13" ht="15">
      <c r="A613" s="17"/>
      <c r="B613" t="str">
        <f>IF($A613="","",YEAR($A613)*100+MONTH($A613))</f>
        <v/>
      </c>
      <c r="D613" t="str">
        <f>IF($C613="","",VLOOKUP($C613,Baux!$A:$K,2,FALSE))</f>
        <v/>
      </c>
      <c r="E613" t="str">
        <f>IF($C613="","",VLOOKUP(VLOOKUP($C613,Baux!$A:$K,3,FALSE),Locataires!$A:$I,2,FALSE))</f>
        <v/>
      </c>
      <c r="F613" t="str">
        <f>IF($C613="","",VLOOKUP($C613,Baux!$A:$K,8,FALSE))</f>
        <v/>
      </c>
      <c r="G613" s="12" t="str">
        <f>IF(OR($A613="",$F613=""),"",DATE(YEAR($A613),MONTH($A613),$F613))</f>
        <v/>
      </c>
      <c r="H613" s="13" t="str">
        <f>IF($C613="","",VLOOKUP($C613,Baux!$A:$K,6,FALSE))</f>
        <v/>
      </c>
      <c r="I613" s="13" t="str">
        <f>IF($C613="","",VLOOKUP($C613,Baux!$A:$K,7,FALSE))</f>
        <v/>
      </c>
      <c r="J613" s="13" t="str">
        <f>IF($C613="","",$H613+$I613)</f>
        <v/>
      </c>
      <c r="K613" s="13" t="str">
        <f>IF($C613="","",SUMIFS(Banque_Transactions!$E:$E,Banque_Transactions!$G:$G,$C613&amp;"-"&amp;$B613))</f>
        <v/>
      </c>
      <c r="L613" s="13" t="str">
        <f>IF($C613="","",$J613-$K613)</f>
        <v/>
      </c>
      <c r="M613" t="str">
        <f>IF($C613="","",IF($L613&lt;=0,"Payé",IF($K613=0,"Impayé","Partiel")))</f>
        <v/>
      </c>
    </row>
    <row r="614" spans="1:13" ht="15">
      <c r="A614" s="17"/>
      <c r="B614" t="str">
        <f>IF($A614="","",YEAR($A614)*100+MONTH($A614))</f>
        <v/>
      </c>
      <c r="D614" t="str">
        <f>IF($C614="","",VLOOKUP($C614,Baux!$A:$K,2,FALSE))</f>
        <v/>
      </c>
      <c r="E614" t="str">
        <f>IF($C614="","",VLOOKUP(VLOOKUP($C614,Baux!$A:$K,3,FALSE),Locataires!$A:$I,2,FALSE))</f>
        <v/>
      </c>
      <c r="F614" t="str">
        <f>IF($C614="","",VLOOKUP($C614,Baux!$A:$K,8,FALSE))</f>
        <v/>
      </c>
      <c r="G614" s="12" t="str">
        <f>IF(OR($A614="",$F614=""),"",DATE(YEAR($A614),MONTH($A614),$F614))</f>
        <v/>
      </c>
      <c r="H614" s="13" t="str">
        <f>IF($C614="","",VLOOKUP($C614,Baux!$A:$K,6,FALSE))</f>
        <v/>
      </c>
      <c r="I614" s="13" t="str">
        <f>IF($C614="","",VLOOKUP($C614,Baux!$A:$K,7,FALSE))</f>
        <v/>
      </c>
      <c r="J614" s="13" t="str">
        <f>IF($C614="","",$H614+$I614)</f>
        <v/>
      </c>
      <c r="K614" s="13" t="str">
        <f>IF($C614="","",SUMIFS(Banque_Transactions!$E:$E,Banque_Transactions!$G:$G,$C614&amp;"-"&amp;$B614))</f>
        <v/>
      </c>
      <c r="L614" s="13" t="str">
        <f>IF($C614="","",$J614-$K614)</f>
        <v/>
      </c>
      <c r="M614" t="str">
        <f>IF($C614="","",IF($L614&lt;=0,"Payé",IF($K614=0,"Impayé","Partiel")))</f>
        <v/>
      </c>
    </row>
    <row r="615" spans="1:13" ht="15">
      <c r="A615" s="17"/>
      <c r="B615" t="str">
        <f>IF($A615="","",YEAR($A615)*100+MONTH($A615))</f>
        <v/>
      </c>
      <c r="D615" t="str">
        <f>IF($C615="","",VLOOKUP($C615,Baux!$A:$K,2,FALSE))</f>
        <v/>
      </c>
      <c r="E615" t="str">
        <f>IF($C615="","",VLOOKUP(VLOOKUP($C615,Baux!$A:$K,3,FALSE),Locataires!$A:$I,2,FALSE))</f>
        <v/>
      </c>
      <c r="F615" t="str">
        <f>IF($C615="","",VLOOKUP($C615,Baux!$A:$K,8,FALSE))</f>
        <v/>
      </c>
      <c r="G615" s="12" t="str">
        <f>IF(OR($A615="",$F615=""),"",DATE(YEAR($A615),MONTH($A615),$F615))</f>
        <v/>
      </c>
      <c r="H615" s="13" t="str">
        <f>IF($C615="","",VLOOKUP($C615,Baux!$A:$K,6,FALSE))</f>
        <v/>
      </c>
      <c r="I615" s="13" t="str">
        <f>IF($C615="","",VLOOKUP($C615,Baux!$A:$K,7,FALSE))</f>
        <v/>
      </c>
      <c r="J615" s="13" t="str">
        <f>IF($C615="","",$H615+$I615)</f>
        <v/>
      </c>
      <c r="K615" s="13" t="str">
        <f>IF($C615="","",SUMIFS(Banque_Transactions!$E:$E,Banque_Transactions!$G:$G,$C615&amp;"-"&amp;$B615))</f>
        <v/>
      </c>
      <c r="L615" s="13" t="str">
        <f>IF($C615="","",$J615-$K615)</f>
        <v/>
      </c>
      <c r="M615" t="str">
        <f>IF($C615="","",IF($L615&lt;=0,"Payé",IF($K615=0,"Impayé","Partiel")))</f>
        <v/>
      </c>
    </row>
    <row r="616" spans="1:13" ht="15">
      <c r="A616" s="17"/>
      <c r="B616" t="str">
        <f>IF($A616="","",YEAR($A616)*100+MONTH($A616))</f>
        <v/>
      </c>
      <c r="D616" t="str">
        <f>IF($C616="","",VLOOKUP($C616,Baux!$A:$K,2,FALSE))</f>
        <v/>
      </c>
      <c r="E616" t="str">
        <f>IF($C616="","",VLOOKUP(VLOOKUP($C616,Baux!$A:$K,3,FALSE),Locataires!$A:$I,2,FALSE))</f>
        <v/>
      </c>
      <c r="F616" t="str">
        <f>IF($C616="","",VLOOKUP($C616,Baux!$A:$K,8,FALSE))</f>
        <v/>
      </c>
      <c r="G616" s="12" t="str">
        <f>IF(OR($A616="",$F616=""),"",DATE(YEAR($A616),MONTH($A616),$F616))</f>
        <v/>
      </c>
      <c r="H616" s="13" t="str">
        <f>IF($C616="","",VLOOKUP($C616,Baux!$A:$K,6,FALSE))</f>
        <v/>
      </c>
      <c r="I616" s="13" t="str">
        <f>IF($C616="","",VLOOKUP($C616,Baux!$A:$K,7,FALSE))</f>
        <v/>
      </c>
      <c r="J616" s="13" t="str">
        <f>IF($C616="","",$H616+$I616)</f>
        <v/>
      </c>
      <c r="K616" s="13" t="str">
        <f>IF($C616="","",SUMIFS(Banque_Transactions!$E:$E,Banque_Transactions!$G:$G,$C616&amp;"-"&amp;$B616))</f>
        <v/>
      </c>
      <c r="L616" s="13" t="str">
        <f>IF($C616="","",$J616-$K616)</f>
        <v/>
      </c>
      <c r="M616" t="str">
        <f>IF($C616="","",IF($L616&lt;=0,"Payé",IF($K616=0,"Impayé","Partiel")))</f>
        <v/>
      </c>
    </row>
    <row r="617" spans="1:13" ht="15">
      <c r="A617" s="17"/>
      <c r="B617" t="str">
        <f>IF($A617="","",YEAR($A617)*100+MONTH($A617))</f>
        <v/>
      </c>
      <c r="D617" t="str">
        <f>IF($C617="","",VLOOKUP($C617,Baux!$A:$K,2,FALSE))</f>
        <v/>
      </c>
      <c r="E617" t="str">
        <f>IF($C617="","",VLOOKUP(VLOOKUP($C617,Baux!$A:$K,3,FALSE),Locataires!$A:$I,2,FALSE))</f>
        <v/>
      </c>
      <c r="F617" t="str">
        <f>IF($C617="","",VLOOKUP($C617,Baux!$A:$K,8,FALSE))</f>
        <v/>
      </c>
      <c r="G617" s="12" t="str">
        <f>IF(OR($A617="",$F617=""),"",DATE(YEAR($A617),MONTH($A617),$F617))</f>
        <v/>
      </c>
      <c r="H617" s="13" t="str">
        <f>IF($C617="","",VLOOKUP($C617,Baux!$A:$K,6,FALSE))</f>
        <v/>
      </c>
      <c r="I617" s="13" t="str">
        <f>IF($C617="","",VLOOKUP($C617,Baux!$A:$K,7,FALSE))</f>
        <v/>
      </c>
      <c r="J617" s="13" t="str">
        <f>IF($C617="","",$H617+$I617)</f>
        <v/>
      </c>
      <c r="K617" s="13" t="str">
        <f>IF($C617="","",SUMIFS(Banque_Transactions!$E:$E,Banque_Transactions!$G:$G,$C617&amp;"-"&amp;$B617))</f>
        <v/>
      </c>
      <c r="L617" s="13" t="str">
        <f>IF($C617="","",$J617-$K617)</f>
        <v/>
      </c>
      <c r="M617" t="str">
        <f>IF($C617="","",IF($L617&lt;=0,"Payé",IF($K617=0,"Impayé","Partiel")))</f>
        <v/>
      </c>
    </row>
    <row r="618" spans="1:13" ht="15">
      <c r="A618" s="17"/>
      <c r="B618" t="str">
        <f>IF($A618="","",YEAR($A618)*100+MONTH($A618))</f>
        <v/>
      </c>
      <c r="D618" t="str">
        <f>IF($C618="","",VLOOKUP($C618,Baux!$A:$K,2,FALSE))</f>
        <v/>
      </c>
      <c r="E618" t="str">
        <f>IF($C618="","",VLOOKUP(VLOOKUP($C618,Baux!$A:$K,3,FALSE),Locataires!$A:$I,2,FALSE))</f>
        <v/>
      </c>
      <c r="F618" t="str">
        <f>IF($C618="","",VLOOKUP($C618,Baux!$A:$K,8,FALSE))</f>
        <v/>
      </c>
      <c r="G618" s="12" t="str">
        <f>IF(OR($A618="",$F618=""),"",DATE(YEAR($A618),MONTH($A618),$F618))</f>
        <v/>
      </c>
      <c r="H618" s="13" t="str">
        <f>IF($C618="","",VLOOKUP($C618,Baux!$A:$K,6,FALSE))</f>
        <v/>
      </c>
      <c r="I618" s="13" t="str">
        <f>IF($C618="","",VLOOKUP($C618,Baux!$A:$K,7,FALSE))</f>
        <v/>
      </c>
      <c r="J618" s="13" t="str">
        <f>IF($C618="","",$H618+$I618)</f>
        <v/>
      </c>
      <c r="K618" s="13" t="str">
        <f>IF($C618="","",SUMIFS(Banque_Transactions!$E:$E,Banque_Transactions!$G:$G,$C618&amp;"-"&amp;$B618))</f>
        <v/>
      </c>
      <c r="L618" s="13" t="str">
        <f>IF($C618="","",$J618-$K618)</f>
        <v/>
      </c>
      <c r="M618" t="str">
        <f>IF($C618="","",IF($L618&lt;=0,"Payé",IF($K618=0,"Impayé","Partiel")))</f>
        <v/>
      </c>
    </row>
    <row r="619" spans="1:13" ht="15">
      <c r="A619" s="17"/>
      <c r="B619" t="str">
        <f>IF($A619="","",YEAR($A619)*100+MONTH($A619))</f>
        <v/>
      </c>
      <c r="D619" t="str">
        <f>IF($C619="","",VLOOKUP($C619,Baux!$A:$K,2,FALSE))</f>
        <v/>
      </c>
      <c r="E619" t="str">
        <f>IF($C619="","",VLOOKUP(VLOOKUP($C619,Baux!$A:$K,3,FALSE),Locataires!$A:$I,2,FALSE))</f>
        <v/>
      </c>
      <c r="F619" t="str">
        <f>IF($C619="","",VLOOKUP($C619,Baux!$A:$K,8,FALSE))</f>
        <v/>
      </c>
      <c r="G619" s="12" t="str">
        <f>IF(OR($A619="",$F619=""),"",DATE(YEAR($A619),MONTH($A619),$F619))</f>
        <v/>
      </c>
      <c r="H619" s="13" t="str">
        <f>IF($C619="","",VLOOKUP($C619,Baux!$A:$K,6,FALSE))</f>
        <v/>
      </c>
      <c r="I619" s="13" t="str">
        <f>IF($C619="","",VLOOKUP($C619,Baux!$A:$K,7,FALSE))</f>
        <v/>
      </c>
      <c r="J619" s="13" t="str">
        <f>IF($C619="","",$H619+$I619)</f>
        <v/>
      </c>
      <c r="K619" s="13" t="str">
        <f>IF($C619="","",SUMIFS(Banque_Transactions!$E:$E,Banque_Transactions!$G:$G,$C619&amp;"-"&amp;$B619))</f>
        <v/>
      </c>
      <c r="L619" s="13" t="str">
        <f>IF($C619="","",$J619-$K619)</f>
        <v/>
      </c>
      <c r="M619" t="str">
        <f>IF($C619="","",IF($L619&lt;=0,"Payé",IF($K619=0,"Impayé","Partiel")))</f>
        <v/>
      </c>
    </row>
    <row r="620" spans="1:13" ht="15">
      <c r="A620" s="17"/>
      <c r="B620" t="str">
        <f>IF($A620="","",YEAR($A620)*100+MONTH($A620))</f>
        <v/>
      </c>
      <c r="D620" t="str">
        <f>IF($C620="","",VLOOKUP($C620,Baux!$A:$K,2,FALSE))</f>
        <v/>
      </c>
      <c r="E620" t="str">
        <f>IF($C620="","",VLOOKUP(VLOOKUP($C620,Baux!$A:$K,3,FALSE),Locataires!$A:$I,2,FALSE))</f>
        <v/>
      </c>
      <c r="F620" t="str">
        <f>IF($C620="","",VLOOKUP($C620,Baux!$A:$K,8,FALSE))</f>
        <v/>
      </c>
      <c r="G620" s="12" t="str">
        <f>IF(OR($A620="",$F620=""),"",DATE(YEAR($A620),MONTH($A620),$F620))</f>
        <v/>
      </c>
      <c r="H620" s="13" t="str">
        <f>IF($C620="","",VLOOKUP($C620,Baux!$A:$K,6,FALSE))</f>
        <v/>
      </c>
      <c r="I620" s="13" t="str">
        <f>IF($C620="","",VLOOKUP($C620,Baux!$A:$K,7,FALSE))</f>
        <v/>
      </c>
      <c r="J620" s="13" t="str">
        <f>IF($C620="","",$H620+$I620)</f>
        <v/>
      </c>
      <c r="K620" s="13" t="str">
        <f>IF($C620="","",SUMIFS(Banque_Transactions!$E:$E,Banque_Transactions!$G:$G,$C620&amp;"-"&amp;$B620))</f>
        <v/>
      </c>
      <c r="L620" s="13" t="str">
        <f>IF($C620="","",$J620-$K620)</f>
        <v/>
      </c>
      <c r="M620" t="str">
        <f>IF($C620="","",IF($L620&lt;=0,"Payé",IF($K620=0,"Impayé","Partiel")))</f>
        <v/>
      </c>
    </row>
    <row r="621" spans="1:13" ht="15">
      <c r="A621" s="17"/>
      <c r="B621" t="str">
        <f>IF($A621="","",YEAR($A621)*100+MONTH($A621))</f>
        <v/>
      </c>
      <c r="D621" t="str">
        <f>IF($C621="","",VLOOKUP($C621,Baux!$A:$K,2,FALSE))</f>
        <v/>
      </c>
      <c r="E621" t="str">
        <f>IF($C621="","",VLOOKUP(VLOOKUP($C621,Baux!$A:$K,3,FALSE),Locataires!$A:$I,2,FALSE))</f>
        <v/>
      </c>
      <c r="F621" t="str">
        <f>IF($C621="","",VLOOKUP($C621,Baux!$A:$K,8,FALSE))</f>
        <v/>
      </c>
      <c r="G621" s="12" t="str">
        <f>IF(OR($A621="",$F621=""),"",DATE(YEAR($A621),MONTH($A621),$F621))</f>
        <v/>
      </c>
      <c r="H621" s="13" t="str">
        <f>IF($C621="","",VLOOKUP($C621,Baux!$A:$K,6,FALSE))</f>
        <v/>
      </c>
      <c r="I621" s="13" t="str">
        <f>IF($C621="","",VLOOKUP($C621,Baux!$A:$K,7,FALSE))</f>
        <v/>
      </c>
      <c r="J621" s="13" t="str">
        <f>IF($C621="","",$H621+$I621)</f>
        <v/>
      </c>
      <c r="K621" s="13" t="str">
        <f>IF($C621="","",SUMIFS(Banque_Transactions!$E:$E,Banque_Transactions!$G:$G,$C621&amp;"-"&amp;$B621))</f>
        <v/>
      </c>
      <c r="L621" s="13" t="str">
        <f>IF($C621="","",$J621-$K621)</f>
        <v/>
      </c>
      <c r="M621" t="str">
        <f>IF($C621="","",IF($L621&lt;=0,"Payé",IF($K621=0,"Impayé","Partiel")))</f>
        <v/>
      </c>
    </row>
    <row r="622" spans="1:13" ht="15">
      <c r="A622" s="17"/>
      <c r="B622" t="str">
        <f>IF($A622="","",YEAR($A622)*100+MONTH($A622))</f>
        <v/>
      </c>
      <c r="D622" t="str">
        <f>IF($C622="","",VLOOKUP($C622,Baux!$A:$K,2,FALSE))</f>
        <v/>
      </c>
      <c r="E622" t="str">
        <f>IF($C622="","",VLOOKUP(VLOOKUP($C622,Baux!$A:$K,3,FALSE),Locataires!$A:$I,2,FALSE))</f>
        <v/>
      </c>
      <c r="F622" t="str">
        <f>IF($C622="","",VLOOKUP($C622,Baux!$A:$K,8,FALSE))</f>
        <v/>
      </c>
      <c r="G622" s="12" t="str">
        <f>IF(OR($A622="",$F622=""),"",DATE(YEAR($A622),MONTH($A622),$F622))</f>
        <v/>
      </c>
      <c r="H622" s="13" t="str">
        <f>IF($C622="","",VLOOKUP($C622,Baux!$A:$K,6,FALSE))</f>
        <v/>
      </c>
      <c r="I622" s="13" t="str">
        <f>IF($C622="","",VLOOKUP($C622,Baux!$A:$K,7,FALSE))</f>
        <v/>
      </c>
      <c r="J622" s="13" t="str">
        <f>IF($C622="","",$H622+$I622)</f>
        <v/>
      </c>
      <c r="K622" s="13" t="str">
        <f>IF($C622="","",SUMIFS(Banque_Transactions!$E:$E,Banque_Transactions!$G:$G,$C622&amp;"-"&amp;$B622))</f>
        <v/>
      </c>
      <c r="L622" s="13" t="str">
        <f>IF($C622="","",$J622-$K622)</f>
        <v/>
      </c>
      <c r="M622" t="str">
        <f>IF($C622="","",IF($L622&lt;=0,"Payé",IF($K622=0,"Impayé","Partiel")))</f>
        <v/>
      </c>
    </row>
    <row r="623" spans="1:13" ht="15">
      <c r="A623" s="17"/>
      <c r="B623" t="str">
        <f>IF($A623="","",YEAR($A623)*100+MONTH($A623))</f>
        <v/>
      </c>
      <c r="D623" t="str">
        <f>IF($C623="","",VLOOKUP($C623,Baux!$A:$K,2,FALSE))</f>
        <v/>
      </c>
      <c r="E623" t="str">
        <f>IF($C623="","",VLOOKUP(VLOOKUP($C623,Baux!$A:$K,3,FALSE),Locataires!$A:$I,2,FALSE))</f>
        <v/>
      </c>
      <c r="F623" t="str">
        <f>IF($C623="","",VLOOKUP($C623,Baux!$A:$K,8,FALSE))</f>
        <v/>
      </c>
      <c r="G623" s="12" t="str">
        <f>IF(OR($A623="",$F623=""),"",DATE(YEAR($A623),MONTH($A623),$F623))</f>
        <v/>
      </c>
      <c r="H623" s="13" t="str">
        <f>IF($C623="","",VLOOKUP($C623,Baux!$A:$K,6,FALSE))</f>
        <v/>
      </c>
      <c r="I623" s="13" t="str">
        <f>IF($C623="","",VLOOKUP($C623,Baux!$A:$K,7,FALSE))</f>
        <v/>
      </c>
      <c r="J623" s="13" t="str">
        <f>IF($C623="","",$H623+$I623)</f>
        <v/>
      </c>
      <c r="K623" s="13" t="str">
        <f>IF($C623="","",SUMIFS(Banque_Transactions!$E:$E,Banque_Transactions!$G:$G,$C623&amp;"-"&amp;$B623))</f>
        <v/>
      </c>
      <c r="L623" s="13" t="str">
        <f>IF($C623="","",$J623-$K623)</f>
        <v/>
      </c>
      <c r="M623" t="str">
        <f>IF($C623="","",IF($L623&lt;=0,"Payé",IF($K623=0,"Impayé","Partiel")))</f>
        <v/>
      </c>
    </row>
    <row r="624" spans="1:13" ht="15">
      <c r="A624" s="17"/>
      <c r="B624" t="str">
        <f>IF($A624="","",YEAR($A624)*100+MONTH($A624))</f>
        <v/>
      </c>
      <c r="D624" t="str">
        <f>IF($C624="","",VLOOKUP($C624,Baux!$A:$K,2,FALSE))</f>
        <v/>
      </c>
      <c r="E624" t="str">
        <f>IF($C624="","",VLOOKUP(VLOOKUP($C624,Baux!$A:$K,3,FALSE),Locataires!$A:$I,2,FALSE))</f>
        <v/>
      </c>
      <c r="F624" t="str">
        <f>IF($C624="","",VLOOKUP($C624,Baux!$A:$K,8,FALSE))</f>
        <v/>
      </c>
      <c r="G624" s="12" t="str">
        <f>IF(OR($A624="",$F624=""),"",DATE(YEAR($A624),MONTH($A624),$F624))</f>
        <v/>
      </c>
      <c r="H624" s="13" t="str">
        <f>IF($C624="","",VLOOKUP($C624,Baux!$A:$K,6,FALSE))</f>
        <v/>
      </c>
      <c r="I624" s="13" t="str">
        <f>IF($C624="","",VLOOKUP($C624,Baux!$A:$K,7,FALSE))</f>
        <v/>
      </c>
      <c r="J624" s="13" t="str">
        <f>IF($C624="","",$H624+$I624)</f>
        <v/>
      </c>
      <c r="K624" s="13" t="str">
        <f>IF($C624="","",SUMIFS(Banque_Transactions!$E:$E,Banque_Transactions!$G:$G,$C624&amp;"-"&amp;$B624))</f>
        <v/>
      </c>
      <c r="L624" s="13" t="str">
        <f>IF($C624="","",$J624-$K624)</f>
        <v/>
      </c>
      <c r="M624" t="str">
        <f>IF($C624="","",IF($L624&lt;=0,"Payé",IF($K624=0,"Impayé","Partiel")))</f>
        <v/>
      </c>
    </row>
    <row r="625" spans="1:13" ht="15">
      <c r="A625" s="17"/>
      <c r="B625" t="str">
        <f>IF($A625="","",YEAR($A625)*100+MONTH($A625))</f>
        <v/>
      </c>
      <c r="D625" t="str">
        <f>IF($C625="","",VLOOKUP($C625,Baux!$A:$K,2,FALSE))</f>
        <v/>
      </c>
      <c r="E625" t="str">
        <f>IF($C625="","",VLOOKUP(VLOOKUP($C625,Baux!$A:$K,3,FALSE),Locataires!$A:$I,2,FALSE))</f>
        <v/>
      </c>
      <c r="F625" t="str">
        <f>IF($C625="","",VLOOKUP($C625,Baux!$A:$K,8,FALSE))</f>
        <v/>
      </c>
      <c r="G625" s="12" t="str">
        <f>IF(OR($A625="",$F625=""),"",DATE(YEAR($A625),MONTH($A625),$F625))</f>
        <v/>
      </c>
      <c r="H625" s="13" t="str">
        <f>IF($C625="","",VLOOKUP($C625,Baux!$A:$K,6,FALSE))</f>
        <v/>
      </c>
      <c r="I625" s="13" t="str">
        <f>IF($C625="","",VLOOKUP($C625,Baux!$A:$K,7,FALSE))</f>
        <v/>
      </c>
      <c r="J625" s="13" t="str">
        <f>IF($C625="","",$H625+$I625)</f>
        <v/>
      </c>
      <c r="K625" s="13" t="str">
        <f>IF($C625="","",SUMIFS(Banque_Transactions!$E:$E,Banque_Transactions!$G:$G,$C625&amp;"-"&amp;$B625))</f>
        <v/>
      </c>
      <c r="L625" s="13" t="str">
        <f>IF($C625="","",$J625-$K625)</f>
        <v/>
      </c>
      <c r="M625" t="str">
        <f>IF($C625="","",IF($L625&lt;=0,"Payé",IF($K625=0,"Impayé","Partiel")))</f>
        <v/>
      </c>
    </row>
    <row r="626" spans="1:13" ht="15">
      <c r="A626" s="17"/>
      <c r="B626" t="str">
        <f>IF($A626="","",YEAR($A626)*100+MONTH($A626))</f>
        <v/>
      </c>
      <c r="D626" t="str">
        <f>IF($C626="","",VLOOKUP($C626,Baux!$A:$K,2,FALSE))</f>
        <v/>
      </c>
      <c r="E626" t="str">
        <f>IF($C626="","",VLOOKUP(VLOOKUP($C626,Baux!$A:$K,3,FALSE),Locataires!$A:$I,2,FALSE))</f>
        <v/>
      </c>
      <c r="F626" t="str">
        <f>IF($C626="","",VLOOKUP($C626,Baux!$A:$K,8,FALSE))</f>
        <v/>
      </c>
      <c r="G626" s="12" t="str">
        <f>IF(OR($A626="",$F626=""),"",DATE(YEAR($A626),MONTH($A626),$F626))</f>
        <v/>
      </c>
      <c r="H626" s="13" t="str">
        <f>IF($C626="","",VLOOKUP($C626,Baux!$A:$K,6,FALSE))</f>
        <v/>
      </c>
      <c r="I626" s="13" t="str">
        <f>IF($C626="","",VLOOKUP($C626,Baux!$A:$K,7,FALSE))</f>
        <v/>
      </c>
      <c r="J626" s="13" t="str">
        <f>IF($C626="","",$H626+$I626)</f>
        <v/>
      </c>
      <c r="K626" s="13" t="str">
        <f>IF($C626="","",SUMIFS(Banque_Transactions!$E:$E,Banque_Transactions!$G:$G,$C626&amp;"-"&amp;$B626))</f>
        <v/>
      </c>
      <c r="L626" s="13" t="str">
        <f>IF($C626="","",$J626-$K626)</f>
        <v/>
      </c>
      <c r="M626" t="str">
        <f>IF($C626="","",IF($L626&lt;=0,"Payé",IF($K626=0,"Impayé","Partiel")))</f>
        <v/>
      </c>
    </row>
    <row r="627" spans="1:13" ht="15">
      <c r="A627" s="17"/>
      <c r="B627" t="str">
        <f>IF($A627="","",YEAR($A627)*100+MONTH($A627))</f>
        <v/>
      </c>
      <c r="D627" t="str">
        <f>IF($C627="","",VLOOKUP($C627,Baux!$A:$K,2,FALSE))</f>
        <v/>
      </c>
      <c r="E627" t="str">
        <f>IF($C627="","",VLOOKUP(VLOOKUP($C627,Baux!$A:$K,3,FALSE),Locataires!$A:$I,2,FALSE))</f>
        <v/>
      </c>
      <c r="F627" t="str">
        <f>IF($C627="","",VLOOKUP($C627,Baux!$A:$K,8,FALSE))</f>
        <v/>
      </c>
      <c r="G627" s="12" t="str">
        <f>IF(OR($A627="",$F627=""),"",DATE(YEAR($A627),MONTH($A627),$F627))</f>
        <v/>
      </c>
      <c r="H627" s="13" t="str">
        <f>IF($C627="","",VLOOKUP($C627,Baux!$A:$K,6,FALSE))</f>
        <v/>
      </c>
      <c r="I627" s="13" t="str">
        <f>IF($C627="","",VLOOKUP($C627,Baux!$A:$K,7,FALSE))</f>
        <v/>
      </c>
      <c r="J627" s="13" t="str">
        <f>IF($C627="","",$H627+$I627)</f>
        <v/>
      </c>
      <c r="K627" s="13" t="str">
        <f>IF($C627="","",SUMIFS(Banque_Transactions!$E:$E,Banque_Transactions!$G:$G,$C627&amp;"-"&amp;$B627))</f>
        <v/>
      </c>
      <c r="L627" s="13" t="str">
        <f>IF($C627="","",$J627-$K627)</f>
        <v/>
      </c>
      <c r="M627" t="str">
        <f>IF($C627="","",IF($L627&lt;=0,"Payé",IF($K627=0,"Impayé","Partiel")))</f>
        <v/>
      </c>
    </row>
    <row r="628" spans="1:13" ht="15">
      <c r="A628" s="17"/>
      <c r="B628" t="str">
        <f>IF($A628="","",YEAR($A628)*100+MONTH($A628))</f>
        <v/>
      </c>
      <c r="D628" t="str">
        <f>IF($C628="","",VLOOKUP($C628,Baux!$A:$K,2,FALSE))</f>
        <v/>
      </c>
      <c r="E628" t="str">
        <f>IF($C628="","",VLOOKUP(VLOOKUP($C628,Baux!$A:$K,3,FALSE),Locataires!$A:$I,2,FALSE))</f>
        <v/>
      </c>
      <c r="F628" t="str">
        <f>IF($C628="","",VLOOKUP($C628,Baux!$A:$K,8,FALSE))</f>
        <v/>
      </c>
      <c r="G628" s="12" t="str">
        <f>IF(OR($A628="",$F628=""),"",DATE(YEAR($A628),MONTH($A628),$F628))</f>
        <v/>
      </c>
      <c r="H628" s="13" t="str">
        <f>IF($C628="","",VLOOKUP($C628,Baux!$A:$K,6,FALSE))</f>
        <v/>
      </c>
      <c r="I628" s="13" t="str">
        <f>IF($C628="","",VLOOKUP($C628,Baux!$A:$K,7,FALSE))</f>
        <v/>
      </c>
      <c r="J628" s="13" t="str">
        <f>IF($C628="","",$H628+$I628)</f>
        <v/>
      </c>
      <c r="K628" s="13" t="str">
        <f>IF($C628="","",SUMIFS(Banque_Transactions!$E:$E,Banque_Transactions!$G:$G,$C628&amp;"-"&amp;$B628))</f>
        <v/>
      </c>
      <c r="L628" s="13" t="str">
        <f>IF($C628="","",$J628-$K628)</f>
        <v/>
      </c>
      <c r="M628" t="str">
        <f>IF($C628="","",IF($L628&lt;=0,"Payé",IF($K628=0,"Impayé","Partiel")))</f>
        <v/>
      </c>
    </row>
    <row r="629" spans="1:13" ht="15">
      <c r="A629" s="17"/>
      <c r="B629" t="str">
        <f>IF($A629="","",YEAR($A629)*100+MONTH($A629))</f>
        <v/>
      </c>
      <c r="D629" t="str">
        <f>IF($C629="","",VLOOKUP($C629,Baux!$A:$K,2,FALSE))</f>
        <v/>
      </c>
      <c r="E629" t="str">
        <f>IF($C629="","",VLOOKUP(VLOOKUP($C629,Baux!$A:$K,3,FALSE),Locataires!$A:$I,2,FALSE))</f>
        <v/>
      </c>
      <c r="F629" t="str">
        <f>IF($C629="","",VLOOKUP($C629,Baux!$A:$K,8,FALSE))</f>
        <v/>
      </c>
      <c r="G629" s="12" t="str">
        <f>IF(OR($A629="",$F629=""),"",DATE(YEAR($A629),MONTH($A629),$F629))</f>
        <v/>
      </c>
      <c r="H629" s="13" t="str">
        <f>IF($C629="","",VLOOKUP($C629,Baux!$A:$K,6,FALSE))</f>
        <v/>
      </c>
      <c r="I629" s="13" t="str">
        <f>IF($C629="","",VLOOKUP($C629,Baux!$A:$K,7,FALSE))</f>
        <v/>
      </c>
      <c r="J629" s="13" t="str">
        <f>IF($C629="","",$H629+$I629)</f>
        <v/>
      </c>
      <c r="K629" s="13" t="str">
        <f>IF($C629="","",SUMIFS(Banque_Transactions!$E:$E,Banque_Transactions!$G:$G,$C629&amp;"-"&amp;$B629))</f>
        <v/>
      </c>
      <c r="L629" s="13" t="str">
        <f>IF($C629="","",$J629-$K629)</f>
        <v/>
      </c>
      <c r="M629" t="str">
        <f>IF($C629="","",IF($L629&lt;=0,"Payé",IF($K629=0,"Impayé","Partiel")))</f>
        <v/>
      </c>
    </row>
    <row r="630" spans="1:13" ht="15">
      <c r="A630" s="17"/>
      <c r="B630" t="str">
        <f>IF($A630="","",YEAR($A630)*100+MONTH($A630))</f>
        <v/>
      </c>
      <c r="D630" t="str">
        <f>IF($C630="","",VLOOKUP($C630,Baux!$A:$K,2,FALSE))</f>
        <v/>
      </c>
      <c r="E630" t="str">
        <f>IF($C630="","",VLOOKUP(VLOOKUP($C630,Baux!$A:$K,3,FALSE),Locataires!$A:$I,2,FALSE))</f>
        <v/>
      </c>
      <c r="F630" t="str">
        <f>IF($C630="","",VLOOKUP($C630,Baux!$A:$K,8,FALSE))</f>
        <v/>
      </c>
      <c r="G630" s="12" t="str">
        <f>IF(OR($A630="",$F630=""),"",DATE(YEAR($A630),MONTH($A630),$F630))</f>
        <v/>
      </c>
      <c r="H630" s="13" t="str">
        <f>IF($C630="","",VLOOKUP($C630,Baux!$A:$K,6,FALSE))</f>
        <v/>
      </c>
      <c r="I630" s="13" t="str">
        <f>IF($C630="","",VLOOKUP($C630,Baux!$A:$K,7,FALSE))</f>
        <v/>
      </c>
      <c r="J630" s="13" t="str">
        <f>IF($C630="","",$H630+$I630)</f>
        <v/>
      </c>
      <c r="K630" s="13" t="str">
        <f>IF($C630="","",SUMIFS(Banque_Transactions!$E:$E,Banque_Transactions!$G:$G,$C630&amp;"-"&amp;$B630))</f>
        <v/>
      </c>
      <c r="L630" s="13" t="str">
        <f>IF($C630="","",$J630-$K630)</f>
        <v/>
      </c>
      <c r="M630" t="str">
        <f>IF($C630="","",IF($L630&lt;=0,"Payé",IF($K630=0,"Impayé","Partiel")))</f>
        <v/>
      </c>
    </row>
    <row r="631" spans="1:13" ht="15">
      <c r="A631" s="17"/>
      <c r="B631" t="str">
        <f>IF($A631="","",YEAR($A631)*100+MONTH($A631))</f>
        <v/>
      </c>
      <c r="D631" t="str">
        <f>IF($C631="","",VLOOKUP($C631,Baux!$A:$K,2,FALSE))</f>
        <v/>
      </c>
      <c r="E631" t="str">
        <f>IF($C631="","",VLOOKUP(VLOOKUP($C631,Baux!$A:$K,3,FALSE),Locataires!$A:$I,2,FALSE))</f>
        <v/>
      </c>
      <c r="F631" t="str">
        <f>IF($C631="","",VLOOKUP($C631,Baux!$A:$K,8,FALSE))</f>
        <v/>
      </c>
      <c r="G631" s="12" t="str">
        <f>IF(OR($A631="",$F631=""),"",DATE(YEAR($A631),MONTH($A631),$F631))</f>
        <v/>
      </c>
      <c r="H631" s="13" t="str">
        <f>IF($C631="","",VLOOKUP($C631,Baux!$A:$K,6,FALSE))</f>
        <v/>
      </c>
      <c r="I631" s="13" t="str">
        <f>IF($C631="","",VLOOKUP($C631,Baux!$A:$K,7,FALSE))</f>
        <v/>
      </c>
      <c r="J631" s="13" t="str">
        <f>IF($C631="","",$H631+$I631)</f>
        <v/>
      </c>
      <c r="K631" s="13" t="str">
        <f>IF($C631="","",SUMIFS(Banque_Transactions!$E:$E,Banque_Transactions!$G:$G,$C631&amp;"-"&amp;$B631))</f>
        <v/>
      </c>
      <c r="L631" s="13" t="str">
        <f>IF($C631="","",$J631-$K631)</f>
        <v/>
      </c>
      <c r="M631" t="str">
        <f>IF($C631="","",IF($L631&lt;=0,"Payé",IF($K631=0,"Impayé","Partiel")))</f>
        <v/>
      </c>
    </row>
    <row r="632" spans="1:13" ht="15">
      <c r="A632" s="17"/>
      <c r="B632" t="str">
        <f>IF($A632="","",YEAR($A632)*100+MONTH($A632))</f>
        <v/>
      </c>
      <c r="D632" t="str">
        <f>IF($C632="","",VLOOKUP($C632,Baux!$A:$K,2,FALSE))</f>
        <v/>
      </c>
      <c r="E632" t="str">
        <f>IF($C632="","",VLOOKUP(VLOOKUP($C632,Baux!$A:$K,3,FALSE),Locataires!$A:$I,2,FALSE))</f>
        <v/>
      </c>
      <c r="F632" t="str">
        <f>IF($C632="","",VLOOKUP($C632,Baux!$A:$K,8,FALSE))</f>
        <v/>
      </c>
      <c r="G632" s="12" t="str">
        <f>IF(OR($A632="",$F632=""),"",DATE(YEAR($A632),MONTH($A632),$F632))</f>
        <v/>
      </c>
      <c r="H632" s="13" t="str">
        <f>IF($C632="","",VLOOKUP($C632,Baux!$A:$K,6,FALSE))</f>
        <v/>
      </c>
      <c r="I632" s="13" t="str">
        <f>IF($C632="","",VLOOKUP($C632,Baux!$A:$K,7,FALSE))</f>
        <v/>
      </c>
      <c r="J632" s="13" t="str">
        <f>IF($C632="","",$H632+$I632)</f>
        <v/>
      </c>
      <c r="K632" s="13" t="str">
        <f>IF($C632="","",SUMIFS(Banque_Transactions!$E:$E,Banque_Transactions!$G:$G,$C632&amp;"-"&amp;$B632))</f>
        <v/>
      </c>
      <c r="L632" s="13" t="str">
        <f>IF($C632="","",$J632-$K632)</f>
        <v/>
      </c>
      <c r="M632" t="str">
        <f>IF($C632="","",IF($L632&lt;=0,"Payé",IF($K632=0,"Impayé","Partiel")))</f>
        <v/>
      </c>
    </row>
    <row r="633" spans="1:13" ht="15">
      <c r="A633" s="17"/>
      <c r="B633" t="str">
        <f>IF($A633="","",YEAR($A633)*100+MONTH($A633))</f>
        <v/>
      </c>
      <c r="D633" t="str">
        <f>IF($C633="","",VLOOKUP($C633,Baux!$A:$K,2,FALSE))</f>
        <v/>
      </c>
      <c r="E633" t="str">
        <f>IF($C633="","",VLOOKUP(VLOOKUP($C633,Baux!$A:$K,3,FALSE),Locataires!$A:$I,2,FALSE))</f>
        <v/>
      </c>
      <c r="F633" t="str">
        <f>IF($C633="","",VLOOKUP($C633,Baux!$A:$K,8,FALSE))</f>
        <v/>
      </c>
      <c r="G633" s="12" t="str">
        <f>IF(OR($A633="",$F633=""),"",DATE(YEAR($A633),MONTH($A633),$F633))</f>
        <v/>
      </c>
      <c r="H633" s="13" t="str">
        <f>IF($C633="","",VLOOKUP($C633,Baux!$A:$K,6,FALSE))</f>
        <v/>
      </c>
      <c r="I633" s="13" t="str">
        <f>IF($C633="","",VLOOKUP($C633,Baux!$A:$K,7,FALSE))</f>
        <v/>
      </c>
      <c r="J633" s="13" t="str">
        <f>IF($C633="","",$H633+$I633)</f>
        <v/>
      </c>
      <c r="K633" s="13" t="str">
        <f>IF($C633="","",SUMIFS(Banque_Transactions!$E:$E,Banque_Transactions!$G:$G,$C633&amp;"-"&amp;$B633))</f>
        <v/>
      </c>
      <c r="L633" s="13" t="str">
        <f>IF($C633="","",$J633-$K633)</f>
        <v/>
      </c>
      <c r="M633" t="str">
        <f>IF($C633="","",IF($L633&lt;=0,"Payé",IF($K633=0,"Impayé","Partiel")))</f>
        <v/>
      </c>
    </row>
    <row r="634" spans="1:13" ht="15">
      <c r="A634" s="17"/>
      <c r="B634" t="str">
        <f>IF($A634="","",YEAR($A634)*100+MONTH($A634))</f>
        <v/>
      </c>
      <c r="D634" t="str">
        <f>IF($C634="","",VLOOKUP($C634,Baux!$A:$K,2,FALSE))</f>
        <v/>
      </c>
      <c r="E634" t="str">
        <f>IF($C634="","",VLOOKUP(VLOOKUP($C634,Baux!$A:$K,3,FALSE),Locataires!$A:$I,2,FALSE))</f>
        <v/>
      </c>
      <c r="F634" t="str">
        <f>IF($C634="","",VLOOKUP($C634,Baux!$A:$K,8,FALSE))</f>
        <v/>
      </c>
      <c r="G634" s="12" t="str">
        <f>IF(OR($A634="",$F634=""),"",DATE(YEAR($A634),MONTH($A634),$F634))</f>
        <v/>
      </c>
      <c r="H634" s="13" t="str">
        <f>IF($C634="","",VLOOKUP($C634,Baux!$A:$K,6,FALSE))</f>
        <v/>
      </c>
      <c r="I634" s="13" t="str">
        <f>IF($C634="","",VLOOKUP($C634,Baux!$A:$K,7,FALSE))</f>
        <v/>
      </c>
      <c r="J634" s="13" t="str">
        <f>IF($C634="","",$H634+$I634)</f>
        <v/>
      </c>
      <c r="K634" s="13" t="str">
        <f>IF($C634="","",SUMIFS(Banque_Transactions!$E:$E,Banque_Transactions!$G:$G,$C634&amp;"-"&amp;$B634))</f>
        <v/>
      </c>
      <c r="L634" s="13" t="str">
        <f>IF($C634="","",$J634-$K634)</f>
        <v/>
      </c>
      <c r="M634" t="str">
        <f>IF($C634="","",IF($L634&lt;=0,"Payé",IF($K634=0,"Impayé","Partiel")))</f>
        <v/>
      </c>
    </row>
    <row r="635" spans="1:13" ht="15">
      <c r="A635" s="17"/>
      <c r="B635" t="str">
        <f>IF($A635="","",YEAR($A635)*100+MONTH($A635))</f>
        <v/>
      </c>
      <c r="D635" t="str">
        <f>IF($C635="","",VLOOKUP($C635,Baux!$A:$K,2,FALSE))</f>
        <v/>
      </c>
      <c r="E635" t="str">
        <f>IF($C635="","",VLOOKUP(VLOOKUP($C635,Baux!$A:$K,3,FALSE),Locataires!$A:$I,2,FALSE))</f>
        <v/>
      </c>
      <c r="F635" t="str">
        <f>IF($C635="","",VLOOKUP($C635,Baux!$A:$K,8,FALSE))</f>
        <v/>
      </c>
      <c r="G635" s="12" t="str">
        <f>IF(OR($A635="",$F635=""),"",DATE(YEAR($A635),MONTH($A635),$F635))</f>
        <v/>
      </c>
      <c r="H635" s="13" t="str">
        <f>IF($C635="","",VLOOKUP($C635,Baux!$A:$K,6,FALSE))</f>
        <v/>
      </c>
      <c r="I635" s="13" t="str">
        <f>IF($C635="","",VLOOKUP($C635,Baux!$A:$K,7,FALSE))</f>
        <v/>
      </c>
      <c r="J635" s="13" t="str">
        <f>IF($C635="","",$H635+$I635)</f>
        <v/>
      </c>
      <c r="K635" s="13" t="str">
        <f>IF($C635="","",SUMIFS(Banque_Transactions!$E:$E,Banque_Transactions!$G:$G,$C635&amp;"-"&amp;$B635))</f>
        <v/>
      </c>
      <c r="L635" s="13" t="str">
        <f>IF($C635="","",$J635-$K635)</f>
        <v/>
      </c>
      <c r="M635" t="str">
        <f>IF($C635="","",IF($L635&lt;=0,"Payé",IF($K635=0,"Impayé","Partiel")))</f>
        <v/>
      </c>
    </row>
    <row r="636" spans="1:13" ht="15">
      <c r="A636" s="17"/>
      <c r="B636" t="str">
        <f>IF($A636="","",YEAR($A636)*100+MONTH($A636))</f>
        <v/>
      </c>
      <c r="D636" t="str">
        <f>IF($C636="","",VLOOKUP($C636,Baux!$A:$K,2,FALSE))</f>
        <v/>
      </c>
      <c r="E636" t="str">
        <f>IF($C636="","",VLOOKUP(VLOOKUP($C636,Baux!$A:$K,3,FALSE),Locataires!$A:$I,2,FALSE))</f>
        <v/>
      </c>
      <c r="F636" t="str">
        <f>IF($C636="","",VLOOKUP($C636,Baux!$A:$K,8,FALSE))</f>
        <v/>
      </c>
      <c r="G636" s="12" t="str">
        <f>IF(OR($A636="",$F636=""),"",DATE(YEAR($A636),MONTH($A636),$F636))</f>
        <v/>
      </c>
      <c r="H636" s="13" t="str">
        <f>IF($C636="","",VLOOKUP($C636,Baux!$A:$K,6,FALSE))</f>
        <v/>
      </c>
      <c r="I636" s="13" t="str">
        <f>IF($C636="","",VLOOKUP($C636,Baux!$A:$K,7,FALSE))</f>
        <v/>
      </c>
      <c r="J636" s="13" t="str">
        <f>IF($C636="","",$H636+$I636)</f>
        <v/>
      </c>
      <c r="K636" s="13" t="str">
        <f>IF($C636="","",SUMIFS(Banque_Transactions!$E:$E,Banque_Transactions!$G:$G,$C636&amp;"-"&amp;$B636))</f>
        <v/>
      </c>
      <c r="L636" s="13" t="str">
        <f>IF($C636="","",$J636-$K636)</f>
        <v/>
      </c>
      <c r="M636" t="str">
        <f>IF($C636="","",IF($L636&lt;=0,"Payé",IF($K636=0,"Impayé","Partiel")))</f>
        <v/>
      </c>
    </row>
    <row r="637" spans="1:13" ht="15">
      <c r="A637" s="17"/>
      <c r="B637" t="str">
        <f>IF($A637="","",YEAR($A637)*100+MONTH($A637))</f>
        <v/>
      </c>
      <c r="D637" t="str">
        <f>IF($C637="","",VLOOKUP($C637,Baux!$A:$K,2,FALSE))</f>
        <v/>
      </c>
      <c r="E637" t="str">
        <f>IF($C637="","",VLOOKUP(VLOOKUP($C637,Baux!$A:$K,3,FALSE),Locataires!$A:$I,2,FALSE))</f>
        <v/>
      </c>
      <c r="F637" t="str">
        <f>IF($C637="","",VLOOKUP($C637,Baux!$A:$K,8,FALSE))</f>
        <v/>
      </c>
      <c r="G637" s="12" t="str">
        <f>IF(OR($A637="",$F637=""),"",DATE(YEAR($A637),MONTH($A637),$F637))</f>
        <v/>
      </c>
      <c r="H637" s="13" t="str">
        <f>IF($C637="","",VLOOKUP($C637,Baux!$A:$K,6,FALSE))</f>
        <v/>
      </c>
      <c r="I637" s="13" t="str">
        <f>IF($C637="","",VLOOKUP($C637,Baux!$A:$K,7,FALSE))</f>
        <v/>
      </c>
      <c r="J637" s="13" t="str">
        <f>IF($C637="","",$H637+$I637)</f>
        <v/>
      </c>
      <c r="K637" s="13" t="str">
        <f>IF($C637="","",SUMIFS(Banque_Transactions!$E:$E,Banque_Transactions!$G:$G,$C637&amp;"-"&amp;$B637))</f>
        <v/>
      </c>
      <c r="L637" s="13" t="str">
        <f>IF($C637="","",$J637-$K637)</f>
        <v/>
      </c>
      <c r="M637" t="str">
        <f>IF($C637="","",IF($L637&lt;=0,"Payé",IF($K637=0,"Impayé","Partiel")))</f>
        <v/>
      </c>
    </row>
    <row r="638" spans="1:13" ht="15">
      <c r="A638" s="17"/>
      <c r="B638" t="str">
        <f>IF($A638="","",YEAR($A638)*100+MONTH($A638))</f>
        <v/>
      </c>
      <c r="D638" t="str">
        <f>IF($C638="","",VLOOKUP($C638,Baux!$A:$K,2,FALSE))</f>
        <v/>
      </c>
      <c r="E638" t="str">
        <f>IF($C638="","",VLOOKUP(VLOOKUP($C638,Baux!$A:$K,3,FALSE),Locataires!$A:$I,2,FALSE))</f>
        <v/>
      </c>
      <c r="F638" t="str">
        <f>IF($C638="","",VLOOKUP($C638,Baux!$A:$K,8,FALSE))</f>
        <v/>
      </c>
      <c r="G638" s="12" t="str">
        <f>IF(OR($A638="",$F638=""),"",DATE(YEAR($A638),MONTH($A638),$F638))</f>
        <v/>
      </c>
      <c r="H638" s="13" t="str">
        <f>IF($C638="","",VLOOKUP($C638,Baux!$A:$K,6,FALSE))</f>
        <v/>
      </c>
      <c r="I638" s="13" t="str">
        <f>IF($C638="","",VLOOKUP($C638,Baux!$A:$K,7,FALSE))</f>
        <v/>
      </c>
      <c r="J638" s="13" t="str">
        <f>IF($C638="","",$H638+$I638)</f>
        <v/>
      </c>
      <c r="K638" s="13" t="str">
        <f>IF($C638="","",SUMIFS(Banque_Transactions!$E:$E,Banque_Transactions!$G:$G,$C638&amp;"-"&amp;$B638))</f>
        <v/>
      </c>
      <c r="L638" s="13" t="str">
        <f>IF($C638="","",$J638-$K638)</f>
        <v/>
      </c>
      <c r="M638" t="str">
        <f>IF($C638="","",IF($L638&lt;=0,"Payé",IF($K638=0,"Impayé","Partiel")))</f>
        <v/>
      </c>
    </row>
    <row r="639" spans="1:13" ht="15">
      <c r="A639" s="17"/>
      <c r="B639" t="str">
        <f>IF($A639="","",YEAR($A639)*100+MONTH($A639))</f>
        <v/>
      </c>
      <c r="D639" t="str">
        <f>IF($C639="","",VLOOKUP($C639,Baux!$A:$K,2,FALSE))</f>
        <v/>
      </c>
      <c r="E639" t="str">
        <f>IF($C639="","",VLOOKUP(VLOOKUP($C639,Baux!$A:$K,3,FALSE),Locataires!$A:$I,2,FALSE))</f>
        <v/>
      </c>
      <c r="F639" t="str">
        <f>IF($C639="","",VLOOKUP($C639,Baux!$A:$K,8,FALSE))</f>
        <v/>
      </c>
      <c r="G639" s="12" t="str">
        <f>IF(OR($A639="",$F639=""),"",DATE(YEAR($A639),MONTH($A639),$F639))</f>
        <v/>
      </c>
      <c r="H639" s="13" t="str">
        <f>IF($C639="","",VLOOKUP($C639,Baux!$A:$K,6,FALSE))</f>
        <v/>
      </c>
      <c r="I639" s="13" t="str">
        <f>IF($C639="","",VLOOKUP($C639,Baux!$A:$K,7,FALSE))</f>
        <v/>
      </c>
      <c r="J639" s="13" t="str">
        <f>IF($C639="","",$H639+$I639)</f>
        <v/>
      </c>
      <c r="K639" s="13" t="str">
        <f>IF($C639="","",SUMIFS(Banque_Transactions!$E:$E,Banque_Transactions!$G:$G,$C639&amp;"-"&amp;$B639))</f>
        <v/>
      </c>
      <c r="L639" s="13" t="str">
        <f>IF($C639="","",$J639-$K639)</f>
        <v/>
      </c>
      <c r="M639" t="str">
        <f>IF($C639="","",IF($L639&lt;=0,"Payé",IF($K639=0,"Impayé","Partiel")))</f>
        <v/>
      </c>
    </row>
    <row r="640" spans="1:13" ht="15">
      <c r="A640" s="17"/>
      <c r="B640" t="str">
        <f>IF($A640="","",YEAR($A640)*100+MONTH($A640))</f>
        <v/>
      </c>
      <c r="D640" t="str">
        <f>IF($C640="","",VLOOKUP($C640,Baux!$A:$K,2,FALSE))</f>
        <v/>
      </c>
      <c r="E640" t="str">
        <f>IF($C640="","",VLOOKUP(VLOOKUP($C640,Baux!$A:$K,3,FALSE),Locataires!$A:$I,2,FALSE))</f>
        <v/>
      </c>
      <c r="F640" t="str">
        <f>IF($C640="","",VLOOKUP($C640,Baux!$A:$K,8,FALSE))</f>
        <v/>
      </c>
      <c r="G640" s="12" t="str">
        <f>IF(OR($A640="",$F640=""),"",DATE(YEAR($A640),MONTH($A640),$F640))</f>
        <v/>
      </c>
      <c r="H640" s="13" t="str">
        <f>IF($C640="","",VLOOKUP($C640,Baux!$A:$K,6,FALSE))</f>
        <v/>
      </c>
      <c r="I640" s="13" t="str">
        <f>IF($C640="","",VLOOKUP($C640,Baux!$A:$K,7,FALSE))</f>
        <v/>
      </c>
      <c r="J640" s="13" t="str">
        <f>IF($C640="","",$H640+$I640)</f>
        <v/>
      </c>
      <c r="K640" s="13" t="str">
        <f>IF($C640="","",SUMIFS(Banque_Transactions!$E:$E,Banque_Transactions!$G:$G,$C640&amp;"-"&amp;$B640))</f>
        <v/>
      </c>
      <c r="L640" s="13" t="str">
        <f>IF($C640="","",$J640-$K640)</f>
        <v/>
      </c>
      <c r="M640" t="str">
        <f>IF($C640="","",IF($L640&lt;=0,"Payé",IF($K640=0,"Impayé","Partiel")))</f>
        <v/>
      </c>
    </row>
    <row r="641" spans="1:13" ht="15">
      <c r="A641" s="17"/>
      <c r="B641" t="str">
        <f>IF($A641="","",YEAR($A641)*100+MONTH($A641))</f>
        <v/>
      </c>
      <c r="D641" t="str">
        <f>IF($C641="","",VLOOKUP($C641,Baux!$A:$K,2,FALSE))</f>
        <v/>
      </c>
      <c r="E641" t="str">
        <f>IF($C641="","",VLOOKUP(VLOOKUP($C641,Baux!$A:$K,3,FALSE),Locataires!$A:$I,2,FALSE))</f>
        <v/>
      </c>
      <c r="F641" t="str">
        <f>IF($C641="","",VLOOKUP($C641,Baux!$A:$K,8,FALSE))</f>
        <v/>
      </c>
      <c r="G641" s="12" t="str">
        <f>IF(OR($A641="",$F641=""),"",DATE(YEAR($A641),MONTH($A641),$F641))</f>
        <v/>
      </c>
      <c r="H641" s="13" t="str">
        <f>IF($C641="","",VLOOKUP($C641,Baux!$A:$K,6,FALSE))</f>
        <v/>
      </c>
      <c r="I641" s="13" t="str">
        <f>IF($C641="","",VLOOKUP($C641,Baux!$A:$K,7,FALSE))</f>
        <v/>
      </c>
      <c r="J641" s="13" t="str">
        <f>IF($C641="","",$H641+$I641)</f>
        <v/>
      </c>
      <c r="K641" s="13" t="str">
        <f>IF($C641="","",SUMIFS(Banque_Transactions!$E:$E,Banque_Transactions!$G:$G,$C641&amp;"-"&amp;$B641))</f>
        <v/>
      </c>
      <c r="L641" s="13" t="str">
        <f>IF($C641="","",$J641-$K641)</f>
        <v/>
      </c>
      <c r="M641" t="str">
        <f>IF($C641="","",IF($L641&lt;=0,"Payé",IF($K641=0,"Impayé","Partiel")))</f>
        <v/>
      </c>
    </row>
    <row r="642" spans="1:13" ht="15">
      <c r="A642" s="17"/>
      <c r="B642" t="str">
        <f>IF($A642="","",YEAR($A642)*100+MONTH($A642))</f>
        <v/>
      </c>
      <c r="D642" t="str">
        <f>IF($C642="","",VLOOKUP($C642,Baux!$A:$K,2,FALSE))</f>
        <v/>
      </c>
      <c r="E642" t="str">
        <f>IF($C642="","",VLOOKUP(VLOOKUP($C642,Baux!$A:$K,3,FALSE),Locataires!$A:$I,2,FALSE))</f>
        <v/>
      </c>
      <c r="F642" t="str">
        <f>IF($C642="","",VLOOKUP($C642,Baux!$A:$K,8,FALSE))</f>
        <v/>
      </c>
      <c r="G642" s="12" t="str">
        <f>IF(OR($A642="",$F642=""),"",DATE(YEAR($A642),MONTH($A642),$F642))</f>
        <v/>
      </c>
      <c r="H642" s="13" t="str">
        <f>IF($C642="","",VLOOKUP($C642,Baux!$A:$K,6,FALSE))</f>
        <v/>
      </c>
      <c r="I642" s="13" t="str">
        <f>IF($C642="","",VLOOKUP($C642,Baux!$A:$K,7,FALSE))</f>
        <v/>
      </c>
      <c r="J642" s="13" t="str">
        <f>IF($C642="","",$H642+$I642)</f>
        <v/>
      </c>
      <c r="K642" s="13" t="str">
        <f>IF($C642="","",SUMIFS(Banque_Transactions!$E:$E,Banque_Transactions!$G:$G,$C642&amp;"-"&amp;$B642))</f>
        <v/>
      </c>
      <c r="L642" s="13" t="str">
        <f>IF($C642="","",$J642-$K642)</f>
        <v/>
      </c>
      <c r="M642" t="str">
        <f>IF($C642="","",IF($L642&lt;=0,"Payé",IF($K642=0,"Impayé","Partiel")))</f>
        <v/>
      </c>
    </row>
    <row r="643" spans="1:13" ht="15">
      <c r="A643" s="17"/>
      <c r="B643" t="str">
        <f>IF($A643="","",YEAR($A643)*100+MONTH($A643))</f>
        <v/>
      </c>
      <c r="D643" t="str">
        <f>IF($C643="","",VLOOKUP($C643,Baux!$A:$K,2,FALSE))</f>
        <v/>
      </c>
      <c r="E643" t="str">
        <f>IF($C643="","",VLOOKUP(VLOOKUP($C643,Baux!$A:$K,3,FALSE),Locataires!$A:$I,2,FALSE))</f>
        <v/>
      </c>
      <c r="F643" t="str">
        <f>IF($C643="","",VLOOKUP($C643,Baux!$A:$K,8,FALSE))</f>
        <v/>
      </c>
      <c r="G643" s="12" t="str">
        <f>IF(OR($A643="",$F643=""),"",DATE(YEAR($A643),MONTH($A643),$F643))</f>
        <v/>
      </c>
      <c r="H643" s="13" t="str">
        <f>IF($C643="","",VLOOKUP($C643,Baux!$A:$K,6,FALSE))</f>
        <v/>
      </c>
      <c r="I643" s="13" t="str">
        <f>IF($C643="","",VLOOKUP($C643,Baux!$A:$K,7,FALSE))</f>
        <v/>
      </c>
      <c r="J643" s="13" t="str">
        <f>IF($C643="","",$H643+$I643)</f>
        <v/>
      </c>
      <c r="K643" s="13" t="str">
        <f>IF($C643="","",SUMIFS(Banque_Transactions!$E:$E,Banque_Transactions!$G:$G,$C643&amp;"-"&amp;$B643))</f>
        <v/>
      </c>
      <c r="L643" s="13" t="str">
        <f>IF($C643="","",$J643-$K643)</f>
        <v/>
      </c>
      <c r="M643" t="str">
        <f>IF($C643="","",IF($L643&lt;=0,"Payé",IF($K643=0,"Impayé","Partiel")))</f>
        <v/>
      </c>
    </row>
    <row r="644" spans="1:13" ht="15">
      <c r="A644" s="17"/>
      <c r="B644" t="str">
        <f>IF($A644="","",YEAR($A644)*100+MONTH($A644))</f>
        <v/>
      </c>
      <c r="D644" t="str">
        <f>IF($C644="","",VLOOKUP($C644,Baux!$A:$K,2,FALSE))</f>
        <v/>
      </c>
      <c r="E644" t="str">
        <f>IF($C644="","",VLOOKUP(VLOOKUP($C644,Baux!$A:$K,3,FALSE),Locataires!$A:$I,2,FALSE))</f>
        <v/>
      </c>
      <c r="F644" t="str">
        <f>IF($C644="","",VLOOKUP($C644,Baux!$A:$K,8,FALSE))</f>
        <v/>
      </c>
      <c r="G644" s="12" t="str">
        <f>IF(OR($A644="",$F644=""),"",DATE(YEAR($A644),MONTH($A644),$F644))</f>
        <v/>
      </c>
      <c r="H644" s="13" t="str">
        <f>IF($C644="","",VLOOKUP($C644,Baux!$A:$K,6,FALSE))</f>
        <v/>
      </c>
      <c r="I644" s="13" t="str">
        <f>IF($C644="","",VLOOKUP($C644,Baux!$A:$K,7,FALSE))</f>
        <v/>
      </c>
      <c r="J644" s="13" t="str">
        <f>IF($C644="","",$H644+$I644)</f>
        <v/>
      </c>
      <c r="K644" s="13" t="str">
        <f>IF($C644="","",SUMIFS(Banque_Transactions!$E:$E,Banque_Transactions!$G:$G,$C644&amp;"-"&amp;$B644))</f>
        <v/>
      </c>
      <c r="L644" s="13" t="str">
        <f>IF($C644="","",$J644-$K644)</f>
        <v/>
      </c>
      <c r="M644" t="str">
        <f>IF($C644="","",IF($L644&lt;=0,"Payé",IF($K644=0,"Impayé","Partiel")))</f>
        <v/>
      </c>
    </row>
    <row r="645" spans="1:13" ht="15">
      <c r="A645" s="17"/>
      <c r="B645" t="str">
        <f>IF($A645="","",YEAR($A645)*100+MONTH($A645))</f>
        <v/>
      </c>
      <c r="D645" t="str">
        <f>IF($C645="","",VLOOKUP($C645,Baux!$A:$K,2,FALSE))</f>
        <v/>
      </c>
      <c r="E645" t="str">
        <f>IF($C645="","",VLOOKUP(VLOOKUP($C645,Baux!$A:$K,3,FALSE),Locataires!$A:$I,2,FALSE))</f>
        <v/>
      </c>
      <c r="F645" t="str">
        <f>IF($C645="","",VLOOKUP($C645,Baux!$A:$K,8,FALSE))</f>
        <v/>
      </c>
      <c r="G645" s="12" t="str">
        <f>IF(OR($A645="",$F645=""),"",DATE(YEAR($A645),MONTH($A645),$F645))</f>
        <v/>
      </c>
      <c r="H645" s="13" t="str">
        <f>IF($C645="","",VLOOKUP($C645,Baux!$A:$K,6,FALSE))</f>
        <v/>
      </c>
      <c r="I645" s="13" t="str">
        <f>IF($C645="","",VLOOKUP($C645,Baux!$A:$K,7,FALSE))</f>
        <v/>
      </c>
      <c r="J645" s="13" t="str">
        <f>IF($C645="","",$H645+$I645)</f>
        <v/>
      </c>
      <c r="K645" s="13" t="str">
        <f>IF($C645="","",SUMIFS(Banque_Transactions!$E:$E,Banque_Transactions!$G:$G,$C645&amp;"-"&amp;$B645))</f>
        <v/>
      </c>
      <c r="L645" s="13" t="str">
        <f>IF($C645="","",$J645-$K645)</f>
        <v/>
      </c>
      <c r="M645" t="str">
        <f>IF($C645="","",IF($L645&lt;=0,"Payé",IF($K645=0,"Impayé","Partiel")))</f>
        <v/>
      </c>
    </row>
    <row r="646" spans="1:13" ht="15">
      <c r="A646" s="17"/>
      <c r="B646" t="str">
        <f>IF($A646="","",YEAR($A646)*100+MONTH($A646))</f>
        <v/>
      </c>
      <c r="D646" t="str">
        <f>IF($C646="","",VLOOKUP($C646,Baux!$A:$K,2,FALSE))</f>
        <v/>
      </c>
      <c r="E646" t="str">
        <f>IF($C646="","",VLOOKUP(VLOOKUP($C646,Baux!$A:$K,3,FALSE),Locataires!$A:$I,2,FALSE))</f>
        <v/>
      </c>
      <c r="F646" t="str">
        <f>IF($C646="","",VLOOKUP($C646,Baux!$A:$K,8,FALSE))</f>
        <v/>
      </c>
      <c r="G646" s="12" t="str">
        <f>IF(OR($A646="",$F646=""),"",DATE(YEAR($A646),MONTH($A646),$F646))</f>
        <v/>
      </c>
      <c r="H646" s="13" t="str">
        <f>IF($C646="","",VLOOKUP($C646,Baux!$A:$K,6,FALSE))</f>
        <v/>
      </c>
      <c r="I646" s="13" t="str">
        <f>IF($C646="","",VLOOKUP($C646,Baux!$A:$K,7,FALSE))</f>
        <v/>
      </c>
      <c r="J646" s="13" t="str">
        <f>IF($C646="","",$H646+$I646)</f>
        <v/>
      </c>
      <c r="K646" s="13" t="str">
        <f>IF($C646="","",SUMIFS(Banque_Transactions!$E:$E,Banque_Transactions!$G:$G,$C646&amp;"-"&amp;$B646))</f>
        <v/>
      </c>
      <c r="L646" s="13" t="str">
        <f>IF($C646="","",$J646-$K646)</f>
        <v/>
      </c>
      <c r="M646" t="str">
        <f>IF($C646="","",IF($L646&lt;=0,"Payé",IF($K646=0,"Impayé","Partiel")))</f>
        <v/>
      </c>
    </row>
    <row r="647" spans="1:13" ht="15">
      <c r="A647" s="17"/>
      <c r="B647" t="str">
        <f>IF($A647="","",YEAR($A647)*100+MONTH($A647))</f>
        <v/>
      </c>
      <c r="D647" t="str">
        <f>IF($C647="","",VLOOKUP($C647,Baux!$A:$K,2,FALSE))</f>
        <v/>
      </c>
      <c r="E647" t="str">
        <f>IF($C647="","",VLOOKUP(VLOOKUP($C647,Baux!$A:$K,3,FALSE),Locataires!$A:$I,2,FALSE))</f>
        <v/>
      </c>
      <c r="F647" t="str">
        <f>IF($C647="","",VLOOKUP($C647,Baux!$A:$K,8,FALSE))</f>
        <v/>
      </c>
      <c r="G647" s="12" t="str">
        <f>IF(OR($A647="",$F647=""),"",DATE(YEAR($A647),MONTH($A647),$F647))</f>
        <v/>
      </c>
      <c r="H647" s="13" t="str">
        <f>IF($C647="","",VLOOKUP($C647,Baux!$A:$K,6,FALSE))</f>
        <v/>
      </c>
      <c r="I647" s="13" t="str">
        <f>IF($C647="","",VLOOKUP($C647,Baux!$A:$K,7,FALSE))</f>
        <v/>
      </c>
      <c r="J647" s="13" t="str">
        <f>IF($C647="","",$H647+$I647)</f>
        <v/>
      </c>
      <c r="K647" s="13" t="str">
        <f>IF($C647="","",SUMIFS(Banque_Transactions!$E:$E,Banque_Transactions!$G:$G,$C647&amp;"-"&amp;$B647))</f>
        <v/>
      </c>
      <c r="L647" s="13" t="str">
        <f>IF($C647="","",$J647-$K647)</f>
        <v/>
      </c>
      <c r="M647" t="str">
        <f>IF($C647="","",IF($L647&lt;=0,"Payé",IF($K647=0,"Impayé","Partiel")))</f>
        <v/>
      </c>
    </row>
    <row r="648" spans="1:13" ht="15">
      <c r="A648" s="17"/>
      <c r="B648" t="str">
        <f>IF($A648="","",YEAR($A648)*100+MONTH($A648))</f>
        <v/>
      </c>
      <c r="D648" t="str">
        <f>IF($C648="","",VLOOKUP($C648,Baux!$A:$K,2,FALSE))</f>
        <v/>
      </c>
      <c r="E648" t="str">
        <f>IF($C648="","",VLOOKUP(VLOOKUP($C648,Baux!$A:$K,3,FALSE),Locataires!$A:$I,2,FALSE))</f>
        <v/>
      </c>
      <c r="F648" t="str">
        <f>IF($C648="","",VLOOKUP($C648,Baux!$A:$K,8,FALSE))</f>
        <v/>
      </c>
      <c r="G648" s="12" t="str">
        <f>IF(OR($A648="",$F648=""),"",DATE(YEAR($A648),MONTH($A648),$F648))</f>
        <v/>
      </c>
      <c r="H648" s="13" t="str">
        <f>IF($C648="","",VLOOKUP($C648,Baux!$A:$K,6,FALSE))</f>
        <v/>
      </c>
      <c r="I648" s="13" t="str">
        <f>IF($C648="","",VLOOKUP($C648,Baux!$A:$K,7,FALSE))</f>
        <v/>
      </c>
      <c r="J648" s="13" t="str">
        <f>IF($C648="","",$H648+$I648)</f>
        <v/>
      </c>
      <c r="K648" s="13" t="str">
        <f>IF($C648="","",SUMIFS(Banque_Transactions!$E:$E,Banque_Transactions!$G:$G,$C648&amp;"-"&amp;$B648))</f>
        <v/>
      </c>
      <c r="L648" s="13" t="str">
        <f>IF($C648="","",$J648-$K648)</f>
        <v/>
      </c>
      <c r="M648" t="str">
        <f>IF($C648="","",IF($L648&lt;=0,"Payé",IF($K648=0,"Impayé","Partiel")))</f>
        <v/>
      </c>
    </row>
    <row r="649" spans="1:13" ht="15">
      <c r="A649" s="17"/>
      <c r="B649" t="str">
        <f>IF($A649="","",YEAR($A649)*100+MONTH($A649))</f>
        <v/>
      </c>
      <c r="D649" t="str">
        <f>IF($C649="","",VLOOKUP($C649,Baux!$A:$K,2,FALSE))</f>
        <v/>
      </c>
      <c r="E649" t="str">
        <f>IF($C649="","",VLOOKUP(VLOOKUP($C649,Baux!$A:$K,3,FALSE),Locataires!$A:$I,2,FALSE))</f>
        <v/>
      </c>
      <c r="F649" t="str">
        <f>IF($C649="","",VLOOKUP($C649,Baux!$A:$K,8,FALSE))</f>
        <v/>
      </c>
      <c r="G649" s="12" t="str">
        <f>IF(OR($A649="",$F649=""),"",DATE(YEAR($A649),MONTH($A649),$F649))</f>
        <v/>
      </c>
      <c r="H649" s="13" t="str">
        <f>IF($C649="","",VLOOKUP($C649,Baux!$A:$K,6,FALSE))</f>
        <v/>
      </c>
      <c r="I649" s="13" t="str">
        <f>IF($C649="","",VLOOKUP($C649,Baux!$A:$K,7,FALSE))</f>
        <v/>
      </c>
      <c r="J649" s="13" t="str">
        <f>IF($C649="","",$H649+$I649)</f>
        <v/>
      </c>
      <c r="K649" s="13" t="str">
        <f>IF($C649="","",SUMIFS(Banque_Transactions!$E:$E,Banque_Transactions!$G:$G,$C649&amp;"-"&amp;$B649))</f>
        <v/>
      </c>
      <c r="L649" s="13" t="str">
        <f>IF($C649="","",$J649-$K649)</f>
        <v/>
      </c>
      <c r="M649" t="str">
        <f>IF($C649="","",IF($L649&lt;=0,"Payé",IF($K649=0,"Impayé","Partiel")))</f>
        <v/>
      </c>
    </row>
    <row r="650" spans="1:13" ht="15">
      <c r="A650" s="17"/>
      <c r="B650" t="str">
        <f>IF($A650="","",YEAR($A650)*100+MONTH($A650))</f>
        <v/>
      </c>
      <c r="D650" t="str">
        <f>IF($C650="","",VLOOKUP($C650,Baux!$A:$K,2,FALSE))</f>
        <v/>
      </c>
      <c r="E650" t="str">
        <f>IF($C650="","",VLOOKUP(VLOOKUP($C650,Baux!$A:$K,3,FALSE),Locataires!$A:$I,2,FALSE))</f>
        <v/>
      </c>
      <c r="F650" t="str">
        <f>IF($C650="","",VLOOKUP($C650,Baux!$A:$K,8,FALSE))</f>
        <v/>
      </c>
      <c r="G650" s="12" t="str">
        <f>IF(OR($A650="",$F650=""),"",DATE(YEAR($A650),MONTH($A650),$F650))</f>
        <v/>
      </c>
      <c r="H650" s="13" t="str">
        <f>IF($C650="","",VLOOKUP($C650,Baux!$A:$K,6,FALSE))</f>
        <v/>
      </c>
      <c r="I650" s="13" t="str">
        <f>IF($C650="","",VLOOKUP($C650,Baux!$A:$K,7,FALSE))</f>
        <v/>
      </c>
      <c r="J650" s="13" t="str">
        <f>IF($C650="","",$H650+$I650)</f>
        <v/>
      </c>
      <c r="K650" s="13" t="str">
        <f>IF($C650="","",SUMIFS(Banque_Transactions!$E:$E,Banque_Transactions!$G:$G,$C650&amp;"-"&amp;$B650))</f>
        <v/>
      </c>
      <c r="L650" s="13" t="str">
        <f>IF($C650="","",$J650-$K650)</f>
        <v/>
      </c>
      <c r="M650" t="str">
        <f>IF($C650="","",IF($L650&lt;=0,"Payé",IF($K650=0,"Impayé","Partiel")))</f>
        <v/>
      </c>
    </row>
    <row r="651" spans="1:13" ht="15">
      <c r="A651" s="17"/>
      <c r="B651" t="str">
        <f>IF($A651="","",YEAR($A651)*100+MONTH($A651))</f>
        <v/>
      </c>
      <c r="D651" t="str">
        <f>IF($C651="","",VLOOKUP($C651,Baux!$A:$K,2,FALSE))</f>
        <v/>
      </c>
      <c r="E651" t="str">
        <f>IF($C651="","",VLOOKUP(VLOOKUP($C651,Baux!$A:$K,3,FALSE),Locataires!$A:$I,2,FALSE))</f>
        <v/>
      </c>
      <c r="F651" t="str">
        <f>IF($C651="","",VLOOKUP($C651,Baux!$A:$K,8,FALSE))</f>
        <v/>
      </c>
      <c r="G651" s="12" t="str">
        <f>IF(OR($A651="",$F651=""),"",DATE(YEAR($A651),MONTH($A651),$F651))</f>
        <v/>
      </c>
      <c r="H651" s="13" t="str">
        <f>IF($C651="","",VLOOKUP($C651,Baux!$A:$K,6,FALSE))</f>
        <v/>
      </c>
      <c r="I651" s="13" t="str">
        <f>IF($C651="","",VLOOKUP($C651,Baux!$A:$K,7,FALSE))</f>
        <v/>
      </c>
      <c r="J651" s="13" t="str">
        <f>IF($C651="","",$H651+$I651)</f>
        <v/>
      </c>
      <c r="K651" s="13" t="str">
        <f>IF($C651="","",SUMIFS(Banque_Transactions!$E:$E,Banque_Transactions!$G:$G,$C651&amp;"-"&amp;$B651))</f>
        <v/>
      </c>
      <c r="L651" s="13" t="str">
        <f>IF($C651="","",$J651-$K651)</f>
        <v/>
      </c>
      <c r="M651" t="str">
        <f>IF($C651="","",IF($L651&lt;=0,"Payé",IF($K651=0,"Impayé","Partiel")))</f>
        <v/>
      </c>
    </row>
    <row r="652" spans="1:13" ht="15">
      <c r="A652" s="17"/>
      <c r="B652" t="str">
        <f>IF($A652="","",YEAR($A652)*100+MONTH($A652))</f>
        <v/>
      </c>
      <c r="D652" t="str">
        <f>IF($C652="","",VLOOKUP($C652,Baux!$A:$K,2,FALSE))</f>
        <v/>
      </c>
      <c r="E652" t="str">
        <f>IF($C652="","",VLOOKUP(VLOOKUP($C652,Baux!$A:$K,3,FALSE),Locataires!$A:$I,2,FALSE))</f>
        <v/>
      </c>
      <c r="F652" t="str">
        <f>IF($C652="","",VLOOKUP($C652,Baux!$A:$K,8,FALSE))</f>
        <v/>
      </c>
      <c r="G652" s="12" t="str">
        <f>IF(OR($A652="",$F652=""),"",DATE(YEAR($A652),MONTH($A652),$F652))</f>
        <v/>
      </c>
      <c r="H652" s="13" t="str">
        <f>IF($C652="","",VLOOKUP($C652,Baux!$A:$K,6,FALSE))</f>
        <v/>
      </c>
      <c r="I652" s="13" t="str">
        <f>IF($C652="","",VLOOKUP($C652,Baux!$A:$K,7,FALSE))</f>
        <v/>
      </c>
      <c r="J652" s="13" t="str">
        <f>IF($C652="","",$H652+$I652)</f>
        <v/>
      </c>
      <c r="K652" s="13" t="str">
        <f>IF($C652="","",SUMIFS(Banque_Transactions!$E:$E,Banque_Transactions!$G:$G,$C652&amp;"-"&amp;$B652))</f>
        <v/>
      </c>
      <c r="L652" s="13" t="str">
        <f>IF($C652="","",$J652-$K652)</f>
        <v/>
      </c>
      <c r="M652" t="str">
        <f>IF($C652="","",IF($L652&lt;=0,"Payé",IF($K652=0,"Impayé","Partiel")))</f>
        <v/>
      </c>
    </row>
    <row r="653" spans="1:13" ht="15">
      <c r="A653" s="17"/>
      <c r="B653" t="str">
        <f>IF($A653="","",YEAR($A653)*100+MONTH($A653))</f>
        <v/>
      </c>
      <c r="D653" t="str">
        <f>IF($C653="","",VLOOKUP($C653,Baux!$A:$K,2,FALSE))</f>
        <v/>
      </c>
      <c r="E653" t="str">
        <f>IF($C653="","",VLOOKUP(VLOOKUP($C653,Baux!$A:$K,3,FALSE),Locataires!$A:$I,2,FALSE))</f>
        <v/>
      </c>
      <c r="F653" t="str">
        <f>IF($C653="","",VLOOKUP($C653,Baux!$A:$K,8,FALSE))</f>
        <v/>
      </c>
      <c r="G653" s="12" t="str">
        <f>IF(OR($A653="",$F653=""),"",DATE(YEAR($A653),MONTH($A653),$F653))</f>
        <v/>
      </c>
      <c r="H653" s="13" t="str">
        <f>IF($C653="","",VLOOKUP($C653,Baux!$A:$K,6,FALSE))</f>
        <v/>
      </c>
      <c r="I653" s="13" t="str">
        <f>IF($C653="","",VLOOKUP($C653,Baux!$A:$K,7,FALSE))</f>
        <v/>
      </c>
      <c r="J653" s="13" t="str">
        <f>IF($C653="","",$H653+$I653)</f>
        <v/>
      </c>
      <c r="K653" s="13" t="str">
        <f>IF($C653="","",SUMIFS(Banque_Transactions!$E:$E,Banque_Transactions!$G:$G,$C653&amp;"-"&amp;$B653))</f>
        <v/>
      </c>
      <c r="L653" s="13" t="str">
        <f>IF($C653="","",$J653-$K653)</f>
        <v/>
      </c>
      <c r="M653" t="str">
        <f>IF($C653="","",IF($L653&lt;=0,"Payé",IF($K653=0,"Impayé","Partiel")))</f>
        <v/>
      </c>
    </row>
    <row r="654" spans="1:13" ht="15">
      <c r="A654" s="17"/>
      <c r="B654" t="str">
        <f>IF($A654="","",YEAR($A654)*100+MONTH($A654))</f>
        <v/>
      </c>
      <c r="D654" t="str">
        <f>IF($C654="","",VLOOKUP($C654,Baux!$A:$K,2,FALSE))</f>
        <v/>
      </c>
      <c r="E654" t="str">
        <f>IF($C654="","",VLOOKUP(VLOOKUP($C654,Baux!$A:$K,3,FALSE),Locataires!$A:$I,2,FALSE))</f>
        <v/>
      </c>
      <c r="F654" t="str">
        <f>IF($C654="","",VLOOKUP($C654,Baux!$A:$K,8,FALSE))</f>
        <v/>
      </c>
      <c r="G654" s="12" t="str">
        <f>IF(OR($A654="",$F654=""),"",DATE(YEAR($A654),MONTH($A654),$F654))</f>
        <v/>
      </c>
      <c r="H654" s="13" t="str">
        <f>IF($C654="","",VLOOKUP($C654,Baux!$A:$K,6,FALSE))</f>
        <v/>
      </c>
      <c r="I654" s="13" t="str">
        <f>IF($C654="","",VLOOKUP($C654,Baux!$A:$K,7,FALSE))</f>
        <v/>
      </c>
      <c r="J654" s="13" t="str">
        <f>IF($C654="","",$H654+$I654)</f>
        <v/>
      </c>
      <c r="K654" s="13" t="str">
        <f>IF($C654="","",SUMIFS(Banque_Transactions!$E:$E,Banque_Transactions!$G:$G,$C654&amp;"-"&amp;$B654))</f>
        <v/>
      </c>
      <c r="L654" s="13" t="str">
        <f>IF($C654="","",$J654-$K654)</f>
        <v/>
      </c>
      <c r="M654" t="str">
        <f>IF($C654="","",IF($L654&lt;=0,"Payé",IF($K654=0,"Impayé","Partiel")))</f>
        <v/>
      </c>
    </row>
    <row r="655" spans="1:13" ht="15">
      <c r="A655" s="17"/>
      <c r="B655" t="str">
        <f>IF($A655="","",YEAR($A655)*100+MONTH($A655))</f>
        <v/>
      </c>
      <c r="D655" t="str">
        <f>IF($C655="","",VLOOKUP($C655,Baux!$A:$K,2,FALSE))</f>
        <v/>
      </c>
      <c r="E655" t="str">
        <f>IF($C655="","",VLOOKUP(VLOOKUP($C655,Baux!$A:$K,3,FALSE),Locataires!$A:$I,2,FALSE))</f>
        <v/>
      </c>
      <c r="F655" t="str">
        <f>IF($C655="","",VLOOKUP($C655,Baux!$A:$K,8,FALSE))</f>
        <v/>
      </c>
      <c r="G655" s="12" t="str">
        <f>IF(OR($A655="",$F655=""),"",DATE(YEAR($A655),MONTH($A655),$F655))</f>
        <v/>
      </c>
      <c r="H655" s="13" t="str">
        <f>IF($C655="","",VLOOKUP($C655,Baux!$A:$K,6,FALSE))</f>
        <v/>
      </c>
      <c r="I655" s="13" t="str">
        <f>IF($C655="","",VLOOKUP($C655,Baux!$A:$K,7,FALSE))</f>
        <v/>
      </c>
      <c r="J655" s="13" t="str">
        <f>IF($C655="","",$H655+$I655)</f>
        <v/>
      </c>
      <c r="K655" s="13" t="str">
        <f>IF($C655="","",SUMIFS(Banque_Transactions!$E:$E,Banque_Transactions!$G:$G,$C655&amp;"-"&amp;$B655))</f>
        <v/>
      </c>
      <c r="L655" s="13" t="str">
        <f>IF($C655="","",$J655-$K655)</f>
        <v/>
      </c>
      <c r="M655" t="str">
        <f>IF($C655="","",IF($L655&lt;=0,"Payé",IF($K655=0,"Impayé","Partiel")))</f>
        <v/>
      </c>
    </row>
    <row r="656" spans="1:13" ht="15">
      <c r="A656" s="17"/>
      <c r="B656" t="str">
        <f>IF($A656="","",YEAR($A656)*100+MONTH($A656))</f>
        <v/>
      </c>
      <c r="D656" t="str">
        <f>IF($C656="","",VLOOKUP($C656,Baux!$A:$K,2,FALSE))</f>
        <v/>
      </c>
      <c r="E656" t="str">
        <f>IF($C656="","",VLOOKUP(VLOOKUP($C656,Baux!$A:$K,3,FALSE),Locataires!$A:$I,2,FALSE))</f>
        <v/>
      </c>
      <c r="F656" t="str">
        <f>IF($C656="","",VLOOKUP($C656,Baux!$A:$K,8,FALSE))</f>
        <v/>
      </c>
      <c r="G656" s="12" t="str">
        <f>IF(OR($A656="",$F656=""),"",DATE(YEAR($A656),MONTH($A656),$F656))</f>
        <v/>
      </c>
      <c r="H656" s="13" t="str">
        <f>IF($C656="","",VLOOKUP($C656,Baux!$A:$K,6,FALSE))</f>
        <v/>
      </c>
      <c r="I656" s="13" t="str">
        <f>IF($C656="","",VLOOKUP($C656,Baux!$A:$K,7,FALSE))</f>
        <v/>
      </c>
      <c r="J656" s="13" t="str">
        <f>IF($C656="","",$H656+$I656)</f>
        <v/>
      </c>
      <c r="K656" s="13" t="str">
        <f>IF($C656="","",SUMIFS(Banque_Transactions!$E:$E,Banque_Transactions!$G:$G,$C656&amp;"-"&amp;$B656))</f>
        <v/>
      </c>
      <c r="L656" s="13" t="str">
        <f>IF($C656="","",$J656-$K656)</f>
        <v/>
      </c>
      <c r="M656" t="str">
        <f>IF($C656="","",IF($L656&lt;=0,"Payé",IF($K656=0,"Impayé","Partiel")))</f>
        <v/>
      </c>
    </row>
    <row r="657" spans="1:13" ht="15">
      <c r="A657" s="17"/>
      <c r="B657" t="str">
        <f>IF($A657="","",YEAR($A657)*100+MONTH($A657))</f>
        <v/>
      </c>
      <c r="D657" t="str">
        <f>IF($C657="","",VLOOKUP($C657,Baux!$A:$K,2,FALSE))</f>
        <v/>
      </c>
      <c r="E657" t="str">
        <f>IF($C657="","",VLOOKUP(VLOOKUP($C657,Baux!$A:$K,3,FALSE),Locataires!$A:$I,2,FALSE))</f>
        <v/>
      </c>
      <c r="F657" t="str">
        <f>IF($C657="","",VLOOKUP($C657,Baux!$A:$K,8,FALSE))</f>
        <v/>
      </c>
      <c r="G657" s="12" t="str">
        <f>IF(OR($A657="",$F657=""),"",DATE(YEAR($A657),MONTH($A657),$F657))</f>
        <v/>
      </c>
      <c r="H657" s="13" t="str">
        <f>IF($C657="","",VLOOKUP($C657,Baux!$A:$K,6,FALSE))</f>
        <v/>
      </c>
      <c r="I657" s="13" t="str">
        <f>IF($C657="","",VLOOKUP($C657,Baux!$A:$K,7,FALSE))</f>
        <v/>
      </c>
      <c r="J657" s="13" t="str">
        <f>IF($C657="","",$H657+$I657)</f>
        <v/>
      </c>
      <c r="K657" s="13" t="str">
        <f>IF($C657="","",SUMIFS(Banque_Transactions!$E:$E,Banque_Transactions!$G:$G,$C657&amp;"-"&amp;$B657))</f>
        <v/>
      </c>
      <c r="L657" s="13" t="str">
        <f>IF($C657="","",$J657-$K657)</f>
        <v/>
      </c>
      <c r="M657" t="str">
        <f>IF($C657="","",IF($L657&lt;=0,"Payé",IF($K657=0,"Impayé","Partiel")))</f>
        <v/>
      </c>
    </row>
    <row r="658" spans="1:13" ht="15">
      <c r="A658" s="17"/>
      <c r="B658" t="str">
        <f>IF($A658="","",YEAR($A658)*100+MONTH($A658))</f>
        <v/>
      </c>
      <c r="D658" t="str">
        <f>IF($C658="","",VLOOKUP($C658,Baux!$A:$K,2,FALSE))</f>
        <v/>
      </c>
      <c r="E658" t="str">
        <f>IF($C658="","",VLOOKUP(VLOOKUP($C658,Baux!$A:$K,3,FALSE),Locataires!$A:$I,2,FALSE))</f>
        <v/>
      </c>
      <c r="F658" t="str">
        <f>IF($C658="","",VLOOKUP($C658,Baux!$A:$K,8,FALSE))</f>
        <v/>
      </c>
      <c r="G658" s="12" t="str">
        <f>IF(OR($A658="",$F658=""),"",DATE(YEAR($A658),MONTH($A658),$F658))</f>
        <v/>
      </c>
      <c r="H658" s="13" t="str">
        <f>IF($C658="","",VLOOKUP($C658,Baux!$A:$K,6,FALSE))</f>
        <v/>
      </c>
      <c r="I658" s="13" t="str">
        <f>IF($C658="","",VLOOKUP($C658,Baux!$A:$K,7,FALSE))</f>
        <v/>
      </c>
      <c r="J658" s="13" t="str">
        <f>IF($C658="","",$H658+$I658)</f>
        <v/>
      </c>
      <c r="K658" s="13" t="str">
        <f>IF($C658="","",SUMIFS(Banque_Transactions!$E:$E,Banque_Transactions!$G:$G,$C658&amp;"-"&amp;$B658))</f>
        <v/>
      </c>
      <c r="L658" s="13" t="str">
        <f>IF($C658="","",$J658-$K658)</f>
        <v/>
      </c>
      <c r="M658" t="str">
        <f>IF($C658="","",IF($L658&lt;=0,"Payé",IF($K658=0,"Impayé","Partiel")))</f>
        <v/>
      </c>
    </row>
    <row r="659" spans="1:13" ht="15">
      <c r="A659" s="17"/>
      <c r="B659" t="str">
        <f>IF($A659="","",YEAR($A659)*100+MONTH($A659))</f>
        <v/>
      </c>
      <c r="D659" t="str">
        <f>IF($C659="","",VLOOKUP($C659,Baux!$A:$K,2,FALSE))</f>
        <v/>
      </c>
      <c r="E659" t="str">
        <f>IF($C659="","",VLOOKUP(VLOOKUP($C659,Baux!$A:$K,3,FALSE),Locataires!$A:$I,2,FALSE))</f>
        <v/>
      </c>
      <c r="F659" t="str">
        <f>IF($C659="","",VLOOKUP($C659,Baux!$A:$K,8,FALSE))</f>
        <v/>
      </c>
      <c r="G659" s="12" t="str">
        <f>IF(OR($A659="",$F659=""),"",DATE(YEAR($A659),MONTH($A659),$F659))</f>
        <v/>
      </c>
      <c r="H659" s="13" t="str">
        <f>IF($C659="","",VLOOKUP($C659,Baux!$A:$K,6,FALSE))</f>
        <v/>
      </c>
      <c r="I659" s="13" t="str">
        <f>IF($C659="","",VLOOKUP($C659,Baux!$A:$K,7,FALSE))</f>
        <v/>
      </c>
      <c r="J659" s="13" t="str">
        <f>IF($C659="","",$H659+$I659)</f>
        <v/>
      </c>
      <c r="K659" s="13" t="str">
        <f>IF($C659="","",SUMIFS(Banque_Transactions!$E:$E,Banque_Transactions!$G:$G,$C659&amp;"-"&amp;$B659))</f>
        <v/>
      </c>
      <c r="L659" s="13" t="str">
        <f>IF($C659="","",$J659-$K659)</f>
        <v/>
      </c>
      <c r="M659" t="str">
        <f>IF($C659="","",IF($L659&lt;=0,"Payé",IF($K659=0,"Impayé","Partiel")))</f>
        <v/>
      </c>
    </row>
    <row r="660" spans="1:13" ht="15">
      <c r="A660" s="17"/>
      <c r="B660" t="str">
        <f>IF($A660="","",YEAR($A660)*100+MONTH($A660))</f>
        <v/>
      </c>
      <c r="D660" t="str">
        <f>IF($C660="","",VLOOKUP($C660,Baux!$A:$K,2,FALSE))</f>
        <v/>
      </c>
      <c r="E660" t="str">
        <f>IF($C660="","",VLOOKUP(VLOOKUP($C660,Baux!$A:$K,3,FALSE),Locataires!$A:$I,2,FALSE))</f>
        <v/>
      </c>
      <c r="F660" t="str">
        <f>IF($C660="","",VLOOKUP($C660,Baux!$A:$K,8,FALSE))</f>
        <v/>
      </c>
      <c r="G660" s="12" t="str">
        <f>IF(OR($A660="",$F660=""),"",DATE(YEAR($A660),MONTH($A660),$F660))</f>
        <v/>
      </c>
      <c r="H660" s="13" t="str">
        <f>IF($C660="","",VLOOKUP($C660,Baux!$A:$K,6,FALSE))</f>
        <v/>
      </c>
      <c r="I660" s="13" t="str">
        <f>IF($C660="","",VLOOKUP($C660,Baux!$A:$K,7,FALSE))</f>
        <v/>
      </c>
      <c r="J660" s="13" t="str">
        <f>IF($C660="","",$H660+$I660)</f>
        <v/>
      </c>
      <c r="K660" s="13" t="str">
        <f>IF($C660="","",SUMIFS(Banque_Transactions!$E:$E,Banque_Transactions!$G:$G,$C660&amp;"-"&amp;$B660))</f>
        <v/>
      </c>
      <c r="L660" s="13" t="str">
        <f>IF($C660="","",$J660-$K660)</f>
        <v/>
      </c>
      <c r="M660" t="str">
        <f>IF($C660="","",IF($L660&lt;=0,"Payé",IF($K660=0,"Impayé","Partiel")))</f>
        <v/>
      </c>
    </row>
    <row r="661" spans="1:13" ht="15">
      <c r="A661" s="17"/>
      <c r="B661" t="str">
        <f>IF($A661="","",YEAR($A661)*100+MONTH($A661))</f>
        <v/>
      </c>
      <c r="D661" t="str">
        <f>IF($C661="","",VLOOKUP($C661,Baux!$A:$K,2,FALSE))</f>
        <v/>
      </c>
      <c r="E661" t="str">
        <f>IF($C661="","",VLOOKUP(VLOOKUP($C661,Baux!$A:$K,3,FALSE),Locataires!$A:$I,2,FALSE))</f>
        <v/>
      </c>
      <c r="F661" t="str">
        <f>IF($C661="","",VLOOKUP($C661,Baux!$A:$K,8,FALSE))</f>
        <v/>
      </c>
      <c r="G661" s="12" t="str">
        <f>IF(OR($A661="",$F661=""),"",DATE(YEAR($A661),MONTH($A661),$F661))</f>
        <v/>
      </c>
      <c r="H661" s="13" t="str">
        <f>IF($C661="","",VLOOKUP($C661,Baux!$A:$K,6,FALSE))</f>
        <v/>
      </c>
      <c r="I661" s="13" t="str">
        <f>IF($C661="","",VLOOKUP($C661,Baux!$A:$K,7,FALSE))</f>
        <v/>
      </c>
      <c r="J661" s="13" t="str">
        <f>IF($C661="","",$H661+$I661)</f>
        <v/>
      </c>
      <c r="K661" s="13" t="str">
        <f>IF($C661="","",SUMIFS(Banque_Transactions!$E:$E,Banque_Transactions!$G:$G,$C661&amp;"-"&amp;$B661))</f>
        <v/>
      </c>
      <c r="L661" s="13" t="str">
        <f>IF($C661="","",$J661-$K661)</f>
        <v/>
      </c>
      <c r="M661" t="str">
        <f>IF($C661="","",IF($L661&lt;=0,"Payé",IF($K661=0,"Impayé","Partiel")))</f>
        <v/>
      </c>
    </row>
    <row r="662" spans="1:13" ht="15">
      <c r="A662" s="17"/>
      <c r="B662" t="str">
        <f>IF($A662="","",YEAR($A662)*100+MONTH($A662))</f>
        <v/>
      </c>
      <c r="D662" t="str">
        <f>IF($C662="","",VLOOKUP($C662,Baux!$A:$K,2,FALSE))</f>
        <v/>
      </c>
      <c r="E662" t="str">
        <f>IF($C662="","",VLOOKUP(VLOOKUP($C662,Baux!$A:$K,3,FALSE),Locataires!$A:$I,2,FALSE))</f>
        <v/>
      </c>
      <c r="F662" t="str">
        <f>IF($C662="","",VLOOKUP($C662,Baux!$A:$K,8,FALSE))</f>
        <v/>
      </c>
      <c r="G662" s="12" t="str">
        <f>IF(OR($A662="",$F662=""),"",DATE(YEAR($A662),MONTH($A662),$F662))</f>
        <v/>
      </c>
      <c r="H662" s="13" t="str">
        <f>IF($C662="","",VLOOKUP($C662,Baux!$A:$K,6,FALSE))</f>
        <v/>
      </c>
      <c r="I662" s="13" t="str">
        <f>IF($C662="","",VLOOKUP($C662,Baux!$A:$K,7,FALSE))</f>
        <v/>
      </c>
      <c r="J662" s="13" t="str">
        <f>IF($C662="","",$H662+$I662)</f>
        <v/>
      </c>
      <c r="K662" s="13" t="str">
        <f>IF($C662="","",SUMIFS(Banque_Transactions!$E:$E,Banque_Transactions!$G:$G,$C662&amp;"-"&amp;$B662))</f>
        <v/>
      </c>
      <c r="L662" s="13" t="str">
        <f>IF($C662="","",$J662-$K662)</f>
        <v/>
      </c>
      <c r="M662" t="str">
        <f>IF($C662="","",IF($L662&lt;=0,"Payé",IF($K662=0,"Impayé","Partiel")))</f>
        <v/>
      </c>
    </row>
    <row r="663" spans="1:13" ht="15">
      <c r="A663" s="17"/>
      <c r="B663" t="str">
        <f>IF($A663="","",YEAR($A663)*100+MONTH($A663))</f>
        <v/>
      </c>
      <c r="D663" t="str">
        <f>IF($C663="","",VLOOKUP($C663,Baux!$A:$K,2,FALSE))</f>
        <v/>
      </c>
      <c r="E663" t="str">
        <f>IF($C663="","",VLOOKUP(VLOOKUP($C663,Baux!$A:$K,3,FALSE),Locataires!$A:$I,2,FALSE))</f>
        <v/>
      </c>
      <c r="F663" t="str">
        <f>IF($C663="","",VLOOKUP($C663,Baux!$A:$K,8,FALSE))</f>
        <v/>
      </c>
      <c r="G663" s="12" t="str">
        <f>IF(OR($A663="",$F663=""),"",DATE(YEAR($A663),MONTH($A663),$F663))</f>
        <v/>
      </c>
      <c r="H663" s="13" t="str">
        <f>IF($C663="","",VLOOKUP($C663,Baux!$A:$K,6,FALSE))</f>
        <v/>
      </c>
      <c r="I663" s="13" t="str">
        <f>IF($C663="","",VLOOKUP($C663,Baux!$A:$K,7,FALSE))</f>
        <v/>
      </c>
      <c r="J663" s="13" t="str">
        <f>IF($C663="","",$H663+$I663)</f>
        <v/>
      </c>
      <c r="K663" s="13" t="str">
        <f>IF($C663="","",SUMIFS(Banque_Transactions!$E:$E,Banque_Transactions!$G:$G,$C663&amp;"-"&amp;$B663))</f>
        <v/>
      </c>
      <c r="L663" s="13" t="str">
        <f>IF($C663="","",$J663-$K663)</f>
        <v/>
      </c>
      <c r="M663" t="str">
        <f>IF($C663="","",IF($L663&lt;=0,"Payé",IF($K663=0,"Impayé","Partiel")))</f>
        <v/>
      </c>
    </row>
    <row r="664" spans="1:13" ht="15">
      <c r="A664" s="17"/>
      <c r="B664" t="str">
        <f>IF($A664="","",YEAR($A664)*100+MONTH($A664))</f>
        <v/>
      </c>
      <c r="D664" t="str">
        <f>IF($C664="","",VLOOKUP($C664,Baux!$A:$K,2,FALSE))</f>
        <v/>
      </c>
      <c r="E664" t="str">
        <f>IF($C664="","",VLOOKUP(VLOOKUP($C664,Baux!$A:$K,3,FALSE),Locataires!$A:$I,2,FALSE))</f>
        <v/>
      </c>
      <c r="F664" t="str">
        <f>IF($C664="","",VLOOKUP($C664,Baux!$A:$K,8,FALSE))</f>
        <v/>
      </c>
      <c r="G664" s="12" t="str">
        <f>IF(OR($A664="",$F664=""),"",DATE(YEAR($A664),MONTH($A664),$F664))</f>
        <v/>
      </c>
      <c r="H664" s="13" t="str">
        <f>IF($C664="","",VLOOKUP($C664,Baux!$A:$K,6,FALSE))</f>
        <v/>
      </c>
      <c r="I664" s="13" t="str">
        <f>IF($C664="","",VLOOKUP($C664,Baux!$A:$K,7,FALSE))</f>
        <v/>
      </c>
      <c r="J664" s="13" t="str">
        <f>IF($C664="","",$H664+$I664)</f>
        <v/>
      </c>
      <c r="K664" s="13" t="str">
        <f>IF($C664="","",SUMIFS(Banque_Transactions!$E:$E,Banque_Transactions!$G:$G,$C664&amp;"-"&amp;$B664))</f>
        <v/>
      </c>
      <c r="L664" s="13" t="str">
        <f>IF($C664="","",$J664-$K664)</f>
        <v/>
      </c>
      <c r="M664" t="str">
        <f>IF($C664="","",IF($L664&lt;=0,"Payé",IF($K664=0,"Impayé","Partiel")))</f>
        <v/>
      </c>
    </row>
    <row r="665" spans="1:13" ht="15">
      <c r="A665" s="17"/>
      <c r="B665" t="str">
        <f>IF($A665="","",YEAR($A665)*100+MONTH($A665))</f>
        <v/>
      </c>
      <c r="D665" t="str">
        <f>IF($C665="","",VLOOKUP($C665,Baux!$A:$K,2,FALSE))</f>
        <v/>
      </c>
      <c r="E665" t="str">
        <f>IF($C665="","",VLOOKUP(VLOOKUP($C665,Baux!$A:$K,3,FALSE),Locataires!$A:$I,2,FALSE))</f>
        <v/>
      </c>
      <c r="F665" t="str">
        <f>IF($C665="","",VLOOKUP($C665,Baux!$A:$K,8,FALSE))</f>
        <v/>
      </c>
      <c r="G665" s="12" t="str">
        <f>IF(OR($A665="",$F665=""),"",DATE(YEAR($A665),MONTH($A665),$F665))</f>
        <v/>
      </c>
      <c r="H665" s="13" t="str">
        <f>IF($C665="","",VLOOKUP($C665,Baux!$A:$K,6,FALSE))</f>
        <v/>
      </c>
      <c r="I665" s="13" t="str">
        <f>IF($C665="","",VLOOKUP($C665,Baux!$A:$K,7,FALSE))</f>
        <v/>
      </c>
      <c r="J665" s="13" t="str">
        <f>IF($C665="","",$H665+$I665)</f>
        <v/>
      </c>
      <c r="K665" s="13" t="str">
        <f>IF($C665="","",SUMIFS(Banque_Transactions!$E:$E,Banque_Transactions!$G:$G,$C665&amp;"-"&amp;$B665))</f>
        <v/>
      </c>
      <c r="L665" s="13" t="str">
        <f>IF($C665="","",$J665-$K665)</f>
        <v/>
      </c>
      <c r="M665" t="str">
        <f>IF($C665="","",IF($L665&lt;=0,"Payé",IF($K665=0,"Impayé","Partiel")))</f>
        <v/>
      </c>
    </row>
    <row r="666" spans="1:13" ht="15">
      <c r="A666" s="17"/>
      <c r="B666" t="str">
        <f>IF($A666="","",YEAR($A666)*100+MONTH($A666))</f>
        <v/>
      </c>
      <c r="D666" t="str">
        <f>IF($C666="","",VLOOKUP($C666,Baux!$A:$K,2,FALSE))</f>
        <v/>
      </c>
      <c r="E666" t="str">
        <f>IF($C666="","",VLOOKUP(VLOOKUP($C666,Baux!$A:$K,3,FALSE),Locataires!$A:$I,2,FALSE))</f>
        <v/>
      </c>
      <c r="F666" t="str">
        <f>IF($C666="","",VLOOKUP($C666,Baux!$A:$K,8,FALSE))</f>
        <v/>
      </c>
      <c r="G666" s="12" t="str">
        <f>IF(OR($A666="",$F666=""),"",DATE(YEAR($A666),MONTH($A666),$F666))</f>
        <v/>
      </c>
      <c r="H666" s="13" t="str">
        <f>IF($C666="","",VLOOKUP($C666,Baux!$A:$K,6,FALSE))</f>
        <v/>
      </c>
      <c r="I666" s="13" t="str">
        <f>IF($C666="","",VLOOKUP($C666,Baux!$A:$K,7,FALSE))</f>
        <v/>
      </c>
      <c r="J666" s="13" t="str">
        <f>IF($C666="","",$H666+$I666)</f>
        <v/>
      </c>
      <c r="K666" s="13" t="str">
        <f>IF($C666="","",SUMIFS(Banque_Transactions!$E:$E,Banque_Transactions!$G:$G,$C666&amp;"-"&amp;$B666))</f>
        <v/>
      </c>
      <c r="L666" s="13" t="str">
        <f>IF($C666="","",$J666-$K666)</f>
        <v/>
      </c>
      <c r="M666" t="str">
        <f>IF($C666="","",IF($L666&lt;=0,"Payé",IF($K666=0,"Impayé","Partiel")))</f>
        <v/>
      </c>
    </row>
    <row r="667" spans="1:13" ht="15">
      <c r="A667" s="17"/>
      <c r="B667" t="str">
        <f>IF($A667="","",YEAR($A667)*100+MONTH($A667))</f>
        <v/>
      </c>
      <c r="D667" t="str">
        <f>IF($C667="","",VLOOKUP($C667,Baux!$A:$K,2,FALSE))</f>
        <v/>
      </c>
      <c r="E667" t="str">
        <f>IF($C667="","",VLOOKUP(VLOOKUP($C667,Baux!$A:$K,3,FALSE),Locataires!$A:$I,2,FALSE))</f>
        <v/>
      </c>
      <c r="F667" t="str">
        <f>IF($C667="","",VLOOKUP($C667,Baux!$A:$K,8,FALSE))</f>
        <v/>
      </c>
      <c r="G667" s="12" t="str">
        <f>IF(OR($A667="",$F667=""),"",DATE(YEAR($A667),MONTH($A667),$F667))</f>
        <v/>
      </c>
      <c r="H667" s="13" t="str">
        <f>IF($C667="","",VLOOKUP($C667,Baux!$A:$K,6,FALSE))</f>
        <v/>
      </c>
      <c r="I667" s="13" t="str">
        <f>IF($C667="","",VLOOKUP($C667,Baux!$A:$K,7,FALSE))</f>
        <v/>
      </c>
      <c r="J667" s="13" t="str">
        <f>IF($C667="","",$H667+$I667)</f>
        <v/>
      </c>
      <c r="K667" s="13" t="str">
        <f>IF($C667="","",SUMIFS(Banque_Transactions!$E:$E,Banque_Transactions!$G:$G,$C667&amp;"-"&amp;$B667))</f>
        <v/>
      </c>
      <c r="L667" s="13" t="str">
        <f>IF($C667="","",$J667-$K667)</f>
        <v/>
      </c>
      <c r="M667" t="str">
        <f>IF($C667="","",IF($L667&lt;=0,"Payé",IF($K667=0,"Impayé","Partiel")))</f>
        <v/>
      </c>
    </row>
    <row r="668" spans="1:13" ht="15">
      <c r="A668" s="17"/>
      <c r="B668" t="str">
        <f>IF($A668="","",YEAR($A668)*100+MONTH($A668))</f>
        <v/>
      </c>
      <c r="D668" t="str">
        <f>IF($C668="","",VLOOKUP($C668,Baux!$A:$K,2,FALSE))</f>
        <v/>
      </c>
      <c r="E668" t="str">
        <f>IF($C668="","",VLOOKUP(VLOOKUP($C668,Baux!$A:$K,3,FALSE),Locataires!$A:$I,2,FALSE))</f>
        <v/>
      </c>
      <c r="F668" t="str">
        <f>IF($C668="","",VLOOKUP($C668,Baux!$A:$K,8,FALSE))</f>
        <v/>
      </c>
      <c r="G668" s="12" t="str">
        <f>IF(OR($A668="",$F668=""),"",DATE(YEAR($A668),MONTH($A668),$F668))</f>
        <v/>
      </c>
      <c r="H668" s="13" t="str">
        <f>IF($C668="","",VLOOKUP($C668,Baux!$A:$K,6,FALSE))</f>
        <v/>
      </c>
      <c r="I668" s="13" t="str">
        <f>IF($C668="","",VLOOKUP($C668,Baux!$A:$K,7,FALSE))</f>
        <v/>
      </c>
      <c r="J668" s="13" t="str">
        <f>IF($C668="","",$H668+$I668)</f>
        <v/>
      </c>
      <c r="K668" s="13" t="str">
        <f>IF($C668="","",SUMIFS(Banque_Transactions!$E:$E,Banque_Transactions!$G:$G,$C668&amp;"-"&amp;$B668))</f>
        <v/>
      </c>
      <c r="L668" s="13" t="str">
        <f>IF($C668="","",$J668-$K668)</f>
        <v/>
      </c>
      <c r="M668" t="str">
        <f>IF($C668="","",IF($L668&lt;=0,"Payé",IF($K668=0,"Impayé","Partiel")))</f>
        <v/>
      </c>
    </row>
    <row r="669" spans="1:13" ht="15">
      <c r="A669" s="17"/>
      <c r="B669" t="str">
        <f>IF($A669="","",YEAR($A669)*100+MONTH($A669))</f>
        <v/>
      </c>
      <c r="D669" t="str">
        <f>IF($C669="","",VLOOKUP($C669,Baux!$A:$K,2,FALSE))</f>
        <v/>
      </c>
      <c r="E669" t="str">
        <f>IF($C669="","",VLOOKUP(VLOOKUP($C669,Baux!$A:$K,3,FALSE),Locataires!$A:$I,2,FALSE))</f>
        <v/>
      </c>
      <c r="F669" t="str">
        <f>IF($C669="","",VLOOKUP($C669,Baux!$A:$K,8,FALSE))</f>
        <v/>
      </c>
      <c r="G669" s="12" t="str">
        <f>IF(OR($A669="",$F669=""),"",DATE(YEAR($A669),MONTH($A669),$F669))</f>
        <v/>
      </c>
      <c r="H669" s="13" t="str">
        <f>IF($C669="","",VLOOKUP($C669,Baux!$A:$K,6,FALSE))</f>
        <v/>
      </c>
      <c r="I669" s="13" t="str">
        <f>IF($C669="","",VLOOKUP($C669,Baux!$A:$K,7,FALSE))</f>
        <v/>
      </c>
      <c r="J669" s="13" t="str">
        <f>IF($C669="","",$H669+$I669)</f>
        <v/>
      </c>
      <c r="K669" s="13" t="str">
        <f>IF($C669="","",SUMIFS(Banque_Transactions!$E:$E,Banque_Transactions!$G:$G,$C669&amp;"-"&amp;$B669))</f>
        <v/>
      </c>
      <c r="L669" s="13" t="str">
        <f>IF($C669="","",$J669-$K669)</f>
        <v/>
      </c>
      <c r="M669" t="str">
        <f>IF($C669="","",IF($L669&lt;=0,"Payé",IF($K669=0,"Impayé","Partiel")))</f>
        <v/>
      </c>
    </row>
    <row r="670" spans="1:13" ht="15">
      <c r="A670" s="17"/>
      <c r="B670" t="str">
        <f>IF($A670="","",YEAR($A670)*100+MONTH($A670))</f>
        <v/>
      </c>
      <c r="D670" t="str">
        <f>IF($C670="","",VLOOKUP($C670,Baux!$A:$K,2,FALSE))</f>
        <v/>
      </c>
      <c r="E670" t="str">
        <f>IF($C670="","",VLOOKUP(VLOOKUP($C670,Baux!$A:$K,3,FALSE),Locataires!$A:$I,2,FALSE))</f>
        <v/>
      </c>
      <c r="F670" t="str">
        <f>IF($C670="","",VLOOKUP($C670,Baux!$A:$K,8,FALSE))</f>
        <v/>
      </c>
      <c r="G670" s="12" t="str">
        <f>IF(OR($A670="",$F670=""),"",DATE(YEAR($A670),MONTH($A670),$F670))</f>
        <v/>
      </c>
      <c r="H670" s="13" t="str">
        <f>IF($C670="","",VLOOKUP($C670,Baux!$A:$K,6,FALSE))</f>
        <v/>
      </c>
      <c r="I670" s="13" t="str">
        <f>IF($C670="","",VLOOKUP($C670,Baux!$A:$K,7,FALSE))</f>
        <v/>
      </c>
      <c r="J670" s="13" t="str">
        <f>IF($C670="","",$H670+$I670)</f>
        <v/>
      </c>
      <c r="K670" s="13" t="str">
        <f>IF($C670="","",SUMIFS(Banque_Transactions!$E:$E,Banque_Transactions!$G:$G,$C670&amp;"-"&amp;$B670))</f>
        <v/>
      </c>
      <c r="L670" s="13" t="str">
        <f>IF($C670="","",$J670-$K670)</f>
        <v/>
      </c>
      <c r="M670" t="str">
        <f>IF($C670="","",IF($L670&lt;=0,"Payé",IF($K670=0,"Impayé","Partiel")))</f>
        <v/>
      </c>
    </row>
    <row r="671" spans="1:13" ht="15">
      <c r="A671" s="17"/>
      <c r="B671" t="str">
        <f>IF($A671="","",YEAR($A671)*100+MONTH($A671))</f>
        <v/>
      </c>
      <c r="D671" t="str">
        <f>IF($C671="","",VLOOKUP($C671,Baux!$A:$K,2,FALSE))</f>
        <v/>
      </c>
      <c r="E671" t="str">
        <f>IF($C671="","",VLOOKUP(VLOOKUP($C671,Baux!$A:$K,3,FALSE),Locataires!$A:$I,2,FALSE))</f>
        <v/>
      </c>
      <c r="F671" t="str">
        <f>IF($C671="","",VLOOKUP($C671,Baux!$A:$K,8,FALSE))</f>
        <v/>
      </c>
      <c r="G671" s="12" t="str">
        <f>IF(OR($A671="",$F671=""),"",DATE(YEAR($A671),MONTH($A671),$F671))</f>
        <v/>
      </c>
      <c r="H671" s="13" t="str">
        <f>IF($C671="","",VLOOKUP($C671,Baux!$A:$K,6,FALSE))</f>
        <v/>
      </c>
      <c r="I671" s="13" t="str">
        <f>IF($C671="","",VLOOKUP($C671,Baux!$A:$K,7,FALSE))</f>
        <v/>
      </c>
      <c r="J671" s="13" t="str">
        <f>IF($C671="","",$H671+$I671)</f>
        <v/>
      </c>
      <c r="K671" s="13" t="str">
        <f>IF($C671="","",SUMIFS(Banque_Transactions!$E:$E,Banque_Transactions!$G:$G,$C671&amp;"-"&amp;$B671))</f>
        <v/>
      </c>
      <c r="L671" s="13" t="str">
        <f>IF($C671="","",$J671-$K671)</f>
        <v/>
      </c>
      <c r="M671" t="str">
        <f>IF($C671="","",IF($L671&lt;=0,"Payé",IF($K671=0,"Impayé","Partiel")))</f>
        <v/>
      </c>
    </row>
    <row r="672" spans="1:13" ht="15">
      <c r="A672" s="17"/>
      <c r="B672" t="str">
        <f>IF($A672="","",YEAR($A672)*100+MONTH($A672))</f>
        <v/>
      </c>
      <c r="D672" t="str">
        <f>IF($C672="","",VLOOKUP($C672,Baux!$A:$K,2,FALSE))</f>
        <v/>
      </c>
      <c r="E672" t="str">
        <f>IF($C672="","",VLOOKUP(VLOOKUP($C672,Baux!$A:$K,3,FALSE),Locataires!$A:$I,2,FALSE))</f>
        <v/>
      </c>
      <c r="F672" t="str">
        <f>IF($C672="","",VLOOKUP($C672,Baux!$A:$K,8,FALSE))</f>
        <v/>
      </c>
      <c r="G672" s="12" t="str">
        <f>IF(OR($A672="",$F672=""),"",DATE(YEAR($A672),MONTH($A672),$F672))</f>
        <v/>
      </c>
      <c r="H672" s="13" t="str">
        <f>IF($C672="","",VLOOKUP($C672,Baux!$A:$K,6,FALSE))</f>
        <v/>
      </c>
      <c r="I672" s="13" t="str">
        <f>IF($C672="","",VLOOKUP($C672,Baux!$A:$K,7,FALSE))</f>
        <v/>
      </c>
      <c r="J672" s="13" t="str">
        <f>IF($C672="","",$H672+$I672)</f>
        <v/>
      </c>
      <c r="K672" s="13" t="str">
        <f>IF($C672="","",SUMIFS(Banque_Transactions!$E:$E,Banque_Transactions!$G:$G,$C672&amp;"-"&amp;$B672))</f>
        <v/>
      </c>
      <c r="L672" s="13" t="str">
        <f>IF($C672="","",$J672-$K672)</f>
        <v/>
      </c>
      <c r="M672" t="str">
        <f>IF($C672="","",IF($L672&lt;=0,"Payé",IF($K672=0,"Impayé","Partiel")))</f>
        <v/>
      </c>
    </row>
    <row r="673" spans="1:13" ht="15">
      <c r="A673" s="17"/>
      <c r="B673" t="str">
        <f>IF($A673="","",YEAR($A673)*100+MONTH($A673))</f>
        <v/>
      </c>
      <c r="D673" t="str">
        <f>IF($C673="","",VLOOKUP($C673,Baux!$A:$K,2,FALSE))</f>
        <v/>
      </c>
      <c r="E673" t="str">
        <f>IF($C673="","",VLOOKUP(VLOOKUP($C673,Baux!$A:$K,3,FALSE),Locataires!$A:$I,2,FALSE))</f>
        <v/>
      </c>
      <c r="F673" t="str">
        <f>IF($C673="","",VLOOKUP($C673,Baux!$A:$K,8,FALSE))</f>
        <v/>
      </c>
      <c r="G673" s="12" t="str">
        <f>IF(OR($A673="",$F673=""),"",DATE(YEAR($A673),MONTH($A673),$F673))</f>
        <v/>
      </c>
      <c r="H673" s="13" t="str">
        <f>IF($C673="","",VLOOKUP($C673,Baux!$A:$K,6,FALSE))</f>
        <v/>
      </c>
      <c r="I673" s="13" t="str">
        <f>IF($C673="","",VLOOKUP($C673,Baux!$A:$K,7,FALSE))</f>
        <v/>
      </c>
      <c r="J673" s="13" t="str">
        <f>IF($C673="","",$H673+$I673)</f>
        <v/>
      </c>
      <c r="K673" s="13" t="str">
        <f>IF($C673="","",SUMIFS(Banque_Transactions!$E:$E,Banque_Transactions!$G:$G,$C673&amp;"-"&amp;$B673))</f>
        <v/>
      </c>
      <c r="L673" s="13" t="str">
        <f>IF($C673="","",$J673-$K673)</f>
        <v/>
      </c>
      <c r="M673" t="str">
        <f>IF($C673="","",IF($L673&lt;=0,"Payé",IF($K673=0,"Impayé","Partiel")))</f>
        <v/>
      </c>
    </row>
    <row r="674" spans="1:13" ht="15">
      <c r="A674" s="17"/>
      <c r="B674" t="str">
        <f>IF($A674="","",YEAR($A674)*100+MONTH($A674))</f>
        <v/>
      </c>
      <c r="D674" t="str">
        <f>IF($C674="","",VLOOKUP($C674,Baux!$A:$K,2,FALSE))</f>
        <v/>
      </c>
      <c r="E674" t="str">
        <f>IF($C674="","",VLOOKUP(VLOOKUP($C674,Baux!$A:$K,3,FALSE),Locataires!$A:$I,2,FALSE))</f>
        <v/>
      </c>
      <c r="F674" t="str">
        <f>IF($C674="","",VLOOKUP($C674,Baux!$A:$K,8,FALSE))</f>
        <v/>
      </c>
      <c r="G674" s="12" t="str">
        <f>IF(OR($A674="",$F674=""),"",DATE(YEAR($A674),MONTH($A674),$F674))</f>
        <v/>
      </c>
      <c r="H674" s="13" t="str">
        <f>IF($C674="","",VLOOKUP($C674,Baux!$A:$K,6,FALSE))</f>
        <v/>
      </c>
      <c r="I674" s="13" t="str">
        <f>IF($C674="","",VLOOKUP($C674,Baux!$A:$K,7,FALSE))</f>
        <v/>
      </c>
      <c r="J674" s="13" t="str">
        <f>IF($C674="","",$H674+$I674)</f>
        <v/>
      </c>
      <c r="K674" s="13" t="str">
        <f>IF($C674="","",SUMIFS(Banque_Transactions!$E:$E,Banque_Transactions!$G:$G,$C674&amp;"-"&amp;$B674))</f>
        <v/>
      </c>
      <c r="L674" s="13" t="str">
        <f>IF($C674="","",$J674-$K674)</f>
        <v/>
      </c>
      <c r="M674" t="str">
        <f>IF($C674="","",IF($L674&lt;=0,"Payé",IF($K674=0,"Impayé","Partiel")))</f>
        <v/>
      </c>
    </row>
    <row r="675" spans="1:13" ht="15">
      <c r="A675" s="17"/>
      <c r="B675" t="str">
        <f>IF($A675="","",YEAR($A675)*100+MONTH($A675))</f>
        <v/>
      </c>
      <c r="D675" t="str">
        <f>IF($C675="","",VLOOKUP($C675,Baux!$A:$K,2,FALSE))</f>
        <v/>
      </c>
      <c r="E675" t="str">
        <f>IF($C675="","",VLOOKUP(VLOOKUP($C675,Baux!$A:$K,3,FALSE),Locataires!$A:$I,2,FALSE))</f>
        <v/>
      </c>
      <c r="F675" t="str">
        <f>IF($C675="","",VLOOKUP($C675,Baux!$A:$K,8,FALSE))</f>
        <v/>
      </c>
      <c r="G675" s="12" t="str">
        <f>IF(OR($A675="",$F675=""),"",DATE(YEAR($A675),MONTH($A675),$F675))</f>
        <v/>
      </c>
      <c r="H675" s="13" t="str">
        <f>IF($C675="","",VLOOKUP($C675,Baux!$A:$K,6,FALSE))</f>
        <v/>
      </c>
      <c r="I675" s="13" t="str">
        <f>IF($C675="","",VLOOKUP($C675,Baux!$A:$K,7,FALSE))</f>
        <v/>
      </c>
      <c r="J675" s="13" t="str">
        <f>IF($C675="","",$H675+$I675)</f>
        <v/>
      </c>
      <c r="K675" s="13" t="str">
        <f>IF($C675="","",SUMIFS(Banque_Transactions!$E:$E,Banque_Transactions!$G:$G,$C675&amp;"-"&amp;$B675))</f>
        <v/>
      </c>
      <c r="L675" s="13" t="str">
        <f>IF($C675="","",$J675-$K675)</f>
        <v/>
      </c>
      <c r="M675" t="str">
        <f>IF($C675="","",IF($L675&lt;=0,"Payé",IF($K675=0,"Impayé","Partiel")))</f>
        <v/>
      </c>
    </row>
    <row r="676" spans="1:13" ht="15">
      <c r="A676" s="17"/>
      <c r="B676" t="str">
        <f>IF($A676="","",YEAR($A676)*100+MONTH($A676))</f>
        <v/>
      </c>
      <c r="D676" t="str">
        <f>IF($C676="","",VLOOKUP($C676,Baux!$A:$K,2,FALSE))</f>
        <v/>
      </c>
      <c r="E676" t="str">
        <f>IF($C676="","",VLOOKUP(VLOOKUP($C676,Baux!$A:$K,3,FALSE),Locataires!$A:$I,2,FALSE))</f>
        <v/>
      </c>
      <c r="F676" t="str">
        <f>IF($C676="","",VLOOKUP($C676,Baux!$A:$K,8,FALSE))</f>
        <v/>
      </c>
      <c r="G676" s="12" t="str">
        <f>IF(OR($A676="",$F676=""),"",DATE(YEAR($A676),MONTH($A676),$F676))</f>
        <v/>
      </c>
      <c r="H676" s="13" t="str">
        <f>IF($C676="","",VLOOKUP($C676,Baux!$A:$K,6,FALSE))</f>
        <v/>
      </c>
      <c r="I676" s="13" t="str">
        <f>IF($C676="","",VLOOKUP($C676,Baux!$A:$K,7,FALSE))</f>
        <v/>
      </c>
      <c r="J676" s="13" t="str">
        <f>IF($C676="","",$H676+$I676)</f>
        <v/>
      </c>
      <c r="K676" s="13" t="str">
        <f>IF($C676="","",SUMIFS(Banque_Transactions!$E:$E,Banque_Transactions!$G:$G,$C676&amp;"-"&amp;$B676))</f>
        <v/>
      </c>
      <c r="L676" s="13" t="str">
        <f>IF($C676="","",$J676-$K676)</f>
        <v/>
      </c>
      <c r="M676" t="str">
        <f>IF($C676="","",IF($L676&lt;=0,"Payé",IF($K676=0,"Impayé","Partiel")))</f>
        <v/>
      </c>
    </row>
    <row r="677" spans="1:13" ht="15">
      <c r="A677" s="17"/>
      <c r="B677" t="str">
        <f>IF($A677="","",YEAR($A677)*100+MONTH($A677))</f>
        <v/>
      </c>
      <c r="D677" t="str">
        <f>IF($C677="","",VLOOKUP($C677,Baux!$A:$K,2,FALSE))</f>
        <v/>
      </c>
      <c r="E677" t="str">
        <f>IF($C677="","",VLOOKUP(VLOOKUP($C677,Baux!$A:$K,3,FALSE),Locataires!$A:$I,2,FALSE))</f>
        <v/>
      </c>
      <c r="F677" t="str">
        <f>IF($C677="","",VLOOKUP($C677,Baux!$A:$K,8,FALSE))</f>
        <v/>
      </c>
      <c r="G677" s="12" t="str">
        <f>IF(OR($A677="",$F677=""),"",DATE(YEAR($A677),MONTH($A677),$F677))</f>
        <v/>
      </c>
      <c r="H677" s="13" t="str">
        <f>IF($C677="","",VLOOKUP($C677,Baux!$A:$K,6,FALSE))</f>
        <v/>
      </c>
      <c r="I677" s="13" t="str">
        <f>IF($C677="","",VLOOKUP($C677,Baux!$A:$K,7,FALSE))</f>
        <v/>
      </c>
      <c r="J677" s="13" t="str">
        <f>IF($C677="","",$H677+$I677)</f>
        <v/>
      </c>
      <c r="K677" s="13" t="str">
        <f>IF($C677="","",SUMIFS(Banque_Transactions!$E:$E,Banque_Transactions!$G:$G,$C677&amp;"-"&amp;$B677))</f>
        <v/>
      </c>
      <c r="L677" s="13" t="str">
        <f>IF($C677="","",$J677-$K677)</f>
        <v/>
      </c>
      <c r="M677" t="str">
        <f>IF($C677="","",IF($L677&lt;=0,"Payé",IF($K677=0,"Impayé","Partiel")))</f>
        <v/>
      </c>
    </row>
    <row r="678" spans="1:13" ht="15">
      <c r="A678" s="17"/>
      <c r="B678" t="str">
        <f>IF($A678="","",YEAR($A678)*100+MONTH($A678))</f>
        <v/>
      </c>
      <c r="D678" t="str">
        <f>IF($C678="","",VLOOKUP($C678,Baux!$A:$K,2,FALSE))</f>
        <v/>
      </c>
      <c r="E678" t="str">
        <f>IF($C678="","",VLOOKUP(VLOOKUP($C678,Baux!$A:$K,3,FALSE),Locataires!$A:$I,2,FALSE))</f>
        <v/>
      </c>
      <c r="F678" t="str">
        <f>IF($C678="","",VLOOKUP($C678,Baux!$A:$K,8,FALSE))</f>
        <v/>
      </c>
      <c r="G678" s="12" t="str">
        <f>IF(OR($A678="",$F678=""),"",DATE(YEAR($A678),MONTH($A678),$F678))</f>
        <v/>
      </c>
      <c r="H678" s="13" t="str">
        <f>IF($C678="","",VLOOKUP($C678,Baux!$A:$K,6,FALSE))</f>
        <v/>
      </c>
      <c r="I678" s="13" t="str">
        <f>IF($C678="","",VLOOKUP($C678,Baux!$A:$K,7,FALSE))</f>
        <v/>
      </c>
      <c r="J678" s="13" t="str">
        <f>IF($C678="","",$H678+$I678)</f>
        <v/>
      </c>
      <c r="K678" s="13" t="str">
        <f>IF($C678="","",SUMIFS(Banque_Transactions!$E:$E,Banque_Transactions!$G:$G,$C678&amp;"-"&amp;$B678))</f>
        <v/>
      </c>
      <c r="L678" s="13" t="str">
        <f>IF($C678="","",$J678-$K678)</f>
        <v/>
      </c>
      <c r="M678" t="str">
        <f>IF($C678="","",IF($L678&lt;=0,"Payé",IF($K678=0,"Impayé","Partiel")))</f>
        <v/>
      </c>
    </row>
    <row r="679" spans="1:13" ht="15">
      <c r="A679" s="17"/>
      <c r="B679" t="str">
        <f>IF($A679="","",YEAR($A679)*100+MONTH($A679))</f>
        <v/>
      </c>
      <c r="D679" t="str">
        <f>IF($C679="","",VLOOKUP($C679,Baux!$A:$K,2,FALSE))</f>
        <v/>
      </c>
      <c r="E679" t="str">
        <f>IF($C679="","",VLOOKUP(VLOOKUP($C679,Baux!$A:$K,3,FALSE),Locataires!$A:$I,2,FALSE))</f>
        <v/>
      </c>
      <c r="F679" t="str">
        <f>IF($C679="","",VLOOKUP($C679,Baux!$A:$K,8,FALSE))</f>
        <v/>
      </c>
      <c r="G679" s="12" t="str">
        <f>IF(OR($A679="",$F679=""),"",DATE(YEAR($A679),MONTH($A679),$F679))</f>
        <v/>
      </c>
      <c r="H679" s="13" t="str">
        <f>IF($C679="","",VLOOKUP($C679,Baux!$A:$K,6,FALSE))</f>
        <v/>
      </c>
      <c r="I679" s="13" t="str">
        <f>IF($C679="","",VLOOKUP($C679,Baux!$A:$K,7,FALSE))</f>
        <v/>
      </c>
      <c r="J679" s="13" t="str">
        <f>IF($C679="","",$H679+$I679)</f>
        <v/>
      </c>
      <c r="K679" s="13" t="str">
        <f>IF($C679="","",SUMIFS(Banque_Transactions!$E:$E,Banque_Transactions!$G:$G,$C679&amp;"-"&amp;$B679))</f>
        <v/>
      </c>
      <c r="L679" s="13" t="str">
        <f>IF($C679="","",$J679-$K679)</f>
        <v/>
      </c>
      <c r="M679" t="str">
        <f>IF($C679="","",IF($L679&lt;=0,"Payé",IF($K679=0,"Impayé","Partiel")))</f>
        <v/>
      </c>
    </row>
    <row r="680" spans="1:13" ht="15">
      <c r="A680" s="17"/>
      <c r="B680" t="str">
        <f>IF($A680="","",YEAR($A680)*100+MONTH($A680))</f>
        <v/>
      </c>
      <c r="D680" t="str">
        <f>IF($C680="","",VLOOKUP($C680,Baux!$A:$K,2,FALSE))</f>
        <v/>
      </c>
      <c r="E680" t="str">
        <f>IF($C680="","",VLOOKUP(VLOOKUP($C680,Baux!$A:$K,3,FALSE),Locataires!$A:$I,2,FALSE))</f>
        <v/>
      </c>
      <c r="F680" t="str">
        <f>IF($C680="","",VLOOKUP($C680,Baux!$A:$K,8,FALSE))</f>
        <v/>
      </c>
      <c r="G680" s="12" t="str">
        <f>IF(OR($A680="",$F680=""),"",DATE(YEAR($A680),MONTH($A680),$F680))</f>
        <v/>
      </c>
      <c r="H680" s="13" t="str">
        <f>IF($C680="","",VLOOKUP($C680,Baux!$A:$K,6,FALSE))</f>
        <v/>
      </c>
      <c r="I680" s="13" t="str">
        <f>IF($C680="","",VLOOKUP($C680,Baux!$A:$K,7,FALSE))</f>
        <v/>
      </c>
      <c r="J680" s="13" t="str">
        <f>IF($C680="","",$H680+$I680)</f>
        <v/>
      </c>
      <c r="K680" s="13" t="str">
        <f>IF($C680="","",SUMIFS(Banque_Transactions!$E:$E,Banque_Transactions!$G:$G,$C680&amp;"-"&amp;$B680))</f>
        <v/>
      </c>
      <c r="L680" s="13" t="str">
        <f>IF($C680="","",$J680-$K680)</f>
        <v/>
      </c>
      <c r="M680" t="str">
        <f>IF($C680="","",IF($L680&lt;=0,"Payé",IF($K680=0,"Impayé","Partiel")))</f>
        <v/>
      </c>
    </row>
    <row r="681" spans="1:13" ht="15">
      <c r="A681" s="17"/>
      <c r="B681" t="str">
        <f>IF($A681="","",YEAR($A681)*100+MONTH($A681))</f>
        <v/>
      </c>
      <c r="D681" t="str">
        <f>IF($C681="","",VLOOKUP($C681,Baux!$A:$K,2,FALSE))</f>
        <v/>
      </c>
      <c r="E681" t="str">
        <f>IF($C681="","",VLOOKUP(VLOOKUP($C681,Baux!$A:$K,3,FALSE),Locataires!$A:$I,2,FALSE))</f>
        <v/>
      </c>
      <c r="F681" t="str">
        <f>IF($C681="","",VLOOKUP($C681,Baux!$A:$K,8,FALSE))</f>
        <v/>
      </c>
      <c r="G681" s="12" t="str">
        <f>IF(OR($A681="",$F681=""),"",DATE(YEAR($A681),MONTH($A681),$F681))</f>
        <v/>
      </c>
      <c r="H681" s="13" t="str">
        <f>IF($C681="","",VLOOKUP($C681,Baux!$A:$K,6,FALSE))</f>
        <v/>
      </c>
      <c r="I681" s="13" t="str">
        <f>IF($C681="","",VLOOKUP($C681,Baux!$A:$K,7,FALSE))</f>
        <v/>
      </c>
      <c r="J681" s="13" t="str">
        <f>IF($C681="","",$H681+$I681)</f>
        <v/>
      </c>
      <c r="K681" s="13" t="str">
        <f>IF($C681="","",SUMIFS(Banque_Transactions!$E:$E,Banque_Transactions!$G:$G,$C681&amp;"-"&amp;$B681))</f>
        <v/>
      </c>
      <c r="L681" s="13" t="str">
        <f>IF($C681="","",$J681-$K681)</f>
        <v/>
      </c>
      <c r="M681" t="str">
        <f>IF($C681="","",IF($L681&lt;=0,"Payé",IF($K681=0,"Impayé","Partiel")))</f>
        <v/>
      </c>
    </row>
    <row r="682" spans="1:13" ht="15">
      <c r="A682" s="17"/>
      <c r="B682" t="str">
        <f>IF($A682="","",YEAR($A682)*100+MONTH($A682))</f>
        <v/>
      </c>
      <c r="D682" t="str">
        <f>IF($C682="","",VLOOKUP($C682,Baux!$A:$K,2,FALSE))</f>
        <v/>
      </c>
      <c r="E682" t="str">
        <f>IF($C682="","",VLOOKUP(VLOOKUP($C682,Baux!$A:$K,3,FALSE),Locataires!$A:$I,2,FALSE))</f>
        <v/>
      </c>
      <c r="F682" t="str">
        <f>IF($C682="","",VLOOKUP($C682,Baux!$A:$K,8,FALSE))</f>
        <v/>
      </c>
      <c r="G682" s="12" t="str">
        <f>IF(OR($A682="",$F682=""),"",DATE(YEAR($A682),MONTH($A682),$F682))</f>
        <v/>
      </c>
      <c r="H682" s="13" t="str">
        <f>IF($C682="","",VLOOKUP($C682,Baux!$A:$K,6,FALSE))</f>
        <v/>
      </c>
      <c r="I682" s="13" t="str">
        <f>IF($C682="","",VLOOKUP($C682,Baux!$A:$K,7,FALSE))</f>
        <v/>
      </c>
      <c r="J682" s="13" t="str">
        <f>IF($C682="","",$H682+$I682)</f>
        <v/>
      </c>
      <c r="K682" s="13" t="str">
        <f>IF($C682="","",SUMIFS(Banque_Transactions!$E:$E,Banque_Transactions!$G:$G,$C682&amp;"-"&amp;$B682))</f>
        <v/>
      </c>
      <c r="L682" s="13" t="str">
        <f>IF($C682="","",$J682-$K682)</f>
        <v/>
      </c>
      <c r="M682" t="str">
        <f>IF($C682="","",IF($L682&lt;=0,"Payé",IF($K682=0,"Impayé","Partiel")))</f>
        <v/>
      </c>
    </row>
    <row r="683" spans="1:13" ht="15">
      <c r="A683" s="17"/>
      <c r="B683" t="str">
        <f>IF($A683="","",YEAR($A683)*100+MONTH($A683))</f>
        <v/>
      </c>
      <c r="D683" t="str">
        <f>IF($C683="","",VLOOKUP($C683,Baux!$A:$K,2,FALSE))</f>
        <v/>
      </c>
      <c r="E683" t="str">
        <f>IF($C683="","",VLOOKUP(VLOOKUP($C683,Baux!$A:$K,3,FALSE),Locataires!$A:$I,2,FALSE))</f>
        <v/>
      </c>
      <c r="F683" t="str">
        <f>IF($C683="","",VLOOKUP($C683,Baux!$A:$K,8,FALSE))</f>
        <v/>
      </c>
      <c r="G683" s="12" t="str">
        <f>IF(OR($A683="",$F683=""),"",DATE(YEAR($A683),MONTH($A683),$F683))</f>
        <v/>
      </c>
      <c r="H683" s="13" t="str">
        <f>IF($C683="","",VLOOKUP($C683,Baux!$A:$K,6,FALSE))</f>
        <v/>
      </c>
      <c r="I683" s="13" t="str">
        <f>IF($C683="","",VLOOKUP($C683,Baux!$A:$K,7,FALSE))</f>
        <v/>
      </c>
      <c r="J683" s="13" t="str">
        <f>IF($C683="","",$H683+$I683)</f>
        <v/>
      </c>
      <c r="K683" s="13" t="str">
        <f>IF($C683="","",SUMIFS(Banque_Transactions!$E:$E,Banque_Transactions!$G:$G,$C683&amp;"-"&amp;$B683))</f>
        <v/>
      </c>
      <c r="L683" s="13" t="str">
        <f>IF($C683="","",$J683-$K683)</f>
        <v/>
      </c>
      <c r="M683" t="str">
        <f>IF($C683="","",IF($L683&lt;=0,"Payé",IF($K683=0,"Impayé","Partiel")))</f>
        <v/>
      </c>
    </row>
    <row r="684" spans="1:13" ht="15">
      <c r="A684" s="17"/>
      <c r="B684" t="str">
        <f>IF($A684="","",YEAR($A684)*100+MONTH($A684))</f>
        <v/>
      </c>
      <c r="D684" t="str">
        <f>IF($C684="","",VLOOKUP($C684,Baux!$A:$K,2,FALSE))</f>
        <v/>
      </c>
      <c r="E684" t="str">
        <f>IF($C684="","",VLOOKUP(VLOOKUP($C684,Baux!$A:$K,3,FALSE),Locataires!$A:$I,2,FALSE))</f>
        <v/>
      </c>
      <c r="F684" t="str">
        <f>IF($C684="","",VLOOKUP($C684,Baux!$A:$K,8,FALSE))</f>
        <v/>
      </c>
      <c r="G684" s="12" t="str">
        <f>IF(OR($A684="",$F684=""),"",DATE(YEAR($A684),MONTH($A684),$F684))</f>
        <v/>
      </c>
      <c r="H684" s="13" t="str">
        <f>IF($C684="","",VLOOKUP($C684,Baux!$A:$K,6,FALSE))</f>
        <v/>
      </c>
      <c r="I684" s="13" t="str">
        <f>IF($C684="","",VLOOKUP($C684,Baux!$A:$K,7,FALSE))</f>
        <v/>
      </c>
      <c r="J684" s="13" t="str">
        <f>IF($C684="","",$H684+$I684)</f>
        <v/>
      </c>
      <c r="K684" s="13" t="str">
        <f>IF($C684="","",SUMIFS(Banque_Transactions!$E:$E,Banque_Transactions!$G:$G,$C684&amp;"-"&amp;$B684))</f>
        <v/>
      </c>
      <c r="L684" s="13" t="str">
        <f>IF($C684="","",$J684-$K684)</f>
        <v/>
      </c>
      <c r="M684" t="str">
        <f>IF($C684="","",IF($L684&lt;=0,"Payé",IF($K684=0,"Impayé","Partiel")))</f>
        <v/>
      </c>
    </row>
    <row r="685" spans="1:13" ht="15">
      <c r="A685" s="17"/>
      <c r="B685" t="str">
        <f>IF($A685="","",YEAR($A685)*100+MONTH($A685))</f>
        <v/>
      </c>
      <c r="D685" t="str">
        <f>IF($C685="","",VLOOKUP($C685,Baux!$A:$K,2,FALSE))</f>
        <v/>
      </c>
      <c r="E685" t="str">
        <f>IF($C685="","",VLOOKUP(VLOOKUP($C685,Baux!$A:$K,3,FALSE),Locataires!$A:$I,2,FALSE))</f>
        <v/>
      </c>
      <c r="F685" t="str">
        <f>IF($C685="","",VLOOKUP($C685,Baux!$A:$K,8,FALSE))</f>
        <v/>
      </c>
      <c r="G685" s="12" t="str">
        <f>IF(OR($A685="",$F685=""),"",DATE(YEAR($A685),MONTH($A685),$F685))</f>
        <v/>
      </c>
      <c r="H685" s="13" t="str">
        <f>IF($C685="","",VLOOKUP($C685,Baux!$A:$K,6,FALSE))</f>
        <v/>
      </c>
      <c r="I685" s="13" t="str">
        <f>IF($C685="","",VLOOKUP($C685,Baux!$A:$K,7,FALSE))</f>
        <v/>
      </c>
      <c r="J685" s="13" t="str">
        <f>IF($C685="","",$H685+$I685)</f>
        <v/>
      </c>
      <c r="K685" s="13" t="str">
        <f>IF($C685="","",SUMIFS(Banque_Transactions!$E:$E,Banque_Transactions!$G:$G,$C685&amp;"-"&amp;$B685))</f>
        <v/>
      </c>
      <c r="L685" s="13" t="str">
        <f>IF($C685="","",$J685-$K685)</f>
        <v/>
      </c>
      <c r="M685" t="str">
        <f>IF($C685="","",IF($L685&lt;=0,"Payé",IF($K685=0,"Impayé","Partiel")))</f>
        <v/>
      </c>
    </row>
    <row r="686" spans="1:13" ht="15">
      <c r="A686" s="17"/>
      <c r="B686" t="str">
        <f>IF($A686="","",YEAR($A686)*100+MONTH($A686))</f>
        <v/>
      </c>
      <c r="D686" t="str">
        <f>IF($C686="","",VLOOKUP($C686,Baux!$A:$K,2,FALSE))</f>
        <v/>
      </c>
      <c r="E686" t="str">
        <f>IF($C686="","",VLOOKUP(VLOOKUP($C686,Baux!$A:$K,3,FALSE),Locataires!$A:$I,2,FALSE))</f>
        <v/>
      </c>
      <c r="F686" t="str">
        <f>IF($C686="","",VLOOKUP($C686,Baux!$A:$K,8,FALSE))</f>
        <v/>
      </c>
      <c r="G686" s="12" t="str">
        <f>IF(OR($A686="",$F686=""),"",DATE(YEAR($A686),MONTH($A686),$F686))</f>
        <v/>
      </c>
      <c r="H686" s="13" t="str">
        <f>IF($C686="","",VLOOKUP($C686,Baux!$A:$K,6,FALSE))</f>
        <v/>
      </c>
      <c r="I686" s="13" t="str">
        <f>IF($C686="","",VLOOKUP($C686,Baux!$A:$K,7,FALSE))</f>
        <v/>
      </c>
      <c r="J686" s="13" t="str">
        <f>IF($C686="","",$H686+$I686)</f>
        <v/>
      </c>
      <c r="K686" s="13" t="str">
        <f>IF($C686="","",SUMIFS(Banque_Transactions!$E:$E,Banque_Transactions!$G:$G,$C686&amp;"-"&amp;$B686))</f>
        <v/>
      </c>
      <c r="L686" s="13" t="str">
        <f>IF($C686="","",$J686-$K686)</f>
        <v/>
      </c>
      <c r="M686" t="str">
        <f>IF($C686="","",IF($L686&lt;=0,"Payé",IF($K686=0,"Impayé","Partiel")))</f>
        <v/>
      </c>
    </row>
    <row r="687" spans="1:13" ht="15">
      <c r="A687" s="17"/>
      <c r="B687" t="str">
        <f>IF($A687="","",YEAR($A687)*100+MONTH($A687))</f>
        <v/>
      </c>
      <c r="D687" t="str">
        <f>IF($C687="","",VLOOKUP($C687,Baux!$A:$K,2,FALSE))</f>
        <v/>
      </c>
      <c r="E687" t="str">
        <f>IF($C687="","",VLOOKUP(VLOOKUP($C687,Baux!$A:$K,3,FALSE),Locataires!$A:$I,2,FALSE))</f>
        <v/>
      </c>
      <c r="F687" t="str">
        <f>IF($C687="","",VLOOKUP($C687,Baux!$A:$K,8,FALSE))</f>
        <v/>
      </c>
      <c r="G687" s="12" t="str">
        <f>IF(OR($A687="",$F687=""),"",DATE(YEAR($A687),MONTH($A687),$F687))</f>
        <v/>
      </c>
      <c r="H687" s="13" t="str">
        <f>IF($C687="","",VLOOKUP($C687,Baux!$A:$K,6,FALSE))</f>
        <v/>
      </c>
      <c r="I687" s="13" t="str">
        <f>IF($C687="","",VLOOKUP($C687,Baux!$A:$K,7,FALSE))</f>
        <v/>
      </c>
      <c r="J687" s="13" t="str">
        <f>IF($C687="","",$H687+$I687)</f>
        <v/>
      </c>
      <c r="K687" s="13" t="str">
        <f>IF($C687="","",SUMIFS(Banque_Transactions!$E:$E,Banque_Transactions!$G:$G,$C687&amp;"-"&amp;$B687))</f>
        <v/>
      </c>
      <c r="L687" s="13" t="str">
        <f>IF($C687="","",$J687-$K687)</f>
        <v/>
      </c>
      <c r="M687" t="str">
        <f>IF($C687="","",IF($L687&lt;=0,"Payé",IF($K687=0,"Impayé","Partiel")))</f>
        <v/>
      </c>
    </row>
    <row r="688" spans="1:13" ht="15">
      <c r="A688" s="17"/>
      <c r="B688" t="str">
        <f>IF($A688="","",YEAR($A688)*100+MONTH($A688))</f>
        <v/>
      </c>
      <c r="D688" t="str">
        <f>IF($C688="","",VLOOKUP($C688,Baux!$A:$K,2,FALSE))</f>
        <v/>
      </c>
      <c r="E688" t="str">
        <f>IF($C688="","",VLOOKUP(VLOOKUP($C688,Baux!$A:$K,3,FALSE),Locataires!$A:$I,2,FALSE))</f>
        <v/>
      </c>
      <c r="F688" t="str">
        <f>IF($C688="","",VLOOKUP($C688,Baux!$A:$K,8,FALSE))</f>
        <v/>
      </c>
      <c r="G688" s="12" t="str">
        <f>IF(OR($A688="",$F688=""),"",DATE(YEAR($A688),MONTH($A688),$F688))</f>
        <v/>
      </c>
      <c r="H688" s="13" t="str">
        <f>IF($C688="","",VLOOKUP($C688,Baux!$A:$K,6,FALSE))</f>
        <v/>
      </c>
      <c r="I688" s="13" t="str">
        <f>IF($C688="","",VLOOKUP($C688,Baux!$A:$K,7,FALSE))</f>
        <v/>
      </c>
      <c r="J688" s="13" t="str">
        <f>IF($C688="","",$H688+$I688)</f>
        <v/>
      </c>
      <c r="K688" s="13" t="str">
        <f>IF($C688="","",SUMIFS(Banque_Transactions!$E:$E,Banque_Transactions!$G:$G,$C688&amp;"-"&amp;$B688))</f>
        <v/>
      </c>
      <c r="L688" s="13" t="str">
        <f>IF($C688="","",$J688-$K688)</f>
        <v/>
      </c>
      <c r="M688" t="str">
        <f>IF($C688="","",IF($L688&lt;=0,"Payé",IF($K688=0,"Impayé","Partiel")))</f>
        <v/>
      </c>
    </row>
    <row r="689" spans="1:13" ht="15">
      <c r="A689" s="17"/>
      <c r="B689" t="str">
        <f>IF($A689="","",YEAR($A689)*100+MONTH($A689))</f>
        <v/>
      </c>
      <c r="D689" t="str">
        <f>IF($C689="","",VLOOKUP($C689,Baux!$A:$K,2,FALSE))</f>
        <v/>
      </c>
      <c r="E689" t="str">
        <f>IF($C689="","",VLOOKUP(VLOOKUP($C689,Baux!$A:$K,3,FALSE),Locataires!$A:$I,2,FALSE))</f>
        <v/>
      </c>
      <c r="F689" t="str">
        <f>IF($C689="","",VLOOKUP($C689,Baux!$A:$K,8,FALSE))</f>
        <v/>
      </c>
      <c r="G689" s="12" t="str">
        <f>IF(OR($A689="",$F689=""),"",DATE(YEAR($A689),MONTH($A689),$F689))</f>
        <v/>
      </c>
      <c r="H689" s="13" t="str">
        <f>IF($C689="","",VLOOKUP($C689,Baux!$A:$K,6,FALSE))</f>
        <v/>
      </c>
      <c r="I689" s="13" t="str">
        <f>IF($C689="","",VLOOKUP($C689,Baux!$A:$K,7,FALSE))</f>
        <v/>
      </c>
      <c r="J689" s="13" t="str">
        <f>IF($C689="","",$H689+$I689)</f>
        <v/>
      </c>
      <c r="K689" s="13" t="str">
        <f>IF($C689="","",SUMIFS(Banque_Transactions!$E:$E,Banque_Transactions!$G:$G,$C689&amp;"-"&amp;$B689))</f>
        <v/>
      </c>
      <c r="L689" s="13" t="str">
        <f>IF($C689="","",$J689-$K689)</f>
        <v/>
      </c>
      <c r="M689" t="str">
        <f>IF($C689="","",IF($L689&lt;=0,"Payé",IF($K689=0,"Impayé","Partiel")))</f>
        <v/>
      </c>
    </row>
    <row r="690" spans="1:13" ht="15">
      <c r="A690" s="17"/>
      <c r="B690" t="str">
        <f>IF($A690="","",YEAR($A690)*100+MONTH($A690))</f>
        <v/>
      </c>
      <c r="D690" t="str">
        <f>IF($C690="","",VLOOKUP($C690,Baux!$A:$K,2,FALSE))</f>
        <v/>
      </c>
      <c r="E690" t="str">
        <f>IF($C690="","",VLOOKUP(VLOOKUP($C690,Baux!$A:$K,3,FALSE),Locataires!$A:$I,2,FALSE))</f>
        <v/>
      </c>
      <c r="F690" t="str">
        <f>IF($C690="","",VLOOKUP($C690,Baux!$A:$K,8,FALSE))</f>
        <v/>
      </c>
      <c r="G690" s="12" t="str">
        <f>IF(OR($A690="",$F690=""),"",DATE(YEAR($A690),MONTH($A690),$F690))</f>
        <v/>
      </c>
      <c r="H690" s="13" t="str">
        <f>IF($C690="","",VLOOKUP($C690,Baux!$A:$K,6,FALSE))</f>
        <v/>
      </c>
      <c r="I690" s="13" t="str">
        <f>IF($C690="","",VLOOKUP($C690,Baux!$A:$K,7,FALSE))</f>
        <v/>
      </c>
      <c r="J690" s="13" t="str">
        <f>IF($C690="","",$H690+$I690)</f>
        <v/>
      </c>
      <c r="K690" s="13" t="str">
        <f>IF($C690="","",SUMIFS(Banque_Transactions!$E:$E,Banque_Transactions!$G:$G,$C690&amp;"-"&amp;$B690))</f>
        <v/>
      </c>
      <c r="L690" s="13" t="str">
        <f>IF($C690="","",$J690-$K690)</f>
        <v/>
      </c>
      <c r="M690" t="str">
        <f>IF($C690="","",IF($L690&lt;=0,"Payé",IF($K690=0,"Impayé","Partiel")))</f>
        <v/>
      </c>
    </row>
    <row r="691" spans="1:13" ht="15">
      <c r="A691" s="17"/>
      <c r="B691" t="str">
        <f>IF($A691="","",YEAR($A691)*100+MONTH($A691))</f>
        <v/>
      </c>
      <c r="D691" t="str">
        <f>IF($C691="","",VLOOKUP($C691,Baux!$A:$K,2,FALSE))</f>
        <v/>
      </c>
      <c r="E691" t="str">
        <f>IF($C691="","",VLOOKUP(VLOOKUP($C691,Baux!$A:$K,3,FALSE),Locataires!$A:$I,2,FALSE))</f>
        <v/>
      </c>
      <c r="F691" t="str">
        <f>IF($C691="","",VLOOKUP($C691,Baux!$A:$K,8,FALSE))</f>
        <v/>
      </c>
      <c r="G691" s="12" t="str">
        <f>IF(OR($A691="",$F691=""),"",DATE(YEAR($A691),MONTH($A691),$F691))</f>
        <v/>
      </c>
      <c r="H691" s="13" t="str">
        <f>IF($C691="","",VLOOKUP($C691,Baux!$A:$K,6,FALSE))</f>
        <v/>
      </c>
      <c r="I691" s="13" t="str">
        <f>IF($C691="","",VLOOKUP($C691,Baux!$A:$K,7,FALSE))</f>
        <v/>
      </c>
      <c r="J691" s="13" t="str">
        <f>IF($C691="","",$H691+$I691)</f>
        <v/>
      </c>
      <c r="K691" s="13" t="str">
        <f>IF($C691="","",SUMIFS(Banque_Transactions!$E:$E,Banque_Transactions!$G:$G,$C691&amp;"-"&amp;$B691))</f>
        <v/>
      </c>
      <c r="L691" s="13" t="str">
        <f>IF($C691="","",$J691-$K691)</f>
        <v/>
      </c>
      <c r="M691" t="str">
        <f>IF($C691="","",IF($L691&lt;=0,"Payé",IF($K691=0,"Impayé","Partiel")))</f>
        <v/>
      </c>
    </row>
    <row r="692" spans="1:13" ht="15">
      <c r="A692" s="17"/>
      <c r="B692" t="str">
        <f>IF($A692="","",YEAR($A692)*100+MONTH($A692))</f>
        <v/>
      </c>
      <c r="D692" t="str">
        <f>IF($C692="","",VLOOKUP($C692,Baux!$A:$K,2,FALSE))</f>
        <v/>
      </c>
      <c r="E692" t="str">
        <f>IF($C692="","",VLOOKUP(VLOOKUP($C692,Baux!$A:$K,3,FALSE),Locataires!$A:$I,2,FALSE))</f>
        <v/>
      </c>
      <c r="F692" t="str">
        <f>IF($C692="","",VLOOKUP($C692,Baux!$A:$K,8,FALSE))</f>
        <v/>
      </c>
      <c r="G692" s="12" t="str">
        <f>IF(OR($A692="",$F692=""),"",DATE(YEAR($A692),MONTH($A692),$F692))</f>
        <v/>
      </c>
      <c r="H692" s="13" t="str">
        <f>IF($C692="","",VLOOKUP($C692,Baux!$A:$K,6,FALSE))</f>
        <v/>
      </c>
      <c r="I692" s="13" t="str">
        <f>IF($C692="","",VLOOKUP($C692,Baux!$A:$K,7,FALSE))</f>
        <v/>
      </c>
      <c r="J692" s="13" t="str">
        <f>IF($C692="","",$H692+$I692)</f>
        <v/>
      </c>
      <c r="K692" s="13" t="str">
        <f>IF($C692="","",SUMIFS(Banque_Transactions!$E:$E,Banque_Transactions!$G:$G,$C692&amp;"-"&amp;$B692))</f>
        <v/>
      </c>
      <c r="L692" s="13" t="str">
        <f>IF($C692="","",$J692-$K692)</f>
        <v/>
      </c>
      <c r="M692" t="str">
        <f>IF($C692="","",IF($L692&lt;=0,"Payé",IF($K692=0,"Impayé","Partiel")))</f>
        <v/>
      </c>
    </row>
    <row r="693" spans="1:13" ht="15">
      <c r="A693" s="17"/>
      <c r="B693" t="str">
        <f>IF($A693="","",YEAR($A693)*100+MONTH($A693))</f>
        <v/>
      </c>
      <c r="D693" t="str">
        <f>IF($C693="","",VLOOKUP($C693,Baux!$A:$K,2,FALSE))</f>
        <v/>
      </c>
      <c r="E693" t="str">
        <f>IF($C693="","",VLOOKUP(VLOOKUP($C693,Baux!$A:$K,3,FALSE),Locataires!$A:$I,2,FALSE))</f>
        <v/>
      </c>
      <c r="F693" t="str">
        <f>IF($C693="","",VLOOKUP($C693,Baux!$A:$K,8,FALSE))</f>
        <v/>
      </c>
      <c r="G693" s="12" t="str">
        <f>IF(OR($A693="",$F693=""),"",DATE(YEAR($A693),MONTH($A693),$F693))</f>
        <v/>
      </c>
      <c r="H693" s="13" t="str">
        <f>IF($C693="","",VLOOKUP($C693,Baux!$A:$K,6,FALSE))</f>
        <v/>
      </c>
      <c r="I693" s="13" t="str">
        <f>IF($C693="","",VLOOKUP($C693,Baux!$A:$K,7,FALSE))</f>
        <v/>
      </c>
      <c r="J693" s="13" t="str">
        <f>IF($C693="","",$H693+$I693)</f>
        <v/>
      </c>
      <c r="K693" s="13" t="str">
        <f>IF($C693="","",SUMIFS(Banque_Transactions!$E:$E,Banque_Transactions!$G:$G,$C693&amp;"-"&amp;$B693))</f>
        <v/>
      </c>
      <c r="L693" s="13" t="str">
        <f>IF($C693="","",$J693-$K693)</f>
        <v/>
      </c>
      <c r="M693" t="str">
        <f>IF($C693="","",IF($L693&lt;=0,"Payé",IF($K693=0,"Impayé","Partiel")))</f>
        <v/>
      </c>
    </row>
    <row r="694" spans="1:13" ht="15">
      <c r="A694" s="17"/>
      <c r="B694" t="str">
        <f>IF($A694="","",YEAR($A694)*100+MONTH($A694))</f>
        <v/>
      </c>
      <c r="D694" t="str">
        <f>IF($C694="","",VLOOKUP($C694,Baux!$A:$K,2,FALSE))</f>
        <v/>
      </c>
      <c r="E694" t="str">
        <f>IF($C694="","",VLOOKUP(VLOOKUP($C694,Baux!$A:$K,3,FALSE),Locataires!$A:$I,2,FALSE))</f>
        <v/>
      </c>
      <c r="F694" t="str">
        <f>IF($C694="","",VLOOKUP($C694,Baux!$A:$K,8,FALSE))</f>
        <v/>
      </c>
      <c r="G694" s="12" t="str">
        <f>IF(OR($A694="",$F694=""),"",DATE(YEAR($A694),MONTH($A694),$F694))</f>
        <v/>
      </c>
      <c r="H694" s="13" t="str">
        <f>IF($C694="","",VLOOKUP($C694,Baux!$A:$K,6,FALSE))</f>
        <v/>
      </c>
      <c r="I694" s="13" t="str">
        <f>IF($C694="","",VLOOKUP($C694,Baux!$A:$K,7,FALSE))</f>
        <v/>
      </c>
      <c r="J694" s="13" t="str">
        <f>IF($C694="","",$H694+$I694)</f>
        <v/>
      </c>
      <c r="K694" s="13" t="str">
        <f>IF($C694="","",SUMIFS(Banque_Transactions!$E:$E,Banque_Transactions!$G:$G,$C694&amp;"-"&amp;$B694))</f>
        <v/>
      </c>
      <c r="L694" s="13" t="str">
        <f>IF($C694="","",$J694-$K694)</f>
        <v/>
      </c>
      <c r="M694" t="str">
        <f>IF($C694="","",IF($L694&lt;=0,"Payé",IF($K694=0,"Impayé","Partiel")))</f>
        <v/>
      </c>
    </row>
    <row r="695" spans="1:13" ht="15">
      <c r="A695" s="17"/>
      <c r="B695" t="str">
        <f>IF($A695="","",YEAR($A695)*100+MONTH($A695))</f>
        <v/>
      </c>
      <c r="D695" t="str">
        <f>IF($C695="","",VLOOKUP($C695,Baux!$A:$K,2,FALSE))</f>
        <v/>
      </c>
      <c r="E695" t="str">
        <f>IF($C695="","",VLOOKUP(VLOOKUP($C695,Baux!$A:$K,3,FALSE),Locataires!$A:$I,2,FALSE))</f>
        <v/>
      </c>
      <c r="F695" t="str">
        <f>IF($C695="","",VLOOKUP($C695,Baux!$A:$K,8,FALSE))</f>
        <v/>
      </c>
      <c r="G695" s="12" t="str">
        <f>IF(OR($A695="",$F695=""),"",DATE(YEAR($A695),MONTH($A695),$F695))</f>
        <v/>
      </c>
      <c r="H695" s="13" t="str">
        <f>IF($C695="","",VLOOKUP($C695,Baux!$A:$K,6,FALSE))</f>
        <v/>
      </c>
      <c r="I695" s="13" t="str">
        <f>IF($C695="","",VLOOKUP($C695,Baux!$A:$K,7,FALSE))</f>
        <v/>
      </c>
      <c r="J695" s="13" t="str">
        <f>IF($C695="","",$H695+$I695)</f>
        <v/>
      </c>
      <c r="K695" s="13" t="str">
        <f>IF($C695="","",SUMIFS(Banque_Transactions!$E:$E,Banque_Transactions!$G:$G,$C695&amp;"-"&amp;$B695))</f>
        <v/>
      </c>
      <c r="L695" s="13" t="str">
        <f>IF($C695="","",$J695-$K695)</f>
        <v/>
      </c>
      <c r="M695" t="str">
        <f>IF($C695="","",IF($L695&lt;=0,"Payé",IF($K695=0,"Impayé","Partiel")))</f>
        <v/>
      </c>
    </row>
    <row r="696" spans="1:13" ht="15">
      <c r="A696" s="17"/>
      <c r="B696" t="str">
        <f>IF($A696="","",YEAR($A696)*100+MONTH($A696))</f>
        <v/>
      </c>
      <c r="D696" t="str">
        <f>IF($C696="","",VLOOKUP($C696,Baux!$A:$K,2,FALSE))</f>
        <v/>
      </c>
      <c r="E696" t="str">
        <f>IF($C696="","",VLOOKUP(VLOOKUP($C696,Baux!$A:$K,3,FALSE),Locataires!$A:$I,2,FALSE))</f>
        <v/>
      </c>
      <c r="F696" t="str">
        <f>IF($C696="","",VLOOKUP($C696,Baux!$A:$K,8,FALSE))</f>
        <v/>
      </c>
      <c r="G696" s="12" t="str">
        <f>IF(OR($A696="",$F696=""),"",DATE(YEAR($A696),MONTH($A696),$F696))</f>
        <v/>
      </c>
      <c r="H696" s="13" t="str">
        <f>IF($C696="","",VLOOKUP($C696,Baux!$A:$K,6,FALSE))</f>
        <v/>
      </c>
      <c r="I696" s="13" t="str">
        <f>IF($C696="","",VLOOKUP($C696,Baux!$A:$K,7,FALSE))</f>
        <v/>
      </c>
      <c r="J696" s="13" t="str">
        <f>IF($C696="","",$H696+$I696)</f>
        <v/>
      </c>
      <c r="K696" s="13" t="str">
        <f>IF($C696="","",SUMIFS(Banque_Transactions!$E:$E,Banque_Transactions!$G:$G,$C696&amp;"-"&amp;$B696))</f>
        <v/>
      </c>
      <c r="L696" s="13" t="str">
        <f>IF($C696="","",$J696-$K696)</f>
        <v/>
      </c>
      <c r="M696" t="str">
        <f>IF($C696="","",IF($L696&lt;=0,"Payé",IF($K696=0,"Impayé","Partiel")))</f>
        <v/>
      </c>
    </row>
    <row r="697" spans="1:13" ht="15">
      <c r="A697" s="17"/>
      <c r="B697" t="str">
        <f>IF($A697="","",YEAR($A697)*100+MONTH($A697))</f>
        <v/>
      </c>
      <c r="D697" t="str">
        <f>IF($C697="","",VLOOKUP($C697,Baux!$A:$K,2,FALSE))</f>
        <v/>
      </c>
      <c r="E697" t="str">
        <f>IF($C697="","",VLOOKUP(VLOOKUP($C697,Baux!$A:$K,3,FALSE),Locataires!$A:$I,2,FALSE))</f>
        <v/>
      </c>
      <c r="F697" t="str">
        <f>IF($C697="","",VLOOKUP($C697,Baux!$A:$K,8,FALSE))</f>
        <v/>
      </c>
      <c r="G697" s="12" t="str">
        <f>IF(OR($A697="",$F697=""),"",DATE(YEAR($A697),MONTH($A697),$F697))</f>
        <v/>
      </c>
      <c r="H697" s="13" t="str">
        <f>IF($C697="","",VLOOKUP($C697,Baux!$A:$K,6,FALSE))</f>
        <v/>
      </c>
      <c r="I697" s="13" t="str">
        <f>IF($C697="","",VLOOKUP($C697,Baux!$A:$K,7,FALSE))</f>
        <v/>
      </c>
      <c r="J697" s="13" t="str">
        <f>IF($C697="","",$H697+$I697)</f>
        <v/>
      </c>
      <c r="K697" s="13" t="str">
        <f>IF($C697="","",SUMIFS(Banque_Transactions!$E:$E,Banque_Transactions!$G:$G,$C697&amp;"-"&amp;$B697))</f>
        <v/>
      </c>
      <c r="L697" s="13" t="str">
        <f>IF($C697="","",$J697-$K697)</f>
        <v/>
      </c>
      <c r="M697" t="str">
        <f>IF($C697="","",IF($L697&lt;=0,"Payé",IF($K697=0,"Impayé","Partiel")))</f>
        <v/>
      </c>
    </row>
    <row r="698" spans="1:13" ht="15">
      <c r="A698" s="17"/>
      <c r="B698" t="str">
        <f>IF($A698="","",YEAR($A698)*100+MONTH($A698))</f>
        <v/>
      </c>
      <c r="D698" t="str">
        <f>IF($C698="","",VLOOKUP($C698,Baux!$A:$K,2,FALSE))</f>
        <v/>
      </c>
      <c r="E698" t="str">
        <f>IF($C698="","",VLOOKUP(VLOOKUP($C698,Baux!$A:$K,3,FALSE),Locataires!$A:$I,2,FALSE))</f>
        <v/>
      </c>
      <c r="F698" t="str">
        <f>IF($C698="","",VLOOKUP($C698,Baux!$A:$K,8,FALSE))</f>
        <v/>
      </c>
      <c r="G698" s="12" t="str">
        <f>IF(OR($A698="",$F698=""),"",DATE(YEAR($A698),MONTH($A698),$F698))</f>
        <v/>
      </c>
      <c r="H698" s="13" t="str">
        <f>IF($C698="","",VLOOKUP($C698,Baux!$A:$K,6,FALSE))</f>
        <v/>
      </c>
      <c r="I698" s="13" t="str">
        <f>IF($C698="","",VLOOKUP($C698,Baux!$A:$K,7,FALSE))</f>
        <v/>
      </c>
      <c r="J698" s="13" t="str">
        <f>IF($C698="","",$H698+$I698)</f>
        <v/>
      </c>
      <c r="K698" s="13" t="str">
        <f>IF($C698="","",SUMIFS(Banque_Transactions!$E:$E,Banque_Transactions!$G:$G,$C698&amp;"-"&amp;$B698))</f>
        <v/>
      </c>
      <c r="L698" s="13" t="str">
        <f>IF($C698="","",$J698-$K698)</f>
        <v/>
      </c>
      <c r="M698" t="str">
        <f>IF($C698="","",IF($L698&lt;=0,"Payé",IF($K698=0,"Impayé","Partiel")))</f>
        <v/>
      </c>
    </row>
    <row r="699" spans="1:13" ht="15">
      <c r="A699" s="17"/>
      <c r="B699" t="str">
        <f>IF($A699="","",YEAR($A699)*100+MONTH($A699))</f>
        <v/>
      </c>
      <c r="D699" t="str">
        <f>IF($C699="","",VLOOKUP($C699,Baux!$A:$K,2,FALSE))</f>
        <v/>
      </c>
      <c r="E699" t="str">
        <f>IF($C699="","",VLOOKUP(VLOOKUP($C699,Baux!$A:$K,3,FALSE),Locataires!$A:$I,2,FALSE))</f>
        <v/>
      </c>
      <c r="F699" t="str">
        <f>IF($C699="","",VLOOKUP($C699,Baux!$A:$K,8,FALSE))</f>
        <v/>
      </c>
      <c r="G699" s="12" t="str">
        <f>IF(OR($A699="",$F699=""),"",DATE(YEAR($A699),MONTH($A699),$F699))</f>
        <v/>
      </c>
      <c r="H699" s="13" t="str">
        <f>IF($C699="","",VLOOKUP($C699,Baux!$A:$K,6,FALSE))</f>
        <v/>
      </c>
      <c r="I699" s="13" t="str">
        <f>IF($C699="","",VLOOKUP($C699,Baux!$A:$K,7,FALSE))</f>
        <v/>
      </c>
      <c r="J699" s="13" t="str">
        <f>IF($C699="","",$H699+$I699)</f>
        <v/>
      </c>
      <c r="K699" s="13" t="str">
        <f>IF($C699="","",SUMIFS(Banque_Transactions!$E:$E,Banque_Transactions!$G:$G,$C699&amp;"-"&amp;$B699))</f>
        <v/>
      </c>
      <c r="L699" s="13" t="str">
        <f>IF($C699="","",$J699-$K699)</f>
        <v/>
      </c>
      <c r="M699" t="str">
        <f>IF($C699="","",IF($L699&lt;=0,"Payé",IF($K699=0,"Impayé","Partiel")))</f>
        <v/>
      </c>
    </row>
    <row r="700" spans="1:13" ht="15">
      <c r="A700" s="17"/>
      <c r="B700" t="str">
        <f>IF($A700="","",YEAR($A700)*100+MONTH($A700))</f>
        <v/>
      </c>
      <c r="D700" t="str">
        <f>IF($C700="","",VLOOKUP($C700,Baux!$A:$K,2,FALSE))</f>
        <v/>
      </c>
      <c r="E700" t="str">
        <f>IF($C700="","",VLOOKUP(VLOOKUP($C700,Baux!$A:$K,3,FALSE),Locataires!$A:$I,2,FALSE))</f>
        <v/>
      </c>
      <c r="F700" t="str">
        <f>IF($C700="","",VLOOKUP($C700,Baux!$A:$K,8,FALSE))</f>
        <v/>
      </c>
      <c r="G700" s="12" t="str">
        <f>IF(OR($A700="",$F700=""),"",DATE(YEAR($A700),MONTH($A700),$F700))</f>
        <v/>
      </c>
      <c r="H700" s="13" t="str">
        <f>IF($C700="","",VLOOKUP($C700,Baux!$A:$K,6,FALSE))</f>
        <v/>
      </c>
      <c r="I700" s="13" t="str">
        <f>IF($C700="","",VLOOKUP($C700,Baux!$A:$K,7,FALSE))</f>
        <v/>
      </c>
      <c r="J700" s="13" t="str">
        <f>IF($C700="","",$H700+$I700)</f>
        <v/>
      </c>
      <c r="K700" s="13" t="str">
        <f>IF($C700="","",SUMIFS(Banque_Transactions!$E:$E,Banque_Transactions!$G:$G,$C700&amp;"-"&amp;$B700))</f>
        <v/>
      </c>
      <c r="L700" s="13" t="str">
        <f>IF($C700="","",$J700-$K700)</f>
        <v/>
      </c>
      <c r="M700" t="str">
        <f>IF($C700="","",IF($L700&lt;=0,"Payé",IF($K700=0,"Impayé","Partiel")))</f>
        <v/>
      </c>
    </row>
    <row r="701" spans="1:13" ht="15">
      <c r="A701" s="17"/>
      <c r="B701" t="str">
        <f>IF($A701="","",YEAR($A701)*100+MONTH($A701))</f>
        <v/>
      </c>
      <c r="D701" t="str">
        <f>IF($C701="","",VLOOKUP($C701,Baux!$A:$K,2,FALSE))</f>
        <v/>
      </c>
      <c r="E701" t="str">
        <f>IF($C701="","",VLOOKUP(VLOOKUP($C701,Baux!$A:$K,3,FALSE),Locataires!$A:$I,2,FALSE))</f>
        <v/>
      </c>
      <c r="F701" t="str">
        <f>IF($C701="","",VLOOKUP($C701,Baux!$A:$K,8,FALSE))</f>
        <v/>
      </c>
      <c r="G701" s="12" t="str">
        <f>IF(OR($A701="",$F701=""),"",DATE(YEAR($A701),MONTH($A701),$F701))</f>
        <v/>
      </c>
      <c r="H701" s="13" t="str">
        <f>IF($C701="","",VLOOKUP($C701,Baux!$A:$K,6,FALSE))</f>
        <v/>
      </c>
      <c r="I701" s="13" t="str">
        <f>IF($C701="","",VLOOKUP($C701,Baux!$A:$K,7,FALSE))</f>
        <v/>
      </c>
      <c r="J701" s="13" t="str">
        <f>IF($C701="","",$H701+$I701)</f>
        <v/>
      </c>
      <c r="K701" s="13" t="str">
        <f>IF($C701="","",SUMIFS(Banque_Transactions!$E:$E,Banque_Transactions!$G:$G,$C701&amp;"-"&amp;$B701))</f>
        <v/>
      </c>
      <c r="L701" s="13" t="str">
        <f>IF($C701="","",$J701-$K701)</f>
        <v/>
      </c>
      <c r="M701" t="str">
        <f>IF($C701="","",IF($L701&lt;=0,"Payé",IF($K701=0,"Impayé","Partiel")))</f>
        <v/>
      </c>
    </row>
    <row r="702" spans="1:13" ht="15">
      <c r="A702" s="17"/>
      <c r="B702" t="str">
        <f>IF($A702="","",YEAR($A702)*100+MONTH($A702))</f>
        <v/>
      </c>
      <c r="D702" t="str">
        <f>IF($C702="","",VLOOKUP($C702,Baux!$A:$K,2,FALSE))</f>
        <v/>
      </c>
      <c r="E702" t="str">
        <f>IF($C702="","",VLOOKUP(VLOOKUP($C702,Baux!$A:$K,3,FALSE),Locataires!$A:$I,2,FALSE))</f>
        <v/>
      </c>
      <c r="F702" t="str">
        <f>IF($C702="","",VLOOKUP($C702,Baux!$A:$K,8,FALSE))</f>
        <v/>
      </c>
      <c r="G702" s="12" t="str">
        <f>IF(OR($A702="",$F702=""),"",DATE(YEAR($A702),MONTH($A702),$F702))</f>
        <v/>
      </c>
      <c r="H702" s="13" t="str">
        <f>IF($C702="","",VLOOKUP($C702,Baux!$A:$K,6,FALSE))</f>
        <v/>
      </c>
      <c r="I702" s="13" t="str">
        <f>IF($C702="","",VLOOKUP($C702,Baux!$A:$K,7,FALSE))</f>
        <v/>
      </c>
      <c r="J702" s="13" t="str">
        <f>IF($C702="","",$H702+$I702)</f>
        <v/>
      </c>
      <c r="K702" s="13" t="str">
        <f>IF($C702="","",SUMIFS(Banque_Transactions!$E:$E,Banque_Transactions!$G:$G,$C702&amp;"-"&amp;$B702))</f>
        <v/>
      </c>
      <c r="L702" s="13" t="str">
        <f>IF($C702="","",$J702-$K702)</f>
        <v/>
      </c>
      <c r="M702" t="str">
        <f>IF($C702="","",IF($L702&lt;=0,"Payé",IF($K702=0,"Impayé","Partiel")))</f>
        <v/>
      </c>
    </row>
    <row r="703" spans="1:13" ht="15">
      <c r="A703" s="17"/>
      <c r="B703" t="str">
        <f>IF($A703="","",YEAR($A703)*100+MONTH($A703))</f>
        <v/>
      </c>
      <c r="D703" t="str">
        <f>IF($C703="","",VLOOKUP($C703,Baux!$A:$K,2,FALSE))</f>
        <v/>
      </c>
      <c r="E703" t="str">
        <f>IF($C703="","",VLOOKUP(VLOOKUP($C703,Baux!$A:$K,3,FALSE),Locataires!$A:$I,2,FALSE))</f>
        <v/>
      </c>
      <c r="F703" t="str">
        <f>IF($C703="","",VLOOKUP($C703,Baux!$A:$K,8,FALSE))</f>
        <v/>
      </c>
      <c r="G703" s="12" t="str">
        <f>IF(OR($A703="",$F703=""),"",DATE(YEAR($A703),MONTH($A703),$F703))</f>
        <v/>
      </c>
      <c r="H703" s="13" t="str">
        <f>IF($C703="","",VLOOKUP($C703,Baux!$A:$K,6,FALSE))</f>
        <v/>
      </c>
      <c r="I703" s="13" t="str">
        <f>IF($C703="","",VLOOKUP($C703,Baux!$A:$K,7,FALSE))</f>
        <v/>
      </c>
      <c r="J703" s="13" t="str">
        <f>IF($C703="","",$H703+$I703)</f>
        <v/>
      </c>
      <c r="K703" s="13" t="str">
        <f>IF($C703="","",SUMIFS(Banque_Transactions!$E:$E,Banque_Transactions!$G:$G,$C703&amp;"-"&amp;$B703))</f>
        <v/>
      </c>
      <c r="L703" s="13" t="str">
        <f>IF($C703="","",$J703-$K703)</f>
        <v/>
      </c>
      <c r="M703" t="str">
        <f>IF($C703="","",IF($L703&lt;=0,"Payé",IF($K703=0,"Impayé","Partiel")))</f>
        <v/>
      </c>
    </row>
    <row r="704" spans="1:13" ht="15">
      <c r="A704" s="17"/>
      <c r="B704" t="str">
        <f>IF($A704="","",YEAR($A704)*100+MONTH($A704))</f>
        <v/>
      </c>
      <c r="D704" t="str">
        <f>IF($C704="","",VLOOKUP($C704,Baux!$A:$K,2,FALSE))</f>
        <v/>
      </c>
      <c r="E704" t="str">
        <f>IF($C704="","",VLOOKUP(VLOOKUP($C704,Baux!$A:$K,3,FALSE),Locataires!$A:$I,2,FALSE))</f>
        <v/>
      </c>
      <c r="F704" t="str">
        <f>IF($C704="","",VLOOKUP($C704,Baux!$A:$K,8,FALSE))</f>
        <v/>
      </c>
      <c r="G704" s="12" t="str">
        <f>IF(OR($A704="",$F704=""),"",DATE(YEAR($A704),MONTH($A704),$F704))</f>
        <v/>
      </c>
      <c r="H704" s="13" t="str">
        <f>IF($C704="","",VLOOKUP($C704,Baux!$A:$K,6,FALSE))</f>
        <v/>
      </c>
      <c r="I704" s="13" t="str">
        <f>IF($C704="","",VLOOKUP($C704,Baux!$A:$K,7,FALSE))</f>
        <v/>
      </c>
      <c r="J704" s="13" t="str">
        <f>IF($C704="","",$H704+$I704)</f>
        <v/>
      </c>
      <c r="K704" s="13" t="str">
        <f>IF($C704="","",SUMIFS(Banque_Transactions!$E:$E,Banque_Transactions!$G:$G,$C704&amp;"-"&amp;$B704))</f>
        <v/>
      </c>
      <c r="L704" s="13" t="str">
        <f>IF($C704="","",$J704-$K704)</f>
        <v/>
      </c>
      <c r="M704" t="str">
        <f>IF($C704="","",IF($L704&lt;=0,"Payé",IF($K704=0,"Impayé","Partiel")))</f>
        <v/>
      </c>
    </row>
    <row r="705" spans="1:13" ht="15">
      <c r="A705" s="17"/>
      <c r="B705" t="str">
        <f>IF($A705="","",YEAR($A705)*100+MONTH($A705))</f>
        <v/>
      </c>
      <c r="D705" t="str">
        <f>IF($C705="","",VLOOKUP($C705,Baux!$A:$K,2,FALSE))</f>
        <v/>
      </c>
      <c r="E705" t="str">
        <f>IF($C705="","",VLOOKUP(VLOOKUP($C705,Baux!$A:$K,3,FALSE),Locataires!$A:$I,2,FALSE))</f>
        <v/>
      </c>
      <c r="F705" t="str">
        <f>IF($C705="","",VLOOKUP($C705,Baux!$A:$K,8,FALSE))</f>
        <v/>
      </c>
      <c r="G705" s="12" t="str">
        <f>IF(OR($A705="",$F705=""),"",DATE(YEAR($A705),MONTH($A705),$F705))</f>
        <v/>
      </c>
      <c r="H705" s="13" t="str">
        <f>IF($C705="","",VLOOKUP($C705,Baux!$A:$K,6,FALSE))</f>
        <v/>
      </c>
      <c r="I705" s="13" t="str">
        <f>IF($C705="","",VLOOKUP($C705,Baux!$A:$K,7,FALSE))</f>
        <v/>
      </c>
      <c r="J705" s="13" t="str">
        <f>IF($C705="","",$H705+$I705)</f>
        <v/>
      </c>
      <c r="K705" s="13" t="str">
        <f>IF($C705="","",SUMIFS(Banque_Transactions!$E:$E,Banque_Transactions!$G:$G,$C705&amp;"-"&amp;$B705))</f>
        <v/>
      </c>
      <c r="L705" s="13" t="str">
        <f>IF($C705="","",$J705-$K705)</f>
        <v/>
      </c>
      <c r="M705" t="str">
        <f>IF($C705="","",IF($L705&lt;=0,"Payé",IF($K705=0,"Impayé","Partiel")))</f>
        <v/>
      </c>
    </row>
    <row r="706" spans="1:13" ht="15">
      <c r="A706" s="17"/>
      <c r="B706" t="str">
        <f>IF($A706="","",YEAR($A706)*100+MONTH($A706))</f>
        <v/>
      </c>
      <c r="D706" t="str">
        <f>IF($C706="","",VLOOKUP($C706,Baux!$A:$K,2,FALSE))</f>
        <v/>
      </c>
      <c r="E706" t="str">
        <f>IF($C706="","",VLOOKUP(VLOOKUP($C706,Baux!$A:$K,3,FALSE),Locataires!$A:$I,2,FALSE))</f>
        <v/>
      </c>
      <c r="F706" t="str">
        <f>IF($C706="","",VLOOKUP($C706,Baux!$A:$K,8,FALSE))</f>
        <v/>
      </c>
      <c r="G706" s="12" t="str">
        <f>IF(OR($A706="",$F706=""),"",DATE(YEAR($A706),MONTH($A706),$F706))</f>
        <v/>
      </c>
      <c r="H706" s="13" t="str">
        <f>IF($C706="","",VLOOKUP($C706,Baux!$A:$K,6,FALSE))</f>
        <v/>
      </c>
      <c r="I706" s="13" t="str">
        <f>IF($C706="","",VLOOKUP($C706,Baux!$A:$K,7,FALSE))</f>
        <v/>
      </c>
      <c r="J706" s="13" t="str">
        <f>IF($C706="","",$H706+$I706)</f>
        <v/>
      </c>
      <c r="K706" s="13" t="str">
        <f>IF($C706="","",SUMIFS(Banque_Transactions!$E:$E,Banque_Transactions!$G:$G,$C706&amp;"-"&amp;$B706))</f>
        <v/>
      </c>
      <c r="L706" s="13" t="str">
        <f>IF($C706="","",$J706-$K706)</f>
        <v/>
      </c>
      <c r="M706" t="str">
        <f>IF($C706="","",IF($L706&lt;=0,"Payé",IF($K706=0,"Impayé","Partiel")))</f>
        <v/>
      </c>
    </row>
    <row r="707" spans="1:13" ht="15">
      <c r="A707" s="17"/>
      <c r="B707" t="str">
        <f>IF($A707="","",YEAR($A707)*100+MONTH($A707))</f>
        <v/>
      </c>
      <c r="D707" t="str">
        <f>IF($C707="","",VLOOKUP($C707,Baux!$A:$K,2,FALSE))</f>
        <v/>
      </c>
      <c r="E707" t="str">
        <f>IF($C707="","",VLOOKUP(VLOOKUP($C707,Baux!$A:$K,3,FALSE),Locataires!$A:$I,2,FALSE))</f>
        <v/>
      </c>
      <c r="F707" t="str">
        <f>IF($C707="","",VLOOKUP($C707,Baux!$A:$K,8,FALSE))</f>
        <v/>
      </c>
      <c r="G707" s="12" t="str">
        <f>IF(OR($A707="",$F707=""),"",DATE(YEAR($A707),MONTH($A707),$F707))</f>
        <v/>
      </c>
      <c r="H707" s="13" t="str">
        <f>IF($C707="","",VLOOKUP($C707,Baux!$A:$K,6,FALSE))</f>
        <v/>
      </c>
      <c r="I707" s="13" t="str">
        <f>IF($C707="","",VLOOKUP($C707,Baux!$A:$K,7,FALSE))</f>
        <v/>
      </c>
      <c r="J707" s="13" t="str">
        <f>IF($C707="","",$H707+$I707)</f>
        <v/>
      </c>
      <c r="K707" s="13" t="str">
        <f>IF($C707="","",SUMIFS(Banque_Transactions!$E:$E,Banque_Transactions!$G:$G,$C707&amp;"-"&amp;$B707))</f>
        <v/>
      </c>
      <c r="L707" s="13" t="str">
        <f>IF($C707="","",$J707-$K707)</f>
        <v/>
      </c>
      <c r="M707" t="str">
        <f>IF($C707="","",IF($L707&lt;=0,"Payé",IF($K707=0,"Impayé","Partiel")))</f>
        <v/>
      </c>
    </row>
    <row r="708" spans="1:13" ht="15">
      <c r="A708" s="17"/>
      <c r="B708" t="str">
        <f>IF($A708="","",YEAR($A708)*100+MONTH($A708))</f>
        <v/>
      </c>
      <c r="D708" t="str">
        <f>IF($C708="","",VLOOKUP($C708,Baux!$A:$K,2,FALSE))</f>
        <v/>
      </c>
      <c r="E708" t="str">
        <f>IF($C708="","",VLOOKUP(VLOOKUP($C708,Baux!$A:$K,3,FALSE),Locataires!$A:$I,2,FALSE))</f>
        <v/>
      </c>
      <c r="F708" t="str">
        <f>IF($C708="","",VLOOKUP($C708,Baux!$A:$K,8,FALSE))</f>
        <v/>
      </c>
      <c r="G708" s="12" t="str">
        <f>IF(OR($A708="",$F708=""),"",DATE(YEAR($A708),MONTH($A708),$F708))</f>
        <v/>
      </c>
      <c r="H708" s="13" t="str">
        <f>IF($C708="","",VLOOKUP($C708,Baux!$A:$K,6,FALSE))</f>
        <v/>
      </c>
      <c r="I708" s="13" t="str">
        <f>IF($C708="","",VLOOKUP($C708,Baux!$A:$K,7,FALSE))</f>
        <v/>
      </c>
      <c r="J708" s="13" t="str">
        <f>IF($C708="","",$H708+$I708)</f>
        <v/>
      </c>
      <c r="K708" s="13" t="str">
        <f>IF($C708="","",SUMIFS(Banque_Transactions!$E:$E,Banque_Transactions!$G:$G,$C708&amp;"-"&amp;$B708))</f>
        <v/>
      </c>
      <c r="L708" s="13" t="str">
        <f>IF($C708="","",$J708-$K708)</f>
        <v/>
      </c>
      <c r="M708" t="str">
        <f>IF($C708="","",IF($L708&lt;=0,"Payé",IF($K708=0,"Impayé","Partiel")))</f>
        <v/>
      </c>
    </row>
    <row r="709" spans="1:13" ht="15">
      <c r="A709" s="17"/>
      <c r="B709" t="str">
        <f>IF($A709="","",YEAR($A709)*100+MONTH($A709))</f>
        <v/>
      </c>
      <c r="D709" t="str">
        <f>IF($C709="","",VLOOKUP($C709,Baux!$A:$K,2,FALSE))</f>
        <v/>
      </c>
      <c r="E709" t="str">
        <f>IF($C709="","",VLOOKUP(VLOOKUP($C709,Baux!$A:$K,3,FALSE),Locataires!$A:$I,2,FALSE))</f>
        <v/>
      </c>
      <c r="F709" t="str">
        <f>IF($C709="","",VLOOKUP($C709,Baux!$A:$K,8,FALSE))</f>
        <v/>
      </c>
      <c r="G709" s="12" t="str">
        <f>IF(OR($A709="",$F709=""),"",DATE(YEAR($A709),MONTH($A709),$F709))</f>
        <v/>
      </c>
      <c r="H709" s="13" t="str">
        <f>IF($C709="","",VLOOKUP($C709,Baux!$A:$K,6,FALSE))</f>
        <v/>
      </c>
      <c r="I709" s="13" t="str">
        <f>IF($C709="","",VLOOKUP($C709,Baux!$A:$K,7,FALSE))</f>
        <v/>
      </c>
      <c r="J709" s="13" t="str">
        <f>IF($C709="","",$H709+$I709)</f>
        <v/>
      </c>
      <c r="K709" s="13" t="str">
        <f>IF($C709="","",SUMIFS(Banque_Transactions!$E:$E,Banque_Transactions!$G:$G,$C709&amp;"-"&amp;$B709))</f>
        <v/>
      </c>
      <c r="L709" s="13" t="str">
        <f>IF($C709="","",$J709-$K709)</f>
        <v/>
      </c>
      <c r="M709" t="str">
        <f>IF($C709="","",IF($L709&lt;=0,"Payé",IF($K709=0,"Impayé","Partiel")))</f>
        <v/>
      </c>
    </row>
    <row r="710" spans="1:13" ht="15">
      <c r="A710" s="17"/>
      <c r="B710" t="str">
        <f>IF($A710="","",YEAR($A710)*100+MONTH($A710))</f>
        <v/>
      </c>
      <c r="D710" t="str">
        <f>IF($C710="","",VLOOKUP($C710,Baux!$A:$K,2,FALSE))</f>
        <v/>
      </c>
      <c r="E710" t="str">
        <f>IF($C710="","",VLOOKUP(VLOOKUP($C710,Baux!$A:$K,3,FALSE),Locataires!$A:$I,2,FALSE))</f>
        <v/>
      </c>
      <c r="F710" t="str">
        <f>IF($C710="","",VLOOKUP($C710,Baux!$A:$K,8,FALSE))</f>
        <v/>
      </c>
      <c r="G710" s="12" t="str">
        <f>IF(OR($A710="",$F710=""),"",DATE(YEAR($A710),MONTH($A710),$F710))</f>
        <v/>
      </c>
      <c r="H710" s="13" t="str">
        <f>IF($C710="","",VLOOKUP($C710,Baux!$A:$K,6,FALSE))</f>
        <v/>
      </c>
      <c r="I710" s="13" t="str">
        <f>IF($C710="","",VLOOKUP($C710,Baux!$A:$K,7,FALSE))</f>
        <v/>
      </c>
      <c r="J710" s="13" t="str">
        <f>IF($C710="","",$H710+$I710)</f>
        <v/>
      </c>
      <c r="K710" s="13" t="str">
        <f>IF($C710="","",SUMIFS(Banque_Transactions!$E:$E,Banque_Transactions!$G:$G,$C710&amp;"-"&amp;$B710))</f>
        <v/>
      </c>
      <c r="L710" s="13" t="str">
        <f>IF($C710="","",$J710-$K710)</f>
        <v/>
      </c>
      <c r="M710" t="str">
        <f>IF($C710="","",IF($L710&lt;=0,"Payé",IF($K710=0,"Impayé","Partiel")))</f>
        <v/>
      </c>
    </row>
    <row r="711" spans="1:13" ht="15">
      <c r="A711" s="17"/>
      <c r="B711" t="str">
        <f>IF($A711="","",YEAR($A711)*100+MONTH($A711))</f>
        <v/>
      </c>
      <c r="D711" t="str">
        <f>IF($C711="","",VLOOKUP($C711,Baux!$A:$K,2,FALSE))</f>
        <v/>
      </c>
      <c r="E711" t="str">
        <f>IF($C711="","",VLOOKUP(VLOOKUP($C711,Baux!$A:$K,3,FALSE),Locataires!$A:$I,2,FALSE))</f>
        <v/>
      </c>
      <c r="F711" t="str">
        <f>IF($C711="","",VLOOKUP($C711,Baux!$A:$K,8,FALSE))</f>
        <v/>
      </c>
      <c r="G711" s="12" t="str">
        <f>IF(OR($A711="",$F711=""),"",DATE(YEAR($A711),MONTH($A711),$F711))</f>
        <v/>
      </c>
      <c r="H711" s="13" t="str">
        <f>IF($C711="","",VLOOKUP($C711,Baux!$A:$K,6,FALSE))</f>
        <v/>
      </c>
      <c r="I711" s="13" t="str">
        <f>IF($C711="","",VLOOKUP($C711,Baux!$A:$K,7,FALSE))</f>
        <v/>
      </c>
      <c r="J711" s="13" t="str">
        <f>IF($C711="","",$H711+$I711)</f>
        <v/>
      </c>
      <c r="K711" s="13" t="str">
        <f>IF($C711="","",SUMIFS(Banque_Transactions!$E:$E,Banque_Transactions!$G:$G,$C711&amp;"-"&amp;$B711))</f>
        <v/>
      </c>
      <c r="L711" s="13" t="str">
        <f>IF($C711="","",$J711-$K711)</f>
        <v/>
      </c>
      <c r="M711" t="str">
        <f>IF($C711="","",IF($L711&lt;=0,"Payé",IF($K711=0,"Impayé","Partiel")))</f>
        <v/>
      </c>
    </row>
    <row r="712" spans="1:13" ht="15">
      <c r="A712" s="17"/>
      <c r="B712" t="str">
        <f>IF($A712="","",YEAR($A712)*100+MONTH($A712))</f>
        <v/>
      </c>
      <c r="D712" t="str">
        <f>IF($C712="","",VLOOKUP($C712,Baux!$A:$K,2,FALSE))</f>
        <v/>
      </c>
      <c r="E712" t="str">
        <f>IF($C712="","",VLOOKUP(VLOOKUP($C712,Baux!$A:$K,3,FALSE),Locataires!$A:$I,2,FALSE))</f>
        <v/>
      </c>
      <c r="F712" t="str">
        <f>IF($C712="","",VLOOKUP($C712,Baux!$A:$K,8,FALSE))</f>
        <v/>
      </c>
      <c r="G712" s="12" t="str">
        <f>IF(OR($A712="",$F712=""),"",DATE(YEAR($A712),MONTH($A712),$F712))</f>
        <v/>
      </c>
      <c r="H712" s="13" t="str">
        <f>IF($C712="","",VLOOKUP($C712,Baux!$A:$K,6,FALSE))</f>
        <v/>
      </c>
      <c r="I712" s="13" t="str">
        <f>IF($C712="","",VLOOKUP($C712,Baux!$A:$K,7,FALSE))</f>
        <v/>
      </c>
      <c r="J712" s="13" t="str">
        <f>IF($C712="","",$H712+$I712)</f>
        <v/>
      </c>
      <c r="K712" s="13" t="str">
        <f>IF($C712="","",SUMIFS(Banque_Transactions!$E:$E,Banque_Transactions!$G:$G,$C712&amp;"-"&amp;$B712))</f>
        <v/>
      </c>
      <c r="L712" s="13" t="str">
        <f>IF($C712="","",$J712-$K712)</f>
        <v/>
      </c>
      <c r="M712" t="str">
        <f>IF($C712="","",IF($L712&lt;=0,"Payé",IF($K712=0,"Impayé","Partiel")))</f>
        <v/>
      </c>
    </row>
    <row r="713" spans="1:13" ht="15">
      <c r="A713" s="17"/>
      <c r="B713" t="str">
        <f>IF($A713="","",YEAR($A713)*100+MONTH($A713))</f>
        <v/>
      </c>
      <c r="D713" t="str">
        <f>IF($C713="","",VLOOKUP($C713,Baux!$A:$K,2,FALSE))</f>
        <v/>
      </c>
      <c r="E713" t="str">
        <f>IF($C713="","",VLOOKUP(VLOOKUP($C713,Baux!$A:$K,3,FALSE),Locataires!$A:$I,2,FALSE))</f>
        <v/>
      </c>
      <c r="F713" t="str">
        <f>IF($C713="","",VLOOKUP($C713,Baux!$A:$K,8,FALSE))</f>
        <v/>
      </c>
      <c r="G713" s="12" t="str">
        <f>IF(OR($A713="",$F713=""),"",DATE(YEAR($A713),MONTH($A713),$F713))</f>
        <v/>
      </c>
      <c r="H713" s="13" t="str">
        <f>IF($C713="","",VLOOKUP($C713,Baux!$A:$K,6,FALSE))</f>
        <v/>
      </c>
      <c r="I713" s="13" t="str">
        <f>IF($C713="","",VLOOKUP($C713,Baux!$A:$K,7,FALSE))</f>
        <v/>
      </c>
      <c r="J713" s="13" t="str">
        <f>IF($C713="","",$H713+$I713)</f>
        <v/>
      </c>
      <c r="K713" s="13" t="str">
        <f>IF($C713="","",SUMIFS(Banque_Transactions!$E:$E,Banque_Transactions!$G:$G,$C713&amp;"-"&amp;$B713))</f>
        <v/>
      </c>
      <c r="L713" s="13" t="str">
        <f>IF($C713="","",$J713-$K713)</f>
        <v/>
      </c>
      <c r="M713" t="str">
        <f>IF($C713="","",IF($L713&lt;=0,"Payé",IF($K713=0,"Impayé","Partiel")))</f>
        <v/>
      </c>
    </row>
    <row r="714" spans="1:13" ht="15">
      <c r="A714" s="17"/>
      <c r="B714" t="str">
        <f>IF($A714="","",YEAR($A714)*100+MONTH($A714))</f>
        <v/>
      </c>
      <c r="D714" t="str">
        <f>IF($C714="","",VLOOKUP($C714,Baux!$A:$K,2,FALSE))</f>
        <v/>
      </c>
      <c r="E714" t="str">
        <f>IF($C714="","",VLOOKUP(VLOOKUP($C714,Baux!$A:$K,3,FALSE),Locataires!$A:$I,2,FALSE))</f>
        <v/>
      </c>
      <c r="F714" t="str">
        <f>IF($C714="","",VLOOKUP($C714,Baux!$A:$K,8,FALSE))</f>
        <v/>
      </c>
      <c r="G714" s="12" t="str">
        <f>IF(OR($A714="",$F714=""),"",DATE(YEAR($A714),MONTH($A714),$F714))</f>
        <v/>
      </c>
      <c r="H714" s="13" t="str">
        <f>IF($C714="","",VLOOKUP($C714,Baux!$A:$K,6,FALSE))</f>
        <v/>
      </c>
      <c r="I714" s="13" t="str">
        <f>IF($C714="","",VLOOKUP($C714,Baux!$A:$K,7,FALSE))</f>
        <v/>
      </c>
      <c r="J714" s="13" t="str">
        <f>IF($C714="","",$H714+$I714)</f>
        <v/>
      </c>
      <c r="K714" s="13" t="str">
        <f>IF($C714="","",SUMIFS(Banque_Transactions!$E:$E,Banque_Transactions!$G:$G,$C714&amp;"-"&amp;$B714))</f>
        <v/>
      </c>
      <c r="L714" s="13" t="str">
        <f>IF($C714="","",$J714-$K714)</f>
        <v/>
      </c>
      <c r="M714" t="str">
        <f>IF($C714="","",IF($L714&lt;=0,"Payé",IF($K714=0,"Impayé","Partiel")))</f>
        <v/>
      </c>
    </row>
    <row r="715" spans="1:13" ht="15">
      <c r="A715" s="17"/>
      <c r="B715" t="str">
        <f>IF($A715="","",YEAR($A715)*100+MONTH($A715))</f>
        <v/>
      </c>
      <c r="D715" t="str">
        <f>IF($C715="","",VLOOKUP($C715,Baux!$A:$K,2,FALSE))</f>
        <v/>
      </c>
      <c r="E715" t="str">
        <f>IF($C715="","",VLOOKUP(VLOOKUP($C715,Baux!$A:$K,3,FALSE),Locataires!$A:$I,2,FALSE))</f>
        <v/>
      </c>
      <c r="F715" t="str">
        <f>IF($C715="","",VLOOKUP($C715,Baux!$A:$K,8,FALSE))</f>
        <v/>
      </c>
      <c r="G715" s="12" t="str">
        <f>IF(OR($A715="",$F715=""),"",DATE(YEAR($A715),MONTH($A715),$F715))</f>
        <v/>
      </c>
      <c r="H715" s="13" t="str">
        <f>IF($C715="","",VLOOKUP($C715,Baux!$A:$K,6,FALSE))</f>
        <v/>
      </c>
      <c r="I715" s="13" t="str">
        <f>IF($C715="","",VLOOKUP($C715,Baux!$A:$K,7,FALSE))</f>
        <v/>
      </c>
      <c r="J715" s="13" t="str">
        <f>IF($C715="","",$H715+$I715)</f>
        <v/>
      </c>
      <c r="K715" s="13" t="str">
        <f>IF($C715="","",SUMIFS(Banque_Transactions!$E:$E,Banque_Transactions!$G:$G,$C715&amp;"-"&amp;$B715))</f>
        <v/>
      </c>
      <c r="L715" s="13" t="str">
        <f>IF($C715="","",$J715-$K715)</f>
        <v/>
      </c>
      <c r="M715" t="str">
        <f>IF($C715="","",IF($L715&lt;=0,"Payé",IF($K715=0,"Impayé","Partiel")))</f>
        <v/>
      </c>
    </row>
    <row r="716" spans="1:13" ht="15">
      <c r="A716" s="17"/>
      <c r="B716" t="str">
        <f>IF($A716="","",YEAR($A716)*100+MONTH($A716))</f>
        <v/>
      </c>
      <c r="D716" t="str">
        <f>IF($C716="","",VLOOKUP($C716,Baux!$A:$K,2,FALSE))</f>
        <v/>
      </c>
      <c r="E716" t="str">
        <f>IF($C716="","",VLOOKUP(VLOOKUP($C716,Baux!$A:$K,3,FALSE),Locataires!$A:$I,2,FALSE))</f>
        <v/>
      </c>
      <c r="F716" t="str">
        <f>IF($C716="","",VLOOKUP($C716,Baux!$A:$K,8,FALSE))</f>
        <v/>
      </c>
      <c r="G716" s="12" t="str">
        <f>IF(OR($A716="",$F716=""),"",DATE(YEAR($A716),MONTH($A716),$F716))</f>
        <v/>
      </c>
      <c r="H716" s="13" t="str">
        <f>IF($C716="","",VLOOKUP($C716,Baux!$A:$K,6,FALSE))</f>
        <v/>
      </c>
      <c r="I716" s="13" t="str">
        <f>IF($C716="","",VLOOKUP($C716,Baux!$A:$K,7,FALSE))</f>
        <v/>
      </c>
      <c r="J716" s="13" t="str">
        <f>IF($C716="","",$H716+$I716)</f>
        <v/>
      </c>
      <c r="K716" s="13" t="str">
        <f>IF($C716="","",SUMIFS(Banque_Transactions!$E:$E,Banque_Transactions!$G:$G,$C716&amp;"-"&amp;$B716))</f>
        <v/>
      </c>
      <c r="L716" s="13" t="str">
        <f>IF($C716="","",$J716-$K716)</f>
        <v/>
      </c>
      <c r="M716" t="str">
        <f>IF($C716="","",IF($L716&lt;=0,"Payé",IF($K716=0,"Impayé","Partiel")))</f>
        <v/>
      </c>
    </row>
    <row r="717" spans="1:13" ht="15">
      <c r="A717" s="17"/>
      <c r="B717" t="str">
        <f>IF($A717="","",YEAR($A717)*100+MONTH($A717))</f>
        <v/>
      </c>
      <c r="D717" t="str">
        <f>IF($C717="","",VLOOKUP($C717,Baux!$A:$K,2,FALSE))</f>
        <v/>
      </c>
      <c r="E717" t="str">
        <f>IF($C717="","",VLOOKUP(VLOOKUP($C717,Baux!$A:$K,3,FALSE),Locataires!$A:$I,2,FALSE))</f>
        <v/>
      </c>
      <c r="F717" t="str">
        <f>IF($C717="","",VLOOKUP($C717,Baux!$A:$K,8,FALSE))</f>
        <v/>
      </c>
      <c r="G717" s="12" t="str">
        <f>IF(OR($A717="",$F717=""),"",DATE(YEAR($A717),MONTH($A717),$F717))</f>
        <v/>
      </c>
      <c r="H717" s="13" t="str">
        <f>IF($C717="","",VLOOKUP($C717,Baux!$A:$K,6,FALSE))</f>
        <v/>
      </c>
      <c r="I717" s="13" t="str">
        <f>IF($C717="","",VLOOKUP($C717,Baux!$A:$K,7,FALSE))</f>
        <v/>
      </c>
      <c r="J717" s="13" t="str">
        <f>IF($C717="","",$H717+$I717)</f>
        <v/>
      </c>
      <c r="K717" s="13" t="str">
        <f>IF($C717="","",SUMIFS(Banque_Transactions!$E:$E,Banque_Transactions!$G:$G,$C717&amp;"-"&amp;$B717))</f>
        <v/>
      </c>
      <c r="L717" s="13" t="str">
        <f>IF($C717="","",$J717-$K717)</f>
        <v/>
      </c>
      <c r="M717" t="str">
        <f>IF($C717="","",IF($L717&lt;=0,"Payé",IF($K717=0,"Impayé","Partiel")))</f>
        <v/>
      </c>
    </row>
    <row r="718" spans="1:13" ht="15">
      <c r="A718" s="17"/>
      <c r="B718" t="str">
        <f>IF($A718="","",YEAR($A718)*100+MONTH($A718))</f>
        <v/>
      </c>
      <c r="D718" t="str">
        <f>IF($C718="","",VLOOKUP($C718,Baux!$A:$K,2,FALSE))</f>
        <v/>
      </c>
      <c r="E718" t="str">
        <f>IF($C718="","",VLOOKUP(VLOOKUP($C718,Baux!$A:$K,3,FALSE),Locataires!$A:$I,2,FALSE))</f>
        <v/>
      </c>
      <c r="F718" t="str">
        <f>IF($C718="","",VLOOKUP($C718,Baux!$A:$K,8,FALSE))</f>
        <v/>
      </c>
      <c r="G718" s="12" t="str">
        <f>IF(OR($A718="",$F718=""),"",DATE(YEAR($A718),MONTH($A718),$F718))</f>
        <v/>
      </c>
      <c r="H718" s="13" t="str">
        <f>IF($C718="","",VLOOKUP($C718,Baux!$A:$K,6,FALSE))</f>
        <v/>
      </c>
      <c r="I718" s="13" t="str">
        <f>IF($C718="","",VLOOKUP($C718,Baux!$A:$K,7,FALSE))</f>
        <v/>
      </c>
      <c r="J718" s="13" t="str">
        <f>IF($C718="","",$H718+$I718)</f>
        <v/>
      </c>
      <c r="K718" s="13" t="str">
        <f>IF($C718="","",SUMIFS(Banque_Transactions!$E:$E,Banque_Transactions!$G:$G,$C718&amp;"-"&amp;$B718))</f>
        <v/>
      </c>
      <c r="L718" s="13" t="str">
        <f>IF($C718="","",$J718-$K718)</f>
        <v/>
      </c>
      <c r="M718" t="str">
        <f>IF($C718="","",IF($L718&lt;=0,"Payé",IF($K718=0,"Impayé","Partiel")))</f>
        <v/>
      </c>
    </row>
    <row r="719" spans="1:13" ht="15">
      <c r="A719" s="17"/>
      <c r="B719" t="str">
        <f>IF($A719="","",YEAR($A719)*100+MONTH($A719))</f>
        <v/>
      </c>
      <c r="D719" t="str">
        <f>IF($C719="","",VLOOKUP($C719,Baux!$A:$K,2,FALSE))</f>
        <v/>
      </c>
      <c r="E719" t="str">
        <f>IF($C719="","",VLOOKUP(VLOOKUP($C719,Baux!$A:$K,3,FALSE),Locataires!$A:$I,2,FALSE))</f>
        <v/>
      </c>
      <c r="F719" t="str">
        <f>IF($C719="","",VLOOKUP($C719,Baux!$A:$K,8,FALSE))</f>
        <v/>
      </c>
      <c r="G719" s="12" t="str">
        <f>IF(OR($A719="",$F719=""),"",DATE(YEAR($A719),MONTH($A719),$F719))</f>
        <v/>
      </c>
      <c r="H719" s="13" t="str">
        <f>IF($C719="","",VLOOKUP($C719,Baux!$A:$K,6,FALSE))</f>
        <v/>
      </c>
      <c r="I719" s="13" t="str">
        <f>IF($C719="","",VLOOKUP($C719,Baux!$A:$K,7,FALSE))</f>
        <v/>
      </c>
      <c r="J719" s="13" t="str">
        <f>IF($C719="","",$H719+$I719)</f>
        <v/>
      </c>
      <c r="K719" s="13" t="str">
        <f>IF($C719="","",SUMIFS(Banque_Transactions!$E:$E,Banque_Transactions!$G:$G,$C719&amp;"-"&amp;$B719))</f>
        <v/>
      </c>
      <c r="L719" s="13" t="str">
        <f>IF($C719="","",$J719-$K719)</f>
        <v/>
      </c>
      <c r="M719" t="str">
        <f>IF($C719="","",IF($L719&lt;=0,"Payé",IF($K719=0,"Impayé","Partiel")))</f>
        <v/>
      </c>
    </row>
    <row r="720" spans="1:13" ht="15">
      <c r="A720" s="17"/>
      <c r="B720" t="str">
        <f>IF($A720="","",YEAR($A720)*100+MONTH($A720))</f>
        <v/>
      </c>
      <c r="D720" t="str">
        <f>IF($C720="","",VLOOKUP($C720,Baux!$A:$K,2,FALSE))</f>
        <v/>
      </c>
      <c r="E720" t="str">
        <f>IF($C720="","",VLOOKUP(VLOOKUP($C720,Baux!$A:$K,3,FALSE),Locataires!$A:$I,2,FALSE))</f>
        <v/>
      </c>
      <c r="F720" t="str">
        <f>IF($C720="","",VLOOKUP($C720,Baux!$A:$K,8,FALSE))</f>
        <v/>
      </c>
      <c r="G720" s="12" t="str">
        <f>IF(OR($A720="",$F720=""),"",DATE(YEAR($A720),MONTH($A720),$F720))</f>
        <v/>
      </c>
      <c r="H720" s="13" t="str">
        <f>IF($C720="","",VLOOKUP($C720,Baux!$A:$K,6,FALSE))</f>
        <v/>
      </c>
      <c r="I720" s="13" t="str">
        <f>IF($C720="","",VLOOKUP($C720,Baux!$A:$K,7,FALSE))</f>
        <v/>
      </c>
      <c r="J720" s="13" t="str">
        <f>IF($C720="","",$H720+$I720)</f>
        <v/>
      </c>
      <c r="K720" s="13" t="str">
        <f>IF($C720="","",SUMIFS(Banque_Transactions!$E:$E,Banque_Transactions!$G:$G,$C720&amp;"-"&amp;$B720))</f>
        <v/>
      </c>
      <c r="L720" s="13" t="str">
        <f>IF($C720="","",$J720-$K720)</f>
        <v/>
      </c>
      <c r="M720" t="str">
        <f>IF($C720="","",IF($L720&lt;=0,"Payé",IF($K720=0,"Impayé","Partiel")))</f>
        <v/>
      </c>
    </row>
    <row r="721" spans="1:13" ht="15">
      <c r="A721" s="17"/>
      <c r="B721" t="str">
        <f>IF($A721="","",YEAR($A721)*100+MONTH($A721))</f>
        <v/>
      </c>
      <c r="D721" t="str">
        <f>IF($C721="","",VLOOKUP($C721,Baux!$A:$K,2,FALSE))</f>
        <v/>
      </c>
      <c r="E721" t="str">
        <f>IF($C721="","",VLOOKUP(VLOOKUP($C721,Baux!$A:$K,3,FALSE),Locataires!$A:$I,2,FALSE))</f>
        <v/>
      </c>
      <c r="F721" t="str">
        <f>IF($C721="","",VLOOKUP($C721,Baux!$A:$K,8,FALSE))</f>
        <v/>
      </c>
      <c r="G721" s="12" t="str">
        <f>IF(OR($A721="",$F721=""),"",DATE(YEAR($A721),MONTH($A721),$F721))</f>
        <v/>
      </c>
      <c r="H721" s="13" t="str">
        <f>IF($C721="","",VLOOKUP($C721,Baux!$A:$K,6,FALSE))</f>
        <v/>
      </c>
      <c r="I721" s="13" t="str">
        <f>IF($C721="","",VLOOKUP($C721,Baux!$A:$K,7,FALSE))</f>
        <v/>
      </c>
      <c r="J721" s="13" t="str">
        <f>IF($C721="","",$H721+$I721)</f>
        <v/>
      </c>
      <c r="K721" s="13" t="str">
        <f>IF($C721="","",SUMIFS(Banque_Transactions!$E:$E,Banque_Transactions!$G:$G,$C721&amp;"-"&amp;$B721))</f>
        <v/>
      </c>
      <c r="L721" s="13" t="str">
        <f>IF($C721="","",$J721-$K721)</f>
        <v/>
      </c>
      <c r="M721" t="str">
        <f>IF($C721="","",IF($L721&lt;=0,"Payé",IF($K721=0,"Impayé","Partiel")))</f>
        <v/>
      </c>
    </row>
    <row r="722" spans="1:13" ht="15">
      <c r="A722" s="17"/>
      <c r="B722" t="str">
        <f>IF($A722="","",YEAR($A722)*100+MONTH($A722))</f>
        <v/>
      </c>
      <c r="D722" t="str">
        <f>IF($C722="","",VLOOKUP($C722,Baux!$A:$K,2,FALSE))</f>
        <v/>
      </c>
      <c r="E722" t="str">
        <f>IF($C722="","",VLOOKUP(VLOOKUP($C722,Baux!$A:$K,3,FALSE),Locataires!$A:$I,2,FALSE))</f>
        <v/>
      </c>
      <c r="F722" t="str">
        <f>IF($C722="","",VLOOKUP($C722,Baux!$A:$K,8,FALSE))</f>
        <v/>
      </c>
      <c r="G722" s="12" t="str">
        <f>IF(OR($A722="",$F722=""),"",DATE(YEAR($A722),MONTH($A722),$F722))</f>
        <v/>
      </c>
      <c r="H722" s="13" t="str">
        <f>IF($C722="","",VLOOKUP($C722,Baux!$A:$K,6,FALSE))</f>
        <v/>
      </c>
      <c r="I722" s="13" t="str">
        <f>IF($C722="","",VLOOKUP($C722,Baux!$A:$K,7,FALSE))</f>
        <v/>
      </c>
      <c r="J722" s="13" t="str">
        <f>IF($C722="","",$H722+$I722)</f>
        <v/>
      </c>
      <c r="K722" s="13" t="str">
        <f>IF($C722="","",SUMIFS(Banque_Transactions!$E:$E,Banque_Transactions!$G:$G,$C722&amp;"-"&amp;$B722))</f>
        <v/>
      </c>
      <c r="L722" s="13" t="str">
        <f>IF($C722="","",$J722-$K722)</f>
        <v/>
      </c>
      <c r="M722" t="str">
        <f>IF($C722="","",IF($L722&lt;=0,"Payé",IF($K722=0,"Impayé","Partiel")))</f>
        <v/>
      </c>
    </row>
    <row r="723" spans="1:13" ht="15">
      <c r="A723" s="17"/>
      <c r="B723" t="str">
        <f>IF($A723="","",YEAR($A723)*100+MONTH($A723))</f>
        <v/>
      </c>
      <c r="D723" t="str">
        <f>IF($C723="","",VLOOKUP($C723,Baux!$A:$K,2,FALSE))</f>
        <v/>
      </c>
      <c r="E723" t="str">
        <f>IF($C723="","",VLOOKUP(VLOOKUP($C723,Baux!$A:$K,3,FALSE),Locataires!$A:$I,2,FALSE))</f>
        <v/>
      </c>
      <c r="F723" t="str">
        <f>IF($C723="","",VLOOKUP($C723,Baux!$A:$K,8,FALSE))</f>
        <v/>
      </c>
      <c r="G723" s="12" t="str">
        <f>IF(OR($A723="",$F723=""),"",DATE(YEAR($A723),MONTH($A723),$F723))</f>
        <v/>
      </c>
      <c r="H723" s="13" t="str">
        <f>IF($C723="","",VLOOKUP($C723,Baux!$A:$K,6,FALSE))</f>
        <v/>
      </c>
      <c r="I723" s="13" t="str">
        <f>IF($C723="","",VLOOKUP($C723,Baux!$A:$K,7,FALSE))</f>
        <v/>
      </c>
      <c r="J723" s="13" t="str">
        <f>IF($C723="","",$H723+$I723)</f>
        <v/>
      </c>
      <c r="K723" s="13" t="str">
        <f>IF($C723="","",SUMIFS(Banque_Transactions!$E:$E,Banque_Transactions!$G:$G,$C723&amp;"-"&amp;$B723))</f>
        <v/>
      </c>
      <c r="L723" s="13" t="str">
        <f>IF($C723="","",$J723-$K723)</f>
        <v/>
      </c>
      <c r="M723" t="str">
        <f>IF($C723="","",IF($L723&lt;=0,"Payé",IF($K723=0,"Impayé","Partiel")))</f>
        <v/>
      </c>
    </row>
    <row r="724" spans="1:13" ht="15">
      <c r="A724" s="17"/>
      <c r="B724" t="str">
        <f>IF($A724="","",YEAR($A724)*100+MONTH($A724))</f>
        <v/>
      </c>
      <c r="D724" t="str">
        <f>IF($C724="","",VLOOKUP($C724,Baux!$A:$K,2,FALSE))</f>
        <v/>
      </c>
      <c r="E724" t="str">
        <f>IF($C724="","",VLOOKUP(VLOOKUP($C724,Baux!$A:$K,3,FALSE),Locataires!$A:$I,2,FALSE))</f>
        <v/>
      </c>
      <c r="F724" t="str">
        <f>IF($C724="","",VLOOKUP($C724,Baux!$A:$K,8,FALSE))</f>
        <v/>
      </c>
      <c r="G724" s="12" t="str">
        <f>IF(OR($A724="",$F724=""),"",DATE(YEAR($A724),MONTH($A724),$F724))</f>
        <v/>
      </c>
      <c r="H724" s="13" t="str">
        <f>IF($C724="","",VLOOKUP($C724,Baux!$A:$K,6,FALSE))</f>
        <v/>
      </c>
      <c r="I724" s="13" t="str">
        <f>IF($C724="","",VLOOKUP($C724,Baux!$A:$K,7,FALSE))</f>
        <v/>
      </c>
      <c r="J724" s="13" t="str">
        <f>IF($C724="","",$H724+$I724)</f>
        <v/>
      </c>
      <c r="K724" s="13" t="str">
        <f>IF($C724="","",SUMIFS(Banque_Transactions!$E:$E,Banque_Transactions!$G:$G,$C724&amp;"-"&amp;$B724))</f>
        <v/>
      </c>
      <c r="L724" s="13" t="str">
        <f>IF($C724="","",$J724-$K724)</f>
        <v/>
      </c>
      <c r="M724" t="str">
        <f>IF($C724="","",IF($L724&lt;=0,"Payé",IF($K724=0,"Impayé","Partiel")))</f>
        <v/>
      </c>
    </row>
    <row r="725" spans="1:13" ht="15">
      <c r="A725" s="17"/>
      <c r="B725" t="str">
        <f>IF($A725="","",YEAR($A725)*100+MONTH($A725))</f>
        <v/>
      </c>
      <c r="D725" t="str">
        <f>IF($C725="","",VLOOKUP($C725,Baux!$A:$K,2,FALSE))</f>
        <v/>
      </c>
      <c r="E725" t="str">
        <f>IF($C725="","",VLOOKUP(VLOOKUP($C725,Baux!$A:$K,3,FALSE),Locataires!$A:$I,2,FALSE))</f>
        <v/>
      </c>
      <c r="F725" t="str">
        <f>IF($C725="","",VLOOKUP($C725,Baux!$A:$K,8,FALSE))</f>
        <v/>
      </c>
      <c r="G725" s="12" t="str">
        <f>IF(OR($A725="",$F725=""),"",DATE(YEAR($A725),MONTH($A725),$F725))</f>
        <v/>
      </c>
      <c r="H725" s="13" t="str">
        <f>IF($C725="","",VLOOKUP($C725,Baux!$A:$K,6,FALSE))</f>
        <v/>
      </c>
      <c r="I725" s="13" t="str">
        <f>IF($C725="","",VLOOKUP($C725,Baux!$A:$K,7,FALSE))</f>
        <v/>
      </c>
      <c r="J725" s="13" t="str">
        <f>IF($C725="","",$H725+$I725)</f>
        <v/>
      </c>
      <c r="K725" s="13" t="str">
        <f>IF($C725="","",SUMIFS(Banque_Transactions!$E:$E,Banque_Transactions!$G:$G,$C725&amp;"-"&amp;$B725))</f>
        <v/>
      </c>
      <c r="L725" s="13" t="str">
        <f>IF($C725="","",$J725-$K725)</f>
        <v/>
      </c>
      <c r="M725" t="str">
        <f>IF($C725="","",IF($L725&lt;=0,"Payé",IF($K725=0,"Impayé","Partiel")))</f>
        <v/>
      </c>
    </row>
    <row r="726" spans="1:13" ht="15">
      <c r="A726" s="17"/>
      <c r="B726" t="str">
        <f>IF($A726="","",YEAR($A726)*100+MONTH($A726))</f>
        <v/>
      </c>
      <c r="D726" t="str">
        <f>IF($C726="","",VLOOKUP($C726,Baux!$A:$K,2,FALSE))</f>
        <v/>
      </c>
      <c r="E726" t="str">
        <f>IF($C726="","",VLOOKUP(VLOOKUP($C726,Baux!$A:$K,3,FALSE),Locataires!$A:$I,2,FALSE))</f>
        <v/>
      </c>
      <c r="F726" t="str">
        <f>IF($C726="","",VLOOKUP($C726,Baux!$A:$K,8,FALSE))</f>
        <v/>
      </c>
      <c r="G726" s="12" t="str">
        <f>IF(OR($A726="",$F726=""),"",DATE(YEAR($A726),MONTH($A726),$F726))</f>
        <v/>
      </c>
      <c r="H726" s="13" t="str">
        <f>IF($C726="","",VLOOKUP($C726,Baux!$A:$K,6,FALSE))</f>
        <v/>
      </c>
      <c r="I726" s="13" t="str">
        <f>IF($C726="","",VLOOKUP($C726,Baux!$A:$K,7,FALSE))</f>
        <v/>
      </c>
      <c r="J726" s="13" t="str">
        <f>IF($C726="","",$H726+$I726)</f>
        <v/>
      </c>
      <c r="K726" s="13" t="str">
        <f>IF($C726="","",SUMIFS(Banque_Transactions!$E:$E,Banque_Transactions!$G:$G,$C726&amp;"-"&amp;$B726))</f>
        <v/>
      </c>
      <c r="L726" s="13" t="str">
        <f>IF($C726="","",$J726-$K726)</f>
        <v/>
      </c>
      <c r="M726" t="str">
        <f>IF($C726="","",IF($L726&lt;=0,"Payé",IF($K726=0,"Impayé","Partiel")))</f>
        <v/>
      </c>
    </row>
    <row r="727" spans="1:13" ht="15">
      <c r="A727" s="17"/>
      <c r="B727" t="str">
        <f>IF($A727="","",YEAR($A727)*100+MONTH($A727))</f>
        <v/>
      </c>
      <c r="D727" t="str">
        <f>IF($C727="","",VLOOKUP($C727,Baux!$A:$K,2,FALSE))</f>
        <v/>
      </c>
      <c r="E727" t="str">
        <f>IF($C727="","",VLOOKUP(VLOOKUP($C727,Baux!$A:$K,3,FALSE),Locataires!$A:$I,2,FALSE))</f>
        <v/>
      </c>
      <c r="F727" t="str">
        <f>IF($C727="","",VLOOKUP($C727,Baux!$A:$K,8,FALSE))</f>
        <v/>
      </c>
      <c r="G727" s="12" t="str">
        <f>IF(OR($A727="",$F727=""),"",DATE(YEAR($A727),MONTH($A727),$F727))</f>
        <v/>
      </c>
      <c r="H727" s="13" t="str">
        <f>IF($C727="","",VLOOKUP($C727,Baux!$A:$K,6,FALSE))</f>
        <v/>
      </c>
      <c r="I727" s="13" t="str">
        <f>IF($C727="","",VLOOKUP($C727,Baux!$A:$K,7,FALSE))</f>
        <v/>
      </c>
      <c r="J727" s="13" t="str">
        <f>IF($C727="","",$H727+$I727)</f>
        <v/>
      </c>
      <c r="K727" s="13" t="str">
        <f>IF($C727="","",SUMIFS(Banque_Transactions!$E:$E,Banque_Transactions!$G:$G,$C727&amp;"-"&amp;$B727))</f>
        <v/>
      </c>
      <c r="L727" s="13" t="str">
        <f>IF($C727="","",$J727-$K727)</f>
        <v/>
      </c>
      <c r="M727" t="str">
        <f>IF($C727="","",IF($L727&lt;=0,"Payé",IF($K727=0,"Impayé","Partiel")))</f>
        <v/>
      </c>
    </row>
    <row r="728" spans="1:13" ht="15">
      <c r="A728" s="17"/>
      <c r="B728" t="str">
        <f>IF($A728="","",YEAR($A728)*100+MONTH($A728))</f>
        <v/>
      </c>
      <c r="D728" t="str">
        <f>IF($C728="","",VLOOKUP($C728,Baux!$A:$K,2,FALSE))</f>
        <v/>
      </c>
      <c r="E728" t="str">
        <f>IF($C728="","",VLOOKUP(VLOOKUP($C728,Baux!$A:$K,3,FALSE),Locataires!$A:$I,2,FALSE))</f>
        <v/>
      </c>
      <c r="F728" t="str">
        <f>IF($C728="","",VLOOKUP($C728,Baux!$A:$K,8,FALSE))</f>
        <v/>
      </c>
      <c r="G728" s="12" t="str">
        <f>IF(OR($A728="",$F728=""),"",DATE(YEAR($A728),MONTH($A728),$F728))</f>
        <v/>
      </c>
      <c r="H728" s="13" t="str">
        <f>IF($C728="","",VLOOKUP($C728,Baux!$A:$K,6,FALSE))</f>
        <v/>
      </c>
      <c r="I728" s="13" t="str">
        <f>IF($C728="","",VLOOKUP($C728,Baux!$A:$K,7,FALSE))</f>
        <v/>
      </c>
      <c r="J728" s="13" t="str">
        <f>IF($C728="","",$H728+$I728)</f>
        <v/>
      </c>
      <c r="K728" s="13" t="str">
        <f>IF($C728="","",SUMIFS(Banque_Transactions!$E:$E,Banque_Transactions!$G:$G,$C728&amp;"-"&amp;$B728))</f>
        <v/>
      </c>
      <c r="L728" s="13" t="str">
        <f>IF($C728="","",$J728-$K728)</f>
        <v/>
      </c>
      <c r="M728" t="str">
        <f>IF($C728="","",IF($L728&lt;=0,"Payé",IF($K728=0,"Impayé","Partiel")))</f>
        <v/>
      </c>
    </row>
    <row r="729" spans="1:13" ht="15">
      <c r="A729" s="17"/>
      <c r="B729" t="str">
        <f>IF($A729="","",YEAR($A729)*100+MONTH($A729))</f>
        <v/>
      </c>
      <c r="D729" t="str">
        <f>IF($C729="","",VLOOKUP($C729,Baux!$A:$K,2,FALSE))</f>
        <v/>
      </c>
      <c r="E729" t="str">
        <f>IF($C729="","",VLOOKUP(VLOOKUP($C729,Baux!$A:$K,3,FALSE),Locataires!$A:$I,2,FALSE))</f>
        <v/>
      </c>
      <c r="F729" t="str">
        <f>IF($C729="","",VLOOKUP($C729,Baux!$A:$K,8,FALSE))</f>
        <v/>
      </c>
      <c r="G729" s="12" t="str">
        <f>IF(OR($A729="",$F729=""),"",DATE(YEAR($A729),MONTH($A729),$F729))</f>
        <v/>
      </c>
      <c r="H729" s="13" t="str">
        <f>IF($C729="","",VLOOKUP($C729,Baux!$A:$K,6,FALSE))</f>
        <v/>
      </c>
      <c r="I729" s="13" t="str">
        <f>IF($C729="","",VLOOKUP($C729,Baux!$A:$K,7,FALSE))</f>
        <v/>
      </c>
      <c r="J729" s="13" t="str">
        <f>IF($C729="","",$H729+$I729)</f>
        <v/>
      </c>
      <c r="K729" s="13" t="str">
        <f>IF($C729="","",SUMIFS(Banque_Transactions!$E:$E,Banque_Transactions!$G:$G,$C729&amp;"-"&amp;$B729))</f>
        <v/>
      </c>
      <c r="L729" s="13" t="str">
        <f>IF($C729="","",$J729-$K729)</f>
        <v/>
      </c>
      <c r="M729" t="str">
        <f>IF($C729="","",IF($L729&lt;=0,"Payé",IF($K729=0,"Impayé","Partiel")))</f>
        <v/>
      </c>
    </row>
    <row r="730" spans="1:13" ht="15">
      <c r="A730" s="17"/>
      <c r="B730" t="str">
        <f>IF($A730="","",YEAR($A730)*100+MONTH($A730))</f>
        <v/>
      </c>
      <c r="D730" t="str">
        <f>IF($C730="","",VLOOKUP($C730,Baux!$A:$K,2,FALSE))</f>
        <v/>
      </c>
      <c r="E730" t="str">
        <f>IF($C730="","",VLOOKUP(VLOOKUP($C730,Baux!$A:$K,3,FALSE),Locataires!$A:$I,2,FALSE))</f>
        <v/>
      </c>
      <c r="F730" t="str">
        <f>IF($C730="","",VLOOKUP($C730,Baux!$A:$K,8,FALSE))</f>
        <v/>
      </c>
      <c r="G730" s="12" t="str">
        <f>IF(OR($A730="",$F730=""),"",DATE(YEAR($A730),MONTH($A730),$F730))</f>
        <v/>
      </c>
      <c r="H730" s="13" t="str">
        <f>IF($C730="","",VLOOKUP($C730,Baux!$A:$K,6,FALSE))</f>
        <v/>
      </c>
      <c r="I730" s="13" t="str">
        <f>IF($C730="","",VLOOKUP($C730,Baux!$A:$K,7,FALSE))</f>
        <v/>
      </c>
      <c r="J730" s="13" t="str">
        <f>IF($C730="","",$H730+$I730)</f>
        <v/>
      </c>
      <c r="K730" s="13" t="str">
        <f>IF($C730="","",SUMIFS(Banque_Transactions!$E:$E,Banque_Transactions!$G:$G,$C730&amp;"-"&amp;$B730))</f>
        <v/>
      </c>
      <c r="L730" s="13" t="str">
        <f>IF($C730="","",$J730-$K730)</f>
        <v/>
      </c>
      <c r="M730" t="str">
        <f>IF($C730="","",IF($L730&lt;=0,"Payé",IF($K730=0,"Impayé","Partiel")))</f>
        <v/>
      </c>
    </row>
    <row r="731" spans="1:13" ht="15">
      <c r="A731" s="17"/>
      <c r="B731" t="str">
        <f>IF($A731="","",YEAR($A731)*100+MONTH($A731))</f>
        <v/>
      </c>
      <c r="D731" t="str">
        <f>IF($C731="","",VLOOKUP($C731,Baux!$A:$K,2,FALSE))</f>
        <v/>
      </c>
      <c r="E731" t="str">
        <f>IF($C731="","",VLOOKUP(VLOOKUP($C731,Baux!$A:$K,3,FALSE),Locataires!$A:$I,2,FALSE))</f>
        <v/>
      </c>
      <c r="F731" t="str">
        <f>IF($C731="","",VLOOKUP($C731,Baux!$A:$K,8,FALSE))</f>
        <v/>
      </c>
      <c r="G731" s="12" t="str">
        <f>IF(OR($A731="",$F731=""),"",DATE(YEAR($A731),MONTH($A731),$F731))</f>
        <v/>
      </c>
      <c r="H731" s="13" t="str">
        <f>IF($C731="","",VLOOKUP($C731,Baux!$A:$K,6,FALSE))</f>
        <v/>
      </c>
      <c r="I731" s="13" t="str">
        <f>IF($C731="","",VLOOKUP($C731,Baux!$A:$K,7,FALSE))</f>
        <v/>
      </c>
      <c r="J731" s="13" t="str">
        <f>IF($C731="","",$H731+$I731)</f>
        <v/>
      </c>
      <c r="K731" s="13" t="str">
        <f>IF($C731="","",SUMIFS(Banque_Transactions!$E:$E,Banque_Transactions!$G:$G,$C731&amp;"-"&amp;$B731))</f>
        <v/>
      </c>
      <c r="L731" s="13" t="str">
        <f>IF($C731="","",$J731-$K731)</f>
        <v/>
      </c>
      <c r="M731" t="str">
        <f>IF($C731="","",IF($L731&lt;=0,"Payé",IF($K731=0,"Impayé","Partiel")))</f>
        <v/>
      </c>
    </row>
    <row r="732" spans="1:13" ht="15">
      <c r="A732" s="17"/>
      <c r="B732" t="str">
        <f>IF($A732="","",YEAR($A732)*100+MONTH($A732))</f>
        <v/>
      </c>
      <c r="D732" t="str">
        <f>IF($C732="","",VLOOKUP($C732,Baux!$A:$K,2,FALSE))</f>
        <v/>
      </c>
      <c r="E732" t="str">
        <f>IF($C732="","",VLOOKUP(VLOOKUP($C732,Baux!$A:$K,3,FALSE),Locataires!$A:$I,2,FALSE))</f>
        <v/>
      </c>
      <c r="F732" t="str">
        <f>IF($C732="","",VLOOKUP($C732,Baux!$A:$K,8,FALSE))</f>
        <v/>
      </c>
      <c r="G732" s="12" t="str">
        <f>IF(OR($A732="",$F732=""),"",DATE(YEAR($A732),MONTH($A732),$F732))</f>
        <v/>
      </c>
      <c r="H732" s="13" t="str">
        <f>IF($C732="","",VLOOKUP($C732,Baux!$A:$K,6,FALSE))</f>
        <v/>
      </c>
      <c r="I732" s="13" t="str">
        <f>IF($C732="","",VLOOKUP($C732,Baux!$A:$K,7,FALSE))</f>
        <v/>
      </c>
      <c r="J732" s="13" t="str">
        <f>IF($C732="","",$H732+$I732)</f>
        <v/>
      </c>
      <c r="K732" s="13" t="str">
        <f>IF($C732="","",SUMIFS(Banque_Transactions!$E:$E,Banque_Transactions!$G:$G,$C732&amp;"-"&amp;$B732))</f>
        <v/>
      </c>
      <c r="L732" s="13" t="str">
        <f>IF($C732="","",$J732-$K732)</f>
        <v/>
      </c>
      <c r="M732" t="str">
        <f>IF($C732="","",IF($L732&lt;=0,"Payé",IF($K732=0,"Impayé","Partiel")))</f>
        <v/>
      </c>
    </row>
    <row r="733" spans="1:13" ht="15">
      <c r="A733" s="17"/>
      <c r="B733" t="str">
        <f>IF($A733="","",YEAR($A733)*100+MONTH($A733))</f>
        <v/>
      </c>
      <c r="D733" t="str">
        <f>IF($C733="","",VLOOKUP($C733,Baux!$A:$K,2,FALSE))</f>
        <v/>
      </c>
      <c r="E733" t="str">
        <f>IF($C733="","",VLOOKUP(VLOOKUP($C733,Baux!$A:$K,3,FALSE),Locataires!$A:$I,2,FALSE))</f>
        <v/>
      </c>
      <c r="F733" t="str">
        <f>IF($C733="","",VLOOKUP($C733,Baux!$A:$K,8,FALSE))</f>
        <v/>
      </c>
      <c r="G733" s="12" t="str">
        <f>IF(OR($A733="",$F733=""),"",DATE(YEAR($A733),MONTH($A733),$F733))</f>
        <v/>
      </c>
      <c r="H733" s="13" t="str">
        <f>IF($C733="","",VLOOKUP($C733,Baux!$A:$K,6,FALSE))</f>
        <v/>
      </c>
      <c r="I733" s="13" t="str">
        <f>IF($C733="","",VLOOKUP($C733,Baux!$A:$K,7,FALSE))</f>
        <v/>
      </c>
      <c r="J733" s="13" t="str">
        <f>IF($C733="","",$H733+$I733)</f>
        <v/>
      </c>
      <c r="K733" s="13" t="str">
        <f>IF($C733="","",SUMIFS(Banque_Transactions!$E:$E,Banque_Transactions!$G:$G,$C733&amp;"-"&amp;$B733))</f>
        <v/>
      </c>
      <c r="L733" s="13" t="str">
        <f>IF($C733="","",$J733-$K733)</f>
        <v/>
      </c>
      <c r="M733" t="str">
        <f>IF($C733="","",IF($L733&lt;=0,"Payé",IF($K733=0,"Impayé","Partiel")))</f>
        <v/>
      </c>
    </row>
    <row r="734" spans="1:13" ht="15">
      <c r="A734" s="17"/>
      <c r="B734" t="str">
        <f>IF($A734="","",YEAR($A734)*100+MONTH($A734))</f>
        <v/>
      </c>
      <c r="D734" t="str">
        <f>IF($C734="","",VLOOKUP($C734,Baux!$A:$K,2,FALSE))</f>
        <v/>
      </c>
      <c r="E734" t="str">
        <f>IF($C734="","",VLOOKUP(VLOOKUP($C734,Baux!$A:$K,3,FALSE),Locataires!$A:$I,2,FALSE))</f>
        <v/>
      </c>
      <c r="F734" t="str">
        <f>IF($C734="","",VLOOKUP($C734,Baux!$A:$K,8,FALSE))</f>
        <v/>
      </c>
      <c r="G734" s="12" t="str">
        <f>IF(OR($A734="",$F734=""),"",DATE(YEAR($A734),MONTH($A734),$F734))</f>
        <v/>
      </c>
      <c r="H734" s="13" t="str">
        <f>IF($C734="","",VLOOKUP($C734,Baux!$A:$K,6,FALSE))</f>
        <v/>
      </c>
      <c r="I734" s="13" t="str">
        <f>IF($C734="","",VLOOKUP($C734,Baux!$A:$K,7,FALSE))</f>
        <v/>
      </c>
      <c r="J734" s="13" t="str">
        <f>IF($C734="","",$H734+$I734)</f>
        <v/>
      </c>
      <c r="K734" s="13" t="str">
        <f>IF($C734="","",SUMIFS(Banque_Transactions!$E:$E,Banque_Transactions!$G:$G,$C734&amp;"-"&amp;$B734))</f>
        <v/>
      </c>
      <c r="L734" s="13" t="str">
        <f>IF($C734="","",$J734-$K734)</f>
        <v/>
      </c>
      <c r="M734" t="str">
        <f>IF($C734="","",IF($L734&lt;=0,"Payé",IF($K734=0,"Impayé","Partiel")))</f>
        <v/>
      </c>
    </row>
    <row r="735" spans="1:13" ht="15">
      <c r="A735" s="17"/>
      <c r="B735" t="str">
        <f>IF($A735="","",YEAR($A735)*100+MONTH($A735))</f>
        <v/>
      </c>
      <c r="D735" t="str">
        <f>IF($C735="","",VLOOKUP($C735,Baux!$A:$K,2,FALSE))</f>
        <v/>
      </c>
      <c r="E735" t="str">
        <f>IF($C735="","",VLOOKUP(VLOOKUP($C735,Baux!$A:$K,3,FALSE),Locataires!$A:$I,2,FALSE))</f>
        <v/>
      </c>
      <c r="F735" t="str">
        <f>IF($C735="","",VLOOKUP($C735,Baux!$A:$K,8,FALSE))</f>
        <v/>
      </c>
      <c r="G735" s="12" t="str">
        <f>IF(OR($A735="",$F735=""),"",DATE(YEAR($A735),MONTH($A735),$F735))</f>
        <v/>
      </c>
      <c r="H735" s="13" t="str">
        <f>IF($C735="","",VLOOKUP($C735,Baux!$A:$K,6,FALSE))</f>
        <v/>
      </c>
      <c r="I735" s="13" t="str">
        <f>IF($C735="","",VLOOKUP($C735,Baux!$A:$K,7,FALSE))</f>
        <v/>
      </c>
      <c r="J735" s="13" t="str">
        <f>IF($C735="","",$H735+$I735)</f>
        <v/>
      </c>
      <c r="K735" s="13" t="str">
        <f>IF($C735="","",SUMIFS(Banque_Transactions!$E:$E,Banque_Transactions!$G:$G,$C735&amp;"-"&amp;$B735))</f>
        <v/>
      </c>
      <c r="L735" s="13" t="str">
        <f>IF($C735="","",$J735-$K735)</f>
        <v/>
      </c>
      <c r="M735" t="str">
        <f>IF($C735="","",IF($L735&lt;=0,"Payé",IF($K735=0,"Impayé","Partiel")))</f>
        <v/>
      </c>
    </row>
    <row r="736" spans="1:13" ht="15">
      <c r="A736" s="17"/>
      <c r="B736" t="str">
        <f>IF($A736="","",YEAR($A736)*100+MONTH($A736))</f>
        <v/>
      </c>
      <c r="D736" t="str">
        <f>IF($C736="","",VLOOKUP($C736,Baux!$A:$K,2,FALSE))</f>
        <v/>
      </c>
      <c r="E736" t="str">
        <f>IF($C736="","",VLOOKUP(VLOOKUP($C736,Baux!$A:$K,3,FALSE),Locataires!$A:$I,2,FALSE))</f>
        <v/>
      </c>
      <c r="F736" t="str">
        <f>IF($C736="","",VLOOKUP($C736,Baux!$A:$K,8,FALSE))</f>
        <v/>
      </c>
      <c r="G736" s="12" t="str">
        <f>IF(OR($A736="",$F736=""),"",DATE(YEAR($A736),MONTH($A736),$F736))</f>
        <v/>
      </c>
      <c r="H736" s="13" t="str">
        <f>IF($C736="","",VLOOKUP($C736,Baux!$A:$K,6,FALSE))</f>
        <v/>
      </c>
      <c r="I736" s="13" t="str">
        <f>IF($C736="","",VLOOKUP($C736,Baux!$A:$K,7,FALSE))</f>
        <v/>
      </c>
      <c r="J736" s="13" t="str">
        <f>IF($C736="","",$H736+$I736)</f>
        <v/>
      </c>
      <c r="K736" s="13" t="str">
        <f>IF($C736="","",SUMIFS(Banque_Transactions!$E:$E,Banque_Transactions!$G:$G,$C736&amp;"-"&amp;$B736))</f>
        <v/>
      </c>
      <c r="L736" s="13" t="str">
        <f>IF($C736="","",$J736-$K736)</f>
        <v/>
      </c>
      <c r="M736" t="str">
        <f>IF($C736="","",IF($L736&lt;=0,"Payé",IF($K736=0,"Impayé","Partiel")))</f>
        <v/>
      </c>
    </row>
    <row r="737" spans="1:13" ht="15">
      <c r="A737" s="17"/>
      <c r="B737" t="str">
        <f>IF($A737="","",YEAR($A737)*100+MONTH($A737))</f>
        <v/>
      </c>
      <c r="D737" t="str">
        <f>IF($C737="","",VLOOKUP($C737,Baux!$A:$K,2,FALSE))</f>
        <v/>
      </c>
      <c r="E737" t="str">
        <f>IF($C737="","",VLOOKUP(VLOOKUP($C737,Baux!$A:$K,3,FALSE),Locataires!$A:$I,2,FALSE))</f>
        <v/>
      </c>
      <c r="F737" t="str">
        <f>IF($C737="","",VLOOKUP($C737,Baux!$A:$K,8,FALSE))</f>
        <v/>
      </c>
      <c r="G737" s="12" t="str">
        <f>IF(OR($A737="",$F737=""),"",DATE(YEAR($A737),MONTH($A737),$F737))</f>
        <v/>
      </c>
      <c r="H737" s="13" t="str">
        <f>IF($C737="","",VLOOKUP($C737,Baux!$A:$K,6,FALSE))</f>
        <v/>
      </c>
      <c r="I737" s="13" t="str">
        <f>IF($C737="","",VLOOKUP($C737,Baux!$A:$K,7,FALSE))</f>
        <v/>
      </c>
      <c r="J737" s="13" t="str">
        <f>IF($C737="","",$H737+$I737)</f>
        <v/>
      </c>
      <c r="K737" s="13" t="str">
        <f>IF($C737="","",SUMIFS(Banque_Transactions!$E:$E,Banque_Transactions!$G:$G,$C737&amp;"-"&amp;$B737))</f>
        <v/>
      </c>
      <c r="L737" s="13" t="str">
        <f>IF($C737="","",$J737-$K737)</f>
        <v/>
      </c>
      <c r="M737" t="str">
        <f>IF($C737="","",IF($L737&lt;=0,"Payé",IF($K737=0,"Impayé","Partiel")))</f>
        <v/>
      </c>
    </row>
    <row r="738" spans="1:13" ht="15">
      <c r="A738" s="17"/>
      <c r="B738" t="str">
        <f>IF($A738="","",YEAR($A738)*100+MONTH($A738))</f>
        <v/>
      </c>
      <c r="D738" t="str">
        <f>IF($C738="","",VLOOKUP($C738,Baux!$A:$K,2,FALSE))</f>
        <v/>
      </c>
      <c r="E738" t="str">
        <f>IF($C738="","",VLOOKUP(VLOOKUP($C738,Baux!$A:$K,3,FALSE),Locataires!$A:$I,2,FALSE))</f>
        <v/>
      </c>
      <c r="F738" t="str">
        <f>IF($C738="","",VLOOKUP($C738,Baux!$A:$K,8,FALSE))</f>
        <v/>
      </c>
      <c r="G738" s="12" t="str">
        <f>IF(OR($A738="",$F738=""),"",DATE(YEAR($A738),MONTH($A738),$F738))</f>
        <v/>
      </c>
      <c r="H738" s="13" t="str">
        <f>IF($C738="","",VLOOKUP($C738,Baux!$A:$K,6,FALSE))</f>
        <v/>
      </c>
      <c r="I738" s="13" t="str">
        <f>IF($C738="","",VLOOKUP($C738,Baux!$A:$K,7,FALSE))</f>
        <v/>
      </c>
      <c r="J738" s="13" t="str">
        <f>IF($C738="","",$H738+$I738)</f>
        <v/>
      </c>
      <c r="K738" s="13" t="str">
        <f>IF($C738="","",SUMIFS(Banque_Transactions!$E:$E,Banque_Transactions!$G:$G,$C738&amp;"-"&amp;$B738))</f>
        <v/>
      </c>
      <c r="L738" s="13" t="str">
        <f>IF($C738="","",$J738-$K738)</f>
        <v/>
      </c>
      <c r="M738" t="str">
        <f>IF($C738="","",IF($L738&lt;=0,"Payé",IF($K738=0,"Impayé","Partiel")))</f>
        <v/>
      </c>
    </row>
    <row r="739" spans="1:13" ht="15">
      <c r="A739" s="17"/>
      <c r="B739" t="str">
        <f>IF($A739="","",YEAR($A739)*100+MONTH($A739))</f>
        <v/>
      </c>
      <c r="D739" t="str">
        <f>IF($C739="","",VLOOKUP($C739,Baux!$A:$K,2,FALSE))</f>
        <v/>
      </c>
      <c r="E739" t="str">
        <f>IF($C739="","",VLOOKUP(VLOOKUP($C739,Baux!$A:$K,3,FALSE),Locataires!$A:$I,2,FALSE))</f>
        <v/>
      </c>
      <c r="F739" t="str">
        <f>IF($C739="","",VLOOKUP($C739,Baux!$A:$K,8,FALSE))</f>
        <v/>
      </c>
      <c r="G739" s="12" t="str">
        <f>IF(OR($A739="",$F739=""),"",DATE(YEAR($A739),MONTH($A739),$F739))</f>
        <v/>
      </c>
      <c r="H739" s="13" t="str">
        <f>IF($C739="","",VLOOKUP($C739,Baux!$A:$K,6,FALSE))</f>
        <v/>
      </c>
      <c r="I739" s="13" t="str">
        <f>IF($C739="","",VLOOKUP($C739,Baux!$A:$K,7,FALSE))</f>
        <v/>
      </c>
      <c r="J739" s="13" t="str">
        <f>IF($C739="","",$H739+$I739)</f>
        <v/>
      </c>
      <c r="K739" s="13" t="str">
        <f>IF($C739="","",SUMIFS(Banque_Transactions!$E:$E,Banque_Transactions!$G:$G,$C739&amp;"-"&amp;$B739))</f>
        <v/>
      </c>
      <c r="L739" s="13" t="str">
        <f>IF($C739="","",$J739-$K739)</f>
        <v/>
      </c>
      <c r="M739" t="str">
        <f>IF($C739="","",IF($L739&lt;=0,"Payé",IF($K739=0,"Impayé","Partiel")))</f>
        <v/>
      </c>
    </row>
    <row r="740" spans="1:13" ht="15">
      <c r="A740" s="17"/>
      <c r="B740" t="str">
        <f>IF($A740="","",YEAR($A740)*100+MONTH($A740))</f>
        <v/>
      </c>
      <c r="D740" t="str">
        <f>IF($C740="","",VLOOKUP($C740,Baux!$A:$K,2,FALSE))</f>
        <v/>
      </c>
      <c r="E740" t="str">
        <f>IF($C740="","",VLOOKUP(VLOOKUP($C740,Baux!$A:$K,3,FALSE),Locataires!$A:$I,2,FALSE))</f>
        <v/>
      </c>
      <c r="F740" t="str">
        <f>IF($C740="","",VLOOKUP($C740,Baux!$A:$K,8,FALSE))</f>
        <v/>
      </c>
      <c r="G740" s="12" t="str">
        <f>IF(OR($A740="",$F740=""),"",DATE(YEAR($A740),MONTH($A740),$F740))</f>
        <v/>
      </c>
      <c r="H740" s="13" t="str">
        <f>IF($C740="","",VLOOKUP($C740,Baux!$A:$K,6,FALSE))</f>
        <v/>
      </c>
      <c r="I740" s="13" t="str">
        <f>IF($C740="","",VLOOKUP($C740,Baux!$A:$K,7,FALSE))</f>
        <v/>
      </c>
      <c r="J740" s="13" t="str">
        <f>IF($C740="","",$H740+$I740)</f>
        <v/>
      </c>
      <c r="K740" s="13" t="str">
        <f>IF($C740="","",SUMIFS(Banque_Transactions!$E:$E,Banque_Transactions!$G:$G,$C740&amp;"-"&amp;$B740))</f>
        <v/>
      </c>
      <c r="L740" s="13" t="str">
        <f>IF($C740="","",$J740-$K740)</f>
        <v/>
      </c>
      <c r="M740" t="str">
        <f>IF($C740="","",IF($L740&lt;=0,"Payé",IF($K740=0,"Impayé","Partiel")))</f>
        <v/>
      </c>
    </row>
    <row r="741" spans="1:13" ht="15">
      <c r="A741" s="17"/>
      <c r="B741" t="str">
        <f>IF($A741="","",YEAR($A741)*100+MONTH($A741))</f>
        <v/>
      </c>
      <c r="D741" t="str">
        <f>IF($C741="","",VLOOKUP($C741,Baux!$A:$K,2,FALSE))</f>
        <v/>
      </c>
      <c r="E741" t="str">
        <f>IF($C741="","",VLOOKUP(VLOOKUP($C741,Baux!$A:$K,3,FALSE),Locataires!$A:$I,2,FALSE))</f>
        <v/>
      </c>
      <c r="F741" t="str">
        <f>IF($C741="","",VLOOKUP($C741,Baux!$A:$K,8,FALSE))</f>
        <v/>
      </c>
      <c r="G741" s="12" t="str">
        <f>IF(OR($A741="",$F741=""),"",DATE(YEAR($A741),MONTH($A741),$F741))</f>
        <v/>
      </c>
      <c r="H741" s="13" t="str">
        <f>IF($C741="","",VLOOKUP($C741,Baux!$A:$K,6,FALSE))</f>
        <v/>
      </c>
      <c r="I741" s="13" t="str">
        <f>IF($C741="","",VLOOKUP($C741,Baux!$A:$K,7,FALSE))</f>
        <v/>
      </c>
      <c r="J741" s="13" t="str">
        <f>IF($C741="","",$H741+$I741)</f>
        <v/>
      </c>
      <c r="K741" s="13" t="str">
        <f>IF($C741="","",SUMIFS(Banque_Transactions!$E:$E,Banque_Transactions!$G:$G,$C741&amp;"-"&amp;$B741))</f>
        <v/>
      </c>
      <c r="L741" s="13" t="str">
        <f>IF($C741="","",$J741-$K741)</f>
        <v/>
      </c>
      <c r="M741" t="str">
        <f>IF($C741="","",IF($L741&lt;=0,"Payé",IF($K741=0,"Impayé","Partiel")))</f>
        <v/>
      </c>
    </row>
    <row r="742" spans="1:13" ht="15">
      <c r="A742" s="17"/>
      <c r="B742" t="str">
        <f>IF($A742="","",YEAR($A742)*100+MONTH($A742))</f>
        <v/>
      </c>
      <c r="D742" t="str">
        <f>IF($C742="","",VLOOKUP($C742,Baux!$A:$K,2,FALSE))</f>
        <v/>
      </c>
      <c r="E742" t="str">
        <f>IF($C742="","",VLOOKUP(VLOOKUP($C742,Baux!$A:$K,3,FALSE),Locataires!$A:$I,2,FALSE))</f>
        <v/>
      </c>
      <c r="F742" t="str">
        <f>IF($C742="","",VLOOKUP($C742,Baux!$A:$K,8,FALSE))</f>
        <v/>
      </c>
      <c r="G742" s="12" t="str">
        <f>IF(OR($A742="",$F742=""),"",DATE(YEAR($A742),MONTH($A742),$F742))</f>
        <v/>
      </c>
      <c r="H742" s="13" t="str">
        <f>IF($C742="","",VLOOKUP($C742,Baux!$A:$K,6,FALSE))</f>
        <v/>
      </c>
      <c r="I742" s="13" t="str">
        <f>IF($C742="","",VLOOKUP($C742,Baux!$A:$K,7,FALSE))</f>
        <v/>
      </c>
      <c r="J742" s="13" t="str">
        <f>IF($C742="","",$H742+$I742)</f>
        <v/>
      </c>
      <c r="K742" s="13" t="str">
        <f>IF($C742="","",SUMIFS(Banque_Transactions!$E:$E,Banque_Transactions!$G:$G,$C742&amp;"-"&amp;$B742))</f>
        <v/>
      </c>
      <c r="L742" s="13" t="str">
        <f>IF($C742="","",$J742-$K742)</f>
        <v/>
      </c>
      <c r="M742" t="str">
        <f>IF($C742="","",IF($L742&lt;=0,"Payé",IF($K742=0,"Impayé","Partiel")))</f>
        <v/>
      </c>
    </row>
    <row r="743" spans="1:13" ht="15">
      <c r="A743" s="17"/>
      <c r="B743" t="str">
        <f>IF($A743="","",YEAR($A743)*100+MONTH($A743))</f>
        <v/>
      </c>
      <c r="D743" t="str">
        <f>IF($C743="","",VLOOKUP($C743,Baux!$A:$K,2,FALSE))</f>
        <v/>
      </c>
      <c r="E743" t="str">
        <f>IF($C743="","",VLOOKUP(VLOOKUP($C743,Baux!$A:$K,3,FALSE),Locataires!$A:$I,2,FALSE))</f>
        <v/>
      </c>
      <c r="F743" t="str">
        <f>IF($C743="","",VLOOKUP($C743,Baux!$A:$K,8,FALSE))</f>
        <v/>
      </c>
      <c r="G743" s="12" t="str">
        <f>IF(OR($A743="",$F743=""),"",DATE(YEAR($A743),MONTH($A743),$F743))</f>
        <v/>
      </c>
      <c r="H743" s="13" t="str">
        <f>IF($C743="","",VLOOKUP($C743,Baux!$A:$K,6,FALSE))</f>
        <v/>
      </c>
      <c r="I743" s="13" t="str">
        <f>IF($C743="","",VLOOKUP($C743,Baux!$A:$K,7,FALSE))</f>
        <v/>
      </c>
      <c r="J743" s="13" t="str">
        <f>IF($C743="","",$H743+$I743)</f>
        <v/>
      </c>
      <c r="K743" s="13" t="str">
        <f>IF($C743="","",SUMIFS(Banque_Transactions!$E:$E,Banque_Transactions!$G:$G,$C743&amp;"-"&amp;$B743))</f>
        <v/>
      </c>
      <c r="L743" s="13" t="str">
        <f>IF($C743="","",$J743-$K743)</f>
        <v/>
      </c>
      <c r="M743" t="str">
        <f>IF($C743="","",IF($L743&lt;=0,"Payé",IF($K743=0,"Impayé","Partiel")))</f>
        <v/>
      </c>
    </row>
    <row r="744" spans="1:13" ht="15">
      <c r="A744" s="17"/>
      <c r="B744" t="str">
        <f>IF($A744="","",YEAR($A744)*100+MONTH($A744))</f>
        <v/>
      </c>
      <c r="D744" t="str">
        <f>IF($C744="","",VLOOKUP($C744,Baux!$A:$K,2,FALSE))</f>
        <v/>
      </c>
      <c r="E744" t="str">
        <f>IF($C744="","",VLOOKUP(VLOOKUP($C744,Baux!$A:$K,3,FALSE),Locataires!$A:$I,2,FALSE))</f>
        <v/>
      </c>
      <c r="F744" t="str">
        <f>IF($C744="","",VLOOKUP($C744,Baux!$A:$K,8,FALSE))</f>
        <v/>
      </c>
      <c r="G744" s="12" t="str">
        <f>IF(OR($A744="",$F744=""),"",DATE(YEAR($A744),MONTH($A744),$F744))</f>
        <v/>
      </c>
      <c r="H744" s="13" t="str">
        <f>IF($C744="","",VLOOKUP($C744,Baux!$A:$K,6,FALSE))</f>
        <v/>
      </c>
      <c r="I744" s="13" t="str">
        <f>IF($C744="","",VLOOKUP($C744,Baux!$A:$K,7,FALSE))</f>
        <v/>
      </c>
      <c r="J744" s="13" t="str">
        <f>IF($C744="","",$H744+$I744)</f>
        <v/>
      </c>
      <c r="K744" s="13" t="str">
        <f>IF($C744="","",SUMIFS(Banque_Transactions!$E:$E,Banque_Transactions!$G:$G,$C744&amp;"-"&amp;$B744))</f>
        <v/>
      </c>
      <c r="L744" s="13" t="str">
        <f>IF($C744="","",$J744-$K744)</f>
        <v/>
      </c>
      <c r="M744" t="str">
        <f>IF($C744="","",IF($L744&lt;=0,"Payé",IF($K744=0,"Impayé","Partiel")))</f>
        <v/>
      </c>
    </row>
    <row r="745" spans="1:13" ht="15">
      <c r="A745" s="17"/>
      <c r="B745" t="str">
        <f>IF($A745="","",YEAR($A745)*100+MONTH($A745))</f>
        <v/>
      </c>
      <c r="D745" t="str">
        <f>IF($C745="","",VLOOKUP($C745,Baux!$A:$K,2,FALSE))</f>
        <v/>
      </c>
      <c r="E745" t="str">
        <f>IF($C745="","",VLOOKUP(VLOOKUP($C745,Baux!$A:$K,3,FALSE),Locataires!$A:$I,2,FALSE))</f>
        <v/>
      </c>
      <c r="F745" t="str">
        <f>IF($C745="","",VLOOKUP($C745,Baux!$A:$K,8,FALSE))</f>
        <v/>
      </c>
      <c r="G745" s="12" t="str">
        <f>IF(OR($A745="",$F745=""),"",DATE(YEAR($A745),MONTH($A745),$F745))</f>
        <v/>
      </c>
      <c r="H745" s="13" t="str">
        <f>IF($C745="","",VLOOKUP($C745,Baux!$A:$K,6,FALSE))</f>
        <v/>
      </c>
      <c r="I745" s="13" t="str">
        <f>IF($C745="","",VLOOKUP($C745,Baux!$A:$K,7,FALSE))</f>
        <v/>
      </c>
      <c r="J745" s="13" t="str">
        <f>IF($C745="","",$H745+$I745)</f>
        <v/>
      </c>
      <c r="K745" s="13" t="str">
        <f>IF($C745="","",SUMIFS(Banque_Transactions!$E:$E,Banque_Transactions!$G:$G,$C745&amp;"-"&amp;$B745))</f>
        <v/>
      </c>
      <c r="L745" s="13" t="str">
        <f>IF($C745="","",$J745-$K745)</f>
        <v/>
      </c>
      <c r="M745" t="str">
        <f>IF($C745="","",IF($L745&lt;=0,"Payé",IF($K745=0,"Impayé","Partiel")))</f>
        <v/>
      </c>
    </row>
    <row r="746" spans="1:13" ht="15">
      <c r="A746" s="17"/>
      <c r="B746" t="str">
        <f>IF($A746="","",YEAR($A746)*100+MONTH($A746))</f>
        <v/>
      </c>
      <c r="D746" t="str">
        <f>IF($C746="","",VLOOKUP($C746,Baux!$A:$K,2,FALSE))</f>
        <v/>
      </c>
      <c r="E746" t="str">
        <f>IF($C746="","",VLOOKUP(VLOOKUP($C746,Baux!$A:$K,3,FALSE),Locataires!$A:$I,2,FALSE))</f>
        <v/>
      </c>
      <c r="F746" t="str">
        <f>IF($C746="","",VLOOKUP($C746,Baux!$A:$K,8,FALSE))</f>
        <v/>
      </c>
      <c r="G746" s="12" t="str">
        <f>IF(OR($A746="",$F746=""),"",DATE(YEAR($A746),MONTH($A746),$F746))</f>
        <v/>
      </c>
      <c r="H746" s="13" t="str">
        <f>IF($C746="","",VLOOKUP($C746,Baux!$A:$K,6,FALSE))</f>
        <v/>
      </c>
      <c r="I746" s="13" t="str">
        <f>IF($C746="","",VLOOKUP($C746,Baux!$A:$K,7,FALSE))</f>
        <v/>
      </c>
      <c r="J746" s="13" t="str">
        <f>IF($C746="","",$H746+$I746)</f>
        <v/>
      </c>
      <c r="K746" s="13" t="str">
        <f>IF($C746="","",SUMIFS(Banque_Transactions!$E:$E,Banque_Transactions!$G:$G,$C746&amp;"-"&amp;$B746))</f>
        <v/>
      </c>
      <c r="L746" s="13" t="str">
        <f>IF($C746="","",$J746-$K746)</f>
        <v/>
      </c>
      <c r="M746" t="str">
        <f>IF($C746="","",IF($L746&lt;=0,"Payé",IF($K746=0,"Impayé","Partiel")))</f>
        <v/>
      </c>
    </row>
    <row r="747" spans="1:13" ht="15">
      <c r="A747" s="17"/>
      <c r="B747" t="str">
        <f>IF($A747="","",YEAR($A747)*100+MONTH($A747))</f>
        <v/>
      </c>
      <c r="D747" t="str">
        <f>IF($C747="","",VLOOKUP($C747,Baux!$A:$K,2,FALSE))</f>
        <v/>
      </c>
      <c r="E747" t="str">
        <f>IF($C747="","",VLOOKUP(VLOOKUP($C747,Baux!$A:$K,3,FALSE),Locataires!$A:$I,2,FALSE))</f>
        <v/>
      </c>
      <c r="F747" t="str">
        <f>IF($C747="","",VLOOKUP($C747,Baux!$A:$K,8,FALSE))</f>
        <v/>
      </c>
      <c r="G747" s="12" t="str">
        <f>IF(OR($A747="",$F747=""),"",DATE(YEAR($A747),MONTH($A747),$F747))</f>
        <v/>
      </c>
      <c r="H747" s="13" t="str">
        <f>IF($C747="","",VLOOKUP($C747,Baux!$A:$K,6,FALSE))</f>
        <v/>
      </c>
      <c r="I747" s="13" t="str">
        <f>IF($C747="","",VLOOKUP($C747,Baux!$A:$K,7,FALSE))</f>
        <v/>
      </c>
      <c r="J747" s="13" t="str">
        <f>IF($C747="","",$H747+$I747)</f>
        <v/>
      </c>
      <c r="K747" s="13" t="str">
        <f>IF($C747="","",SUMIFS(Banque_Transactions!$E:$E,Banque_Transactions!$G:$G,$C747&amp;"-"&amp;$B747))</f>
        <v/>
      </c>
      <c r="L747" s="13" t="str">
        <f>IF($C747="","",$J747-$K747)</f>
        <v/>
      </c>
      <c r="M747" t="str">
        <f>IF($C747="","",IF($L747&lt;=0,"Payé",IF($K747=0,"Impayé","Partiel")))</f>
        <v/>
      </c>
    </row>
    <row r="748" spans="1:13" ht="15">
      <c r="A748" s="17"/>
      <c r="B748" t="str">
        <f>IF($A748="","",YEAR($A748)*100+MONTH($A748))</f>
        <v/>
      </c>
      <c r="D748" t="str">
        <f>IF($C748="","",VLOOKUP($C748,Baux!$A:$K,2,FALSE))</f>
        <v/>
      </c>
      <c r="E748" t="str">
        <f>IF($C748="","",VLOOKUP(VLOOKUP($C748,Baux!$A:$K,3,FALSE),Locataires!$A:$I,2,FALSE))</f>
        <v/>
      </c>
      <c r="F748" t="str">
        <f>IF($C748="","",VLOOKUP($C748,Baux!$A:$K,8,FALSE))</f>
        <v/>
      </c>
      <c r="G748" s="12" t="str">
        <f>IF(OR($A748="",$F748=""),"",DATE(YEAR($A748),MONTH($A748),$F748))</f>
        <v/>
      </c>
      <c r="H748" s="13" t="str">
        <f>IF($C748="","",VLOOKUP($C748,Baux!$A:$K,6,FALSE))</f>
        <v/>
      </c>
      <c r="I748" s="13" t="str">
        <f>IF($C748="","",VLOOKUP($C748,Baux!$A:$K,7,FALSE))</f>
        <v/>
      </c>
      <c r="J748" s="13" t="str">
        <f>IF($C748="","",$H748+$I748)</f>
        <v/>
      </c>
      <c r="K748" s="13" t="str">
        <f>IF($C748="","",SUMIFS(Banque_Transactions!$E:$E,Banque_Transactions!$G:$G,$C748&amp;"-"&amp;$B748))</f>
        <v/>
      </c>
      <c r="L748" s="13" t="str">
        <f>IF($C748="","",$J748-$K748)</f>
        <v/>
      </c>
      <c r="M748" t="str">
        <f>IF($C748="","",IF($L748&lt;=0,"Payé",IF($K748=0,"Impayé","Partiel")))</f>
        <v/>
      </c>
    </row>
    <row r="749" spans="1:13" ht="15">
      <c r="A749" s="17"/>
      <c r="B749" t="str">
        <f>IF($A749="","",YEAR($A749)*100+MONTH($A749))</f>
        <v/>
      </c>
      <c r="D749" t="str">
        <f>IF($C749="","",VLOOKUP($C749,Baux!$A:$K,2,FALSE))</f>
        <v/>
      </c>
      <c r="E749" t="str">
        <f>IF($C749="","",VLOOKUP(VLOOKUP($C749,Baux!$A:$K,3,FALSE),Locataires!$A:$I,2,FALSE))</f>
        <v/>
      </c>
      <c r="F749" t="str">
        <f>IF($C749="","",VLOOKUP($C749,Baux!$A:$K,8,FALSE))</f>
        <v/>
      </c>
      <c r="G749" s="12" t="str">
        <f>IF(OR($A749="",$F749=""),"",DATE(YEAR($A749),MONTH($A749),$F749))</f>
        <v/>
      </c>
      <c r="H749" s="13" t="str">
        <f>IF($C749="","",VLOOKUP($C749,Baux!$A:$K,6,FALSE))</f>
        <v/>
      </c>
      <c r="I749" s="13" t="str">
        <f>IF($C749="","",VLOOKUP($C749,Baux!$A:$K,7,FALSE))</f>
        <v/>
      </c>
      <c r="J749" s="13" t="str">
        <f>IF($C749="","",$H749+$I749)</f>
        <v/>
      </c>
      <c r="K749" s="13" t="str">
        <f>IF($C749="","",SUMIFS(Banque_Transactions!$E:$E,Banque_Transactions!$G:$G,$C749&amp;"-"&amp;$B749))</f>
        <v/>
      </c>
      <c r="L749" s="13" t="str">
        <f>IF($C749="","",$J749-$K749)</f>
        <v/>
      </c>
      <c r="M749" t="str">
        <f>IF($C749="","",IF($L749&lt;=0,"Payé",IF($K749=0,"Impayé","Partiel")))</f>
        <v/>
      </c>
    </row>
    <row r="750" spans="1:13" ht="15">
      <c r="A750" s="17"/>
      <c r="B750" t="str">
        <f>IF($A750="","",YEAR($A750)*100+MONTH($A750))</f>
        <v/>
      </c>
      <c r="D750" t="str">
        <f>IF($C750="","",VLOOKUP($C750,Baux!$A:$K,2,FALSE))</f>
        <v/>
      </c>
      <c r="E750" t="str">
        <f>IF($C750="","",VLOOKUP(VLOOKUP($C750,Baux!$A:$K,3,FALSE),Locataires!$A:$I,2,FALSE))</f>
        <v/>
      </c>
      <c r="F750" t="str">
        <f>IF($C750="","",VLOOKUP($C750,Baux!$A:$K,8,FALSE))</f>
        <v/>
      </c>
      <c r="G750" s="12" t="str">
        <f>IF(OR($A750="",$F750=""),"",DATE(YEAR($A750),MONTH($A750),$F750))</f>
        <v/>
      </c>
      <c r="H750" s="13" t="str">
        <f>IF($C750="","",VLOOKUP($C750,Baux!$A:$K,6,FALSE))</f>
        <v/>
      </c>
      <c r="I750" s="13" t="str">
        <f>IF($C750="","",VLOOKUP($C750,Baux!$A:$K,7,FALSE))</f>
        <v/>
      </c>
      <c r="J750" s="13" t="str">
        <f>IF($C750="","",$H750+$I750)</f>
        <v/>
      </c>
      <c r="K750" s="13" t="str">
        <f>IF($C750="","",SUMIFS(Banque_Transactions!$E:$E,Banque_Transactions!$G:$G,$C750&amp;"-"&amp;$B750))</f>
        <v/>
      </c>
      <c r="L750" s="13" t="str">
        <f>IF($C750="","",$J750-$K750)</f>
        <v/>
      </c>
      <c r="M750" t="str">
        <f>IF($C750="","",IF($L750&lt;=0,"Payé",IF($K750=0,"Impayé","Partiel")))</f>
        <v/>
      </c>
    </row>
    <row r="751" spans="1:13" ht="15">
      <c r="A751" s="17"/>
      <c r="B751" t="str">
        <f>IF($A751="","",YEAR($A751)*100+MONTH($A751))</f>
        <v/>
      </c>
      <c r="D751" t="str">
        <f>IF($C751="","",VLOOKUP($C751,Baux!$A:$K,2,FALSE))</f>
        <v/>
      </c>
      <c r="E751" t="str">
        <f>IF($C751="","",VLOOKUP(VLOOKUP($C751,Baux!$A:$K,3,FALSE),Locataires!$A:$I,2,FALSE))</f>
        <v/>
      </c>
      <c r="F751" t="str">
        <f>IF($C751="","",VLOOKUP($C751,Baux!$A:$K,8,FALSE))</f>
        <v/>
      </c>
      <c r="G751" s="12" t="str">
        <f>IF(OR($A751="",$F751=""),"",DATE(YEAR($A751),MONTH($A751),$F751))</f>
        <v/>
      </c>
      <c r="H751" s="13" t="str">
        <f>IF($C751="","",VLOOKUP($C751,Baux!$A:$K,6,FALSE))</f>
        <v/>
      </c>
      <c r="I751" s="13" t="str">
        <f>IF($C751="","",VLOOKUP($C751,Baux!$A:$K,7,FALSE))</f>
        <v/>
      </c>
      <c r="J751" s="13" t="str">
        <f>IF($C751="","",$H751+$I751)</f>
        <v/>
      </c>
      <c r="K751" s="13" t="str">
        <f>IF($C751="","",SUMIFS(Banque_Transactions!$E:$E,Banque_Transactions!$G:$G,$C751&amp;"-"&amp;$B751))</f>
        <v/>
      </c>
      <c r="L751" s="13" t="str">
        <f>IF($C751="","",$J751-$K751)</f>
        <v/>
      </c>
      <c r="M751" t="str">
        <f>IF($C751="","",IF($L751&lt;=0,"Payé",IF($K751=0,"Impayé","Partiel")))</f>
        <v/>
      </c>
    </row>
    <row r="752" spans="1:13" ht="15">
      <c r="A752" s="17"/>
      <c r="B752" t="str">
        <f>IF($A752="","",YEAR($A752)*100+MONTH($A752))</f>
        <v/>
      </c>
      <c r="D752" t="str">
        <f>IF($C752="","",VLOOKUP($C752,Baux!$A:$K,2,FALSE))</f>
        <v/>
      </c>
      <c r="E752" t="str">
        <f>IF($C752="","",VLOOKUP(VLOOKUP($C752,Baux!$A:$K,3,FALSE),Locataires!$A:$I,2,FALSE))</f>
        <v/>
      </c>
      <c r="F752" t="str">
        <f>IF($C752="","",VLOOKUP($C752,Baux!$A:$K,8,FALSE))</f>
        <v/>
      </c>
      <c r="G752" s="12" t="str">
        <f>IF(OR($A752="",$F752=""),"",DATE(YEAR($A752),MONTH($A752),$F752))</f>
        <v/>
      </c>
      <c r="H752" s="13" t="str">
        <f>IF($C752="","",VLOOKUP($C752,Baux!$A:$K,6,FALSE))</f>
        <v/>
      </c>
      <c r="I752" s="13" t="str">
        <f>IF($C752="","",VLOOKUP($C752,Baux!$A:$K,7,FALSE))</f>
        <v/>
      </c>
      <c r="J752" s="13" t="str">
        <f>IF($C752="","",$H752+$I752)</f>
        <v/>
      </c>
      <c r="K752" s="13" t="str">
        <f>IF($C752="","",SUMIFS(Banque_Transactions!$E:$E,Banque_Transactions!$G:$G,$C752&amp;"-"&amp;$B752))</f>
        <v/>
      </c>
      <c r="L752" s="13" t="str">
        <f>IF($C752="","",$J752-$K752)</f>
        <v/>
      </c>
      <c r="M752" t="str">
        <f>IF($C752="","",IF($L752&lt;=0,"Payé",IF($K752=0,"Impayé","Partiel")))</f>
        <v/>
      </c>
    </row>
    <row r="753" spans="1:13" ht="15">
      <c r="A753" s="17"/>
      <c r="B753" t="str">
        <f>IF($A753="","",YEAR($A753)*100+MONTH($A753))</f>
        <v/>
      </c>
      <c r="D753" t="str">
        <f>IF($C753="","",VLOOKUP($C753,Baux!$A:$K,2,FALSE))</f>
        <v/>
      </c>
      <c r="E753" t="str">
        <f>IF($C753="","",VLOOKUP(VLOOKUP($C753,Baux!$A:$K,3,FALSE),Locataires!$A:$I,2,FALSE))</f>
        <v/>
      </c>
      <c r="F753" t="str">
        <f>IF($C753="","",VLOOKUP($C753,Baux!$A:$K,8,FALSE))</f>
        <v/>
      </c>
      <c r="G753" s="12" t="str">
        <f>IF(OR($A753="",$F753=""),"",DATE(YEAR($A753),MONTH($A753),$F753))</f>
        <v/>
      </c>
      <c r="H753" s="13" t="str">
        <f>IF($C753="","",VLOOKUP($C753,Baux!$A:$K,6,FALSE))</f>
        <v/>
      </c>
      <c r="I753" s="13" t="str">
        <f>IF($C753="","",VLOOKUP($C753,Baux!$A:$K,7,FALSE))</f>
        <v/>
      </c>
      <c r="J753" s="13" t="str">
        <f>IF($C753="","",$H753+$I753)</f>
        <v/>
      </c>
      <c r="K753" s="13" t="str">
        <f>IF($C753="","",SUMIFS(Banque_Transactions!$E:$E,Banque_Transactions!$G:$G,$C753&amp;"-"&amp;$B753))</f>
        <v/>
      </c>
      <c r="L753" s="13" t="str">
        <f>IF($C753="","",$J753-$K753)</f>
        <v/>
      </c>
      <c r="M753" t="str">
        <f>IF($C753="","",IF($L753&lt;=0,"Payé",IF($K753=0,"Impayé","Partiel")))</f>
        <v/>
      </c>
    </row>
    <row r="754" spans="1:13" ht="15">
      <c r="A754" s="17"/>
      <c r="B754" t="str">
        <f>IF($A754="","",YEAR($A754)*100+MONTH($A754))</f>
        <v/>
      </c>
      <c r="D754" t="str">
        <f>IF($C754="","",VLOOKUP($C754,Baux!$A:$K,2,FALSE))</f>
        <v/>
      </c>
      <c r="E754" t="str">
        <f>IF($C754="","",VLOOKUP(VLOOKUP($C754,Baux!$A:$K,3,FALSE),Locataires!$A:$I,2,FALSE))</f>
        <v/>
      </c>
      <c r="F754" t="str">
        <f>IF($C754="","",VLOOKUP($C754,Baux!$A:$K,8,FALSE))</f>
        <v/>
      </c>
      <c r="G754" s="12" t="str">
        <f>IF(OR($A754="",$F754=""),"",DATE(YEAR($A754),MONTH($A754),$F754))</f>
        <v/>
      </c>
      <c r="H754" s="13" t="str">
        <f>IF($C754="","",VLOOKUP($C754,Baux!$A:$K,6,FALSE))</f>
        <v/>
      </c>
      <c r="I754" s="13" t="str">
        <f>IF($C754="","",VLOOKUP($C754,Baux!$A:$K,7,FALSE))</f>
        <v/>
      </c>
      <c r="J754" s="13" t="str">
        <f>IF($C754="","",$H754+$I754)</f>
        <v/>
      </c>
      <c r="K754" s="13" t="str">
        <f>IF($C754="","",SUMIFS(Banque_Transactions!$E:$E,Banque_Transactions!$G:$G,$C754&amp;"-"&amp;$B754))</f>
        <v/>
      </c>
      <c r="L754" s="13" t="str">
        <f>IF($C754="","",$J754-$K754)</f>
        <v/>
      </c>
      <c r="M754" t="str">
        <f>IF($C754="","",IF($L754&lt;=0,"Payé",IF($K754=0,"Impayé","Partiel")))</f>
        <v/>
      </c>
    </row>
    <row r="755" spans="1:13" ht="15">
      <c r="A755" s="17"/>
      <c r="B755" t="str">
        <f>IF($A755="","",YEAR($A755)*100+MONTH($A755))</f>
        <v/>
      </c>
      <c r="D755" t="str">
        <f>IF($C755="","",VLOOKUP($C755,Baux!$A:$K,2,FALSE))</f>
        <v/>
      </c>
      <c r="E755" t="str">
        <f>IF($C755="","",VLOOKUP(VLOOKUP($C755,Baux!$A:$K,3,FALSE),Locataires!$A:$I,2,FALSE))</f>
        <v/>
      </c>
      <c r="F755" t="str">
        <f>IF($C755="","",VLOOKUP($C755,Baux!$A:$K,8,FALSE))</f>
        <v/>
      </c>
      <c r="G755" s="12" t="str">
        <f>IF(OR($A755="",$F755=""),"",DATE(YEAR($A755),MONTH($A755),$F755))</f>
        <v/>
      </c>
      <c r="H755" s="13" t="str">
        <f>IF($C755="","",VLOOKUP($C755,Baux!$A:$K,6,FALSE))</f>
        <v/>
      </c>
      <c r="I755" s="13" t="str">
        <f>IF($C755="","",VLOOKUP($C755,Baux!$A:$K,7,FALSE))</f>
        <v/>
      </c>
      <c r="J755" s="13" t="str">
        <f>IF($C755="","",$H755+$I755)</f>
        <v/>
      </c>
      <c r="K755" s="13" t="str">
        <f>IF($C755="","",SUMIFS(Banque_Transactions!$E:$E,Banque_Transactions!$G:$G,$C755&amp;"-"&amp;$B755))</f>
        <v/>
      </c>
      <c r="L755" s="13" t="str">
        <f>IF($C755="","",$J755-$K755)</f>
        <v/>
      </c>
      <c r="M755" t="str">
        <f>IF($C755="","",IF($L755&lt;=0,"Payé",IF($K755=0,"Impayé","Partiel")))</f>
        <v/>
      </c>
    </row>
    <row r="756" spans="1:13" ht="15">
      <c r="A756" s="17"/>
      <c r="B756" t="str">
        <f>IF($A756="","",YEAR($A756)*100+MONTH($A756))</f>
        <v/>
      </c>
      <c r="D756" t="str">
        <f>IF($C756="","",VLOOKUP($C756,Baux!$A:$K,2,FALSE))</f>
        <v/>
      </c>
      <c r="E756" t="str">
        <f>IF($C756="","",VLOOKUP(VLOOKUP($C756,Baux!$A:$K,3,FALSE),Locataires!$A:$I,2,FALSE))</f>
        <v/>
      </c>
      <c r="F756" t="str">
        <f>IF($C756="","",VLOOKUP($C756,Baux!$A:$K,8,FALSE))</f>
        <v/>
      </c>
      <c r="G756" s="12" t="str">
        <f>IF(OR($A756="",$F756=""),"",DATE(YEAR($A756),MONTH($A756),$F756))</f>
        <v/>
      </c>
      <c r="H756" s="13" t="str">
        <f>IF($C756="","",VLOOKUP($C756,Baux!$A:$K,6,FALSE))</f>
        <v/>
      </c>
      <c r="I756" s="13" t="str">
        <f>IF($C756="","",VLOOKUP($C756,Baux!$A:$K,7,FALSE))</f>
        <v/>
      </c>
      <c r="J756" s="13" t="str">
        <f>IF($C756="","",$H756+$I756)</f>
        <v/>
      </c>
      <c r="K756" s="13" t="str">
        <f>IF($C756="","",SUMIFS(Banque_Transactions!$E:$E,Banque_Transactions!$G:$G,$C756&amp;"-"&amp;$B756))</f>
        <v/>
      </c>
      <c r="L756" s="13" t="str">
        <f>IF($C756="","",$J756-$K756)</f>
        <v/>
      </c>
      <c r="M756" t="str">
        <f>IF($C756="","",IF($L756&lt;=0,"Payé",IF($K756=0,"Impayé","Partiel")))</f>
        <v/>
      </c>
    </row>
    <row r="757" spans="1:13" ht="15">
      <c r="A757" s="17"/>
      <c r="B757" t="str">
        <f>IF($A757="","",YEAR($A757)*100+MONTH($A757))</f>
        <v/>
      </c>
      <c r="D757" t="str">
        <f>IF($C757="","",VLOOKUP($C757,Baux!$A:$K,2,FALSE))</f>
        <v/>
      </c>
      <c r="E757" t="str">
        <f>IF($C757="","",VLOOKUP(VLOOKUP($C757,Baux!$A:$K,3,FALSE),Locataires!$A:$I,2,FALSE))</f>
        <v/>
      </c>
      <c r="F757" t="str">
        <f>IF($C757="","",VLOOKUP($C757,Baux!$A:$K,8,FALSE))</f>
        <v/>
      </c>
      <c r="G757" s="12" t="str">
        <f>IF(OR($A757="",$F757=""),"",DATE(YEAR($A757),MONTH($A757),$F757))</f>
        <v/>
      </c>
      <c r="H757" s="13" t="str">
        <f>IF($C757="","",VLOOKUP($C757,Baux!$A:$K,6,FALSE))</f>
        <v/>
      </c>
      <c r="I757" s="13" t="str">
        <f>IF($C757="","",VLOOKUP($C757,Baux!$A:$K,7,FALSE))</f>
        <v/>
      </c>
      <c r="J757" s="13" t="str">
        <f>IF($C757="","",$H757+$I757)</f>
        <v/>
      </c>
      <c r="K757" s="13" t="str">
        <f>IF($C757="","",SUMIFS(Banque_Transactions!$E:$E,Banque_Transactions!$G:$G,$C757&amp;"-"&amp;$B757))</f>
        <v/>
      </c>
      <c r="L757" s="13" t="str">
        <f>IF($C757="","",$J757-$K757)</f>
        <v/>
      </c>
      <c r="M757" t="str">
        <f>IF($C757="","",IF($L757&lt;=0,"Payé",IF($K757=0,"Impayé","Partiel")))</f>
        <v/>
      </c>
    </row>
    <row r="758" spans="1:13" ht="15">
      <c r="A758" s="17"/>
      <c r="B758" t="str">
        <f>IF($A758="","",YEAR($A758)*100+MONTH($A758))</f>
        <v/>
      </c>
      <c r="D758" t="str">
        <f>IF($C758="","",VLOOKUP($C758,Baux!$A:$K,2,FALSE))</f>
        <v/>
      </c>
      <c r="E758" t="str">
        <f>IF($C758="","",VLOOKUP(VLOOKUP($C758,Baux!$A:$K,3,FALSE),Locataires!$A:$I,2,FALSE))</f>
        <v/>
      </c>
      <c r="F758" t="str">
        <f>IF($C758="","",VLOOKUP($C758,Baux!$A:$K,8,FALSE))</f>
        <v/>
      </c>
      <c r="G758" s="12" t="str">
        <f>IF(OR($A758="",$F758=""),"",DATE(YEAR($A758),MONTH($A758),$F758))</f>
        <v/>
      </c>
      <c r="H758" s="13" t="str">
        <f>IF($C758="","",VLOOKUP($C758,Baux!$A:$K,6,FALSE))</f>
        <v/>
      </c>
      <c r="I758" s="13" t="str">
        <f>IF($C758="","",VLOOKUP($C758,Baux!$A:$K,7,FALSE))</f>
        <v/>
      </c>
      <c r="J758" s="13" t="str">
        <f>IF($C758="","",$H758+$I758)</f>
        <v/>
      </c>
      <c r="K758" s="13" t="str">
        <f>IF($C758="","",SUMIFS(Banque_Transactions!$E:$E,Banque_Transactions!$G:$G,$C758&amp;"-"&amp;$B758))</f>
        <v/>
      </c>
      <c r="L758" s="13" t="str">
        <f>IF($C758="","",$J758-$K758)</f>
        <v/>
      </c>
      <c r="M758" t="str">
        <f>IF($C758="","",IF($L758&lt;=0,"Payé",IF($K758=0,"Impayé","Partiel")))</f>
        <v/>
      </c>
    </row>
    <row r="759" spans="1:13" ht="15">
      <c r="A759" s="17"/>
      <c r="B759" t="str">
        <f>IF($A759="","",YEAR($A759)*100+MONTH($A759))</f>
        <v/>
      </c>
      <c r="D759" t="str">
        <f>IF($C759="","",VLOOKUP($C759,Baux!$A:$K,2,FALSE))</f>
        <v/>
      </c>
      <c r="E759" t="str">
        <f>IF($C759="","",VLOOKUP(VLOOKUP($C759,Baux!$A:$K,3,FALSE),Locataires!$A:$I,2,FALSE))</f>
        <v/>
      </c>
      <c r="F759" t="str">
        <f>IF($C759="","",VLOOKUP($C759,Baux!$A:$K,8,FALSE))</f>
        <v/>
      </c>
      <c r="G759" s="12" t="str">
        <f>IF(OR($A759="",$F759=""),"",DATE(YEAR($A759),MONTH($A759),$F759))</f>
        <v/>
      </c>
      <c r="H759" s="13" t="str">
        <f>IF($C759="","",VLOOKUP($C759,Baux!$A:$K,6,FALSE))</f>
        <v/>
      </c>
      <c r="I759" s="13" t="str">
        <f>IF($C759="","",VLOOKUP($C759,Baux!$A:$K,7,FALSE))</f>
        <v/>
      </c>
      <c r="J759" s="13" t="str">
        <f>IF($C759="","",$H759+$I759)</f>
        <v/>
      </c>
      <c r="K759" s="13" t="str">
        <f>IF($C759="","",SUMIFS(Banque_Transactions!$E:$E,Banque_Transactions!$G:$G,$C759&amp;"-"&amp;$B759))</f>
        <v/>
      </c>
      <c r="L759" s="13" t="str">
        <f>IF($C759="","",$J759-$K759)</f>
        <v/>
      </c>
      <c r="M759" t="str">
        <f>IF($C759="","",IF($L759&lt;=0,"Payé",IF($K759=0,"Impayé","Partiel")))</f>
        <v/>
      </c>
    </row>
    <row r="760" spans="1:13" ht="15">
      <c r="A760" s="17"/>
      <c r="B760" t="str">
        <f>IF($A760="","",YEAR($A760)*100+MONTH($A760))</f>
        <v/>
      </c>
      <c r="D760" t="str">
        <f>IF($C760="","",VLOOKUP($C760,Baux!$A:$K,2,FALSE))</f>
        <v/>
      </c>
      <c r="E760" t="str">
        <f>IF($C760="","",VLOOKUP(VLOOKUP($C760,Baux!$A:$K,3,FALSE),Locataires!$A:$I,2,FALSE))</f>
        <v/>
      </c>
      <c r="F760" t="str">
        <f>IF($C760="","",VLOOKUP($C760,Baux!$A:$K,8,FALSE))</f>
        <v/>
      </c>
      <c r="G760" s="12" t="str">
        <f>IF(OR($A760="",$F760=""),"",DATE(YEAR($A760),MONTH($A760),$F760))</f>
        <v/>
      </c>
      <c r="H760" s="13" t="str">
        <f>IF($C760="","",VLOOKUP($C760,Baux!$A:$K,6,FALSE))</f>
        <v/>
      </c>
      <c r="I760" s="13" t="str">
        <f>IF($C760="","",VLOOKUP($C760,Baux!$A:$K,7,FALSE))</f>
        <v/>
      </c>
      <c r="J760" s="13" t="str">
        <f>IF($C760="","",$H760+$I760)</f>
        <v/>
      </c>
      <c r="K760" s="13" t="str">
        <f>IF($C760="","",SUMIFS(Banque_Transactions!$E:$E,Banque_Transactions!$G:$G,$C760&amp;"-"&amp;$B760))</f>
        <v/>
      </c>
      <c r="L760" s="13" t="str">
        <f>IF($C760="","",$J760-$K760)</f>
        <v/>
      </c>
      <c r="M760" t="str">
        <f>IF($C760="","",IF($L760&lt;=0,"Payé",IF($K760=0,"Impayé","Partiel")))</f>
        <v/>
      </c>
    </row>
    <row r="761" spans="1:13" ht="15">
      <c r="A761" s="17"/>
      <c r="B761" t="str">
        <f>IF($A761="","",YEAR($A761)*100+MONTH($A761))</f>
        <v/>
      </c>
      <c r="D761" t="str">
        <f>IF($C761="","",VLOOKUP($C761,Baux!$A:$K,2,FALSE))</f>
        <v/>
      </c>
      <c r="E761" t="str">
        <f>IF($C761="","",VLOOKUP(VLOOKUP($C761,Baux!$A:$K,3,FALSE),Locataires!$A:$I,2,FALSE))</f>
        <v/>
      </c>
      <c r="F761" t="str">
        <f>IF($C761="","",VLOOKUP($C761,Baux!$A:$K,8,FALSE))</f>
        <v/>
      </c>
      <c r="G761" s="12" t="str">
        <f>IF(OR($A761="",$F761=""),"",DATE(YEAR($A761),MONTH($A761),$F761))</f>
        <v/>
      </c>
      <c r="H761" s="13" t="str">
        <f>IF($C761="","",VLOOKUP($C761,Baux!$A:$K,6,FALSE))</f>
        <v/>
      </c>
      <c r="I761" s="13" t="str">
        <f>IF($C761="","",VLOOKUP($C761,Baux!$A:$K,7,FALSE))</f>
        <v/>
      </c>
      <c r="J761" s="13" t="str">
        <f>IF($C761="","",$H761+$I761)</f>
        <v/>
      </c>
      <c r="K761" s="13" t="str">
        <f>IF($C761="","",SUMIFS(Banque_Transactions!$E:$E,Banque_Transactions!$G:$G,$C761&amp;"-"&amp;$B761))</f>
        <v/>
      </c>
      <c r="L761" s="13" t="str">
        <f>IF($C761="","",$J761-$K761)</f>
        <v/>
      </c>
      <c r="M761" t="str">
        <f>IF($C761="","",IF($L761&lt;=0,"Payé",IF($K761=0,"Impayé","Partiel")))</f>
        <v/>
      </c>
    </row>
    <row r="762" spans="1:13" ht="15">
      <c r="A762" s="17"/>
      <c r="B762" t="str">
        <f>IF($A762="","",YEAR($A762)*100+MONTH($A762))</f>
        <v/>
      </c>
      <c r="D762" t="str">
        <f>IF($C762="","",VLOOKUP($C762,Baux!$A:$K,2,FALSE))</f>
        <v/>
      </c>
      <c r="E762" t="str">
        <f>IF($C762="","",VLOOKUP(VLOOKUP($C762,Baux!$A:$K,3,FALSE),Locataires!$A:$I,2,FALSE))</f>
        <v/>
      </c>
      <c r="F762" t="str">
        <f>IF($C762="","",VLOOKUP($C762,Baux!$A:$K,8,FALSE))</f>
        <v/>
      </c>
      <c r="G762" s="12" t="str">
        <f>IF(OR($A762="",$F762=""),"",DATE(YEAR($A762),MONTH($A762),$F762))</f>
        <v/>
      </c>
      <c r="H762" s="13" t="str">
        <f>IF($C762="","",VLOOKUP($C762,Baux!$A:$K,6,FALSE))</f>
        <v/>
      </c>
      <c r="I762" s="13" t="str">
        <f>IF($C762="","",VLOOKUP($C762,Baux!$A:$K,7,FALSE))</f>
        <v/>
      </c>
      <c r="J762" s="13" t="str">
        <f>IF($C762="","",$H762+$I762)</f>
        <v/>
      </c>
      <c r="K762" s="13" t="str">
        <f>IF($C762="","",SUMIFS(Banque_Transactions!$E:$E,Banque_Transactions!$G:$G,$C762&amp;"-"&amp;$B762))</f>
        <v/>
      </c>
      <c r="L762" s="13" t="str">
        <f>IF($C762="","",$J762-$K762)</f>
        <v/>
      </c>
      <c r="M762" t="str">
        <f>IF($C762="","",IF($L762&lt;=0,"Payé",IF($K762=0,"Impayé","Partiel")))</f>
        <v/>
      </c>
    </row>
    <row r="763" spans="1:13" ht="15">
      <c r="A763" s="17"/>
      <c r="B763" t="str">
        <f>IF($A763="","",YEAR($A763)*100+MONTH($A763))</f>
        <v/>
      </c>
      <c r="D763" t="str">
        <f>IF($C763="","",VLOOKUP($C763,Baux!$A:$K,2,FALSE))</f>
        <v/>
      </c>
      <c r="E763" t="str">
        <f>IF($C763="","",VLOOKUP(VLOOKUP($C763,Baux!$A:$K,3,FALSE),Locataires!$A:$I,2,FALSE))</f>
        <v/>
      </c>
      <c r="F763" t="str">
        <f>IF($C763="","",VLOOKUP($C763,Baux!$A:$K,8,FALSE))</f>
        <v/>
      </c>
      <c r="G763" s="12" t="str">
        <f>IF(OR($A763="",$F763=""),"",DATE(YEAR($A763),MONTH($A763),$F763))</f>
        <v/>
      </c>
      <c r="H763" s="13" t="str">
        <f>IF($C763="","",VLOOKUP($C763,Baux!$A:$K,6,FALSE))</f>
        <v/>
      </c>
      <c r="I763" s="13" t="str">
        <f>IF($C763="","",VLOOKUP($C763,Baux!$A:$K,7,FALSE))</f>
        <v/>
      </c>
      <c r="J763" s="13" t="str">
        <f>IF($C763="","",$H763+$I763)</f>
        <v/>
      </c>
      <c r="K763" s="13" t="str">
        <f>IF($C763="","",SUMIFS(Banque_Transactions!$E:$E,Banque_Transactions!$G:$G,$C763&amp;"-"&amp;$B763))</f>
        <v/>
      </c>
      <c r="L763" s="13" t="str">
        <f>IF($C763="","",$J763-$K763)</f>
        <v/>
      </c>
      <c r="M763" t="str">
        <f>IF($C763="","",IF($L763&lt;=0,"Payé",IF($K763=0,"Impayé","Partiel")))</f>
        <v/>
      </c>
    </row>
    <row r="764" spans="1:13" ht="15">
      <c r="A764" s="17"/>
      <c r="B764" t="str">
        <f>IF($A764="","",YEAR($A764)*100+MONTH($A764))</f>
        <v/>
      </c>
      <c r="D764" t="str">
        <f>IF($C764="","",VLOOKUP($C764,Baux!$A:$K,2,FALSE))</f>
        <v/>
      </c>
      <c r="E764" t="str">
        <f>IF($C764="","",VLOOKUP(VLOOKUP($C764,Baux!$A:$K,3,FALSE),Locataires!$A:$I,2,FALSE))</f>
        <v/>
      </c>
      <c r="F764" t="str">
        <f>IF($C764="","",VLOOKUP($C764,Baux!$A:$K,8,FALSE))</f>
        <v/>
      </c>
      <c r="G764" s="12" t="str">
        <f>IF(OR($A764="",$F764=""),"",DATE(YEAR($A764),MONTH($A764),$F764))</f>
        <v/>
      </c>
      <c r="H764" s="13" t="str">
        <f>IF($C764="","",VLOOKUP($C764,Baux!$A:$K,6,FALSE))</f>
        <v/>
      </c>
      <c r="I764" s="13" t="str">
        <f>IF($C764="","",VLOOKUP($C764,Baux!$A:$K,7,FALSE))</f>
        <v/>
      </c>
      <c r="J764" s="13" t="str">
        <f>IF($C764="","",$H764+$I764)</f>
        <v/>
      </c>
      <c r="K764" s="13" t="str">
        <f>IF($C764="","",SUMIFS(Banque_Transactions!$E:$E,Banque_Transactions!$G:$G,$C764&amp;"-"&amp;$B764))</f>
        <v/>
      </c>
      <c r="L764" s="13" t="str">
        <f>IF($C764="","",$J764-$K764)</f>
        <v/>
      </c>
      <c r="M764" t="str">
        <f>IF($C764="","",IF($L764&lt;=0,"Payé",IF($K764=0,"Impayé","Partiel")))</f>
        <v/>
      </c>
    </row>
    <row r="765" spans="1:13" ht="15">
      <c r="A765" s="17"/>
      <c r="B765" t="str">
        <f>IF($A765="","",YEAR($A765)*100+MONTH($A765))</f>
        <v/>
      </c>
      <c r="D765" t="str">
        <f>IF($C765="","",VLOOKUP($C765,Baux!$A:$K,2,FALSE))</f>
        <v/>
      </c>
      <c r="E765" t="str">
        <f>IF($C765="","",VLOOKUP(VLOOKUP($C765,Baux!$A:$K,3,FALSE),Locataires!$A:$I,2,FALSE))</f>
        <v/>
      </c>
      <c r="F765" t="str">
        <f>IF($C765="","",VLOOKUP($C765,Baux!$A:$K,8,FALSE))</f>
        <v/>
      </c>
      <c r="G765" s="12" t="str">
        <f>IF(OR($A765="",$F765=""),"",DATE(YEAR($A765),MONTH($A765),$F765))</f>
        <v/>
      </c>
      <c r="H765" s="13" t="str">
        <f>IF($C765="","",VLOOKUP($C765,Baux!$A:$K,6,FALSE))</f>
        <v/>
      </c>
      <c r="I765" s="13" t="str">
        <f>IF($C765="","",VLOOKUP($C765,Baux!$A:$K,7,FALSE))</f>
        <v/>
      </c>
      <c r="J765" s="13" t="str">
        <f>IF($C765="","",$H765+$I765)</f>
        <v/>
      </c>
      <c r="K765" s="13" t="str">
        <f>IF($C765="","",SUMIFS(Banque_Transactions!$E:$E,Banque_Transactions!$G:$G,$C765&amp;"-"&amp;$B765))</f>
        <v/>
      </c>
      <c r="L765" s="13" t="str">
        <f>IF($C765="","",$J765-$K765)</f>
        <v/>
      </c>
      <c r="M765" t="str">
        <f>IF($C765="","",IF($L765&lt;=0,"Payé",IF($K765=0,"Impayé","Partiel")))</f>
        <v/>
      </c>
    </row>
    <row r="766" spans="1:13" ht="15">
      <c r="A766" s="17"/>
      <c r="B766" t="str">
        <f>IF($A766="","",YEAR($A766)*100+MONTH($A766))</f>
        <v/>
      </c>
      <c r="D766" t="str">
        <f>IF($C766="","",VLOOKUP($C766,Baux!$A:$K,2,FALSE))</f>
        <v/>
      </c>
      <c r="E766" t="str">
        <f>IF($C766="","",VLOOKUP(VLOOKUP($C766,Baux!$A:$K,3,FALSE),Locataires!$A:$I,2,FALSE))</f>
        <v/>
      </c>
      <c r="F766" t="str">
        <f>IF($C766="","",VLOOKUP($C766,Baux!$A:$K,8,FALSE))</f>
        <v/>
      </c>
      <c r="G766" s="12" t="str">
        <f>IF(OR($A766="",$F766=""),"",DATE(YEAR($A766),MONTH($A766),$F766))</f>
        <v/>
      </c>
      <c r="H766" s="13" t="str">
        <f>IF($C766="","",VLOOKUP($C766,Baux!$A:$K,6,FALSE))</f>
        <v/>
      </c>
      <c r="I766" s="13" t="str">
        <f>IF($C766="","",VLOOKUP($C766,Baux!$A:$K,7,FALSE))</f>
        <v/>
      </c>
      <c r="J766" s="13" t="str">
        <f>IF($C766="","",$H766+$I766)</f>
        <v/>
      </c>
      <c r="K766" s="13" t="str">
        <f>IF($C766="","",SUMIFS(Banque_Transactions!$E:$E,Banque_Transactions!$G:$G,$C766&amp;"-"&amp;$B766))</f>
        <v/>
      </c>
      <c r="L766" s="13" t="str">
        <f>IF($C766="","",$J766-$K766)</f>
        <v/>
      </c>
      <c r="M766" t="str">
        <f>IF($C766="","",IF($L766&lt;=0,"Payé",IF($K766=0,"Impayé","Partiel")))</f>
        <v/>
      </c>
    </row>
    <row r="767" spans="1:13" ht="15">
      <c r="A767" s="17"/>
      <c r="B767" t="str">
        <f>IF($A767="","",YEAR($A767)*100+MONTH($A767))</f>
        <v/>
      </c>
      <c r="D767" t="str">
        <f>IF($C767="","",VLOOKUP($C767,Baux!$A:$K,2,FALSE))</f>
        <v/>
      </c>
      <c r="E767" t="str">
        <f>IF($C767="","",VLOOKUP(VLOOKUP($C767,Baux!$A:$K,3,FALSE),Locataires!$A:$I,2,FALSE))</f>
        <v/>
      </c>
      <c r="F767" t="str">
        <f>IF($C767="","",VLOOKUP($C767,Baux!$A:$K,8,FALSE))</f>
        <v/>
      </c>
      <c r="G767" s="12" t="str">
        <f>IF(OR($A767="",$F767=""),"",DATE(YEAR($A767),MONTH($A767),$F767))</f>
        <v/>
      </c>
      <c r="H767" s="13" t="str">
        <f>IF($C767="","",VLOOKUP($C767,Baux!$A:$K,6,FALSE))</f>
        <v/>
      </c>
      <c r="I767" s="13" t="str">
        <f>IF($C767="","",VLOOKUP($C767,Baux!$A:$K,7,FALSE))</f>
        <v/>
      </c>
      <c r="J767" s="13" t="str">
        <f>IF($C767="","",$H767+$I767)</f>
        <v/>
      </c>
      <c r="K767" s="13" t="str">
        <f>IF($C767="","",SUMIFS(Banque_Transactions!$E:$E,Banque_Transactions!$G:$G,$C767&amp;"-"&amp;$B767))</f>
        <v/>
      </c>
      <c r="L767" s="13" t="str">
        <f>IF($C767="","",$J767-$K767)</f>
        <v/>
      </c>
      <c r="M767" t="str">
        <f>IF($C767="","",IF($L767&lt;=0,"Payé",IF($K767=0,"Impayé","Partiel")))</f>
        <v/>
      </c>
    </row>
    <row r="768" spans="1:13" ht="15">
      <c r="A768" s="17"/>
      <c r="B768" t="str">
        <f>IF($A768="","",YEAR($A768)*100+MONTH($A768))</f>
        <v/>
      </c>
      <c r="D768" t="str">
        <f>IF($C768="","",VLOOKUP($C768,Baux!$A:$K,2,FALSE))</f>
        <v/>
      </c>
      <c r="E768" t="str">
        <f>IF($C768="","",VLOOKUP(VLOOKUP($C768,Baux!$A:$K,3,FALSE),Locataires!$A:$I,2,FALSE))</f>
        <v/>
      </c>
      <c r="F768" t="str">
        <f>IF($C768="","",VLOOKUP($C768,Baux!$A:$K,8,FALSE))</f>
        <v/>
      </c>
      <c r="G768" s="12" t="str">
        <f>IF(OR($A768="",$F768=""),"",DATE(YEAR($A768),MONTH($A768),$F768))</f>
        <v/>
      </c>
      <c r="H768" s="13" t="str">
        <f>IF($C768="","",VLOOKUP($C768,Baux!$A:$K,6,FALSE))</f>
        <v/>
      </c>
      <c r="I768" s="13" t="str">
        <f>IF($C768="","",VLOOKUP($C768,Baux!$A:$K,7,FALSE))</f>
        <v/>
      </c>
      <c r="J768" s="13" t="str">
        <f>IF($C768="","",$H768+$I768)</f>
        <v/>
      </c>
      <c r="K768" s="13" t="str">
        <f>IF($C768="","",SUMIFS(Banque_Transactions!$E:$E,Banque_Transactions!$G:$G,$C768&amp;"-"&amp;$B768))</f>
        <v/>
      </c>
      <c r="L768" s="13" t="str">
        <f>IF($C768="","",$J768-$K768)</f>
        <v/>
      </c>
      <c r="M768" t="str">
        <f>IF($C768="","",IF($L768&lt;=0,"Payé",IF($K768=0,"Impayé","Partiel")))</f>
        <v/>
      </c>
    </row>
    <row r="769" spans="1:13" ht="15">
      <c r="A769" s="17"/>
      <c r="B769" t="str">
        <f>IF($A769="","",YEAR($A769)*100+MONTH($A769))</f>
        <v/>
      </c>
      <c r="D769" t="str">
        <f>IF($C769="","",VLOOKUP($C769,Baux!$A:$K,2,FALSE))</f>
        <v/>
      </c>
      <c r="E769" t="str">
        <f>IF($C769="","",VLOOKUP(VLOOKUP($C769,Baux!$A:$K,3,FALSE),Locataires!$A:$I,2,FALSE))</f>
        <v/>
      </c>
      <c r="F769" t="str">
        <f>IF($C769="","",VLOOKUP($C769,Baux!$A:$K,8,FALSE))</f>
        <v/>
      </c>
      <c r="G769" s="12" t="str">
        <f>IF(OR($A769="",$F769=""),"",DATE(YEAR($A769),MONTH($A769),$F769))</f>
        <v/>
      </c>
      <c r="H769" s="13" t="str">
        <f>IF($C769="","",VLOOKUP($C769,Baux!$A:$K,6,FALSE))</f>
        <v/>
      </c>
      <c r="I769" s="13" t="str">
        <f>IF($C769="","",VLOOKUP($C769,Baux!$A:$K,7,FALSE))</f>
        <v/>
      </c>
      <c r="J769" s="13" t="str">
        <f>IF($C769="","",$H769+$I769)</f>
        <v/>
      </c>
      <c r="K769" s="13" t="str">
        <f>IF($C769="","",SUMIFS(Banque_Transactions!$E:$E,Banque_Transactions!$G:$G,$C769&amp;"-"&amp;$B769))</f>
        <v/>
      </c>
      <c r="L769" s="13" t="str">
        <f>IF($C769="","",$J769-$K769)</f>
        <v/>
      </c>
      <c r="M769" t="str">
        <f>IF($C769="","",IF($L769&lt;=0,"Payé",IF($K769=0,"Impayé","Partiel")))</f>
        <v/>
      </c>
    </row>
    <row r="770" spans="1:13" ht="15">
      <c r="A770" s="17"/>
      <c r="B770" t="str">
        <f>IF($A770="","",YEAR($A770)*100+MONTH($A770))</f>
        <v/>
      </c>
      <c r="D770" t="str">
        <f>IF($C770="","",VLOOKUP($C770,Baux!$A:$K,2,FALSE))</f>
        <v/>
      </c>
      <c r="E770" t="str">
        <f>IF($C770="","",VLOOKUP(VLOOKUP($C770,Baux!$A:$K,3,FALSE),Locataires!$A:$I,2,FALSE))</f>
        <v/>
      </c>
      <c r="F770" t="str">
        <f>IF($C770="","",VLOOKUP($C770,Baux!$A:$K,8,FALSE))</f>
        <v/>
      </c>
      <c r="G770" s="12" t="str">
        <f>IF(OR($A770="",$F770=""),"",DATE(YEAR($A770),MONTH($A770),$F770))</f>
        <v/>
      </c>
      <c r="H770" s="13" t="str">
        <f>IF($C770="","",VLOOKUP($C770,Baux!$A:$K,6,FALSE))</f>
        <v/>
      </c>
      <c r="I770" s="13" t="str">
        <f>IF($C770="","",VLOOKUP($C770,Baux!$A:$K,7,FALSE))</f>
        <v/>
      </c>
      <c r="J770" s="13" t="str">
        <f>IF($C770="","",$H770+$I770)</f>
        <v/>
      </c>
      <c r="K770" s="13" t="str">
        <f>IF($C770="","",SUMIFS(Banque_Transactions!$E:$E,Banque_Transactions!$G:$G,$C770&amp;"-"&amp;$B770))</f>
        <v/>
      </c>
      <c r="L770" s="13" t="str">
        <f>IF($C770="","",$J770-$K770)</f>
        <v/>
      </c>
      <c r="M770" t="str">
        <f>IF($C770="","",IF($L770&lt;=0,"Payé",IF($K770=0,"Impayé","Partiel")))</f>
        <v/>
      </c>
    </row>
    <row r="771" spans="1:13" ht="15">
      <c r="A771" s="17"/>
      <c r="B771" t="str">
        <f>IF($A771="","",YEAR($A771)*100+MONTH($A771))</f>
        <v/>
      </c>
      <c r="D771" t="str">
        <f>IF($C771="","",VLOOKUP($C771,Baux!$A:$K,2,FALSE))</f>
        <v/>
      </c>
      <c r="E771" t="str">
        <f>IF($C771="","",VLOOKUP(VLOOKUP($C771,Baux!$A:$K,3,FALSE),Locataires!$A:$I,2,FALSE))</f>
        <v/>
      </c>
      <c r="F771" t="str">
        <f>IF($C771="","",VLOOKUP($C771,Baux!$A:$K,8,FALSE))</f>
        <v/>
      </c>
      <c r="G771" s="12" t="str">
        <f>IF(OR($A771="",$F771=""),"",DATE(YEAR($A771),MONTH($A771),$F771))</f>
        <v/>
      </c>
      <c r="H771" s="13" t="str">
        <f>IF($C771="","",VLOOKUP($C771,Baux!$A:$K,6,FALSE))</f>
        <v/>
      </c>
      <c r="I771" s="13" t="str">
        <f>IF($C771="","",VLOOKUP($C771,Baux!$A:$K,7,FALSE))</f>
        <v/>
      </c>
      <c r="J771" s="13" t="str">
        <f>IF($C771="","",$H771+$I771)</f>
        <v/>
      </c>
      <c r="K771" s="13" t="str">
        <f>IF($C771="","",SUMIFS(Banque_Transactions!$E:$E,Banque_Transactions!$G:$G,$C771&amp;"-"&amp;$B771))</f>
        <v/>
      </c>
      <c r="L771" s="13" t="str">
        <f>IF($C771="","",$J771-$K771)</f>
        <v/>
      </c>
      <c r="M771" t="str">
        <f>IF($C771="","",IF($L771&lt;=0,"Payé",IF($K771=0,"Impayé","Partiel")))</f>
        <v/>
      </c>
    </row>
    <row r="772" spans="1:13" ht="15">
      <c r="A772" s="17"/>
      <c r="B772" t="str">
        <f>IF($A772="","",YEAR($A772)*100+MONTH($A772))</f>
        <v/>
      </c>
      <c r="D772" t="str">
        <f>IF($C772="","",VLOOKUP($C772,Baux!$A:$K,2,FALSE))</f>
        <v/>
      </c>
      <c r="E772" t="str">
        <f>IF($C772="","",VLOOKUP(VLOOKUP($C772,Baux!$A:$K,3,FALSE),Locataires!$A:$I,2,FALSE))</f>
        <v/>
      </c>
      <c r="F772" t="str">
        <f>IF($C772="","",VLOOKUP($C772,Baux!$A:$K,8,FALSE))</f>
        <v/>
      </c>
      <c r="G772" s="12" t="str">
        <f>IF(OR($A772="",$F772=""),"",DATE(YEAR($A772),MONTH($A772),$F772))</f>
        <v/>
      </c>
      <c r="H772" s="13" t="str">
        <f>IF($C772="","",VLOOKUP($C772,Baux!$A:$K,6,FALSE))</f>
        <v/>
      </c>
      <c r="I772" s="13" t="str">
        <f>IF($C772="","",VLOOKUP($C772,Baux!$A:$K,7,FALSE))</f>
        <v/>
      </c>
      <c r="J772" s="13" t="str">
        <f>IF($C772="","",$H772+$I772)</f>
        <v/>
      </c>
      <c r="K772" s="13" t="str">
        <f>IF($C772="","",SUMIFS(Banque_Transactions!$E:$E,Banque_Transactions!$G:$G,$C772&amp;"-"&amp;$B772))</f>
        <v/>
      </c>
      <c r="L772" s="13" t="str">
        <f>IF($C772="","",$J772-$K772)</f>
        <v/>
      </c>
      <c r="M772" t="str">
        <f>IF($C772="","",IF($L772&lt;=0,"Payé",IF($K772=0,"Impayé","Partiel")))</f>
        <v/>
      </c>
    </row>
    <row r="773" spans="1:13" ht="15">
      <c r="A773" s="17"/>
      <c r="B773" t="str">
        <f>IF($A773="","",YEAR($A773)*100+MONTH($A773))</f>
        <v/>
      </c>
      <c r="D773" t="str">
        <f>IF($C773="","",VLOOKUP($C773,Baux!$A:$K,2,FALSE))</f>
        <v/>
      </c>
      <c r="E773" t="str">
        <f>IF($C773="","",VLOOKUP(VLOOKUP($C773,Baux!$A:$K,3,FALSE),Locataires!$A:$I,2,FALSE))</f>
        <v/>
      </c>
      <c r="F773" t="str">
        <f>IF($C773="","",VLOOKUP($C773,Baux!$A:$K,8,FALSE))</f>
        <v/>
      </c>
      <c r="G773" s="12" t="str">
        <f>IF(OR($A773="",$F773=""),"",DATE(YEAR($A773),MONTH($A773),$F773))</f>
        <v/>
      </c>
      <c r="H773" s="13" t="str">
        <f>IF($C773="","",VLOOKUP($C773,Baux!$A:$K,6,FALSE))</f>
        <v/>
      </c>
      <c r="I773" s="13" t="str">
        <f>IF($C773="","",VLOOKUP($C773,Baux!$A:$K,7,FALSE))</f>
        <v/>
      </c>
      <c r="J773" s="13" t="str">
        <f>IF($C773="","",$H773+$I773)</f>
        <v/>
      </c>
      <c r="K773" s="13" t="str">
        <f>IF($C773="","",SUMIFS(Banque_Transactions!$E:$E,Banque_Transactions!$G:$G,$C773&amp;"-"&amp;$B773))</f>
        <v/>
      </c>
      <c r="L773" s="13" t="str">
        <f>IF($C773="","",$J773-$K773)</f>
        <v/>
      </c>
      <c r="M773" t="str">
        <f>IF($C773="","",IF($L773&lt;=0,"Payé",IF($K773=0,"Impayé","Partiel")))</f>
        <v/>
      </c>
    </row>
    <row r="774" spans="1:13" ht="15">
      <c r="A774" s="17"/>
      <c r="B774" t="str">
        <f>IF($A774="","",YEAR($A774)*100+MONTH($A774))</f>
        <v/>
      </c>
      <c r="D774" t="str">
        <f>IF($C774="","",VLOOKUP($C774,Baux!$A:$K,2,FALSE))</f>
        <v/>
      </c>
      <c r="E774" t="str">
        <f>IF($C774="","",VLOOKUP(VLOOKUP($C774,Baux!$A:$K,3,FALSE),Locataires!$A:$I,2,FALSE))</f>
        <v/>
      </c>
      <c r="F774" t="str">
        <f>IF($C774="","",VLOOKUP($C774,Baux!$A:$K,8,FALSE))</f>
        <v/>
      </c>
      <c r="G774" s="12" t="str">
        <f>IF(OR($A774="",$F774=""),"",DATE(YEAR($A774),MONTH($A774),$F774))</f>
        <v/>
      </c>
      <c r="H774" s="13" t="str">
        <f>IF($C774="","",VLOOKUP($C774,Baux!$A:$K,6,FALSE))</f>
        <v/>
      </c>
      <c r="I774" s="13" t="str">
        <f>IF($C774="","",VLOOKUP($C774,Baux!$A:$K,7,FALSE))</f>
        <v/>
      </c>
      <c r="J774" s="13" t="str">
        <f>IF($C774="","",$H774+$I774)</f>
        <v/>
      </c>
      <c r="K774" s="13" t="str">
        <f>IF($C774="","",SUMIFS(Banque_Transactions!$E:$E,Banque_Transactions!$G:$G,$C774&amp;"-"&amp;$B774))</f>
        <v/>
      </c>
      <c r="L774" s="13" t="str">
        <f>IF($C774="","",$J774-$K774)</f>
        <v/>
      </c>
      <c r="M774" t="str">
        <f>IF($C774="","",IF($L774&lt;=0,"Payé",IF($K774=0,"Impayé","Partiel")))</f>
        <v/>
      </c>
    </row>
    <row r="775" spans="1:13" ht="15">
      <c r="A775" s="17"/>
      <c r="B775" t="str">
        <f>IF($A775="","",YEAR($A775)*100+MONTH($A775))</f>
        <v/>
      </c>
      <c r="D775" t="str">
        <f>IF($C775="","",VLOOKUP($C775,Baux!$A:$K,2,FALSE))</f>
        <v/>
      </c>
      <c r="E775" t="str">
        <f>IF($C775="","",VLOOKUP(VLOOKUP($C775,Baux!$A:$K,3,FALSE),Locataires!$A:$I,2,FALSE))</f>
        <v/>
      </c>
      <c r="F775" t="str">
        <f>IF($C775="","",VLOOKUP($C775,Baux!$A:$K,8,FALSE))</f>
        <v/>
      </c>
      <c r="G775" s="12" t="str">
        <f>IF(OR($A775="",$F775=""),"",DATE(YEAR($A775),MONTH($A775),$F775))</f>
        <v/>
      </c>
      <c r="H775" s="13" t="str">
        <f>IF($C775="","",VLOOKUP($C775,Baux!$A:$K,6,FALSE))</f>
        <v/>
      </c>
      <c r="I775" s="13" t="str">
        <f>IF($C775="","",VLOOKUP($C775,Baux!$A:$K,7,FALSE))</f>
        <v/>
      </c>
      <c r="J775" s="13" t="str">
        <f>IF($C775="","",$H775+$I775)</f>
        <v/>
      </c>
      <c r="K775" s="13" t="str">
        <f>IF($C775="","",SUMIFS(Banque_Transactions!$E:$E,Banque_Transactions!$G:$G,$C775&amp;"-"&amp;$B775))</f>
        <v/>
      </c>
      <c r="L775" s="13" t="str">
        <f>IF($C775="","",$J775-$K775)</f>
        <v/>
      </c>
      <c r="M775" t="str">
        <f>IF($C775="","",IF($L775&lt;=0,"Payé",IF($K775=0,"Impayé","Partiel")))</f>
        <v/>
      </c>
    </row>
    <row r="776" spans="1:13" ht="15">
      <c r="A776" s="17"/>
      <c r="B776" t="str">
        <f>IF($A776="","",YEAR($A776)*100+MONTH($A776))</f>
        <v/>
      </c>
      <c r="D776" t="str">
        <f>IF($C776="","",VLOOKUP($C776,Baux!$A:$K,2,FALSE))</f>
        <v/>
      </c>
      <c r="E776" t="str">
        <f>IF($C776="","",VLOOKUP(VLOOKUP($C776,Baux!$A:$K,3,FALSE),Locataires!$A:$I,2,FALSE))</f>
        <v/>
      </c>
      <c r="F776" t="str">
        <f>IF($C776="","",VLOOKUP($C776,Baux!$A:$K,8,FALSE))</f>
        <v/>
      </c>
      <c r="G776" s="12" t="str">
        <f>IF(OR($A776="",$F776=""),"",DATE(YEAR($A776),MONTH($A776),$F776))</f>
        <v/>
      </c>
      <c r="H776" s="13" t="str">
        <f>IF($C776="","",VLOOKUP($C776,Baux!$A:$K,6,FALSE))</f>
        <v/>
      </c>
      <c r="I776" s="13" t="str">
        <f>IF($C776="","",VLOOKUP($C776,Baux!$A:$K,7,FALSE))</f>
        <v/>
      </c>
      <c r="J776" s="13" t="str">
        <f>IF($C776="","",$H776+$I776)</f>
        <v/>
      </c>
      <c r="K776" s="13" t="str">
        <f>IF($C776="","",SUMIFS(Banque_Transactions!$E:$E,Banque_Transactions!$G:$G,$C776&amp;"-"&amp;$B776))</f>
        <v/>
      </c>
      <c r="L776" s="13" t="str">
        <f>IF($C776="","",$J776-$K776)</f>
        <v/>
      </c>
      <c r="M776" t="str">
        <f>IF($C776="","",IF($L776&lt;=0,"Payé",IF($K776=0,"Impayé","Partiel")))</f>
        <v/>
      </c>
    </row>
    <row r="777" spans="1:13" ht="15">
      <c r="A777" s="17"/>
      <c r="B777" t="str">
        <f>IF($A777="","",YEAR($A777)*100+MONTH($A777))</f>
        <v/>
      </c>
      <c r="D777" t="str">
        <f>IF($C777="","",VLOOKUP($C777,Baux!$A:$K,2,FALSE))</f>
        <v/>
      </c>
      <c r="E777" t="str">
        <f>IF($C777="","",VLOOKUP(VLOOKUP($C777,Baux!$A:$K,3,FALSE),Locataires!$A:$I,2,FALSE))</f>
        <v/>
      </c>
      <c r="F777" t="str">
        <f>IF($C777="","",VLOOKUP($C777,Baux!$A:$K,8,FALSE))</f>
        <v/>
      </c>
      <c r="G777" s="12" t="str">
        <f>IF(OR($A777="",$F777=""),"",DATE(YEAR($A777),MONTH($A777),$F777))</f>
        <v/>
      </c>
      <c r="H777" s="13" t="str">
        <f>IF($C777="","",VLOOKUP($C777,Baux!$A:$K,6,FALSE))</f>
        <v/>
      </c>
      <c r="I777" s="13" t="str">
        <f>IF($C777="","",VLOOKUP($C777,Baux!$A:$K,7,FALSE))</f>
        <v/>
      </c>
      <c r="J777" s="13" t="str">
        <f>IF($C777="","",$H777+$I777)</f>
        <v/>
      </c>
      <c r="K777" s="13" t="str">
        <f>IF($C777="","",SUMIFS(Banque_Transactions!$E:$E,Banque_Transactions!$G:$G,$C777&amp;"-"&amp;$B777))</f>
        <v/>
      </c>
      <c r="L777" s="13" t="str">
        <f>IF($C777="","",$J777-$K777)</f>
        <v/>
      </c>
      <c r="M777" t="str">
        <f>IF($C777="","",IF($L777&lt;=0,"Payé",IF($K777=0,"Impayé","Partiel")))</f>
        <v/>
      </c>
    </row>
    <row r="778" spans="1:13" ht="15">
      <c r="A778" s="17"/>
      <c r="B778" t="str">
        <f>IF($A778="","",YEAR($A778)*100+MONTH($A778))</f>
        <v/>
      </c>
      <c r="D778" t="str">
        <f>IF($C778="","",VLOOKUP($C778,Baux!$A:$K,2,FALSE))</f>
        <v/>
      </c>
      <c r="E778" t="str">
        <f>IF($C778="","",VLOOKUP(VLOOKUP($C778,Baux!$A:$K,3,FALSE),Locataires!$A:$I,2,FALSE))</f>
        <v/>
      </c>
      <c r="F778" t="str">
        <f>IF($C778="","",VLOOKUP($C778,Baux!$A:$K,8,FALSE))</f>
        <v/>
      </c>
      <c r="G778" s="12" t="str">
        <f>IF(OR($A778="",$F778=""),"",DATE(YEAR($A778),MONTH($A778),$F778))</f>
        <v/>
      </c>
      <c r="H778" s="13" t="str">
        <f>IF($C778="","",VLOOKUP($C778,Baux!$A:$K,6,FALSE))</f>
        <v/>
      </c>
      <c r="I778" s="13" t="str">
        <f>IF($C778="","",VLOOKUP($C778,Baux!$A:$K,7,FALSE))</f>
        <v/>
      </c>
      <c r="J778" s="13" t="str">
        <f>IF($C778="","",$H778+$I778)</f>
        <v/>
      </c>
      <c r="K778" s="13" t="str">
        <f>IF($C778="","",SUMIFS(Banque_Transactions!$E:$E,Banque_Transactions!$G:$G,$C778&amp;"-"&amp;$B778))</f>
        <v/>
      </c>
      <c r="L778" s="13" t="str">
        <f>IF($C778="","",$J778-$K778)</f>
        <v/>
      </c>
      <c r="M778" t="str">
        <f>IF($C778="","",IF($L778&lt;=0,"Payé",IF($K778=0,"Impayé","Partiel")))</f>
        <v/>
      </c>
    </row>
    <row r="779" spans="1:13" ht="15">
      <c r="A779" s="17"/>
      <c r="B779" t="str">
        <f>IF($A779="","",YEAR($A779)*100+MONTH($A779))</f>
        <v/>
      </c>
      <c r="D779" t="str">
        <f>IF($C779="","",VLOOKUP($C779,Baux!$A:$K,2,FALSE))</f>
        <v/>
      </c>
      <c r="E779" t="str">
        <f>IF($C779="","",VLOOKUP(VLOOKUP($C779,Baux!$A:$K,3,FALSE),Locataires!$A:$I,2,FALSE))</f>
        <v/>
      </c>
      <c r="F779" t="str">
        <f>IF($C779="","",VLOOKUP($C779,Baux!$A:$K,8,FALSE))</f>
        <v/>
      </c>
      <c r="G779" s="12" t="str">
        <f>IF(OR($A779="",$F779=""),"",DATE(YEAR($A779),MONTH($A779),$F779))</f>
        <v/>
      </c>
      <c r="H779" s="13" t="str">
        <f>IF($C779="","",VLOOKUP($C779,Baux!$A:$K,6,FALSE))</f>
        <v/>
      </c>
      <c r="I779" s="13" t="str">
        <f>IF($C779="","",VLOOKUP($C779,Baux!$A:$K,7,FALSE))</f>
        <v/>
      </c>
      <c r="J779" s="13" t="str">
        <f>IF($C779="","",$H779+$I779)</f>
        <v/>
      </c>
      <c r="K779" s="13" t="str">
        <f>IF($C779="","",SUMIFS(Banque_Transactions!$E:$E,Banque_Transactions!$G:$G,$C779&amp;"-"&amp;$B779))</f>
        <v/>
      </c>
      <c r="L779" s="13" t="str">
        <f>IF($C779="","",$J779-$K779)</f>
        <v/>
      </c>
      <c r="M779" t="str">
        <f>IF($C779="","",IF($L779&lt;=0,"Payé",IF($K779=0,"Impayé","Partiel")))</f>
        <v/>
      </c>
    </row>
    <row r="780" spans="1:13" ht="15">
      <c r="A780" s="17"/>
      <c r="B780" t="str">
        <f>IF($A780="","",YEAR($A780)*100+MONTH($A780))</f>
        <v/>
      </c>
      <c r="D780" t="str">
        <f>IF($C780="","",VLOOKUP($C780,Baux!$A:$K,2,FALSE))</f>
        <v/>
      </c>
      <c r="E780" t="str">
        <f>IF($C780="","",VLOOKUP(VLOOKUP($C780,Baux!$A:$K,3,FALSE),Locataires!$A:$I,2,FALSE))</f>
        <v/>
      </c>
      <c r="F780" t="str">
        <f>IF($C780="","",VLOOKUP($C780,Baux!$A:$K,8,FALSE))</f>
        <v/>
      </c>
      <c r="G780" s="12" t="str">
        <f>IF(OR($A780="",$F780=""),"",DATE(YEAR($A780),MONTH($A780),$F780))</f>
        <v/>
      </c>
      <c r="H780" s="13" t="str">
        <f>IF($C780="","",VLOOKUP($C780,Baux!$A:$K,6,FALSE))</f>
        <v/>
      </c>
      <c r="I780" s="13" t="str">
        <f>IF($C780="","",VLOOKUP($C780,Baux!$A:$K,7,FALSE))</f>
        <v/>
      </c>
      <c r="J780" s="13" t="str">
        <f>IF($C780="","",$H780+$I780)</f>
        <v/>
      </c>
      <c r="K780" s="13" t="str">
        <f>IF($C780="","",SUMIFS(Banque_Transactions!$E:$E,Banque_Transactions!$G:$G,$C780&amp;"-"&amp;$B780))</f>
        <v/>
      </c>
      <c r="L780" s="13" t="str">
        <f>IF($C780="","",$J780-$K780)</f>
        <v/>
      </c>
      <c r="M780" t="str">
        <f>IF($C780="","",IF($L780&lt;=0,"Payé",IF($K780=0,"Impayé","Partiel")))</f>
        <v/>
      </c>
    </row>
    <row r="781" spans="1:13" ht="15">
      <c r="A781" s="17"/>
      <c r="B781" t="str">
        <f>IF($A781="","",YEAR($A781)*100+MONTH($A781))</f>
        <v/>
      </c>
      <c r="D781" t="str">
        <f>IF($C781="","",VLOOKUP($C781,Baux!$A:$K,2,FALSE))</f>
        <v/>
      </c>
      <c r="E781" t="str">
        <f>IF($C781="","",VLOOKUP(VLOOKUP($C781,Baux!$A:$K,3,FALSE),Locataires!$A:$I,2,FALSE))</f>
        <v/>
      </c>
      <c r="F781" t="str">
        <f>IF($C781="","",VLOOKUP($C781,Baux!$A:$K,8,FALSE))</f>
        <v/>
      </c>
      <c r="G781" s="12" t="str">
        <f>IF(OR($A781="",$F781=""),"",DATE(YEAR($A781),MONTH($A781),$F781))</f>
        <v/>
      </c>
      <c r="H781" s="13" t="str">
        <f>IF($C781="","",VLOOKUP($C781,Baux!$A:$K,6,FALSE))</f>
        <v/>
      </c>
      <c r="I781" s="13" t="str">
        <f>IF($C781="","",VLOOKUP($C781,Baux!$A:$K,7,FALSE))</f>
        <v/>
      </c>
      <c r="J781" s="13" t="str">
        <f>IF($C781="","",$H781+$I781)</f>
        <v/>
      </c>
      <c r="K781" s="13" t="str">
        <f>IF($C781="","",SUMIFS(Banque_Transactions!$E:$E,Banque_Transactions!$G:$G,$C781&amp;"-"&amp;$B781))</f>
        <v/>
      </c>
      <c r="L781" s="13" t="str">
        <f>IF($C781="","",$J781-$K781)</f>
        <v/>
      </c>
      <c r="M781" t="str">
        <f>IF($C781="","",IF($L781&lt;=0,"Payé",IF($K781=0,"Impayé","Partiel")))</f>
        <v/>
      </c>
    </row>
    <row r="782" spans="1:13" ht="15">
      <c r="A782" s="17"/>
      <c r="B782" t="str">
        <f>IF($A782="","",YEAR($A782)*100+MONTH($A782))</f>
        <v/>
      </c>
      <c r="D782" t="str">
        <f>IF($C782="","",VLOOKUP($C782,Baux!$A:$K,2,FALSE))</f>
        <v/>
      </c>
      <c r="E782" t="str">
        <f>IF($C782="","",VLOOKUP(VLOOKUP($C782,Baux!$A:$K,3,FALSE),Locataires!$A:$I,2,FALSE))</f>
        <v/>
      </c>
      <c r="F782" t="str">
        <f>IF($C782="","",VLOOKUP($C782,Baux!$A:$K,8,FALSE))</f>
        <v/>
      </c>
      <c r="G782" s="12" t="str">
        <f>IF(OR($A782="",$F782=""),"",DATE(YEAR($A782),MONTH($A782),$F782))</f>
        <v/>
      </c>
      <c r="H782" s="13" t="str">
        <f>IF($C782="","",VLOOKUP($C782,Baux!$A:$K,6,FALSE))</f>
        <v/>
      </c>
      <c r="I782" s="13" t="str">
        <f>IF($C782="","",VLOOKUP($C782,Baux!$A:$K,7,FALSE))</f>
        <v/>
      </c>
      <c r="J782" s="13" t="str">
        <f>IF($C782="","",$H782+$I782)</f>
        <v/>
      </c>
      <c r="K782" s="13" t="str">
        <f>IF($C782="","",SUMIFS(Banque_Transactions!$E:$E,Banque_Transactions!$G:$G,$C782&amp;"-"&amp;$B782))</f>
        <v/>
      </c>
      <c r="L782" s="13" t="str">
        <f>IF($C782="","",$J782-$K782)</f>
        <v/>
      </c>
      <c r="M782" t="str">
        <f>IF($C782="","",IF($L782&lt;=0,"Payé",IF($K782=0,"Impayé","Partiel")))</f>
        <v/>
      </c>
    </row>
    <row r="783" spans="1:13" ht="15">
      <c r="A783" s="17"/>
      <c r="B783" t="str">
        <f>IF($A783="","",YEAR($A783)*100+MONTH($A783))</f>
        <v/>
      </c>
      <c r="D783" t="str">
        <f>IF($C783="","",VLOOKUP($C783,Baux!$A:$K,2,FALSE))</f>
        <v/>
      </c>
      <c r="E783" t="str">
        <f>IF($C783="","",VLOOKUP(VLOOKUP($C783,Baux!$A:$K,3,FALSE),Locataires!$A:$I,2,FALSE))</f>
        <v/>
      </c>
      <c r="F783" t="str">
        <f>IF($C783="","",VLOOKUP($C783,Baux!$A:$K,8,FALSE))</f>
        <v/>
      </c>
      <c r="G783" s="12" t="str">
        <f>IF(OR($A783="",$F783=""),"",DATE(YEAR($A783),MONTH($A783),$F783))</f>
        <v/>
      </c>
      <c r="H783" s="13" t="str">
        <f>IF($C783="","",VLOOKUP($C783,Baux!$A:$K,6,FALSE))</f>
        <v/>
      </c>
      <c r="I783" s="13" t="str">
        <f>IF($C783="","",VLOOKUP($C783,Baux!$A:$K,7,FALSE))</f>
        <v/>
      </c>
      <c r="J783" s="13" t="str">
        <f>IF($C783="","",$H783+$I783)</f>
        <v/>
      </c>
      <c r="K783" s="13" t="str">
        <f>IF($C783="","",SUMIFS(Banque_Transactions!$E:$E,Banque_Transactions!$G:$G,$C783&amp;"-"&amp;$B783))</f>
        <v/>
      </c>
      <c r="L783" s="13" t="str">
        <f>IF($C783="","",$J783-$K783)</f>
        <v/>
      </c>
      <c r="M783" t="str">
        <f>IF($C783="","",IF($L783&lt;=0,"Payé",IF($K783=0,"Impayé","Partiel")))</f>
        <v/>
      </c>
    </row>
    <row r="784" spans="1:13" ht="15">
      <c r="A784" s="17"/>
      <c r="B784" t="str">
        <f>IF($A784="","",YEAR($A784)*100+MONTH($A784))</f>
        <v/>
      </c>
      <c r="D784" t="str">
        <f>IF($C784="","",VLOOKUP($C784,Baux!$A:$K,2,FALSE))</f>
        <v/>
      </c>
      <c r="E784" t="str">
        <f>IF($C784="","",VLOOKUP(VLOOKUP($C784,Baux!$A:$K,3,FALSE),Locataires!$A:$I,2,FALSE))</f>
        <v/>
      </c>
      <c r="F784" t="str">
        <f>IF($C784="","",VLOOKUP($C784,Baux!$A:$K,8,FALSE))</f>
        <v/>
      </c>
      <c r="G784" s="12" t="str">
        <f>IF(OR($A784="",$F784=""),"",DATE(YEAR($A784),MONTH($A784),$F784))</f>
        <v/>
      </c>
      <c r="H784" s="13" t="str">
        <f>IF($C784="","",VLOOKUP($C784,Baux!$A:$K,6,FALSE))</f>
        <v/>
      </c>
      <c r="I784" s="13" t="str">
        <f>IF($C784="","",VLOOKUP($C784,Baux!$A:$K,7,FALSE))</f>
        <v/>
      </c>
      <c r="J784" s="13" t="str">
        <f>IF($C784="","",$H784+$I784)</f>
        <v/>
      </c>
      <c r="K784" s="13" t="str">
        <f>IF($C784="","",SUMIFS(Banque_Transactions!$E:$E,Banque_Transactions!$G:$G,$C784&amp;"-"&amp;$B784))</f>
        <v/>
      </c>
      <c r="L784" s="13" t="str">
        <f>IF($C784="","",$J784-$K784)</f>
        <v/>
      </c>
      <c r="M784" t="str">
        <f>IF($C784="","",IF($L784&lt;=0,"Payé",IF($K784=0,"Impayé","Partiel")))</f>
        <v/>
      </c>
    </row>
    <row r="785" spans="1:13" ht="15">
      <c r="A785" s="17"/>
      <c r="B785" t="str">
        <f>IF($A785="","",YEAR($A785)*100+MONTH($A785))</f>
        <v/>
      </c>
      <c r="D785" t="str">
        <f>IF($C785="","",VLOOKUP($C785,Baux!$A:$K,2,FALSE))</f>
        <v/>
      </c>
      <c r="E785" t="str">
        <f>IF($C785="","",VLOOKUP(VLOOKUP($C785,Baux!$A:$K,3,FALSE),Locataires!$A:$I,2,FALSE))</f>
        <v/>
      </c>
      <c r="F785" t="str">
        <f>IF($C785="","",VLOOKUP($C785,Baux!$A:$K,8,FALSE))</f>
        <v/>
      </c>
      <c r="G785" s="12" t="str">
        <f>IF(OR($A785="",$F785=""),"",DATE(YEAR($A785),MONTH($A785),$F785))</f>
        <v/>
      </c>
      <c r="H785" s="13" t="str">
        <f>IF($C785="","",VLOOKUP($C785,Baux!$A:$K,6,FALSE))</f>
        <v/>
      </c>
      <c r="I785" s="13" t="str">
        <f>IF($C785="","",VLOOKUP($C785,Baux!$A:$K,7,FALSE))</f>
        <v/>
      </c>
      <c r="J785" s="13" t="str">
        <f>IF($C785="","",$H785+$I785)</f>
        <v/>
      </c>
      <c r="K785" s="13" t="str">
        <f>IF($C785="","",SUMIFS(Banque_Transactions!$E:$E,Banque_Transactions!$G:$G,$C785&amp;"-"&amp;$B785))</f>
        <v/>
      </c>
      <c r="L785" s="13" t="str">
        <f>IF($C785="","",$J785-$K785)</f>
        <v/>
      </c>
      <c r="M785" t="str">
        <f>IF($C785="","",IF($L785&lt;=0,"Payé",IF($K785=0,"Impayé","Partiel")))</f>
        <v/>
      </c>
    </row>
    <row r="786" spans="1:13" ht="15">
      <c r="A786" s="17"/>
      <c r="B786" t="str">
        <f>IF($A786="","",YEAR($A786)*100+MONTH($A786))</f>
        <v/>
      </c>
      <c r="D786" t="str">
        <f>IF($C786="","",VLOOKUP($C786,Baux!$A:$K,2,FALSE))</f>
        <v/>
      </c>
      <c r="E786" t="str">
        <f>IF($C786="","",VLOOKUP(VLOOKUP($C786,Baux!$A:$K,3,FALSE),Locataires!$A:$I,2,FALSE))</f>
        <v/>
      </c>
      <c r="F786" t="str">
        <f>IF($C786="","",VLOOKUP($C786,Baux!$A:$K,8,FALSE))</f>
        <v/>
      </c>
      <c r="G786" s="12" t="str">
        <f>IF(OR($A786="",$F786=""),"",DATE(YEAR($A786),MONTH($A786),$F786))</f>
        <v/>
      </c>
      <c r="H786" s="13" t="str">
        <f>IF($C786="","",VLOOKUP($C786,Baux!$A:$K,6,FALSE))</f>
        <v/>
      </c>
      <c r="I786" s="13" t="str">
        <f>IF($C786="","",VLOOKUP($C786,Baux!$A:$K,7,FALSE))</f>
        <v/>
      </c>
      <c r="J786" s="13" t="str">
        <f>IF($C786="","",$H786+$I786)</f>
        <v/>
      </c>
      <c r="K786" s="13" t="str">
        <f>IF($C786="","",SUMIFS(Banque_Transactions!$E:$E,Banque_Transactions!$G:$G,$C786&amp;"-"&amp;$B786))</f>
        <v/>
      </c>
      <c r="L786" s="13" t="str">
        <f>IF($C786="","",$J786-$K786)</f>
        <v/>
      </c>
      <c r="M786" t="str">
        <f>IF($C786="","",IF($L786&lt;=0,"Payé",IF($K786=0,"Impayé","Partiel")))</f>
        <v/>
      </c>
    </row>
    <row r="787" spans="1:13" ht="15">
      <c r="A787" s="17"/>
      <c r="B787" t="str">
        <f>IF($A787="","",YEAR($A787)*100+MONTH($A787))</f>
        <v/>
      </c>
      <c r="D787" t="str">
        <f>IF($C787="","",VLOOKUP($C787,Baux!$A:$K,2,FALSE))</f>
        <v/>
      </c>
      <c r="E787" t="str">
        <f>IF($C787="","",VLOOKUP(VLOOKUP($C787,Baux!$A:$K,3,FALSE),Locataires!$A:$I,2,FALSE))</f>
        <v/>
      </c>
      <c r="F787" t="str">
        <f>IF($C787="","",VLOOKUP($C787,Baux!$A:$K,8,FALSE))</f>
        <v/>
      </c>
      <c r="G787" s="12" t="str">
        <f>IF(OR($A787="",$F787=""),"",DATE(YEAR($A787),MONTH($A787),$F787))</f>
        <v/>
      </c>
      <c r="H787" s="13" t="str">
        <f>IF($C787="","",VLOOKUP($C787,Baux!$A:$K,6,FALSE))</f>
        <v/>
      </c>
      <c r="I787" s="13" t="str">
        <f>IF($C787="","",VLOOKUP($C787,Baux!$A:$K,7,FALSE))</f>
        <v/>
      </c>
      <c r="J787" s="13" t="str">
        <f>IF($C787="","",$H787+$I787)</f>
        <v/>
      </c>
      <c r="K787" s="13" t="str">
        <f>IF($C787="","",SUMIFS(Banque_Transactions!$E:$E,Banque_Transactions!$G:$G,$C787&amp;"-"&amp;$B787))</f>
        <v/>
      </c>
      <c r="L787" s="13" t="str">
        <f>IF($C787="","",$J787-$K787)</f>
        <v/>
      </c>
      <c r="M787" t="str">
        <f>IF($C787="","",IF($L787&lt;=0,"Payé",IF($K787=0,"Impayé","Partiel")))</f>
        <v/>
      </c>
    </row>
    <row r="788" spans="1:13" ht="15">
      <c r="A788" s="17"/>
      <c r="B788" t="str">
        <f>IF($A788="","",YEAR($A788)*100+MONTH($A788))</f>
        <v/>
      </c>
      <c r="D788" t="str">
        <f>IF($C788="","",VLOOKUP($C788,Baux!$A:$K,2,FALSE))</f>
        <v/>
      </c>
      <c r="E788" t="str">
        <f>IF($C788="","",VLOOKUP(VLOOKUP($C788,Baux!$A:$K,3,FALSE),Locataires!$A:$I,2,FALSE))</f>
        <v/>
      </c>
      <c r="F788" t="str">
        <f>IF($C788="","",VLOOKUP($C788,Baux!$A:$K,8,FALSE))</f>
        <v/>
      </c>
      <c r="G788" s="12" t="str">
        <f>IF(OR($A788="",$F788=""),"",DATE(YEAR($A788),MONTH($A788),$F788))</f>
        <v/>
      </c>
      <c r="H788" s="13" t="str">
        <f>IF($C788="","",VLOOKUP($C788,Baux!$A:$K,6,FALSE))</f>
        <v/>
      </c>
      <c r="I788" s="13" t="str">
        <f>IF($C788="","",VLOOKUP($C788,Baux!$A:$K,7,FALSE))</f>
        <v/>
      </c>
      <c r="J788" s="13" t="str">
        <f>IF($C788="","",$H788+$I788)</f>
        <v/>
      </c>
      <c r="K788" s="13" t="str">
        <f>IF($C788="","",SUMIFS(Banque_Transactions!$E:$E,Banque_Transactions!$G:$G,$C788&amp;"-"&amp;$B788))</f>
        <v/>
      </c>
      <c r="L788" s="13" t="str">
        <f>IF($C788="","",$J788-$K788)</f>
        <v/>
      </c>
      <c r="M788" t="str">
        <f>IF($C788="","",IF($L788&lt;=0,"Payé",IF($K788=0,"Impayé","Partiel")))</f>
        <v/>
      </c>
    </row>
    <row r="789" spans="1:13" ht="15">
      <c r="A789" s="17"/>
      <c r="B789" t="str">
        <f>IF($A789="","",YEAR($A789)*100+MONTH($A789))</f>
        <v/>
      </c>
      <c r="D789" t="str">
        <f>IF($C789="","",VLOOKUP($C789,Baux!$A:$K,2,FALSE))</f>
        <v/>
      </c>
      <c r="E789" t="str">
        <f>IF($C789="","",VLOOKUP(VLOOKUP($C789,Baux!$A:$K,3,FALSE),Locataires!$A:$I,2,FALSE))</f>
        <v/>
      </c>
      <c r="F789" t="str">
        <f>IF($C789="","",VLOOKUP($C789,Baux!$A:$K,8,FALSE))</f>
        <v/>
      </c>
      <c r="G789" s="12" t="str">
        <f>IF(OR($A789="",$F789=""),"",DATE(YEAR($A789),MONTH($A789),$F789))</f>
        <v/>
      </c>
      <c r="H789" s="13" t="str">
        <f>IF($C789="","",VLOOKUP($C789,Baux!$A:$K,6,FALSE))</f>
        <v/>
      </c>
      <c r="I789" s="13" t="str">
        <f>IF($C789="","",VLOOKUP($C789,Baux!$A:$K,7,FALSE))</f>
        <v/>
      </c>
      <c r="J789" s="13" t="str">
        <f>IF($C789="","",$H789+$I789)</f>
        <v/>
      </c>
      <c r="K789" s="13" t="str">
        <f>IF($C789="","",SUMIFS(Banque_Transactions!$E:$E,Banque_Transactions!$G:$G,$C789&amp;"-"&amp;$B789))</f>
        <v/>
      </c>
      <c r="L789" s="13" t="str">
        <f>IF($C789="","",$J789-$K789)</f>
        <v/>
      </c>
      <c r="M789" t="str">
        <f>IF($C789="","",IF($L789&lt;=0,"Payé",IF($K789=0,"Impayé","Partiel")))</f>
        <v/>
      </c>
    </row>
    <row r="790" spans="1:13" ht="15">
      <c r="A790" s="17"/>
      <c r="B790" t="str">
        <f>IF($A790="","",YEAR($A790)*100+MONTH($A790))</f>
        <v/>
      </c>
      <c r="D790" t="str">
        <f>IF($C790="","",VLOOKUP($C790,Baux!$A:$K,2,FALSE))</f>
        <v/>
      </c>
      <c r="E790" t="str">
        <f>IF($C790="","",VLOOKUP(VLOOKUP($C790,Baux!$A:$K,3,FALSE),Locataires!$A:$I,2,FALSE))</f>
        <v/>
      </c>
      <c r="F790" t="str">
        <f>IF($C790="","",VLOOKUP($C790,Baux!$A:$K,8,FALSE))</f>
        <v/>
      </c>
      <c r="G790" s="12" t="str">
        <f>IF(OR($A790="",$F790=""),"",DATE(YEAR($A790),MONTH($A790),$F790))</f>
        <v/>
      </c>
      <c r="H790" s="13" t="str">
        <f>IF($C790="","",VLOOKUP($C790,Baux!$A:$K,6,FALSE))</f>
        <v/>
      </c>
      <c r="I790" s="13" t="str">
        <f>IF($C790="","",VLOOKUP($C790,Baux!$A:$K,7,FALSE))</f>
        <v/>
      </c>
      <c r="J790" s="13" t="str">
        <f>IF($C790="","",$H790+$I790)</f>
        <v/>
      </c>
      <c r="K790" s="13" t="str">
        <f>IF($C790="","",SUMIFS(Banque_Transactions!$E:$E,Banque_Transactions!$G:$G,$C790&amp;"-"&amp;$B790))</f>
        <v/>
      </c>
      <c r="L790" s="13" t="str">
        <f>IF($C790="","",$J790-$K790)</f>
        <v/>
      </c>
      <c r="M790" t="str">
        <f>IF($C790="","",IF($L790&lt;=0,"Payé",IF($K790=0,"Impayé","Partiel")))</f>
        <v/>
      </c>
    </row>
    <row r="791" spans="1:13" ht="15">
      <c r="A791" s="17"/>
      <c r="B791" t="str">
        <f>IF($A791="","",YEAR($A791)*100+MONTH($A791))</f>
        <v/>
      </c>
      <c r="D791" t="str">
        <f>IF($C791="","",VLOOKUP($C791,Baux!$A:$K,2,FALSE))</f>
        <v/>
      </c>
      <c r="E791" t="str">
        <f>IF($C791="","",VLOOKUP(VLOOKUP($C791,Baux!$A:$K,3,FALSE),Locataires!$A:$I,2,FALSE))</f>
        <v/>
      </c>
      <c r="F791" t="str">
        <f>IF($C791="","",VLOOKUP($C791,Baux!$A:$K,8,FALSE))</f>
        <v/>
      </c>
      <c r="G791" s="12" t="str">
        <f>IF(OR($A791="",$F791=""),"",DATE(YEAR($A791),MONTH($A791),$F791))</f>
        <v/>
      </c>
      <c r="H791" s="13" t="str">
        <f>IF($C791="","",VLOOKUP($C791,Baux!$A:$K,6,FALSE))</f>
        <v/>
      </c>
      <c r="I791" s="13" t="str">
        <f>IF($C791="","",VLOOKUP($C791,Baux!$A:$K,7,FALSE))</f>
        <v/>
      </c>
      <c r="J791" s="13" t="str">
        <f>IF($C791="","",$H791+$I791)</f>
        <v/>
      </c>
      <c r="K791" s="13" t="str">
        <f>IF($C791="","",SUMIFS(Banque_Transactions!$E:$E,Banque_Transactions!$G:$G,$C791&amp;"-"&amp;$B791))</f>
        <v/>
      </c>
      <c r="L791" s="13" t="str">
        <f>IF($C791="","",$J791-$K791)</f>
        <v/>
      </c>
      <c r="M791" t="str">
        <f>IF($C791="","",IF($L791&lt;=0,"Payé",IF($K791=0,"Impayé","Partiel")))</f>
        <v/>
      </c>
    </row>
    <row r="792" spans="1:13" ht="15">
      <c r="A792" s="17"/>
      <c r="B792" t="str">
        <f>IF($A792="","",YEAR($A792)*100+MONTH($A792))</f>
        <v/>
      </c>
      <c r="D792" t="str">
        <f>IF($C792="","",VLOOKUP($C792,Baux!$A:$K,2,FALSE))</f>
        <v/>
      </c>
      <c r="E792" t="str">
        <f>IF($C792="","",VLOOKUP(VLOOKUP($C792,Baux!$A:$K,3,FALSE),Locataires!$A:$I,2,FALSE))</f>
        <v/>
      </c>
      <c r="F792" t="str">
        <f>IF($C792="","",VLOOKUP($C792,Baux!$A:$K,8,FALSE))</f>
        <v/>
      </c>
      <c r="G792" s="12" t="str">
        <f>IF(OR($A792="",$F792=""),"",DATE(YEAR($A792),MONTH($A792),$F792))</f>
        <v/>
      </c>
      <c r="H792" s="13" t="str">
        <f>IF($C792="","",VLOOKUP($C792,Baux!$A:$K,6,FALSE))</f>
        <v/>
      </c>
      <c r="I792" s="13" t="str">
        <f>IF($C792="","",VLOOKUP($C792,Baux!$A:$K,7,FALSE))</f>
        <v/>
      </c>
      <c r="J792" s="13" t="str">
        <f>IF($C792="","",$H792+$I792)</f>
        <v/>
      </c>
      <c r="K792" s="13" t="str">
        <f>IF($C792="","",SUMIFS(Banque_Transactions!$E:$E,Banque_Transactions!$G:$G,$C792&amp;"-"&amp;$B792))</f>
        <v/>
      </c>
      <c r="L792" s="13" t="str">
        <f>IF($C792="","",$J792-$K792)</f>
        <v/>
      </c>
      <c r="M792" t="str">
        <f>IF($C792="","",IF($L792&lt;=0,"Payé",IF($K792=0,"Impayé","Partiel")))</f>
        <v/>
      </c>
    </row>
    <row r="793" spans="1:13" ht="15">
      <c r="A793" s="17"/>
      <c r="B793" t="str">
        <f>IF($A793="","",YEAR($A793)*100+MONTH($A793))</f>
        <v/>
      </c>
      <c r="D793" t="str">
        <f>IF($C793="","",VLOOKUP($C793,Baux!$A:$K,2,FALSE))</f>
        <v/>
      </c>
      <c r="E793" t="str">
        <f>IF($C793="","",VLOOKUP(VLOOKUP($C793,Baux!$A:$K,3,FALSE),Locataires!$A:$I,2,FALSE))</f>
        <v/>
      </c>
      <c r="F793" t="str">
        <f>IF($C793="","",VLOOKUP($C793,Baux!$A:$K,8,FALSE))</f>
        <v/>
      </c>
      <c r="G793" s="12" t="str">
        <f>IF(OR($A793="",$F793=""),"",DATE(YEAR($A793),MONTH($A793),$F793))</f>
        <v/>
      </c>
      <c r="H793" s="13" t="str">
        <f>IF($C793="","",VLOOKUP($C793,Baux!$A:$K,6,FALSE))</f>
        <v/>
      </c>
      <c r="I793" s="13" t="str">
        <f>IF($C793="","",VLOOKUP($C793,Baux!$A:$K,7,FALSE))</f>
        <v/>
      </c>
      <c r="J793" s="13" t="str">
        <f>IF($C793="","",$H793+$I793)</f>
        <v/>
      </c>
      <c r="K793" s="13" t="str">
        <f>IF($C793="","",SUMIFS(Banque_Transactions!$E:$E,Banque_Transactions!$G:$G,$C793&amp;"-"&amp;$B793))</f>
        <v/>
      </c>
      <c r="L793" s="13" t="str">
        <f>IF($C793="","",$J793-$K793)</f>
        <v/>
      </c>
      <c r="M793" t="str">
        <f>IF($C793="","",IF($L793&lt;=0,"Payé",IF($K793=0,"Impayé","Partiel")))</f>
        <v/>
      </c>
    </row>
    <row r="794" spans="1:13" ht="15">
      <c r="A794" s="17"/>
      <c r="B794" t="str">
        <f>IF($A794="","",YEAR($A794)*100+MONTH($A794))</f>
        <v/>
      </c>
      <c r="D794" t="str">
        <f>IF($C794="","",VLOOKUP($C794,Baux!$A:$K,2,FALSE))</f>
        <v/>
      </c>
      <c r="E794" t="str">
        <f>IF($C794="","",VLOOKUP(VLOOKUP($C794,Baux!$A:$K,3,FALSE),Locataires!$A:$I,2,FALSE))</f>
        <v/>
      </c>
      <c r="F794" t="str">
        <f>IF($C794="","",VLOOKUP($C794,Baux!$A:$K,8,FALSE))</f>
        <v/>
      </c>
      <c r="G794" s="12" t="str">
        <f>IF(OR($A794="",$F794=""),"",DATE(YEAR($A794),MONTH($A794),$F794))</f>
        <v/>
      </c>
      <c r="H794" s="13" t="str">
        <f>IF($C794="","",VLOOKUP($C794,Baux!$A:$K,6,FALSE))</f>
        <v/>
      </c>
      <c r="I794" s="13" t="str">
        <f>IF($C794="","",VLOOKUP($C794,Baux!$A:$K,7,FALSE))</f>
        <v/>
      </c>
      <c r="J794" s="13" t="str">
        <f>IF($C794="","",$H794+$I794)</f>
        <v/>
      </c>
      <c r="K794" s="13" t="str">
        <f>IF($C794="","",SUMIFS(Banque_Transactions!$E:$E,Banque_Transactions!$G:$G,$C794&amp;"-"&amp;$B794))</f>
        <v/>
      </c>
      <c r="L794" s="13" t="str">
        <f>IF($C794="","",$J794-$K794)</f>
        <v/>
      </c>
      <c r="M794" t="str">
        <f>IF($C794="","",IF($L794&lt;=0,"Payé",IF($K794=0,"Impayé","Partiel")))</f>
        <v/>
      </c>
    </row>
    <row r="795" spans="1:13" ht="15">
      <c r="A795" s="17"/>
      <c r="B795" t="str">
        <f>IF($A795="","",YEAR($A795)*100+MONTH($A795))</f>
        <v/>
      </c>
      <c r="D795" t="str">
        <f>IF($C795="","",VLOOKUP($C795,Baux!$A:$K,2,FALSE))</f>
        <v/>
      </c>
      <c r="E795" t="str">
        <f>IF($C795="","",VLOOKUP(VLOOKUP($C795,Baux!$A:$K,3,FALSE),Locataires!$A:$I,2,FALSE))</f>
        <v/>
      </c>
      <c r="F795" t="str">
        <f>IF($C795="","",VLOOKUP($C795,Baux!$A:$K,8,FALSE))</f>
        <v/>
      </c>
      <c r="G795" s="12" t="str">
        <f>IF(OR($A795="",$F795=""),"",DATE(YEAR($A795),MONTH($A795),$F795))</f>
        <v/>
      </c>
      <c r="H795" s="13" t="str">
        <f>IF($C795="","",VLOOKUP($C795,Baux!$A:$K,6,FALSE))</f>
        <v/>
      </c>
      <c r="I795" s="13" t="str">
        <f>IF($C795="","",VLOOKUP($C795,Baux!$A:$K,7,FALSE))</f>
        <v/>
      </c>
      <c r="J795" s="13" t="str">
        <f>IF($C795="","",$H795+$I795)</f>
        <v/>
      </c>
      <c r="K795" s="13" t="str">
        <f>IF($C795="","",SUMIFS(Banque_Transactions!$E:$E,Banque_Transactions!$G:$G,$C795&amp;"-"&amp;$B795))</f>
        <v/>
      </c>
      <c r="L795" s="13" t="str">
        <f>IF($C795="","",$J795-$K795)</f>
        <v/>
      </c>
      <c r="M795" t="str">
        <f>IF($C795="","",IF($L795&lt;=0,"Payé",IF($K795=0,"Impayé","Partiel")))</f>
        <v/>
      </c>
    </row>
    <row r="796" spans="1:13" ht="15">
      <c r="A796" s="17"/>
      <c r="B796" t="str">
        <f>IF($A796="","",YEAR($A796)*100+MONTH($A796))</f>
        <v/>
      </c>
      <c r="D796" t="str">
        <f>IF($C796="","",VLOOKUP($C796,Baux!$A:$K,2,FALSE))</f>
        <v/>
      </c>
      <c r="E796" t="str">
        <f>IF($C796="","",VLOOKUP(VLOOKUP($C796,Baux!$A:$K,3,FALSE),Locataires!$A:$I,2,FALSE))</f>
        <v/>
      </c>
      <c r="F796" t="str">
        <f>IF($C796="","",VLOOKUP($C796,Baux!$A:$K,8,FALSE))</f>
        <v/>
      </c>
      <c r="G796" s="12" t="str">
        <f>IF(OR($A796="",$F796=""),"",DATE(YEAR($A796),MONTH($A796),$F796))</f>
        <v/>
      </c>
      <c r="H796" s="13" t="str">
        <f>IF($C796="","",VLOOKUP($C796,Baux!$A:$K,6,FALSE))</f>
        <v/>
      </c>
      <c r="I796" s="13" t="str">
        <f>IF($C796="","",VLOOKUP($C796,Baux!$A:$K,7,FALSE))</f>
        <v/>
      </c>
      <c r="J796" s="13" t="str">
        <f>IF($C796="","",$H796+$I796)</f>
        <v/>
      </c>
      <c r="K796" s="13" t="str">
        <f>IF($C796="","",SUMIFS(Banque_Transactions!$E:$E,Banque_Transactions!$G:$G,$C796&amp;"-"&amp;$B796))</f>
        <v/>
      </c>
      <c r="L796" s="13" t="str">
        <f>IF($C796="","",$J796-$K796)</f>
        <v/>
      </c>
      <c r="M796" t="str">
        <f>IF($C796="","",IF($L796&lt;=0,"Payé",IF($K796=0,"Impayé","Partiel")))</f>
        <v/>
      </c>
    </row>
    <row r="797" spans="1:13" ht="15">
      <c r="A797" s="17"/>
      <c r="B797" t="str">
        <f>IF($A797="","",YEAR($A797)*100+MONTH($A797))</f>
        <v/>
      </c>
      <c r="D797" t="str">
        <f>IF($C797="","",VLOOKUP($C797,Baux!$A:$K,2,FALSE))</f>
        <v/>
      </c>
      <c r="E797" t="str">
        <f>IF($C797="","",VLOOKUP(VLOOKUP($C797,Baux!$A:$K,3,FALSE),Locataires!$A:$I,2,FALSE))</f>
        <v/>
      </c>
      <c r="F797" t="str">
        <f>IF($C797="","",VLOOKUP($C797,Baux!$A:$K,8,FALSE))</f>
        <v/>
      </c>
      <c r="G797" s="12" t="str">
        <f>IF(OR($A797="",$F797=""),"",DATE(YEAR($A797),MONTH($A797),$F797))</f>
        <v/>
      </c>
      <c r="H797" s="13" t="str">
        <f>IF($C797="","",VLOOKUP($C797,Baux!$A:$K,6,FALSE))</f>
        <v/>
      </c>
      <c r="I797" s="13" t="str">
        <f>IF($C797="","",VLOOKUP($C797,Baux!$A:$K,7,FALSE))</f>
        <v/>
      </c>
      <c r="J797" s="13" t="str">
        <f>IF($C797="","",$H797+$I797)</f>
        <v/>
      </c>
      <c r="K797" s="13" t="str">
        <f>IF($C797="","",SUMIFS(Banque_Transactions!$E:$E,Banque_Transactions!$G:$G,$C797&amp;"-"&amp;$B797))</f>
        <v/>
      </c>
      <c r="L797" s="13" t="str">
        <f>IF($C797="","",$J797-$K797)</f>
        <v/>
      </c>
      <c r="M797" t="str">
        <f>IF($C797="","",IF($L797&lt;=0,"Payé",IF($K797=0,"Impayé","Partiel")))</f>
        <v/>
      </c>
    </row>
    <row r="798" spans="1:13" ht="15">
      <c r="A798" s="17"/>
      <c r="B798" t="str">
        <f>IF($A798="","",YEAR($A798)*100+MONTH($A798))</f>
        <v/>
      </c>
      <c r="D798" t="str">
        <f>IF($C798="","",VLOOKUP($C798,Baux!$A:$K,2,FALSE))</f>
        <v/>
      </c>
      <c r="E798" t="str">
        <f>IF($C798="","",VLOOKUP(VLOOKUP($C798,Baux!$A:$K,3,FALSE),Locataires!$A:$I,2,FALSE))</f>
        <v/>
      </c>
      <c r="F798" t="str">
        <f>IF($C798="","",VLOOKUP($C798,Baux!$A:$K,8,FALSE))</f>
        <v/>
      </c>
      <c r="G798" s="12" t="str">
        <f>IF(OR($A798="",$F798=""),"",DATE(YEAR($A798),MONTH($A798),$F798))</f>
        <v/>
      </c>
      <c r="H798" s="13" t="str">
        <f>IF($C798="","",VLOOKUP($C798,Baux!$A:$K,6,FALSE))</f>
        <v/>
      </c>
      <c r="I798" s="13" t="str">
        <f>IF($C798="","",VLOOKUP($C798,Baux!$A:$K,7,FALSE))</f>
        <v/>
      </c>
      <c r="J798" s="13" t="str">
        <f>IF($C798="","",$H798+$I798)</f>
        <v/>
      </c>
      <c r="K798" s="13" t="str">
        <f>IF($C798="","",SUMIFS(Banque_Transactions!$E:$E,Banque_Transactions!$G:$G,$C798&amp;"-"&amp;$B798))</f>
        <v/>
      </c>
      <c r="L798" s="13" t="str">
        <f>IF($C798="","",$J798-$K798)</f>
        <v/>
      </c>
      <c r="M798" t="str">
        <f>IF($C798="","",IF($L798&lt;=0,"Payé",IF($K798=0,"Impayé","Partiel")))</f>
        <v/>
      </c>
    </row>
    <row r="799" spans="1:13" ht="15">
      <c r="A799" s="17"/>
      <c r="B799" t="str">
        <f>IF($A799="","",YEAR($A799)*100+MONTH($A799))</f>
        <v/>
      </c>
      <c r="D799" t="str">
        <f>IF($C799="","",VLOOKUP($C799,Baux!$A:$K,2,FALSE))</f>
        <v/>
      </c>
      <c r="E799" t="str">
        <f>IF($C799="","",VLOOKUP(VLOOKUP($C799,Baux!$A:$K,3,FALSE),Locataires!$A:$I,2,FALSE))</f>
        <v/>
      </c>
      <c r="F799" t="str">
        <f>IF($C799="","",VLOOKUP($C799,Baux!$A:$K,8,FALSE))</f>
        <v/>
      </c>
      <c r="G799" s="12" t="str">
        <f>IF(OR($A799="",$F799=""),"",DATE(YEAR($A799),MONTH($A799),$F799))</f>
        <v/>
      </c>
      <c r="H799" s="13" t="str">
        <f>IF($C799="","",VLOOKUP($C799,Baux!$A:$K,6,FALSE))</f>
        <v/>
      </c>
      <c r="I799" s="13" t="str">
        <f>IF($C799="","",VLOOKUP($C799,Baux!$A:$K,7,FALSE))</f>
        <v/>
      </c>
      <c r="J799" s="13" t="str">
        <f>IF($C799="","",$H799+$I799)</f>
        <v/>
      </c>
      <c r="K799" s="13" t="str">
        <f>IF($C799="","",SUMIFS(Banque_Transactions!$E:$E,Banque_Transactions!$G:$G,$C799&amp;"-"&amp;$B799))</f>
        <v/>
      </c>
      <c r="L799" s="13" t="str">
        <f>IF($C799="","",$J799-$K799)</f>
        <v/>
      </c>
      <c r="M799" t="str">
        <f>IF($C799="","",IF($L799&lt;=0,"Payé",IF($K799=0,"Impayé","Partiel")))</f>
        <v/>
      </c>
    </row>
    <row r="800" spans="1:13" ht="15">
      <c r="A800" s="17"/>
      <c r="B800" t="str">
        <f>IF($A800="","",YEAR($A800)*100+MONTH($A800))</f>
        <v/>
      </c>
      <c r="D800" t="str">
        <f>IF($C800="","",VLOOKUP($C800,Baux!$A:$K,2,FALSE))</f>
        <v/>
      </c>
      <c r="E800" t="str">
        <f>IF($C800="","",VLOOKUP(VLOOKUP($C800,Baux!$A:$K,3,FALSE),Locataires!$A:$I,2,FALSE))</f>
        <v/>
      </c>
      <c r="F800" t="str">
        <f>IF($C800="","",VLOOKUP($C800,Baux!$A:$K,8,FALSE))</f>
        <v/>
      </c>
      <c r="G800" s="12" t="str">
        <f>IF(OR($A800="",$F800=""),"",DATE(YEAR($A800),MONTH($A800),$F800))</f>
        <v/>
      </c>
      <c r="H800" s="13" t="str">
        <f>IF($C800="","",VLOOKUP($C800,Baux!$A:$K,6,FALSE))</f>
        <v/>
      </c>
      <c r="I800" s="13" t="str">
        <f>IF($C800="","",VLOOKUP($C800,Baux!$A:$K,7,FALSE))</f>
        <v/>
      </c>
      <c r="J800" s="13" t="str">
        <f>IF($C800="","",$H800+$I800)</f>
        <v/>
      </c>
      <c r="K800" s="13" t="str">
        <f>IF($C800="","",SUMIFS(Banque_Transactions!$E:$E,Banque_Transactions!$G:$G,$C800&amp;"-"&amp;$B800))</f>
        <v/>
      </c>
      <c r="L800" s="13" t="str">
        <f>IF($C800="","",$J800-$K800)</f>
        <v/>
      </c>
      <c r="M800" t="str">
        <f>IF($C800="","",IF($L800&lt;=0,"Payé",IF($K800=0,"Impayé","Partiel")))</f>
        <v/>
      </c>
    </row>
    <row r="801" spans="1:13" ht="15">
      <c r="A801" s="17"/>
      <c r="B801" t="str">
        <f>IF($A801="","",YEAR($A801)*100+MONTH($A801))</f>
        <v/>
      </c>
      <c r="D801" t="str">
        <f>IF($C801="","",VLOOKUP($C801,Baux!$A:$K,2,FALSE))</f>
        <v/>
      </c>
      <c r="E801" t="str">
        <f>IF($C801="","",VLOOKUP(VLOOKUP($C801,Baux!$A:$K,3,FALSE),Locataires!$A:$I,2,FALSE))</f>
        <v/>
      </c>
      <c r="F801" t="str">
        <f>IF($C801="","",VLOOKUP($C801,Baux!$A:$K,8,FALSE))</f>
        <v/>
      </c>
      <c r="G801" s="12" t="str">
        <f>IF(OR($A801="",$F801=""),"",DATE(YEAR($A801),MONTH($A801),$F801))</f>
        <v/>
      </c>
      <c r="H801" s="13" t="str">
        <f>IF($C801="","",VLOOKUP($C801,Baux!$A:$K,6,FALSE))</f>
        <v/>
      </c>
      <c r="I801" s="13" t="str">
        <f>IF($C801="","",VLOOKUP($C801,Baux!$A:$K,7,FALSE))</f>
        <v/>
      </c>
      <c r="J801" s="13" t="str">
        <f>IF($C801="","",$H801+$I801)</f>
        <v/>
      </c>
      <c r="K801" s="13" t="str">
        <f>IF($C801="","",SUMIFS(Banque_Transactions!$E:$E,Banque_Transactions!$G:$G,$C801&amp;"-"&amp;$B801))</f>
        <v/>
      </c>
      <c r="L801" s="13" t="str">
        <f>IF($C801="","",$J801-$K801)</f>
        <v/>
      </c>
      <c r="M801" t="str">
        <f>IF($C801="","",IF($L801&lt;=0,"Payé",IF($K801=0,"Impayé","Partiel")))</f>
        <v/>
      </c>
    </row>
    <row r="802" spans="1:13" ht="15">
      <c r="A802" s="17"/>
      <c r="B802" t="str">
        <f>IF($A802="","",YEAR($A802)*100+MONTH($A802))</f>
        <v/>
      </c>
      <c r="D802" t="str">
        <f>IF($C802="","",VLOOKUP($C802,Baux!$A:$K,2,FALSE))</f>
        <v/>
      </c>
      <c r="E802" t="str">
        <f>IF($C802="","",VLOOKUP(VLOOKUP($C802,Baux!$A:$K,3,FALSE),Locataires!$A:$I,2,FALSE))</f>
        <v/>
      </c>
      <c r="F802" t="str">
        <f>IF($C802="","",VLOOKUP($C802,Baux!$A:$K,8,FALSE))</f>
        <v/>
      </c>
      <c r="G802" s="12" t="str">
        <f>IF(OR($A802="",$F802=""),"",DATE(YEAR($A802),MONTH($A802),$F802))</f>
        <v/>
      </c>
      <c r="H802" s="13" t="str">
        <f>IF($C802="","",VLOOKUP($C802,Baux!$A:$K,6,FALSE))</f>
        <v/>
      </c>
      <c r="I802" s="13" t="str">
        <f>IF($C802="","",VLOOKUP($C802,Baux!$A:$K,7,FALSE))</f>
        <v/>
      </c>
      <c r="J802" s="13" t="str">
        <f>IF($C802="","",$H802+$I802)</f>
        <v/>
      </c>
      <c r="K802" s="13" t="str">
        <f>IF($C802="","",SUMIFS(Banque_Transactions!$E:$E,Banque_Transactions!$G:$G,$C802&amp;"-"&amp;$B802))</f>
        <v/>
      </c>
      <c r="L802" s="13" t="str">
        <f>IF($C802="","",$J802-$K802)</f>
        <v/>
      </c>
      <c r="M802" t="str">
        <f>IF($C802="","",IF($L802&lt;=0,"Payé",IF($K802=0,"Impayé","Partiel")))</f>
        <v/>
      </c>
    </row>
    <row r="803" spans="1:13" ht="15">
      <c r="A803" s="17"/>
      <c r="B803" t="str">
        <f>IF($A803="","",YEAR($A803)*100+MONTH($A803))</f>
        <v/>
      </c>
      <c r="D803" t="str">
        <f>IF($C803="","",VLOOKUP($C803,Baux!$A:$K,2,FALSE))</f>
        <v/>
      </c>
      <c r="E803" t="str">
        <f>IF($C803="","",VLOOKUP(VLOOKUP($C803,Baux!$A:$K,3,FALSE),Locataires!$A:$I,2,FALSE))</f>
        <v/>
      </c>
      <c r="F803" t="str">
        <f>IF($C803="","",VLOOKUP($C803,Baux!$A:$K,8,FALSE))</f>
        <v/>
      </c>
      <c r="G803" s="12" t="str">
        <f>IF(OR($A803="",$F803=""),"",DATE(YEAR($A803),MONTH($A803),$F803))</f>
        <v/>
      </c>
      <c r="H803" s="13" t="str">
        <f>IF($C803="","",VLOOKUP($C803,Baux!$A:$K,6,FALSE))</f>
        <v/>
      </c>
      <c r="I803" s="13" t="str">
        <f>IF($C803="","",VLOOKUP($C803,Baux!$A:$K,7,FALSE))</f>
        <v/>
      </c>
      <c r="J803" s="13" t="str">
        <f>IF($C803="","",$H803+$I803)</f>
        <v/>
      </c>
      <c r="K803" s="13" t="str">
        <f>IF($C803="","",SUMIFS(Banque_Transactions!$E:$E,Banque_Transactions!$G:$G,$C803&amp;"-"&amp;$B803))</f>
        <v/>
      </c>
      <c r="L803" s="13" t="str">
        <f>IF($C803="","",$J803-$K803)</f>
        <v/>
      </c>
      <c r="M803" t="str">
        <f>IF($C803="","",IF($L803&lt;=0,"Payé",IF($K803=0,"Impayé","Partiel")))</f>
        <v/>
      </c>
    </row>
    <row r="804" spans="1:13" ht="15">
      <c r="A804" s="17"/>
      <c r="B804" t="str">
        <f>IF($A804="","",YEAR($A804)*100+MONTH($A804))</f>
        <v/>
      </c>
      <c r="D804" t="str">
        <f>IF($C804="","",VLOOKUP($C804,Baux!$A:$K,2,FALSE))</f>
        <v/>
      </c>
      <c r="E804" t="str">
        <f>IF($C804="","",VLOOKUP(VLOOKUP($C804,Baux!$A:$K,3,FALSE),Locataires!$A:$I,2,FALSE))</f>
        <v/>
      </c>
      <c r="F804" t="str">
        <f>IF($C804="","",VLOOKUP($C804,Baux!$A:$K,8,FALSE))</f>
        <v/>
      </c>
      <c r="G804" s="12" t="str">
        <f>IF(OR($A804="",$F804=""),"",DATE(YEAR($A804),MONTH($A804),$F804))</f>
        <v/>
      </c>
      <c r="H804" s="13" t="str">
        <f>IF($C804="","",VLOOKUP($C804,Baux!$A:$K,6,FALSE))</f>
        <v/>
      </c>
      <c r="I804" s="13" t="str">
        <f>IF($C804="","",VLOOKUP($C804,Baux!$A:$K,7,FALSE))</f>
        <v/>
      </c>
      <c r="J804" s="13" t="str">
        <f>IF($C804="","",$H804+$I804)</f>
        <v/>
      </c>
      <c r="K804" s="13" t="str">
        <f>IF($C804="","",SUMIFS(Banque_Transactions!$E:$E,Banque_Transactions!$G:$G,$C804&amp;"-"&amp;$B804))</f>
        <v/>
      </c>
      <c r="L804" s="13" t="str">
        <f>IF($C804="","",$J804-$K804)</f>
        <v/>
      </c>
      <c r="M804" t="str">
        <f>IF($C804="","",IF($L804&lt;=0,"Payé",IF($K804=0,"Impayé","Partiel")))</f>
        <v/>
      </c>
    </row>
    <row r="805" spans="1:13" ht="15">
      <c r="A805" s="17"/>
      <c r="B805" t="str">
        <f>IF($A805="","",YEAR($A805)*100+MONTH($A805))</f>
        <v/>
      </c>
      <c r="D805" t="str">
        <f>IF($C805="","",VLOOKUP($C805,Baux!$A:$K,2,FALSE))</f>
        <v/>
      </c>
      <c r="E805" t="str">
        <f>IF($C805="","",VLOOKUP(VLOOKUP($C805,Baux!$A:$K,3,FALSE),Locataires!$A:$I,2,FALSE))</f>
        <v/>
      </c>
      <c r="F805" t="str">
        <f>IF($C805="","",VLOOKUP($C805,Baux!$A:$K,8,FALSE))</f>
        <v/>
      </c>
      <c r="G805" s="12" t="str">
        <f>IF(OR($A805="",$F805=""),"",DATE(YEAR($A805),MONTH($A805),$F805))</f>
        <v/>
      </c>
      <c r="H805" s="13" t="str">
        <f>IF($C805="","",VLOOKUP($C805,Baux!$A:$K,6,FALSE))</f>
        <v/>
      </c>
      <c r="I805" s="13" t="str">
        <f>IF($C805="","",VLOOKUP($C805,Baux!$A:$K,7,FALSE))</f>
        <v/>
      </c>
      <c r="J805" s="13" t="str">
        <f>IF($C805="","",$H805+$I805)</f>
        <v/>
      </c>
      <c r="K805" s="13" t="str">
        <f>IF($C805="","",SUMIFS(Banque_Transactions!$E:$E,Banque_Transactions!$G:$G,$C805&amp;"-"&amp;$B805))</f>
        <v/>
      </c>
      <c r="L805" s="13" t="str">
        <f>IF($C805="","",$J805-$K805)</f>
        <v/>
      </c>
      <c r="M805" t="str">
        <f>IF($C805="","",IF($L805&lt;=0,"Payé",IF($K805=0,"Impayé","Partiel")))</f>
        <v/>
      </c>
    </row>
    <row r="806" spans="1:13" ht="15">
      <c r="A806" s="17"/>
      <c r="B806" t="str">
        <f>IF($A806="","",YEAR($A806)*100+MONTH($A806))</f>
        <v/>
      </c>
      <c r="D806" t="str">
        <f>IF($C806="","",VLOOKUP($C806,Baux!$A:$K,2,FALSE))</f>
        <v/>
      </c>
      <c r="E806" t="str">
        <f>IF($C806="","",VLOOKUP(VLOOKUP($C806,Baux!$A:$K,3,FALSE),Locataires!$A:$I,2,FALSE))</f>
        <v/>
      </c>
      <c r="F806" t="str">
        <f>IF($C806="","",VLOOKUP($C806,Baux!$A:$K,8,FALSE))</f>
        <v/>
      </c>
      <c r="G806" s="12" t="str">
        <f>IF(OR($A806="",$F806=""),"",DATE(YEAR($A806),MONTH($A806),$F806))</f>
        <v/>
      </c>
      <c r="H806" s="13" t="str">
        <f>IF($C806="","",VLOOKUP($C806,Baux!$A:$K,6,FALSE))</f>
        <v/>
      </c>
      <c r="I806" s="13" t="str">
        <f>IF($C806="","",VLOOKUP($C806,Baux!$A:$K,7,FALSE))</f>
        <v/>
      </c>
      <c r="J806" s="13" t="str">
        <f>IF($C806="","",$H806+$I806)</f>
        <v/>
      </c>
      <c r="K806" s="13" t="str">
        <f>IF($C806="","",SUMIFS(Banque_Transactions!$E:$E,Banque_Transactions!$G:$G,$C806&amp;"-"&amp;$B806))</f>
        <v/>
      </c>
      <c r="L806" s="13" t="str">
        <f>IF($C806="","",$J806-$K806)</f>
        <v/>
      </c>
      <c r="M806" t="str">
        <f>IF($C806="","",IF($L806&lt;=0,"Payé",IF($K806=0,"Impayé","Partiel")))</f>
        <v/>
      </c>
    </row>
    <row r="807" spans="1:13" ht="15">
      <c r="A807" s="17"/>
      <c r="B807" t="str">
        <f>IF($A807="","",YEAR($A807)*100+MONTH($A807))</f>
        <v/>
      </c>
      <c r="D807" t="str">
        <f>IF($C807="","",VLOOKUP($C807,Baux!$A:$K,2,FALSE))</f>
        <v/>
      </c>
      <c r="E807" t="str">
        <f>IF($C807="","",VLOOKUP(VLOOKUP($C807,Baux!$A:$K,3,FALSE),Locataires!$A:$I,2,FALSE))</f>
        <v/>
      </c>
      <c r="F807" t="str">
        <f>IF($C807="","",VLOOKUP($C807,Baux!$A:$K,8,FALSE))</f>
        <v/>
      </c>
      <c r="G807" s="12" t="str">
        <f>IF(OR($A807="",$F807=""),"",DATE(YEAR($A807),MONTH($A807),$F807))</f>
        <v/>
      </c>
      <c r="H807" s="13" t="str">
        <f>IF($C807="","",VLOOKUP($C807,Baux!$A:$K,6,FALSE))</f>
        <v/>
      </c>
      <c r="I807" s="13" t="str">
        <f>IF($C807="","",VLOOKUP($C807,Baux!$A:$K,7,FALSE))</f>
        <v/>
      </c>
      <c r="J807" s="13" t="str">
        <f>IF($C807="","",$H807+$I807)</f>
        <v/>
      </c>
      <c r="K807" s="13" t="str">
        <f>IF($C807="","",SUMIFS(Banque_Transactions!$E:$E,Banque_Transactions!$G:$G,$C807&amp;"-"&amp;$B807))</f>
        <v/>
      </c>
      <c r="L807" s="13" t="str">
        <f>IF($C807="","",$J807-$K807)</f>
        <v/>
      </c>
      <c r="M807" t="str">
        <f>IF($C807="","",IF($L807&lt;=0,"Payé",IF($K807=0,"Impayé","Partiel")))</f>
        <v/>
      </c>
    </row>
    <row r="808" spans="1:13" ht="15">
      <c r="A808" s="17"/>
      <c r="B808" t="str">
        <f>IF($A808="","",YEAR($A808)*100+MONTH($A808))</f>
        <v/>
      </c>
      <c r="D808" t="str">
        <f>IF($C808="","",VLOOKUP($C808,Baux!$A:$K,2,FALSE))</f>
        <v/>
      </c>
      <c r="E808" t="str">
        <f>IF($C808="","",VLOOKUP(VLOOKUP($C808,Baux!$A:$K,3,FALSE),Locataires!$A:$I,2,FALSE))</f>
        <v/>
      </c>
      <c r="F808" t="str">
        <f>IF($C808="","",VLOOKUP($C808,Baux!$A:$K,8,FALSE))</f>
        <v/>
      </c>
      <c r="G808" s="12" t="str">
        <f>IF(OR($A808="",$F808=""),"",DATE(YEAR($A808),MONTH($A808),$F808))</f>
        <v/>
      </c>
      <c r="H808" s="13" t="str">
        <f>IF($C808="","",VLOOKUP($C808,Baux!$A:$K,6,FALSE))</f>
        <v/>
      </c>
      <c r="I808" s="13" t="str">
        <f>IF($C808="","",VLOOKUP($C808,Baux!$A:$K,7,FALSE))</f>
        <v/>
      </c>
      <c r="J808" s="13" t="str">
        <f>IF($C808="","",$H808+$I808)</f>
        <v/>
      </c>
      <c r="K808" s="13" t="str">
        <f>IF($C808="","",SUMIFS(Banque_Transactions!$E:$E,Banque_Transactions!$G:$G,$C808&amp;"-"&amp;$B808))</f>
        <v/>
      </c>
      <c r="L808" s="13" t="str">
        <f>IF($C808="","",$J808-$K808)</f>
        <v/>
      </c>
      <c r="M808" t="str">
        <f>IF($C808="","",IF($L808&lt;=0,"Payé",IF($K808=0,"Impayé","Partiel")))</f>
        <v/>
      </c>
    </row>
    <row r="809" spans="1:13" ht="15">
      <c r="A809" s="17"/>
      <c r="B809" t="str">
        <f>IF($A809="","",YEAR($A809)*100+MONTH($A809))</f>
        <v/>
      </c>
      <c r="D809" t="str">
        <f>IF($C809="","",VLOOKUP($C809,Baux!$A:$K,2,FALSE))</f>
        <v/>
      </c>
      <c r="E809" t="str">
        <f>IF($C809="","",VLOOKUP(VLOOKUP($C809,Baux!$A:$K,3,FALSE),Locataires!$A:$I,2,FALSE))</f>
        <v/>
      </c>
      <c r="F809" t="str">
        <f>IF($C809="","",VLOOKUP($C809,Baux!$A:$K,8,FALSE))</f>
        <v/>
      </c>
      <c r="G809" s="12" t="str">
        <f>IF(OR($A809="",$F809=""),"",DATE(YEAR($A809),MONTH($A809),$F809))</f>
        <v/>
      </c>
      <c r="H809" s="13" t="str">
        <f>IF($C809="","",VLOOKUP($C809,Baux!$A:$K,6,FALSE))</f>
        <v/>
      </c>
      <c r="I809" s="13" t="str">
        <f>IF($C809="","",VLOOKUP($C809,Baux!$A:$K,7,FALSE))</f>
        <v/>
      </c>
      <c r="J809" s="13" t="str">
        <f>IF($C809="","",$H809+$I809)</f>
        <v/>
      </c>
      <c r="K809" s="13" t="str">
        <f>IF($C809="","",SUMIFS(Banque_Transactions!$E:$E,Banque_Transactions!$G:$G,$C809&amp;"-"&amp;$B809))</f>
        <v/>
      </c>
      <c r="L809" s="13" t="str">
        <f>IF($C809="","",$J809-$K809)</f>
        <v/>
      </c>
      <c r="M809" t="str">
        <f>IF($C809="","",IF($L809&lt;=0,"Payé",IF($K809=0,"Impayé","Partiel")))</f>
        <v/>
      </c>
    </row>
    <row r="810" spans="1:13" ht="15">
      <c r="A810" s="17"/>
      <c r="B810" t="str">
        <f>IF($A810="","",YEAR($A810)*100+MONTH($A810))</f>
        <v/>
      </c>
      <c r="D810" t="str">
        <f>IF($C810="","",VLOOKUP($C810,Baux!$A:$K,2,FALSE))</f>
        <v/>
      </c>
      <c r="E810" t="str">
        <f>IF($C810="","",VLOOKUP(VLOOKUP($C810,Baux!$A:$K,3,FALSE),Locataires!$A:$I,2,FALSE))</f>
        <v/>
      </c>
      <c r="F810" t="str">
        <f>IF($C810="","",VLOOKUP($C810,Baux!$A:$K,8,FALSE))</f>
        <v/>
      </c>
      <c r="G810" s="12" t="str">
        <f>IF(OR($A810="",$F810=""),"",DATE(YEAR($A810),MONTH($A810),$F810))</f>
        <v/>
      </c>
      <c r="H810" s="13" t="str">
        <f>IF($C810="","",VLOOKUP($C810,Baux!$A:$K,6,FALSE))</f>
        <v/>
      </c>
      <c r="I810" s="13" t="str">
        <f>IF($C810="","",VLOOKUP($C810,Baux!$A:$K,7,FALSE))</f>
        <v/>
      </c>
      <c r="J810" s="13" t="str">
        <f>IF($C810="","",$H810+$I810)</f>
        <v/>
      </c>
      <c r="K810" s="13" t="str">
        <f>IF($C810="","",SUMIFS(Banque_Transactions!$E:$E,Banque_Transactions!$G:$G,$C810&amp;"-"&amp;$B810))</f>
        <v/>
      </c>
      <c r="L810" s="13" t="str">
        <f>IF($C810="","",$J810-$K810)</f>
        <v/>
      </c>
      <c r="M810" t="str">
        <f>IF($C810="","",IF($L810&lt;=0,"Payé",IF($K810=0,"Impayé","Partiel")))</f>
        <v/>
      </c>
    </row>
    <row r="811" spans="1:13" ht="15">
      <c r="A811" s="17"/>
      <c r="B811" t="str">
        <f>IF($A811="","",YEAR($A811)*100+MONTH($A811))</f>
        <v/>
      </c>
      <c r="D811" t="str">
        <f>IF($C811="","",VLOOKUP($C811,Baux!$A:$K,2,FALSE))</f>
        <v/>
      </c>
      <c r="E811" t="str">
        <f>IF($C811="","",VLOOKUP(VLOOKUP($C811,Baux!$A:$K,3,FALSE),Locataires!$A:$I,2,FALSE))</f>
        <v/>
      </c>
      <c r="F811" t="str">
        <f>IF($C811="","",VLOOKUP($C811,Baux!$A:$K,8,FALSE))</f>
        <v/>
      </c>
      <c r="G811" s="12" t="str">
        <f>IF(OR($A811="",$F811=""),"",DATE(YEAR($A811),MONTH($A811),$F811))</f>
        <v/>
      </c>
      <c r="H811" s="13" t="str">
        <f>IF($C811="","",VLOOKUP($C811,Baux!$A:$K,6,FALSE))</f>
        <v/>
      </c>
      <c r="I811" s="13" t="str">
        <f>IF($C811="","",VLOOKUP($C811,Baux!$A:$K,7,FALSE))</f>
        <v/>
      </c>
      <c r="J811" s="13" t="str">
        <f>IF($C811="","",$H811+$I811)</f>
        <v/>
      </c>
      <c r="K811" s="13" t="str">
        <f>IF($C811="","",SUMIFS(Banque_Transactions!$E:$E,Banque_Transactions!$G:$G,$C811&amp;"-"&amp;$B811))</f>
        <v/>
      </c>
      <c r="L811" s="13" t="str">
        <f>IF($C811="","",$J811-$K811)</f>
        <v/>
      </c>
      <c r="M811" t="str">
        <f>IF($C811="","",IF($L811&lt;=0,"Payé",IF($K811=0,"Impayé","Partiel")))</f>
        <v/>
      </c>
    </row>
    <row r="812" spans="1:13" ht="15">
      <c r="A812" s="17"/>
      <c r="B812" t="str">
        <f>IF($A812="","",YEAR($A812)*100+MONTH($A812))</f>
        <v/>
      </c>
      <c r="D812" t="str">
        <f>IF($C812="","",VLOOKUP($C812,Baux!$A:$K,2,FALSE))</f>
        <v/>
      </c>
      <c r="E812" t="str">
        <f>IF($C812="","",VLOOKUP(VLOOKUP($C812,Baux!$A:$K,3,FALSE),Locataires!$A:$I,2,FALSE))</f>
        <v/>
      </c>
      <c r="F812" t="str">
        <f>IF($C812="","",VLOOKUP($C812,Baux!$A:$K,8,FALSE))</f>
        <v/>
      </c>
      <c r="G812" s="12" t="str">
        <f>IF(OR($A812="",$F812=""),"",DATE(YEAR($A812),MONTH($A812),$F812))</f>
        <v/>
      </c>
      <c r="H812" s="13" t="str">
        <f>IF($C812="","",VLOOKUP($C812,Baux!$A:$K,6,FALSE))</f>
        <v/>
      </c>
      <c r="I812" s="13" t="str">
        <f>IF($C812="","",VLOOKUP($C812,Baux!$A:$K,7,FALSE))</f>
        <v/>
      </c>
      <c r="J812" s="13" t="str">
        <f>IF($C812="","",$H812+$I812)</f>
        <v/>
      </c>
      <c r="K812" s="13" t="str">
        <f>IF($C812="","",SUMIFS(Banque_Transactions!$E:$E,Banque_Transactions!$G:$G,$C812&amp;"-"&amp;$B812))</f>
        <v/>
      </c>
      <c r="L812" s="13" t="str">
        <f>IF($C812="","",$J812-$K812)</f>
        <v/>
      </c>
      <c r="M812" t="str">
        <f>IF($C812="","",IF($L812&lt;=0,"Payé",IF($K812=0,"Impayé","Partiel")))</f>
        <v/>
      </c>
    </row>
    <row r="813" spans="1:13" ht="15">
      <c r="A813" s="17"/>
      <c r="B813" t="str">
        <f>IF($A813="","",YEAR($A813)*100+MONTH($A813))</f>
        <v/>
      </c>
      <c r="D813" t="str">
        <f>IF($C813="","",VLOOKUP($C813,Baux!$A:$K,2,FALSE))</f>
        <v/>
      </c>
      <c r="E813" t="str">
        <f>IF($C813="","",VLOOKUP(VLOOKUP($C813,Baux!$A:$K,3,FALSE),Locataires!$A:$I,2,FALSE))</f>
        <v/>
      </c>
      <c r="F813" t="str">
        <f>IF($C813="","",VLOOKUP($C813,Baux!$A:$K,8,FALSE))</f>
        <v/>
      </c>
      <c r="G813" s="12" t="str">
        <f>IF(OR($A813="",$F813=""),"",DATE(YEAR($A813),MONTH($A813),$F813))</f>
        <v/>
      </c>
      <c r="H813" s="13" t="str">
        <f>IF($C813="","",VLOOKUP($C813,Baux!$A:$K,6,FALSE))</f>
        <v/>
      </c>
      <c r="I813" s="13" t="str">
        <f>IF($C813="","",VLOOKUP($C813,Baux!$A:$K,7,FALSE))</f>
        <v/>
      </c>
      <c r="J813" s="13" t="str">
        <f>IF($C813="","",$H813+$I813)</f>
        <v/>
      </c>
      <c r="K813" s="13" t="str">
        <f>IF($C813="","",SUMIFS(Banque_Transactions!$E:$E,Banque_Transactions!$G:$G,$C813&amp;"-"&amp;$B813))</f>
        <v/>
      </c>
      <c r="L813" s="13" t="str">
        <f>IF($C813="","",$J813-$K813)</f>
        <v/>
      </c>
      <c r="M813" t="str">
        <f>IF($C813="","",IF($L813&lt;=0,"Payé",IF($K813=0,"Impayé","Partiel")))</f>
        <v/>
      </c>
    </row>
    <row r="814" spans="1:13" ht="15">
      <c r="A814" s="17"/>
      <c r="B814" t="str">
        <f>IF($A814="","",YEAR($A814)*100+MONTH($A814))</f>
        <v/>
      </c>
      <c r="D814" t="str">
        <f>IF($C814="","",VLOOKUP($C814,Baux!$A:$K,2,FALSE))</f>
        <v/>
      </c>
      <c r="E814" t="str">
        <f>IF($C814="","",VLOOKUP(VLOOKUP($C814,Baux!$A:$K,3,FALSE),Locataires!$A:$I,2,FALSE))</f>
        <v/>
      </c>
      <c r="F814" t="str">
        <f>IF($C814="","",VLOOKUP($C814,Baux!$A:$K,8,FALSE))</f>
        <v/>
      </c>
      <c r="G814" s="12" t="str">
        <f>IF(OR($A814="",$F814=""),"",DATE(YEAR($A814),MONTH($A814),$F814))</f>
        <v/>
      </c>
      <c r="H814" s="13" t="str">
        <f>IF($C814="","",VLOOKUP($C814,Baux!$A:$K,6,FALSE))</f>
        <v/>
      </c>
      <c r="I814" s="13" t="str">
        <f>IF($C814="","",VLOOKUP($C814,Baux!$A:$K,7,FALSE))</f>
        <v/>
      </c>
      <c r="J814" s="13" t="str">
        <f>IF($C814="","",$H814+$I814)</f>
        <v/>
      </c>
      <c r="K814" s="13" t="str">
        <f>IF($C814="","",SUMIFS(Banque_Transactions!$E:$E,Banque_Transactions!$G:$G,$C814&amp;"-"&amp;$B814))</f>
        <v/>
      </c>
      <c r="L814" s="13" t="str">
        <f>IF($C814="","",$J814-$K814)</f>
        <v/>
      </c>
      <c r="M814" t="str">
        <f>IF($C814="","",IF($L814&lt;=0,"Payé",IF($K814=0,"Impayé","Partiel")))</f>
        <v/>
      </c>
    </row>
    <row r="815" spans="1:13" ht="15">
      <c r="A815" s="17"/>
      <c r="B815" t="str">
        <f>IF($A815="","",YEAR($A815)*100+MONTH($A815))</f>
        <v/>
      </c>
      <c r="D815" t="str">
        <f>IF($C815="","",VLOOKUP($C815,Baux!$A:$K,2,FALSE))</f>
        <v/>
      </c>
      <c r="E815" t="str">
        <f>IF($C815="","",VLOOKUP(VLOOKUP($C815,Baux!$A:$K,3,FALSE),Locataires!$A:$I,2,FALSE))</f>
        <v/>
      </c>
      <c r="F815" t="str">
        <f>IF($C815="","",VLOOKUP($C815,Baux!$A:$K,8,FALSE))</f>
        <v/>
      </c>
      <c r="G815" s="12" t="str">
        <f>IF(OR($A815="",$F815=""),"",DATE(YEAR($A815),MONTH($A815),$F815))</f>
        <v/>
      </c>
      <c r="H815" s="13" t="str">
        <f>IF($C815="","",VLOOKUP($C815,Baux!$A:$K,6,FALSE))</f>
        <v/>
      </c>
      <c r="I815" s="13" t="str">
        <f>IF($C815="","",VLOOKUP($C815,Baux!$A:$K,7,FALSE))</f>
        <v/>
      </c>
      <c r="J815" s="13" t="str">
        <f>IF($C815="","",$H815+$I815)</f>
        <v/>
      </c>
      <c r="K815" s="13" t="str">
        <f>IF($C815="","",SUMIFS(Banque_Transactions!$E:$E,Banque_Transactions!$G:$G,$C815&amp;"-"&amp;$B815))</f>
        <v/>
      </c>
      <c r="L815" s="13" t="str">
        <f>IF($C815="","",$J815-$K815)</f>
        <v/>
      </c>
      <c r="M815" t="str">
        <f>IF($C815="","",IF($L815&lt;=0,"Payé",IF($K815=0,"Impayé","Partiel")))</f>
        <v/>
      </c>
    </row>
    <row r="816" spans="1:13" ht="15">
      <c r="A816" s="17"/>
      <c r="B816" t="str">
        <f>IF($A816="","",YEAR($A816)*100+MONTH($A816))</f>
        <v/>
      </c>
      <c r="D816" t="str">
        <f>IF($C816="","",VLOOKUP($C816,Baux!$A:$K,2,FALSE))</f>
        <v/>
      </c>
      <c r="E816" t="str">
        <f>IF($C816="","",VLOOKUP(VLOOKUP($C816,Baux!$A:$K,3,FALSE),Locataires!$A:$I,2,FALSE))</f>
        <v/>
      </c>
      <c r="F816" t="str">
        <f>IF($C816="","",VLOOKUP($C816,Baux!$A:$K,8,FALSE))</f>
        <v/>
      </c>
      <c r="G816" s="12" t="str">
        <f>IF(OR($A816="",$F816=""),"",DATE(YEAR($A816),MONTH($A816),$F816))</f>
        <v/>
      </c>
      <c r="H816" s="13" t="str">
        <f>IF($C816="","",VLOOKUP($C816,Baux!$A:$K,6,FALSE))</f>
        <v/>
      </c>
      <c r="I816" s="13" t="str">
        <f>IF($C816="","",VLOOKUP($C816,Baux!$A:$K,7,FALSE))</f>
        <v/>
      </c>
      <c r="J816" s="13" t="str">
        <f>IF($C816="","",$H816+$I816)</f>
        <v/>
      </c>
      <c r="K816" s="13" t="str">
        <f>IF($C816="","",SUMIFS(Banque_Transactions!$E:$E,Banque_Transactions!$G:$G,$C816&amp;"-"&amp;$B816))</f>
        <v/>
      </c>
      <c r="L816" s="13" t="str">
        <f>IF($C816="","",$J816-$K816)</f>
        <v/>
      </c>
      <c r="M816" t="str">
        <f>IF($C816="","",IF($L816&lt;=0,"Payé",IF($K816=0,"Impayé","Partiel")))</f>
        <v/>
      </c>
    </row>
    <row r="817" spans="1:13" ht="15">
      <c r="A817" s="17"/>
      <c r="B817" t="str">
        <f>IF($A817="","",YEAR($A817)*100+MONTH($A817))</f>
        <v/>
      </c>
      <c r="D817" t="str">
        <f>IF($C817="","",VLOOKUP($C817,Baux!$A:$K,2,FALSE))</f>
        <v/>
      </c>
      <c r="E817" t="str">
        <f>IF($C817="","",VLOOKUP(VLOOKUP($C817,Baux!$A:$K,3,FALSE),Locataires!$A:$I,2,FALSE))</f>
        <v/>
      </c>
      <c r="F817" t="str">
        <f>IF($C817="","",VLOOKUP($C817,Baux!$A:$K,8,FALSE))</f>
        <v/>
      </c>
      <c r="G817" s="12" t="str">
        <f>IF(OR($A817="",$F817=""),"",DATE(YEAR($A817),MONTH($A817),$F817))</f>
        <v/>
      </c>
      <c r="H817" s="13" t="str">
        <f>IF($C817="","",VLOOKUP($C817,Baux!$A:$K,6,FALSE))</f>
        <v/>
      </c>
      <c r="I817" s="13" t="str">
        <f>IF($C817="","",VLOOKUP($C817,Baux!$A:$K,7,FALSE))</f>
        <v/>
      </c>
      <c r="J817" s="13" t="str">
        <f>IF($C817="","",$H817+$I817)</f>
        <v/>
      </c>
      <c r="K817" s="13" t="str">
        <f>IF($C817="","",SUMIFS(Banque_Transactions!$E:$E,Banque_Transactions!$G:$G,$C817&amp;"-"&amp;$B817))</f>
        <v/>
      </c>
      <c r="L817" s="13" t="str">
        <f>IF($C817="","",$J817-$K817)</f>
        <v/>
      </c>
      <c r="M817" t="str">
        <f>IF($C817="","",IF($L817&lt;=0,"Payé",IF($K817=0,"Impayé","Partiel")))</f>
        <v/>
      </c>
    </row>
    <row r="818" spans="1:13" ht="15">
      <c r="A818" s="17"/>
      <c r="B818" t="str">
        <f>IF($A818="","",YEAR($A818)*100+MONTH($A818))</f>
        <v/>
      </c>
      <c r="D818" t="str">
        <f>IF($C818="","",VLOOKUP($C818,Baux!$A:$K,2,FALSE))</f>
        <v/>
      </c>
      <c r="E818" t="str">
        <f>IF($C818="","",VLOOKUP(VLOOKUP($C818,Baux!$A:$K,3,FALSE),Locataires!$A:$I,2,FALSE))</f>
        <v/>
      </c>
      <c r="F818" t="str">
        <f>IF($C818="","",VLOOKUP($C818,Baux!$A:$K,8,FALSE))</f>
        <v/>
      </c>
      <c r="G818" s="12" t="str">
        <f>IF(OR($A818="",$F818=""),"",DATE(YEAR($A818),MONTH($A818),$F818))</f>
        <v/>
      </c>
      <c r="H818" s="13" t="str">
        <f>IF($C818="","",VLOOKUP($C818,Baux!$A:$K,6,FALSE))</f>
        <v/>
      </c>
      <c r="I818" s="13" t="str">
        <f>IF($C818="","",VLOOKUP($C818,Baux!$A:$K,7,FALSE))</f>
        <v/>
      </c>
      <c r="J818" s="13" t="str">
        <f>IF($C818="","",$H818+$I818)</f>
        <v/>
      </c>
      <c r="K818" s="13" t="str">
        <f>IF($C818="","",SUMIFS(Banque_Transactions!$E:$E,Banque_Transactions!$G:$G,$C818&amp;"-"&amp;$B818))</f>
        <v/>
      </c>
      <c r="L818" s="13" t="str">
        <f>IF($C818="","",$J818-$K818)</f>
        <v/>
      </c>
      <c r="M818" t="str">
        <f>IF($C818="","",IF($L818&lt;=0,"Payé",IF($K818=0,"Impayé","Partiel")))</f>
        <v/>
      </c>
    </row>
    <row r="819" spans="1:13" ht="15">
      <c r="A819" s="17"/>
      <c r="B819" t="str">
        <f>IF($A819="","",YEAR($A819)*100+MONTH($A819))</f>
        <v/>
      </c>
      <c r="D819" t="str">
        <f>IF($C819="","",VLOOKUP($C819,Baux!$A:$K,2,FALSE))</f>
        <v/>
      </c>
      <c r="E819" t="str">
        <f>IF($C819="","",VLOOKUP(VLOOKUP($C819,Baux!$A:$K,3,FALSE),Locataires!$A:$I,2,FALSE))</f>
        <v/>
      </c>
      <c r="F819" t="str">
        <f>IF($C819="","",VLOOKUP($C819,Baux!$A:$K,8,FALSE))</f>
        <v/>
      </c>
      <c r="G819" s="12" t="str">
        <f>IF(OR($A819="",$F819=""),"",DATE(YEAR($A819),MONTH($A819),$F819))</f>
        <v/>
      </c>
      <c r="H819" s="13" t="str">
        <f>IF($C819="","",VLOOKUP($C819,Baux!$A:$K,6,FALSE))</f>
        <v/>
      </c>
      <c r="I819" s="13" t="str">
        <f>IF($C819="","",VLOOKUP($C819,Baux!$A:$K,7,FALSE))</f>
        <v/>
      </c>
      <c r="J819" s="13" t="str">
        <f>IF($C819="","",$H819+$I819)</f>
        <v/>
      </c>
      <c r="K819" s="13" t="str">
        <f>IF($C819="","",SUMIFS(Banque_Transactions!$E:$E,Banque_Transactions!$G:$G,$C819&amp;"-"&amp;$B819))</f>
        <v/>
      </c>
      <c r="L819" s="13" t="str">
        <f>IF($C819="","",$J819-$K819)</f>
        <v/>
      </c>
      <c r="M819" t="str">
        <f>IF($C819="","",IF($L819&lt;=0,"Payé",IF($K819=0,"Impayé","Partiel")))</f>
        <v/>
      </c>
    </row>
    <row r="820" spans="1:13" ht="15">
      <c r="A820" s="17"/>
      <c r="B820" t="str">
        <f>IF($A820="","",YEAR($A820)*100+MONTH($A820))</f>
        <v/>
      </c>
      <c r="D820" t="str">
        <f>IF($C820="","",VLOOKUP($C820,Baux!$A:$K,2,FALSE))</f>
        <v/>
      </c>
      <c r="E820" t="str">
        <f>IF($C820="","",VLOOKUP(VLOOKUP($C820,Baux!$A:$K,3,FALSE),Locataires!$A:$I,2,FALSE))</f>
        <v/>
      </c>
      <c r="F820" t="str">
        <f>IF($C820="","",VLOOKUP($C820,Baux!$A:$K,8,FALSE))</f>
        <v/>
      </c>
      <c r="G820" s="12" t="str">
        <f>IF(OR($A820="",$F820=""),"",DATE(YEAR($A820),MONTH($A820),$F820))</f>
        <v/>
      </c>
      <c r="H820" s="13" t="str">
        <f>IF($C820="","",VLOOKUP($C820,Baux!$A:$K,6,FALSE))</f>
        <v/>
      </c>
      <c r="I820" s="13" t="str">
        <f>IF($C820="","",VLOOKUP($C820,Baux!$A:$K,7,FALSE))</f>
        <v/>
      </c>
      <c r="J820" s="13" t="str">
        <f>IF($C820="","",$H820+$I820)</f>
        <v/>
      </c>
      <c r="K820" s="13" t="str">
        <f>IF($C820="","",SUMIFS(Banque_Transactions!$E:$E,Banque_Transactions!$G:$G,$C820&amp;"-"&amp;$B820))</f>
        <v/>
      </c>
      <c r="L820" s="13" t="str">
        <f>IF($C820="","",$J820-$K820)</f>
        <v/>
      </c>
      <c r="M820" t="str">
        <f>IF($C820="","",IF($L820&lt;=0,"Payé",IF($K820=0,"Impayé","Partiel")))</f>
        <v/>
      </c>
    </row>
    <row r="821" spans="1:13" ht="15">
      <c r="A821" s="17"/>
      <c r="B821" t="str">
        <f>IF($A821="","",YEAR($A821)*100+MONTH($A821))</f>
        <v/>
      </c>
      <c r="D821" t="str">
        <f>IF($C821="","",VLOOKUP($C821,Baux!$A:$K,2,FALSE))</f>
        <v/>
      </c>
      <c r="E821" t="str">
        <f>IF($C821="","",VLOOKUP(VLOOKUP($C821,Baux!$A:$K,3,FALSE),Locataires!$A:$I,2,FALSE))</f>
        <v/>
      </c>
      <c r="F821" t="str">
        <f>IF($C821="","",VLOOKUP($C821,Baux!$A:$K,8,FALSE))</f>
        <v/>
      </c>
      <c r="G821" s="12" t="str">
        <f>IF(OR($A821="",$F821=""),"",DATE(YEAR($A821),MONTH($A821),$F821))</f>
        <v/>
      </c>
      <c r="H821" s="13" t="str">
        <f>IF($C821="","",VLOOKUP($C821,Baux!$A:$K,6,FALSE))</f>
        <v/>
      </c>
      <c r="I821" s="13" t="str">
        <f>IF($C821="","",VLOOKUP($C821,Baux!$A:$K,7,FALSE))</f>
        <v/>
      </c>
      <c r="J821" s="13" t="str">
        <f>IF($C821="","",$H821+$I821)</f>
        <v/>
      </c>
      <c r="K821" s="13" t="str">
        <f>IF($C821="","",SUMIFS(Banque_Transactions!$E:$E,Banque_Transactions!$G:$G,$C821&amp;"-"&amp;$B821))</f>
        <v/>
      </c>
      <c r="L821" s="13" t="str">
        <f>IF($C821="","",$J821-$K821)</f>
        <v/>
      </c>
      <c r="M821" t="str">
        <f>IF($C821="","",IF($L821&lt;=0,"Payé",IF($K821=0,"Impayé","Partiel")))</f>
        <v/>
      </c>
    </row>
    <row r="822" spans="1:13" ht="15">
      <c r="A822" s="17"/>
      <c r="B822" t="str">
        <f>IF($A822="","",YEAR($A822)*100+MONTH($A822))</f>
        <v/>
      </c>
      <c r="D822" t="str">
        <f>IF($C822="","",VLOOKUP($C822,Baux!$A:$K,2,FALSE))</f>
        <v/>
      </c>
      <c r="E822" t="str">
        <f>IF($C822="","",VLOOKUP(VLOOKUP($C822,Baux!$A:$K,3,FALSE),Locataires!$A:$I,2,FALSE))</f>
        <v/>
      </c>
      <c r="F822" t="str">
        <f>IF($C822="","",VLOOKUP($C822,Baux!$A:$K,8,FALSE))</f>
        <v/>
      </c>
      <c r="G822" s="12" t="str">
        <f>IF(OR($A822="",$F822=""),"",DATE(YEAR($A822),MONTH($A822),$F822))</f>
        <v/>
      </c>
      <c r="H822" s="13" t="str">
        <f>IF($C822="","",VLOOKUP($C822,Baux!$A:$K,6,FALSE))</f>
        <v/>
      </c>
      <c r="I822" s="13" t="str">
        <f>IF($C822="","",VLOOKUP($C822,Baux!$A:$K,7,FALSE))</f>
        <v/>
      </c>
      <c r="J822" s="13" t="str">
        <f>IF($C822="","",$H822+$I822)</f>
        <v/>
      </c>
      <c r="K822" s="13" t="str">
        <f>IF($C822="","",SUMIFS(Banque_Transactions!$E:$E,Banque_Transactions!$G:$G,$C822&amp;"-"&amp;$B822))</f>
        <v/>
      </c>
      <c r="L822" s="13" t="str">
        <f>IF($C822="","",$J822-$K822)</f>
        <v/>
      </c>
      <c r="M822" t="str">
        <f>IF($C822="","",IF($L822&lt;=0,"Payé",IF($K822=0,"Impayé","Partiel")))</f>
        <v/>
      </c>
    </row>
    <row r="823" spans="1:13" ht="15">
      <c r="A823" s="17"/>
      <c r="B823" t="str">
        <f>IF($A823="","",YEAR($A823)*100+MONTH($A823))</f>
        <v/>
      </c>
      <c r="D823" t="str">
        <f>IF($C823="","",VLOOKUP($C823,Baux!$A:$K,2,FALSE))</f>
        <v/>
      </c>
      <c r="E823" t="str">
        <f>IF($C823="","",VLOOKUP(VLOOKUP($C823,Baux!$A:$K,3,FALSE),Locataires!$A:$I,2,FALSE))</f>
        <v/>
      </c>
      <c r="F823" t="str">
        <f>IF($C823="","",VLOOKUP($C823,Baux!$A:$K,8,FALSE))</f>
        <v/>
      </c>
      <c r="G823" s="12" t="str">
        <f>IF(OR($A823="",$F823=""),"",DATE(YEAR($A823),MONTH($A823),$F823))</f>
        <v/>
      </c>
      <c r="H823" s="13" t="str">
        <f>IF($C823="","",VLOOKUP($C823,Baux!$A:$K,6,FALSE))</f>
        <v/>
      </c>
      <c r="I823" s="13" t="str">
        <f>IF($C823="","",VLOOKUP($C823,Baux!$A:$K,7,FALSE))</f>
        <v/>
      </c>
      <c r="J823" s="13" t="str">
        <f>IF($C823="","",$H823+$I823)</f>
        <v/>
      </c>
      <c r="K823" s="13" t="str">
        <f>IF($C823="","",SUMIFS(Banque_Transactions!$E:$E,Banque_Transactions!$G:$G,$C823&amp;"-"&amp;$B823))</f>
        <v/>
      </c>
      <c r="L823" s="13" t="str">
        <f>IF($C823="","",$J823-$K823)</f>
        <v/>
      </c>
      <c r="M823" t="str">
        <f>IF($C823="","",IF($L823&lt;=0,"Payé",IF($K823=0,"Impayé","Partiel")))</f>
        <v/>
      </c>
    </row>
    <row r="824" spans="1:13" ht="15">
      <c r="A824" s="17"/>
      <c r="B824" t="str">
        <f>IF($A824="","",YEAR($A824)*100+MONTH($A824))</f>
        <v/>
      </c>
      <c r="D824" t="str">
        <f>IF($C824="","",VLOOKUP($C824,Baux!$A:$K,2,FALSE))</f>
        <v/>
      </c>
      <c r="E824" t="str">
        <f>IF($C824="","",VLOOKUP(VLOOKUP($C824,Baux!$A:$K,3,FALSE),Locataires!$A:$I,2,FALSE))</f>
        <v/>
      </c>
      <c r="F824" t="str">
        <f>IF($C824="","",VLOOKUP($C824,Baux!$A:$K,8,FALSE))</f>
        <v/>
      </c>
      <c r="G824" s="12" t="str">
        <f>IF(OR($A824="",$F824=""),"",DATE(YEAR($A824),MONTH($A824),$F824))</f>
        <v/>
      </c>
      <c r="H824" s="13" t="str">
        <f>IF($C824="","",VLOOKUP($C824,Baux!$A:$K,6,FALSE))</f>
        <v/>
      </c>
      <c r="I824" s="13" t="str">
        <f>IF($C824="","",VLOOKUP($C824,Baux!$A:$K,7,FALSE))</f>
        <v/>
      </c>
      <c r="J824" s="13" t="str">
        <f>IF($C824="","",$H824+$I824)</f>
        <v/>
      </c>
      <c r="K824" s="13" t="str">
        <f>IF($C824="","",SUMIFS(Banque_Transactions!$E:$E,Banque_Transactions!$G:$G,$C824&amp;"-"&amp;$B824))</f>
        <v/>
      </c>
      <c r="L824" s="13" t="str">
        <f>IF($C824="","",$J824-$K824)</f>
        <v/>
      </c>
      <c r="M824" t="str">
        <f>IF($C824="","",IF($L824&lt;=0,"Payé",IF($K824=0,"Impayé","Partiel")))</f>
        <v/>
      </c>
    </row>
    <row r="825" spans="1:13" ht="15">
      <c r="A825" s="17"/>
      <c r="B825" t="str">
        <f>IF($A825="","",YEAR($A825)*100+MONTH($A825))</f>
        <v/>
      </c>
      <c r="D825" t="str">
        <f>IF($C825="","",VLOOKUP($C825,Baux!$A:$K,2,FALSE))</f>
        <v/>
      </c>
      <c r="E825" t="str">
        <f>IF($C825="","",VLOOKUP(VLOOKUP($C825,Baux!$A:$K,3,FALSE),Locataires!$A:$I,2,FALSE))</f>
        <v/>
      </c>
      <c r="F825" t="str">
        <f>IF($C825="","",VLOOKUP($C825,Baux!$A:$K,8,FALSE))</f>
        <v/>
      </c>
      <c r="G825" s="12" t="str">
        <f>IF(OR($A825="",$F825=""),"",DATE(YEAR($A825),MONTH($A825),$F825))</f>
        <v/>
      </c>
      <c r="H825" s="13" t="str">
        <f>IF($C825="","",VLOOKUP($C825,Baux!$A:$K,6,FALSE))</f>
        <v/>
      </c>
      <c r="I825" s="13" t="str">
        <f>IF($C825="","",VLOOKUP($C825,Baux!$A:$K,7,FALSE))</f>
        <v/>
      </c>
      <c r="J825" s="13" t="str">
        <f>IF($C825="","",$H825+$I825)</f>
        <v/>
      </c>
      <c r="K825" s="13" t="str">
        <f>IF($C825="","",SUMIFS(Banque_Transactions!$E:$E,Banque_Transactions!$G:$G,$C825&amp;"-"&amp;$B825))</f>
        <v/>
      </c>
      <c r="L825" s="13" t="str">
        <f>IF($C825="","",$J825-$K825)</f>
        <v/>
      </c>
      <c r="M825" t="str">
        <f>IF($C825="","",IF($L825&lt;=0,"Payé",IF($K825=0,"Impayé","Partiel")))</f>
        <v/>
      </c>
    </row>
    <row r="826" spans="1:13" ht="15">
      <c r="A826" s="17"/>
      <c r="B826" t="str">
        <f>IF($A826="","",YEAR($A826)*100+MONTH($A826))</f>
        <v/>
      </c>
      <c r="D826" t="str">
        <f>IF($C826="","",VLOOKUP($C826,Baux!$A:$K,2,FALSE))</f>
        <v/>
      </c>
      <c r="E826" t="str">
        <f>IF($C826="","",VLOOKUP(VLOOKUP($C826,Baux!$A:$K,3,FALSE),Locataires!$A:$I,2,FALSE))</f>
        <v/>
      </c>
      <c r="F826" t="str">
        <f>IF($C826="","",VLOOKUP($C826,Baux!$A:$K,8,FALSE))</f>
        <v/>
      </c>
      <c r="G826" s="12" t="str">
        <f>IF(OR($A826="",$F826=""),"",DATE(YEAR($A826),MONTH($A826),$F826))</f>
        <v/>
      </c>
      <c r="H826" s="13" t="str">
        <f>IF($C826="","",VLOOKUP($C826,Baux!$A:$K,6,FALSE))</f>
        <v/>
      </c>
      <c r="I826" s="13" t="str">
        <f>IF($C826="","",VLOOKUP($C826,Baux!$A:$K,7,FALSE))</f>
        <v/>
      </c>
      <c r="J826" s="13" t="str">
        <f>IF($C826="","",$H826+$I826)</f>
        <v/>
      </c>
      <c r="K826" s="13" t="str">
        <f>IF($C826="","",SUMIFS(Banque_Transactions!$E:$E,Banque_Transactions!$G:$G,$C826&amp;"-"&amp;$B826))</f>
        <v/>
      </c>
      <c r="L826" s="13" t="str">
        <f>IF($C826="","",$J826-$K826)</f>
        <v/>
      </c>
      <c r="M826" t="str">
        <f>IF($C826="","",IF($L826&lt;=0,"Payé",IF($K826=0,"Impayé","Partiel")))</f>
        <v/>
      </c>
    </row>
    <row r="827" spans="1:13" ht="15">
      <c r="A827" s="17"/>
      <c r="B827" t="str">
        <f>IF($A827="","",YEAR($A827)*100+MONTH($A827))</f>
        <v/>
      </c>
      <c r="D827" t="str">
        <f>IF($C827="","",VLOOKUP($C827,Baux!$A:$K,2,FALSE))</f>
        <v/>
      </c>
      <c r="E827" t="str">
        <f>IF($C827="","",VLOOKUP(VLOOKUP($C827,Baux!$A:$K,3,FALSE),Locataires!$A:$I,2,FALSE))</f>
        <v/>
      </c>
      <c r="F827" t="str">
        <f>IF($C827="","",VLOOKUP($C827,Baux!$A:$K,8,FALSE))</f>
        <v/>
      </c>
      <c r="G827" s="12" t="str">
        <f>IF(OR($A827="",$F827=""),"",DATE(YEAR($A827),MONTH($A827),$F827))</f>
        <v/>
      </c>
      <c r="H827" s="13" t="str">
        <f>IF($C827="","",VLOOKUP($C827,Baux!$A:$K,6,FALSE))</f>
        <v/>
      </c>
      <c r="I827" s="13" t="str">
        <f>IF($C827="","",VLOOKUP($C827,Baux!$A:$K,7,FALSE))</f>
        <v/>
      </c>
      <c r="J827" s="13" t="str">
        <f>IF($C827="","",$H827+$I827)</f>
        <v/>
      </c>
      <c r="K827" s="13" t="str">
        <f>IF($C827="","",SUMIFS(Banque_Transactions!$E:$E,Banque_Transactions!$G:$G,$C827&amp;"-"&amp;$B827))</f>
        <v/>
      </c>
      <c r="L827" s="13" t="str">
        <f>IF($C827="","",$J827-$K827)</f>
        <v/>
      </c>
      <c r="M827" t="str">
        <f>IF($C827="","",IF($L827&lt;=0,"Payé",IF($K827=0,"Impayé","Partiel")))</f>
        <v/>
      </c>
    </row>
    <row r="828" spans="1:13" ht="15">
      <c r="A828" s="17"/>
      <c r="B828" t="str">
        <f>IF($A828="","",YEAR($A828)*100+MONTH($A828))</f>
        <v/>
      </c>
      <c r="D828" t="str">
        <f>IF($C828="","",VLOOKUP($C828,Baux!$A:$K,2,FALSE))</f>
        <v/>
      </c>
      <c r="E828" t="str">
        <f>IF($C828="","",VLOOKUP(VLOOKUP($C828,Baux!$A:$K,3,FALSE),Locataires!$A:$I,2,FALSE))</f>
        <v/>
      </c>
      <c r="F828" t="str">
        <f>IF($C828="","",VLOOKUP($C828,Baux!$A:$K,8,FALSE))</f>
        <v/>
      </c>
      <c r="G828" s="12" t="str">
        <f>IF(OR($A828="",$F828=""),"",DATE(YEAR($A828),MONTH($A828),$F828))</f>
        <v/>
      </c>
      <c r="H828" s="13" t="str">
        <f>IF($C828="","",VLOOKUP($C828,Baux!$A:$K,6,FALSE))</f>
        <v/>
      </c>
      <c r="I828" s="13" t="str">
        <f>IF($C828="","",VLOOKUP($C828,Baux!$A:$K,7,FALSE))</f>
        <v/>
      </c>
      <c r="J828" s="13" t="str">
        <f>IF($C828="","",$H828+$I828)</f>
        <v/>
      </c>
      <c r="K828" s="13" t="str">
        <f>IF($C828="","",SUMIFS(Banque_Transactions!$E:$E,Banque_Transactions!$G:$G,$C828&amp;"-"&amp;$B828))</f>
        <v/>
      </c>
      <c r="L828" s="13" t="str">
        <f>IF($C828="","",$J828-$K828)</f>
        <v/>
      </c>
      <c r="M828" t="str">
        <f>IF($C828="","",IF($L828&lt;=0,"Payé",IF($K828=0,"Impayé","Partiel")))</f>
        <v/>
      </c>
    </row>
    <row r="829" spans="1:13" ht="15">
      <c r="A829" s="17"/>
      <c r="B829" t="str">
        <f>IF($A829="","",YEAR($A829)*100+MONTH($A829))</f>
        <v/>
      </c>
      <c r="D829" t="str">
        <f>IF($C829="","",VLOOKUP($C829,Baux!$A:$K,2,FALSE))</f>
        <v/>
      </c>
      <c r="E829" t="str">
        <f>IF($C829="","",VLOOKUP(VLOOKUP($C829,Baux!$A:$K,3,FALSE),Locataires!$A:$I,2,FALSE))</f>
        <v/>
      </c>
      <c r="F829" t="str">
        <f>IF($C829="","",VLOOKUP($C829,Baux!$A:$K,8,FALSE))</f>
        <v/>
      </c>
      <c r="G829" s="12" t="str">
        <f>IF(OR($A829="",$F829=""),"",DATE(YEAR($A829),MONTH($A829),$F829))</f>
        <v/>
      </c>
      <c r="H829" s="13" t="str">
        <f>IF($C829="","",VLOOKUP($C829,Baux!$A:$K,6,FALSE))</f>
        <v/>
      </c>
      <c r="I829" s="13" t="str">
        <f>IF($C829="","",VLOOKUP($C829,Baux!$A:$K,7,FALSE))</f>
        <v/>
      </c>
      <c r="J829" s="13" t="str">
        <f>IF($C829="","",$H829+$I829)</f>
        <v/>
      </c>
      <c r="K829" s="13" t="str">
        <f>IF($C829="","",SUMIFS(Banque_Transactions!$E:$E,Banque_Transactions!$G:$G,$C829&amp;"-"&amp;$B829))</f>
        <v/>
      </c>
      <c r="L829" s="13" t="str">
        <f>IF($C829="","",$J829-$K829)</f>
        <v/>
      </c>
      <c r="M829" t="str">
        <f>IF($C829="","",IF($L829&lt;=0,"Payé",IF($K829=0,"Impayé","Partiel")))</f>
        <v/>
      </c>
    </row>
    <row r="830" spans="1:13" ht="15">
      <c r="A830" s="17"/>
      <c r="B830" t="str">
        <f>IF($A830="","",YEAR($A830)*100+MONTH($A830))</f>
        <v/>
      </c>
      <c r="D830" t="str">
        <f>IF($C830="","",VLOOKUP($C830,Baux!$A:$K,2,FALSE))</f>
        <v/>
      </c>
      <c r="E830" t="str">
        <f>IF($C830="","",VLOOKUP(VLOOKUP($C830,Baux!$A:$K,3,FALSE),Locataires!$A:$I,2,FALSE))</f>
        <v/>
      </c>
      <c r="F830" t="str">
        <f>IF($C830="","",VLOOKUP($C830,Baux!$A:$K,8,FALSE))</f>
        <v/>
      </c>
      <c r="G830" s="12" t="str">
        <f>IF(OR($A830="",$F830=""),"",DATE(YEAR($A830),MONTH($A830),$F830))</f>
        <v/>
      </c>
      <c r="H830" s="13" t="str">
        <f>IF($C830="","",VLOOKUP($C830,Baux!$A:$K,6,FALSE))</f>
        <v/>
      </c>
      <c r="I830" s="13" t="str">
        <f>IF($C830="","",VLOOKUP($C830,Baux!$A:$K,7,FALSE))</f>
        <v/>
      </c>
      <c r="J830" s="13" t="str">
        <f>IF($C830="","",$H830+$I830)</f>
        <v/>
      </c>
      <c r="K830" s="13" t="str">
        <f>IF($C830="","",SUMIFS(Banque_Transactions!$E:$E,Banque_Transactions!$G:$G,$C830&amp;"-"&amp;$B830))</f>
        <v/>
      </c>
      <c r="L830" s="13" t="str">
        <f>IF($C830="","",$J830-$K830)</f>
        <v/>
      </c>
      <c r="M830" t="str">
        <f>IF($C830="","",IF($L830&lt;=0,"Payé",IF($K830=0,"Impayé","Partiel")))</f>
        <v/>
      </c>
    </row>
    <row r="831" spans="1:13" ht="15">
      <c r="A831" s="17"/>
      <c r="B831" t="str">
        <f>IF($A831="","",YEAR($A831)*100+MONTH($A831))</f>
        <v/>
      </c>
      <c r="D831" t="str">
        <f>IF($C831="","",VLOOKUP($C831,Baux!$A:$K,2,FALSE))</f>
        <v/>
      </c>
      <c r="E831" t="str">
        <f>IF($C831="","",VLOOKUP(VLOOKUP($C831,Baux!$A:$K,3,FALSE),Locataires!$A:$I,2,FALSE))</f>
        <v/>
      </c>
      <c r="F831" t="str">
        <f>IF($C831="","",VLOOKUP($C831,Baux!$A:$K,8,FALSE))</f>
        <v/>
      </c>
      <c r="G831" s="12" t="str">
        <f>IF(OR($A831="",$F831=""),"",DATE(YEAR($A831),MONTH($A831),$F831))</f>
        <v/>
      </c>
      <c r="H831" s="13" t="str">
        <f>IF($C831="","",VLOOKUP($C831,Baux!$A:$K,6,FALSE))</f>
        <v/>
      </c>
      <c r="I831" s="13" t="str">
        <f>IF($C831="","",VLOOKUP($C831,Baux!$A:$K,7,FALSE))</f>
        <v/>
      </c>
      <c r="J831" s="13" t="str">
        <f>IF($C831="","",$H831+$I831)</f>
        <v/>
      </c>
      <c r="K831" s="13" t="str">
        <f>IF($C831="","",SUMIFS(Banque_Transactions!$E:$E,Banque_Transactions!$G:$G,$C831&amp;"-"&amp;$B831))</f>
        <v/>
      </c>
      <c r="L831" s="13" t="str">
        <f>IF($C831="","",$J831-$K831)</f>
        <v/>
      </c>
      <c r="M831" t="str">
        <f>IF($C831="","",IF($L831&lt;=0,"Payé",IF($K831=0,"Impayé","Partiel")))</f>
        <v/>
      </c>
    </row>
    <row r="832" spans="1:13" ht="15">
      <c r="A832" s="17"/>
      <c r="B832" t="str">
        <f>IF($A832="","",YEAR($A832)*100+MONTH($A832))</f>
        <v/>
      </c>
      <c r="D832" t="str">
        <f>IF($C832="","",VLOOKUP($C832,Baux!$A:$K,2,FALSE))</f>
        <v/>
      </c>
      <c r="E832" t="str">
        <f>IF($C832="","",VLOOKUP(VLOOKUP($C832,Baux!$A:$K,3,FALSE),Locataires!$A:$I,2,FALSE))</f>
        <v/>
      </c>
      <c r="F832" t="str">
        <f>IF($C832="","",VLOOKUP($C832,Baux!$A:$K,8,FALSE))</f>
        <v/>
      </c>
      <c r="G832" s="12" t="str">
        <f>IF(OR($A832="",$F832=""),"",DATE(YEAR($A832),MONTH($A832),$F832))</f>
        <v/>
      </c>
      <c r="H832" s="13" t="str">
        <f>IF($C832="","",VLOOKUP($C832,Baux!$A:$K,6,FALSE))</f>
        <v/>
      </c>
      <c r="I832" s="13" t="str">
        <f>IF($C832="","",VLOOKUP($C832,Baux!$A:$K,7,FALSE))</f>
        <v/>
      </c>
      <c r="J832" s="13" t="str">
        <f>IF($C832="","",$H832+$I832)</f>
        <v/>
      </c>
      <c r="K832" s="13" t="str">
        <f>IF($C832="","",SUMIFS(Banque_Transactions!$E:$E,Banque_Transactions!$G:$G,$C832&amp;"-"&amp;$B832))</f>
        <v/>
      </c>
      <c r="L832" s="13" t="str">
        <f>IF($C832="","",$J832-$K832)</f>
        <v/>
      </c>
      <c r="M832" t="str">
        <f>IF($C832="","",IF($L832&lt;=0,"Payé",IF($K832=0,"Impayé","Partiel")))</f>
        <v/>
      </c>
    </row>
    <row r="833" spans="1:13" ht="15">
      <c r="A833" s="17"/>
      <c r="B833" t="str">
        <f>IF($A833="","",YEAR($A833)*100+MONTH($A833))</f>
        <v/>
      </c>
      <c r="D833" t="str">
        <f>IF($C833="","",VLOOKUP($C833,Baux!$A:$K,2,FALSE))</f>
        <v/>
      </c>
      <c r="E833" t="str">
        <f>IF($C833="","",VLOOKUP(VLOOKUP($C833,Baux!$A:$K,3,FALSE),Locataires!$A:$I,2,FALSE))</f>
        <v/>
      </c>
      <c r="F833" t="str">
        <f>IF($C833="","",VLOOKUP($C833,Baux!$A:$K,8,FALSE))</f>
        <v/>
      </c>
      <c r="G833" s="12" t="str">
        <f>IF(OR($A833="",$F833=""),"",DATE(YEAR($A833),MONTH($A833),$F833))</f>
        <v/>
      </c>
      <c r="H833" s="13" t="str">
        <f>IF($C833="","",VLOOKUP($C833,Baux!$A:$K,6,FALSE))</f>
        <v/>
      </c>
      <c r="I833" s="13" t="str">
        <f>IF($C833="","",VLOOKUP($C833,Baux!$A:$K,7,FALSE))</f>
        <v/>
      </c>
      <c r="J833" s="13" t="str">
        <f>IF($C833="","",$H833+$I833)</f>
        <v/>
      </c>
      <c r="K833" s="13" t="str">
        <f>IF($C833="","",SUMIFS(Banque_Transactions!$E:$E,Banque_Transactions!$G:$G,$C833&amp;"-"&amp;$B833))</f>
        <v/>
      </c>
      <c r="L833" s="13" t="str">
        <f>IF($C833="","",$J833-$K833)</f>
        <v/>
      </c>
      <c r="M833" t="str">
        <f>IF($C833="","",IF($L833&lt;=0,"Payé",IF($K833=0,"Impayé","Partiel")))</f>
        <v/>
      </c>
    </row>
    <row r="834" spans="1:13" ht="15">
      <c r="A834" s="17"/>
      <c r="B834" t="str">
        <f>IF($A834="","",YEAR($A834)*100+MONTH($A834))</f>
        <v/>
      </c>
      <c r="D834" t="str">
        <f>IF($C834="","",VLOOKUP($C834,Baux!$A:$K,2,FALSE))</f>
        <v/>
      </c>
      <c r="E834" t="str">
        <f>IF($C834="","",VLOOKUP(VLOOKUP($C834,Baux!$A:$K,3,FALSE),Locataires!$A:$I,2,FALSE))</f>
        <v/>
      </c>
      <c r="F834" t="str">
        <f>IF($C834="","",VLOOKUP($C834,Baux!$A:$K,8,FALSE))</f>
        <v/>
      </c>
      <c r="G834" s="12" t="str">
        <f>IF(OR($A834="",$F834=""),"",DATE(YEAR($A834),MONTH($A834),$F834))</f>
        <v/>
      </c>
      <c r="H834" s="13" t="str">
        <f>IF($C834="","",VLOOKUP($C834,Baux!$A:$K,6,FALSE))</f>
        <v/>
      </c>
      <c r="I834" s="13" t="str">
        <f>IF($C834="","",VLOOKUP($C834,Baux!$A:$K,7,FALSE))</f>
        <v/>
      </c>
      <c r="J834" s="13" t="str">
        <f>IF($C834="","",$H834+$I834)</f>
        <v/>
      </c>
      <c r="K834" s="13" t="str">
        <f>IF($C834="","",SUMIFS(Banque_Transactions!$E:$E,Banque_Transactions!$G:$G,$C834&amp;"-"&amp;$B834))</f>
        <v/>
      </c>
      <c r="L834" s="13" t="str">
        <f>IF($C834="","",$J834-$K834)</f>
        <v/>
      </c>
      <c r="M834" t="str">
        <f>IF($C834="","",IF($L834&lt;=0,"Payé",IF($K834=0,"Impayé","Partiel")))</f>
        <v/>
      </c>
    </row>
    <row r="835" spans="1:13" ht="15">
      <c r="A835" s="17"/>
      <c r="B835" t="str">
        <f>IF($A835="","",YEAR($A835)*100+MONTH($A835))</f>
        <v/>
      </c>
      <c r="D835" t="str">
        <f>IF($C835="","",VLOOKUP($C835,Baux!$A:$K,2,FALSE))</f>
        <v/>
      </c>
      <c r="E835" t="str">
        <f>IF($C835="","",VLOOKUP(VLOOKUP($C835,Baux!$A:$K,3,FALSE),Locataires!$A:$I,2,FALSE))</f>
        <v/>
      </c>
      <c r="F835" t="str">
        <f>IF($C835="","",VLOOKUP($C835,Baux!$A:$K,8,FALSE))</f>
        <v/>
      </c>
      <c r="G835" s="12" t="str">
        <f>IF(OR($A835="",$F835=""),"",DATE(YEAR($A835),MONTH($A835),$F835))</f>
        <v/>
      </c>
      <c r="H835" s="13" t="str">
        <f>IF($C835="","",VLOOKUP($C835,Baux!$A:$K,6,FALSE))</f>
        <v/>
      </c>
      <c r="I835" s="13" t="str">
        <f>IF($C835="","",VLOOKUP($C835,Baux!$A:$K,7,FALSE))</f>
        <v/>
      </c>
      <c r="J835" s="13" t="str">
        <f>IF($C835="","",$H835+$I835)</f>
        <v/>
      </c>
      <c r="K835" s="13" t="str">
        <f>IF($C835="","",SUMIFS(Banque_Transactions!$E:$E,Banque_Transactions!$G:$G,$C835&amp;"-"&amp;$B835))</f>
        <v/>
      </c>
      <c r="L835" s="13" t="str">
        <f>IF($C835="","",$J835-$K835)</f>
        <v/>
      </c>
      <c r="M835" t="str">
        <f>IF($C835="","",IF($L835&lt;=0,"Payé",IF($K835=0,"Impayé","Partiel")))</f>
        <v/>
      </c>
    </row>
    <row r="836" spans="1:13" ht="15">
      <c r="A836" s="17"/>
      <c r="B836" t="str">
        <f>IF($A836="","",YEAR($A836)*100+MONTH($A836))</f>
        <v/>
      </c>
      <c r="D836" t="str">
        <f>IF($C836="","",VLOOKUP($C836,Baux!$A:$K,2,FALSE))</f>
        <v/>
      </c>
      <c r="E836" t="str">
        <f>IF($C836="","",VLOOKUP(VLOOKUP($C836,Baux!$A:$K,3,FALSE),Locataires!$A:$I,2,FALSE))</f>
        <v/>
      </c>
      <c r="F836" t="str">
        <f>IF($C836="","",VLOOKUP($C836,Baux!$A:$K,8,FALSE))</f>
        <v/>
      </c>
      <c r="G836" s="12" t="str">
        <f>IF(OR($A836="",$F836=""),"",DATE(YEAR($A836),MONTH($A836),$F836))</f>
        <v/>
      </c>
      <c r="H836" s="13" t="str">
        <f>IF($C836="","",VLOOKUP($C836,Baux!$A:$K,6,FALSE))</f>
        <v/>
      </c>
      <c r="I836" s="13" t="str">
        <f>IF($C836="","",VLOOKUP($C836,Baux!$A:$K,7,FALSE))</f>
        <v/>
      </c>
      <c r="J836" s="13" t="str">
        <f>IF($C836="","",$H836+$I836)</f>
        <v/>
      </c>
      <c r="K836" s="13" t="str">
        <f>IF($C836="","",SUMIFS(Banque_Transactions!$E:$E,Banque_Transactions!$G:$G,$C836&amp;"-"&amp;$B836))</f>
        <v/>
      </c>
      <c r="L836" s="13" t="str">
        <f>IF($C836="","",$J836-$K836)</f>
        <v/>
      </c>
      <c r="M836" t="str">
        <f>IF($C836="","",IF($L836&lt;=0,"Payé",IF($K836=0,"Impayé","Partiel")))</f>
        <v/>
      </c>
    </row>
    <row r="837" spans="1:13" ht="15">
      <c r="A837" s="17"/>
      <c r="B837" t="str">
        <f>IF($A837="","",YEAR($A837)*100+MONTH($A837))</f>
        <v/>
      </c>
      <c r="D837" t="str">
        <f>IF($C837="","",VLOOKUP($C837,Baux!$A:$K,2,FALSE))</f>
        <v/>
      </c>
      <c r="E837" t="str">
        <f>IF($C837="","",VLOOKUP(VLOOKUP($C837,Baux!$A:$K,3,FALSE),Locataires!$A:$I,2,FALSE))</f>
        <v/>
      </c>
      <c r="F837" t="str">
        <f>IF($C837="","",VLOOKUP($C837,Baux!$A:$K,8,FALSE))</f>
        <v/>
      </c>
      <c r="G837" s="12" t="str">
        <f>IF(OR($A837="",$F837=""),"",DATE(YEAR($A837),MONTH($A837),$F837))</f>
        <v/>
      </c>
      <c r="H837" s="13" t="str">
        <f>IF($C837="","",VLOOKUP($C837,Baux!$A:$K,6,FALSE))</f>
        <v/>
      </c>
      <c r="I837" s="13" t="str">
        <f>IF($C837="","",VLOOKUP($C837,Baux!$A:$K,7,FALSE))</f>
        <v/>
      </c>
      <c r="J837" s="13" t="str">
        <f>IF($C837="","",$H837+$I837)</f>
        <v/>
      </c>
      <c r="K837" s="13" t="str">
        <f>IF($C837="","",SUMIFS(Banque_Transactions!$E:$E,Banque_Transactions!$G:$G,$C837&amp;"-"&amp;$B837))</f>
        <v/>
      </c>
      <c r="L837" s="13" t="str">
        <f>IF($C837="","",$J837-$K837)</f>
        <v/>
      </c>
      <c r="M837" t="str">
        <f>IF($C837="","",IF($L837&lt;=0,"Payé",IF($K837=0,"Impayé","Partiel")))</f>
        <v/>
      </c>
    </row>
    <row r="838" spans="1:13" ht="15">
      <c r="A838" s="17"/>
      <c r="B838" t="str">
        <f>IF($A838="","",YEAR($A838)*100+MONTH($A838))</f>
        <v/>
      </c>
      <c r="D838" t="str">
        <f>IF($C838="","",VLOOKUP($C838,Baux!$A:$K,2,FALSE))</f>
        <v/>
      </c>
      <c r="E838" t="str">
        <f>IF($C838="","",VLOOKUP(VLOOKUP($C838,Baux!$A:$K,3,FALSE),Locataires!$A:$I,2,FALSE))</f>
        <v/>
      </c>
      <c r="F838" t="str">
        <f>IF($C838="","",VLOOKUP($C838,Baux!$A:$K,8,FALSE))</f>
        <v/>
      </c>
      <c r="G838" s="12" t="str">
        <f>IF(OR($A838="",$F838=""),"",DATE(YEAR($A838),MONTH($A838),$F838))</f>
        <v/>
      </c>
      <c r="H838" s="13" t="str">
        <f>IF($C838="","",VLOOKUP($C838,Baux!$A:$K,6,FALSE))</f>
        <v/>
      </c>
      <c r="I838" s="13" t="str">
        <f>IF($C838="","",VLOOKUP($C838,Baux!$A:$K,7,FALSE))</f>
        <v/>
      </c>
      <c r="J838" s="13" t="str">
        <f>IF($C838="","",$H838+$I838)</f>
        <v/>
      </c>
      <c r="K838" s="13" t="str">
        <f>IF($C838="","",SUMIFS(Banque_Transactions!$E:$E,Banque_Transactions!$G:$G,$C838&amp;"-"&amp;$B838))</f>
        <v/>
      </c>
      <c r="L838" s="13" t="str">
        <f>IF($C838="","",$J838-$K838)</f>
        <v/>
      </c>
      <c r="M838" t="str">
        <f>IF($C838="","",IF($L838&lt;=0,"Payé",IF($K838=0,"Impayé","Partiel")))</f>
        <v/>
      </c>
    </row>
    <row r="839" spans="1:13" ht="15">
      <c r="A839" s="17"/>
      <c r="B839" t="str">
        <f>IF($A839="","",YEAR($A839)*100+MONTH($A839))</f>
        <v/>
      </c>
      <c r="D839" t="str">
        <f>IF($C839="","",VLOOKUP($C839,Baux!$A:$K,2,FALSE))</f>
        <v/>
      </c>
      <c r="E839" t="str">
        <f>IF($C839="","",VLOOKUP(VLOOKUP($C839,Baux!$A:$K,3,FALSE),Locataires!$A:$I,2,FALSE))</f>
        <v/>
      </c>
      <c r="F839" t="str">
        <f>IF($C839="","",VLOOKUP($C839,Baux!$A:$K,8,FALSE))</f>
        <v/>
      </c>
      <c r="G839" s="12" t="str">
        <f>IF(OR($A839="",$F839=""),"",DATE(YEAR($A839),MONTH($A839),$F839))</f>
        <v/>
      </c>
      <c r="H839" s="13" t="str">
        <f>IF($C839="","",VLOOKUP($C839,Baux!$A:$K,6,FALSE))</f>
        <v/>
      </c>
      <c r="I839" s="13" t="str">
        <f>IF($C839="","",VLOOKUP($C839,Baux!$A:$K,7,FALSE))</f>
        <v/>
      </c>
      <c r="J839" s="13" t="str">
        <f>IF($C839="","",$H839+$I839)</f>
        <v/>
      </c>
      <c r="K839" s="13" t="str">
        <f>IF($C839="","",SUMIFS(Banque_Transactions!$E:$E,Banque_Transactions!$G:$G,$C839&amp;"-"&amp;$B839))</f>
        <v/>
      </c>
      <c r="L839" s="13" t="str">
        <f>IF($C839="","",$J839-$K839)</f>
        <v/>
      </c>
      <c r="M839" t="str">
        <f>IF($C839="","",IF($L839&lt;=0,"Payé",IF($K839=0,"Impayé","Partiel")))</f>
        <v/>
      </c>
    </row>
    <row r="840" spans="1:13" ht="15">
      <c r="A840" s="17"/>
      <c r="B840" t="str">
        <f>IF($A840="","",YEAR($A840)*100+MONTH($A840))</f>
        <v/>
      </c>
      <c r="D840" t="str">
        <f>IF($C840="","",VLOOKUP($C840,Baux!$A:$K,2,FALSE))</f>
        <v/>
      </c>
      <c r="E840" t="str">
        <f>IF($C840="","",VLOOKUP(VLOOKUP($C840,Baux!$A:$K,3,FALSE),Locataires!$A:$I,2,FALSE))</f>
        <v/>
      </c>
      <c r="F840" t="str">
        <f>IF($C840="","",VLOOKUP($C840,Baux!$A:$K,8,FALSE))</f>
        <v/>
      </c>
      <c r="G840" s="12" t="str">
        <f>IF(OR($A840="",$F840=""),"",DATE(YEAR($A840),MONTH($A840),$F840))</f>
        <v/>
      </c>
      <c r="H840" s="13" t="str">
        <f>IF($C840="","",VLOOKUP($C840,Baux!$A:$K,6,FALSE))</f>
        <v/>
      </c>
      <c r="I840" s="13" t="str">
        <f>IF($C840="","",VLOOKUP($C840,Baux!$A:$K,7,FALSE))</f>
        <v/>
      </c>
      <c r="J840" s="13" t="str">
        <f>IF($C840="","",$H840+$I840)</f>
        <v/>
      </c>
      <c r="K840" s="13" t="str">
        <f>IF($C840="","",SUMIFS(Banque_Transactions!$E:$E,Banque_Transactions!$G:$G,$C840&amp;"-"&amp;$B840))</f>
        <v/>
      </c>
      <c r="L840" s="13" t="str">
        <f>IF($C840="","",$J840-$K840)</f>
        <v/>
      </c>
      <c r="M840" t="str">
        <f>IF($C840="","",IF($L840&lt;=0,"Payé",IF($K840=0,"Impayé","Partiel")))</f>
        <v/>
      </c>
    </row>
    <row r="841" spans="1:13" ht="15">
      <c r="A841" s="17"/>
      <c r="B841" t="str">
        <f>IF($A841="","",YEAR($A841)*100+MONTH($A841))</f>
        <v/>
      </c>
      <c r="D841" t="str">
        <f>IF($C841="","",VLOOKUP($C841,Baux!$A:$K,2,FALSE))</f>
        <v/>
      </c>
      <c r="E841" t="str">
        <f>IF($C841="","",VLOOKUP(VLOOKUP($C841,Baux!$A:$K,3,FALSE),Locataires!$A:$I,2,FALSE))</f>
        <v/>
      </c>
      <c r="F841" t="str">
        <f>IF($C841="","",VLOOKUP($C841,Baux!$A:$K,8,FALSE))</f>
        <v/>
      </c>
      <c r="G841" s="12" t="str">
        <f>IF(OR($A841="",$F841=""),"",DATE(YEAR($A841),MONTH($A841),$F841))</f>
        <v/>
      </c>
      <c r="H841" s="13" t="str">
        <f>IF($C841="","",VLOOKUP($C841,Baux!$A:$K,6,FALSE))</f>
        <v/>
      </c>
      <c r="I841" s="13" t="str">
        <f>IF($C841="","",VLOOKUP($C841,Baux!$A:$K,7,FALSE))</f>
        <v/>
      </c>
      <c r="J841" s="13" t="str">
        <f>IF($C841="","",$H841+$I841)</f>
        <v/>
      </c>
      <c r="K841" s="13" t="str">
        <f>IF($C841="","",SUMIFS(Banque_Transactions!$E:$E,Banque_Transactions!$G:$G,$C841&amp;"-"&amp;$B841))</f>
        <v/>
      </c>
      <c r="L841" s="13" t="str">
        <f>IF($C841="","",$J841-$K841)</f>
        <v/>
      </c>
      <c r="M841" t="str">
        <f>IF($C841="","",IF($L841&lt;=0,"Payé",IF($K841=0,"Impayé","Partiel")))</f>
        <v/>
      </c>
    </row>
    <row r="842" spans="1:13" ht="15">
      <c r="A842" s="17"/>
      <c r="B842" t="str">
        <f>IF($A842="","",YEAR($A842)*100+MONTH($A842))</f>
        <v/>
      </c>
      <c r="D842" t="str">
        <f>IF($C842="","",VLOOKUP($C842,Baux!$A:$K,2,FALSE))</f>
        <v/>
      </c>
      <c r="E842" t="str">
        <f>IF($C842="","",VLOOKUP(VLOOKUP($C842,Baux!$A:$K,3,FALSE),Locataires!$A:$I,2,FALSE))</f>
        <v/>
      </c>
      <c r="F842" t="str">
        <f>IF($C842="","",VLOOKUP($C842,Baux!$A:$K,8,FALSE))</f>
        <v/>
      </c>
      <c r="G842" s="12" t="str">
        <f>IF(OR($A842="",$F842=""),"",DATE(YEAR($A842),MONTH($A842),$F842))</f>
        <v/>
      </c>
      <c r="H842" s="13" t="str">
        <f>IF($C842="","",VLOOKUP($C842,Baux!$A:$K,6,FALSE))</f>
        <v/>
      </c>
      <c r="I842" s="13" t="str">
        <f>IF($C842="","",VLOOKUP($C842,Baux!$A:$K,7,FALSE))</f>
        <v/>
      </c>
      <c r="J842" s="13" t="str">
        <f>IF($C842="","",$H842+$I842)</f>
        <v/>
      </c>
      <c r="K842" s="13" t="str">
        <f>IF($C842="","",SUMIFS(Banque_Transactions!$E:$E,Banque_Transactions!$G:$G,$C842&amp;"-"&amp;$B842))</f>
        <v/>
      </c>
      <c r="L842" s="13" t="str">
        <f>IF($C842="","",$J842-$K842)</f>
        <v/>
      </c>
      <c r="M842" t="str">
        <f>IF($C842="","",IF($L842&lt;=0,"Payé",IF($K842=0,"Impayé","Partiel")))</f>
        <v/>
      </c>
    </row>
    <row r="843" spans="1:13" ht="15">
      <c r="A843" s="17"/>
      <c r="B843" t="str">
        <f>IF($A843="","",YEAR($A843)*100+MONTH($A843))</f>
        <v/>
      </c>
      <c r="D843" t="str">
        <f>IF($C843="","",VLOOKUP($C843,Baux!$A:$K,2,FALSE))</f>
        <v/>
      </c>
      <c r="E843" t="str">
        <f>IF($C843="","",VLOOKUP(VLOOKUP($C843,Baux!$A:$K,3,FALSE),Locataires!$A:$I,2,FALSE))</f>
        <v/>
      </c>
      <c r="F843" t="str">
        <f>IF($C843="","",VLOOKUP($C843,Baux!$A:$K,8,FALSE))</f>
        <v/>
      </c>
      <c r="G843" s="12" t="str">
        <f>IF(OR($A843="",$F843=""),"",DATE(YEAR($A843),MONTH($A843),$F843))</f>
        <v/>
      </c>
      <c r="H843" s="13" t="str">
        <f>IF($C843="","",VLOOKUP($C843,Baux!$A:$K,6,FALSE))</f>
        <v/>
      </c>
      <c r="I843" s="13" t="str">
        <f>IF($C843="","",VLOOKUP($C843,Baux!$A:$K,7,FALSE))</f>
        <v/>
      </c>
      <c r="J843" s="13" t="str">
        <f>IF($C843="","",$H843+$I843)</f>
        <v/>
      </c>
      <c r="K843" s="13" t="str">
        <f>IF($C843="","",SUMIFS(Banque_Transactions!$E:$E,Banque_Transactions!$G:$G,$C843&amp;"-"&amp;$B843))</f>
        <v/>
      </c>
      <c r="L843" s="13" t="str">
        <f>IF($C843="","",$J843-$K843)</f>
        <v/>
      </c>
      <c r="M843" t="str">
        <f>IF($C843="","",IF($L843&lt;=0,"Payé",IF($K843=0,"Impayé","Partiel")))</f>
        <v/>
      </c>
    </row>
    <row r="844" spans="1:13" ht="15">
      <c r="A844" s="17"/>
      <c r="B844" t="str">
        <f>IF($A844="","",YEAR($A844)*100+MONTH($A844))</f>
        <v/>
      </c>
      <c r="D844" t="str">
        <f>IF($C844="","",VLOOKUP($C844,Baux!$A:$K,2,FALSE))</f>
        <v/>
      </c>
      <c r="E844" t="str">
        <f>IF($C844="","",VLOOKUP(VLOOKUP($C844,Baux!$A:$K,3,FALSE),Locataires!$A:$I,2,FALSE))</f>
        <v/>
      </c>
      <c r="F844" t="str">
        <f>IF($C844="","",VLOOKUP($C844,Baux!$A:$K,8,FALSE))</f>
        <v/>
      </c>
      <c r="G844" s="12" t="str">
        <f>IF(OR($A844="",$F844=""),"",DATE(YEAR($A844),MONTH($A844),$F844))</f>
        <v/>
      </c>
      <c r="H844" s="13" t="str">
        <f>IF($C844="","",VLOOKUP($C844,Baux!$A:$K,6,FALSE))</f>
        <v/>
      </c>
      <c r="I844" s="13" t="str">
        <f>IF($C844="","",VLOOKUP($C844,Baux!$A:$K,7,FALSE))</f>
        <v/>
      </c>
      <c r="J844" s="13" t="str">
        <f>IF($C844="","",$H844+$I844)</f>
        <v/>
      </c>
      <c r="K844" s="13" t="str">
        <f>IF($C844="","",SUMIFS(Banque_Transactions!$E:$E,Banque_Transactions!$G:$G,$C844&amp;"-"&amp;$B844))</f>
        <v/>
      </c>
      <c r="L844" s="13" t="str">
        <f>IF($C844="","",$J844-$K844)</f>
        <v/>
      </c>
      <c r="M844" t="str">
        <f>IF($C844="","",IF($L844&lt;=0,"Payé",IF($K844=0,"Impayé","Partiel")))</f>
        <v/>
      </c>
    </row>
    <row r="845" spans="1:13" ht="15">
      <c r="A845" s="17"/>
      <c r="B845" t="str">
        <f>IF($A845="","",YEAR($A845)*100+MONTH($A845))</f>
        <v/>
      </c>
      <c r="D845" t="str">
        <f>IF($C845="","",VLOOKUP($C845,Baux!$A:$K,2,FALSE))</f>
        <v/>
      </c>
      <c r="E845" t="str">
        <f>IF($C845="","",VLOOKUP(VLOOKUP($C845,Baux!$A:$K,3,FALSE),Locataires!$A:$I,2,FALSE))</f>
        <v/>
      </c>
      <c r="F845" t="str">
        <f>IF($C845="","",VLOOKUP($C845,Baux!$A:$K,8,FALSE))</f>
        <v/>
      </c>
      <c r="G845" s="12" t="str">
        <f>IF(OR($A845="",$F845=""),"",DATE(YEAR($A845),MONTH($A845),$F845))</f>
        <v/>
      </c>
      <c r="H845" s="13" t="str">
        <f>IF($C845="","",VLOOKUP($C845,Baux!$A:$K,6,FALSE))</f>
        <v/>
      </c>
      <c r="I845" s="13" t="str">
        <f>IF($C845="","",VLOOKUP($C845,Baux!$A:$K,7,FALSE))</f>
        <v/>
      </c>
      <c r="J845" s="13" t="str">
        <f>IF($C845="","",$H845+$I845)</f>
        <v/>
      </c>
      <c r="K845" s="13" t="str">
        <f>IF($C845="","",SUMIFS(Banque_Transactions!$E:$E,Banque_Transactions!$G:$G,$C845&amp;"-"&amp;$B845))</f>
        <v/>
      </c>
      <c r="L845" s="13" t="str">
        <f>IF($C845="","",$J845-$K845)</f>
        <v/>
      </c>
      <c r="M845" t="str">
        <f>IF($C845="","",IF($L845&lt;=0,"Payé",IF($K845=0,"Impayé","Partiel")))</f>
        <v/>
      </c>
    </row>
    <row r="846" spans="1:13" ht="15">
      <c r="A846" s="17"/>
      <c r="B846" t="str">
        <f>IF($A846="","",YEAR($A846)*100+MONTH($A846))</f>
        <v/>
      </c>
      <c r="D846" t="str">
        <f>IF($C846="","",VLOOKUP($C846,Baux!$A:$K,2,FALSE))</f>
        <v/>
      </c>
      <c r="E846" t="str">
        <f>IF($C846="","",VLOOKUP(VLOOKUP($C846,Baux!$A:$K,3,FALSE),Locataires!$A:$I,2,FALSE))</f>
        <v/>
      </c>
      <c r="F846" t="str">
        <f>IF($C846="","",VLOOKUP($C846,Baux!$A:$K,8,FALSE))</f>
        <v/>
      </c>
      <c r="G846" s="12" t="str">
        <f>IF(OR($A846="",$F846=""),"",DATE(YEAR($A846),MONTH($A846),$F846))</f>
        <v/>
      </c>
      <c r="H846" s="13" t="str">
        <f>IF($C846="","",VLOOKUP($C846,Baux!$A:$K,6,FALSE))</f>
        <v/>
      </c>
      <c r="I846" s="13" t="str">
        <f>IF($C846="","",VLOOKUP($C846,Baux!$A:$K,7,FALSE))</f>
        <v/>
      </c>
      <c r="J846" s="13" t="str">
        <f>IF($C846="","",$H846+$I846)</f>
        <v/>
      </c>
      <c r="K846" s="13" t="str">
        <f>IF($C846="","",SUMIFS(Banque_Transactions!$E:$E,Banque_Transactions!$G:$G,$C846&amp;"-"&amp;$B846))</f>
        <v/>
      </c>
      <c r="L846" s="13" t="str">
        <f>IF($C846="","",$J846-$K846)</f>
        <v/>
      </c>
      <c r="M846" t="str">
        <f>IF($C846="","",IF($L846&lt;=0,"Payé",IF($K846=0,"Impayé","Partiel")))</f>
        <v/>
      </c>
    </row>
    <row r="847" spans="1:13" ht="15">
      <c r="A847" s="17"/>
      <c r="B847" t="str">
        <f>IF($A847="","",YEAR($A847)*100+MONTH($A847))</f>
        <v/>
      </c>
      <c r="D847" t="str">
        <f>IF($C847="","",VLOOKUP($C847,Baux!$A:$K,2,FALSE))</f>
        <v/>
      </c>
      <c r="E847" t="str">
        <f>IF($C847="","",VLOOKUP(VLOOKUP($C847,Baux!$A:$K,3,FALSE),Locataires!$A:$I,2,FALSE))</f>
        <v/>
      </c>
      <c r="F847" t="str">
        <f>IF($C847="","",VLOOKUP($C847,Baux!$A:$K,8,FALSE))</f>
        <v/>
      </c>
      <c r="G847" s="12" t="str">
        <f>IF(OR($A847="",$F847=""),"",DATE(YEAR($A847),MONTH($A847),$F847))</f>
        <v/>
      </c>
      <c r="H847" s="13" t="str">
        <f>IF($C847="","",VLOOKUP($C847,Baux!$A:$K,6,FALSE))</f>
        <v/>
      </c>
      <c r="I847" s="13" t="str">
        <f>IF($C847="","",VLOOKUP($C847,Baux!$A:$K,7,FALSE))</f>
        <v/>
      </c>
      <c r="J847" s="13" t="str">
        <f>IF($C847="","",$H847+$I847)</f>
        <v/>
      </c>
      <c r="K847" s="13" t="str">
        <f>IF($C847="","",SUMIFS(Banque_Transactions!$E:$E,Banque_Transactions!$G:$G,$C847&amp;"-"&amp;$B847))</f>
        <v/>
      </c>
      <c r="L847" s="13" t="str">
        <f>IF($C847="","",$J847-$K847)</f>
        <v/>
      </c>
      <c r="M847" t="str">
        <f>IF($C847="","",IF($L847&lt;=0,"Payé",IF($K847=0,"Impayé","Partiel")))</f>
        <v/>
      </c>
    </row>
    <row r="848" spans="1:13" ht="15">
      <c r="A848" s="17"/>
      <c r="B848" t="str">
        <f>IF($A848="","",YEAR($A848)*100+MONTH($A848))</f>
        <v/>
      </c>
      <c r="D848" t="str">
        <f>IF($C848="","",VLOOKUP($C848,Baux!$A:$K,2,FALSE))</f>
        <v/>
      </c>
      <c r="E848" t="str">
        <f>IF($C848="","",VLOOKUP(VLOOKUP($C848,Baux!$A:$K,3,FALSE),Locataires!$A:$I,2,FALSE))</f>
        <v/>
      </c>
      <c r="F848" t="str">
        <f>IF($C848="","",VLOOKUP($C848,Baux!$A:$K,8,FALSE))</f>
        <v/>
      </c>
      <c r="G848" s="12" t="str">
        <f>IF(OR($A848="",$F848=""),"",DATE(YEAR($A848),MONTH($A848),$F848))</f>
        <v/>
      </c>
      <c r="H848" s="13" t="str">
        <f>IF($C848="","",VLOOKUP($C848,Baux!$A:$K,6,FALSE))</f>
        <v/>
      </c>
      <c r="I848" s="13" t="str">
        <f>IF($C848="","",VLOOKUP($C848,Baux!$A:$K,7,FALSE))</f>
        <v/>
      </c>
      <c r="J848" s="13" t="str">
        <f>IF($C848="","",$H848+$I848)</f>
        <v/>
      </c>
      <c r="K848" s="13" t="str">
        <f>IF($C848="","",SUMIFS(Banque_Transactions!$E:$E,Banque_Transactions!$G:$G,$C848&amp;"-"&amp;$B848))</f>
        <v/>
      </c>
      <c r="L848" s="13" t="str">
        <f>IF($C848="","",$J848-$K848)</f>
        <v/>
      </c>
      <c r="M848" t="str">
        <f>IF($C848="","",IF($L848&lt;=0,"Payé",IF($K848=0,"Impayé","Partiel")))</f>
        <v/>
      </c>
    </row>
    <row r="849" spans="1:13" ht="15">
      <c r="A849" s="17"/>
      <c r="B849" t="str">
        <f>IF($A849="","",YEAR($A849)*100+MONTH($A849))</f>
        <v/>
      </c>
      <c r="D849" t="str">
        <f>IF($C849="","",VLOOKUP($C849,Baux!$A:$K,2,FALSE))</f>
        <v/>
      </c>
      <c r="E849" t="str">
        <f>IF($C849="","",VLOOKUP(VLOOKUP($C849,Baux!$A:$K,3,FALSE),Locataires!$A:$I,2,FALSE))</f>
        <v/>
      </c>
      <c r="F849" t="str">
        <f>IF($C849="","",VLOOKUP($C849,Baux!$A:$K,8,FALSE))</f>
        <v/>
      </c>
      <c r="G849" s="12" t="str">
        <f>IF(OR($A849="",$F849=""),"",DATE(YEAR($A849),MONTH($A849),$F849))</f>
        <v/>
      </c>
      <c r="H849" s="13" t="str">
        <f>IF($C849="","",VLOOKUP($C849,Baux!$A:$K,6,FALSE))</f>
        <v/>
      </c>
      <c r="I849" s="13" t="str">
        <f>IF($C849="","",VLOOKUP($C849,Baux!$A:$K,7,FALSE))</f>
        <v/>
      </c>
      <c r="J849" s="13" t="str">
        <f>IF($C849="","",$H849+$I849)</f>
        <v/>
      </c>
      <c r="K849" s="13" t="str">
        <f>IF($C849="","",SUMIFS(Banque_Transactions!$E:$E,Banque_Transactions!$G:$G,$C849&amp;"-"&amp;$B849))</f>
        <v/>
      </c>
      <c r="L849" s="13" t="str">
        <f>IF($C849="","",$J849-$K849)</f>
        <v/>
      </c>
      <c r="M849" t="str">
        <f>IF($C849="","",IF($L849&lt;=0,"Payé",IF($K849=0,"Impayé","Partiel")))</f>
        <v/>
      </c>
    </row>
    <row r="850" spans="1:13" ht="15">
      <c r="A850" s="17"/>
      <c r="B850" t="str">
        <f>IF($A850="","",YEAR($A850)*100+MONTH($A850))</f>
        <v/>
      </c>
      <c r="D850" t="str">
        <f>IF($C850="","",VLOOKUP($C850,Baux!$A:$K,2,FALSE))</f>
        <v/>
      </c>
      <c r="E850" t="str">
        <f>IF($C850="","",VLOOKUP(VLOOKUP($C850,Baux!$A:$K,3,FALSE),Locataires!$A:$I,2,FALSE))</f>
        <v/>
      </c>
      <c r="F850" t="str">
        <f>IF($C850="","",VLOOKUP($C850,Baux!$A:$K,8,FALSE))</f>
        <v/>
      </c>
      <c r="G850" s="12" t="str">
        <f>IF(OR($A850="",$F850=""),"",DATE(YEAR($A850),MONTH($A850),$F850))</f>
        <v/>
      </c>
      <c r="H850" s="13" t="str">
        <f>IF($C850="","",VLOOKUP($C850,Baux!$A:$K,6,FALSE))</f>
        <v/>
      </c>
      <c r="I850" s="13" t="str">
        <f>IF($C850="","",VLOOKUP($C850,Baux!$A:$K,7,FALSE))</f>
        <v/>
      </c>
      <c r="J850" s="13" t="str">
        <f>IF($C850="","",$H850+$I850)</f>
        <v/>
      </c>
      <c r="K850" s="13" t="str">
        <f>IF($C850="","",SUMIFS(Banque_Transactions!$E:$E,Banque_Transactions!$G:$G,$C850&amp;"-"&amp;$B850))</f>
        <v/>
      </c>
      <c r="L850" s="13" t="str">
        <f>IF($C850="","",$J850-$K850)</f>
        <v/>
      </c>
      <c r="M850" t="str">
        <f>IF($C850="","",IF($L850&lt;=0,"Payé",IF($K850=0,"Impayé","Partiel")))</f>
        <v/>
      </c>
    </row>
    <row r="851" spans="1:13" ht="15">
      <c r="A851" s="17"/>
      <c r="B851" t="str">
        <f>IF($A851="","",YEAR($A851)*100+MONTH($A851))</f>
        <v/>
      </c>
      <c r="D851" t="str">
        <f>IF($C851="","",VLOOKUP($C851,Baux!$A:$K,2,FALSE))</f>
        <v/>
      </c>
      <c r="E851" t="str">
        <f>IF($C851="","",VLOOKUP(VLOOKUP($C851,Baux!$A:$K,3,FALSE),Locataires!$A:$I,2,FALSE))</f>
        <v/>
      </c>
      <c r="F851" t="str">
        <f>IF($C851="","",VLOOKUP($C851,Baux!$A:$K,8,FALSE))</f>
        <v/>
      </c>
      <c r="G851" s="12" t="str">
        <f>IF(OR($A851="",$F851=""),"",DATE(YEAR($A851),MONTH($A851),$F851))</f>
        <v/>
      </c>
      <c r="H851" s="13" t="str">
        <f>IF($C851="","",VLOOKUP($C851,Baux!$A:$K,6,FALSE))</f>
        <v/>
      </c>
      <c r="I851" s="13" t="str">
        <f>IF($C851="","",VLOOKUP($C851,Baux!$A:$K,7,FALSE))</f>
        <v/>
      </c>
      <c r="J851" s="13" t="str">
        <f>IF($C851="","",$H851+$I851)</f>
        <v/>
      </c>
      <c r="K851" s="13" t="str">
        <f>IF($C851="","",SUMIFS(Banque_Transactions!$E:$E,Banque_Transactions!$G:$G,$C851&amp;"-"&amp;$B851))</f>
        <v/>
      </c>
      <c r="L851" s="13" t="str">
        <f>IF($C851="","",$J851-$K851)</f>
        <v/>
      </c>
      <c r="M851" t="str">
        <f>IF($C851="","",IF($L851&lt;=0,"Payé",IF($K851=0,"Impayé","Partiel")))</f>
        <v/>
      </c>
    </row>
    <row r="852" spans="1:13" ht="15">
      <c r="A852" s="17"/>
      <c r="B852" t="str">
        <f>IF($A852="","",YEAR($A852)*100+MONTH($A852))</f>
        <v/>
      </c>
      <c r="D852" t="str">
        <f>IF($C852="","",VLOOKUP($C852,Baux!$A:$K,2,FALSE))</f>
        <v/>
      </c>
      <c r="E852" t="str">
        <f>IF($C852="","",VLOOKUP(VLOOKUP($C852,Baux!$A:$K,3,FALSE),Locataires!$A:$I,2,FALSE))</f>
        <v/>
      </c>
      <c r="F852" t="str">
        <f>IF($C852="","",VLOOKUP($C852,Baux!$A:$K,8,FALSE))</f>
        <v/>
      </c>
      <c r="G852" s="12" t="str">
        <f>IF(OR($A852="",$F852=""),"",DATE(YEAR($A852),MONTH($A852),$F852))</f>
        <v/>
      </c>
      <c r="H852" s="13" t="str">
        <f>IF($C852="","",VLOOKUP($C852,Baux!$A:$K,6,FALSE))</f>
        <v/>
      </c>
      <c r="I852" s="13" t="str">
        <f>IF($C852="","",VLOOKUP($C852,Baux!$A:$K,7,FALSE))</f>
        <v/>
      </c>
      <c r="J852" s="13" t="str">
        <f>IF($C852="","",$H852+$I852)</f>
        <v/>
      </c>
      <c r="K852" s="13" t="str">
        <f>IF($C852="","",SUMIFS(Banque_Transactions!$E:$E,Banque_Transactions!$G:$G,$C852&amp;"-"&amp;$B852))</f>
        <v/>
      </c>
      <c r="L852" s="13" t="str">
        <f>IF($C852="","",$J852-$K852)</f>
        <v/>
      </c>
      <c r="M852" t="str">
        <f>IF($C852="","",IF($L852&lt;=0,"Payé",IF($K852=0,"Impayé","Partiel")))</f>
        <v/>
      </c>
    </row>
    <row r="853" spans="1:13" ht="15">
      <c r="A853" s="17"/>
      <c r="B853" t="str">
        <f>IF($A853="","",YEAR($A853)*100+MONTH($A853))</f>
        <v/>
      </c>
      <c r="D853" t="str">
        <f>IF($C853="","",VLOOKUP($C853,Baux!$A:$K,2,FALSE))</f>
        <v/>
      </c>
      <c r="E853" t="str">
        <f>IF($C853="","",VLOOKUP(VLOOKUP($C853,Baux!$A:$K,3,FALSE),Locataires!$A:$I,2,FALSE))</f>
        <v/>
      </c>
      <c r="F853" t="str">
        <f>IF($C853="","",VLOOKUP($C853,Baux!$A:$K,8,FALSE))</f>
        <v/>
      </c>
      <c r="G853" s="12" t="str">
        <f>IF(OR($A853="",$F853=""),"",DATE(YEAR($A853),MONTH($A853),$F853))</f>
        <v/>
      </c>
      <c r="H853" s="13" t="str">
        <f>IF($C853="","",VLOOKUP($C853,Baux!$A:$K,6,FALSE))</f>
        <v/>
      </c>
      <c r="I853" s="13" t="str">
        <f>IF($C853="","",VLOOKUP($C853,Baux!$A:$K,7,FALSE))</f>
        <v/>
      </c>
      <c r="J853" s="13" t="str">
        <f>IF($C853="","",$H853+$I853)</f>
        <v/>
      </c>
      <c r="K853" s="13" t="str">
        <f>IF($C853="","",SUMIFS(Banque_Transactions!$E:$E,Banque_Transactions!$G:$G,$C853&amp;"-"&amp;$B853))</f>
        <v/>
      </c>
      <c r="L853" s="13" t="str">
        <f>IF($C853="","",$J853-$K853)</f>
        <v/>
      </c>
      <c r="M853" t="str">
        <f>IF($C853="","",IF($L853&lt;=0,"Payé",IF($K853=0,"Impayé","Partiel")))</f>
        <v/>
      </c>
    </row>
    <row r="854" spans="1:13" ht="15">
      <c r="A854" s="17"/>
      <c r="B854" t="str">
        <f>IF($A854="","",YEAR($A854)*100+MONTH($A854))</f>
        <v/>
      </c>
      <c r="D854" t="str">
        <f>IF($C854="","",VLOOKUP($C854,Baux!$A:$K,2,FALSE))</f>
        <v/>
      </c>
      <c r="E854" t="str">
        <f>IF($C854="","",VLOOKUP(VLOOKUP($C854,Baux!$A:$K,3,FALSE),Locataires!$A:$I,2,FALSE))</f>
        <v/>
      </c>
      <c r="F854" t="str">
        <f>IF($C854="","",VLOOKUP($C854,Baux!$A:$K,8,FALSE))</f>
        <v/>
      </c>
      <c r="G854" s="12" t="str">
        <f>IF(OR($A854="",$F854=""),"",DATE(YEAR($A854),MONTH($A854),$F854))</f>
        <v/>
      </c>
      <c r="H854" s="13" t="str">
        <f>IF($C854="","",VLOOKUP($C854,Baux!$A:$K,6,FALSE))</f>
        <v/>
      </c>
      <c r="I854" s="13" t="str">
        <f>IF($C854="","",VLOOKUP($C854,Baux!$A:$K,7,FALSE))</f>
        <v/>
      </c>
      <c r="J854" s="13" t="str">
        <f>IF($C854="","",$H854+$I854)</f>
        <v/>
      </c>
      <c r="K854" s="13" t="str">
        <f>IF($C854="","",SUMIFS(Banque_Transactions!$E:$E,Banque_Transactions!$G:$G,$C854&amp;"-"&amp;$B854))</f>
        <v/>
      </c>
      <c r="L854" s="13" t="str">
        <f>IF($C854="","",$J854-$K854)</f>
        <v/>
      </c>
      <c r="M854" t="str">
        <f>IF($C854="","",IF($L854&lt;=0,"Payé",IF($K854=0,"Impayé","Partiel")))</f>
        <v/>
      </c>
    </row>
    <row r="855" spans="1:13" ht="15">
      <c r="A855" s="17"/>
      <c r="B855" t="str">
        <f>IF($A855="","",YEAR($A855)*100+MONTH($A855))</f>
        <v/>
      </c>
      <c r="D855" t="str">
        <f>IF($C855="","",VLOOKUP($C855,Baux!$A:$K,2,FALSE))</f>
        <v/>
      </c>
      <c r="E855" t="str">
        <f>IF($C855="","",VLOOKUP(VLOOKUP($C855,Baux!$A:$K,3,FALSE),Locataires!$A:$I,2,FALSE))</f>
        <v/>
      </c>
      <c r="F855" t="str">
        <f>IF($C855="","",VLOOKUP($C855,Baux!$A:$K,8,FALSE))</f>
        <v/>
      </c>
      <c r="G855" s="12" t="str">
        <f>IF(OR($A855="",$F855=""),"",DATE(YEAR($A855),MONTH($A855),$F855))</f>
        <v/>
      </c>
      <c r="H855" s="13" t="str">
        <f>IF($C855="","",VLOOKUP($C855,Baux!$A:$K,6,FALSE))</f>
        <v/>
      </c>
      <c r="I855" s="13" t="str">
        <f>IF($C855="","",VLOOKUP($C855,Baux!$A:$K,7,FALSE))</f>
        <v/>
      </c>
      <c r="J855" s="13" t="str">
        <f>IF($C855="","",$H855+$I855)</f>
        <v/>
      </c>
      <c r="K855" s="13" t="str">
        <f>IF($C855="","",SUMIFS(Banque_Transactions!$E:$E,Banque_Transactions!$G:$G,$C855&amp;"-"&amp;$B855))</f>
        <v/>
      </c>
      <c r="L855" s="13" t="str">
        <f>IF($C855="","",$J855-$K855)</f>
        <v/>
      </c>
      <c r="M855" t="str">
        <f>IF($C855="","",IF($L855&lt;=0,"Payé",IF($K855=0,"Impayé","Partiel")))</f>
        <v/>
      </c>
    </row>
    <row r="856" spans="1:13" ht="15">
      <c r="A856" s="17"/>
      <c r="B856" t="str">
        <f>IF($A856="","",YEAR($A856)*100+MONTH($A856))</f>
        <v/>
      </c>
      <c r="D856" t="str">
        <f>IF($C856="","",VLOOKUP($C856,Baux!$A:$K,2,FALSE))</f>
        <v/>
      </c>
      <c r="E856" t="str">
        <f>IF($C856="","",VLOOKUP(VLOOKUP($C856,Baux!$A:$K,3,FALSE),Locataires!$A:$I,2,FALSE))</f>
        <v/>
      </c>
      <c r="F856" t="str">
        <f>IF($C856="","",VLOOKUP($C856,Baux!$A:$K,8,FALSE))</f>
        <v/>
      </c>
      <c r="G856" s="12" t="str">
        <f>IF(OR($A856="",$F856=""),"",DATE(YEAR($A856),MONTH($A856),$F856))</f>
        <v/>
      </c>
      <c r="H856" s="13" t="str">
        <f>IF($C856="","",VLOOKUP($C856,Baux!$A:$K,6,FALSE))</f>
        <v/>
      </c>
      <c r="I856" s="13" t="str">
        <f>IF($C856="","",VLOOKUP($C856,Baux!$A:$K,7,FALSE))</f>
        <v/>
      </c>
      <c r="J856" s="13" t="str">
        <f>IF($C856="","",$H856+$I856)</f>
        <v/>
      </c>
      <c r="K856" s="13" t="str">
        <f>IF($C856="","",SUMIFS(Banque_Transactions!$E:$E,Banque_Transactions!$G:$G,$C856&amp;"-"&amp;$B856))</f>
        <v/>
      </c>
      <c r="L856" s="13" t="str">
        <f>IF($C856="","",$J856-$K856)</f>
        <v/>
      </c>
      <c r="M856" t="str">
        <f>IF($C856="","",IF($L856&lt;=0,"Payé",IF($K856=0,"Impayé","Partiel")))</f>
        <v/>
      </c>
    </row>
    <row r="857" spans="1:13" ht="15">
      <c r="A857" s="17"/>
      <c r="B857" t="str">
        <f>IF($A857="","",YEAR($A857)*100+MONTH($A857))</f>
        <v/>
      </c>
      <c r="D857" t="str">
        <f>IF($C857="","",VLOOKUP($C857,Baux!$A:$K,2,FALSE))</f>
        <v/>
      </c>
      <c r="E857" t="str">
        <f>IF($C857="","",VLOOKUP(VLOOKUP($C857,Baux!$A:$K,3,FALSE),Locataires!$A:$I,2,FALSE))</f>
        <v/>
      </c>
      <c r="F857" t="str">
        <f>IF($C857="","",VLOOKUP($C857,Baux!$A:$K,8,FALSE))</f>
        <v/>
      </c>
      <c r="G857" s="12" t="str">
        <f>IF(OR($A857="",$F857=""),"",DATE(YEAR($A857),MONTH($A857),$F857))</f>
        <v/>
      </c>
      <c r="H857" s="13" t="str">
        <f>IF($C857="","",VLOOKUP($C857,Baux!$A:$K,6,FALSE))</f>
        <v/>
      </c>
      <c r="I857" s="13" t="str">
        <f>IF($C857="","",VLOOKUP($C857,Baux!$A:$K,7,FALSE))</f>
        <v/>
      </c>
      <c r="J857" s="13" t="str">
        <f>IF($C857="","",$H857+$I857)</f>
        <v/>
      </c>
      <c r="K857" s="13" t="str">
        <f>IF($C857="","",SUMIFS(Banque_Transactions!$E:$E,Banque_Transactions!$G:$G,$C857&amp;"-"&amp;$B857))</f>
        <v/>
      </c>
      <c r="L857" s="13" t="str">
        <f>IF($C857="","",$J857-$K857)</f>
        <v/>
      </c>
      <c r="M857" t="str">
        <f>IF($C857="","",IF($L857&lt;=0,"Payé",IF($K857=0,"Impayé","Partiel")))</f>
        <v/>
      </c>
    </row>
    <row r="858" spans="1:13" ht="15">
      <c r="A858" s="17"/>
      <c r="B858" t="str">
        <f>IF($A858="","",YEAR($A858)*100+MONTH($A858))</f>
        <v/>
      </c>
      <c r="D858" t="str">
        <f>IF($C858="","",VLOOKUP($C858,Baux!$A:$K,2,FALSE))</f>
        <v/>
      </c>
      <c r="E858" t="str">
        <f>IF($C858="","",VLOOKUP(VLOOKUP($C858,Baux!$A:$K,3,FALSE),Locataires!$A:$I,2,FALSE))</f>
        <v/>
      </c>
      <c r="F858" t="str">
        <f>IF($C858="","",VLOOKUP($C858,Baux!$A:$K,8,FALSE))</f>
        <v/>
      </c>
      <c r="G858" s="12" t="str">
        <f>IF(OR($A858="",$F858=""),"",DATE(YEAR($A858),MONTH($A858),$F858))</f>
        <v/>
      </c>
      <c r="H858" s="13" t="str">
        <f>IF($C858="","",VLOOKUP($C858,Baux!$A:$K,6,FALSE))</f>
        <v/>
      </c>
      <c r="I858" s="13" t="str">
        <f>IF($C858="","",VLOOKUP($C858,Baux!$A:$K,7,FALSE))</f>
        <v/>
      </c>
      <c r="J858" s="13" t="str">
        <f>IF($C858="","",$H858+$I858)</f>
        <v/>
      </c>
      <c r="K858" s="13" t="str">
        <f>IF($C858="","",SUMIFS(Banque_Transactions!$E:$E,Banque_Transactions!$G:$G,$C858&amp;"-"&amp;$B858))</f>
        <v/>
      </c>
      <c r="L858" s="13" t="str">
        <f>IF($C858="","",$J858-$K858)</f>
        <v/>
      </c>
      <c r="M858" t="str">
        <f>IF($C858="","",IF($L858&lt;=0,"Payé",IF($K858=0,"Impayé","Partiel")))</f>
        <v/>
      </c>
    </row>
    <row r="859" spans="1:13" ht="15">
      <c r="A859" s="17"/>
      <c r="B859" t="str">
        <f>IF($A859="","",YEAR($A859)*100+MONTH($A859))</f>
        <v/>
      </c>
      <c r="D859" t="str">
        <f>IF($C859="","",VLOOKUP($C859,Baux!$A:$K,2,FALSE))</f>
        <v/>
      </c>
      <c r="E859" t="str">
        <f>IF($C859="","",VLOOKUP(VLOOKUP($C859,Baux!$A:$K,3,FALSE),Locataires!$A:$I,2,FALSE))</f>
        <v/>
      </c>
      <c r="F859" t="str">
        <f>IF($C859="","",VLOOKUP($C859,Baux!$A:$K,8,FALSE))</f>
        <v/>
      </c>
      <c r="G859" s="12" t="str">
        <f>IF(OR($A859="",$F859=""),"",DATE(YEAR($A859),MONTH($A859),$F859))</f>
        <v/>
      </c>
      <c r="H859" s="13" t="str">
        <f>IF($C859="","",VLOOKUP($C859,Baux!$A:$K,6,FALSE))</f>
        <v/>
      </c>
      <c r="I859" s="13" t="str">
        <f>IF($C859="","",VLOOKUP($C859,Baux!$A:$K,7,FALSE))</f>
        <v/>
      </c>
      <c r="J859" s="13" t="str">
        <f>IF($C859="","",$H859+$I859)</f>
        <v/>
      </c>
      <c r="K859" s="13" t="str">
        <f>IF($C859="","",SUMIFS(Banque_Transactions!$E:$E,Banque_Transactions!$G:$G,$C859&amp;"-"&amp;$B859))</f>
        <v/>
      </c>
      <c r="L859" s="13" t="str">
        <f>IF($C859="","",$J859-$K859)</f>
        <v/>
      </c>
      <c r="M859" t="str">
        <f>IF($C859="","",IF($L859&lt;=0,"Payé",IF($K859=0,"Impayé","Partiel")))</f>
        <v/>
      </c>
    </row>
    <row r="860" spans="1:13" ht="15">
      <c r="A860" s="17"/>
      <c r="B860" t="str">
        <f>IF($A860="","",YEAR($A860)*100+MONTH($A860))</f>
        <v/>
      </c>
      <c r="D860" t="str">
        <f>IF($C860="","",VLOOKUP($C860,Baux!$A:$K,2,FALSE))</f>
        <v/>
      </c>
      <c r="E860" t="str">
        <f>IF($C860="","",VLOOKUP(VLOOKUP($C860,Baux!$A:$K,3,FALSE),Locataires!$A:$I,2,FALSE))</f>
        <v/>
      </c>
      <c r="F860" t="str">
        <f>IF($C860="","",VLOOKUP($C860,Baux!$A:$K,8,FALSE))</f>
        <v/>
      </c>
      <c r="G860" s="12" t="str">
        <f>IF(OR($A860="",$F860=""),"",DATE(YEAR($A860),MONTH($A860),$F860))</f>
        <v/>
      </c>
      <c r="H860" s="13" t="str">
        <f>IF($C860="","",VLOOKUP($C860,Baux!$A:$K,6,FALSE))</f>
        <v/>
      </c>
      <c r="I860" s="13" t="str">
        <f>IF($C860="","",VLOOKUP($C860,Baux!$A:$K,7,FALSE))</f>
        <v/>
      </c>
      <c r="J860" s="13" t="str">
        <f>IF($C860="","",$H860+$I860)</f>
        <v/>
      </c>
      <c r="K860" s="13" t="str">
        <f>IF($C860="","",SUMIFS(Banque_Transactions!$E:$E,Banque_Transactions!$G:$G,$C860&amp;"-"&amp;$B860))</f>
        <v/>
      </c>
      <c r="L860" s="13" t="str">
        <f>IF($C860="","",$J860-$K860)</f>
        <v/>
      </c>
      <c r="M860" t="str">
        <f>IF($C860="","",IF($L860&lt;=0,"Payé",IF($K860=0,"Impayé","Partiel")))</f>
        <v/>
      </c>
    </row>
    <row r="861" spans="1:13" ht="15">
      <c r="A861" s="17"/>
      <c r="B861" t="str">
        <f>IF($A861="","",YEAR($A861)*100+MONTH($A861))</f>
        <v/>
      </c>
      <c r="D861" t="str">
        <f>IF($C861="","",VLOOKUP($C861,Baux!$A:$K,2,FALSE))</f>
        <v/>
      </c>
      <c r="E861" t="str">
        <f>IF($C861="","",VLOOKUP(VLOOKUP($C861,Baux!$A:$K,3,FALSE),Locataires!$A:$I,2,FALSE))</f>
        <v/>
      </c>
      <c r="F861" t="str">
        <f>IF($C861="","",VLOOKUP($C861,Baux!$A:$K,8,FALSE))</f>
        <v/>
      </c>
      <c r="G861" s="12" t="str">
        <f>IF(OR($A861="",$F861=""),"",DATE(YEAR($A861),MONTH($A861),$F861))</f>
        <v/>
      </c>
      <c r="H861" s="13" t="str">
        <f>IF($C861="","",VLOOKUP($C861,Baux!$A:$K,6,FALSE))</f>
        <v/>
      </c>
      <c r="I861" s="13" t="str">
        <f>IF($C861="","",VLOOKUP($C861,Baux!$A:$K,7,FALSE))</f>
        <v/>
      </c>
      <c r="J861" s="13" t="str">
        <f>IF($C861="","",$H861+$I861)</f>
        <v/>
      </c>
      <c r="K861" s="13" t="str">
        <f>IF($C861="","",SUMIFS(Banque_Transactions!$E:$E,Banque_Transactions!$G:$G,$C861&amp;"-"&amp;$B861))</f>
        <v/>
      </c>
      <c r="L861" s="13" t="str">
        <f>IF($C861="","",$J861-$K861)</f>
        <v/>
      </c>
      <c r="M861" t="str">
        <f>IF($C861="","",IF($L861&lt;=0,"Payé",IF($K861=0,"Impayé","Partiel")))</f>
        <v/>
      </c>
    </row>
    <row r="862" spans="1:13" ht="15">
      <c r="A862" s="17"/>
      <c r="B862" t="str">
        <f>IF($A862="","",YEAR($A862)*100+MONTH($A862))</f>
        <v/>
      </c>
      <c r="D862" t="str">
        <f>IF($C862="","",VLOOKUP($C862,Baux!$A:$K,2,FALSE))</f>
        <v/>
      </c>
      <c r="E862" t="str">
        <f>IF($C862="","",VLOOKUP(VLOOKUP($C862,Baux!$A:$K,3,FALSE),Locataires!$A:$I,2,FALSE))</f>
        <v/>
      </c>
      <c r="F862" t="str">
        <f>IF($C862="","",VLOOKUP($C862,Baux!$A:$K,8,FALSE))</f>
        <v/>
      </c>
      <c r="G862" s="12" t="str">
        <f>IF(OR($A862="",$F862=""),"",DATE(YEAR($A862),MONTH($A862),$F862))</f>
        <v/>
      </c>
      <c r="H862" s="13" t="str">
        <f>IF($C862="","",VLOOKUP($C862,Baux!$A:$K,6,FALSE))</f>
        <v/>
      </c>
      <c r="I862" s="13" t="str">
        <f>IF($C862="","",VLOOKUP($C862,Baux!$A:$K,7,FALSE))</f>
        <v/>
      </c>
      <c r="J862" s="13" t="str">
        <f>IF($C862="","",$H862+$I862)</f>
        <v/>
      </c>
      <c r="K862" s="13" t="str">
        <f>IF($C862="","",SUMIFS(Banque_Transactions!$E:$E,Banque_Transactions!$G:$G,$C862&amp;"-"&amp;$B862))</f>
        <v/>
      </c>
      <c r="L862" s="13" t="str">
        <f>IF($C862="","",$J862-$K862)</f>
        <v/>
      </c>
      <c r="M862" t="str">
        <f>IF($C862="","",IF($L862&lt;=0,"Payé",IF($K862=0,"Impayé","Partiel")))</f>
        <v/>
      </c>
    </row>
    <row r="863" spans="1:13" ht="15">
      <c r="A863" s="17"/>
      <c r="B863" t="str">
        <f>IF($A863="","",YEAR($A863)*100+MONTH($A863))</f>
        <v/>
      </c>
      <c r="D863" t="str">
        <f>IF($C863="","",VLOOKUP($C863,Baux!$A:$K,2,FALSE))</f>
        <v/>
      </c>
      <c r="E863" t="str">
        <f>IF($C863="","",VLOOKUP(VLOOKUP($C863,Baux!$A:$K,3,FALSE),Locataires!$A:$I,2,FALSE))</f>
        <v/>
      </c>
      <c r="F863" t="str">
        <f>IF($C863="","",VLOOKUP($C863,Baux!$A:$K,8,FALSE))</f>
        <v/>
      </c>
      <c r="G863" s="12" t="str">
        <f>IF(OR($A863="",$F863=""),"",DATE(YEAR($A863),MONTH($A863),$F863))</f>
        <v/>
      </c>
      <c r="H863" s="13" t="str">
        <f>IF($C863="","",VLOOKUP($C863,Baux!$A:$K,6,FALSE))</f>
        <v/>
      </c>
      <c r="I863" s="13" t="str">
        <f>IF($C863="","",VLOOKUP($C863,Baux!$A:$K,7,FALSE))</f>
        <v/>
      </c>
      <c r="J863" s="13" t="str">
        <f>IF($C863="","",$H863+$I863)</f>
        <v/>
      </c>
      <c r="K863" s="13" t="str">
        <f>IF($C863="","",SUMIFS(Banque_Transactions!$E:$E,Banque_Transactions!$G:$G,$C863&amp;"-"&amp;$B863))</f>
        <v/>
      </c>
      <c r="L863" s="13" t="str">
        <f>IF($C863="","",$J863-$K863)</f>
        <v/>
      </c>
      <c r="M863" t="str">
        <f>IF($C863="","",IF($L863&lt;=0,"Payé",IF($K863=0,"Impayé","Partiel")))</f>
        <v/>
      </c>
    </row>
    <row r="864" spans="1:13" ht="15">
      <c r="A864" s="17"/>
      <c r="B864" t="str">
        <f>IF($A864="","",YEAR($A864)*100+MONTH($A864))</f>
        <v/>
      </c>
      <c r="D864" t="str">
        <f>IF($C864="","",VLOOKUP($C864,Baux!$A:$K,2,FALSE))</f>
        <v/>
      </c>
      <c r="E864" t="str">
        <f>IF($C864="","",VLOOKUP(VLOOKUP($C864,Baux!$A:$K,3,FALSE),Locataires!$A:$I,2,FALSE))</f>
        <v/>
      </c>
      <c r="F864" t="str">
        <f>IF($C864="","",VLOOKUP($C864,Baux!$A:$K,8,FALSE))</f>
        <v/>
      </c>
      <c r="G864" s="12" t="str">
        <f>IF(OR($A864="",$F864=""),"",DATE(YEAR($A864),MONTH($A864),$F864))</f>
        <v/>
      </c>
      <c r="H864" s="13" t="str">
        <f>IF($C864="","",VLOOKUP($C864,Baux!$A:$K,6,FALSE))</f>
        <v/>
      </c>
      <c r="I864" s="13" t="str">
        <f>IF($C864="","",VLOOKUP($C864,Baux!$A:$K,7,FALSE))</f>
        <v/>
      </c>
      <c r="J864" s="13" t="str">
        <f>IF($C864="","",$H864+$I864)</f>
        <v/>
      </c>
      <c r="K864" s="13" t="str">
        <f>IF($C864="","",SUMIFS(Banque_Transactions!$E:$E,Banque_Transactions!$G:$G,$C864&amp;"-"&amp;$B864))</f>
        <v/>
      </c>
      <c r="L864" s="13" t="str">
        <f>IF($C864="","",$J864-$K864)</f>
        <v/>
      </c>
      <c r="M864" t="str">
        <f>IF($C864="","",IF($L864&lt;=0,"Payé",IF($K864=0,"Impayé","Partiel")))</f>
        <v/>
      </c>
    </row>
    <row r="865" spans="1:13" ht="15">
      <c r="A865" s="17"/>
      <c r="B865" t="str">
        <f>IF($A865="","",YEAR($A865)*100+MONTH($A865))</f>
        <v/>
      </c>
      <c r="D865" t="str">
        <f>IF($C865="","",VLOOKUP($C865,Baux!$A:$K,2,FALSE))</f>
        <v/>
      </c>
      <c r="E865" t="str">
        <f>IF($C865="","",VLOOKUP(VLOOKUP($C865,Baux!$A:$K,3,FALSE),Locataires!$A:$I,2,FALSE))</f>
        <v/>
      </c>
      <c r="F865" t="str">
        <f>IF($C865="","",VLOOKUP($C865,Baux!$A:$K,8,FALSE))</f>
        <v/>
      </c>
      <c r="G865" s="12" t="str">
        <f>IF(OR($A865="",$F865=""),"",DATE(YEAR($A865),MONTH($A865),$F865))</f>
        <v/>
      </c>
      <c r="H865" s="13" t="str">
        <f>IF($C865="","",VLOOKUP($C865,Baux!$A:$K,6,FALSE))</f>
        <v/>
      </c>
      <c r="I865" s="13" t="str">
        <f>IF($C865="","",VLOOKUP($C865,Baux!$A:$K,7,FALSE))</f>
        <v/>
      </c>
      <c r="J865" s="13" t="str">
        <f>IF($C865="","",$H865+$I865)</f>
        <v/>
      </c>
      <c r="K865" s="13" t="str">
        <f>IF($C865="","",SUMIFS(Banque_Transactions!$E:$E,Banque_Transactions!$G:$G,$C865&amp;"-"&amp;$B865))</f>
        <v/>
      </c>
      <c r="L865" s="13" t="str">
        <f>IF($C865="","",$J865-$K865)</f>
        <v/>
      </c>
      <c r="M865" t="str">
        <f>IF($C865="","",IF($L865&lt;=0,"Payé",IF($K865=0,"Impayé","Partiel")))</f>
        <v/>
      </c>
    </row>
    <row r="866" spans="1:13" ht="15">
      <c r="A866" s="17"/>
      <c r="B866" t="str">
        <f>IF($A866="","",YEAR($A866)*100+MONTH($A866))</f>
        <v/>
      </c>
      <c r="D866" t="str">
        <f>IF($C866="","",VLOOKUP($C866,Baux!$A:$K,2,FALSE))</f>
        <v/>
      </c>
      <c r="E866" t="str">
        <f>IF($C866="","",VLOOKUP(VLOOKUP($C866,Baux!$A:$K,3,FALSE),Locataires!$A:$I,2,FALSE))</f>
        <v/>
      </c>
      <c r="F866" t="str">
        <f>IF($C866="","",VLOOKUP($C866,Baux!$A:$K,8,FALSE))</f>
        <v/>
      </c>
      <c r="G866" s="12" t="str">
        <f>IF(OR($A866="",$F866=""),"",DATE(YEAR($A866),MONTH($A866),$F866))</f>
        <v/>
      </c>
      <c r="H866" s="13" t="str">
        <f>IF($C866="","",VLOOKUP($C866,Baux!$A:$K,6,FALSE))</f>
        <v/>
      </c>
      <c r="I866" s="13" t="str">
        <f>IF($C866="","",VLOOKUP($C866,Baux!$A:$K,7,FALSE))</f>
        <v/>
      </c>
      <c r="J866" s="13" t="str">
        <f>IF($C866="","",$H866+$I866)</f>
        <v/>
      </c>
      <c r="K866" s="13" t="str">
        <f>IF($C866="","",SUMIFS(Banque_Transactions!$E:$E,Banque_Transactions!$G:$G,$C866&amp;"-"&amp;$B866))</f>
        <v/>
      </c>
      <c r="L866" s="13" t="str">
        <f>IF($C866="","",$J866-$K866)</f>
        <v/>
      </c>
      <c r="M866" t="str">
        <f>IF($C866="","",IF($L866&lt;=0,"Payé",IF($K866=0,"Impayé","Partiel")))</f>
        <v/>
      </c>
    </row>
    <row r="867" spans="1:13" ht="15">
      <c r="A867" s="17"/>
      <c r="B867" t="str">
        <f>IF($A867="","",YEAR($A867)*100+MONTH($A867))</f>
        <v/>
      </c>
      <c r="D867" t="str">
        <f>IF($C867="","",VLOOKUP($C867,Baux!$A:$K,2,FALSE))</f>
        <v/>
      </c>
      <c r="E867" t="str">
        <f>IF($C867="","",VLOOKUP(VLOOKUP($C867,Baux!$A:$K,3,FALSE),Locataires!$A:$I,2,FALSE))</f>
        <v/>
      </c>
      <c r="F867" t="str">
        <f>IF($C867="","",VLOOKUP($C867,Baux!$A:$K,8,FALSE))</f>
        <v/>
      </c>
      <c r="G867" s="12" t="str">
        <f>IF(OR($A867="",$F867=""),"",DATE(YEAR($A867),MONTH($A867),$F867))</f>
        <v/>
      </c>
      <c r="H867" s="13" t="str">
        <f>IF($C867="","",VLOOKUP($C867,Baux!$A:$K,6,FALSE))</f>
        <v/>
      </c>
      <c r="I867" s="13" t="str">
        <f>IF($C867="","",VLOOKUP($C867,Baux!$A:$K,7,FALSE))</f>
        <v/>
      </c>
      <c r="J867" s="13" t="str">
        <f>IF($C867="","",$H867+$I867)</f>
        <v/>
      </c>
      <c r="K867" s="13" t="str">
        <f>IF($C867="","",SUMIFS(Banque_Transactions!$E:$E,Banque_Transactions!$G:$G,$C867&amp;"-"&amp;$B867))</f>
        <v/>
      </c>
      <c r="L867" s="13" t="str">
        <f>IF($C867="","",$J867-$K867)</f>
        <v/>
      </c>
      <c r="M867" t="str">
        <f>IF($C867="","",IF($L867&lt;=0,"Payé",IF($K867=0,"Impayé","Partiel")))</f>
        <v/>
      </c>
    </row>
    <row r="868" spans="1:13" ht="15">
      <c r="A868" s="17"/>
      <c r="B868" t="str">
        <f>IF($A868="","",YEAR($A868)*100+MONTH($A868))</f>
        <v/>
      </c>
      <c r="D868" t="str">
        <f>IF($C868="","",VLOOKUP($C868,Baux!$A:$K,2,FALSE))</f>
        <v/>
      </c>
      <c r="E868" t="str">
        <f>IF($C868="","",VLOOKUP(VLOOKUP($C868,Baux!$A:$K,3,FALSE),Locataires!$A:$I,2,FALSE))</f>
        <v/>
      </c>
      <c r="F868" t="str">
        <f>IF($C868="","",VLOOKUP($C868,Baux!$A:$K,8,FALSE))</f>
        <v/>
      </c>
      <c r="G868" s="12" t="str">
        <f>IF(OR($A868="",$F868=""),"",DATE(YEAR($A868),MONTH($A868),$F868))</f>
        <v/>
      </c>
      <c r="H868" s="13" t="str">
        <f>IF($C868="","",VLOOKUP($C868,Baux!$A:$K,6,FALSE))</f>
        <v/>
      </c>
      <c r="I868" s="13" t="str">
        <f>IF($C868="","",VLOOKUP($C868,Baux!$A:$K,7,FALSE))</f>
        <v/>
      </c>
      <c r="J868" s="13" t="str">
        <f>IF($C868="","",$H868+$I868)</f>
        <v/>
      </c>
      <c r="K868" s="13" t="str">
        <f>IF($C868="","",SUMIFS(Banque_Transactions!$E:$E,Banque_Transactions!$G:$G,$C868&amp;"-"&amp;$B868))</f>
        <v/>
      </c>
      <c r="L868" s="13" t="str">
        <f>IF($C868="","",$J868-$K868)</f>
        <v/>
      </c>
      <c r="M868" t="str">
        <f>IF($C868="","",IF($L868&lt;=0,"Payé",IF($K868=0,"Impayé","Partiel")))</f>
        <v/>
      </c>
    </row>
    <row r="869" spans="1:13" ht="15">
      <c r="A869" s="17"/>
      <c r="B869" t="str">
        <f>IF($A869="","",YEAR($A869)*100+MONTH($A869))</f>
        <v/>
      </c>
      <c r="D869" t="str">
        <f>IF($C869="","",VLOOKUP($C869,Baux!$A:$K,2,FALSE))</f>
        <v/>
      </c>
      <c r="E869" t="str">
        <f>IF($C869="","",VLOOKUP(VLOOKUP($C869,Baux!$A:$K,3,FALSE),Locataires!$A:$I,2,FALSE))</f>
        <v/>
      </c>
      <c r="F869" t="str">
        <f>IF($C869="","",VLOOKUP($C869,Baux!$A:$K,8,FALSE))</f>
        <v/>
      </c>
      <c r="G869" s="12" t="str">
        <f>IF(OR($A869="",$F869=""),"",DATE(YEAR($A869),MONTH($A869),$F869))</f>
        <v/>
      </c>
      <c r="H869" s="13" t="str">
        <f>IF($C869="","",VLOOKUP($C869,Baux!$A:$K,6,FALSE))</f>
        <v/>
      </c>
      <c r="I869" s="13" t="str">
        <f>IF($C869="","",VLOOKUP($C869,Baux!$A:$K,7,FALSE))</f>
        <v/>
      </c>
      <c r="J869" s="13" t="str">
        <f>IF($C869="","",$H869+$I869)</f>
        <v/>
      </c>
      <c r="K869" s="13" t="str">
        <f>IF($C869="","",SUMIFS(Banque_Transactions!$E:$E,Banque_Transactions!$G:$G,$C869&amp;"-"&amp;$B869))</f>
        <v/>
      </c>
      <c r="L869" s="13" t="str">
        <f>IF($C869="","",$J869-$K869)</f>
        <v/>
      </c>
      <c r="M869" t="str">
        <f>IF($C869="","",IF($L869&lt;=0,"Payé",IF($K869=0,"Impayé","Partiel")))</f>
        <v/>
      </c>
    </row>
    <row r="870" spans="1:13" ht="15">
      <c r="A870" s="17"/>
      <c r="B870" t="str">
        <f>IF($A870="","",YEAR($A870)*100+MONTH($A870))</f>
        <v/>
      </c>
      <c r="D870" t="str">
        <f>IF($C870="","",VLOOKUP($C870,Baux!$A:$K,2,FALSE))</f>
        <v/>
      </c>
      <c r="E870" t="str">
        <f>IF($C870="","",VLOOKUP(VLOOKUP($C870,Baux!$A:$K,3,FALSE),Locataires!$A:$I,2,FALSE))</f>
        <v/>
      </c>
      <c r="F870" t="str">
        <f>IF($C870="","",VLOOKUP($C870,Baux!$A:$K,8,FALSE))</f>
        <v/>
      </c>
      <c r="G870" s="12" t="str">
        <f>IF(OR($A870="",$F870=""),"",DATE(YEAR($A870),MONTH($A870),$F870))</f>
        <v/>
      </c>
      <c r="H870" s="13" t="str">
        <f>IF($C870="","",VLOOKUP($C870,Baux!$A:$K,6,FALSE))</f>
        <v/>
      </c>
      <c r="I870" s="13" t="str">
        <f>IF($C870="","",VLOOKUP($C870,Baux!$A:$K,7,FALSE))</f>
        <v/>
      </c>
      <c r="J870" s="13" t="str">
        <f>IF($C870="","",$H870+$I870)</f>
        <v/>
      </c>
      <c r="K870" s="13" t="str">
        <f>IF($C870="","",SUMIFS(Banque_Transactions!$E:$E,Banque_Transactions!$G:$G,$C870&amp;"-"&amp;$B870))</f>
        <v/>
      </c>
      <c r="L870" s="13" t="str">
        <f>IF($C870="","",$J870-$K870)</f>
        <v/>
      </c>
      <c r="M870" t="str">
        <f>IF($C870="","",IF($L870&lt;=0,"Payé",IF($K870=0,"Impayé","Partiel")))</f>
        <v/>
      </c>
    </row>
    <row r="871" spans="1:13" ht="15">
      <c r="A871" s="17"/>
      <c r="B871" t="str">
        <f>IF($A871="","",YEAR($A871)*100+MONTH($A871))</f>
        <v/>
      </c>
      <c r="D871" t="str">
        <f>IF($C871="","",VLOOKUP($C871,Baux!$A:$K,2,FALSE))</f>
        <v/>
      </c>
      <c r="E871" t="str">
        <f>IF($C871="","",VLOOKUP(VLOOKUP($C871,Baux!$A:$K,3,FALSE),Locataires!$A:$I,2,FALSE))</f>
        <v/>
      </c>
      <c r="F871" t="str">
        <f>IF($C871="","",VLOOKUP($C871,Baux!$A:$K,8,FALSE))</f>
        <v/>
      </c>
      <c r="G871" s="12" t="str">
        <f>IF(OR($A871="",$F871=""),"",DATE(YEAR($A871),MONTH($A871),$F871))</f>
        <v/>
      </c>
      <c r="H871" s="13" t="str">
        <f>IF($C871="","",VLOOKUP($C871,Baux!$A:$K,6,FALSE))</f>
        <v/>
      </c>
      <c r="I871" s="13" t="str">
        <f>IF($C871="","",VLOOKUP($C871,Baux!$A:$K,7,FALSE))</f>
        <v/>
      </c>
      <c r="J871" s="13" t="str">
        <f>IF($C871="","",$H871+$I871)</f>
        <v/>
      </c>
      <c r="K871" s="13" t="str">
        <f>IF($C871="","",SUMIFS(Banque_Transactions!$E:$E,Banque_Transactions!$G:$G,$C871&amp;"-"&amp;$B871))</f>
        <v/>
      </c>
      <c r="L871" s="13" t="str">
        <f>IF($C871="","",$J871-$K871)</f>
        <v/>
      </c>
      <c r="M871" t="str">
        <f>IF($C871="","",IF($L871&lt;=0,"Payé",IF($K871=0,"Impayé","Partiel")))</f>
        <v/>
      </c>
    </row>
    <row r="872" spans="1:13" ht="15">
      <c r="A872" s="17"/>
      <c r="B872" t="str">
        <f>IF($A872="","",YEAR($A872)*100+MONTH($A872))</f>
        <v/>
      </c>
      <c r="D872" t="str">
        <f>IF($C872="","",VLOOKUP($C872,Baux!$A:$K,2,FALSE))</f>
        <v/>
      </c>
      <c r="E872" t="str">
        <f>IF($C872="","",VLOOKUP(VLOOKUP($C872,Baux!$A:$K,3,FALSE),Locataires!$A:$I,2,FALSE))</f>
        <v/>
      </c>
      <c r="F872" t="str">
        <f>IF($C872="","",VLOOKUP($C872,Baux!$A:$K,8,FALSE))</f>
        <v/>
      </c>
      <c r="G872" s="12" t="str">
        <f>IF(OR($A872="",$F872=""),"",DATE(YEAR($A872),MONTH($A872),$F872))</f>
        <v/>
      </c>
      <c r="H872" s="13" t="str">
        <f>IF($C872="","",VLOOKUP($C872,Baux!$A:$K,6,FALSE))</f>
        <v/>
      </c>
      <c r="I872" s="13" t="str">
        <f>IF($C872="","",VLOOKUP($C872,Baux!$A:$K,7,FALSE))</f>
        <v/>
      </c>
      <c r="J872" s="13" t="str">
        <f>IF($C872="","",$H872+$I872)</f>
        <v/>
      </c>
      <c r="K872" s="13" t="str">
        <f>IF($C872="","",SUMIFS(Banque_Transactions!$E:$E,Banque_Transactions!$G:$G,$C872&amp;"-"&amp;$B872))</f>
        <v/>
      </c>
      <c r="L872" s="13" t="str">
        <f>IF($C872="","",$J872-$K872)</f>
        <v/>
      </c>
      <c r="M872" t="str">
        <f>IF($C872="","",IF($L872&lt;=0,"Payé",IF($K872=0,"Impayé","Partiel")))</f>
        <v/>
      </c>
    </row>
    <row r="873" spans="1:13" ht="15">
      <c r="A873" s="17"/>
      <c r="B873" t="str">
        <f>IF($A873="","",YEAR($A873)*100+MONTH($A873))</f>
        <v/>
      </c>
      <c r="D873" t="str">
        <f>IF($C873="","",VLOOKUP($C873,Baux!$A:$K,2,FALSE))</f>
        <v/>
      </c>
      <c r="E873" t="str">
        <f>IF($C873="","",VLOOKUP(VLOOKUP($C873,Baux!$A:$K,3,FALSE),Locataires!$A:$I,2,FALSE))</f>
        <v/>
      </c>
      <c r="F873" t="str">
        <f>IF($C873="","",VLOOKUP($C873,Baux!$A:$K,8,FALSE))</f>
        <v/>
      </c>
      <c r="G873" s="12" t="str">
        <f>IF(OR($A873="",$F873=""),"",DATE(YEAR($A873),MONTH($A873),$F873))</f>
        <v/>
      </c>
      <c r="H873" s="13" t="str">
        <f>IF($C873="","",VLOOKUP($C873,Baux!$A:$K,6,FALSE))</f>
        <v/>
      </c>
      <c r="I873" s="13" t="str">
        <f>IF($C873="","",VLOOKUP($C873,Baux!$A:$K,7,FALSE))</f>
        <v/>
      </c>
      <c r="J873" s="13" t="str">
        <f>IF($C873="","",$H873+$I873)</f>
        <v/>
      </c>
      <c r="K873" s="13" t="str">
        <f>IF($C873="","",SUMIFS(Banque_Transactions!$E:$E,Banque_Transactions!$G:$G,$C873&amp;"-"&amp;$B873))</f>
        <v/>
      </c>
      <c r="L873" s="13" t="str">
        <f>IF($C873="","",$J873-$K873)</f>
        <v/>
      </c>
      <c r="M873" t="str">
        <f>IF($C873="","",IF($L873&lt;=0,"Payé",IF($K873=0,"Impayé","Partiel")))</f>
        <v/>
      </c>
    </row>
    <row r="874" spans="1:13" ht="15">
      <c r="A874" s="17"/>
      <c r="B874" t="str">
        <f>IF($A874="","",YEAR($A874)*100+MONTH($A874))</f>
        <v/>
      </c>
      <c r="D874" t="str">
        <f>IF($C874="","",VLOOKUP($C874,Baux!$A:$K,2,FALSE))</f>
        <v/>
      </c>
      <c r="E874" t="str">
        <f>IF($C874="","",VLOOKUP(VLOOKUP($C874,Baux!$A:$K,3,FALSE),Locataires!$A:$I,2,FALSE))</f>
        <v/>
      </c>
      <c r="F874" t="str">
        <f>IF($C874="","",VLOOKUP($C874,Baux!$A:$K,8,FALSE))</f>
        <v/>
      </c>
      <c r="G874" s="12" t="str">
        <f>IF(OR($A874="",$F874=""),"",DATE(YEAR($A874),MONTH($A874),$F874))</f>
        <v/>
      </c>
      <c r="H874" s="13" t="str">
        <f>IF($C874="","",VLOOKUP($C874,Baux!$A:$K,6,FALSE))</f>
        <v/>
      </c>
      <c r="I874" s="13" t="str">
        <f>IF($C874="","",VLOOKUP($C874,Baux!$A:$K,7,FALSE))</f>
        <v/>
      </c>
      <c r="J874" s="13" t="str">
        <f>IF($C874="","",$H874+$I874)</f>
        <v/>
      </c>
      <c r="K874" s="13" t="str">
        <f>IF($C874="","",SUMIFS(Banque_Transactions!$E:$E,Banque_Transactions!$G:$G,$C874&amp;"-"&amp;$B874))</f>
        <v/>
      </c>
      <c r="L874" s="13" t="str">
        <f>IF($C874="","",$J874-$K874)</f>
        <v/>
      </c>
      <c r="M874" t="str">
        <f>IF($C874="","",IF($L874&lt;=0,"Payé",IF($K874=0,"Impayé","Partiel")))</f>
        <v/>
      </c>
    </row>
    <row r="875" spans="1:13" ht="15">
      <c r="A875" s="17"/>
      <c r="B875" t="str">
        <f>IF($A875="","",YEAR($A875)*100+MONTH($A875))</f>
        <v/>
      </c>
      <c r="D875" t="str">
        <f>IF($C875="","",VLOOKUP($C875,Baux!$A:$K,2,FALSE))</f>
        <v/>
      </c>
      <c r="E875" t="str">
        <f>IF($C875="","",VLOOKUP(VLOOKUP($C875,Baux!$A:$K,3,FALSE),Locataires!$A:$I,2,FALSE))</f>
        <v/>
      </c>
      <c r="F875" t="str">
        <f>IF($C875="","",VLOOKUP($C875,Baux!$A:$K,8,FALSE))</f>
        <v/>
      </c>
      <c r="G875" s="12" t="str">
        <f>IF(OR($A875="",$F875=""),"",DATE(YEAR($A875),MONTH($A875),$F875))</f>
        <v/>
      </c>
      <c r="H875" s="13" t="str">
        <f>IF($C875="","",VLOOKUP($C875,Baux!$A:$K,6,FALSE))</f>
        <v/>
      </c>
      <c r="I875" s="13" t="str">
        <f>IF($C875="","",VLOOKUP($C875,Baux!$A:$K,7,FALSE))</f>
        <v/>
      </c>
      <c r="J875" s="13" t="str">
        <f>IF($C875="","",$H875+$I875)</f>
        <v/>
      </c>
      <c r="K875" s="13" t="str">
        <f>IF($C875="","",SUMIFS(Banque_Transactions!$E:$E,Banque_Transactions!$G:$G,$C875&amp;"-"&amp;$B875))</f>
        <v/>
      </c>
      <c r="L875" s="13" t="str">
        <f>IF($C875="","",$J875-$K875)</f>
        <v/>
      </c>
      <c r="M875" t="str">
        <f>IF($C875="","",IF($L875&lt;=0,"Payé",IF($K875=0,"Impayé","Partiel")))</f>
        <v/>
      </c>
    </row>
    <row r="876" spans="1:13" ht="15">
      <c r="A876" s="17"/>
      <c r="B876" t="str">
        <f>IF($A876="","",YEAR($A876)*100+MONTH($A876))</f>
        <v/>
      </c>
      <c r="D876" t="str">
        <f>IF($C876="","",VLOOKUP($C876,Baux!$A:$K,2,FALSE))</f>
        <v/>
      </c>
      <c r="E876" t="str">
        <f>IF($C876="","",VLOOKUP(VLOOKUP($C876,Baux!$A:$K,3,FALSE),Locataires!$A:$I,2,FALSE))</f>
        <v/>
      </c>
      <c r="F876" t="str">
        <f>IF($C876="","",VLOOKUP($C876,Baux!$A:$K,8,FALSE))</f>
        <v/>
      </c>
      <c r="G876" s="12" t="str">
        <f>IF(OR($A876="",$F876=""),"",DATE(YEAR($A876),MONTH($A876),$F876))</f>
        <v/>
      </c>
      <c r="H876" s="13" t="str">
        <f>IF($C876="","",VLOOKUP($C876,Baux!$A:$K,6,FALSE))</f>
        <v/>
      </c>
      <c r="I876" s="13" t="str">
        <f>IF($C876="","",VLOOKUP($C876,Baux!$A:$K,7,FALSE))</f>
        <v/>
      </c>
      <c r="J876" s="13" t="str">
        <f>IF($C876="","",$H876+$I876)</f>
        <v/>
      </c>
      <c r="K876" s="13" t="str">
        <f>IF($C876="","",SUMIFS(Banque_Transactions!$E:$E,Banque_Transactions!$G:$G,$C876&amp;"-"&amp;$B876))</f>
        <v/>
      </c>
      <c r="L876" s="13" t="str">
        <f>IF($C876="","",$J876-$K876)</f>
        <v/>
      </c>
      <c r="M876" t="str">
        <f>IF($C876="","",IF($L876&lt;=0,"Payé",IF($K876=0,"Impayé","Partiel")))</f>
        <v/>
      </c>
    </row>
    <row r="877" spans="1:13" ht="15">
      <c r="A877" s="17"/>
      <c r="B877" t="str">
        <f>IF($A877="","",YEAR($A877)*100+MONTH($A877))</f>
        <v/>
      </c>
      <c r="D877" t="str">
        <f>IF($C877="","",VLOOKUP($C877,Baux!$A:$K,2,FALSE))</f>
        <v/>
      </c>
      <c r="E877" t="str">
        <f>IF($C877="","",VLOOKUP(VLOOKUP($C877,Baux!$A:$K,3,FALSE),Locataires!$A:$I,2,FALSE))</f>
        <v/>
      </c>
      <c r="F877" t="str">
        <f>IF($C877="","",VLOOKUP($C877,Baux!$A:$K,8,FALSE))</f>
        <v/>
      </c>
      <c r="G877" s="12" t="str">
        <f>IF(OR($A877="",$F877=""),"",DATE(YEAR($A877),MONTH($A877),$F877))</f>
        <v/>
      </c>
      <c r="H877" s="13" t="str">
        <f>IF($C877="","",VLOOKUP($C877,Baux!$A:$K,6,FALSE))</f>
        <v/>
      </c>
      <c r="I877" s="13" t="str">
        <f>IF($C877="","",VLOOKUP($C877,Baux!$A:$K,7,FALSE))</f>
        <v/>
      </c>
      <c r="J877" s="13" t="str">
        <f>IF($C877="","",$H877+$I877)</f>
        <v/>
      </c>
      <c r="K877" s="13" t="str">
        <f>IF($C877="","",SUMIFS(Banque_Transactions!$E:$E,Banque_Transactions!$G:$G,$C877&amp;"-"&amp;$B877))</f>
        <v/>
      </c>
      <c r="L877" s="13" t="str">
        <f>IF($C877="","",$J877-$K877)</f>
        <v/>
      </c>
      <c r="M877" t="str">
        <f>IF($C877="","",IF($L877&lt;=0,"Payé",IF($K877=0,"Impayé","Partiel")))</f>
        <v/>
      </c>
    </row>
    <row r="878" spans="1:13" ht="15">
      <c r="A878" s="17"/>
      <c r="B878" t="str">
        <f>IF($A878="","",YEAR($A878)*100+MONTH($A878))</f>
        <v/>
      </c>
      <c r="D878" t="str">
        <f>IF($C878="","",VLOOKUP($C878,Baux!$A:$K,2,FALSE))</f>
        <v/>
      </c>
      <c r="E878" t="str">
        <f>IF($C878="","",VLOOKUP(VLOOKUP($C878,Baux!$A:$K,3,FALSE),Locataires!$A:$I,2,FALSE))</f>
        <v/>
      </c>
      <c r="F878" t="str">
        <f>IF($C878="","",VLOOKUP($C878,Baux!$A:$K,8,FALSE))</f>
        <v/>
      </c>
      <c r="G878" s="12" t="str">
        <f>IF(OR($A878="",$F878=""),"",DATE(YEAR($A878),MONTH($A878),$F878))</f>
        <v/>
      </c>
      <c r="H878" s="13" t="str">
        <f>IF($C878="","",VLOOKUP($C878,Baux!$A:$K,6,FALSE))</f>
        <v/>
      </c>
      <c r="I878" s="13" t="str">
        <f>IF($C878="","",VLOOKUP($C878,Baux!$A:$K,7,FALSE))</f>
        <v/>
      </c>
      <c r="J878" s="13" t="str">
        <f>IF($C878="","",$H878+$I878)</f>
        <v/>
      </c>
      <c r="K878" s="13" t="str">
        <f>IF($C878="","",SUMIFS(Banque_Transactions!$E:$E,Banque_Transactions!$G:$G,$C878&amp;"-"&amp;$B878))</f>
        <v/>
      </c>
      <c r="L878" s="13" t="str">
        <f>IF($C878="","",$J878-$K878)</f>
        <v/>
      </c>
      <c r="M878" t="str">
        <f>IF($C878="","",IF($L878&lt;=0,"Payé",IF($K878=0,"Impayé","Partiel")))</f>
        <v/>
      </c>
    </row>
    <row r="879" spans="1:13" ht="15">
      <c r="A879" s="17"/>
      <c r="B879" t="str">
        <f>IF($A879="","",YEAR($A879)*100+MONTH($A879))</f>
        <v/>
      </c>
      <c r="D879" t="str">
        <f>IF($C879="","",VLOOKUP($C879,Baux!$A:$K,2,FALSE))</f>
        <v/>
      </c>
      <c r="E879" t="str">
        <f>IF($C879="","",VLOOKUP(VLOOKUP($C879,Baux!$A:$K,3,FALSE),Locataires!$A:$I,2,FALSE))</f>
        <v/>
      </c>
      <c r="F879" t="str">
        <f>IF($C879="","",VLOOKUP($C879,Baux!$A:$K,8,FALSE))</f>
        <v/>
      </c>
      <c r="G879" s="12" t="str">
        <f>IF(OR($A879="",$F879=""),"",DATE(YEAR($A879),MONTH($A879),$F879))</f>
        <v/>
      </c>
      <c r="H879" s="13" t="str">
        <f>IF($C879="","",VLOOKUP($C879,Baux!$A:$K,6,FALSE))</f>
        <v/>
      </c>
      <c r="I879" s="13" t="str">
        <f>IF($C879="","",VLOOKUP($C879,Baux!$A:$K,7,FALSE))</f>
        <v/>
      </c>
      <c r="J879" s="13" t="str">
        <f>IF($C879="","",$H879+$I879)</f>
        <v/>
      </c>
      <c r="K879" s="13" t="str">
        <f>IF($C879="","",SUMIFS(Banque_Transactions!$E:$E,Banque_Transactions!$G:$G,$C879&amp;"-"&amp;$B879))</f>
        <v/>
      </c>
      <c r="L879" s="13" t="str">
        <f>IF($C879="","",$J879-$K879)</f>
        <v/>
      </c>
      <c r="M879" t="str">
        <f>IF($C879="","",IF($L879&lt;=0,"Payé",IF($K879=0,"Impayé","Partiel")))</f>
        <v/>
      </c>
    </row>
    <row r="880" spans="1:13" ht="15">
      <c r="A880" s="17"/>
      <c r="B880" t="str">
        <f>IF($A880="","",YEAR($A880)*100+MONTH($A880))</f>
        <v/>
      </c>
      <c r="D880" t="str">
        <f>IF($C880="","",VLOOKUP($C880,Baux!$A:$K,2,FALSE))</f>
        <v/>
      </c>
      <c r="E880" t="str">
        <f>IF($C880="","",VLOOKUP(VLOOKUP($C880,Baux!$A:$K,3,FALSE),Locataires!$A:$I,2,FALSE))</f>
        <v/>
      </c>
      <c r="F880" t="str">
        <f>IF($C880="","",VLOOKUP($C880,Baux!$A:$K,8,FALSE))</f>
        <v/>
      </c>
      <c r="G880" s="12" t="str">
        <f>IF(OR($A880="",$F880=""),"",DATE(YEAR($A880),MONTH($A880),$F880))</f>
        <v/>
      </c>
      <c r="H880" s="13" t="str">
        <f>IF($C880="","",VLOOKUP($C880,Baux!$A:$K,6,FALSE))</f>
        <v/>
      </c>
      <c r="I880" s="13" t="str">
        <f>IF($C880="","",VLOOKUP($C880,Baux!$A:$K,7,FALSE))</f>
        <v/>
      </c>
      <c r="J880" s="13" t="str">
        <f>IF($C880="","",$H880+$I880)</f>
        <v/>
      </c>
      <c r="K880" s="13" t="str">
        <f>IF($C880="","",SUMIFS(Banque_Transactions!$E:$E,Banque_Transactions!$G:$G,$C880&amp;"-"&amp;$B880))</f>
        <v/>
      </c>
      <c r="L880" s="13" t="str">
        <f>IF($C880="","",$J880-$K880)</f>
        <v/>
      </c>
      <c r="M880" t="str">
        <f>IF($C880="","",IF($L880&lt;=0,"Payé",IF($K880=0,"Impayé","Partiel")))</f>
        <v/>
      </c>
    </row>
    <row r="881" spans="1:13" ht="15">
      <c r="A881" s="17"/>
      <c r="B881" t="str">
        <f>IF($A881="","",YEAR($A881)*100+MONTH($A881))</f>
        <v/>
      </c>
      <c r="D881" t="str">
        <f>IF($C881="","",VLOOKUP($C881,Baux!$A:$K,2,FALSE))</f>
        <v/>
      </c>
      <c r="E881" t="str">
        <f>IF($C881="","",VLOOKUP(VLOOKUP($C881,Baux!$A:$K,3,FALSE),Locataires!$A:$I,2,FALSE))</f>
        <v/>
      </c>
      <c r="F881" t="str">
        <f>IF($C881="","",VLOOKUP($C881,Baux!$A:$K,8,FALSE))</f>
        <v/>
      </c>
      <c r="G881" s="12" t="str">
        <f>IF(OR($A881="",$F881=""),"",DATE(YEAR($A881),MONTH($A881),$F881))</f>
        <v/>
      </c>
      <c r="H881" s="13" t="str">
        <f>IF($C881="","",VLOOKUP($C881,Baux!$A:$K,6,FALSE))</f>
        <v/>
      </c>
      <c r="I881" s="13" t="str">
        <f>IF($C881="","",VLOOKUP($C881,Baux!$A:$K,7,FALSE))</f>
        <v/>
      </c>
      <c r="J881" s="13" t="str">
        <f>IF($C881="","",$H881+$I881)</f>
        <v/>
      </c>
      <c r="K881" s="13" t="str">
        <f>IF($C881="","",SUMIFS(Banque_Transactions!$E:$E,Banque_Transactions!$G:$G,$C881&amp;"-"&amp;$B881))</f>
        <v/>
      </c>
      <c r="L881" s="13" t="str">
        <f>IF($C881="","",$J881-$K881)</f>
        <v/>
      </c>
      <c r="M881" t="str">
        <f>IF($C881="","",IF($L881&lt;=0,"Payé",IF($K881=0,"Impayé","Partiel")))</f>
        <v/>
      </c>
    </row>
    <row r="882" spans="1:13" ht="15">
      <c r="A882" s="17"/>
      <c r="B882" t="str">
        <f>IF($A882="","",YEAR($A882)*100+MONTH($A882))</f>
        <v/>
      </c>
      <c r="D882" t="str">
        <f>IF($C882="","",VLOOKUP($C882,Baux!$A:$K,2,FALSE))</f>
        <v/>
      </c>
      <c r="E882" t="str">
        <f>IF($C882="","",VLOOKUP(VLOOKUP($C882,Baux!$A:$K,3,FALSE),Locataires!$A:$I,2,FALSE))</f>
        <v/>
      </c>
      <c r="F882" t="str">
        <f>IF($C882="","",VLOOKUP($C882,Baux!$A:$K,8,FALSE))</f>
        <v/>
      </c>
      <c r="G882" s="12" t="str">
        <f>IF(OR($A882="",$F882=""),"",DATE(YEAR($A882),MONTH($A882),$F882))</f>
        <v/>
      </c>
      <c r="H882" s="13" t="str">
        <f>IF($C882="","",VLOOKUP($C882,Baux!$A:$K,6,FALSE))</f>
        <v/>
      </c>
      <c r="I882" s="13" t="str">
        <f>IF($C882="","",VLOOKUP($C882,Baux!$A:$K,7,FALSE))</f>
        <v/>
      </c>
      <c r="J882" s="13" t="str">
        <f>IF($C882="","",$H882+$I882)</f>
        <v/>
      </c>
      <c r="K882" s="13" t="str">
        <f>IF($C882="","",SUMIFS(Banque_Transactions!$E:$E,Banque_Transactions!$G:$G,$C882&amp;"-"&amp;$B882))</f>
        <v/>
      </c>
      <c r="L882" s="13" t="str">
        <f>IF($C882="","",$J882-$K882)</f>
        <v/>
      </c>
      <c r="M882" t="str">
        <f>IF($C882="","",IF($L882&lt;=0,"Payé",IF($K882=0,"Impayé","Partiel")))</f>
        <v/>
      </c>
    </row>
    <row r="883" spans="1:13" ht="15">
      <c r="A883" s="17"/>
      <c r="B883" t="str">
        <f>IF($A883="","",YEAR($A883)*100+MONTH($A883))</f>
        <v/>
      </c>
      <c r="D883" t="str">
        <f>IF($C883="","",VLOOKUP($C883,Baux!$A:$K,2,FALSE))</f>
        <v/>
      </c>
      <c r="E883" t="str">
        <f>IF($C883="","",VLOOKUP(VLOOKUP($C883,Baux!$A:$K,3,FALSE),Locataires!$A:$I,2,FALSE))</f>
        <v/>
      </c>
      <c r="F883" t="str">
        <f>IF($C883="","",VLOOKUP($C883,Baux!$A:$K,8,FALSE))</f>
        <v/>
      </c>
      <c r="G883" s="12" t="str">
        <f>IF(OR($A883="",$F883=""),"",DATE(YEAR($A883),MONTH($A883),$F883))</f>
        <v/>
      </c>
      <c r="H883" s="13" t="str">
        <f>IF($C883="","",VLOOKUP($C883,Baux!$A:$K,6,FALSE))</f>
        <v/>
      </c>
      <c r="I883" s="13" t="str">
        <f>IF($C883="","",VLOOKUP($C883,Baux!$A:$K,7,FALSE))</f>
        <v/>
      </c>
      <c r="J883" s="13" t="str">
        <f>IF($C883="","",$H883+$I883)</f>
        <v/>
      </c>
      <c r="K883" s="13" t="str">
        <f>IF($C883="","",SUMIFS(Banque_Transactions!$E:$E,Banque_Transactions!$G:$G,$C883&amp;"-"&amp;$B883))</f>
        <v/>
      </c>
      <c r="L883" s="13" t="str">
        <f>IF($C883="","",$J883-$K883)</f>
        <v/>
      </c>
      <c r="M883" t="str">
        <f>IF($C883="","",IF($L883&lt;=0,"Payé",IF($K883=0,"Impayé","Partiel")))</f>
        <v/>
      </c>
    </row>
    <row r="884" spans="1:13" ht="15">
      <c r="A884" s="17"/>
      <c r="B884" t="str">
        <f>IF($A884="","",YEAR($A884)*100+MONTH($A884))</f>
        <v/>
      </c>
      <c r="D884" t="str">
        <f>IF($C884="","",VLOOKUP($C884,Baux!$A:$K,2,FALSE))</f>
        <v/>
      </c>
      <c r="E884" t="str">
        <f>IF($C884="","",VLOOKUP(VLOOKUP($C884,Baux!$A:$K,3,FALSE),Locataires!$A:$I,2,FALSE))</f>
        <v/>
      </c>
      <c r="F884" t="str">
        <f>IF($C884="","",VLOOKUP($C884,Baux!$A:$K,8,FALSE))</f>
        <v/>
      </c>
      <c r="G884" s="12" t="str">
        <f>IF(OR($A884="",$F884=""),"",DATE(YEAR($A884),MONTH($A884),$F884))</f>
        <v/>
      </c>
      <c r="H884" s="13" t="str">
        <f>IF($C884="","",VLOOKUP($C884,Baux!$A:$K,6,FALSE))</f>
        <v/>
      </c>
      <c r="I884" s="13" t="str">
        <f>IF($C884="","",VLOOKUP($C884,Baux!$A:$K,7,FALSE))</f>
        <v/>
      </c>
      <c r="J884" s="13" t="str">
        <f>IF($C884="","",$H884+$I884)</f>
        <v/>
      </c>
      <c r="K884" s="13" t="str">
        <f>IF($C884="","",SUMIFS(Banque_Transactions!$E:$E,Banque_Transactions!$G:$G,$C884&amp;"-"&amp;$B884))</f>
        <v/>
      </c>
      <c r="L884" s="13" t="str">
        <f>IF($C884="","",$J884-$K884)</f>
        <v/>
      </c>
      <c r="M884" t="str">
        <f>IF($C884="","",IF($L884&lt;=0,"Payé",IF($K884=0,"Impayé","Partiel")))</f>
        <v/>
      </c>
    </row>
    <row r="885" spans="1:13" ht="15">
      <c r="A885" s="17"/>
      <c r="B885" t="str">
        <f>IF($A885="","",YEAR($A885)*100+MONTH($A885))</f>
        <v/>
      </c>
      <c r="D885" t="str">
        <f>IF($C885="","",VLOOKUP($C885,Baux!$A:$K,2,FALSE))</f>
        <v/>
      </c>
      <c r="E885" t="str">
        <f>IF($C885="","",VLOOKUP(VLOOKUP($C885,Baux!$A:$K,3,FALSE),Locataires!$A:$I,2,FALSE))</f>
        <v/>
      </c>
      <c r="F885" t="str">
        <f>IF($C885="","",VLOOKUP($C885,Baux!$A:$K,8,FALSE))</f>
        <v/>
      </c>
      <c r="G885" s="12" t="str">
        <f>IF(OR($A885="",$F885=""),"",DATE(YEAR($A885),MONTH($A885),$F885))</f>
        <v/>
      </c>
      <c r="H885" s="13" t="str">
        <f>IF($C885="","",VLOOKUP($C885,Baux!$A:$K,6,FALSE))</f>
        <v/>
      </c>
      <c r="I885" s="13" t="str">
        <f>IF($C885="","",VLOOKUP($C885,Baux!$A:$K,7,FALSE))</f>
        <v/>
      </c>
      <c r="J885" s="13" t="str">
        <f>IF($C885="","",$H885+$I885)</f>
        <v/>
      </c>
      <c r="K885" s="13" t="str">
        <f>IF($C885="","",SUMIFS(Banque_Transactions!$E:$E,Banque_Transactions!$G:$G,$C885&amp;"-"&amp;$B885))</f>
        <v/>
      </c>
      <c r="L885" s="13" t="str">
        <f>IF($C885="","",$J885-$K885)</f>
        <v/>
      </c>
      <c r="M885" t="str">
        <f>IF($C885="","",IF($L885&lt;=0,"Payé",IF($K885=0,"Impayé","Partiel")))</f>
        <v/>
      </c>
    </row>
    <row r="886" spans="1:13" ht="15">
      <c r="A886" s="17"/>
      <c r="B886" t="str">
        <f>IF($A886="","",YEAR($A886)*100+MONTH($A886))</f>
        <v/>
      </c>
      <c r="D886" t="str">
        <f>IF($C886="","",VLOOKUP($C886,Baux!$A:$K,2,FALSE))</f>
        <v/>
      </c>
      <c r="E886" t="str">
        <f>IF($C886="","",VLOOKUP(VLOOKUP($C886,Baux!$A:$K,3,FALSE),Locataires!$A:$I,2,FALSE))</f>
        <v/>
      </c>
      <c r="F886" t="str">
        <f>IF($C886="","",VLOOKUP($C886,Baux!$A:$K,8,FALSE))</f>
        <v/>
      </c>
      <c r="G886" s="12" t="str">
        <f>IF(OR($A886="",$F886=""),"",DATE(YEAR($A886),MONTH($A886),$F886))</f>
        <v/>
      </c>
      <c r="H886" s="13" t="str">
        <f>IF($C886="","",VLOOKUP($C886,Baux!$A:$K,6,FALSE))</f>
        <v/>
      </c>
      <c r="I886" s="13" t="str">
        <f>IF($C886="","",VLOOKUP($C886,Baux!$A:$K,7,FALSE))</f>
        <v/>
      </c>
      <c r="J886" s="13" t="str">
        <f>IF($C886="","",$H886+$I886)</f>
        <v/>
      </c>
      <c r="K886" s="13" t="str">
        <f>IF($C886="","",SUMIFS(Banque_Transactions!$E:$E,Banque_Transactions!$G:$G,$C886&amp;"-"&amp;$B886))</f>
        <v/>
      </c>
      <c r="L886" s="13" t="str">
        <f>IF($C886="","",$J886-$K886)</f>
        <v/>
      </c>
      <c r="M886" t="str">
        <f>IF($C886="","",IF($L886&lt;=0,"Payé",IF($K886=0,"Impayé","Partiel")))</f>
        <v/>
      </c>
    </row>
    <row r="887" spans="1:13" ht="15">
      <c r="A887" s="17"/>
      <c r="B887" t="str">
        <f>IF($A887="","",YEAR($A887)*100+MONTH($A887))</f>
        <v/>
      </c>
      <c r="D887" t="str">
        <f>IF($C887="","",VLOOKUP($C887,Baux!$A:$K,2,FALSE))</f>
        <v/>
      </c>
      <c r="E887" t="str">
        <f>IF($C887="","",VLOOKUP(VLOOKUP($C887,Baux!$A:$K,3,FALSE),Locataires!$A:$I,2,FALSE))</f>
        <v/>
      </c>
      <c r="F887" t="str">
        <f>IF($C887="","",VLOOKUP($C887,Baux!$A:$K,8,FALSE))</f>
        <v/>
      </c>
      <c r="G887" s="12" t="str">
        <f>IF(OR($A887="",$F887=""),"",DATE(YEAR($A887),MONTH($A887),$F887))</f>
        <v/>
      </c>
      <c r="H887" s="13" t="str">
        <f>IF($C887="","",VLOOKUP($C887,Baux!$A:$K,6,FALSE))</f>
        <v/>
      </c>
      <c r="I887" s="13" t="str">
        <f>IF($C887="","",VLOOKUP($C887,Baux!$A:$K,7,FALSE))</f>
        <v/>
      </c>
      <c r="J887" s="13" t="str">
        <f>IF($C887="","",$H887+$I887)</f>
        <v/>
      </c>
      <c r="K887" s="13" t="str">
        <f>IF($C887="","",SUMIFS(Banque_Transactions!$E:$E,Banque_Transactions!$G:$G,$C887&amp;"-"&amp;$B887))</f>
        <v/>
      </c>
      <c r="L887" s="13" t="str">
        <f>IF($C887="","",$J887-$K887)</f>
        <v/>
      </c>
      <c r="M887" t="str">
        <f>IF($C887="","",IF($L887&lt;=0,"Payé",IF($K887=0,"Impayé","Partiel")))</f>
        <v/>
      </c>
    </row>
    <row r="888" spans="1:13" ht="15">
      <c r="A888" s="17"/>
      <c r="B888" t="str">
        <f>IF($A888="","",YEAR($A888)*100+MONTH($A888))</f>
        <v/>
      </c>
      <c r="D888" t="str">
        <f>IF($C888="","",VLOOKUP($C888,Baux!$A:$K,2,FALSE))</f>
        <v/>
      </c>
      <c r="E888" t="str">
        <f>IF($C888="","",VLOOKUP(VLOOKUP($C888,Baux!$A:$K,3,FALSE),Locataires!$A:$I,2,FALSE))</f>
        <v/>
      </c>
      <c r="F888" t="str">
        <f>IF($C888="","",VLOOKUP($C888,Baux!$A:$K,8,FALSE))</f>
        <v/>
      </c>
      <c r="G888" s="12" t="str">
        <f>IF(OR($A888="",$F888=""),"",DATE(YEAR($A888),MONTH($A888),$F888))</f>
        <v/>
      </c>
      <c r="H888" s="13" t="str">
        <f>IF($C888="","",VLOOKUP($C888,Baux!$A:$K,6,FALSE))</f>
        <v/>
      </c>
      <c r="I888" s="13" t="str">
        <f>IF($C888="","",VLOOKUP($C888,Baux!$A:$K,7,FALSE))</f>
        <v/>
      </c>
      <c r="J888" s="13" t="str">
        <f>IF($C888="","",$H888+$I888)</f>
        <v/>
      </c>
      <c r="K888" s="13" t="str">
        <f>IF($C888="","",SUMIFS(Banque_Transactions!$E:$E,Banque_Transactions!$G:$G,$C888&amp;"-"&amp;$B888))</f>
        <v/>
      </c>
      <c r="L888" s="13" t="str">
        <f>IF($C888="","",$J888-$K888)</f>
        <v/>
      </c>
      <c r="M888" t="str">
        <f>IF($C888="","",IF($L888&lt;=0,"Payé",IF($K888=0,"Impayé","Partiel")))</f>
        <v/>
      </c>
    </row>
    <row r="889" spans="1:13" ht="15">
      <c r="A889" s="17"/>
      <c r="B889" t="str">
        <f>IF($A889="","",YEAR($A889)*100+MONTH($A889))</f>
        <v/>
      </c>
      <c r="D889" t="str">
        <f>IF($C889="","",VLOOKUP($C889,Baux!$A:$K,2,FALSE))</f>
        <v/>
      </c>
      <c r="E889" t="str">
        <f>IF($C889="","",VLOOKUP(VLOOKUP($C889,Baux!$A:$K,3,FALSE),Locataires!$A:$I,2,FALSE))</f>
        <v/>
      </c>
      <c r="F889" t="str">
        <f>IF($C889="","",VLOOKUP($C889,Baux!$A:$K,8,FALSE))</f>
        <v/>
      </c>
      <c r="G889" s="12" t="str">
        <f>IF(OR($A889="",$F889=""),"",DATE(YEAR($A889),MONTH($A889),$F889))</f>
        <v/>
      </c>
      <c r="H889" s="13" t="str">
        <f>IF($C889="","",VLOOKUP($C889,Baux!$A:$K,6,FALSE))</f>
        <v/>
      </c>
      <c r="I889" s="13" t="str">
        <f>IF($C889="","",VLOOKUP($C889,Baux!$A:$K,7,FALSE))</f>
        <v/>
      </c>
      <c r="J889" s="13" t="str">
        <f>IF($C889="","",$H889+$I889)</f>
        <v/>
      </c>
      <c r="K889" s="13" t="str">
        <f>IF($C889="","",SUMIFS(Banque_Transactions!$E:$E,Banque_Transactions!$G:$G,$C889&amp;"-"&amp;$B889))</f>
        <v/>
      </c>
      <c r="L889" s="13" t="str">
        <f>IF($C889="","",$J889-$K889)</f>
        <v/>
      </c>
      <c r="M889" t="str">
        <f>IF($C889="","",IF($L889&lt;=0,"Payé",IF($K889=0,"Impayé","Partiel")))</f>
        <v/>
      </c>
    </row>
    <row r="890" spans="1:13" ht="15">
      <c r="A890" s="17"/>
      <c r="B890" t="str">
        <f>IF($A890="","",YEAR($A890)*100+MONTH($A890))</f>
        <v/>
      </c>
      <c r="D890" t="str">
        <f>IF($C890="","",VLOOKUP($C890,Baux!$A:$K,2,FALSE))</f>
        <v/>
      </c>
      <c r="E890" t="str">
        <f>IF($C890="","",VLOOKUP(VLOOKUP($C890,Baux!$A:$K,3,FALSE),Locataires!$A:$I,2,FALSE))</f>
        <v/>
      </c>
      <c r="F890" t="str">
        <f>IF($C890="","",VLOOKUP($C890,Baux!$A:$K,8,FALSE))</f>
        <v/>
      </c>
      <c r="G890" s="12" t="str">
        <f>IF(OR($A890="",$F890=""),"",DATE(YEAR($A890),MONTH($A890),$F890))</f>
        <v/>
      </c>
      <c r="H890" s="13" t="str">
        <f>IF($C890="","",VLOOKUP($C890,Baux!$A:$K,6,FALSE))</f>
        <v/>
      </c>
      <c r="I890" s="13" t="str">
        <f>IF($C890="","",VLOOKUP($C890,Baux!$A:$K,7,FALSE))</f>
        <v/>
      </c>
      <c r="J890" s="13" t="str">
        <f>IF($C890="","",$H890+$I890)</f>
        <v/>
      </c>
      <c r="K890" s="13" t="str">
        <f>IF($C890="","",SUMIFS(Banque_Transactions!$E:$E,Banque_Transactions!$G:$G,$C890&amp;"-"&amp;$B890))</f>
        <v/>
      </c>
      <c r="L890" s="13" t="str">
        <f>IF($C890="","",$J890-$K890)</f>
        <v/>
      </c>
      <c r="M890" t="str">
        <f>IF($C890="","",IF($L890&lt;=0,"Payé",IF($K890=0,"Impayé","Partiel")))</f>
        <v/>
      </c>
    </row>
    <row r="891" spans="1:13" ht="15">
      <c r="A891" s="17"/>
      <c r="B891" t="str">
        <f>IF($A891="","",YEAR($A891)*100+MONTH($A891))</f>
        <v/>
      </c>
      <c r="D891" t="str">
        <f>IF($C891="","",VLOOKUP($C891,Baux!$A:$K,2,FALSE))</f>
        <v/>
      </c>
      <c r="E891" t="str">
        <f>IF($C891="","",VLOOKUP(VLOOKUP($C891,Baux!$A:$K,3,FALSE),Locataires!$A:$I,2,FALSE))</f>
        <v/>
      </c>
      <c r="F891" t="str">
        <f>IF($C891="","",VLOOKUP($C891,Baux!$A:$K,8,FALSE))</f>
        <v/>
      </c>
      <c r="G891" s="12" t="str">
        <f>IF(OR($A891="",$F891=""),"",DATE(YEAR($A891),MONTH($A891),$F891))</f>
        <v/>
      </c>
      <c r="H891" s="13" t="str">
        <f>IF($C891="","",VLOOKUP($C891,Baux!$A:$K,6,FALSE))</f>
        <v/>
      </c>
      <c r="I891" s="13" t="str">
        <f>IF($C891="","",VLOOKUP($C891,Baux!$A:$K,7,FALSE))</f>
        <v/>
      </c>
      <c r="J891" s="13" t="str">
        <f>IF($C891="","",$H891+$I891)</f>
        <v/>
      </c>
      <c r="K891" s="13" t="str">
        <f>IF($C891="","",SUMIFS(Banque_Transactions!$E:$E,Banque_Transactions!$G:$G,$C891&amp;"-"&amp;$B891))</f>
        <v/>
      </c>
      <c r="L891" s="13" t="str">
        <f>IF($C891="","",$J891-$K891)</f>
        <v/>
      </c>
      <c r="M891" t="str">
        <f>IF($C891="","",IF($L891&lt;=0,"Payé",IF($K891=0,"Impayé","Partiel")))</f>
        <v/>
      </c>
    </row>
    <row r="892" spans="1:13" ht="15">
      <c r="A892" s="17"/>
      <c r="B892" t="str">
        <f>IF($A892="","",YEAR($A892)*100+MONTH($A892))</f>
        <v/>
      </c>
      <c r="D892" t="str">
        <f>IF($C892="","",VLOOKUP($C892,Baux!$A:$K,2,FALSE))</f>
        <v/>
      </c>
      <c r="E892" t="str">
        <f>IF($C892="","",VLOOKUP(VLOOKUP($C892,Baux!$A:$K,3,FALSE),Locataires!$A:$I,2,FALSE))</f>
        <v/>
      </c>
      <c r="F892" t="str">
        <f>IF($C892="","",VLOOKUP($C892,Baux!$A:$K,8,FALSE))</f>
        <v/>
      </c>
      <c r="G892" s="12" t="str">
        <f>IF(OR($A892="",$F892=""),"",DATE(YEAR($A892),MONTH($A892),$F892))</f>
        <v/>
      </c>
      <c r="H892" s="13" t="str">
        <f>IF($C892="","",VLOOKUP($C892,Baux!$A:$K,6,FALSE))</f>
        <v/>
      </c>
      <c r="I892" s="13" t="str">
        <f>IF($C892="","",VLOOKUP($C892,Baux!$A:$K,7,FALSE))</f>
        <v/>
      </c>
      <c r="J892" s="13" t="str">
        <f>IF($C892="","",$H892+$I892)</f>
        <v/>
      </c>
      <c r="K892" s="13" t="str">
        <f>IF($C892="","",SUMIFS(Banque_Transactions!$E:$E,Banque_Transactions!$G:$G,$C892&amp;"-"&amp;$B892))</f>
        <v/>
      </c>
      <c r="L892" s="13" t="str">
        <f>IF($C892="","",$J892-$K892)</f>
        <v/>
      </c>
      <c r="M892" t="str">
        <f>IF($C892="","",IF($L892&lt;=0,"Payé",IF($K892=0,"Impayé","Partiel")))</f>
        <v/>
      </c>
    </row>
    <row r="893" spans="1:13" ht="15">
      <c r="A893" s="17"/>
      <c r="B893" t="str">
        <f>IF($A893="","",YEAR($A893)*100+MONTH($A893))</f>
        <v/>
      </c>
      <c r="D893" t="str">
        <f>IF($C893="","",VLOOKUP($C893,Baux!$A:$K,2,FALSE))</f>
        <v/>
      </c>
      <c r="E893" t="str">
        <f>IF($C893="","",VLOOKUP(VLOOKUP($C893,Baux!$A:$K,3,FALSE),Locataires!$A:$I,2,FALSE))</f>
        <v/>
      </c>
      <c r="F893" t="str">
        <f>IF($C893="","",VLOOKUP($C893,Baux!$A:$K,8,FALSE))</f>
        <v/>
      </c>
      <c r="G893" s="12" t="str">
        <f>IF(OR($A893="",$F893=""),"",DATE(YEAR($A893),MONTH($A893),$F893))</f>
        <v/>
      </c>
      <c r="H893" s="13" t="str">
        <f>IF($C893="","",VLOOKUP($C893,Baux!$A:$K,6,FALSE))</f>
        <v/>
      </c>
      <c r="I893" s="13" t="str">
        <f>IF($C893="","",VLOOKUP($C893,Baux!$A:$K,7,FALSE))</f>
        <v/>
      </c>
      <c r="J893" s="13" t="str">
        <f>IF($C893="","",$H893+$I893)</f>
        <v/>
      </c>
      <c r="K893" s="13" t="str">
        <f>IF($C893="","",SUMIFS(Banque_Transactions!$E:$E,Banque_Transactions!$G:$G,$C893&amp;"-"&amp;$B893))</f>
        <v/>
      </c>
      <c r="L893" s="13" t="str">
        <f>IF($C893="","",$J893-$K893)</f>
        <v/>
      </c>
      <c r="M893" t="str">
        <f>IF($C893="","",IF($L893&lt;=0,"Payé",IF($K893=0,"Impayé","Partiel")))</f>
        <v/>
      </c>
    </row>
    <row r="894" spans="1:13" ht="15">
      <c r="A894" s="17"/>
      <c r="B894" t="str">
        <f>IF($A894="","",YEAR($A894)*100+MONTH($A894))</f>
        <v/>
      </c>
      <c r="D894" t="str">
        <f>IF($C894="","",VLOOKUP($C894,Baux!$A:$K,2,FALSE))</f>
        <v/>
      </c>
      <c r="E894" t="str">
        <f>IF($C894="","",VLOOKUP(VLOOKUP($C894,Baux!$A:$K,3,FALSE),Locataires!$A:$I,2,FALSE))</f>
        <v/>
      </c>
      <c r="F894" t="str">
        <f>IF($C894="","",VLOOKUP($C894,Baux!$A:$K,8,FALSE))</f>
        <v/>
      </c>
      <c r="G894" s="12" t="str">
        <f>IF(OR($A894="",$F894=""),"",DATE(YEAR($A894),MONTH($A894),$F894))</f>
        <v/>
      </c>
      <c r="H894" s="13" t="str">
        <f>IF($C894="","",VLOOKUP($C894,Baux!$A:$K,6,FALSE))</f>
        <v/>
      </c>
      <c r="I894" s="13" t="str">
        <f>IF($C894="","",VLOOKUP($C894,Baux!$A:$K,7,FALSE))</f>
        <v/>
      </c>
      <c r="J894" s="13" t="str">
        <f>IF($C894="","",$H894+$I894)</f>
        <v/>
      </c>
      <c r="K894" s="13" t="str">
        <f>IF($C894="","",SUMIFS(Banque_Transactions!$E:$E,Banque_Transactions!$G:$G,$C894&amp;"-"&amp;$B894))</f>
        <v/>
      </c>
      <c r="L894" s="13" t="str">
        <f>IF($C894="","",$J894-$K894)</f>
        <v/>
      </c>
      <c r="M894" t="str">
        <f>IF($C894="","",IF($L894&lt;=0,"Payé",IF($K894=0,"Impayé","Partiel")))</f>
        <v/>
      </c>
    </row>
    <row r="895" spans="1:13" ht="15">
      <c r="A895" s="17"/>
      <c r="B895" t="str">
        <f>IF($A895="","",YEAR($A895)*100+MONTH($A895))</f>
        <v/>
      </c>
      <c r="D895" t="str">
        <f>IF($C895="","",VLOOKUP($C895,Baux!$A:$K,2,FALSE))</f>
        <v/>
      </c>
      <c r="E895" t="str">
        <f>IF($C895="","",VLOOKUP(VLOOKUP($C895,Baux!$A:$K,3,FALSE),Locataires!$A:$I,2,FALSE))</f>
        <v/>
      </c>
      <c r="F895" t="str">
        <f>IF($C895="","",VLOOKUP($C895,Baux!$A:$K,8,FALSE))</f>
        <v/>
      </c>
      <c r="G895" s="12" t="str">
        <f>IF(OR($A895="",$F895=""),"",DATE(YEAR($A895),MONTH($A895),$F895))</f>
        <v/>
      </c>
      <c r="H895" s="13" t="str">
        <f>IF($C895="","",VLOOKUP($C895,Baux!$A:$K,6,FALSE))</f>
        <v/>
      </c>
      <c r="I895" s="13" t="str">
        <f>IF($C895="","",VLOOKUP($C895,Baux!$A:$K,7,FALSE))</f>
        <v/>
      </c>
      <c r="J895" s="13" t="str">
        <f>IF($C895="","",$H895+$I895)</f>
        <v/>
      </c>
      <c r="K895" s="13" t="str">
        <f>IF($C895="","",SUMIFS(Banque_Transactions!$E:$E,Banque_Transactions!$G:$G,$C895&amp;"-"&amp;$B895))</f>
        <v/>
      </c>
      <c r="L895" s="13" t="str">
        <f>IF($C895="","",$J895-$K895)</f>
        <v/>
      </c>
      <c r="M895" t="str">
        <f>IF($C895="","",IF($L895&lt;=0,"Payé",IF($K895=0,"Impayé","Partiel")))</f>
        <v/>
      </c>
    </row>
    <row r="896" spans="1:13" ht="15">
      <c r="A896" s="17"/>
      <c r="B896" t="str">
        <f>IF($A896="","",YEAR($A896)*100+MONTH($A896))</f>
        <v/>
      </c>
      <c r="D896" t="str">
        <f>IF($C896="","",VLOOKUP($C896,Baux!$A:$K,2,FALSE))</f>
        <v/>
      </c>
      <c r="E896" t="str">
        <f>IF($C896="","",VLOOKUP(VLOOKUP($C896,Baux!$A:$K,3,FALSE),Locataires!$A:$I,2,FALSE))</f>
        <v/>
      </c>
      <c r="F896" t="str">
        <f>IF($C896="","",VLOOKUP($C896,Baux!$A:$K,8,FALSE))</f>
        <v/>
      </c>
      <c r="G896" s="12" t="str">
        <f>IF(OR($A896="",$F896=""),"",DATE(YEAR($A896),MONTH($A896),$F896))</f>
        <v/>
      </c>
      <c r="H896" s="13" t="str">
        <f>IF($C896="","",VLOOKUP($C896,Baux!$A:$K,6,FALSE))</f>
        <v/>
      </c>
      <c r="I896" s="13" t="str">
        <f>IF($C896="","",VLOOKUP($C896,Baux!$A:$K,7,FALSE))</f>
        <v/>
      </c>
      <c r="J896" s="13" t="str">
        <f>IF($C896="","",$H896+$I896)</f>
        <v/>
      </c>
      <c r="K896" s="13" t="str">
        <f>IF($C896="","",SUMIFS(Banque_Transactions!$E:$E,Banque_Transactions!$G:$G,$C896&amp;"-"&amp;$B896))</f>
        <v/>
      </c>
      <c r="L896" s="13" t="str">
        <f>IF($C896="","",$J896-$K896)</f>
        <v/>
      </c>
      <c r="M896" t="str">
        <f>IF($C896="","",IF($L896&lt;=0,"Payé",IF($K896=0,"Impayé","Partiel")))</f>
        <v/>
      </c>
    </row>
    <row r="897" spans="1:13" ht="15">
      <c r="A897" s="17"/>
      <c r="B897" t="str">
        <f>IF($A897="","",YEAR($A897)*100+MONTH($A897))</f>
        <v/>
      </c>
      <c r="D897" t="str">
        <f>IF($C897="","",VLOOKUP($C897,Baux!$A:$K,2,FALSE))</f>
        <v/>
      </c>
      <c r="E897" t="str">
        <f>IF($C897="","",VLOOKUP(VLOOKUP($C897,Baux!$A:$K,3,FALSE),Locataires!$A:$I,2,FALSE))</f>
        <v/>
      </c>
      <c r="F897" t="str">
        <f>IF($C897="","",VLOOKUP($C897,Baux!$A:$K,8,FALSE))</f>
        <v/>
      </c>
      <c r="G897" s="12" t="str">
        <f>IF(OR($A897="",$F897=""),"",DATE(YEAR($A897),MONTH($A897),$F897))</f>
        <v/>
      </c>
      <c r="H897" s="13" t="str">
        <f>IF($C897="","",VLOOKUP($C897,Baux!$A:$K,6,FALSE))</f>
        <v/>
      </c>
      <c r="I897" s="13" t="str">
        <f>IF($C897="","",VLOOKUP($C897,Baux!$A:$K,7,FALSE))</f>
        <v/>
      </c>
      <c r="J897" s="13" t="str">
        <f>IF($C897="","",$H897+$I897)</f>
        <v/>
      </c>
      <c r="K897" s="13" t="str">
        <f>IF($C897="","",SUMIFS(Banque_Transactions!$E:$E,Banque_Transactions!$G:$G,$C897&amp;"-"&amp;$B897))</f>
        <v/>
      </c>
      <c r="L897" s="13" t="str">
        <f>IF($C897="","",$J897-$K897)</f>
        <v/>
      </c>
      <c r="M897" t="str">
        <f>IF($C897="","",IF($L897&lt;=0,"Payé",IF($K897=0,"Impayé","Partiel")))</f>
        <v/>
      </c>
    </row>
    <row r="898" spans="1:13" ht="15">
      <c r="A898" s="17"/>
      <c r="B898" t="str">
        <f>IF($A898="","",YEAR($A898)*100+MONTH($A898))</f>
        <v/>
      </c>
      <c r="D898" t="str">
        <f>IF($C898="","",VLOOKUP($C898,Baux!$A:$K,2,FALSE))</f>
        <v/>
      </c>
      <c r="E898" t="str">
        <f>IF($C898="","",VLOOKUP(VLOOKUP($C898,Baux!$A:$K,3,FALSE),Locataires!$A:$I,2,FALSE))</f>
        <v/>
      </c>
      <c r="F898" t="str">
        <f>IF($C898="","",VLOOKUP($C898,Baux!$A:$K,8,FALSE))</f>
        <v/>
      </c>
      <c r="G898" s="12" t="str">
        <f>IF(OR($A898="",$F898=""),"",DATE(YEAR($A898),MONTH($A898),$F898))</f>
        <v/>
      </c>
      <c r="H898" s="13" t="str">
        <f>IF($C898="","",VLOOKUP($C898,Baux!$A:$K,6,FALSE))</f>
        <v/>
      </c>
      <c r="I898" s="13" t="str">
        <f>IF($C898="","",VLOOKUP($C898,Baux!$A:$K,7,FALSE))</f>
        <v/>
      </c>
      <c r="J898" s="13" t="str">
        <f>IF($C898="","",$H898+$I898)</f>
        <v/>
      </c>
      <c r="K898" s="13" t="str">
        <f>IF($C898="","",SUMIFS(Banque_Transactions!$E:$E,Banque_Transactions!$G:$G,$C898&amp;"-"&amp;$B898))</f>
        <v/>
      </c>
      <c r="L898" s="13" t="str">
        <f>IF($C898="","",$J898-$K898)</f>
        <v/>
      </c>
      <c r="M898" t="str">
        <f>IF($C898="","",IF($L898&lt;=0,"Payé",IF($K898=0,"Impayé","Partiel")))</f>
        <v/>
      </c>
    </row>
    <row r="899" spans="1:13" ht="15">
      <c r="A899" s="17"/>
      <c r="B899" t="str">
        <f>IF($A899="","",YEAR($A899)*100+MONTH($A899))</f>
        <v/>
      </c>
      <c r="D899" t="str">
        <f>IF($C899="","",VLOOKUP($C899,Baux!$A:$K,2,FALSE))</f>
        <v/>
      </c>
      <c r="E899" t="str">
        <f>IF($C899="","",VLOOKUP(VLOOKUP($C899,Baux!$A:$K,3,FALSE),Locataires!$A:$I,2,FALSE))</f>
        <v/>
      </c>
      <c r="F899" t="str">
        <f>IF($C899="","",VLOOKUP($C899,Baux!$A:$K,8,FALSE))</f>
        <v/>
      </c>
      <c r="G899" s="12" t="str">
        <f>IF(OR($A899="",$F899=""),"",DATE(YEAR($A899),MONTH($A899),$F899))</f>
        <v/>
      </c>
      <c r="H899" s="13" t="str">
        <f>IF($C899="","",VLOOKUP($C899,Baux!$A:$K,6,FALSE))</f>
        <v/>
      </c>
      <c r="I899" s="13" t="str">
        <f>IF($C899="","",VLOOKUP($C899,Baux!$A:$K,7,FALSE))</f>
        <v/>
      </c>
      <c r="J899" s="13" t="str">
        <f>IF($C899="","",$H899+$I899)</f>
        <v/>
      </c>
      <c r="K899" s="13" t="str">
        <f>IF($C899="","",SUMIFS(Banque_Transactions!$E:$E,Banque_Transactions!$G:$G,$C899&amp;"-"&amp;$B899))</f>
        <v/>
      </c>
      <c r="L899" s="13" t="str">
        <f>IF($C899="","",$J899-$K899)</f>
        <v/>
      </c>
      <c r="M899" t="str">
        <f>IF($C899="","",IF($L899&lt;=0,"Payé",IF($K899=0,"Impayé","Partiel")))</f>
        <v/>
      </c>
    </row>
    <row r="900" spans="1:13" ht="15">
      <c r="A900" s="17"/>
      <c r="B900" t="str">
        <f>IF($A900="","",YEAR($A900)*100+MONTH($A900))</f>
        <v/>
      </c>
      <c r="D900" t="str">
        <f>IF($C900="","",VLOOKUP($C900,Baux!$A:$K,2,FALSE))</f>
        <v/>
      </c>
      <c r="E900" t="str">
        <f>IF($C900="","",VLOOKUP(VLOOKUP($C900,Baux!$A:$K,3,FALSE),Locataires!$A:$I,2,FALSE))</f>
        <v/>
      </c>
      <c r="F900" t="str">
        <f>IF($C900="","",VLOOKUP($C900,Baux!$A:$K,8,FALSE))</f>
        <v/>
      </c>
      <c r="G900" s="12" t="str">
        <f>IF(OR($A900="",$F900=""),"",DATE(YEAR($A900),MONTH($A900),$F900))</f>
        <v/>
      </c>
      <c r="H900" s="13" t="str">
        <f>IF($C900="","",VLOOKUP($C900,Baux!$A:$K,6,FALSE))</f>
        <v/>
      </c>
      <c r="I900" s="13" t="str">
        <f>IF($C900="","",VLOOKUP($C900,Baux!$A:$K,7,FALSE))</f>
        <v/>
      </c>
      <c r="J900" s="13" t="str">
        <f>IF($C900="","",$H900+$I900)</f>
        <v/>
      </c>
      <c r="K900" s="13" t="str">
        <f>IF($C900="","",SUMIFS(Banque_Transactions!$E:$E,Banque_Transactions!$G:$G,$C900&amp;"-"&amp;$B900))</f>
        <v/>
      </c>
      <c r="L900" s="13" t="str">
        <f>IF($C900="","",$J900-$K900)</f>
        <v/>
      </c>
      <c r="M900" t="str">
        <f>IF($C900="","",IF($L900&lt;=0,"Payé",IF($K900=0,"Impayé","Partiel")))</f>
        <v/>
      </c>
    </row>
    <row r="901" spans="1:13" ht="15">
      <c r="A901" s="17"/>
      <c r="B901" t="str">
        <f>IF($A901="","",YEAR($A901)*100+MONTH($A901))</f>
        <v/>
      </c>
      <c r="D901" t="str">
        <f>IF($C901="","",VLOOKUP($C901,Baux!$A:$K,2,FALSE))</f>
        <v/>
      </c>
      <c r="E901" t="str">
        <f>IF($C901="","",VLOOKUP(VLOOKUP($C901,Baux!$A:$K,3,FALSE),Locataires!$A:$I,2,FALSE))</f>
        <v/>
      </c>
      <c r="F901" t="str">
        <f>IF($C901="","",VLOOKUP($C901,Baux!$A:$K,8,FALSE))</f>
        <v/>
      </c>
      <c r="G901" s="12" t="str">
        <f>IF(OR($A901="",$F901=""),"",DATE(YEAR($A901),MONTH($A901),$F901))</f>
        <v/>
      </c>
      <c r="H901" s="13" t="str">
        <f>IF($C901="","",VLOOKUP($C901,Baux!$A:$K,6,FALSE))</f>
        <v/>
      </c>
      <c r="I901" s="13" t="str">
        <f>IF($C901="","",VLOOKUP($C901,Baux!$A:$K,7,FALSE))</f>
        <v/>
      </c>
      <c r="J901" s="13" t="str">
        <f>IF($C901="","",$H901+$I901)</f>
        <v/>
      </c>
      <c r="K901" s="13" t="str">
        <f>IF($C901="","",SUMIFS(Banque_Transactions!$E:$E,Banque_Transactions!$G:$G,$C901&amp;"-"&amp;$B901))</f>
        <v/>
      </c>
      <c r="L901" s="13" t="str">
        <f>IF($C901="","",$J901-$K901)</f>
        <v/>
      </c>
      <c r="M901" t="str">
        <f>IF($C901="","",IF($L901&lt;=0,"Payé",IF($K901=0,"Impayé","Partiel")))</f>
        <v/>
      </c>
    </row>
    <row r="902" spans="1:13" ht="15">
      <c r="A902" s="17"/>
      <c r="B902" t="str">
        <f>IF($A902="","",YEAR($A902)*100+MONTH($A902))</f>
        <v/>
      </c>
      <c r="D902" t="str">
        <f>IF($C902="","",VLOOKUP($C902,Baux!$A:$K,2,FALSE))</f>
        <v/>
      </c>
      <c r="E902" t="str">
        <f>IF($C902="","",VLOOKUP(VLOOKUP($C902,Baux!$A:$K,3,FALSE),Locataires!$A:$I,2,FALSE))</f>
        <v/>
      </c>
      <c r="F902" t="str">
        <f>IF($C902="","",VLOOKUP($C902,Baux!$A:$K,8,FALSE))</f>
        <v/>
      </c>
      <c r="G902" s="12" t="str">
        <f>IF(OR($A902="",$F902=""),"",DATE(YEAR($A902),MONTH($A902),$F902))</f>
        <v/>
      </c>
      <c r="H902" s="13" t="str">
        <f>IF($C902="","",VLOOKUP($C902,Baux!$A:$K,6,FALSE))</f>
        <v/>
      </c>
      <c r="I902" s="13" t="str">
        <f>IF($C902="","",VLOOKUP($C902,Baux!$A:$K,7,FALSE))</f>
        <v/>
      </c>
      <c r="J902" s="13" t="str">
        <f>IF($C902="","",$H902+$I902)</f>
        <v/>
      </c>
      <c r="K902" s="13" t="str">
        <f>IF($C902="","",SUMIFS(Banque_Transactions!$E:$E,Banque_Transactions!$G:$G,$C902&amp;"-"&amp;$B902))</f>
        <v/>
      </c>
      <c r="L902" s="13" t="str">
        <f>IF($C902="","",$J902-$K902)</f>
        <v/>
      </c>
      <c r="M902" t="str">
        <f>IF($C902="","",IF($L902&lt;=0,"Payé",IF($K902=0,"Impayé","Partiel")))</f>
        <v/>
      </c>
    </row>
    <row r="903" spans="1:13" ht="15">
      <c r="A903" s="17"/>
      <c r="B903" t="str">
        <f>IF($A903="","",YEAR($A903)*100+MONTH($A903))</f>
        <v/>
      </c>
      <c r="D903" t="str">
        <f>IF($C903="","",VLOOKUP($C903,Baux!$A:$K,2,FALSE))</f>
        <v/>
      </c>
      <c r="E903" t="str">
        <f>IF($C903="","",VLOOKUP(VLOOKUP($C903,Baux!$A:$K,3,FALSE),Locataires!$A:$I,2,FALSE))</f>
        <v/>
      </c>
      <c r="F903" t="str">
        <f>IF($C903="","",VLOOKUP($C903,Baux!$A:$K,8,FALSE))</f>
        <v/>
      </c>
      <c r="G903" s="12" t="str">
        <f>IF(OR($A903="",$F903=""),"",DATE(YEAR($A903),MONTH($A903),$F903))</f>
        <v/>
      </c>
      <c r="H903" s="13" t="str">
        <f>IF($C903="","",VLOOKUP($C903,Baux!$A:$K,6,FALSE))</f>
        <v/>
      </c>
      <c r="I903" s="13" t="str">
        <f>IF($C903="","",VLOOKUP($C903,Baux!$A:$K,7,FALSE))</f>
        <v/>
      </c>
      <c r="J903" s="13" t="str">
        <f>IF($C903="","",$H903+$I903)</f>
        <v/>
      </c>
      <c r="K903" s="13" t="str">
        <f>IF($C903="","",SUMIFS(Banque_Transactions!$E:$E,Banque_Transactions!$G:$G,$C903&amp;"-"&amp;$B903))</f>
        <v/>
      </c>
      <c r="L903" s="13" t="str">
        <f>IF($C903="","",$J903-$K903)</f>
        <v/>
      </c>
      <c r="M903" t="str">
        <f>IF($C903="","",IF($L903&lt;=0,"Payé",IF($K903=0,"Impayé","Partiel")))</f>
        <v/>
      </c>
    </row>
    <row r="904" spans="1:13" ht="15">
      <c r="A904" s="17"/>
      <c r="B904" t="str">
        <f>IF($A904="","",YEAR($A904)*100+MONTH($A904))</f>
        <v/>
      </c>
      <c r="D904" t="str">
        <f>IF($C904="","",VLOOKUP($C904,Baux!$A:$K,2,FALSE))</f>
        <v/>
      </c>
      <c r="E904" t="str">
        <f>IF($C904="","",VLOOKUP(VLOOKUP($C904,Baux!$A:$K,3,FALSE),Locataires!$A:$I,2,FALSE))</f>
        <v/>
      </c>
      <c r="F904" t="str">
        <f>IF($C904="","",VLOOKUP($C904,Baux!$A:$K,8,FALSE))</f>
        <v/>
      </c>
      <c r="G904" s="12" t="str">
        <f>IF(OR($A904="",$F904=""),"",DATE(YEAR($A904),MONTH($A904),$F904))</f>
        <v/>
      </c>
      <c r="H904" s="13" t="str">
        <f>IF($C904="","",VLOOKUP($C904,Baux!$A:$K,6,FALSE))</f>
        <v/>
      </c>
      <c r="I904" s="13" t="str">
        <f>IF($C904="","",VLOOKUP($C904,Baux!$A:$K,7,FALSE))</f>
        <v/>
      </c>
      <c r="J904" s="13" t="str">
        <f>IF($C904="","",$H904+$I904)</f>
        <v/>
      </c>
      <c r="K904" s="13" t="str">
        <f>IF($C904="","",SUMIFS(Banque_Transactions!$E:$E,Banque_Transactions!$G:$G,$C904&amp;"-"&amp;$B904))</f>
        <v/>
      </c>
      <c r="L904" s="13" t="str">
        <f>IF($C904="","",$J904-$K904)</f>
        <v/>
      </c>
      <c r="M904" t="str">
        <f>IF($C904="","",IF($L904&lt;=0,"Payé",IF($K904=0,"Impayé","Partiel")))</f>
        <v/>
      </c>
    </row>
    <row r="905" spans="1:13" ht="15">
      <c r="A905" s="17"/>
      <c r="B905" t="str">
        <f>IF($A905="","",YEAR($A905)*100+MONTH($A905))</f>
        <v/>
      </c>
      <c r="D905" t="str">
        <f>IF($C905="","",VLOOKUP($C905,Baux!$A:$K,2,FALSE))</f>
        <v/>
      </c>
      <c r="E905" t="str">
        <f>IF($C905="","",VLOOKUP(VLOOKUP($C905,Baux!$A:$K,3,FALSE),Locataires!$A:$I,2,FALSE))</f>
        <v/>
      </c>
      <c r="F905" t="str">
        <f>IF($C905="","",VLOOKUP($C905,Baux!$A:$K,8,FALSE))</f>
        <v/>
      </c>
      <c r="G905" s="12" t="str">
        <f>IF(OR($A905="",$F905=""),"",DATE(YEAR($A905),MONTH($A905),$F905))</f>
        <v/>
      </c>
      <c r="H905" s="13" t="str">
        <f>IF($C905="","",VLOOKUP($C905,Baux!$A:$K,6,FALSE))</f>
        <v/>
      </c>
      <c r="I905" s="13" t="str">
        <f>IF($C905="","",VLOOKUP($C905,Baux!$A:$K,7,FALSE))</f>
        <v/>
      </c>
      <c r="J905" s="13" t="str">
        <f>IF($C905="","",$H905+$I905)</f>
        <v/>
      </c>
      <c r="K905" s="13" t="str">
        <f>IF($C905="","",SUMIFS(Banque_Transactions!$E:$E,Banque_Transactions!$G:$G,$C905&amp;"-"&amp;$B905))</f>
        <v/>
      </c>
      <c r="L905" s="13" t="str">
        <f>IF($C905="","",$J905-$K905)</f>
        <v/>
      </c>
      <c r="M905" t="str">
        <f>IF($C905="","",IF($L905&lt;=0,"Payé",IF($K905=0,"Impayé","Partiel")))</f>
        <v/>
      </c>
    </row>
    <row r="906" spans="1:13" ht="15">
      <c r="A906" s="17"/>
      <c r="B906" t="str">
        <f>IF($A906="","",YEAR($A906)*100+MONTH($A906))</f>
        <v/>
      </c>
      <c r="D906" t="str">
        <f>IF($C906="","",VLOOKUP($C906,Baux!$A:$K,2,FALSE))</f>
        <v/>
      </c>
      <c r="E906" t="str">
        <f>IF($C906="","",VLOOKUP(VLOOKUP($C906,Baux!$A:$K,3,FALSE),Locataires!$A:$I,2,FALSE))</f>
        <v/>
      </c>
      <c r="F906" t="str">
        <f>IF($C906="","",VLOOKUP($C906,Baux!$A:$K,8,FALSE))</f>
        <v/>
      </c>
      <c r="G906" s="12" t="str">
        <f>IF(OR($A906="",$F906=""),"",DATE(YEAR($A906),MONTH($A906),$F906))</f>
        <v/>
      </c>
      <c r="H906" s="13" t="str">
        <f>IF($C906="","",VLOOKUP($C906,Baux!$A:$K,6,FALSE))</f>
        <v/>
      </c>
      <c r="I906" s="13" t="str">
        <f>IF($C906="","",VLOOKUP($C906,Baux!$A:$K,7,FALSE))</f>
        <v/>
      </c>
      <c r="J906" s="13" t="str">
        <f>IF($C906="","",$H906+$I906)</f>
        <v/>
      </c>
      <c r="K906" s="13" t="str">
        <f>IF($C906="","",SUMIFS(Banque_Transactions!$E:$E,Banque_Transactions!$G:$G,$C906&amp;"-"&amp;$B906))</f>
        <v/>
      </c>
      <c r="L906" s="13" t="str">
        <f>IF($C906="","",$J906-$K906)</f>
        <v/>
      </c>
      <c r="M906" t="str">
        <f>IF($C906="","",IF($L906&lt;=0,"Payé",IF($K906=0,"Impayé","Partiel")))</f>
        <v/>
      </c>
    </row>
    <row r="907" spans="1:13" ht="15">
      <c r="A907" s="17"/>
      <c r="B907" t="str">
        <f>IF($A907="","",YEAR($A907)*100+MONTH($A907))</f>
        <v/>
      </c>
      <c r="D907" t="str">
        <f>IF($C907="","",VLOOKUP($C907,Baux!$A:$K,2,FALSE))</f>
        <v/>
      </c>
      <c r="E907" t="str">
        <f>IF($C907="","",VLOOKUP(VLOOKUP($C907,Baux!$A:$K,3,FALSE),Locataires!$A:$I,2,FALSE))</f>
        <v/>
      </c>
      <c r="F907" t="str">
        <f>IF($C907="","",VLOOKUP($C907,Baux!$A:$K,8,FALSE))</f>
        <v/>
      </c>
      <c r="G907" s="12" t="str">
        <f>IF(OR($A907="",$F907=""),"",DATE(YEAR($A907),MONTH($A907),$F907))</f>
        <v/>
      </c>
      <c r="H907" s="13" t="str">
        <f>IF($C907="","",VLOOKUP($C907,Baux!$A:$K,6,FALSE))</f>
        <v/>
      </c>
      <c r="I907" s="13" t="str">
        <f>IF($C907="","",VLOOKUP($C907,Baux!$A:$K,7,FALSE))</f>
        <v/>
      </c>
      <c r="J907" s="13" t="str">
        <f>IF($C907="","",$H907+$I907)</f>
        <v/>
      </c>
      <c r="K907" s="13" t="str">
        <f>IF($C907="","",SUMIFS(Banque_Transactions!$E:$E,Banque_Transactions!$G:$G,$C907&amp;"-"&amp;$B907))</f>
        <v/>
      </c>
      <c r="L907" s="13" t="str">
        <f>IF($C907="","",$J907-$K907)</f>
        <v/>
      </c>
      <c r="M907" t="str">
        <f>IF($C907="","",IF($L907&lt;=0,"Payé",IF($K907=0,"Impayé","Partiel")))</f>
        <v/>
      </c>
    </row>
    <row r="908" spans="1:13" ht="15">
      <c r="A908" s="17"/>
      <c r="B908" t="str">
        <f>IF($A908="","",YEAR($A908)*100+MONTH($A908))</f>
        <v/>
      </c>
      <c r="D908" t="str">
        <f>IF($C908="","",VLOOKUP($C908,Baux!$A:$K,2,FALSE))</f>
        <v/>
      </c>
      <c r="E908" t="str">
        <f>IF($C908="","",VLOOKUP(VLOOKUP($C908,Baux!$A:$K,3,FALSE),Locataires!$A:$I,2,FALSE))</f>
        <v/>
      </c>
      <c r="F908" t="str">
        <f>IF($C908="","",VLOOKUP($C908,Baux!$A:$K,8,FALSE))</f>
        <v/>
      </c>
      <c r="G908" s="12" t="str">
        <f>IF(OR($A908="",$F908=""),"",DATE(YEAR($A908),MONTH($A908),$F908))</f>
        <v/>
      </c>
      <c r="H908" s="13" t="str">
        <f>IF($C908="","",VLOOKUP($C908,Baux!$A:$K,6,FALSE))</f>
        <v/>
      </c>
      <c r="I908" s="13" t="str">
        <f>IF($C908="","",VLOOKUP($C908,Baux!$A:$K,7,FALSE))</f>
        <v/>
      </c>
      <c r="J908" s="13" t="str">
        <f>IF($C908="","",$H908+$I908)</f>
        <v/>
      </c>
      <c r="K908" s="13" t="str">
        <f>IF($C908="","",SUMIFS(Banque_Transactions!$E:$E,Banque_Transactions!$G:$G,$C908&amp;"-"&amp;$B908))</f>
        <v/>
      </c>
      <c r="L908" s="13" t="str">
        <f>IF($C908="","",$J908-$K908)</f>
        <v/>
      </c>
      <c r="M908" t="str">
        <f>IF($C908="","",IF($L908&lt;=0,"Payé",IF($K908=0,"Impayé","Partiel")))</f>
        <v/>
      </c>
    </row>
    <row r="909" spans="1:13" ht="15">
      <c r="A909" s="17"/>
      <c r="B909" t="str">
        <f>IF($A909="","",YEAR($A909)*100+MONTH($A909))</f>
        <v/>
      </c>
      <c r="D909" t="str">
        <f>IF($C909="","",VLOOKUP($C909,Baux!$A:$K,2,FALSE))</f>
        <v/>
      </c>
      <c r="E909" t="str">
        <f>IF($C909="","",VLOOKUP(VLOOKUP($C909,Baux!$A:$K,3,FALSE),Locataires!$A:$I,2,FALSE))</f>
        <v/>
      </c>
      <c r="F909" t="str">
        <f>IF($C909="","",VLOOKUP($C909,Baux!$A:$K,8,FALSE))</f>
        <v/>
      </c>
      <c r="G909" s="12" t="str">
        <f>IF(OR($A909="",$F909=""),"",DATE(YEAR($A909),MONTH($A909),$F909))</f>
        <v/>
      </c>
      <c r="H909" s="13" t="str">
        <f>IF($C909="","",VLOOKUP($C909,Baux!$A:$K,6,FALSE))</f>
        <v/>
      </c>
      <c r="I909" s="13" t="str">
        <f>IF($C909="","",VLOOKUP($C909,Baux!$A:$K,7,FALSE))</f>
        <v/>
      </c>
      <c r="J909" s="13" t="str">
        <f>IF($C909="","",$H909+$I909)</f>
        <v/>
      </c>
      <c r="K909" s="13" t="str">
        <f>IF($C909="","",SUMIFS(Banque_Transactions!$E:$E,Banque_Transactions!$G:$G,$C909&amp;"-"&amp;$B909))</f>
        <v/>
      </c>
      <c r="L909" s="13" t="str">
        <f>IF($C909="","",$J909-$K909)</f>
        <v/>
      </c>
      <c r="M909" t="str">
        <f>IF($C909="","",IF($L909&lt;=0,"Payé",IF($K909=0,"Impayé","Partiel")))</f>
        <v/>
      </c>
    </row>
    <row r="910" spans="1:13" ht="15">
      <c r="A910" s="17"/>
      <c r="B910" t="str">
        <f>IF($A910="","",YEAR($A910)*100+MONTH($A910))</f>
        <v/>
      </c>
      <c r="D910" t="str">
        <f>IF($C910="","",VLOOKUP($C910,Baux!$A:$K,2,FALSE))</f>
        <v/>
      </c>
      <c r="E910" t="str">
        <f>IF($C910="","",VLOOKUP(VLOOKUP($C910,Baux!$A:$K,3,FALSE),Locataires!$A:$I,2,FALSE))</f>
        <v/>
      </c>
      <c r="F910" t="str">
        <f>IF($C910="","",VLOOKUP($C910,Baux!$A:$K,8,FALSE))</f>
        <v/>
      </c>
      <c r="G910" s="12" t="str">
        <f>IF(OR($A910="",$F910=""),"",DATE(YEAR($A910),MONTH($A910),$F910))</f>
        <v/>
      </c>
      <c r="H910" s="13" t="str">
        <f>IF($C910="","",VLOOKUP($C910,Baux!$A:$K,6,FALSE))</f>
        <v/>
      </c>
      <c r="I910" s="13" t="str">
        <f>IF($C910="","",VLOOKUP($C910,Baux!$A:$K,7,FALSE))</f>
        <v/>
      </c>
      <c r="J910" s="13" t="str">
        <f>IF($C910="","",$H910+$I910)</f>
        <v/>
      </c>
      <c r="K910" s="13" t="str">
        <f>IF($C910="","",SUMIFS(Banque_Transactions!$E:$E,Banque_Transactions!$G:$G,$C910&amp;"-"&amp;$B910))</f>
        <v/>
      </c>
      <c r="L910" s="13" t="str">
        <f>IF($C910="","",$J910-$K910)</f>
        <v/>
      </c>
      <c r="M910" t="str">
        <f>IF($C910="","",IF($L910&lt;=0,"Payé",IF($K910=0,"Impayé","Partiel")))</f>
        <v/>
      </c>
    </row>
    <row r="911" spans="1:13" ht="15">
      <c r="A911" s="17"/>
      <c r="B911" t="str">
        <f>IF($A911="","",YEAR($A911)*100+MONTH($A911))</f>
        <v/>
      </c>
      <c r="D911" t="str">
        <f>IF($C911="","",VLOOKUP($C911,Baux!$A:$K,2,FALSE))</f>
        <v/>
      </c>
      <c r="E911" t="str">
        <f>IF($C911="","",VLOOKUP(VLOOKUP($C911,Baux!$A:$K,3,FALSE),Locataires!$A:$I,2,FALSE))</f>
        <v/>
      </c>
      <c r="F911" t="str">
        <f>IF($C911="","",VLOOKUP($C911,Baux!$A:$K,8,FALSE))</f>
        <v/>
      </c>
      <c r="G911" s="12" t="str">
        <f>IF(OR($A911="",$F911=""),"",DATE(YEAR($A911),MONTH($A911),$F911))</f>
        <v/>
      </c>
      <c r="H911" s="13" t="str">
        <f>IF($C911="","",VLOOKUP($C911,Baux!$A:$K,6,FALSE))</f>
        <v/>
      </c>
      <c r="I911" s="13" t="str">
        <f>IF($C911="","",VLOOKUP($C911,Baux!$A:$K,7,FALSE))</f>
        <v/>
      </c>
      <c r="J911" s="13" t="str">
        <f>IF($C911="","",$H911+$I911)</f>
        <v/>
      </c>
      <c r="K911" s="13" t="str">
        <f>IF($C911="","",SUMIFS(Banque_Transactions!$E:$E,Banque_Transactions!$G:$G,$C911&amp;"-"&amp;$B911))</f>
        <v/>
      </c>
      <c r="L911" s="13" t="str">
        <f>IF($C911="","",$J911-$K911)</f>
        <v/>
      </c>
      <c r="M911" t="str">
        <f>IF($C911="","",IF($L911&lt;=0,"Payé",IF($K911=0,"Impayé","Partiel")))</f>
        <v/>
      </c>
    </row>
    <row r="912" spans="1:13" ht="15">
      <c r="A912" s="17"/>
      <c r="B912" t="str">
        <f>IF($A912="","",YEAR($A912)*100+MONTH($A912))</f>
        <v/>
      </c>
      <c r="D912" t="str">
        <f>IF($C912="","",VLOOKUP($C912,Baux!$A:$K,2,FALSE))</f>
        <v/>
      </c>
      <c r="E912" t="str">
        <f>IF($C912="","",VLOOKUP(VLOOKUP($C912,Baux!$A:$K,3,FALSE),Locataires!$A:$I,2,FALSE))</f>
        <v/>
      </c>
      <c r="F912" t="str">
        <f>IF($C912="","",VLOOKUP($C912,Baux!$A:$K,8,FALSE))</f>
        <v/>
      </c>
      <c r="G912" s="12" t="str">
        <f>IF(OR($A912="",$F912=""),"",DATE(YEAR($A912),MONTH($A912),$F912))</f>
        <v/>
      </c>
      <c r="H912" s="13" t="str">
        <f>IF($C912="","",VLOOKUP($C912,Baux!$A:$K,6,FALSE))</f>
        <v/>
      </c>
      <c r="I912" s="13" t="str">
        <f>IF($C912="","",VLOOKUP($C912,Baux!$A:$K,7,FALSE))</f>
        <v/>
      </c>
      <c r="J912" s="13" t="str">
        <f>IF($C912="","",$H912+$I912)</f>
        <v/>
      </c>
      <c r="K912" s="13" t="str">
        <f>IF($C912="","",SUMIFS(Banque_Transactions!$E:$E,Banque_Transactions!$G:$G,$C912&amp;"-"&amp;$B912))</f>
        <v/>
      </c>
      <c r="L912" s="13" t="str">
        <f>IF($C912="","",$J912-$K912)</f>
        <v/>
      </c>
      <c r="M912" t="str">
        <f>IF($C912="","",IF($L912&lt;=0,"Payé",IF($K912=0,"Impayé","Partiel")))</f>
        <v/>
      </c>
    </row>
    <row r="913" spans="1:13" ht="15">
      <c r="A913" s="17"/>
      <c r="B913" t="str">
        <f>IF($A913="","",YEAR($A913)*100+MONTH($A913))</f>
        <v/>
      </c>
      <c r="D913" t="str">
        <f>IF($C913="","",VLOOKUP($C913,Baux!$A:$K,2,FALSE))</f>
        <v/>
      </c>
      <c r="E913" t="str">
        <f>IF($C913="","",VLOOKUP(VLOOKUP($C913,Baux!$A:$K,3,FALSE),Locataires!$A:$I,2,FALSE))</f>
        <v/>
      </c>
      <c r="F913" t="str">
        <f>IF($C913="","",VLOOKUP($C913,Baux!$A:$K,8,FALSE))</f>
        <v/>
      </c>
      <c r="G913" s="12" t="str">
        <f>IF(OR($A913="",$F913=""),"",DATE(YEAR($A913),MONTH($A913),$F913))</f>
        <v/>
      </c>
      <c r="H913" s="13" t="str">
        <f>IF($C913="","",VLOOKUP($C913,Baux!$A:$K,6,FALSE))</f>
        <v/>
      </c>
      <c r="I913" s="13" t="str">
        <f>IF($C913="","",VLOOKUP($C913,Baux!$A:$K,7,FALSE))</f>
        <v/>
      </c>
      <c r="J913" s="13" t="str">
        <f>IF($C913="","",$H913+$I913)</f>
        <v/>
      </c>
      <c r="K913" s="13" t="str">
        <f>IF($C913="","",SUMIFS(Banque_Transactions!$E:$E,Banque_Transactions!$G:$G,$C913&amp;"-"&amp;$B913))</f>
        <v/>
      </c>
      <c r="L913" s="13" t="str">
        <f>IF($C913="","",$J913-$K913)</f>
        <v/>
      </c>
      <c r="M913" t="str">
        <f>IF($C913="","",IF($L913&lt;=0,"Payé",IF($K913=0,"Impayé","Partiel")))</f>
        <v/>
      </c>
    </row>
    <row r="914" spans="1:13" ht="15">
      <c r="A914" s="17"/>
      <c r="B914" t="str">
        <f>IF($A914="","",YEAR($A914)*100+MONTH($A914))</f>
        <v/>
      </c>
      <c r="D914" t="str">
        <f>IF($C914="","",VLOOKUP($C914,Baux!$A:$K,2,FALSE))</f>
        <v/>
      </c>
      <c r="E914" t="str">
        <f>IF($C914="","",VLOOKUP(VLOOKUP($C914,Baux!$A:$K,3,FALSE),Locataires!$A:$I,2,FALSE))</f>
        <v/>
      </c>
      <c r="F914" t="str">
        <f>IF($C914="","",VLOOKUP($C914,Baux!$A:$K,8,FALSE))</f>
        <v/>
      </c>
      <c r="G914" s="12" t="str">
        <f>IF(OR($A914="",$F914=""),"",DATE(YEAR($A914),MONTH($A914),$F914))</f>
        <v/>
      </c>
      <c r="H914" s="13" t="str">
        <f>IF($C914="","",VLOOKUP($C914,Baux!$A:$K,6,FALSE))</f>
        <v/>
      </c>
      <c r="I914" s="13" t="str">
        <f>IF($C914="","",VLOOKUP($C914,Baux!$A:$K,7,FALSE))</f>
        <v/>
      </c>
      <c r="J914" s="13" t="str">
        <f>IF($C914="","",$H914+$I914)</f>
        <v/>
      </c>
      <c r="K914" s="13" t="str">
        <f>IF($C914="","",SUMIFS(Banque_Transactions!$E:$E,Banque_Transactions!$G:$G,$C914&amp;"-"&amp;$B914))</f>
        <v/>
      </c>
      <c r="L914" s="13" t="str">
        <f>IF($C914="","",$J914-$K914)</f>
        <v/>
      </c>
      <c r="M914" t="str">
        <f>IF($C914="","",IF($L914&lt;=0,"Payé",IF($K914=0,"Impayé","Partiel")))</f>
        <v/>
      </c>
    </row>
    <row r="915" spans="1:13" ht="15">
      <c r="A915" s="17"/>
      <c r="B915" t="str">
        <f>IF($A915="","",YEAR($A915)*100+MONTH($A915))</f>
        <v/>
      </c>
      <c r="D915" t="str">
        <f>IF($C915="","",VLOOKUP($C915,Baux!$A:$K,2,FALSE))</f>
        <v/>
      </c>
      <c r="E915" t="str">
        <f>IF($C915="","",VLOOKUP(VLOOKUP($C915,Baux!$A:$K,3,FALSE),Locataires!$A:$I,2,FALSE))</f>
        <v/>
      </c>
      <c r="F915" t="str">
        <f>IF($C915="","",VLOOKUP($C915,Baux!$A:$K,8,FALSE))</f>
        <v/>
      </c>
      <c r="G915" s="12" t="str">
        <f>IF(OR($A915="",$F915=""),"",DATE(YEAR($A915),MONTH($A915),$F915))</f>
        <v/>
      </c>
      <c r="H915" s="13" t="str">
        <f>IF($C915="","",VLOOKUP($C915,Baux!$A:$K,6,FALSE))</f>
        <v/>
      </c>
      <c r="I915" s="13" t="str">
        <f>IF($C915="","",VLOOKUP($C915,Baux!$A:$K,7,FALSE))</f>
        <v/>
      </c>
      <c r="J915" s="13" t="str">
        <f>IF($C915="","",$H915+$I915)</f>
        <v/>
      </c>
      <c r="K915" s="13" t="str">
        <f>IF($C915="","",SUMIFS(Banque_Transactions!$E:$E,Banque_Transactions!$G:$G,$C915&amp;"-"&amp;$B915))</f>
        <v/>
      </c>
      <c r="L915" s="13" t="str">
        <f>IF($C915="","",$J915-$K915)</f>
        <v/>
      </c>
      <c r="M915" t="str">
        <f>IF($C915="","",IF($L915&lt;=0,"Payé",IF($K915=0,"Impayé","Partiel")))</f>
        <v/>
      </c>
    </row>
    <row r="916" spans="1:13" ht="15">
      <c r="A916" s="17"/>
      <c r="B916" t="str">
        <f>IF($A916="","",YEAR($A916)*100+MONTH($A916))</f>
        <v/>
      </c>
      <c r="D916" t="str">
        <f>IF($C916="","",VLOOKUP($C916,Baux!$A:$K,2,FALSE))</f>
        <v/>
      </c>
      <c r="E916" t="str">
        <f>IF($C916="","",VLOOKUP(VLOOKUP($C916,Baux!$A:$K,3,FALSE),Locataires!$A:$I,2,FALSE))</f>
        <v/>
      </c>
      <c r="F916" t="str">
        <f>IF($C916="","",VLOOKUP($C916,Baux!$A:$K,8,FALSE))</f>
        <v/>
      </c>
      <c r="G916" s="12" t="str">
        <f>IF(OR($A916="",$F916=""),"",DATE(YEAR($A916),MONTH($A916),$F916))</f>
        <v/>
      </c>
      <c r="H916" s="13" t="str">
        <f>IF($C916="","",VLOOKUP($C916,Baux!$A:$K,6,FALSE))</f>
        <v/>
      </c>
      <c r="I916" s="13" t="str">
        <f>IF($C916="","",VLOOKUP($C916,Baux!$A:$K,7,FALSE))</f>
        <v/>
      </c>
      <c r="J916" s="13" t="str">
        <f>IF($C916="","",$H916+$I916)</f>
        <v/>
      </c>
      <c r="K916" s="13" t="str">
        <f>IF($C916="","",SUMIFS(Banque_Transactions!$E:$E,Banque_Transactions!$G:$G,$C916&amp;"-"&amp;$B916))</f>
        <v/>
      </c>
      <c r="L916" s="13" t="str">
        <f>IF($C916="","",$J916-$K916)</f>
        <v/>
      </c>
      <c r="M916" t="str">
        <f>IF($C916="","",IF($L916&lt;=0,"Payé",IF($K916=0,"Impayé","Partiel")))</f>
        <v/>
      </c>
    </row>
    <row r="917" spans="1:13" ht="15">
      <c r="A917" s="17"/>
      <c r="B917" t="str">
        <f>IF($A917="","",YEAR($A917)*100+MONTH($A917))</f>
        <v/>
      </c>
      <c r="D917" t="str">
        <f>IF($C917="","",VLOOKUP($C917,Baux!$A:$K,2,FALSE))</f>
        <v/>
      </c>
      <c r="E917" t="str">
        <f>IF($C917="","",VLOOKUP(VLOOKUP($C917,Baux!$A:$K,3,FALSE),Locataires!$A:$I,2,FALSE))</f>
        <v/>
      </c>
      <c r="F917" t="str">
        <f>IF($C917="","",VLOOKUP($C917,Baux!$A:$K,8,FALSE))</f>
        <v/>
      </c>
      <c r="G917" s="12" t="str">
        <f>IF(OR($A917="",$F917=""),"",DATE(YEAR($A917),MONTH($A917),$F917))</f>
        <v/>
      </c>
      <c r="H917" s="13" t="str">
        <f>IF($C917="","",VLOOKUP($C917,Baux!$A:$K,6,FALSE))</f>
        <v/>
      </c>
      <c r="I917" s="13" t="str">
        <f>IF($C917="","",VLOOKUP($C917,Baux!$A:$K,7,FALSE))</f>
        <v/>
      </c>
      <c r="J917" s="13" t="str">
        <f>IF($C917="","",$H917+$I917)</f>
        <v/>
      </c>
      <c r="K917" s="13" t="str">
        <f>IF($C917="","",SUMIFS(Banque_Transactions!$E:$E,Banque_Transactions!$G:$G,$C917&amp;"-"&amp;$B917))</f>
        <v/>
      </c>
      <c r="L917" s="13" t="str">
        <f>IF($C917="","",$J917-$K917)</f>
        <v/>
      </c>
      <c r="M917" t="str">
        <f>IF($C917="","",IF($L917&lt;=0,"Payé",IF($K917=0,"Impayé","Partiel")))</f>
        <v/>
      </c>
    </row>
    <row r="918" spans="1:13" ht="15">
      <c r="A918" s="17"/>
      <c r="B918" t="str">
        <f>IF($A918="","",YEAR($A918)*100+MONTH($A918))</f>
        <v/>
      </c>
      <c r="D918" t="str">
        <f>IF($C918="","",VLOOKUP($C918,Baux!$A:$K,2,FALSE))</f>
        <v/>
      </c>
      <c r="E918" t="str">
        <f>IF($C918="","",VLOOKUP(VLOOKUP($C918,Baux!$A:$K,3,FALSE),Locataires!$A:$I,2,FALSE))</f>
        <v/>
      </c>
      <c r="F918" t="str">
        <f>IF($C918="","",VLOOKUP($C918,Baux!$A:$K,8,FALSE))</f>
        <v/>
      </c>
      <c r="G918" s="12" t="str">
        <f>IF(OR($A918="",$F918=""),"",DATE(YEAR($A918),MONTH($A918),$F918))</f>
        <v/>
      </c>
      <c r="H918" s="13" t="str">
        <f>IF($C918="","",VLOOKUP($C918,Baux!$A:$K,6,FALSE))</f>
        <v/>
      </c>
      <c r="I918" s="13" t="str">
        <f>IF($C918="","",VLOOKUP($C918,Baux!$A:$K,7,FALSE))</f>
        <v/>
      </c>
      <c r="J918" s="13" t="str">
        <f>IF($C918="","",$H918+$I918)</f>
        <v/>
      </c>
      <c r="K918" s="13" t="str">
        <f>IF($C918="","",SUMIFS(Banque_Transactions!$E:$E,Banque_Transactions!$G:$G,$C918&amp;"-"&amp;$B918))</f>
        <v/>
      </c>
      <c r="L918" s="13" t="str">
        <f>IF($C918="","",$J918-$K918)</f>
        <v/>
      </c>
      <c r="M918" t="str">
        <f>IF($C918="","",IF($L918&lt;=0,"Payé",IF($K918=0,"Impayé","Partiel")))</f>
        <v/>
      </c>
    </row>
    <row r="919" spans="1:13" ht="15">
      <c r="A919" s="17"/>
      <c r="B919" t="str">
        <f>IF($A919="","",YEAR($A919)*100+MONTH($A919))</f>
        <v/>
      </c>
      <c r="D919" t="str">
        <f>IF($C919="","",VLOOKUP($C919,Baux!$A:$K,2,FALSE))</f>
        <v/>
      </c>
      <c r="E919" t="str">
        <f>IF($C919="","",VLOOKUP(VLOOKUP($C919,Baux!$A:$K,3,FALSE),Locataires!$A:$I,2,FALSE))</f>
        <v/>
      </c>
      <c r="F919" t="str">
        <f>IF($C919="","",VLOOKUP($C919,Baux!$A:$K,8,FALSE))</f>
        <v/>
      </c>
      <c r="G919" s="12" t="str">
        <f>IF(OR($A919="",$F919=""),"",DATE(YEAR($A919),MONTH($A919),$F919))</f>
        <v/>
      </c>
      <c r="H919" s="13" t="str">
        <f>IF($C919="","",VLOOKUP($C919,Baux!$A:$K,6,FALSE))</f>
        <v/>
      </c>
      <c r="I919" s="13" t="str">
        <f>IF($C919="","",VLOOKUP($C919,Baux!$A:$K,7,FALSE))</f>
        <v/>
      </c>
      <c r="J919" s="13" t="str">
        <f>IF($C919="","",$H919+$I919)</f>
        <v/>
      </c>
      <c r="K919" s="13" t="str">
        <f>IF($C919="","",SUMIFS(Banque_Transactions!$E:$E,Banque_Transactions!$G:$G,$C919&amp;"-"&amp;$B919))</f>
        <v/>
      </c>
      <c r="L919" s="13" t="str">
        <f>IF($C919="","",$J919-$K919)</f>
        <v/>
      </c>
      <c r="M919" t="str">
        <f>IF($C919="","",IF($L919&lt;=0,"Payé",IF($K919=0,"Impayé","Partiel")))</f>
        <v/>
      </c>
    </row>
    <row r="920" spans="1:13" ht="15">
      <c r="A920" s="17"/>
      <c r="B920" t="str">
        <f>IF($A920="","",YEAR($A920)*100+MONTH($A920))</f>
        <v/>
      </c>
      <c r="D920" t="str">
        <f>IF($C920="","",VLOOKUP($C920,Baux!$A:$K,2,FALSE))</f>
        <v/>
      </c>
      <c r="E920" t="str">
        <f>IF($C920="","",VLOOKUP(VLOOKUP($C920,Baux!$A:$K,3,FALSE),Locataires!$A:$I,2,FALSE))</f>
        <v/>
      </c>
      <c r="F920" t="str">
        <f>IF($C920="","",VLOOKUP($C920,Baux!$A:$K,8,FALSE))</f>
        <v/>
      </c>
      <c r="G920" s="12" t="str">
        <f>IF(OR($A920="",$F920=""),"",DATE(YEAR($A920),MONTH($A920),$F920))</f>
        <v/>
      </c>
      <c r="H920" s="13" t="str">
        <f>IF($C920="","",VLOOKUP($C920,Baux!$A:$K,6,FALSE))</f>
        <v/>
      </c>
      <c r="I920" s="13" t="str">
        <f>IF($C920="","",VLOOKUP($C920,Baux!$A:$K,7,FALSE))</f>
        <v/>
      </c>
      <c r="J920" s="13" t="str">
        <f>IF($C920="","",$H920+$I920)</f>
        <v/>
      </c>
      <c r="K920" s="13" t="str">
        <f>IF($C920="","",SUMIFS(Banque_Transactions!$E:$E,Banque_Transactions!$G:$G,$C920&amp;"-"&amp;$B920))</f>
        <v/>
      </c>
      <c r="L920" s="13" t="str">
        <f>IF($C920="","",$J920-$K920)</f>
        <v/>
      </c>
      <c r="M920" t="str">
        <f>IF($C920="","",IF($L920&lt;=0,"Payé",IF($K920=0,"Impayé","Partiel")))</f>
        <v/>
      </c>
    </row>
    <row r="921" spans="1:13" ht="15">
      <c r="A921" s="17"/>
      <c r="B921" t="str">
        <f>IF($A921="","",YEAR($A921)*100+MONTH($A921))</f>
        <v/>
      </c>
      <c r="D921" t="str">
        <f>IF($C921="","",VLOOKUP($C921,Baux!$A:$K,2,FALSE))</f>
        <v/>
      </c>
      <c r="E921" t="str">
        <f>IF($C921="","",VLOOKUP(VLOOKUP($C921,Baux!$A:$K,3,FALSE),Locataires!$A:$I,2,FALSE))</f>
        <v/>
      </c>
      <c r="F921" t="str">
        <f>IF($C921="","",VLOOKUP($C921,Baux!$A:$K,8,FALSE))</f>
        <v/>
      </c>
      <c r="G921" s="12" t="str">
        <f>IF(OR($A921="",$F921=""),"",DATE(YEAR($A921),MONTH($A921),$F921))</f>
        <v/>
      </c>
      <c r="H921" s="13" t="str">
        <f>IF($C921="","",VLOOKUP($C921,Baux!$A:$K,6,FALSE))</f>
        <v/>
      </c>
      <c r="I921" s="13" t="str">
        <f>IF($C921="","",VLOOKUP($C921,Baux!$A:$K,7,FALSE))</f>
        <v/>
      </c>
      <c r="J921" s="13" t="str">
        <f>IF($C921="","",$H921+$I921)</f>
        <v/>
      </c>
      <c r="K921" s="13" t="str">
        <f>IF($C921="","",SUMIFS(Banque_Transactions!$E:$E,Banque_Transactions!$G:$G,$C921&amp;"-"&amp;$B921))</f>
        <v/>
      </c>
      <c r="L921" s="13" t="str">
        <f>IF($C921="","",$J921-$K921)</f>
        <v/>
      </c>
      <c r="M921" t="str">
        <f>IF($C921="","",IF($L921&lt;=0,"Payé",IF($K921=0,"Impayé","Partiel")))</f>
        <v/>
      </c>
    </row>
    <row r="922" spans="1:13" ht="15">
      <c r="A922" s="17"/>
      <c r="B922" t="str">
        <f>IF($A922="","",YEAR($A922)*100+MONTH($A922))</f>
        <v/>
      </c>
      <c r="D922" t="str">
        <f>IF($C922="","",VLOOKUP($C922,Baux!$A:$K,2,FALSE))</f>
        <v/>
      </c>
      <c r="E922" t="str">
        <f>IF($C922="","",VLOOKUP(VLOOKUP($C922,Baux!$A:$K,3,FALSE),Locataires!$A:$I,2,FALSE))</f>
        <v/>
      </c>
      <c r="F922" t="str">
        <f>IF($C922="","",VLOOKUP($C922,Baux!$A:$K,8,FALSE))</f>
        <v/>
      </c>
      <c r="G922" s="12" t="str">
        <f>IF(OR($A922="",$F922=""),"",DATE(YEAR($A922),MONTH($A922),$F922))</f>
        <v/>
      </c>
      <c r="H922" s="13" t="str">
        <f>IF($C922="","",VLOOKUP($C922,Baux!$A:$K,6,FALSE))</f>
        <v/>
      </c>
      <c r="I922" s="13" t="str">
        <f>IF($C922="","",VLOOKUP($C922,Baux!$A:$K,7,FALSE))</f>
        <v/>
      </c>
      <c r="J922" s="13" t="str">
        <f>IF($C922="","",$H922+$I922)</f>
        <v/>
      </c>
      <c r="K922" s="13" t="str">
        <f>IF($C922="","",SUMIFS(Banque_Transactions!$E:$E,Banque_Transactions!$G:$G,$C922&amp;"-"&amp;$B922))</f>
        <v/>
      </c>
      <c r="L922" s="13" t="str">
        <f>IF($C922="","",$J922-$K922)</f>
        <v/>
      </c>
      <c r="M922" t="str">
        <f>IF($C922="","",IF($L922&lt;=0,"Payé",IF($K922=0,"Impayé","Partiel")))</f>
        <v/>
      </c>
    </row>
    <row r="923" spans="1:13" ht="15">
      <c r="A923" s="17"/>
      <c r="B923" t="str">
        <f>IF($A923="","",YEAR($A923)*100+MONTH($A923))</f>
        <v/>
      </c>
      <c r="D923" t="str">
        <f>IF($C923="","",VLOOKUP($C923,Baux!$A:$K,2,FALSE))</f>
        <v/>
      </c>
      <c r="E923" t="str">
        <f>IF($C923="","",VLOOKUP(VLOOKUP($C923,Baux!$A:$K,3,FALSE),Locataires!$A:$I,2,FALSE))</f>
        <v/>
      </c>
      <c r="F923" t="str">
        <f>IF($C923="","",VLOOKUP($C923,Baux!$A:$K,8,FALSE))</f>
        <v/>
      </c>
      <c r="G923" s="12" t="str">
        <f>IF(OR($A923="",$F923=""),"",DATE(YEAR($A923),MONTH($A923),$F923))</f>
        <v/>
      </c>
      <c r="H923" s="13" t="str">
        <f>IF($C923="","",VLOOKUP($C923,Baux!$A:$K,6,FALSE))</f>
        <v/>
      </c>
      <c r="I923" s="13" t="str">
        <f>IF($C923="","",VLOOKUP($C923,Baux!$A:$K,7,FALSE))</f>
        <v/>
      </c>
      <c r="J923" s="13" t="str">
        <f>IF($C923="","",$H923+$I923)</f>
        <v/>
      </c>
      <c r="K923" s="13" t="str">
        <f>IF($C923="","",SUMIFS(Banque_Transactions!$E:$E,Banque_Transactions!$G:$G,$C923&amp;"-"&amp;$B923))</f>
        <v/>
      </c>
      <c r="L923" s="13" t="str">
        <f>IF($C923="","",$J923-$K923)</f>
        <v/>
      </c>
      <c r="M923" t="str">
        <f>IF($C923="","",IF($L923&lt;=0,"Payé",IF($K923=0,"Impayé","Partiel")))</f>
        <v/>
      </c>
    </row>
    <row r="924" spans="1:13" ht="15">
      <c r="A924" s="17"/>
      <c r="B924" t="str">
        <f>IF($A924="","",YEAR($A924)*100+MONTH($A924))</f>
        <v/>
      </c>
      <c r="D924" t="str">
        <f>IF($C924="","",VLOOKUP($C924,Baux!$A:$K,2,FALSE))</f>
        <v/>
      </c>
      <c r="E924" t="str">
        <f>IF($C924="","",VLOOKUP(VLOOKUP($C924,Baux!$A:$K,3,FALSE),Locataires!$A:$I,2,FALSE))</f>
        <v/>
      </c>
      <c r="F924" t="str">
        <f>IF($C924="","",VLOOKUP($C924,Baux!$A:$K,8,FALSE))</f>
        <v/>
      </c>
      <c r="G924" s="12" t="str">
        <f>IF(OR($A924="",$F924=""),"",DATE(YEAR($A924),MONTH($A924),$F924))</f>
        <v/>
      </c>
      <c r="H924" s="13" t="str">
        <f>IF($C924="","",VLOOKUP($C924,Baux!$A:$K,6,FALSE))</f>
        <v/>
      </c>
      <c r="I924" s="13" t="str">
        <f>IF($C924="","",VLOOKUP($C924,Baux!$A:$K,7,FALSE))</f>
        <v/>
      </c>
      <c r="J924" s="13" t="str">
        <f>IF($C924="","",$H924+$I924)</f>
        <v/>
      </c>
      <c r="K924" s="13" t="str">
        <f>IF($C924="","",SUMIFS(Banque_Transactions!$E:$E,Banque_Transactions!$G:$G,$C924&amp;"-"&amp;$B924))</f>
        <v/>
      </c>
      <c r="L924" s="13" t="str">
        <f>IF($C924="","",$J924-$K924)</f>
        <v/>
      </c>
      <c r="M924" t="str">
        <f>IF($C924="","",IF($L924&lt;=0,"Payé",IF($K924=0,"Impayé","Partiel")))</f>
        <v/>
      </c>
    </row>
    <row r="925" spans="1:13" ht="15">
      <c r="A925" s="17"/>
      <c r="B925" t="str">
        <f>IF($A925="","",YEAR($A925)*100+MONTH($A925))</f>
        <v/>
      </c>
      <c r="D925" t="str">
        <f>IF($C925="","",VLOOKUP($C925,Baux!$A:$K,2,FALSE))</f>
        <v/>
      </c>
      <c r="E925" t="str">
        <f>IF($C925="","",VLOOKUP(VLOOKUP($C925,Baux!$A:$K,3,FALSE),Locataires!$A:$I,2,FALSE))</f>
        <v/>
      </c>
      <c r="F925" t="str">
        <f>IF($C925="","",VLOOKUP($C925,Baux!$A:$K,8,FALSE))</f>
        <v/>
      </c>
      <c r="G925" s="12" t="str">
        <f>IF(OR($A925="",$F925=""),"",DATE(YEAR($A925),MONTH($A925),$F925))</f>
        <v/>
      </c>
      <c r="H925" s="13" t="str">
        <f>IF($C925="","",VLOOKUP($C925,Baux!$A:$K,6,FALSE))</f>
        <v/>
      </c>
      <c r="I925" s="13" t="str">
        <f>IF($C925="","",VLOOKUP($C925,Baux!$A:$K,7,FALSE))</f>
        <v/>
      </c>
      <c r="J925" s="13" t="str">
        <f>IF($C925="","",$H925+$I925)</f>
        <v/>
      </c>
      <c r="K925" s="13" t="str">
        <f>IF($C925="","",SUMIFS(Banque_Transactions!$E:$E,Banque_Transactions!$G:$G,$C925&amp;"-"&amp;$B925))</f>
        <v/>
      </c>
      <c r="L925" s="13" t="str">
        <f>IF($C925="","",$J925-$K925)</f>
        <v/>
      </c>
      <c r="M925" t="str">
        <f>IF($C925="","",IF($L925&lt;=0,"Payé",IF($K925=0,"Impayé","Partiel")))</f>
        <v/>
      </c>
    </row>
    <row r="926" spans="1:13" ht="15">
      <c r="A926" s="17"/>
      <c r="B926" t="str">
        <f>IF($A926="","",YEAR($A926)*100+MONTH($A926))</f>
        <v/>
      </c>
      <c r="D926" t="str">
        <f>IF($C926="","",VLOOKUP($C926,Baux!$A:$K,2,FALSE))</f>
        <v/>
      </c>
      <c r="E926" t="str">
        <f>IF($C926="","",VLOOKUP(VLOOKUP($C926,Baux!$A:$K,3,FALSE),Locataires!$A:$I,2,FALSE))</f>
        <v/>
      </c>
      <c r="F926" t="str">
        <f>IF($C926="","",VLOOKUP($C926,Baux!$A:$K,8,FALSE))</f>
        <v/>
      </c>
      <c r="G926" s="12" t="str">
        <f>IF(OR($A926="",$F926=""),"",DATE(YEAR($A926),MONTH($A926),$F926))</f>
        <v/>
      </c>
      <c r="H926" s="13" t="str">
        <f>IF($C926="","",VLOOKUP($C926,Baux!$A:$K,6,FALSE))</f>
        <v/>
      </c>
      <c r="I926" s="13" t="str">
        <f>IF($C926="","",VLOOKUP($C926,Baux!$A:$K,7,FALSE))</f>
        <v/>
      </c>
      <c r="J926" s="13" t="str">
        <f>IF($C926="","",$H926+$I926)</f>
        <v/>
      </c>
      <c r="K926" s="13" t="str">
        <f>IF($C926="","",SUMIFS(Banque_Transactions!$E:$E,Banque_Transactions!$G:$G,$C926&amp;"-"&amp;$B926))</f>
        <v/>
      </c>
      <c r="L926" s="13" t="str">
        <f>IF($C926="","",$J926-$K926)</f>
        <v/>
      </c>
      <c r="M926" t="str">
        <f>IF($C926="","",IF($L926&lt;=0,"Payé",IF($K926=0,"Impayé","Partiel")))</f>
        <v/>
      </c>
    </row>
    <row r="927" spans="1:13" ht="15">
      <c r="A927" s="17"/>
      <c r="B927" t="str">
        <f>IF($A927="","",YEAR($A927)*100+MONTH($A927))</f>
        <v/>
      </c>
      <c r="D927" t="str">
        <f>IF($C927="","",VLOOKUP($C927,Baux!$A:$K,2,FALSE))</f>
        <v/>
      </c>
      <c r="E927" t="str">
        <f>IF($C927="","",VLOOKUP(VLOOKUP($C927,Baux!$A:$K,3,FALSE),Locataires!$A:$I,2,FALSE))</f>
        <v/>
      </c>
      <c r="F927" t="str">
        <f>IF($C927="","",VLOOKUP($C927,Baux!$A:$K,8,FALSE))</f>
        <v/>
      </c>
      <c r="G927" s="12" t="str">
        <f>IF(OR($A927="",$F927=""),"",DATE(YEAR($A927),MONTH($A927),$F927))</f>
        <v/>
      </c>
      <c r="H927" s="13" t="str">
        <f>IF($C927="","",VLOOKUP($C927,Baux!$A:$K,6,FALSE))</f>
        <v/>
      </c>
      <c r="I927" s="13" t="str">
        <f>IF($C927="","",VLOOKUP($C927,Baux!$A:$K,7,FALSE))</f>
        <v/>
      </c>
      <c r="J927" s="13" t="str">
        <f>IF($C927="","",$H927+$I927)</f>
        <v/>
      </c>
      <c r="K927" s="13" t="str">
        <f>IF($C927="","",SUMIFS(Banque_Transactions!$E:$E,Banque_Transactions!$G:$G,$C927&amp;"-"&amp;$B927))</f>
        <v/>
      </c>
      <c r="L927" s="13" t="str">
        <f>IF($C927="","",$J927-$K927)</f>
        <v/>
      </c>
      <c r="M927" t="str">
        <f>IF($C927="","",IF($L927&lt;=0,"Payé",IF($K927=0,"Impayé","Partiel")))</f>
        <v/>
      </c>
    </row>
    <row r="928" spans="1:13" ht="15">
      <c r="A928" s="17"/>
      <c r="B928" t="str">
        <f>IF($A928="","",YEAR($A928)*100+MONTH($A928))</f>
        <v/>
      </c>
      <c r="D928" t="str">
        <f>IF($C928="","",VLOOKUP($C928,Baux!$A:$K,2,FALSE))</f>
        <v/>
      </c>
      <c r="E928" t="str">
        <f>IF($C928="","",VLOOKUP(VLOOKUP($C928,Baux!$A:$K,3,FALSE),Locataires!$A:$I,2,FALSE))</f>
        <v/>
      </c>
      <c r="F928" t="str">
        <f>IF($C928="","",VLOOKUP($C928,Baux!$A:$K,8,FALSE))</f>
        <v/>
      </c>
      <c r="G928" s="12" t="str">
        <f>IF(OR($A928="",$F928=""),"",DATE(YEAR($A928),MONTH($A928),$F928))</f>
        <v/>
      </c>
      <c r="H928" s="13" t="str">
        <f>IF($C928="","",VLOOKUP($C928,Baux!$A:$K,6,FALSE))</f>
        <v/>
      </c>
      <c r="I928" s="13" t="str">
        <f>IF($C928="","",VLOOKUP($C928,Baux!$A:$K,7,FALSE))</f>
        <v/>
      </c>
      <c r="J928" s="13" t="str">
        <f>IF($C928="","",$H928+$I928)</f>
        <v/>
      </c>
      <c r="K928" s="13" t="str">
        <f>IF($C928="","",SUMIFS(Banque_Transactions!$E:$E,Banque_Transactions!$G:$G,$C928&amp;"-"&amp;$B928))</f>
        <v/>
      </c>
      <c r="L928" s="13" t="str">
        <f>IF($C928="","",$J928-$K928)</f>
        <v/>
      </c>
      <c r="M928" t="str">
        <f>IF($C928="","",IF($L928&lt;=0,"Payé",IF($K928=0,"Impayé","Partiel")))</f>
        <v/>
      </c>
    </row>
    <row r="929" spans="1:13" ht="15">
      <c r="A929" s="17"/>
      <c r="B929" t="str">
        <f>IF($A929="","",YEAR($A929)*100+MONTH($A929))</f>
        <v/>
      </c>
      <c r="D929" t="str">
        <f>IF($C929="","",VLOOKUP($C929,Baux!$A:$K,2,FALSE))</f>
        <v/>
      </c>
      <c r="E929" t="str">
        <f>IF($C929="","",VLOOKUP(VLOOKUP($C929,Baux!$A:$K,3,FALSE),Locataires!$A:$I,2,FALSE))</f>
        <v/>
      </c>
      <c r="F929" t="str">
        <f>IF($C929="","",VLOOKUP($C929,Baux!$A:$K,8,FALSE))</f>
        <v/>
      </c>
      <c r="G929" s="12" t="str">
        <f>IF(OR($A929="",$F929=""),"",DATE(YEAR($A929),MONTH($A929),$F929))</f>
        <v/>
      </c>
      <c r="H929" s="13" t="str">
        <f>IF($C929="","",VLOOKUP($C929,Baux!$A:$K,6,FALSE))</f>
        <v/>
      </c>
      <c r="I929" s="13" t="str">
        <f>IF($C929="","",VLOOKUP($C929,Baux!$A:$K,7,FALSE))</f>
        <v/>
      </c>
      <c r="J929" s="13" t="str">
        <f>IF($C929="","",$H929+$I929)</f>
        <v/>
      </c>
      <c r="K929" s="13" t="str">
        <f>IF($C929="","",SUMIFS(Banque_Transactions!$E:$E,Banque_Transactions!$G:$G,$C929&amp;"-"&amp;$B929))</f>
        <v/>
      </c>
      <c r="L929" s="13" t="str">
        <f>IF($C929="","",$J929-$K929)</f>
        <v/>
      </c>
      <c r="M929" t="str">
        <f>IF($C929="","",IF($L929&lt;=0,"Payé",IF($K929=0,"Impayé","Partiel")))</f>
        <v/>
      </c>
    </row>
    <row r="930" spans="1:13" ht="15">
      <c r="A930" s="17"/>
      <c r="B930" t="str">
        <f>IF($A930="","",YEAR($A930)*100+MONTH($A930))</f>
        <v/>
      </c>
      <c r="D930" t="str">
        <f>IF($C930="","",VLOOKUP($C930,Baux!$A:$K,2,FALSE))</f>
        <v/>
      </c>
      <c r="E930" t="str">
        <f>IF($C930="","",VLOOKUP(VLOOKUP($C930,Baux!$A:$K,3,FALSE),Locataires!$A:$I,2,FALSE))</f>
        <v/>
      </c>
      <c r="F930" t="str">
        <f>IF($C930="","",VLOOKUP($C930,Baux!$A:$K,8,FALSE))</f>
        <v/>
      </c>
      <c r="G930" s="12" t="str">
        <f>IF(OR($A930="",$F930=""),"",DATE(YEAR($A930),MONTH($A930),$F930))</f>
        <v/>
      </c>
      <c r="H930" s="13" t="str">
        <f>IF($C930="","",VLOOKUP($C930,Baux!$A:$K,6,FALSE))</f>
        <v/>
      </c>
      <c r="I930" s="13" t="str">
        <f>IF($C930="","",VLOOKUP($C930,Baux!$A:$K,7,FALSE))</f>
        <v/>
      </c>
      <c r="J930" s="13" t="str">
        <f>IF($C930="","",$H930+$I930)</f>
        <v/>
      </c>
      <c r="K930" s="13" t="str">
        <f>IF($C930="","",SUMIFS(Banque_Transactions!$E:$E,Banque_Transactions!$G:$G,$C930&amp;"-"&amp;$B930))</f>
        <v/>
      </c>
      <c r="L930" s="13" t="str">
        <f>IF($C930="","",$J930-$K930)</f>
        <v/>
      </c>
      <c r="M930" t="str">
        <f>IF($C930="","",IF($L930&lt;=0,"Payé",IF($K930=0,"Impayé","Partiel")))</f>
        <v/>
      </c>
    </row>
    <row r="931" spans="1:13" ht="15">
      <c r="A931" s="17"/>
      <c r="B931" t="str">
        <f>IF($A931="","",YEAR($A931)*100+MONTH($A931))</f>
        <v/>
      </c>
      <c r="D931" t="str">
        <f>IF($C931="","",VLOOKUP($C931,Baux!$A:$K,2,FALSE))</f>
        <v/>
      </c>
      <c r="E931" t="str">
        <f>IF($C931="","",VLOOKUP(VLOOKUP($C931,Baux!$A:$K,3,FALSE),Locataires!$A:$I,2,FALSE))</f>
        <v/>
      </c>
      <c r="F931" t="str">
        <f>IF($C931="","",VLOOKUP($C931,Baux!$A:$K,8,FALSE))</f>
        <v/>
      </c>
      <c r="G931" s="12" t="str">
        <f>IF(OR($A931="",$F931=""),"",DATE(YEAR($A931),MONTH($A931),$F931))</f>
        <v/>
      </c>
      <c r="H931" s="13" t="str">
        <f>IF($C931="","",VLOOKUP($C931,Baux!$A:$K,6,FALSE))</f>
        <v/>
      </c>
      <c r="I931" s="13" t="str">
        <f>IF($C931="","",VLOOKUP($C931,Baux!$A:$K,7,FALSE))</f>
        <v/>
      </c>
      <c r="J931" s="13" t="str">
        <f>IF($C931="","",$H931+$I931)</f>
        <v/>
      </c>
      <c r="K931" s="13" t="str">
        <f>IF($C931="","",SUMIFS(Banque_Transactions!$E:$E,Banque_Transactions!$G:$G,$C931&amp;"-"&amp;$B931))</f>
        <v/>
      </c>
      <c r="L931" s="13" t="str">
        <f>IF($C931="","",$J931-$K931)</f>
        <v/>
      </c>
      <c r="M931" t="str">
        <f>IF($C931="","",IF($L931&lt;=0,"Payé",IF($K931=0,"Impayé","Partiel")))</f>
        <v/>
      </c>
    </row>
    <row r="932" spans="1:13" ht="15">
      <c r="A932" s="17"/>
      <c r="B932" t="str">
        <f>IF($A932="","",YEAR($A932)*100+MONTH($A932))</f>
        <v/>
      </c>
      <c r="D932" t="str">
        <f>IF($C932="","",VLOOKUP($C932,Baux!$A:$K,2,FALSE))</f>
        <v/>
      </c>
      <c r="E932" t="str">
        <f>IF($C932="","",VLOOKUP(VLOOKUP($C932,Baux!$A:$K,3,FALSE),Locataires!$A:$I,2,FALSE))</f>
        <v/>
      </c>
      <c r="F932" t="str">
        <f>IF($C932="","",VLOOKUP($C932,Baux!$A:$K,8,FALSE))</f>
        <v/>
      </c>
      <c r="G932" s="12" t="str">
        <f>IF(OR($A932="",$F932=""),"",DATE(YEAR($A932),MONTH($A932),$F932))</f>
        <v/>
      </c>
      <c r="H932" s="13" t="str">
        <f>IF($C932="","",VLOOKUP($C932,Baux!$A:$K,6,FALSE))</f>
        <v/>
      </c>
      <c r="I932" s="13" t="str">
        <f>IF($C932="","",VLOOKUP($C932,Baux!$A:$K,7,FALSE))</f>
        <v/>
      </c>
      <c r="J932" s="13" t="str">
        <f>IF($C932="","",$H932+$I932)</f>
        <v/>
      </c>
      <c r="K932" s="13" t="str">
        <f>IF($C932="","",SUMIFS(Banque_Transactions!$E:$E,Banque_Transactions!$G:$G,$C932&amp;"-"&amp;$B932))</f>
        <v/>
      </c>
      <c r="L932" s="13" t="str">
        <f>IF($C932="","",$J932-$K932)</f>
        <v/>
      </c>
      <c r="M932" t="str">
        <f>IF($C932="","",IF($L932&lt;=0,"Payé",IF($K932=0,"Impayé","Partiel")))</f>
        <v/>
      </c>
    </row>
    <row r="933" spans="1:13" ht="15">
      <c r="A933" s="17"/>
      <c r="B933" t="str">
        <f>IF($A933="","",YEAR($A933)*100+MONTH($A933))</f>
        <v/>
      </c>
      <c r="D933" t="str">
        <f>IF($C933="","",VLOOKUP($C933,Baux!$A:$K,2,FALSE))</f>
        <v/>
      </c>
      <c r="E933" t="str">
        <f>IF($C933="","",VLOOKUP(VLOOKUP($C933,Baux!$A:$K,3,FALSE),Locataires!$A:$I,2,FALSE))</f>
        <v/>
      </c>
      <c r="F933" t="str">
        <f>IF($C933="","",VLOOKUP($C933,Baux!$A:$K,8,FALSE))</f>
        <v/>
      </c>
      <c r="G933" s="12" t="str">
        <f>IF(OR($A933="",$F933=""),"",DATE(YEAR($A933),MONTH($A933),$F933))</f>
        <v/>
      </c>
      <c r="H933" s="13" t="str">
        <f>IF($C933="","",VLOOKUP($C933,Baux!$A:$K,6,FALSE))</f>
        <v/>
      </c>
      <c r="I933" s="13" t="str">
        <f>IF($C933="","",VLOOKUP($C933,Baux!$A:$K,7,FALSE))</f>
        <v/>
      </c>
      <c r="J933" s="13" t="str">
        <f>IF($C933="","",$H933+$I933)</f>
        <v/>
      </c>
      <c r="K933" s="13" t="str">
        <f>IF($C933="","",SUMIFS(Banque_Transactions!$E:$E,Banque_Transactions!$G:$G,$C933&amp;"-"&amp;$B933))</f>
        <v/>
      </c>
      <c r="L933" s="13" t="str">
        <f>IF($C933="","",$J933-$K933)</f>
        <v/>
      </c>
      <c r="M933" t="str">
        <f>IF($C933="","",IF($L933&lt;=0,"Payé",IF($K933=0,"Impayé","Partiel")))</f>
        <v/>
      </c>
    </row>
    <row r="934" spans="1:13" ht="15">
      <c r="A934" s="17"/>
      <c r="B934" t="str">
        <f>IF($A934="","",YEAR($A934)*100+MONTH($A934))</f>
        <v/>
      </c>
      <c r="D934" t="str">
        <f>IF($C934="","",VLOOKUP($C934,Baux!$A:$K,2,FALSE))</f>
        <v/>
      </c>
      <c r="E934" t="str">
        <f>IF($C934="","",VLOOKUP(VLOOKUP($C934,Baux!$A:$K,3,FALSE),Locataires!$A:$I,2,FALSE))</f>
        <v/>
      </c>
      <c r="F934" t="str">
        <f>IF($C934="","",VLOOKUP($C934,Baux!$A:$K,8,FALSE))</f>
        <v/>
      </c>
      <c r="G934" s="12" t="str">
        <f>IF(OR($A934="",$F934=""),"",DATE(YEAR($A934),MONTH($A934),$F934))</f>
        <v/>
      </c>
      <c r="H934" s="13" t="str">
        <f>IF($C934="","",VLOOKUP($C934,Baux!$A:$K,6,FALSE))</f>
        <v/>
      </c>
      <c r="I934" s="13" t="str">
        <f>IF($C934="","",VLOOKUP($C934,Baux!$A:$K,7,FALSE))</f>
        <v/>
      </c>
      <c r="J934" s="13" t="str">
        <f>IF($C934="","",$H934+$I934)</f>
        <v/>
      </c>
      <c r="K934" s="13" t="str">
        <f>IF($C934="","",SUMIFS(Banque_Transactions!$E:$E,Banque_Transactions!$G:$G,$C934&amp;"-"&amp;$B934))</f>
        <v/>
      </c>
      <c r="L934" s="13" t="str">
        <f>IF($C934="","",$J934-$K934)</f>
        <v/>
      </c>
      <c r="M934" t="str">
        <f>IF($C934="","",IF($L934&lt;=0,"Payé",IF($K934=0,"Impayé","Partiel")))</f>
        <v/>
      </c>
    </row>
    <row r="935" spans="1:13" ht="15">
      <c r="A935" s="17"/>
      <c r="B935" t="str">
        <f>IF($A935="","",YEAR($A935)*100+MONTH($A935))</f>
        <v/>
      </c>
      <c r="D935" t="str">
        <f>IF($C935="","",VLOOKUP($C935,Baux!$A:$K,2,FALSE))</f>
        <v/>
      </c>
      <c r="E935" t="str">
        <f>IF($C935="","",VLOOKUP(VLOOKUP($C935,Baux!$A:$K,3,FALSE),Locataires!$A:$I,2,FALSE))</f>
        <v/>
      </c>
      <c r="F935" t="str">
        <f>IF($C935="","",VLOOKUP($C935,Baux!$A:$K,8,FALSE))</f>
        <v/>
      </c>
      <c r="G935" s="12" t="str">
        <f>IF(OR($A935="",$F935=""),"",DATE(YEAR($A935),MONTH($A935),$F935))</f>
        <v/>
      </c>
      <c r="H935" s="13" t="str">
        <f>IF($C935="","",VLOOKUP($C935,Baux!$A:$K,6,FALSE))</f>
        <v/>
      </c>
      <c r="I935" s="13" t="str">
        <f>IF($C935="","",VLOOKUP($C935,Baux!$A:$K,7,FALSE))</f>
        <v/>
      </c>
      <c r="J935" s="13" t="str">
        <f>IF($C935="","",$H935+$I935)</f>
        <v/>
      </c>
      <c r="K935" s="13" t="str">
        <f>IF($C935="","",SUMIFS(Banque_Transactions!$E:$E,Banque_Transactions!$G:$G,$C935&amp;"-"&amp;$B935))</f>
        <v/>
      </c>
      <c r="L935" s="13" t="str">
        <f>IF($C935="","",$J935-$K935)</f>
        <v/>
      </c>
      <c r="M935" t="str">
        <f>IF($C935="","",IF($L935&lt;=0,"Payé",IF($K935=0,"Impayé","Partiel")))</f>
        <v/>
      </c>
    </row>
    <row r="936" spans="1:13" ht="15">
      <c r="A936" s="17"/>
      <c r="B936" t="str">
        <f>IF($A936="","",YEAR($A936)*100+MONTH($A936))</f>
        <v/>
      </c>
      <c r="D936" t="str">
        <f>IF($C936="","",VLOOKUP($C936,Baux!$A:$K,2,FALSE))</f>
        <v/>
      </c>
      <c r="E936" t="str">
        <f>IF($C936="","",VLOOKUP(VLOOKUP($C936,Baux!$A:$K,3,FALSE),Locataires!$A:$I,2,FALSE))</f>
        <v/>
      </c>
      <c r="F936" t="str">
        <f>IF($C936="","",VLOOKUP($C936,Baux!$A:$K,8,FALSE))</f>
        <v/>
      </c>
      <c r="G936" s="12" t="str">
        <f>IF(OR($A936="",$F936=""),"",DATE(YEAR($A936),MONTH($A936),$F936))</f>
        <v/>
      </c>
      <c r="H936" s="13" t="str">
        <f>IF($C936="","",VLOOKUP($C936,Baux!$A:$K,6,FALSE))</f>
        <v/>
      </c>
      <c r="I936" s="13" t="str">
        <f>IF($C936="","",VLOOKUP($C936,Baux!$A:$K,7,FALSE))</f>
        <v/>
      </c>
      <c r="J936" s="13" t="str">
        <f>IF($C936="","",$H936+$I936)</f>
        <v/>
      </c>
      <c r="K936" s="13" t="str">
        <f>IF($C936="","",SUMIFS(Banque_Transactions!$E:$E,Banque_Transactions!$G:$G,$C936&amp;"-"&amp;$B936))</f>
        <v/>
      </c>
      <c r="L936" s="13" t="str">
        <f>IF($C936="","",$J936-$K936)</f>
        <v/>
      </c>
      <c r="M936" t="str">
        <f>IF($C936="","",IF($L936&lt;=0,"Payé",IF($K936=0,"Impayé","Partiel")))</f>
        <v/>
      </c>
    </row>
    <row r="937" spans="1:13" ht="15">
      <c r="A937" s="17"/>
      <c r="B937" t="str">
        <f>IF($A937="","",YEAR($A937)*100+MONTH($A937))</f>
        <v/>
      </c>
      <c r="D937" t="str">
        <f>IF($C937="","",VLOOKUP($C937,Baux!$A:$K,2,FALSE))</f>
        <v/>
      </c>
      <c r="E937" t="str">
        <f>IF($C937="","",VLOOKUP(VLOOKUP($C937,Baux!$A:$K,3,FALSE),Locataires!$A:$I,2,FALSE))</f>
        <v/>
      </c>
      <c r="F937" t="str">
        <f>IF($C937="","",VLOOKUP($C937,Baux!$A:$K,8,FALSE))</f>
        <v/>
      </c>
      <c r="G937" s="12" t="str">
        <f>IF(OR($A937="",$F937=""),"",DATE(YEAR($A937),MONTH($A937),$F937))</f>
        <v/>
      </c>
      <c r="H937" s="13" t="str">
        <f>IF($C937="","",VLOOKUP($C937,Baux!$A:$K,6,FALSE))</f>
        <v/>
      </c>
      <c r="I937" s="13" t="str">
        <f>IF($C937="","",VLOOKUP($C937,Baux!$A:$K,7,FALSE))</f>
        <v/>
      </c>
      <c r="J937" s="13" t="str">
        <f>IF($C937="","",$H937+$I937)</f>
        <v/>
      </c>
      <c r="K937" s="13" t="str">
        <f>IF($C937="","",SUMIFS(Banque_Transactions!$E:$E,Banque_Transactions!$G:$G,$C937&amp;"-"&amp;$B937))</f>
        <v/>
      </c>
      <c r="L937" s="13" t="str">
        <f>IF($C937="","",$J937-$K937)</f>
        <v/>
      </c>
      <c r="M937" t="str">
        <f>IF($C937="","",IF($L937&lt;=0,"Payé",IF($K937=0,"Impayé","Partiel")))</f>
        <v/>
      </c>
    </row>
    <row r="938" spans="1:13" ht="15">
      <c r="A938" s="17"/>
      <c r="B938" t="str">
        <f>IF($A938="","",YEAR($A938)*100+MONTH($A938))</f>
        <v/>
      </c>
      <c r="D938" t="str">
        <f>IF($C938="","",VLOOKUP($C938,Baux!$A:$K,2,FALSE))</f>
        <v/>
      </c>
      <c r="E938" t="str">
        <f>IF($C938="","",VLOOKUP(VLOOKUP($C938,Baux!$A:$K,3,FALSE),Locataires!$A:$I,2,FALSE))</f>
        <v/>
      </c>
      <c r="F938" t="str">
        <f>IF($C938="","",VLOOKUP($C938,Baux!$A:$K,8,FALSE))</f>
        <v/>
      </c>
      <c r="G938" s="12" t="str">
        <f>IF(OR($A938="",$F938=""),"",DATE(YEAR($A938),MONTH($A938),$F938))</f>
        <v/>
      </c>
      <c r="H938" s="13" t="str">
        <f>IF($C938="","",VLOOKUP($C938,Baux!$A:$K,6,FALSE))</f>
        <v/>
      </c>
      <c r="I938" s="13" t="str">
        <f>IF($C938="","",VLOOKUP($C938,Baux!$A:$K,7,FALSE))</f>
        <v/>
      </c>
      <c r="J938" s="13" t="str">
        <f>IF($C938="","",$H938+$I938)</f>
        <v/>
      </c>
      <c r="K938" s="13" t="str">
        <f>IF($C938="","",SUMIFS(Banque_Transactions!$E:$E,Banque_Transactions!$G:$G,$C938&amp;"-"&amp;$B938))</f>
        <v/>
      </c>
      <c r="L938" s="13" t="str">
        <f>IF($C938="","",$J938-$K938)</f>
        <v/>
      </c>
      <c r="M938" t="str">
        <f>IF($C938="","",IF($L938&lt;=0,"Payé",IF($K938=0,"Impayé","Partiel")))</f>
        <v/>
      </c>
    </row>
    <row r="939" spans="1:13" ht="15">
      <c r="A939" s="17"/>
      <c r="B939" t="str">
        <f>IF($A939="","",YEAR($A939)*100+MONTH($A939))</f>
        <v/>
      </c>
      <c r="D939" t="str">
        <f>IF($C939="","",VLOOKUP($C939,Baux!$A:$K,2,FALSE))</f>
        <v/>
      </c>
      <c r="E939" t="str">
        <f>IF($C939="","",VLOOKUP(VLOOKUP($C939,Baux!$A:$K,3,FALSE),Locataires!$A:$I,2,FALSE))</f>
        <v/>
      </c>
      <c r="F939" t="str">
        <f>IF($C939="","",VLOOKUP($C939,Baux!$A:$K,8,FALSE))</f>
        <v/>
      </c>
      <c r="G939" s="12" t="str">
        <f>IF(OR($A939="",$F939=""),"",DATE(YEAR($A939),MONTH($A939),$F939))</f>
        <v/>
      </c>
      <c r="H939" s="13" t="str">
        <f>IF($C939="","",VLOOKUP($C939,Baux!$A:$K,6,FALSE))</f>
        <v/>
      </c>
      <c r="I939" s="13" t="str">
        <f>IF($C939="","",VLOOKUP($C939,Baux!$A:$K,7,FALSE))</f>
        <v/>
      </c>
      <c r="J939" s="13" t="str">
        <f>IF($C939="","",$H939+$I939)</f>
        <v/>
      </c>
      <c r="K939" s="13" t="str">
        <f>IF($C939="","",SUMIFS(Banque_Transactions!$E:$E,Banque_Transactions!$G:$G,$C939&amp;"-"&amp;$B939))</f>
        <v/>
      </c>
      <c r="L939" s="13" t="str">
        <f>IF($C939="","",$J939-$K939)</f>
        <v/>
      </c>
      <c r="M939" t="str">
        <f>IF($C939="","",IF($L939&lt;=0,"Payé",IF($K939=0,"Impayé","Partiel")))</f>
        <v/>
      </c>
    </row>
    <row r="940" spans="1:13" ht="15">
      <c r="A940" s="17"/>
      <c r="B940" t="str">
        <f>IF($A940="","",YEAR($A940)*100+MONTH($A940))</f>
        <v/>
      </c>
      <c r="D940" t="str">
        <f>IF($C940="","",VLOOKUP($C940,Baux!$A:$K,2,FALSE))</f>
        <v/>
      </c>
      <c r="E940" t="str">
        <f>IF($C940="","",VLOOKUP(VLOOKUP($C940,Baux!$A:$K,3,FALSE),Locataires!$A:$I,2,FALSE))</f>
        <v/>
      </c>
      <c r="F940" t="str">
        <f>IF($C940="","",VLOOKUP($C940,Baux!$A:$K,8,FALSE))</f>
        <v/>
      </c>
      <c r="G940" s="12" t="str">
        <f>IF(OR($A940="",$F940=""),"",DATE(YEAR($A940),MONTH($A940),$F940))</f>
        <v/>
      </c>
      <c r="H940" s="13" t="str">
        <f>IF($C940="","",VLOOKUP($C940,Baux!$A:$K,6,FALSE))</f>
        <v/>
      </c>
      <c r="I940" s="13" t="str">
        <f>IF($C940="","",VLOOKUP($C940,Baux!$A:$K,7,FALSE))</f>
        <v/>
      </c>
      <c r="J940" s="13" t="str">
        <f>IF($C940="","",$H940+$I940)</f>
        <v/>
      </c>
      <c r="K940" s="13" t="str">
        <f>IF($C940="","",SUMIFS(Banque_Transactions!$E:$E,Banque_Transactions!$G:$G,$C940&amp;"-"&amp;$B940))</f>
        <v/>
      </c>
      <c r="L940" s="13" t="str">
        <f>IF($C940="","",$J940-$K940)</f>
        <v/>
      </c>
      <c r="M940" t="str">
        <f>IF($C940="","",IF($L940&lt;=0,"Payé",IF($K940=0,"Impayé","Partiel")))</f>
        <v/>
      </c>
    </row>
    <row r="941" spans="1:13" ht="15">
      <c r="A941" s="17"/>
      <c r="B941" t="str">
        <f>IF($A941="","",YEAR($A941)*100+MONTH($A941))</f>
        <v/>
      </c>
      <c r="D941" t="str">
        <f>IF($C941="","",VLOOKUP($C941,Baux!$A:$K,2,FALSE))</f>
        <v/>
      </c>
      <c r="E941" t="str">
        <f>IF($C941="","",VLOOKUP(VLOOKUP($C941,Baux!$A:$K,3,FALSE),Locataires!$A:$I,2,FALSE))</f>
        <v/>
      </c>
      <c r="F941" t="str">
        <f>IF($C941="","",VLOOKUP($C941,Baux!$A:$K,8,FALSE))</f>
        <v/>
      </c>
      <c r="G941" s="12" t="str">
        <f>IF(OR($A941="",$F941=""),"",DATE(YEAR($A941),MONTH($A941),$F941))</f>
        <v/>
      </c>
      <c r="H941" s="13" t="str">
        <f>IF($C941="","",VLOOKUP($C941,Baux!$A:$K,6,FALSE))</f>
        <v/>
      </c>
      <c r="I941" s="13" t="str">
        <f>IF($C941="","",VLOOKUP($C941,Baux!$A:$K,7,FALSE))</f>
        <v/>
      </c>
      <c r="J941" s="13" t="str">
        <f>IF($C941="","",$H941+$I941)</f>
        <v/>
      </c>
      <c r="K941" s="13" t="str">
        <f>IF($C941="","",SUMIFS(Banque_Transactions!$E:$E,Banque_Transactions!$G:$G,$C941&amp;"-"&amp;$B941))</f>
        <v/>
      </c>
      <c r="L941" s="13" t="str">
        <f>IF($C941="","",$J941-$K941)</f>
        <v/>
      </c>
      <c r="M941" t="str">
        <f>IF($C941="","",IF($L941&lt;=0,"Payé",IF($K941=0,"Impayé","Partiel")))</f>
        <v/>
      </c>
    </row>
    <row r="942" spans="1:13" ht="15">
      <c r="A942" s="17"/>
      <c r="B942" t="str">
        <f>IF($A942="","",YEAR($A942)*100+MONTH($A942))</f>
        <v/>
      </c>
      <c r="D942" t="str">
        <f>IF($C942="","",VLOOKUP($C942,Baux!$A:$K,2,FALSE))</f>
        <v/>
      </c>
      <c r="E942" t="str">
        <f>IF($C942="","",VLOOKUP(VLOOKUP($C942,Baux!$A:$K,3,FALSE),Locataires!$A:$I,2,FALSE))</f>
        <v/>
      </c>
      <c r="F942" t="str">
        <f>IF($C942="","",VLOOKUP($C942,Baux!$A:$K,8,FALSE))</f>
        <v/>
      </c>
      <c r="G942" s="12" t="str">
        <f>IF(OR($A942="",$F942=""),"",DATE(YEAR($A942),MONTH($A942),$F942))</f>
        <v/>
      </c>
      <c r="H942" s="13" t="str">
        <f>IF($C942="","",VLOOKUP($C942,Baux!$A:$K,6,FALSE))</f>
        <v/>
      </c>
      <c r="I942" s="13" t="str">
        <f>IF($C942="","",VLOOKUP($C942,Baux!$A:$K,7,FALSE))</f>
        <v/>
      </c>
      <c r="J942" s="13" t="str">
        <f>IF($C942="","",$H942+$I942)</f>
        <v/>
      </c>
      <c r="K942" s="13" t="str">
        <f>IF($C942="","",SUMIFS(Banque_Transactions!$E:$E,Banque_Transactions!$G:$G,$C942&amp;"-"&amp;$B942))</f>
        <v/>
      </c>
      <c r="L942" s="13" t="str">
        <f>IF($C942="","",$J942-$K942)</f>
        <v/>
      </c>
      <c r="M942" t="str">
        <f>IF($C942="","",IF($L942&lt;=0,"Payé",IF($K942=0,"Impayé","Partiel")))</f>
        <v/>
      </c>
    </row>
    <row r="943" spans="1:13" ht="15">
      <c r="A943" s="17"/>
      <c r="B943" t="str">
        <f>IF($A943="","",YEAR($A943)*100+MONTH($A943))</f>
        <v/>
      </c>
      <c r="D943" t="str">
        <f>IF($C943="","",VLOOKUP($C943,Baux!$A:$K,2,FALSE))</f>
        <v/>
      </c>
      <c r="E943" t="str">
        <f>IF($C943="","",VLOOKUP(VLOOKUP($C943,Baux!$A:$K,3,FALSE),Locataires!$A:$I,2,FALSE))</f>
        <v/>
      </c>
      <c r="F943" t="str">
        <f>IF($C943="","",VLOOKUP($C943,Baux!$A:$K,8,FALSE))</f>
        <v/>
      </c>
      <c r="G943" s="12" t="str">
        <f>IF(OR($A943="",$F943=""),"",DATE(YEAR($A943),MONTH($A943),$F943))</f>
        <v/>
      </c>
      <c r="H943" s="13" t="str">
        <f>IF($C943="","",VLOOKUP($C943,Baux!$A:$K,6,FALSE))</f>
        <v/>
      </c>
      <c r="I943" s="13" t="str">
        <f>IF($C943="","",VLOOKUP($C943,Baux!$A:$K,7,FALSE))</f>
        <v/>
      </c>
      <c r="J943" s="13" t="str">
        <f>IF($C943="","",$H943+$I943)</f>
        <v/>
      </c>
      <c r="K943" s="13" t="str">
        <f>IF($C943="","",SUMIFS(Banque_Transactions!$E:$E,Banque_Transactions!$G:$G,$C943&amp;"-"&amp;$B943))</f>
        <v/>
      </c>
      <c r="L943" s="13" t="str">
        <f>IF($C943="","",$J943-$K943)</f>
        <v/>
      </c>
      <c r="M943" t="str">
        <f>IF($C943="","",IF($L943&lt;=0,"Payé",IF($K943=0,"Impayé","Partiel")))</f>
        <v/>
      </c>
    </row>
    <row r="944" spans="1:13" ht="15">
      <c r="A944" s="17"/>
      <c r="B944" t="str">
        <f>IF($A944="","",YEAR($A944)*100+MONTH($A944))</f>
        <v/>
      </c>
      <c r="D944" t="str">
        <f>IF($C944="","",VLOOKUP($C944,Baux!$A:$K,2,FALSE))</f>
        <v/>
      </c>
      <c r="E944" t="str">
        <f>IF($C944="","",VLOOKUP(VLOOKUP($C944,Baux!$A:$K,3,FALSE),Locataires!$A:$I,2,FALSE))</f>
        <v/>
      </c>
      <c r="F944" t="str">
        <f>IF($C944="","",VLOOKUP($C944,Baux!$A:$K,8,FALSE))</f>
        <v/>
      </c>
      <c r="G944" s="12" t="str">
        <f>IF(OR($A944="",$F944=""),"",DATE(YEAR($A944),MONTH($A944),$F944))</f>
        <v/>
      </c>
      <c r="H944" s="13" t="str">
        <f>IF($C944="","",VLOOKUP($C944,Baux!$A:$K,6,FALSE))</f>
        <v/>
      </c>
      <c r="I944" s="13" t="str">
        <f>IF($C944="","",VLOOKUP($C944,Baux!$A:$K,7,FALSE))</f>
        <v/>
      </c>
      <c r="J944" s="13" t="str">
        <f>IF($C944="","",$H944+$I944)</f>
        <v/>
      </c>
      <c r="K944" s="13" t="str">
        <f>IF($C944="","",SUMIFS(Banque_Transactions!$E:$E,Banque_Transactions!$G:$G,$C944&amp;"-"&amp;$B944))</f>
        <v/>
      </c>
      <c r="L944" s="13" t="str">
        <f>IF($C944="","",$J944-$K944)</f>
        <v/>
      </c>
      <c r="M944" t="str">
        <f>IF($C944="","",IF($L944&lt;=0,"Payé",IF($K944=0,"Impayé","Partiel")))</f>
        <v/>
      </c>
    </row>
    <row r="945" spans="1:13" ht="15">
      <c r="A945" s="17"/>
      <c r="B945" t="str">
        <f>IF($A945="","",YEAR($A945)*100+MONTH($A945))</f>
        <v/>
      </c>
      <c r="D945" t="str">
        <f>IF($C945="","",VLOOKUP($C945,Baux!$A:$K,2,FALSE))</f>
        <v/>
      </c>
      <c r="E945" t="str">
        <f>IF($C945="","",VLOOKUP(VLOOKUP($C945,Baux!$A:$K,3,FALSE),Locataires!$A:$I,2,FALSE))</f>
        <v/>
      </c>
      <c r="F945" t="str">
        <f>IF($C945="","",VLOOKUP($C945,Baux!$A:$K,8,FALSE))</f>
        <v/>
      </c>
      <c r="G945" s="12" t="str">
        <f>IF(OR($A945="",$F945=""),"",DATE(YEAR($A945),MONTH($A945),$F945))</f>
        <v/>
      </c>
      <c r="H945" s="13" t="str">
        <f>IF($C945="","",VLOOKUP($C945,Baux!$A:$K,6,FALSE))</f>
        <v/>
      </c>
      <c r="I945" s="13" t="str">
        <f>IF($C945="","",VLOOKUP($C945,Baux!$A:$K,7,FALSE))</f>
        <v/>
      </c>
      <c r="J945" s="13" t="str">
        <f>IF($C945="","",$H945+$I945)</f>
        <v/>
      </c>
      <c r="K945" s="13" t="str">
        <f>IF($C945="","",SUMIFS(Banque_Transactions!$E:$E,Banque_Transactions!$G:$G,$C945&amp;"-"&amp;$B945))</f>
        <v/>
      </c>
      <c r="L945" s="13" t="str">
        <f>IF($C945="","",$J945-$K945)</f>
        <v/>
      </c>
      <c r="M945" t="str">
        <f>IF($C945="","",IF($L945&lt;=0,"Payé",IF($K945=0,"Impayé","Partiel")))</f>
        <v/>
      </c>
    </row>
    <row r="946" spans="1:13" ht="15">
      <c r="A946" s="17"/>
      <c r="B946" t="str">
        <f>IF($A946="","",YEAR($A946)*100+MONTH($A946))</f>
        <v/>
      </c>
      <c r="D946" t="str">
        <f>IF($C946="","",VLOOKUP($C946,Baux!$A:$K,2,FALSE))</f>
        <v/>
      </c>
      <c r="E946" t="str">
        <f>IF($C946="","",VLOOKUP(VLOOKUP($C946,Baux!$A:$K,3,FALSE),Locataires!$A:$I,2,FALSE))</f>
        <v/>
      </c>
      <c r="F946" t="str">
        <f>IF($C946="","",VLOOKUP($C946,Baux!$A:$K,8,FALSE))</f>
        <v/>
      </c>
      <c r="G946" s="12" t="str">
        <f>IF(OR($A946="",$F946=""),"",DATE(YEAR($A946),MONTH($A946),$F946))</f>
        <v/>
      </c>
      <c r="H946" s="13" t="str">
        <f>IF($C946="","",VLOOKUP($C946,Baux!$A:$K,6,FALSE))</f>
        <v/>
      </c>
      <c r="I946" s="13" t="str">
        <f>IF($C946="","",VLOOKUP($C946,Baux!$A:$K,7,FALSE))</f>
        <v/>
      </c>
      <c r="J946" s="13" t="str">
        <f>IF($C946="","",$H946+$I946)</f>
        <v/>
      </c>
      <c r="K946" s="13" t="str">
        <f>IF($C946="","",SUMIFS(Banque_Transactions!$E:$E,Banque_Transactions!$G:$G,$C946&amp;"-"&amp;$B946))</f>
        <v/>
      </c>
      <c r="L946" s="13" t="str">
        <f>IF($C946="","",$J946-$K946)</f>
        <v/>
      </c>
      <c r="M946" t="str">
        <f>IF($C946="","",IF($L946&lt;=0,"Payé",IF($K946=0,"Impayé","Partiel")))</f>
        <v/>
      </c>
    </row>
    <row r="947" spans="1:13" ht="15">
      <c r="A947" s="17"/>
      <c r="B947" t="str">
        <f>IF($A947="","",YEAR($A947)*100+MONTH($A947))</f>
        <v/>
      </c>
      <c r="D947" t="str">
        <f>IF($C947="","",VLOOKUP($C947,Baux!$A:$K,2,FALSE))</f>
        <v/>
      </c>
      <c r="E947" t="str">
        <f>IF($C947="","",VLOOKUP(VLOOKUP($C947,Baux!$A:$K,3,FALSE),Locataires!$A:$I,2,FALSE))</f>
        <v/>
      </c>
      <c r="F947" t="str">
        <f>IF($C947="","",VLOOKUP($C947,Baux!$A:$K,8,FALSE))</f>
        <v/>
      </c>
      <c r="G947" s="12" t="str">
        <f>IF(OR($A947="",$F947=""),"",DATE(YEAR($A947),MONTH($A947),$F947))</f>
        <v/>
      </c>
      <c r="H947" s="13" t="str">
        <f>IF($C947="","",VLOOKUP($C947,Baux!$A:$K,6,FALSE))</f>
        <v/>
      </c>
      <c r="I947" s="13" t="str">
        <f>IF($C947="","",VLOOKUP($C947,Baux!$A:$K,7,FALSE))</f>
        <v/>
      </c>
      <c r="J947" s="13" t="str">
        <f>IF($C947="","",$H947+$I947)</f>
        <v/>
      </c>
      <c r="K947" s="13" t="str">
        <f>IF($C947="","",SUMIFS(Banque_Transactions!$E:$E,Banque_Transactions!$G:$G,$C947&amp;"-"&amp;$B947))</f>
        <v/>
      </c>
      <c r="L947" s="13" t="str">
        <f>IF($C947="","",$J947-$K947)</f>
        <v/>
      </c>
      <c r="M947" t="str">
        <f>IF($C947="","",IF($L947&lt;=0,"Payé",IF($K947=0,"Impayé","Partiel")))</f>
        <v/>
      </c>
    </row>
    <row r="948" spans="1:13" ht="15">
      <c r="A948" s="17"/>
      <c r="B948" t="str">
        <f>IF($A948="","",YEAR($A948)*100+MONTH($A948))</f>
        <v/>
      </c>
      <c r="D948" t="str">
        <f>IF($C948="","",VLOOKUP($C948,Baux!$A:$K,2,FALSE))</f>
        <v/>
      </c>
      <c r="E948" t="str">
        <f>IF($C948="","",VLOOKUP(VLOOKUP($C948,Baux!$A:$K,3,FALSE),Locataires!$A:$I,2,FALSE))</f>
        <v/>
      </c>
      <c r="F948" t="str">
        <f>IF($C948="","",VLOOKUP($C948,Baux!$A:$K,8,FALSE))</f>
        <v/>
      </c>
      <c r="G948" s="12" t="str">
        <f>IF(OR($A948="",$F948=""),"",DATE(YEAR($A948),MONTH($A948),$F948))</f>
        <v/>
      </c>
      <c r="H948" s="13" t="str">
        <f>IF($C948="","",VLOOKUP($C948,Baux!$A:$K,6,FALSE))</f>
        <v/>
      </c>
      <c r="I948" s="13" t="str">
        <f>IF($C948="","",VLOOKUP($C948,Baux!$A:$K,7,FALSE))</f>
        <v/>
      </c>
      <c r="J948" s="13" t="str">
        <f>IF($C948="","",$H948+$I948)</f>
        <v/>
      </c>
      <c r="K948" s="13" t="str">
        <f>IF($C948="","",SUMIFS(Banque_Transactions!$E:$E,Banque_Transactions!$G:$G,$C948&amp;"-"&amp;$B948))</f>
        <v/>
      </c>
      <c r="L948" s="13" t="str">
        <f>IF($C948="","",$J948-$K948)</f>
        <v/>
      </c>
      <c r="M948" t="str">
        <f>IF($C948="","",IF($L948&lt;=0,"Payé",IF($K948=0,"Impayé","Partiel")))</f>
        <v/>
      </c>
    </row>
    <row r="949" spans="1:13" ht="15">
      <c r="A949" s="17"/>
      <c r="B949" t="str">
        <f>IF($A949="","",YEAR($A949)*100+MONTH($A949))</f>
        <v/>
      </c>
      <c r="D949" t="str">
        <f>IF($C949="","",VLOOKUP($C949,Baux!$A:$K,2,FALSE))</f>
        <v/>
      </c>
      <c r="E949" t="str">
        <f>IF($C949="","",VLOOKUP(VLOOKUP($C949,Baux!$A:$K,3,FALSE),Locataires!$A:$I,2,FALSE))</f>
        <v/>
      </c>
      <c r="F949" t="str">
        <f>IF($C949="","",VLOOKUP($C949,Baux!$A:$K,8,FALSE))</f>
        <v/>
      </c>
      <c r="G949" s="12" t="str">
        <f>IF(OR($A949="",$F949=""),"",DATE(YEAR($A949),MONTH($A949),$F949))</f>
        <v/>
      </c>
      <c r="H949" s="13" t="str">
        <f>IF($C949="","",VLOOKUP($C949,Baux!$A:$K,6,FALSE))</f>
        <v/>
      </c>
      <c r="I949" s="13" t="str">
        <f>IF($C949="","",VLOOKUP($C949,Baux!$A:$K,7,FALSE))</f>
        <v/>
      </c>
      <c r="J949" s="13" t="str">
        <f>IF($C949="","",$H949+$I949)</f>
        <v/>
      </c>
      <c r="K949" s="13" t="str">
        <f>IF($C949="","",SUMIFS(Banque_Transactions!$E:$E,Banque_Transactions!$G:$G,$C949&amp;"-"&amp;$B949))</f>
        <v/>
      </c>
      <c r="L949" s="13" t="str">
        <f>IF($C949="","",$J949-$K949)</f>
        <v/>
      </c>
      <c r="M949" t="str">
        <f>IF($C949="","",IF($L949&lt;=0,"Payé",IF($K949=0,"Impayé","Partiel")))</f>
        <v/>
      </c>
    </row>
    <row r="950" spans="1:13" ht="15">
      <c r="A950" s="17"/>
      <c r="B950" t="str">
        <f>IF($A950="","",YEAR($A950)*100+MONTH($A950))</f>
        <v/>
      </c>
      <c r="D950" t="str">
        <f>IF($C950="","",VLOOKUP($C950,Baux!$A:$K,2,FALSE))</f>
        <v/>
      </c>
      <c r="E950" t="str">
        <f>IF($C950="","",VLOOKUP(VLOOKUP($C950,Baux!$A:$K,3,FALSE),Locataires!$A:$I,2,FALSE))</f>
        <v/>
      </c>
      <c r="F950" t="str">
        <f>IF($C950="","",VLOOKUP($C950,Baux!$A:$K,8,FALSE))</f>
        <v/>
      </c>
      <c r="G950" s="12" t="str">
        <f>IF(OR($A950="",$F950=""),"",DATE(YEAR($A950),MONTH($A950),$F950))</f>
        <v/>
      </c>
      <c r="H950" s="13" t="str">
        <f>IF($C950="","",VLOOKUP($C950,Baux!$A:$K,6,FALSE))</f>
        <v/>
      </c>
      <c r="I950" s="13" t="str">
        <f>IF($C950="","",VLOOKUP($C950,Baux!$A:$K,7,FALSE))</f>
        <v/>
      </c>
      <c r="J950" s="13" t="str">
        <f>IF($C950="","",$H950+$I950)</f>
        <v/>
      </c>
      <c r="K950" s="13" t="str">
        <f>IF($C950="","",SUMIFS(Banque_Transactions!$E:$E,Banque_Transactions!$G:$G,$C950&amp;"-"&amp;$B950))</f>
        <v/>
      </c>
      <c r="L950" s="13" t="str">
        <f>IF($C950="","",$J950-$K950)</f>
        <v/>
      </c>
      <c r="M950" t="str">
        <f>IF($C950="","",IF($L950&lt;=0,"Payé",IF($K950=0,"Impayé","Partiel")))</f>
        <v/>
      </c>
    </row>
    <row r="951" spans="1:13" ht="15">
      <c r="A951" s="17"/>
      <c r="B951" t="str">
        <f>IF($A951="","",YEAR($A951)*100+MONTH($A951))</f>
        <v/>
      </c>
      <c r="D951" t="str">
        <f>IF($C951="","",VLOOKUP($C951,Baux!$A:$K,2,FALSE))</f>
        <v/>
      </c>
      <c r="E951" t="str">
        <f>IF($C951="","",VLOOKUP(VLOOKUP($C951,Baux!$A:$K,3,FALSE),Locataires!$A:$I,2,FALSE))</f>
        <v/>
      </c>
      <c r="F951" t="str">
        <f>IF($C951="","",VLOOKUP($C951,Baux!$A:$K,8,FALSE))</f>
        <v/>
      </c>
      <c r="G951" s="12" t="str">
        <f>IF(OR($A951="",$F951=""),"",DATE(YEAR($A951),MONTH($A951),$F951))</f>
        <v/>
      </c>
      <c r="H951" s="13" t="str">
        <f>IF($C951="","",VLOOKUP($C951,Baux!$A:$K,6,FALSE))</f>
        <v/>
      </c>
      <c r="I951" s="13" t="str">
        <f>IF($C951="","",VLOOKUP($C951,Baux!$A:$K,7,FALSE))</f>
        <v/>
      </c>
      <c r="J951" s="13" t="str">
        <f>IF($C951="","",$H951+$I951)</f>
        <v/>
      </c>
      <c r="K951" s="13" t="str">
        <f>IF($C951="","",SUMIFS(Banque_Transactions!$E:$E,Banque_Transactions!$G:$G,$C951&amp;"-"&amp;$B951))</f>
        <v/>
      </c>
      <c r="L951" s="13" t="str">
        <f>IF($C951="","",$J951-$K951)</f>
        <v/>
      </c>
      <c r="M951" t="str">
        <f>IF($C951="","",IF($L951&lt;=0,"Payé",IF($K951=0,"Impayé","Partiel")))</f>
        <v/>
      </c>
    </row>
    <row r="952" spans="1:13" ht="15">
      <c r="A952" s="17"/>
      <c r="B952" t="str">
        <f>IF($A952="","",YEAR($A952)*100+MONTH($A952))</f>
        <v/>
      </c>
      <c r="D952" t="str">
        <f>IF($C952="","",VLOOKUP($C952,Baux!$A:$K,2,FALSE))</f>
        <v/>
      </c>
      <c r="E952" t="str">
        <f>IF($C952="","",VLOOKUP(VLOOKUP($C952,Baux!$A:$K,3,FALSE),Locataires!$A:$I,2,FALSE))</f>
        <v/>
      </c>
      <c r="F952" t="str">
        <f>IF($C952="","",VLOOKUP($C952,Baux!$A:$K,8,FALSE))</f>
        <v/>
      </c>
      <c r="G952" s="12" t="str">
        <f>IF(OR($A952="",$F952=""),"",DATE(YEAR($A952),MONTH($A952),$F952))</f>
        <v/>
      </c>
      <c r="H952" s="13" t="str">
        <f>IF($C952="","",VLOOKUP($C952,Baux!$A:$K,6,FALSE))</f>
        <v/>
      </c>
      <c r="I952" s="13" t="str">
        <f>IF($C952="","",VLOOKUP($C952,Baux!$A:$K,7,FALSE))</f>
        <v/>
      </c>
      <c r="J952" s="13" t="str">
        <f>IF($C952="","",$H952+$I952)</f>
        <v/>
      </c>
      <c r="K952" s="13" t="str">
        <f>IF($C952="","",SUMIFS(Banque_Transactions!$E:$E,Banque_Transactions!$G:$G,$C952&amp;"-"&amp;$B952))</f>
        <v/>
      </c>
      <c r="L952" s="13" t="str">
        <f>IF($C952="","",$J952-$K952)</f>
        <v/>
      </c>
      <c r="M952" t="str">
        <f>IF($C952="","",IF($L952&lt;=0,"Payé",IF($K952=0,"Impayé","Partiel")))</f>
        <v/>
      </c>
    </row>
    <row r="953" spans="1:13" ht="15">
      <c r="A953" s="17"/>
      <c r="B953" t="str">
        <f>IF($A953="","",YEAR($A953)*100+MONTH($A953))</f>
        <v/>
      </c>
      <c r="D953" t="str">
        <f>IF($C953="","",VLOOKUP($C953,Baux!$A:$K,2,FALSE))</f>
        <v/>
      </c>
      <c r="E953" t="str">
        <f>IF($C953="","",VLOOKUP(VLOOKUP($C953,Baux!$A:$K,3,FALSE),Locataires!$A:$I,2,FALSE))</f>
        <v/>
      </c>
      <c r="F953" t="str">
        <f>IF($C953="","",VLOOKUP($C953,Baux!$A:$K,8,FALSE))</f>
        <v/>
      </c>
      <c r="G953" s="12" t="str">
        <f>IF(OR($A953="",$F953=""),"",DATE(YEAR($A953),MONTH($A953),$F953))</f>
        <v/>
      </c>
      <c r="H953" s="13" t="str">
        <f>IF($C953="","",VLOOKUP($C953,Baux!$A:$K,6,FALSE))</f>
        <v/>
      </c>
      <c r="I953" s="13" t="str">
        <f>IF($C953="","",VLOOKUP($C953,Baux!$A:$K,7,FALSE))</f>
        <v/>
      </c>
      <c r="J953" s="13" t="str">
        <f>IF($C953="","",$H953+$I953)</f>
        <v/>
      </c>
      <c r="K953" s="13" t="str">
        <f>IF($C953="","",SUMIFS(Banque_Transactions!$E:$E,Banque_Transactions!$G:$G,$C953&amp;"-"&amp;$B953))</f>
        <v/>
      </c>
      <c r="L953" s="13" t="str">
        <f>IF($C953="","",$J953-$K953)</f>
        <v/>
      </c>
      <c r="M953" t="str">
        <f>IF($C953="","",IF($L953&lt;=0,"Payé",IF($K953=0,"Impayé","Partiel")))</f>
        <v/>
      </c>
    </row>
    <row r="954" spans="1:13" ht="15">
      <c r="A954" s="17"/>
      <c r="B954" t="str">
        <f>IF($A954="","",YEAR($A954)*100+MONTH($A954))</f>
        <v/>
      </c>
      <c r="D954" t="str">
        <f>IF($C954="","",VLOOKUP($C954,Baux!$A:$K,2,FALSE))</f>
        <v/>
      </c>
      <c r="E954" t="str">
        <f>IF($C954="","",VLOOKUP(VLOOKUP($C954,Baux!$A:$K,3,FALSE),Locataires!$A:$I,2,FALSE))</f>
        <v/>
      </c>
      <c r="F954" t="str">
        <f>IF($C954="","",VLOOKUP($C954,Baux!$A:$K,8,FALSE))</f>
        <v/>
      </c>
      <c r="G954" s="12" t="str">
        <f>IF(OR($A954="",$F954=""),"",DATE(YEAR($A954),MONTH($A954),$F954))</f>
        <v/>
      </c>
      <c r="H954" s="13" t="str">
        <f>IF($C954="","",VLOOKUP($C954,Baux!$A:$K,6,FALSE))</f>
        <v/>
      </c>
      <c r="I954" s="13" t="str">
        <f>IF($C954="","",VLOOKUP($C954,Baux!$A:$K,7,FALSE))</f>
        <v/>
      </c>
      <c r="J954" s="13" t="str">
        <f>IF($C954="","",$H954+$I954)</f>
        <v/>
      </c>
      <c r="K954" s="13" t="str">
        <f>IF($C954="","",SUMIFS(Banque_Transactions!$E:$E,Banque_Transactions!$G:$G,$C954&amp;"-"&amp;$B954))</f>
        <v/>
      </c>
      <c r="L954" s="13" t="str">
        <f>IF($C954="","",$J954-$K954)</f>
        <v/>
      </c>
      <c r="M954" t="str">
        <f>IF($C954="","",IF($L954&lt;=0,"Payé",IF($K954=0,"Impayé","Partiel")))</f>
        <v/>
      </c>
    </row>
    <row r="955" spans="1:13" ht="15">
      <c r="A955" s="17"/>
      <c r="B955" t="str">
        <f>IF($A955="","",YEAR($A955)*100+MONTH($A955))</f>
        <v/>
      </c>
      <c r="D955" t="str">
        <f>IF($C955="","",VLOOKUP($C955,Baux!$A:$K,2,FALSE))</f>
        <v/>
      </c>
      <c r="E955" t="str">
        <f>IF($C955="","",VLOOKUP(VLOOKUP($C955,Baux!$A:$K,3,FALSE),Locataires!$A:$I,2,FALSE))</f>
        <v/>
      </c>
      <c r="F955" t="str">
        <f>IF($C955="","",VLOOKUP($C955,Baux!$A:$K,8,FALSE))</f>
        <v/>
      </c>
      <c r="G955" s="12" t="str">
        <f>IF(OR($A955="",$F955=""),"",DATE(YEAR($A955),MONTH($A955),$F955))</f>
        <v/>
      </c>
      <c r="H955" s="13" t="str">
        <f>IF($C955="","",VLOOKUP($C955,Baux!$A:$K,6,FALSE))</f>
        <v/>
      </c>
      <c r="I955" s="13" t="str">
        <f>IF($C955="","",VLOOKUP($C955,Baux!$A:$K,7,FALSE))</f>
        <v/>
      </c>
      <c r="J955" s="13" t="str">
        <f>IF($C955="","",$H955+$I955)</f>
        <v/>
      </c>
      <c r="K955" s="13" t="str">
        <f>IF($C955="","",SUMIFS(Banque_Transactions!$E:$E,Banque_Transactions!$G:$G,$C955&amp;"-"&amp;$B955))</f>
        <v/>
      </c>
      <c r="L955" s="13" t="str">
        <f>IF($C955="","",$J955-$K955)</f>
        <v/>
      </c>
      <c r="M955" t="str">
        <f>IF($C955="","",IF($L955&lt;=0,"Payé",IF($K955=0,"Impayé","Partiel")))</f>
        <v/>
      </c>
    </row>
    <row r="956" spans="1:13" ht="15">
      <c r="A956" s="17"/>
      <c r="B956" t="str">
        <f>IF($A956="","",YEAR($A956)*100+MONTH($A956))</f>
        <v/>
      </c>
      <c r="D956" t="str">
        <f>IF($C956="","",VLOOKUP($C956,Baux!$A:$K,2,FALSE))</f>
        <v/>
      </c>
      <c r="E956" t="str">
        <f>IF($C956="","",VLOOKUP(VLOOKUP($C956,Baux!$A:$K,3,FALSE),Locataires!$A:$I,2,FALSE))</f>
        <v/>
      </c>
      <c r="F956" t="str">
        <f>IF($C956="","",VLOOKUP($C956,Baux!$A:$K,8,FALSE))</f>
        <v/>
      </c>
      <c r="G956" s="12" t="str">
        <f>IF(OR($A956="",$F956=""),"",DATE(YEAR($A956),MONTH($A956),$F956))</f>
        <v/>
      </c>
      <c r="H956" s="13" t="str">
        <f>IF($C956="","",VLOOKUP($C956,Baux!$A:$K,6,FALSE))</f>
        <v/>
      </c>
      <c r="I956" s="13" t="str">
        <f>IF($C956="","",VLOOKUP($C956,Baux!$A:$K,7,FALSE))</f>
        <v/>
      </c>
      <c r="J956" s="13" t="str">
        <f>IF($C956="","",$H956+$I956)</f>
        <v/>
      </c>
      <c r="K956" s="13" t="str">
        <f>IF($C956="","",SUMIFS(Banque_Transactions!$E:$E,Banque_Transactions!$G:$G,$C956&amp;"-"&amp;$B956))</f>
        <v/>
      </c>
      <c r="L956" s="13" t="str">
        <f>IF($C956="","",$J956-$K956)</f>
        <v/>
      </c>
      <c r="M956" t="str">
        <f>IF($C956="","",IF($L956&lt;=0,"Payé",IF($K956=0,"Impayé","Partiel")))</f>
        <v/>
      </c>
    </row>
    <row r="957" spans="1:13" ht="15">
      <c r="A957" s="17"/>
      <c r="B957" t="str">
        <f>IF($A957="","",YEAR($A957)*100+MONTH($A957))</f>
        <v/>
      </c>
      <c r="D957" t="str">
        <f>IF($C957="","",VLOOKUP($C957,Baux!$A:$K,2,FALSE))</f>
        <v/>
      </c>
      <c r="E957" t="str">
        <f>IF($C957="","",VLOOKUP(VLOOKUP($C957,Baux!$A:$K,3,FALSE),Locataires!$A:$I,2,FALSE))</f>
        <v/>
      </c>
      <c r="F957" t="str">
        <f>IF($C957="","",VLOOKUP($C957,Baux!$A:$K,8,FALSE))</f>
        <v/>
      </c>
      <c r="G957" s="12" t="str">
        <f>IF(OR($A957="",$F957=""),"",DATE(YEAR($A957),MONTH($A957),$F957))</f>
        <v/>
      </c>
      <c r="H957" s="13" t="str">
        <f>IF($C957="","",VLOOKUP($C957,Baux!$A:$K,6,FALSE))</f>
        <v/>
      </c>
      <c r="I957" s="13" t="str">
        <f>IF($C957="","",VLOOKUP($C957,Baux!$A:$K,7,FALSE))</f>
        <v/>
      </c>
      <c r="J957" s="13" t="str">
        <f>IF($C957="","",$H957+$I957)</f>
        <v/>
      </c>
      <c r="K957" s="13" t="str">
        <f>IF($C957="","",SUMIFS(Banque_Transactions!$E:$E,Banque_Transactions!$G:$G,$C957&amp;"-"&amp;$B957))</f>
        <v/>
      </c>
      <c r="L957" s="13" t="str">
        <f>IF($C957="","",$J957-$K957)</f>
        <v/>
      </c>
      <c r="M957" t="str">
        <f>IF($C957="","",IF($L957&lt;=0,"Payé",IF($K957=0,"Impayé","Partiel")))</f>
        <v/>
      </c>
    </row>
    <row r="958" spans="1:13" ht="15">
      <c r="A958" s="17"/>
      <c r="B958" t="str">
        <f>IF($A958="","",YEAR($A958)*100+MONTH($A958))</f>
        <v/>
      </c>
      <c r="D958" t="str">
        <f>IF($C958="","",VLOOKUP($C958,Baux!$A:$K,2,FALSE))</f>
        <v/>
      </c>
      <c r="E958" t="str">
        <f>IF($C958="","",VLOOKUP(VLOOKUP($C958,Baux!$A:$K,3,FALSE),Locataires!$A:$I,2,FALSE))</f>
        <v/>
      </c>
      <c r="F958" t="str">
        <f>IF($C958="","",VLOOKUP($C958,Baux!$A:$K,8,FALSE))</f>
        <v/>
      </c>
      <c r="G958" s="12" t="str">
        <f>IF(OR($A958="",$F958=""),"",DATE(YEAR($A958),MONTH($A958),$F958))</f>
        <v/>
      </c>
      <c r="H958" s="13" t="str">
        <f>IF($C958="","",VLOOKUP($C958,Baux!$A:$K,6,FALSE))</f>
        <v/>
      </c>
      <c r="I958" s="13" t="str">
        <f>IF($C958="","",VLOOKUP($C958,Baux!$A:$K,7,FALSE))</f>
        <v/>
      </c>
      <c r="J958" s="13" t="str">
        <f>IF($C958="","",$H958+$I958)</f>
        <v/>
      </c>
      <c r="K958" s="13" t="str">
        <f>IF($C958="","",SUMIFS(Banque_Transactions!$E:$E,Banque_Transactions!$G:$G,$C958&amp;"-"&amp;$B958))</f>
        <v/>
      </c>
      <c r="L958" s="13" t="str">
        <f>IF($C958="","",$J958-$K958)</f>
        <v/>
      </c>
      <c r="M958" t="str">
        <f>IF($C958="","",IF($L958&lt;=0,"Payé",IF($K958=0,"Impayé","Partiel")))</f>
        <v/>
      </c>
    </row>
    <row r="959" spans="1:13" ht="15">
      <c r="A959" s="17"/>
      <c r="B959" t="str">
        <f>IF($A959="","",YEAR($A959)*100+MONTH($A959))</f>
        <v/>
      </c>
      <c r="D959" t="str">
        <f>IF($C959="","",VLOOKUP($C959,Baux!$A:$K,2,FALSE))</f>
        <v/>
      </c>
      <c r="E959" t="str">
        <f>IF($C959="","",VLOOKUP(VLOOKUP($C959,Baux!$A:$K,3,FALSE),Locataires!$A:$I,2,FALSE))</f>
        <v/>
      </c>
      <c r="F959" t="str">
        <f>IF($C959="","",VLOOKUP($C959,Baux!$A:$K,8,FALSE))</f>
        <v/>
      </c>
      <c r="G959" s="12" t="str">
        <f>IF(OR($A959="",$F959=""),"",DATE(YEAR($A959),MONTH($A959),$F959))</f>
        <v/>
      </c>
      <c r="H959" s="13" t="str">
        <f>IF($C959="","",VLOOKUP($C959,Baux!$A:$K,6,FALSE))</f>
        <v/>
      </c>
      <c r="I959" s="13" t="str">
        <f>IF($C959="","",VLOOKUP($C959,Baux!$A:$K,7,FALSE))</f>
        <v/>
      </c>
      <c r="J959" s="13" t="str">
        <f>IF($C959="","",$H959+$I959)</f>
        <v/>
      </c>
      <c r="K959" s="13" t="str">
        <f>IF($C959="","",SUMIFS(Banque_Transactions!$E:$E,Banque_Transactions!$G:$G,$C959&amp;"-"&amp;$B959))</f>
        <v/>
      </c>
      <c r="L959" s="13" t="str">
        <f>IF($C959="","",$J959-$K959)</f>
        <v/>
      </c>
      <c r="M959" t="str">
        <f>IF($C959="","",IF($L959&lt;=0,"Payé",IF($K959=0,"Impayé","Partiel")))</f>
        <v/>
      </c>
    </row>
    <row r="960" spans="1:13" ht="15">
      <c r="A960" s="17"/>
      <c r="B960" t="str">
        <f>IF($A960="","",YEAR($A960)*100+MONTH($A960))</f>
        <v/>
      </c>
      <c r="D960" t="str">
        <f>IF($C960="","",VLOOKUP($C960,Baux!$A:$K,2,FALSE))</f>
        <v/>
      </c>
      <c r="E960" t="str">
        <f>IF($C960="","",VLOOKUP(VLOOKUP($C960,Baux!$A:$K,3,FALSE),Locataires!$A:$I,2,FALSE))</f>
        <v/>
      </c>
      <c r="F960" t="str">
        <f>IF($C960="","",VLOOKUP($C960,Baux!$A:$K,8,FALSE))</f>
        <v/>
      </c>
      <c r="G960" s="12" t="str">
        <f>IF(OR($A960="",$F960=""),"",DATE(YEAR($A960),MONTH($A960),$F960))</f>
        <v/>
      </c>
      <c r="H960" s="13" t="str">
        <f>IF($C960="","",VLOOKUP($C960,Baux!$A:$K,6,FALSE))</f>
        <v/>
      </c>
      <c r="I960" s="13" t="str">
        <f>IF($C960="","",VLOOKUP($C960,Baux!$A:$K,7,FALSE))</f>
        <v/>
      </c>
      <c r="J960" s="13" t="str">
        <f>IF($C960="","",$H960+$I960)</f>
        <v/>
      </c>
      <c r="K960" s="13" t="str">
        <f>IF($C960="","",SUMIFS(Banque_Transactions!$E:$E,Banque_Transactions!$G:$G,$C960&amp;"-"&amp;$B960))</f>
        <v/>
      </c>
      <c r="L960" s="13" t="str">
        <f>IF($C960="","",$J960-$K960)</f>
        <v/>
      </c>
      <c r="M960" t="str">
        <f>IF($C960="","",IF($L960&lt;=0,"Payé",IF($K960=0,"Impayé","Partiel")))</f>
        <v/>
      </c>
    </row>
    <row r="961" spans="1:13" ht="15">
      <c r="A961" s="17"/>
      <c r="B961" t="str">
        <f>IF($A961="","",YEAR($A961)*100+MONTH($A961))</f>
        <v/>
      </c>
      <c r="D961" t="str">
        <f>IF($C961="","",VLOOKUP($C961,Baux!$A:$K,2,FALSE))</f>
        <v/>
      </c>
      <c r="E961" t="str">
        <f>IF($C961="","",VLOOKUP(VLOOKUP($C961,Baux!$A:$K,3,FALSE),Locataires!$A:$I,2,FALSE))</f>
        <v/>
      </c>
      <c r="F961" t="str">
        <f>IF($C961="","",VLOOKUP($C961,Baux!$A:$K,8,FALSE))</f>
        <v/>
      </c>
      <c r="G961" s="12" t="str">
        <f>IF(OR($A961="",$F961=""),"",DATE(YEAR($A961),MONTH($A961),$F961))</f>
        <v/>
      </c>
      <c r="H961" s="13" t="str">
        <f>IF($C961="","",VLOOKUP($C961,Baux!$A:$K,6,FALSE))</f>
        <v/>
      </c>
      <c r="I961" s="13" t="str">
        <f>IF($C961="","",VLOOKUP($C961,Baux!$A:$K,7,FALSE))</f>
        <v/>
      </c>
      <c r="J961" s="13" t="str">
        <f>IF($C961="","",$H961+$I961)</f>
        <v/>
      </c>
      <c r="K961" s="13" t="str">
        <f>IF($C961="","",SUMIFS(Banque_Transactions!$E:$E,Banque_Transactions!$G:$G,$C961&amp;"-"&amp;$B961))</f>
        <v/>
      </c>
      <c r="L961" s="13" t="str">
        <f>IF($C961="","",$J961-$K961)</f>
        <v/>
      </c>
      <c r="M961" t="str">
        <f>IF($C961="","",IF($L961&lt;=0,"Payé",IF($K961=0,"Impayé","Partiel")))</f>
        <v/>
      </c>
    </row>
    <row r="962" spans="1:13" ht="15">
      <c r="A962" s="17"/>
      <c r="B962" t="str">
        <f>IF($A962="","",YEAR($A962)*100+MONTH($A962))</f>
        <v/>
      </c>
      <c r="D962" t="str">
        <f>IF($C962="","",VLOOKUP($C962,Baux!$A:$K,2,FALSE))</f>
        <v/>
      </c>
      <c r="E962" t="str">
        <f>IF($C962="","",VLOOKUP(VLOOKUP($C962,Baux!$A:$K,3,FALSE),Locataires!$A:$I,2,FALSE))</f>
        <v/>
      </c>
      <c r="F962" t="str">
        <f>IF($C962="","",VLOOKUP($C962,Baux!$A:$K,8,FALSE))</f>
        <v/>
      </c>
      <c r="G962" s="12" t="str">
        <f>IF(OR($A962="",$F962=""),"",DATE(YEAR($A962),MONTH($A962),$F962))</f>
        <v/>
      </c>
      <c r="H962" s="13" t="str">
        <f>IF($C962="","",VLOOKUP($C962,Baux!$A:$K,6,FALSE))</f>
        <v/>
      </c>
      <c r="I962" s="13" t="str">
        <f>IF($C962="","",VLOOKUP($C962,Baux!$A:$K,7,FALSE))</f>
        <v/>
      </c>
      <c r="J962" s="13" t="str">
        <f>IF($C962="","",$H962+$I962)</f>
        <v/>
      </c>
      <c r="K962" s="13" t="str">
        <f>IF($C962="","",SUMIFS(Banque_Transactions!$E:$E,Banque_Transactions!$G:$G,$C962&amp;"-"&amp;$B962))</f>
        <v/>
      </c>
      <c r="L962" s="13" t="str">
        <f>IF($C962="","",$J962-$K962)</f>
        <v/>
      </c>
      <c r="M962" t="str">
        <f>IF($C962="","",IF($L962&lt;=0,"Payé",IF($K962=0,"Impayé","Partiel")))</f>
        <v/>
      </c>
    </row>
    <row r="963" spans="1:13" ht="15">
      <c r="A963" s="17"/>
      <c r="B963" t="str">
        <f>IF($A963="","",YEAR($A963)*100+MONTH($A963))</f>
        <v/>
      </c>
      <c r="D963" t="str">
        <f>IF($C963="","",VLOOKUP($C963,Baux!$A:$K,2,FALSE))</f>
        <v/>
      </c>
      <c r="E963" t="str">
        <f>IF($C963="","",VLOOKUP(VLOOKUP($C963,Baux!$A:$K,3,FALSE),Locataires!$A:$I,2,FALSE))</f>
        <v/>
      </c>
      <c r="F963" t="str">
        <f>IF($C963="","",VLOOKUP($C963,Baux!$A:$K,8,FALSE))</f>
        <v/>
      </c>
      <c r="G963" s="12" t="str">
        <f>IF(OR($A963="",$F963=""),"",DATE(YEAR($A963),MONTH($A963),$F963))</f>
        <v/>
      </c>
      <c r="H963" s="13" t="str">
        <f>IF($C963="","",VLOOKUP($C963,Baux!$A:$K,6,FALSE))</f>
        <v/>
      </c>
      <c r="I963" s="13" t="str">
        <f>IF($C963="","",VLOOKUP($C963,Baux!$A:$K,7,FALSE))</f>
        <v/>
      </c>
      <c r="J963" s="13" t="str">
        <f>IF($C963="","",$H963+$I963)</f>
        <v/>
      </c>
      <c r="K963" s="13" t="str">
        <f>IF($C963="","",SUMIFS(Banque_Transactions!$E:$E,Banque_Transactions!$G:$G,$C963&amp;"-"&amp;$B963))</f>
        <v/>
      </c>
      <c r="L963" s="13" t="str">
        <f>IF($C963="","",$J963-$K963)</f>
        <v/>
      </c>
      <c r="M963" t="str">
        <f>IF($C963="","",IF($L963&lt;=0,"Payé",IF($K963=0,"Impayé","Partiel")))</f>
        <v/>
      </c>
    </row>
    <row r="964" spans="1:13" ht="15">
      <c r="A964" s="17"/>
      <c r="B964" t="str">
        <f>IF($A964="","",YEAR($A964)*100+MONTH($A964))</f>
        <v/>
      </c>
      <c r="D964" t="str">
        <f>IF($C964="","",VLOOKUP($C964,Baux!$A:$K,2,FALSE))</f>
        <v/>
      </c>
      <c r="E964" t="str">
        <f>IF($C964="","",VLOOKUP(VLOOKUP($C964,Baux!$A:$K,3,FALSE),Locataires!$A:$I,2,FALSE))</f>
        <v/>
      </c>
      <c r="F964" t="str">
        <f>IF($C964="","",VLOOKUP($C964,Baux!$A:$K,8,FALSE))</f>
        <v/>
      </c>
      <c r="G964" s="12" t="str">
        <f>IF(OR($A964="",$F964=""),"",DATE(YEAR($A964),MONTH($A964),$F964))</f>
        <v/>
      </c>
      <c r="H964" s="13" t="str">
        <f>IF($C964="","",VLOOKUP($C964,Baux!$A:$K,6,FALSE))</f>
        <v/>
      </c>
      <c r="I964" s="13" t="str">
        <f>IF($C964="","",VLOOKUP($C964,Baux!$A:$K,7,FALSE))</f>
        <v/>
      </c>
      <c r="J964" s="13" t="str">
        <f>IF($C964="","",$H964+$I964)</f>
        <v/>
      </c>
      <c r="K964" s="13" t="str">
        <f>IF($C964="","",SUMIFS(Banque_Transactions!$E:$E,Banque_Transactions!$G:$G,$C964&amp;"-"&amp;$B964))</f>
        <v/>
      </c>
      <c r="L964" s="13" t="str">
        <f>IF($C964="","",$J964-$K964)</f>
        <v/>
      </c>
      <c r="M964" t="str">
        <f>IF($C964="","",IF($L964&lt;=0,"Payé",IF($K964=0,"Impayé","Partiel")))</f>
        <v/>
      </c>
    </row>
    <row r="965" spans="1:13" ht="15">
      <c r="A965" s="17"/>
      <c r="B965" t="str">
        <f>IF($A965="","",YEAR($A965)*100+MONTH($A965))</f>
        <v/>
      </c>
      <c r="D965" t="str">
        <f>IF($C965="","",VLOOKUP($C965,Baux!$A:$K,2,FALSE))</f>
        <v/>
      </c>
      <c r="E965" t="str">
        <f>IF($C965="","",VLOOKUP(VLOOKUP($C965,Baux!$A:$K,3,FALSE),Locataires!$A:$I,2,FALSE))</f>
        <v/>
      </c>
      <c r="F965" t="str">
        <f>IF($C965="","",VLOOKUP($C965,Baux!$A:$K,8,FALSE))</f>
        <v/>
      </c>
      <c r="G965" s="12" t="str">
        <f>IF(OR($A965="",$F965=""),"",DATE(YEAR($A965),MONTH($A965),$F965))</f>
        <v/>
      </c>
      <c r="H965" s="13" t="str">
        <f>IF($C965="","",VLOOKUP($C965,Baux!$A:$K,6,FALSE))</f>
        <v/>
      </c>
      <c r="I965" s="13" t="str">
        <f>IF($C965="","",VLOOKUP($C965,Baux!$A:$K,7,FALSE))</f>
        <v/>
      </c>
      <c r="J965" s="13" t="str">
        <f>IF($C965="","",$H965+$I965)</f>
        <v/>
      </c>
      <c r="K965" s="13" t="str">
        <f>IF($C965="","",SUMIFS(Banque_Transactions!$E:$E,Banque_Transactions!$G:$G,$C965&amp;"-"&amp;$B965))</f>
        <v/>
      </c>
      <c r="L965" s="13" t="str">
        <f>IF($C965="","",$J965-$K965)</f>
        <v/>
      </c>
      <c r="M965" t="str">
        <f>IF($C965="","",IF($L965&lt;=0,"Payé",IF($K965=0,"Impayé","Partiel")))</f>
        <v/>
      </c>
    </row>
    <row r="966" spans="1:13" ht="15">
      <c r="A966" s="17"/>
      <c r="B966" t="str">
        <f>IF($A966="","",YEAR($A966)*100+MONTH($A966))</f>
        <v/>
      </c>
      <c r="D966" t="str">
        <f>IF($C966="","",VLOOKUP($C966,Baux!$A:$K,2,FALSE))</f>
        <v/>
      </c>
      <c r="E966" t="str">
        <f>IF($C966="","",VLOOKUP(VLOOKUP($C966,Baux!$A:$K,3,FALSE),Locataires!$A:$I,2,FALSE))</f>
        <v/>
      </c>
      <c r="F966" t="str">
        <f>IF($C966="","",VLOOKUP($C966,Baux!$A:$K,8,FALSE))</f>
        <v/>
      </c>
      <c r="G966" s="12" t="str">
        <f>IF(OR($A966="",$F966=""),"",DATE(YEAR($A966),MONTH($A966),$F966))</f>
        <v/>
      </c>
      <c r="H966" s="13" t="str">
        <f>IF($C966="","",VLOOKUP($C966,Baux!$A:$K,6,FALSE))</f>
        <v/>
      </c>
      <c r="I966" s="13" t="str">
        <f>IF($C966="","",VLOOKUP($C966,Baux!$A:$K,7,FALSE))</f>
        <v/>
      </c>
      <c r="J966" s="13" t="str">
        <f>IF($C966="","",$H966+$I966)</f>
        <v/>
      </c>
      <c r="K966" s="13" t="str">
        <f>IF($C966="","",SUMIFS(Banque_Transactions!$E:$E,Banque_Transactions!$G:$G,$C966&amp;"-"&amp;$B966))</f>
        <v/>
      </c>
      <c r="L966" s="13" t="str">
        <f>IF($C966="","",$J966-$K966)</f>
        <v/>
      </c>
      <c r="M966" t="str">
        <f>IF($C966="","",IF($L966&lt;=0,"Payé",IF($K966=0,"Impayé","Partiel")))</f>
        <v/>
      </c>
    </row>
    <row r="967" spans="1:13" ht="15">
      <c r="A967" s="17"/>
      <c r="B967" t="str">
        <f>IF($A967="","",YEAR($A967)*100+MONTH($A967))</f>
        <v/>
      </c>
      <c r="D967" t="str">
        <f>IF($C967="","",VLOOKUP($C967,Baux!$A:$K,2,FALSE))</f>
        <v/>
      </c>
      <c r="E967" t="str">
        <f>IF($C967="","",VLOOKUP(VLOOKUP($C967,Baux!$A:$K,3,FALSE),Locataires!$A:$I,2,FALSE))</f>
        <v/>
      </c>
      <c r="F967" t="str">
        <f>IF($C967="","",VLOOKUP($C967,Baux!$A:$K,8,FALSE))</f>
        <v/>
      </c>
      <c r="G967" s="12" t="str">
        <f>IF(OR($A967="",$F967=""),"",DATE(YEAR($A967),MONTH($A967),$F967))</f>
        <v/>
      </c>
      <c r="H967" s="13" t="str">
        <f>IF($C967="","",VLOOKUP($C967,Baux!$A:$K,6,FALSE))</f>
        <v/>
      </c>
      <c r="I967" s="13" t="str">
        <f>IF($C967="","",VLOOKUP($C967,Baux!$A:$K,7,FALSE))</f>
        <v/>
      </c>
      <c r="J967" s="13" t="str">
        <f>IF($C967="","",$H967+$I967)</f>
        <v/>
      </c>
      <c r="K967" s="13" t="str">
        <f>IF($C967="","",SUMIFS(Banque_Transactions!$E:$E,Banque_Transactions!$G:$G,$C967&amp;"-"&amp;$B967))</f>
        <v/>
      </c>
      <c r="L967" s="13" t="str">
        <f>IF($C967="","",$J967-$K967)</f>
        <v/>
      </c>
      <c r="M967" t="str">
        <f>IF($C967="","",IF($L967&lt;=0,"Payé",IF($K967=0,"Impayé","Partiel")))</f>
        <v/>
      </c>
    </row>
    <row r="968" spans="1:13" ht="15">
      <c r="A968" s="17"/>
      <c r="B968" t="str">
        <f>IF($A968="","",YEAR($A968)*100+MONTH($A968))</f>
        <v/>
      </c>
      <c r="D968" t="str">
        <f>IF($C968="","",VLOOKUP($C968,Baux!$A:$K,2,FALSE))</f>
        <v/>
      </c>
      <c r="E968" t="str">
        <f>IF($C968="","",VLOOKUP(VLOOKUP($C968,Baux!$A:$K,3,FALSE),Locataires!$A:$I,2,FALSE))</f>
        <v/>
      </c>
      <c r="F968" t="str">
        <f>IF($C968="","",VLOOKUP($C968,Baux!$A:$K,8,FALSE))</f>
        <v/>
      </c>
      <c r="G968" s="12" t="str">
        <f>IF(OR($A968="",$F968=""),"",DATE(YEAR($A968),MONTH($A968),$F968))</f>
        <v/>
      </c>
      <c r="H968" s="13" t="str">
        <f>IF($C968="","",VLOOKUP($C968,Baux!$A:$K,6,FALSE))</f>
        <v/>
      </c>
      <c r="I968" s="13" t="str">
        <f>IF($C968="","",VLOOKUP($C968,Baux!$A:$K,7,FALSE))</f>
        <v/>
      </c>
      <c r="J968" s="13" t="str">
        <f>IF($C968="","",$H968+$I968)</f>
        <v/>
      </c>
      <c r="K968" s="13" t="str">
        <f>IF($C968="","",SUMIFS(Banque_Transactions!$E:$E,Banque_Transactions!$G:$G,$C968&amp;"-"&amp;$B968))</f>
        <v/>
      </c>
      <c r="L968" s="13" t="str">
        <f>IF($C968="","",$J968-$K968)</f>
        <v/>
      </c>
      <c r="M968" t="str">
        <f>IF($C968="","",IF($L968&lt;=0,"Payé",IF($K968=0,"Impayé","Partiel")))</f>
        <v/>
      </c>
    </row>
    <row r="969" spans="1:13" ht="15">
      <c r="A969" s="17"/>
      <c r="B969" t="str">
        <f>IF($A969="","",YEAR($A969)*100+MONTH($A969))</f>
        <v/>
      </c>
      <c r="D969" t="str">
        <f>IF($C969="","",VLOOKUP($C969,Baux!$A:$K,2,FALSE))</f>
        <v/>
      </c>
      <c r="E969" t="str">
        <f>IF($C969="","",VLOOKUP(VLOOKUP($C969,Baux!$A:$K,3,FALSE),Locataires!$A:$I,2,FALSE))</f>
        <v/>
      </c>
      <c r="F969" t="str">
        <f>IF($C969="","",VLOOKUP($C969,Baux!$A:$K,8,FALSE))</f>
        <v/>
      </c>
      <c r="G969" s="12" t="str">
        <f>IF(OR($A969="",$F969=""),"",DATE(YEAR($A969),MONTH($A969),$F969))</f>
        <v/>
      </c>
      <c r="H969" s="13" t="str">
        <f>IF($C969="","",VLOOKUP($C969,Baux!$A:$K,6,FALSE))</f>
        <v/>
      </c>
      <c r="I969" s="13" t="str">
        <f>IF($C969="","",VLOOKUP($C969,Baux!$A:$K,7,FALSE))</f>
        <v/>
      </c>
      <c r="J969" s="13" t="str">
        <f>IF($C969="","",$H969+$I969)</f>
        <v/>
      </c>
      <c r="K969" s="13" t="str">
        <f>IF($C969="","",SUMIFS(Banque_Transactions!$E:$E,Banque_Transactions!$G:$G,$C969&amp;"-"&amp;$B969))</f>
        <v/>
      </c>
      <c r="L969" s="13" t="str">
        <f>IF($C969="","",$J969-$K969)</f>
        <v/>
      </c>
      <c r="M969" t="str">
        <f>IF($C969="","",IF($L969&lt;=0,"Payé",IF($K969=0,"Impayé","Partiel")))</f>
        <v/>
      </c>
    </row>
    <row r="970" spans="1:13" ht="15">
      <c r="A970" s="17"/>
      <c r="B970" t="str">
        <f>IF($A970="","",YEAR($A970)*100+MONTH($A970))</f>
        <v/>
      </c>
      <c r="D970" t="str">
        <f>IF($C970="","",VLOOKUP($C970,Baux!$A:$K,2,FALSE))</f>
        <v/>
      </c>
      <c r="E970" t="str">
        <f>IF($C970="","",VLOOKUP(VLOOKUP($C970,Baux!$A:$K,3,FALSE),Locataires!$A:$I,2,FALSE))</f>
        <v/>
      </c>
      <c r="F970" t="str">
        <f>IF($C970="","",VLOOKUP($C970,Baux!$A:$K,8,FALSE))</f>
        <v/>
      </c>
      <c r="G970" s="12" t="str">
        <f>IF(OR($A970="",$F970=""),"",DATE(YEAR($A970),MONTH($A970),$F970))</f>
        <v/>
      </c>
      <c r="H970" s="13" t="str">
        <f>IF($C970="","",VLOOKUP($C970,Baux!$A:$K,6,FALSE))</f>
        <v/>
      </c>
      <c r="I970" s="13" t="str">
        <f>IF($C970="","",VLOOKUP($C970,Baux!$A:$K,7,FALSE))</f>
        <v/>
      </c>
      <c r="J970" s="13" t="str">
        <f>IF($C970="","",$H970+$I970)</f>
        <v/>
      </c>
      <c r="K970" s="13" t="str">
        <f>IF($C970="","",SUMIFS(Banque_Transactions!$E:$E,Banque_Transactions!$G:$G,$C970&amp;"-"&amp;$B970))</f>
        <v/>
      </c>
      <c r="L970" s="13" t="str">
        <f>IF($C970="","",$J970-$K970)</f>
        <v/>
      </c>
      <c r="M970" t="str">
        <f>IF($C970="","",IF($L970&lt;=0,"Payé",IF($K970=0,"Impayé","Partiel")))</f>
        <v/>
      </c>
    </row>
    <row r="971" spans="1:13" ht="15">
      <c r="A971" s="17"/>
      <c r="B971" t="str">
        <f>IF($A971="","",YEAR($A971)*100+MONTH($A971))</f>
        <v/>
      </c>
      <c r="D971" t="str">
        <f>IF($C971="","",VLOOKUP($C971,Baux!$A:$K,2,FALSE))</f>
        <v/>
      </c>
      <c r="E971" t="str">
        <f>IF($C971="","",VLOOKUP(VLOOKUP($C971,Baux!$A:$K,3,FALSE),Locataires!$A:$I,2,FALSE))</f>
        <v/>
      </c>
      <c r="F971" t="str">
        <f>IF($C971="","",VLOOKUP($C971,Baux!$A:$K,8,FALSE))</f>
        <v/>
      </c>
      <c r="G971" s="12" t="str">
        <f>IF(OR($A971="",$F971=""),"",DATE(YEAR($A971),MONTH($A971),$F971))</f>
        <v/>
      </c>
      <c r="H971" s="13" t="str">
        <f>IF($C971="","",VLOOKUP($C971,Baux!$A:$K,6,FALSE))</f>
        <v/>
      </c>
      <c r="I971" s="13" t="str">
        <f>IF($C971="","",VLOOKUP($C971,Baux!$A:$K,7,FALSE))</f>
        <v/>
      </c>
      <c r="J971" s="13" t="str">
        <f>IF($C971="","",$H971+$I971)</f>
        <v/>
      </c>
      <c r="K971" s="13" t="str">
        <f>IF($C971="","",SUMIFS(Banque_Transactions!$E:$E,Banque_Transactions!$G:$G,$C971&amp;"-"&amp;$B971))</f>
        <v/>
      </c>
      <c r="L971" s="13" t="str">
        <f>IF($C971="","",$J971-$K971)</f>
        <v/>
      </c>
      <c r="M971" t="str">
        <f>IF($C971="","",IF($L971&lt;=0,"Payé",IF($K971=0,"Impayé","Partiel")))</f>
        <v/>
      </c>
    </row>
    <row r="972" spans="1:13" ht="15">
      <c r="A972" s="17"/>
      <c r="B972" t="str">
        <f>IF($A972="","",YEAR($A972)*100+MONTH($A972))</f>
        <v/>
      </c>
      <c r="D972" t="str">
        <f>IF($C972="","",VLOOKUP($C972,Baux!$A:$K,2,FALSE))</f>
        <v/>
      </c>
      <c r="E972" t="str">
        <f>IF($C972="","",VLOOKUP(VLOOKUP($C972,Baux!$A:$K,3,FALSE),Locataires!$A:$I,2,FALSE))</f>
        <v/>
      </c>
      <c r="F972" t="str">
        <f>IF($C972="","",VLOOKUP($C972,Baux!$A:$K,8,FALSE))</f>
        <v/>
      </c>
      <c r="G972" s="12" t="str">
        <f>IF(OR($A972="",$F972=""),"",DATE(YEAR($A972),MONTH($A972),$F972))</f>
        <v/>
      </c>
      <c r="H972" s="13" t="str">
        <f>IF($C972="","",VLOOKUP($C972,Baux!$A:$K,6,FALSE))</f>
        <v/>
      </c>
      <c r="I972" s="13" t="str">
        <f>IF($C972="","",VLOOKUP($C972,Baux!$A:$K,7,FALSE))</f>
        <v/>
      </c>
      <c r="J972" s="13" t="str">
        <f>IF($C972="","",$H972+$I972)</f>
        <v/>
      </c>
      <c r="K972" s="13" t="str">
        <f>IF($C972="","",SUMIFS(Banque_Transactions!$E:$E,Banque_Transactions!$G:$G,$C972&amp;"-"&amp;$B972))</f>
        <v/>
      </c>
      <c r="L972" s="13" t="str">
        <f>IF($C972="","",$J972-$K972)</f>
        <v/>
      </c>
      <c r="M972" t="str">
        <f>IF($C972="","",IF($L972&lt;=0,"Payé",IF($K972=0,"Impayé","Partiel")))</f>
        <v/>
      </c>
    </row>
    <row r="973" spans="1:13" ht="15">
      <c r="A973" s="17"/>
      <c r="B973" t="str">
        <f>IF($A973="","",YEAR($A973)*100+MONTH($A973))</f>
        <v/>
      </c>
      <c r="D973" t="str">
        <f>IF($C973="","",VLOOKUP($C973,Baux!$A:$K,2,FALSE))</f>
        <v/>
      </c>
      <c r="E973" t="str">
        <f>IF($C973="","",VLOOKUP(VLOOKUP($C973,Baux!$A:$K,3,FALSE),Locataires!$A:$I,2,FALSE))</f>
        <v/>
      </c>
      <c r="F973" t="str">
        <f>IF($C973="","",VLOOKUP($C973,Baux!$A:$K,8,FALSE))</f>
        <v/>
      </c>
      <c r="G973" s="12" t="str">
        <f>IF(OR($A973="",$F973=""),"",DATE(YEAR($A973),MONTH($A973),$F973))</f>
        <v/>
      </c>
      <c r="H973" s="13" t="str">
        <f>IF($C973="","",VLOOKUP($C973,Baux!$A:$K,6,FALSE))</f>
        <v/>
      </c>
      <c r="I973" s="13" t="str">
        <f>IF($C973="","",VLOOKUP($C973,Baux!$A:$K,7,FALSE))</f>
        <v/>
      </c>
      <c r="J973" s="13" t="str">
        <f>IF($C973="","",$H973+$I973)</f>
        <v/>
      </c>
      <c r="K973" s="13" t="str">
        <f>IF($C973="","",SUMIFS(Banque_Transactions!$E:$E,Banque_Transactions!$G:$G,$C973&amp;"-"&amp;$B973))</f>
        <v/>
      </c>
      <c r="L973" s="13" t="str">
        <f>IF($C973="","",$J973-$K973)</f>
        <v/>
      </c>
      <c r="M973" t="str">
        <f>IF($C973="","",IF($L973&lt;=0,"Payé",IF($K973=0,"Impayé","Partiel")))</f>
        <v/>
      </c>
    </row>
    <row r="974" spans="1:13" ht="15">
      <c r="A974" s="17"/>
      <c r="B974" t="str">
        <f>IF($A974="","",YEAR($A974)*100+MONTH($A974))</f>
        <v/>
      </c>
      <c r="D974" t="str">
        <f>IF($C974="","",VLOOKUP($C974,Baux!$A:$K,2,FALSE))</f>
        <v/>
      </c>
      <c r="E974" t="str">
        <f>IF($C974="","",VLOOKUP(VLOOKUP($C974,Baux!$A:$K,3,FALSE),Locataires!$A:$I,2,FALSE))</f>
        <v/>
      </c>
      <c r="F974" t="str">
        <f>IF($C974="","",VLOOKUP($C974,Baux!$A:$K,8,FALSE))</f>
        <v/>
      </c>
      <c r="G974" s="12" t="str">
        <f>IF(OR($A974="",$F974=""),"",DATE(YEAR($A974),MONTH($A974),$F974))</f>
        <v/>
      </c>
      <c r="H974" s="13" t="str">
        <f>IF($C974="","",VLOOKUP($C974,Baux!$A:$K,6,FALSE))</f>
        <v/>
      </c>
      <c r="I974" s="13" t="str">
        <f>IF($C974="","",VLOOKUP($C974,Baux!$A:$K,7,FALSE))</f>
        <v/>
      </c>
      <c r="J974" s="13" t="str">
        <f>IF($C974="","",$H974+$I974)</f>
        <v/>
      </c>
      <c r="K974" s="13" t="str">
        <f>IF($C974="","",SUMIFS(Banque_Transactions!$E:$E,Banque_Transactions!$G:$G,$C974&amp;"-"&amp;$B974))</f>
        <v/>
      </c>
      <c r="L974" s="13" t="str">
        <f>IF($C974="","",$J974-$K974)</f>
        <v/>
      </c>
      <c r="M974" t="str">
        <f>IF($C974="","",IF($L974&lt;=0,"Payé",IF($K974=0,"Impayé","Partiel")))</f>
        <v/>
      </c>
    </row>
    <row r="975" spans="1:13" ht="15">
      <c r="A975" s="17"/>
      <c r="B975" t="str">
        <f>IF($A975="","",YEAR($A975)*100+MONTH($A975))</f>
        <v/>
      </c>
      <c r="D975" t="str">
        <f>IF($C975="","",VLOOKUP($C975,Baux!$A:$K,2,FALSE))</f>
        <v/>
      </c>
      <c r="E975" t="str">
        <f>IF($C975="","",VLOOKUP(VLOOKUP($C975,Baux!$A:$K,3,FALSE),Locataires!$A:$I,2,FALSE))</f>
        <v/>
      </c>
      <c r="F975" t="str">
        <f>IF($C975="","",VLOOKUP($C975,Baux!$A:$K,8,FALSE))</f>
        <v/>
      </c>
      <c r="G975" s="12" t="str">
        <f>IF(OR($A975="",$F975=""),"",DATE(YEAR($A975),MONTH($A975),$F975))</f>
        <v/>
      </c>
      <c r="H975" s="13" t="str">
        <f>IF($C975="","",VLOOKUP($C975,Baux!$A:$K,6,FALSE))</f>
        <v/>
      </c>
      <c r="I975" s="13" t="str">
        <f>IF($C975="","",VLOOKUP($C975,Baux!$A:$K,7,FALSE))</f>
        <v/>
      </c>
      <c r="J975" s="13" t="str">
        <f>IF($C975="","",$H975+$I975)</f>
        <v/>
      </c>
      <c r="K975" s="13" t="str">
        <f>IF($C975="","",SUMIFS(Banque_Transactions!$E:$E,Banque_Transactions!$G:$G,$C975&amp;"-"&amp;$B975))</f>
        <v/>
      </c>
      <c r="L975" s="13" t="str">
        <f>IF($C975="","",$J975-$K975)</f>
        <v/>
      </c>
      <c r="M975" t="str">
        <f>IF($C975="","",IF($L975&lt;=0,"Payé",IF($K975=0,"Impayé","Partiel")))</f>
        <v/>
      </c>
    </row>
    <row r="976" spans="1:13" ht="15">
      <c r="A976" s="17"/>
      <c r="B976" t="str">
        <f>IF($A976="","",YEAR($A976)*100+MONTH($A976))</f>
        <v/>
      </c>
      <c r="D976" t="str">
        <f>IF($C976="","",VLOOKUP($C976,Baux!$A:$K,2,FALSE))</f>
        <v/>
      </c>
      <c r="E976" t="str">
        <f>IF($C976="","",VLOOKUP(VLOOKUP($C976,Baux!$A:$K,3,FALSE),Locataires!$A:$I,2,FALSE))</f>
        <v/>
      </c>
      <c r="F976" t="str">
        <f>IF($C976="","",VLOOKUP($C976,Baux!$A:$K,8,FALSE))</f>
        <v/>
      </c>
      <c r="G976" s="12" t="str">
        <f>IF(OR($A976="",$F976=""),"",DATE(YEAR($A976),MONTH($A976),$F976))</f>
        <v/>
      </c>
      <c r="H976" s="13" t="str">
        <f>IF($C976="","",VLOOKUP($C976,Baux!$A:$K,6,FALSE))</f>
        <v/>
      </c>
      <c r="I976" s="13" t="str">
        <f>IF($C976="","",VLOOKUP($C976,Baux!$A:$K,7,FALSE))</f>
        <v/>
      </c>
      <c r="J976" s="13" t="str">
        <f>IF($C976="","",$H976+$I976)</f>
        <v/>
      </c>
      <c r="K976" s="13" t="str">
        <f>IF($C976="","",SUMIFS(Banque_Transactions!$E:$E,Banque_Transactions!$G:$G,$C976&amp;"-"&amp;$B976))</f>
        <v/>
      </c>
      <c r="L976" s="13" t="str">
        <f>IF($C976="","",$J976-$K976)</f>
        <v/>
      </c>
      <c r="M976" t="str">
        <f>IF($C976="","",IF($L976&lt;=0,"Payé",IF($K976=0,"Impayé","Partiel")))</f>
        <v/>
      </c>
    </row>
    <row r="977" spans="1:13" ht="15">
      <c r="A977" s="17"/>
      <c r="B977" t="str">
        <f>IF($A977="","",YEAR($A977)*100+MONTH($A977))</f>
        <v/>
      </c>
      <c r="D977" t="str">
        <f>IF($C977="","",VLOOKUP($C977,Baux!$A:$K,2,FALSE))</f>
        <v/>
      </c>
      <c r="E977" t="str">
        <f>IF($C977="","",VLOOKUP(VLOOKUP($C977,Baux!$A:$K,3,FALSE),Locataires!$A:$I,2,FALSE))</f>
        <v/>
      </c>
      <c r="F977" t="str">
        <f>IF($C977="","",VLOOKUP($C977,Baux!$A:$K,8,FALSE))</f>
        <v/>
      </c>
      <c r="G977" s="12" t="str">
        <f>IF(OR($A977="",$F977=""),"",DATE(YEAR($A977),MONTH($A977),$F977))</f>
        <v/>
      </c>
      <c r="H977" s="13" t="str">
        <f>IF($C977="","",VLOOKUP($C977,Baux!$A:$K,6,FALSE))</f>
        <v/>
      </c>
      <c r="I977" s="13" t="str">
        <f>IF($C977="","",VLOOKUP($C977,Baux!$A:$K,7,FALSE))</f>
        <v/>
      </c>
      <c r="J977" s="13" t="str">
        <f>IF($C977="","",$H977+$I977)</f>
        <v/>
      </c>
      <c r="K977" s="13" t="str">
        <f>IF($C977="","",SUMIFS(Banque_Transactions!$E:$E,Banque_Transactions!$G:$G,$C977&amp;"-"&amp;$B977))</f>
        <v/>
      </c>
      <c r="L977" s="13" t="str">
        <f>IF($C977="","",$J977-$K977)</f>
        <v/>
      </c>
      <c r="M977" t="str">
        <f>IF($C977="","",IF($L977&lt;=0,"Payé",IF($K977=0,"Impayé","Partiel")))</f>
        <v/>
      </c>
    </row>
    <row r="978" spans="1:13" ht="15">
      <c r="A978" s="17"/>
      <c r="B978" t="str">
        <f>IF($A978="","",YEAR($A978)*100+MONTH($A978))</f>
        <v/>
      </c>
      <c r="D978" t="str">
        <f>IF($C978="","",VLOOKUP($C978,Baux!$A:$K,2,FALSE))</f>
        <v/>
      </c>
      <c r="E978" t="str">
        <f>IF($C978="","",VLOOKUP(VLOOKUP($C978,Baux!$A:$K,3,FALSE),Locataires!$A:$I,2,FALSE))</f>
        <v/>
      </c>
      <c r="F978" t="str">
        <f>IF($C978="","",VLOOKUP($C978,Baux!$A:$K,8,FALSE))</f>
        <v/>
      </c>
      <c r="G978" s="12" t="str">
        <f>IF(OR($A978="",$F978=""),"",DATE(YEAR($A978),MONTH($A978),$F978))</f>
        <v/>
      </c>
      <c r="H978" s="13" t="str">
        <f>IF($C978="","",VLOOKUP($C978,Baux!$A:$K,6,FALSE))</f>
        <v/>
      </c>
      <c r="I978" s="13" t="str">
        <f>IF($C978="","",VLOOKUP($C978,Baux!$A:$K,7,FALSE))</f>
        <v/>
      </c>
      <c r="J978" s="13" t="str">
        <f>IF($C978="","",$H978+$I978)</f>
        <v/>
      </c>
      <c r="K978" s="13" t="str">
        <f>IF($C978="","",SUMIFS(Banque_Transactions!$E:$E,Banque_Transactions!$G:$G,$C978&amp;"-"&amp;$B978))</f>
        <v/>
      </c>
      <c r="L978" s="13" t="str">
        <f>IF($C978="","",$J978-$K978)</f>
        <v/>
      </c>
      <c r="M978" t="str">
        <f>IF($C978="","",IF($L978&lt;=0,"Payé",IF($K978=0,"Impayé","Partiel")))</f>
        <v/>
      </c>
    </row>
    <row r="979" spans="1:13" ht="15">
      <c r="A979" s="17"/>
      <c r="B979" t="str">
        <f>IF($A979="","",YEAR($A979)*100+MONTH($A979))</f>
        <v/>
      </c>
      <c r="D979" t="str">
        <f>IF($C979="","",VLOOKUP($C979,Baux!$A:$K,2,FALSE))</f>
        <v/>
      </c>
      <c r="E979" t="str">
        <f>IF($C979="","",VLOOKUP(VLOOKUP($C979,Baux!$A:$K,3,FALSE),Locataires!$A:$I,2,FALSE))</f>
        <v/>
      </c>
      <c r="F979" t="str">
        <f>IF($C979="","",VLOOKUP($C979,Baux!$A:$K,8,FALSE))</f>
        <v/>
      </c>
      <c r="G979" s="12" t="str">
        <f>IF(OR($A979="",$F979=""),"",DATE(YEAR($A979),MONTH($A979),$F979))</f>
        <v/>
      </c>
      <c r="H979" s="13" t="str">
        <f>IF($C979="","",VLOOKUP($C979,Baux!$A:$K,6,FALSE))</f>
        <v/>
      </c>
      <c r="I979" s="13" t="str">
        <f>IF($C979="","",VLOOKUP($C979,Baux!$A:$K,7,FALSE))</f>
        <v/>
      </c>
      <c r="J979" s="13" t="str">
        <f>IF($C979="","",$H979+$I979)</f>
        <v/>
      </c>
      <c r="K979" s="13" t="str">
        <f>IF($C979="","",SUMIFS(Banque_Transactions!$E:$E,Banque_Transactions!$G:$G,$C979&amp;"-"&amp;$B979))</f>
        <v/>
      </c>
      <c r="L979" s="13" t="str">
        <f>IF($C979="","",$J979-$K979)</f>
        <v/>
      </c>
      <c r="M979" t="str">
        <f>IF($C979="","",IF($L979&lt;=0,"Payé",IF($K979=0,"Impayé","Partiel")))</f>
        <v/>
      </c>
    </row>
    <row r="980" spans="1:13" ht="15">
      <c r="A980" s="17"/>
      <c r="B980" t="str">
        <f>IF($A980="","",YEAR($A980)*100+MONTH($A980))</f>
        <v/>
      </c>
      <c r="D980" t="str">
        <f>IF($C980="","",VLOOKUP($C980,Baux!$A:$K,2,FALSE))</f>
        <v/>
      </c>
      <c r="E980" t="str">
        <f>IF($C980="","",VLOOKUP(VLOOKUP($C980,Baux!$A:$K,3,FALSE),Locataires!$A:$I,2,FALSE))</f>
        <v/>
      </c>
      <c r="F980" t="str">
        <f>IF($C980="","",VLOOKUP($C980,Baux!$A:$K,8,FALSE))</f>
        <v/>
      </c>
      <c r="G980" s="12" t="str">
        <f>IF(OR($A980="",$F980=""),"",DATE(YEAR($A980),MONTH($A980),$F980))</f>
        <v/>
      </c>
      <c r="H980" s="13" t="str">
        <f>IF($C980="","",VLOOKUP($C980,Baux!$A:$K,6,FALSE))</f>
        <v/>
      </c>
      <c r="I980" s="13" t="str">
        <f>IF($C980="","",VLOOKUP($C980,Baux!$A:$K,7,FALSE))</f>
        <v/>
      </c>
      <c r="J980" s="13" t="str">
        <f>IF($C980="","",$H980+$I980)</f>
        <v/>
      </c>
      <c r="K980" s="13" t="str">
        <f>IF($C980="","",SUMIFS(Banque_Transactions!$E:$E,Banque_Transactions!$G:$G,$C980&amp;"-"&amp;$B980))</f>
        <v/>
      </c>
      <c r="L980" s="13" t="str">
        <f>IF($C980="","",$J980-$K980)</f>
        <v/>
      </c>
      <c r="M980" t="str">
        <f>IF($C980="","",IF($L980&lt;=0,"Payé",IF($K980=0,"Impayé","Partiel")))</f>
        <v/>
      </c>
    </row>
    <row r="981" spans="1:13" ht="15">
      <c r="A981" s="17"/>
      <c r="B981" t="str">
        <f>IF($A981="","",YEAR($A981)*100+MONTH($A981))</f>
        <v/>
      </c>
      <c r="D981" t="str">
        <f>IF($C981="","",VLOOKUP($C981,Baux!$A:$K,2,FALSE))</f>
        <v/>
      </c>
      <c r="E981" t="str">
        <f>IF($C981="","",VLOOKUP(VLOOKUP($C981,Baux!$A:$K,3,FALSE),Locataires!$A:$I,2,FALSE))</f>
        <v/>
      </c>
      <c r="F981" t="str">
        <f>IF($C981="","",VLOOKUP($C981,Baux!$A:$K,8,FALSE))</f>
        <v/>
      </c>
      <c r="G981" s="12" t="str">
        <f>IF(OR($A981="",$F981=""),"",DATE(YEAR($A981),MONTH($A981),$F981))</f>
        <v/>
      </c>
      <c r="H981" s="13" t="str">
        <f>IF($C981="","",VLOOKUP($C981,Baux!$A:$K,6,FALSE))</f>
        <v/>
      </c>
      <c r="I981" s="13" t="str">
        <f>IF($C981="","",VLOOKUP($C981,Baux!$A:$K,7,FALSE))</f>
        <v/>
      </c>
      <c r="J981" s="13" t="str">
        <f>IF($C981="","",$H981+$I981)</f>
        <v/>
      </c>
      <c r="K981" s="13" t="str">
        <f>IF($C981="","",SUMIFS(Banque_Transactions!$E:$E,Banque_Transactions!$G:$G,$C981&amp;"-"&amp;$B981))</f>
        <v/>
      </c>
      <c r="L981" s="13" t="str">
        <f>IF($C981="","",$J981-$K981)</f>
        <v/>
      </c>
      <c r="M981" t="str">
        <f>IF($C981="","",IF($L981&lt;=0,"Payé",IF($K981=0,"Impayé","Partiel")))</f>
        <v/>
      </c>
    </row>
    <row r="982" spans="1:13" ht="15">
      <c r="A982" s="17"/>
      <c r="B982" t="str">
        <f>IF($A982="","",YEAR($A982)*100+MONTH($A982))</f>
        <v/>
      </c>
      <c r="D982" t="str">
        <f>IF($C982="","",VLOOKUP($C982,Baux!$A:$K,2,FALSE))</f>
        <v/>
      </c>
      <c r="E982" t="str">
        <f>IF($C982="","",VLOOKUP(VLOOKUP($C982,Baux!$A:$K,3,FALSE),Locataires!$A:$I,2,FALSE))</f>
        <v/>
      </c>
      <c r="F982" t="str">
        <f>IF($C982="","",VLOOKUP($C982,Baux!$A:$K,8,FALSE))</f>
        <v/>
      </c>
      <c r="G982" s="12" t="str">
        <f>IF(OR($A982="",$F982=""),"",DATE(YEAR($A982),MONTH($A982),$F982))</f>
        <v/>
      </c>
      <c r="H982" s="13" t="str">
        <f>IF($C982="","",VLOOKUP($C982,Baux!$A:$K,6,FALSE))</f>
        <v/>
      </c>
      <c r="I982" s="13" t="str">
        <f>IF($C982="","",VLOOKUP($C982,Baux!$A:$K,7,FALSE))</f>
        <v/>
      </c>
      <c r="J982" s="13" t="str">
        <f>IF($C982="","",$H982+$I982)</f>
        <v/>
      </c>
      <c r="K982" s="13" t="str">
        <f>IF($C982="","",SUMIFS(Banque_Transactions!$E:$E,Banque_Transactions!$G:$G,$C982&amp;"-"&amp;$B982))</f>
        <v/>
      </c>
      <c r="L982" s="13" t="str">
        <f>IF($C982="","",$J982-$K982)</f>
        <v/>
      </c>
      <c r="M982" t="str">
        <f>IF($C982="","",IF($L982&lt;=0,"Payé",IF($K982=0,"Impayé","Partiel")))</f>
        <v/>
      </c>
    </row>
    <row r="983" spans="1:13" ht="15">
      <c r="A983" s="17"/>
      <c r="B983" t="str">
        <f>IF($A983="","",YEAR($A983)*100+MONTH($A983))</f>
        <v/>
      </c>
      <c r="D983" t="str">
        <f>IF($C983="","",VLOOKUP($C983,Baux!$A:$K,2,FALSE))</f>
        <v/>
      </c>
      <c r="E983" t="str">
        <f>IF($C983="","",VLOOKUP(VLOOKUP($C983,Baux!$A:$K,3,FALSE),Locataires!$A:$I,2,FALSE))</f>
        <v/>
      </c>
      <c r="F983" t="str">
        <f>IF($C983="","",VLOOKUP($C983,Baux!$A:$K,8,FALSE))</f>
        <v/>
      </c>
      <c r="G983" s="12" t="str">
        <f>IF(OR($A983="",$F983=""),"",DATE(YEAR($A983),MONTH($A983),$F983))</f>
        <v/>
      </c>
      <c r="H983" s="13" t="str">
        <f>IF($C983="","",VLOOKUP($C983,Baux!$A:$K,6,FALSE))</f>
        <v/>
      </c>
      <c r="I983" s="13" t="str">
        <f>IF($C983="","",VLOOKUP($C983,Baux!$A:$K,7,FALSE))</f>
        <v/>
      </c>
      <c r="J983" s="13" t="str">
        <f>IF($C983="","",$H983+$I983)</f>
        <v/>
      </c>
      <c r="K983" s="13" t="str">
        <f>IF($C983="","",SUMIFS(Banque_Transactions!$E:$E,Banque_Transactions!$G:$G,$C983&amp;"-"&amp;$B983))</f>
        <v/>
      </c>
      <c r="L983" s="13" t="str">
        <f>IF($C983="","",$J983-$K983)</f>
        <v/>
      </c>
      <c r="M983" t="str">
        <f>IF($C983="","",IF($L983&lt;=0,"Payé",IF($K983=0,"Impayé","Partiel")))</f>
        <v/>
      </c>
    </row>
    <row r="984" spans="1:13" ht="15">
      <c r="A984" s="17"/>
      <c r="B984" t="str">
        <f>IF($A984="","",YEAR($A984)*100+MONTH($A984))</f>
        <v/>
      </c>
      <c r="D984" t="str">
        <f>IF($C984="","",VLOOKUP($C984,Baux!$A:$K,2,FALSE))</f>
        <v/>
      </c>
      <c r="E984" t="str">
        <f>IF($C984="","",VLOOKUP(VLOOKUP($C984,Baux!$A:$K,3,FALSE),Locataires!$A:$I,2,FALSE))</f>
        <v/>
      </c>
      <c r="F984" t="str">
        <f>IF($C984="","",VLOOKUP($C984,Baux!$A:$K,8,FALSE))</f>
        <v/>
      </c>
      <c r="G984" s="12" t="str">
        <f>IF(OR($A984="",$F984=""),"",DATE(YEAR($A984),MONTH($A984),$F984))</f>
        <v/>
      </c>
      <c r="H984" s="13" t="str">
        <f>IF($C984="","",VLOOKUP($C984,Baux!$A:$K,6,FALSE))</f>
        <v/>
      </c>
      <c r="I984" s="13" t="str">
        <f>IF($C984="","",VLOOKUP($C984,Baux!$A:$K,7,FALSE))</f>
        <v/>
      </c>
      <c r="J984" s="13" t="str">
        <f>IF($C984="","",$H984+$I984)</f>
        <v/>
      </c>
      <c r="K984" s="13" t="str">
        <f>IF($C984="","",SUMIFS(Banque_Transactions!$E:$E,Banque_Transactions!$G:$G,$C984&amp;"-"&amp;$B984))</f>
        <v/>
      </c>
      <c r="L984" s="13" t="str">
        <f>IF($C984="","",$J984-$K984)</f>
        <v/>
      </c>
      <c r="M984" t="str">
        <f>IF($C984="","",IF($L984&lt;=0,"Payé",IF($K984=0,"Impayé","Partiel")))</f>
        <v/>
      </c>
    </row>
    <row r="985" spans="1:13" ht="15">
      <c r="A985" s="17"/>
      <c r="B985" t="str">
        <f>IF($A985="","",YEAR($A985)*100+MONTH($A985))</f>
        <v/>
      </c>
      <c r="D985" t="str">
        <f>IF($C985="","",VLOOKUP($C985,Baux!$A:$K,2,FALSE))</f>
        <v/>
      </c>
      <c r="E985" t="str">
        <f>IF($C985="","",VLOOKUP(VLOOKUP($C985,Baux!$A:$K,3,FALSE),Locataires!$A:$I,2,FALSE))</f>
        <v/>
      </c>
      <c r="F985" t="str">
        <f>IF($C985="","",VLOOKUP($C985,Baux!$A:$K,8,FALSE))</f>
        <v/>
      </c>
      <c r="G985" s="12" t="str">
        <f>IF(OR($A985="",$F985=""),"",DATE(YEAR($A985),MONTH($A985),$F985))</f>
        <v/>
      </c>
      <c r="H985" s="13" t="str">
        <f>IF($C985="","",VLOOKUP($C985,Baux!$A:$K,6,FALSE))</f>
        <v/>
      </c>
      <c r="I985" s="13" t="str">
        <f>IF($C985="","",VLOOKUP($C985,Baux!$A:$K,7,FALSE))</f>
        <v/>
      </c>
      <c r="J985" s="13" t="str">
        <f>IF($C985="","",$H985+$I985)</f>
        <v/>
      </c>
      <c r="K985" s="13" t="str">
        <f>IF($C985="","",SUMIFS(Banque_Transactions!$E:$E,Banque_Transactions!$G:$G,$C985&amp;"-"&amp;$B985))</f>
        <v/>
      </c>
      <c r="L985" s="13" t="str">
        <f>IF($C985="","",$J985-$K985)</f>
        <v/>
      </c>
      <c r="M985" t="str">
        <f>IF($C985="","",IF($L985&lt;=0,"Payé",IF($K985=0,"Impayé","Partiel")))</f>
        <v/>
      </c>
    </row>
    <row r="986" spans="1:13" ht="15">
      <c r="A986" s="17"/>
      <c r="B986" t="str">
        <f>IF($A986="","",YEAR($A986)*100+MONTH($A986))</f>
        <v/>
      </c>
      <c r="D986" t="str">
        <f>IF($C986="","",VLOOKUP($C986,Baux!$A:$K,2,FALSE))</f>
        <v/>
      </c>
      <c r="E986" t="str">
        <f>IF($C986="","",VLOOKUP(VLOOKUP($C986,Baux!$A:$K,3,FALSE),Locataires!$A:$I,2,FALSE))</f>
        <v/>
      </c>
      <c r="F986" t="str">
        <f>IF($C986="","",VLOOKUP($C986,Baux!$A:$K,8,FALSE))</f>
        <v/>
      </c>
      <c r="G986" s="12" t="str">
        <f>IF(OR($A986="",$F986=""),"",DATE(YEAR($A986),MONTH($A986),$F986))</f>
        <v/>
      </c>
      <c r="H986" s="13" t="str">
        <f>IF($C986="","",VLOOKUP($C986,Baux!$A:$K,6,FALSE))</f>
        <v/>
      </c>
      <c r="I986" s="13" t="str">
        <f>IF($C986="","",VLOOKUP($C986,Baux!$A:$K,7,FALSE))</f>
        <v/>
      </c>
      <c r="J986" s="13" t="str">
        <f>IF($C986="","",$H986+$I986)</f>
        <v/>
      </c>
      <c r="K986" s="13" t="str">
        <f>IF($C986="","",SUMIFS(Banque_Transactions!$E:$E,Banque_Transactions!$G:$G,$C986&amp;"-"&amp;$B986))</f>
        <v/>
      </c>
      <c r="L986" s="13" t="str">
        <f>IF($C986="","",$J986-$K986)</f>
        <v/>
      </c>
      <c r="M986" t="str">
        <f>IF($C986="","",IF($L986&lt;=0,"Payé",IF($K986=0,"Impayé","Partiel")))</f>
        <v/>
      </c>
    </row>
    <row r="987" spans="1:13" ht="15">
      <c r="A987" s="17"/>
      <c r="B987" t="str">
        <f>IF($A987="","",YEAR($A987)*100+MONTH($A987))</f>
        <v/>
      </c>
      <c r="D987" t="str">
        <f>IF($C987="","",VLOOKUP($C987,Baux!$A:$K,2,FALSE))</f>
        <v/>
      </c>
      <c r="E987" t="str">
        <f>IF($C987="","",VLOOKUP(VLOOKUP($C987,Baux!$A:$K,3,FALSE),Locataires!$A:$I,2,FALSE))</f>
        <v/>
      </c>
      <c r="F987" t="str">
        <f>IF($C987="","",VLOOKUP($C987,Baux!$A:$K,8,FALSE))</f>
        <v/>
      </c>
      <c r="G987" s="12" t="str">
        <f>IF(OR($A987="",$F987=""),"",DATE(YEAR($A987),MONTH($A987),$F987))</f>
        <v/>
      </c>
      <c r="H987" s="13" t="str">
        <f>IF($C987="","",VLOOKUP($C987,Baux!$A:$K,6,FALSE))</f>
        <v/>
      </c>
      <c r="I987" s="13" t="str">
        <f>IF($C987="","",VLOOKUP($C987,Baux!$A:$K,7,FALSE))</f>
        <v/>
      </c>
      <c r="J987" s="13" t="str">
        <f>IF($C987="","",$H987+$I987)</f>
        <v/>
      </c>
      <c r="K987" s="13" t="str">
        <f>IF($C987="","",SUMIFS(Banque_Transactions!$E:$E,Banque_Transactions!$G:$G,$C987&amp;"-"&amp;$B987))</f>
        <v/>
      </c>
      <c r="L987" s="13" t="str">
        <f>IF($C987="","",$J987-$K987)</f>
        <v/>
      </c>
      <c r="M987" t="str">
        <f>IF($C987="","",IF($L987&lt;=0,"Payé",IF($K987=0,"Impayé","Partiel")))</f>
        <v/>
      </c>
    </row>
    <row r="988" spans="1:13" ht="15">
      <c r="A988" s="17"/>
      <c r="B988" t="str">
        <f>IF($A988="","",YEAR($A988)*100+MONTH($A988))</f>
        <v/>
      </c>
      <c r="D988" t="str">
        <f>IF($C988="","",VLOOKUP($C988,Baux!$A:$K,2,FALSE))</f>
        <v/>
      </c>
      <c r="E988" t="str">
        <f>IF($C988="","",VLOOKUP(VLOOKUP($C988,Baux!$A:$K,3,FALSE),Locataires!$A:$I,2,FALSE))</f>
        <v/>
      </c>
      <c r="F988" t="str">
        <f>IF($C988="","",VLOOKUP($C988,Baux!$A:$K,8,FALSE))</f>
        <v/>
      </c>
      <c r="G988" s="12" t="str">
        <f>IF(OR($A988="",$F988=""),"",DATE(YEAR($A988),MONTH($A988),$F988))</f>
        <v/>
      </c>
      <c r="H988" s="13" t="str">
        <f>IF($C988="","",VLOOKUP($C988,Baux!$A:$K,6,FALSE))</f>
        <v/>
      </c>
      <c r="I988" s="13" t="str">
        <f>IF($C988="","",VLOOKUP($C988,Baux!$A:$K,7,FALSE))</f>
        <v/>
      </c>
      <c r="J988" s="13" t="str">
        <f>IF($C988="","",$H988+$I988)</f>
        <v/>
      </c>
      <c r="K988" s="13" t="str">
        <f>IF($C988="","",SUMIFS(Banque_Transactions!$E:$E,Banque_Transactions!$G:$G,$C988&amp;"-"&amp;$B988))</f>
        <v/>
      </c>
      <c r="L988" s="13" t="str">
        <f>IF($C988="","",$J988-$K988)</f>
        <v/>
      </c>
      <c r="M988" t="str">
        <f>IF($C988="","",IF($L988&lt;=0,"Payé",IF($K988=0,"Impayé","Partiel")))</f>
        <v/>
      </c>
    </row>
    <row r="989" spans="1:13" ht="15">
      <c r="A989" s="17"/>
      <c r="B989" t="str">
        <f>IF($A989="","",YEAR($A989)*100+MONTH($A989))</f>
        <v/>
      </c>
      <c r="D989" t="str">
        <f>IF($C989="","",VLOOKUP($C989,Baux!$A:$K,2,FALSE))</f>
        <v/>
      </c>
      <c r="E989" t="str">
        <f>IF($C989="","",VLOOKUP(VLOOKUP($C989,Baux!$A:$K,3,FALSE),Locataires!$A:$I,2,FALSE))</f>
        <v/>
      </c>
      <c r="F989" t="str">
        <f>IF($C989="","",VLOOKUP($C989,Baux!$A:$K,8,FALSE))</f>
        <v/>
      </c>
      <c r="G989" s="12" t="str">
        <f>IF(OR($A989="",$F989=""),"",DATE(YEAR($A989),MONTH($A989),$F989))</f>
        <v/>
      </c>
      <c r="H989" s="13" t="str">
        <f>IF($C989="","",VLOOKUP($C989,Baux!$A:$K,6,FALSE))</f>
        <v/>
      </c>
      <c r="I989" s="13" t="str">
        <f>IF($C989="","",VLOOKUP($C989,Baux!$A:$K,7,FALSE))</f>
        <v/>
      </c>
      <c r="J989" s="13" t="str">
        <f>IF($C989="","",$H989+$I989)</f>
        <v/>
      </c>
      <c r="K989" s="13" t="str">
        <f>IF($C989="","",SUMIFS(Banque_Transactions!$E:$E,Banque_Transactions!$G:$G,$C989&amp;"-"&amp;$B989))</f>
        <v/>
      </c>
      <c r="L989" s="13" t="str">
        <f>IF($C989="","",$J989-$K989)</f>
        <v/>
      </c>
      <c r="M989" t="str">
        <f>IF($C989="","",IF($L989&lt;=0,"Payé",IF($K989=0,"Impayé","Partiel")))</f>
        <v/>
      </c>
    </row>
    <row r="990" spans="1:13" ht="15">
      <c r="A990" s="17"/>
      <c r="B990" t="str">
        <f>IF($A990="","",YEAR($A990)*100+MONTH($A990))</f>
        <v/>
      </c>
      <c r="D990" t="str">
        <f>IF($C990="","",VLOOKUP($C990,Baux!$A:$K,2,FALSE))</f>
        <v/>
      </c>
      <c r="E990" t="str">
        <f>IF($C990="","",VLOOKUP(VLOOKUP($C990,Baux!$A:$K,3,FALSE),Locataires!$A:$I,2,FALSE))</f>
        <v/>
      </c>
      <c r="F990" t="str">
        <f>IF($C990="","",VLOOKUP($C990,Baux!$A:$K,8,FALSE))</f>
        <v/>
      </c>
      <c r="G990" s="12" t="str">
        <f>IF(OR($A990="",$F990=""),"",DATE(YEAR($A990),MONTH($A990),$F990))</f>
        <v/>
      </c>
      <c r="H990" s="13" t="str">
        <f>IF($C990="","",VLOOKUP($C990,Baux!$A:$K,6,FALSE))</f>
        <v/>
      </c>
      <c r="I990" s="13" t="str">
        <f>IF($C990="","",VLOOKUP($C990,Baux!$A:$K,7,FALSE))</f>
        <v/>
      </c>
      <c r="J990" s="13" t="str">
        <f>IF($C990="","",$H990+$I990)</f>
        <v/>
      </c>
      <c r="K990" s="13" t="str">
        <f>IF($C990="","",SUMIFS(Banque_Transactions!$E:$E,Banque_Transactions!$G:$G,$C990&amp;"-"&amp;$B990))</f>
        <v/>
      </c>
      <c r="L990" s="13" t="str">
        <f>IF($C990="","",$J990-$K990)</f>
        <v/>
      </c>
      <c r="M990" t="str">
        <f>IF($C990="","",IF($L990&lt;=0,"Payé",IF($K990=0,"Impayé","Partiel")))</f>
        <v/>
      </c>
    </row>
    <row r="991" spans="1:13" ht="15">
      <c r="A991" s="17"/>
      <c r="B991" t="str">
        <f>IF($A991="","",YEAR($A991)*100+MONTH($A991))</f>
        <v/>
      </c>
      <c r="D991" t="str">
        <f>IF($C991="","",VLOOKUP($C991,Baux!$A:$K,2,FALSE))</f>
        <v/>
      </c>
      <c r="E991" t="str">
        <f>IF($C991="","",VLOOKUP(VLOOKUP($C991,Baux!$A:$K,3,FALSE),Locataires!$A:$I,2,FALSE))</f>
        <v/>
      </c>
      <c r="F991" t="str">
        <f>IF($C991="","",VLOOKUP($C991,Baux!$A:$K,8,FALSE))</f>
        <v/>
      </c>
      <c r="G991" s="12" t="str">
        <f>IF(OR($A991="",$F991=""),"",DATE(YEAR($A991),MONTH($A991),$F991))</f>
        <v/>
      </c>
      <c r="H991" s="13" t="str">
        <f>IF($C991="","",VLOOKUP($C991,Baux!$A:$K,6,FALSE))</f>
        <v/>
      </c>
      <c r="I991" s="13" t="str">
        <f>IF($C991="","",VLOOKUP($C991,Baux!$A:$K,7,FALSE))</f>
        <v/>
      </c>
      <c r="J991" s="13" t="str">
        <f>IF($C991="","",$H991+$I991)</f>
        <v/>
      </c>
      <c r="K991" s="13" t="str">
        <f>IF($C991="","",SUMIFS(Banque_Transactions!$E:$E,Banque_Transactions!$G:$G,$C991&amp;"-"&amp;$B991))</f>
        <v/>
      </c>
      <c r="L991" s="13" t="str">
        <f>IF($C991="","",$J991-$K991)</f>
        <v/>
      </c>
      <c r="M991" t="str">
        <f>IF($C991="","",IF($L991&lt;=0,"Payé",IF($K991=0,"Impayé","Partiel")))</f>
        <v/>
      </c>
    </row>
    <row r="992" spans="1:13" ht="15">
      <c r="A992" s="17"/>
      <c r="B992" t="str">
        <f>IF($A992="","",YEAR($A992)*100+MONTH($A992))</f>
        <v/>
      </c>
      <c r="D992" t="str">
        <f>IF($C992="","",VLOOKUP($C992,Baux!$A:$K,2,FALSE))</f>
        <v/>
      </c>
      <c r="E992" t="str">
        <f>IF($C992="","",VLOOKUP(VLOOKUP($C992,Baux!$A:$K,3,FALSE),Locataires!$A:$I,2,FALSE))</f>
        <v/>
      </c>
      <c r="F992" t="str">
        <f>IF($C992="","",VLOOKUP($C992,Baux!$A:$K,8,FALSE))</f>
        <v/>
      </c>
      <c r="G992" s="12" t="str">
        <f>IF(OR($A992="",$F992=""),"",DATE(YEAR($A992),MONTH($A992),$F992))</f>
        <v/>
      </c>
      <c r="H992" s="13" t="str">
        <f>IF($C992="","",VLOOKUP($C992,Baux!$A:$K,6,FALSE))</f>
        <v/>
      </c>
      <c r="I992" s="13" t="str">
        <f>IF($C992="","",VLOOKUP($C992,Baux!$A:$K,7,FALSE))</f>
        <v/>
      </c>
      <c r="J992" s="13" t="str">
        <f>IF($C992="","",$H992+$I992)</f>
        <v/>
      </c>
      <c r="K992" s="13" t="str">
        <f>IF($C992="","",SUMIFS(Banque_Transactions!$E:$E,Banque_Transactions!$G:$G,$C992&amp;"-"&amp;$B992))</f>
        <v/>
      </c>
      <c r="L992" s="13" t="str">
        <f>IF($C992="","",$J992-$K992)</f>
        <v/>
      </c>
      <c r="M992" t="str">
        <f>IF($C992="","",IF($L992&lt;=0,"Payé",IF($K992=0,"Impayé","Partiel")))</f>
        <v/>
      </c>
    </row>
    <row r="993" spans="1:13" ht="15">
      <c r="A993" s="17"/>
      <c r="B993" t="str">
        <f>IF($A993="","",YEAR($A993)*100+MONTH($A993))</f>
        <v/>
      </c>
      <c r="D993" t="str">
        <f>IF($C993="","",VLOOKUP($C993,Baux!$A:$K,2,FALSE))</f>
        <v/>
      </c>
      <c r="E993" t="str">
        <f>IF($C993="","",VLOOKUP(VLOOKUP($C993,Baux!$A:$K,3,FALSE),Locataires!$A:$I,2,FALSE))</f>
        <v/>
      </c>
      <c r="F993" t="str">
        <f>IF($C993="","",VLOOKUP($C993,Baux!$A:$K,8,FALSE))</f>
        <v/>
      </c>
      <c r="G993" s="12" t="str">
        <f>IF(OR($A993="",$F993=""),"",DATE(YEAR($A993),MONTH($A993),$F993))</f>
        <v/>
      </c>
      <c r="H993" s="13" t="str">
        <f>IF($C993="","",VLOOKUP($C993,Baux!$A:$K,6,FALSE))</f>
        <v/>
      </c>
      <c r="I993" s="13" t="str">
        <f>IF($C993="","",VLOOKUP($C993,Baux!$A:$K,7,FALSE))</f>
        <v/>
      </c>
      <c r="J993" s="13" t="str">
        <f>IF($C993="","",$H993+$I993)</f>
        <v/>
      </c>
      <c r="K993" s="13" t="str">
        <f>IF($C993="","",SUMIFS(Banque_Transactions!$E:$E,Banque_Transactions!$G:$G,$C993&amp;"-"&amp;$B993))</f>
        <v/>
      </c>
      <c r="L993" s="13" t="str">
        <f>IF($C993="","",$J993-$K993)</f>
        <v/>
      </c>
      <c r="M993" t="str">
        <f>IF($C993="","",IF($L993&lt;=0,"Payé",IF($K993=0,"Impayé","Partiel")))</f>
        <v/>
      </c>
    </row>
    <row r="994" spans="1:13" ht="15">
      <c r="A994" s="17"/>
      <c r="B994" t="str">
        <f>IF($A994="","",YEAR($A994)*100+MONTH($A994))</f>
        <v/>
      </c>
      <c r="D994" t="str">
        <f>IF($C994="","",VLOOKUP($C994,Baux!$A:$K,2,FALSE))</f>
        <v/>
      </c>
      <c r="E994" t="str">
        <f>IF($C994="","",VLOOKUP(VLOOKUP($C994,Baux!$A:$K,3,FALSE),Locataires!$A:$I,2,FALSE))</f>
        <v/>
      </c>
      <c r="F994" t="str">
        <f>IF($C994="","",VLOOKUP($C994,Baux!$A:$K,8,FALSE))</f>
        <v/>
      </c>
      <c r="G994" s="12" t="str">
        <f>IF(OR($A994="",$F994=""),"",DATE(YEAR($A994),MONTH($A994),$F994))</f>
        <v/>
      </c>
      <c r="H994" s="13" t="str">
        <f>IF($C994="","",VLOOKUP($C994,Baux!$A:$K,6,FALSE))</f>
        <v/>
      </c>
      <c r="I994" s="13" t="str">
        <f>IF($C994="","",VLOOKUP($C994,Baux!$A:$K,7,FALSE))</f>
        <v/>
      </c>
      <c r="J994" s="13" t="str">
        <f>IF($C994="","",$H994+$I994)</f>
        <v/>
      </c>
      <c r="K994" s="13" t="str">
        <f>IF($C994="","",SUMIFS(Banque_Transactions!$E:$E,Banque_Transactions!$G:$G,$C994&amp;"-"&amp;$B994))</f>
        <v/>
      </c>
      <c r="L994" s="13" t="str">
        <f>IF($C994="","",$J994-$K994)</f>
        <v/>
      </c>
      <c r="M994" t="str">
        <f>IF($C994="","",IF($L994&lt;=0,"Payé",IF($K994=0,"Impayé","Partiel")))</f>
        <v/>
      </c>
    </row>
    <row r="995" spans="1:13" ht="15">
      <c r="A995" s="17"/>
      <c r="B995" t="str">
        <f>IF($A995="","",YEAR($A995)*100+MONTH($A995))</f>
        <v/>
      </c>
      <c r="D995" t="str">
        <f>IF($C995="","",VLOOKUP($C995,Baux!$A:$K,2,FALSE))</f>
        <v/>
      </c>
      <c r="E995" t="str">
        <f>IF($C995="","",VLOOKUP(VLOOKUP($C995,Baux!$A:$K,3,FALSE),Locataires!$A:$I,2,FALSE))</f>
        <v/>
      </c>
      <c r="F995" t="str">
        <f>IF($C995="","",VLOOKUP($C995,Baux!$A:$K,8,FALSE))</f>
        <v/>
      </c>
      <c r="G995" s="12" t="str">
        <f>IF(OR($A995="",$F995=""),"",DATE(YEAR($A995),MONTH($A995),$F995))</f>
        <v/>
      </c>
      <c r="H995" s="13" t="str">
        <f>IF($C995="","",VLOOKUP($C995,Baux!$A:$K,6,FALSE))</f>
        <v/>
      </c>
      <c r="I995" s="13" t="str">
        <f>IF($C995="","",VLOOKUP($C995,Baux!$A:$K,7,FALSE))</f>
        <v/>
      </c>
      <c r="J995" s="13" t="str">
        <f>IF($C995="","",$H995+$I995)</f>
        <v/>
      </c>
      <c r="K995" s="13" t="str">
        <f>IF($C995="","",SUMIFS(Banque_Transactions!$E:$E,Banque_Transactions!$G:$G,$C995&amp;"-"&amp;$B995))</f>
        <v/>
      </c>
      <c r="L995" s="13" t="str">
        <f>IF($C995="","",$J995-$K995)</f>
        <v/>
      </c>
      <c r="M995" t="str">
        <f>IF($C995="","",IF($L995&lt;=0,"Payé",IF($K995=0,"Impayé","Partiel")))</f>
        <v/>
      </c>
    </row>
    <row r="996" spans="1:13" ht="15">
      <c r="A996" s="17"/>
      <c r="B996" t="str">
        <f>IF($A996="","",YEAR($A996)*100+MONTH($A996))</f>
        <v/>
      </c>
      <c r="D996" t="str">
        <f>IF($C996="","",VLOOKUP($C996,Baux!$A:$K,2,FALSE))</f>
        <v/>
      </c>
      <c r="E996" t="str">
        <f>IF($C996="","",VLOOKUP(VLOOKUP($C996,Baux!$A:$K,3,FALSE),Locataires!$A:$I,2,FALSE))</f>
        <v/>
      </c>
      <c r="F996" t="str">
        <f>IF($C996="","",VLOOKUP($C996,Baux!$A:$K,8,FALSE))</f>
        <v/>
      </c>
      <c r="G996" s="12" t="str">
        <f>IF(OR($A996="",$F996=""),"",DATE(YEAR($A996),MONTH($A996),$F996))</f>
        <v/>
      </c>
      <c r="H996" s="13" t="str">
        <f>IF($C996="","",VLOOKUP($C996,Baux!$A:$K,6,FALSE))</f>
        <v/>
      </c>
      <c r="I996" s="13" t="str">
        <f>IF($C996="","",VLOOKUP($C996,Baux!$A:$K,7,FALSE))</f>
        <v/>
      </c>
      <c r="J996" s="13" t="str">
        <f>IF($C996="","",$H996+$I996)</f>
        <v/>
      </c>
      <c r="K996" s="13" t="str">
        <f>IF($C996="","",SUMIFS(Banque_Transactions!$E:$E,Banque_Transactions!$G:$G,$C996&amp;"-"&amp;$B996))</f>
        <v/>
      </c>
      <c r="L996" s="13" t="str">
        <f>IF($C996="","",$J996-$K996)</f>
        <v/>
      </c>
      <c r="M996" t="str">
        <f>IF($C996="","",IF($L996&lt;=0,"Payé",IF($K996=0,"Impayé","Partiel")))</f>
        <v/>
      </c>
    </row>
    <row r="997" spans="1:13" ht="15">
      <c r="A997" s="17"/>
      <c r="B997" t="str">
        <f>IF($A997="","",YEAR($A997)*100+MONTH($A997))</f>
        <v/>
      </c>
      <c r="D997" t="str">
        <f>IF($C997="","",VLOOKUP($C997,Baux!$A:$K,2,FALSE))</f>
        <v/>
      </c>
      <c r="E997" t="str">
        <f>IF($C997="","",VLOOKUP(VLOOKUP($C997,Baux!$A:$K,3,FALSE),Locataires!$A:$I,2,FALSE))</f>
        <v/>
      </c>
      <c r="F997" t="str">
        <f>IF($C997="","",VLOOKUP($C997,Baux!$A:$K,8,FALSE))</f>
        <v/>
      </c>
      <c r="G997" s="12" t="str">
        <f>IF(OR($A997="",$F997=""),"",DATE(YEAR($A997),MONTH($A997),$F997))</f>
        <v/>
      </c>
      <c r="H997" s="13" t="str">
        <f>IF($C997="","",VLOOKUP($C997,Baux!$A:$K,6,FALSE))</f>
        <v/>
      </c>
      <c r="I997" s="13" t="str">
        <f>IF($C997="","",VLOOKUP($C997,Baux!$A:$K,7,FALSE))</f>
        <v/>
      </c>
      <c r="J997" s="13" t="str">
        <f>IF($C997="","",$H997+$I997)</f>
        <v/>
      </c>
      <c r="K997" s="13" t="str">
        <f>IF($C997="","",SUMIFS(Banque_Transactions!$E:$E,Banque_Transactions!$G:$G,$C997&amp;"-"&amp;$B997))</f>
        <v/>
      </c>
      <c r="L997" s="13" t="str">
        <f>IF($C997="","",$J997-$K997)</f>
        <v/>
      </c>
      <c r="M997" t="str">
        <f>IF($C997="","",IF($L997&lt;=0,"Payé",IF($K997=0,"Impayé","Partiel")))</f>
        <v/>
      </c>
    </row>
    <row r="998" spans="1:13" ht="15">
      <c r="A998" s="17"/>
      <c r="B998" t="str">
        <f>IF($A998="","",YEAR($A998)*100+MONTH($A998))</f>
        <v/>
      </c>
      <c r="D998" t="str">
        <f>IF($C998="","",VLOOKUP($C998,Baux!$A:$K,2,FALSE))</f>
        <v/>
      </c>
      <c r="E998" t="str">
        <f>IF($C998="","",VLOOKUP(VLOOKUP($C998,Baux!$A:$K,3,FALSE),Locataires!$A:$I,2,FALSE))</f>
        <v/>
      </c>
      <c r="F998" t="str">
        <f>IF($C998="","",VLOOKUP($C998,Baux!$A:$K,8,FALSE))</f>
        <v/>
      </c>
      <c r="G998" s="12" t="str">
        <f>IF(OR($A998="",$F998=""),"",DATE(YEAR($A998),MONTH($A998),$F998))</f>
        <v/>
      </c>
      <c r="H998" s="13" t="str">
        <f>IF($C998="","",VLOOKUP($C998,Baux!$A:$K,6,FALSE))</f>
        <v/>
      </c>
      <c r="I998" s="13" t="str">
        <f>IF($C998="","",VLOOKUP($C998,Baux!$A:$K,7,FALSE))</f>
        <v/>
      </c>
      <c r="J998" s="13" t="str">
        <f>IF($C998="","",$H998+$I998)</f>
        <v/>
      </c>
      <c r="K998" s="13" t="str">
        <f>IF($C998="","",SUMIFS(Banque_Transactions!$E:$E,Banque_Transactions!$G:$G,$C998&amp;"-"&amp;$B998))</f>
        <v/>
      </c>
      <c r="L998" s="13" t="str">
        <f>IF($C998="","",$J998-$K998)</f>
        <v/>
      </c>
      <c r="M998" t="str">
        <f>IF($C998="","",IF($L998&lt;=0,"Payé",IF($K998=0,"Impayé","Partiel")))</f>
        <v/>
      </c>
    </row>
    <row r="999" spans="1:13" ht="15">
      <c r="A999" s="17"/>
      <c r="B999" t="str">
        <f>IF($A999="","",YEAR($A999)*100+MONTH($A999))</f>
        <v/>
      </c>
      <c r="D999" t="str">
        <f>IF($C999="","",VLOOKUP($C999,Baux!$A:$K,2,FALSE))</f>
        <v/>
      </c>
      <c r="E999" t="str">
        <f>IF($C999="","",VLOOKUP(VLOOKUP($C999,Baux!$A:$K,3,FALSE),Locataires!$A:$I,2,FALSE))</f>
        <v/>
      </c>
      <c r="F999" t="str">
        <f>IF($C999="","",VLOOKUP($C999,Baux!$A:$K,8,FALSE))</f>
        <v/>
      </c>
      <c r="G999" s="12" t="str">
        <f>IF(OR($A999="",$F999=""),"",DATE(YEAR($A999),MONTH($A999),$F999))</f>
        <v/>
      </c>
      <c r="H999" s="13" t="str">
        <f>IF($C999="","",VLOOKUP($C999,Baux!$A:$K,6,FALSE))</f>
        <v/>
      </c>
      <c r="I999" s="13" t="str">
        <f>IF($C999="","",VLOOKUP($C999,Baux!$A:$K,7,FALSE))</f>
        <v/>
      </c>
      <c r="J999" s="13" t="str">
        <f>IF($C999="","",$H999+$I999)</f>
        <v/>
      </c>
      <c r="K999" s="13" t="str">
        <f>IF($C999="","",SUMIFS(Banque_Transactions!$E:$E,Banque_Transactions!$G:$G,$C999&amp;"-"&amp;$B999))</f>
        <v/>
      </c>
      <c r="L999" s="13" t="str">
        <f>IF($C999="","",$J999-$K999)</f>
        <v/>
      </c>
      <c r="M999" t="str">
        <f>IF($C999="","",IF($L999&lt;=0,"Payé",IF($K999=0,"Impayé","Partiel")))</f>
        <v/>
      </c>
    </row>
    <row r="1000" spans="1:13" ht="15">
      <c r="A1000" s="17"/>
      <c r="B1000" t="str">
        <f>IF($A1000="","",YEAR($A1000)*100+MONTH($A1000))</f>
        <v/>
      </c>
      <c r="D1000" t="str">
        <f>IF($C1000="","",VLOOKUP($C1000,Baux!$A:$K,2,FALSE))</f>
        <v/>
      </c>
      <c r="E1000" t="str">
        <f>IF($C1000="","",VLOOKUP(VLOOKUP($C1000,Baux!$A:$K,3,FALSE),Locataires!$A:$I,2,FALSE))</f>
        <v/>
      </c>
      <c r="F1000" t="str">
        <f>IF($C1000="","",VLOOKUP($C1000,Baux!$A:$K,8,FALSE))</f>
        <v/>
      </c>
      <c r="G1000" s="12" t="str">
        <f>IF(OR($A1000="",$F1000=""),"",DATE(YEAR($A1000),MONTH($A1000),$F1000))</f>
        <v/>
      </c>
      <c r="H1000" s="13" t="str">
        <f>IF($C1000="","",VLOOKUP($C1000,Baux!$A:$K,6,FALSE))</f>
        <v/>
      </c>
      <c r="I1000" s="13" t="str">
        <f>IF($C1000="","",VLOOKUP($C1000,Baux!$A:$K,7,FALSE))</f>
        <v/>
      </c>
      <c r="J1000" s="13" t="str">
        <f>IF($C1000="","",$H1000+$I1000)</f>
        <v/>
      </c>
      <c r="K1000" s="13" t="str">
        <f>IF($C1000="","",SUMIFS(Banque_Transactions!$E:$E,Banque_Transactions!$G:$G,$C1000&amp;"-"&amp;$B1000))</f>
        <v/>
      </c>
      <c r="L1000" s="13" t="str">
        <f>IF($C1000="","",$J1000-$K1000)</f>
        <v/>
      </c>
      <c r="M1000" t="str">
        <f>IF($C1000="","",IF($L1000&lt;=0,"Payé",IF($K1000=0,"Impayé","Partiel")))</f>
        <v/>
      </c>
    </row>
    <row r="1001" spans="1:13" ht="15">
      <c r="A1001" s="17"/>
      <c r="B1001" t="str">
        <f>IF($A1001="","",YEAR($A1001)*100+MONTH($A1001))</f>
        <v/>
      </c>
      <c r="D1001" t="str">
        <f>IF($C1001="","",VLOOKUP($C1001,Baux!$A:$K,2,FALSE))</f>
        <v/>
      </c>
      <c r="E1001" t="str">
        <f>IF($C1001="","",VLOOKUP(VLOOKUP($C1001,Baux!$A:$K,3,FALSE),Locataires!$A:$I,2,FALSE))</f>
        <v/>
      </c>
      <c r="F1001" t="str">
        <f>IF($C1001="","",VLOOKUP($C1001,Baux!$A:$K,8,FALSE))</f>
        <v/>
      </c>
      <c r="G1001" s="12" t="str">
        <f>IF(OR($A1001="",$F1001=""),"",DATE(YEAR($A1001),MONTH($A1001),$F1001))</f>
        <v/>
      </c>
      <c r="H1001" s="13" t="str">
        <f>IF($C1001="","",VLOOKUP($C1001,Baux!$A:$K,6,FALSE))</f>
        <v/>
      </c>
      <c r="I1001" s="13" t="str">
        <f>IF($C1001="","",VLOOKUP($C1001,Baux!$A:$K,7,FALSE))</f>
        <v/>
      </c>
      <c r="J1001" s="13" t="str">
        <f>IF($C1001="","",$H1001+$I1001)</f>
        <v/>
      </c>
      <c r="K1001" s="13" t="str">
        <f>IF($C1001="","",SUMIFS(Banque_Transactions!$E:$E,Banque_Transactions!$G:$G,$C1001&amp;"-"&amp;$B1001))</f>
        <v/>
      </c>
      <c r="L1001" s="13" t="str">
        <f>IF($C1001="","",$J1001-$K1001)</f>
        <v/>
      </c>
      <c r="M1001" t="str">
        <f>IF($C1001="","",IF($L1001&lt;=0,"Payé",IF($K1001=0,"Impayé","Partiel")))</f>
        <v/>
      </c>
    </row>
    <row r="1002" spans="1:13" ht="15">
      <c r="A1002" s="17"/>
      <c r="B1002" t="str">
        <f>IF($A1002="","",YEAR($A1002)*100+MONTH($A1002))</f>
        <v/>
      </c>
      <c r="D1002" t="str">
        <f>IF($C1002="","",VLOOKUP($C1002,Baux!$A:$K,2,FALSE))</f>
        <v/>
      </c>
      <c r="E1002" t="str">
        <f>IF($C1002="","",VLOOKUP(VLOOKUP($C1002,Baux!$A:$K,3,FALSE),Locataires!$A:$I,2,FALSE))</f>
        <v/>
      </c>
      <c r="F1002" t="str">
        <f>IF($C1002="","",VLOOKUP($C1002,Baux!$A:$K,8,FALSE))</f>
        <v/>
      </c>
      <c r="G1002" s="12" t="str">
        <f>IF(OR($A1002="",$F1002=""),"",DATE(YEAR($A1002),MONTH($A1002),$F1002))</f>
        <v/>
      </c>
      <c r="H1002" s="13" t="str">
        <f>IF($C1002="","",VLOOKUP($C1002,Baux!$A:$K,6,FALSE))</f>
        <v/>
      </c>
      <c r="I1002" s="13" t="str">
        <f>IF($C1002="","",VLOOKUP($C1002,Baux!$A:$K,7,FALSE))</f>
        <v/>
      </c>
      <c r="J1002" s="13" t="str">
        <f>IF($C1002="","",$H1002+$I1002)</f>
        <v/>
      </c>
      <c r="K1002" s="13" t="str">
        <f>IF($C1002="","",SUMIFS(Banque_Transactions!$E:$E,Banque_Transactions!$G:$G,$C1002&amp;"-"&amp;$B1002))</f>
        <v/>
      </c>
      <c r="L1002" s="13" t="str">
        <f>IF($C1002="","",$J1002-$K1002)</f>
        <v/>
      </c>
      <c r="M1002" t="str">
        <f>IF($C1002="","",IF($L1002&lt;=0,"Payé",IF($K1002=0,"Impayé","Partiel")))</f>
        <v/>
      </c>
    </row>
    <row r="1003" spans="1:13" ht="15">
      <c r="A1003" s="17"/>
      <c r="B1003" t="str">
        <f>IF($A1003="","",YEAR($A1003)*100+MONTH($A1003))</f>
        <v/>
      </c>
      <c r="D1003" t="str">
        <f>IF($C1003="","",VLOOKUP($C1003,Baux!$A:$K,2,FALSE))</f>
        <v/>
      </c>
      <c r="E1003" t="str">
        <f>IF($C1003="","",VLOOKUP(VLOOKUP($C1003,Baux!$A:$K,3,FALSE),Locataires!$A:$I,2,FALSE))</f>
        <v/>
      </c>
      <c r="F1003" t="str">
        <f>IF($C1003="","",VLOOKUP($C1003,Baux!$A:$K,8,FALSE))</f>
        <v/>
      </c>
      <c r="G1003" s="12" t="str">
        <f>IF(OR($A1003="",$F1003=""),"",DATE(YEAR($A1003),MONTH($A1003),$F1003))</f>
        <v/>
      </c>
      <c r="H1003" s="13" t="str">
        <f>IF($C1003="","",VLOOKUP($C1003,Baux!$A:$K,6,FALSE))</f>
        <v/>
      </c>
      <c r="I1003" s="13" t="str">
        <f>IF($C1003="","",VLOOKUP($C1003,Baux!$A:$K,7,FALSE))</f>
        <v/>
      </c>
      <c r="J1003" s="13" t="str">
        <f>IF($C1003="","",$H1003+$I1003)</f>
        <v/>
      </c>
      <c r="K1003" s="13" t="str">
        <f>IF($C1003="","",SUMIFS(Banque_Transactions!$E:$E,Banque_Transactions!$G:$G,$C1003&amp;"-"&amp;$B1003))</f>
        <v/>
      </c>
      <c r="L1003" s="13" t="str">
        <f>IF($C1003="","",$J1003-$K1003)</f>
        <v/>
      </c>
      <c r="M1003" t="str">
        <f>IF($C1003="","",IF($L1003&lt;=0,"Payé",IF($K1003=0,"Impayé","Partiel")))</f>
        <v/>
      </c>
    </row>
    <row r="1004" spans="1:13" ht="15">
      <c r="A1004" s="17"/>
      <c r="B1004" t="str">
        <f>IF($A1004="","",YEAR($A1004)*100+MONTH($A1004))</f>
        <v/>
      </c>
      <c r="D1004" t="str">
        <f>IF($C1004="","",VLOOKUP($C1004,Baux!$A:$K,2,FALSE))</f>
        <v/>
      </c>
      <c r="E1004" t="str">
        <f>IF($C1004="","",VLOOKUP(VLOOKUP($C1004,Baux!$A:$K,3,FALSE),Locataires!$A:$I,2,FALSE))</f>
        <v/>
      </c>
      <c r="F1004" t="str">
        <f>IF($C1004="","",VLOOKUP($C1004,Baux!$A:$K,8,FALSE))</f>
        <v/>
      </c>
      <c r="G1004" s="12" t="str">
        <f>IF(OR($A1004="",$F1004=""),"",DATE(YEAR($A1004),MONTH($A1004),$F1004))</f>
        <v/>
      </c>
      <c r="H1004" s="13" t="str">
        <f>IF($C1004="","",VLOOKUP($C1004,Baux!$A:$K,6,FALSE))</f>
        <v/>
      </c>
      <c r="I1004" s="13" t="str">
        <f>IF($C1004="","",VLOOKUP($C1004,Baux!$A:$K,7,FALSE))</f>
        <v/>
      </c>
      <c r="J1004" s="13" t="str">
        <f>IF($C1004="","",$H1004+$I1004)</f>
        <v/>
      </c>
      <c r="K1004" s="13" t="str">
        <f>IF($C1004="","",SUMIFS(Banque_Transactions!$E:$E,Banque_Transactions!$G:$G,$C1004&amp;"-"&amp;$B1004))</f>
        <v/>
      </c>
      <c r="L1004" s="13" t="str">
        <f>IF($C1004="","",$J1004-$K1004)</f>
        <v/>
      </c>
      <c r="M1004" t="str">
        <f>IF($C1004="","",IF($L1004&lt;=0,"Payé",IF($K1004=0,"Impayé","Partiel")))</f>
        <v/>
      </c>
    </row>
    <row r="1005" spans="1:13" ht="15">
      <c r="A1005" s="17"/>
      <c r="B1005" t="str">
        <f>IF($A1005="","",YEAR($A1005)*100+MONTH($A1005))</f>
        <v/>
      </c>
      <c r="D1005" t="str">
        <f>IF($C1005="","",VLOOKUP($C1005,Baux!$A:$K,2,FALSE))</f>
        <v/>
      </c>
      <c r="E1005" t="str">
        <f>IF($C1005="","",VLOOKUP(VLOOKUP($C1005,Baux!$A:$K,3,FALSE),Locataires!$A:$I,2,FALSE))</f>
        <v/>
      </c>
      <c r="F1005" t="str">
        <f>IF($C1005="","",VLOOKUP($C1005,Baux!$A:$K,8,FALSE))</f>
        <v/>
      </c>
      <c r="G1005" s="12" t="str">
        <f>IF(OR($A1005="",$F1005=""),"",DATE(YEAR($A1005),MONTH($A1005),$F1005))</f>
        <v/>
      </c>
      <c r="H1005" s="13" t="str">
        <f>IF($C1005="","",VLOOKUP($C1005,Baux!$A:$K,6,FALSE))</f>
        <v/>
      </c>
      <c r="I1005" s="13" t="str">
        <f>IF($C1005="","",VLOOKUP($C1005,Baux!$A:$K,7,FALSE))</f>
        <v/>
      </c>
      <c r="J1005" s="13" t="str">
        <f>IF($C1005="","",$H1005+$I1005)</f>
        <v/>
      </c>
      <c r="K1005" s="13" t="str">
        <f>IF($C1005="","",SUMIFS(Banque_Transactions!$E:$E,Banque_Transactions!$G:$G,$C1005&amp;"-"&amp;$B1005))</f>
        <v/>
      </c>
      <c r="L1005" s="13" t="str">
        <f>IF($C1005="","",$J1005-$K1005)</f>
        <v/>
      </c>
      <c r="M1005" t="str">
        <f>IF($C1005="","",IF($L1005&lt;=0,"Payé",IF($K1005=0,"Impayé","Partiel")))</f>
        <v/>
      </c>
    </row>
    <row r="1006" spans="1:13" ht="15">
      <c r="A1006" s="17"/>
      <c r="B1006" t="str">
        <f>IF($A1006="","",YEAR($A1006)*100+MONTH($A1006))</f>
        <v/>
      </c>
      <c r="D1006" t="str">
        <f>IF($C1006="","",VLOOKUP($C1006,Baux!$A:$K,2,FALSE))</f>
        <v/>
      </c>
      <c r="E1006" t="str">
        <f>IF($C1006="","",VLOOKUP(VLOOKUP($C1006,Baux!$A:$K,3,FALSE),Locataires!$A:$I,2,FALSE))</f>
        <v/>
      </c>
      <c r="F1006" t="str">
        <f>IF($C1006="","",VLOOKUP($C1006,Baux!$A:$K,8,FALSE))</f>
        <v/>
      </c>
      <c r="G1006" s="12" t="str">
        <f>IF(OR($A1006="",$F1006=""),"",DATE(YEAR($A1006),MONTH($A1006),$F1006))</f>
        <v/>
      </c>
      <c r="H1006" s="13" t="str">
        <f>IF($C1006="","",VLOOKUP($C1006,Baux!$A:$K,6,FALSE))</f>
        <v/>
      </c>
      <c r="I1006" s="13" t="str">
        <f>IF($C1006="","",VLOOKUP($C1006,Baux!$A:$K,7,FALSE))</f>
        <v/>
      </c>
      <c r="J1006" s="13" t="str">
        <f>IF($C1006="","",$H1006+$I1006)</f>
        <v/>
      </c>
      <c r="K1006" s="13" t="str">
        <f>IF($C1006="","",SUMIFS(Banque_Transactions!$E:$E,Banque_Transactions!$G:$G,$C1006&amp;"-"&amp;$B1006))</f>
        <v/>
      </c>
      <c r="L1006" s="13" t="str">
        <f>IF($C1006="","",$J1006-$K1006)</f>
        <v/>
      </c>
      <c r="M1006" t="str">
        <f>IF($C1006="","",IF($L1006&lt;=0,"Payé",IF($K1006=0,"Impayé","Partiel")))</f>
        <v/>
      </c>
    </row>
    <row r="1007" spans="1:13" ht="15">
      <c r="A1007" s="17"/>
      <c r="B1007" t="str">
        <f>IF($A1007="","",YEAR($A1007)*100+MONTH($A1007))</f>
        <v/>
      </c>
      <c r="D1007" t="str">
        <f>IF($C1007="","",VLOOKUP($C1007,Baux!$A:$K,2,FALSE))</f>
        <v/>
      </c>
      <c r="E1007" t="str">
        <f>IF($C1007="","",VLOOKUP(VLOOKUP($C1007,Baux!$A:$K,3,FALSE),Locataires!$A:$I,2,FALSE))</f>
        <v/>
      </c>
      <c r="F1007" t="str">
        <f>IF($C1007="","",VLOOKUP($C1007,Baux!$A:$K,8,FALSE))</f>
        <v/>
      </c>
      <c r="G1007" s="12" t="str">
        <f>IF(OR($A1007="",$F1007=""),"",DATE(YEAR($A1007),MONTH($A1007),$F1007))</f>
        <v/>
      </c>
      <c r="H1007" s="13" t="str">
        <f>IF($C1007="","",VLOOKUP($C1007,Baux!$A:$K,6,FALSE))</f>
        <v/>
      </c>
      <c r="I1007" s="13" t="str">
        <f>IF($C1007="","",VLOOKUP($C1007,Baux!$A:$K,7,FALSE))</f>
        <v/>
      </c>
      <c r="J1007" s="13" t="str">
        <f>IF($C1007="","",$H1007+$I1007)</f>
        <v/>
      </c>
      <c r="K1007" s="13" t="str">
        <f>IF($C1007="","",SUMIFS(Banque_Transactions!$E:$E,Banque_Transactions!$G:$G,$C1007&amp;"-"&amp;$B1007))</f>
        <v/>
      </c>
      <c r="L1007" s="13" t="str">
        <f>IF($C1007="","",$J1007-$K1007)</f>
        <v/>
      </c>
      <c r="M1007" t="str">
        <f>IF($C1007="","",IF($L1007&lt;=0,"Payé",IF($K1007=0,"Impayé","Partiel")))</f>
        <v/>
      </c>
    </row>
    <row r="1008" spans="1:13" ht="15">
      <c r="A1008" s="17"/>
      <c r="B1008" t="str">
        <f>IF($A1008="","",YEAR($A1008)*100+MONTH($A1008))</f>
        <v/>
      </c>
      <c r="D1008" t="str">
        <f>IF($C1008="","",VLOOKUP($C1008,Baux!$A:$K,2,FALSE))</f>
        <v/>
      </c>
      <c r="E1008" t="str">
        <f>IF($C1008="","",VLOOKUP(VLOOKUP($C1008,Baux!$A:$K,3,FALSE),Locataires!$A:$I,2,FALSE))</f>
        <v/>
      </c>
      <c r="F1008" t="str">
        <f>IF($C1008="","",VLOOKUP($C1008,Baux!$A:$K,8,FALSE))</f>
        <v/>
      </c>
      <c r="G1008" s="12" t="str">
        <f>IF(OR($A1008="",$F1008=""),"",DATE(YEAR($A1008),MONTH($A1008),$F1008))</f>
        <v/>
      </c>
      <c r="H1008" s="13" t="str">
        <f>IF($C1008="","",VLOOKUP($C1008,Baux!$A:$K,6,FALSE))</f>
        <v/>
      </c>
      <c r="I1008" s="13" t="str">
        <f>IF($C1008="","",VLOOKUP($C1008,Baux!$A:$K,7,FALSE))</f>
        <v/>
      </c>
      <c r="J1008" s="13" t="str">
        <f>IF($C1008="","",$H1008+$I1008)</f>
        <v/>
      </c>
      <c r="K1008" s="13" t="str">
        <f>IF($C1008="","",SUMIFS(Banque_Transactions!$E:$E,Banque_Transactions!$G:$G,$C1008&amp;"-"&amp;$B1008))</f>
        <v/>
      </c>
      <c r="L1008" s="13" t="str">
        <f>IF($C1008="","",$J1008-$K1008)</f>
        <v/>
      </c>
      <c r="M1008" t="str">
        <f>IF($C1008="","",IF($L1008&lt;=0,"Payé",IF($K1008=0,"Impayé","Partiel")))</f>
        <v/>
      </c>
    </row>
    <row r="1009" spans="1:13" ht="15">
      <c r="A1009" s="17"/>
      <c r="B1009" t="str">
        <f>IF($A1009="","",YEAR($A1009)*100+MONTH($A1009))</f>
        <v/>
      </c>
      <c r="D1009" t="str">
        <f>IF($C1009="","",VLOOKUP($C1009,Baux!$A:$K,2,FALSE))</f>
        <v/>
      </c>
      <c r="E1009" t="str">
        <f>IF($C1009="","",VLOOKUP(VLOOKUP($C1009,Baux!$A:$K,3,FALSE),Locataires!$A:$I,2,FALSE))</f>
        <v/>
      </c>
      <c r="F1009" t="str">
        <f>IF($C1009="","",VLOOKUP($C1009,Baux!$A:$K,8,FALSE))</f>
        <v/>
      </c>
      <c r="G1009" s="12" t="str">
        <f>IF(OR($A1009="",$F1009=""),"",DATE(YEAR($A1009),MONTH($A1009),$F1009))</f>
        <v/>
      </c>
      <c r="H1009" s="13" t="str">
        <f>IF($C1009="","",VLOOKUP($C1009,Baux!$A:$K,6,FALSE))</f>
        <v/>
      </c>
      <c r="I1009" s="13" t="str">
        <f>IF($C1009="","",VLOOKUP($C1009,Baux!$A:$K,7,FALSE))</f>
        <v/>
      </c>
      <c r="J1009" s="13" t="str">
        <f>IF($C1009="","",$H1009+$I1009)</f>
        <v/>
      </c>
      <c r="K1009" s="13" t="str">
        <f>IF($C1009="","",SUMIFS(Banque_Transactions!$E:$E,Banque_Transactions!$G:$G,$C1009&amp;"-"&amp;$B1009))</f>
        <v/>
      </c>
      <c r="L1009" s="13" t="str">
        <f>IF($C1009="","",$J1009-$K1009)</f>
        <v/>
      </c>
      <c r="M1009" t="str">
        <f>IF($C1009="","",IF($L1009&lt;=0,"Payé",IF($K1009=0,"Impayé","Partiel")))</f>
        <v/>
      </c>
    </row>
    <row r="1010" spans="1:13" ht="15">
      <c r="A1010" s="17"/>
      <c r="B1010" t="str">
        <f>IF($A1010="","",YEAR($A1010)*100+MONTH($A1010))</f>
        <v/>
      </c>
      <c r="D1010" t="str">
        <f>IF($C1010="","",VLOOKUP($C1010,Baux!$A:$K,2,FALSE))</f>
        <v/>
      </c>
      <c r="E1010" t="str">
        <f>IF($C1010="","",VLOOKUP(VLOOKUP($C1010,Baux!$A:$K,3,FALSE),Locataires!$A:$I,2,FALSE))</f>
        <v/>
      </c>
      <c r="F1010" t="str">
        <f>IF($C1010="","",VLOOKUP($C1010,Baux!$A:$K,8,FALSE))</f>
        <v/>
      </c>
      <c r="G1010" s="12" t="str">
        <f>IF(OR($A1010="",$F1010=""),"",DATE(YEAR($A1010),MONTH($A1010),$F1010))</f>
        <v/>
      </c>
      <c r="H1010" s="13" t="str">
        <f>IF($C1010="","",VLOOKUP($C1010,Baux!$A:$K,6,FALSE))</f>
        <v/>
      </c>
      <c r="I1010" s="13" t="str">
        <f>IF($C1010="","",VLOOKUP($C1010,Baux!$A:$K,7,FALSE))</f>
        <v/>
      </c>
      <c r="J1010" s="13" t="str">
        <f>IF($C1010="","",$H1010+$I1010)</f>
        <v/>
      </c>
      <c r="K1010" s="13" t="str">
        <f>IF($C1010="","",SUMIFS(Banque_Transactions!$E:$E,Banque_Transactions!$G:$G,$C1010&amp;"-"&amp;$B1010))</f>
        <v/>
      </c>
      <c r="L1010" s="13" t="str">
        <f>IF($C1010="","",$J1010-$K1010)</f>
        <v/>
      </c>
      <c r="M1010" t="str">
        <f>IF($C1010="","",IF($L1010&lt;=0,"Payé",IF($K1010=0,"Impayé","Partiel")))</f>
        <v/>
      </c>
    </row>
    <row r="1011" spans="1:13" ht="15">
      <c r="A1011" s="17"/>
      <c r="B1011" t="str">
        <f>IF($A1011="","",YEAR($A1011)*100+MONTH($A1011))</f>
        <v/>
      </c>
      <c r="D1011" t="str">
        <f>IF($C1011="","",VLOOKUP($C1011,Baux!$A:$K,2,FALSE))</f>
        <v/>
      </c>
      <c r="E1011" t="str">
        <f>IF($C1011="","",VLOOKUP(VLOOKUP($C1011,Baux!$A:$K,3,FALSE),Locataires!$A:$I,2,FALSE))</f>
        <v/>
      </c>
      <c r="F1011" t="str">
        <f>IF($C1011="","",VLOOKUP($C1011,Baux!$A:$K,8,FALSE))</f>
        <v/>
      </c>
      <c r="G1011" s="12" t="str">
        <f>IF(OR($A1011="",$F1011=""),"",DATE(YEAR($A1011),MONTH($A1011),$F1011))</f>
        <v/>
      </c>
      <c r="H1011" s="13" t="str">
        <f>IF($C1011="","",VLOOKUP($C1011,Baux!$A:$K,6,FALSE))</f>
        <v/>
      </c>
      <c r="I1011" s="13" t="str">
        <f>IF($C1011="","",VLOOKUP($C1011,Baux!$A:$K,7,FALSE))</f>
        <v/>
      </c>
      <c r="J1011" s="13" t="str">
        <f>IF($C1011="","",$H1011+$I1011)</f>
        <v/>
      </c>
      <c r="K1011" s="13" t="str">
        <f>IF($C1011="","",SUMIFS(Banque_Transactions!$E:$E,Banque_Transactions!$G:$G,$C1011&amp;"-"&amp;$B1011))</f>
        <v/>
      </c>
      <c r="L1011" s="13" t="str">
        <f>IF($C1011="","",$J1011-$K1011)</f>
        <v/>
      </c>
      <c r="M1011" t="str">
        <f>IF($C1011="","",IF($L1011&lt;=0,"Payé",IF($K1011=0,"Impayé","Partiel")))</f>
        <v/>
      </c>
    </row>
    <row r="1012" spans="1:13" ht="15">
      <c r="A1012" s="17"/>
      <c r="B1012" t="str">
        <f>IF($A1012="","",YEAR($A1012)*100+MONTH($A1012))</f>
        <v/>
      </c>
      <c r="D1012" t="str">
        <f>IF($C1012="","",VLOOKUP($C1012,Baux!$A:$K,2,FALSE))</f>
        <v/>
      </c>
      <c r="E1012" t="str">
        <f>IF($C1012="","",VLOOKUP(VLOOKUP($C1012,Baux!$A:$K,3,FALSE),Locataires!$A:$I,2,FALSE))</f>
        <v/>
      </c>
      <c r="F1012" t="str">
        <f>IF($C1012="","",VLOOKUP($C1012,Baux!$A:$K,8,FALSE))</f>
        <v/>
      </c>
      <c r="G1012" s="12" t="str">
        <f>IF(OR($A1012="",$F1012=""),"",DATE(YEAR($A1012),MONTH($A1012),$F1012))</f>
        <v/>
      </c>
      <c r="H1012" s="13" t="str">
        <f>IF($C1012="","",VLOOKUP($C1012,Baux!$A:$K,6,FALSE))</f>
        <v/>
      </c>
      <c r="I1012" s="13" t="str">
        <f>IF($C1012="","",VLOOKUP($C1012,Baux!$A:$K,7,FALSE))</f>
        <v/>
      </c>
      <c r="J1012" s="13" t="str">
        <f>IF($C1012="","",$H1012+$I1012)</f>
        <v/>
      </c>
      <c r="K1012" s="13" t="str">
        <f>IF($C1012="","",SUMIFS(Banque_Transactions!$E:$E,Banque_Transactions!$G:$G,$C1012&amp;"-"&amp;$B1012))</f>
        <v/>
      </c>
      <c r="L1012" s="13" t="str">
        <f>IF($C1012="","",$J1012-$K1012)</f>
        <v/>
      </c>
      <c r="M1012" t="str">
        <f>IF($C1012="","",IF($L1012&lt;=0,"Payé",IF($K1012=0,"Impayé","Partiel")))</f>
        <v/>
      </c>
    </row>
    <row r="1013" spans="1:13" ht="15">
      <c r="A1013" s="17"/>
      <c r="B1013" t="str">
        <f>IF($A1013="","",YEAR($A1013)*100+MONTH($A1013))</f>
        <v/>
      </c>
      <c r="D1013" t="str">
        <f>IF($C1013="","",VLOOKUP($C1013,Baux!$A:$K,2,FALSE))</f>
        <v/>
      </c>
      <c r="E1013" t="str">
        <f>IF($C1013="","",VLOOKUP(VLOOKUP($C1013,Baux!$A:$K,3,FALSE),Locataires!$A:$I,2,FALSE))</f>
        <v/>
      </c>
      <c r="F1013" t="str">
        <f>IF($C1013="","",VLOOKUP($C1013,Baux!$A:$K,8,FALSE))</f>
        <v/>
      </c>
      <c r="G1013" s="12" t="str">
        <f>IF(OR($A1013="",$F1013=""),"",DATE(YEAR($A1013),MONTH($A1013),$F1013))</f>
        <v/>
      </c>
      <c r="H1013" s="13" t="str">
        <f>IF($C1013="","",VLOOKUP($C1013,Baux!$A:$K,6,FALSE))</f>
        <v/>
      </c>
      <c r="I1013" s="13" t="str">
        <f>IF($C1013="","",VLOOKUP($C1013,Baux!$A:$K,7,FALSE))</f>
        <v/>
      </c>
      <c r="J1013" s="13" t="str">
        <f>IF($C1013="","",$H1013+$I1013)</f>
        <v/>
      </c>
      <c r="K1013" s="13" t="str">
        <f>IF($C1013="","",SUMIFS(Banque_Transactions!$E:$E,Banque_Transactions!$G:$G,$C1013&amp;"-"&amp;$B1013))</f>
        <v/>
      </c>
      <c r="L1013" s="13" t="str">
        <f>IF($C1013="","",$J1013-$K1013)</f>
        <v/>
      </c>
      <c r="M1013" t="str">
        <f>IF($C1013="","",IF($L1013&lt;=0,"Payé",IF($K1013=0,"Impayé","Partiel")))</f>
        <v/>
      </c>
    </row>
    <row r="1014" spans="1:13" ht="15">
      <c r="A1014" s="17"/>
      <c r="B1014" t="str">
        <f>IF($A1014="","",YEAR($A1014)*100+MONTH($A1014))</f>
        <v/>
      </c>
      <c r="D1014" t="str">
        <f>IF($C1014="","",VLOOKUP($C1014,Baux!$A:$K,2,FALSE))</f>
        <v/>
      </c>
      <c r="E1014" t="str">
        <f>IF($C1014="","",VLOOKUP(VLOOKUP($C1014,Baux!$A:$K,3,FALSE),Locataires!$A:$I,2,FALSE))</f>
        <v/>
      </c>
      <c r="F1014" t="str">
        <f>IF($C1014="","",VLOOKUP($C1014,Baux!$A:$K,8,FALSE))</f>
        <v/>
      </c>
      <c r="G1014" s="12" t="str">
        <f>IF(OR($A1014="",$F1014=""),"",DATE(YEAR($A1014),MONTH($A1014),$F1014))</f>
        <v/>
      </c>
      <c r="H1014" s="13" t="str">
        <f>IF($C1014="","",VLOOKUP($C1014,Baux!$A:$K,6,FALSE))</f>
        <v/>
      </c>
      <c r="I1014" s="13" t="str">
        <f>IF($C1014="","",VLOOKUP($C1014,Baux!$A:$K,7,FALSE))</f>
        <v/>
      </c>
      <c r="J1014" s="13" t="str">
        <f>IF($C1014="","",$H1014+$I1014)</f>
        <v/>
      </c>
      <c r="K1014" s="13" t="str">
        <f>IF($C1014="","",SUMIFS(Banque_Transactions!$E:$E,Banque_Transactions!$G:$G,$C1014&amp;"-"&amp;$B1014))</f>
        <v/>
      </c>
      <c r="L1014" s="13" t="str">
        <f>IF($C1014="","",$J1014-$K1014)</f>
        <v/>
      </c>
      <c r="M1014" t="str">
        <f>IF($C1014="","",IF($L1014&lt;=0,"Payé",IF($K1014=0,"Impayé","Partiel")))</f>
        <v/>
      </c>
    </row>
    <row r="1015" spans="1:13" ht="15">
      <c r="A1015" s="17"/>
      <c r="B1015" t="str">
        <f>IF($A1015="","",YEAR($A1015)*100+MONTH($A1015))</f>
        <v/>
      </c>
      <c r="D1015" t="str">
        <f>IF($C1015="","",VLOOKUP($C1015,Baux!$A:$K,2,FALSE))</f>
        <v/>
      </c>
      <c r="E1015" t="str">
        <f>IF($C1015="","",VLOOKUP(VLOOKUP($C1015,Baux!$A:$K,3,FALSE),Locataires!$A:$I,2,FALSE))</f>
        <v/>
      </c>
      <c r="F1015" t="str">
        <f>IF($C1015="","",VLOOKUP($C1015,Baux!$A:$K,8,FALSE))</f>
        <v/>
      </c>
      <c r="G1015" s="12" t="str">
        <f>IF(OR($A1015="",$F1015=""),"",DATE(YEAR($A1015),MONTH($A1015),$F1015))</f>
        <v/>
      </c>
      <c r="H1015" s="13" t="str">
        <f>IF($C1015="","",VLOOKUP($C1015,Baux!$A:$K,6,FALSE))</f>
        <v/>
      </c>
      <c r="I1015" s="13" t="str">
        <f>IF($C1015="","",VLOOKUP($C1015,Baux!$A:$K,7,FALSE))</f>
        <v/>
      </c>
      <c r="J1015" s="13" t="str">
        <f>IF($C1015="","",$H1015+$I1015)</f>
        <v/>
      </c>
      <c r="K1015" s="13" t="str">
        <f>IF($C1015="","",SUMIFS(Banque_Transactions!$E:$E,Banque_Transactions!$G:$G,$C1015&amp;"-"&amp;$B1015))</f>
        <v/>
      </c>
      <c r="L1015" s="13" t="str">
        <f>IF($C1015="","",$J1015-$K1015)</f>
        <v/>
      </c>
      <c r="M1015" t="str">
        <f>IF($C1015="","",IF($L1015&lt;=0,"Payé",IF($K1015=0,"Impayé","Partiel")))</f>
        <v/>
      </c>
    </row>
    <row r="1016" spans="1:13" ht="15">
      <c r="A1016" s="17"/>
      <c r="B1016" t="str">
        <f>IF($A1016="","",YEAR($A1016)*100+MONTH($A1016))</f>
        <v/>
      </c>
      <c r="D1016" t="str">
        <f>IF($C1016="","",VLOOKUP($C1016,Baux!$A:$K,2,FALSE))</f>
        <v/>
      </c>
      <c r="E1016" t="str">
        <f>IF($C1016="","",VLOOKUP(VLOOKUP($C1016,Baux!$A:$K,3,FALSE),Locataires!$A:$I,2,FALSE))</f>
        <v/>
      </c>
      <c r="F1016" t="str">
        <f>IF($C1016="","",VLOOKUP($C1016,Baux!$A:$K,8,FALSE))</f>
        <v/>
      </c>
      <c r="G1016" s="12" t="str">
        <f>IF(OR($A1016="",$F1016=""),"",DATE(YEAR($A1016),MONTH($A1016),$F1016))</f>
        <v/>
      </c>
      <c r="H1016" s="13" t="str">
        <f>IF($C1016="","",VLOOKUP($C1016,Baux!$A:$K,6,FALSE))</f>
        <v/>
      </c>
      <c r="I1016" s="13" t="str">
        <f>IF($C1016="","",VLOOKUP($C1016,Baux!$A:$K,7,FALSE))</f>
        <v/>
      </c>
      <c r="J1016" s="13" t="str">
        <f>IF($C1016="","",$H1016+$I1016)</f>
        <v/>
      </c>
      <c r="K1016" s="13" t="str">
        <f>IF($C1016="","",SUMIFS(Banque_Transactions!$E:$E,Banque_Transactions!$G:$G,$C1016&amp;"-"&amp;$B1016))</f>
        <v/>
      </c>
      <c r="L1016" s="13" t="str">
        <f>IF($C1016="","",$J1016-$K1016)</f>
        <v/>
      </c>
      <c r="M1016" t="str">
        <f>IF($C1016="","",IF($L1016&lt;=0,"Payé",IF($K1016=0,"Impayé","Partiel")))</f>
        <v/>
      </c>
    </row>
    <row r="1017" spans="1:13" ht="15">
      <c r="A1017" s="17"/>
      <c r="B1017" t="str">
        <f>IF($A1017="","",YEAR($A1017)*100+MONTH($A1017))</f>
        <v/>
      </c>
      <c r="D1017" t="str">
        <f>IF($C1017="","",VLOOKUP($C1017,Baux!$A:$K,2,FALSE))</f>
        <v/>
      </c>
      <c r="E1017" t="str">
        <f>IF($C1017="","",VLOOKUP(VLOOKUP($C1017,Baux!$A:$K,3,FALSE),Locataires!$A:$I,2,FALSE))</f>
        <v/>
      </c>
      <c r="F1017" t="str">
        <f>IF($C1017="","",VLOOKUP($C1017,Baux!$A:$K,8,FALSE))</f>
        <v/>
      </c>
      <c r="G1017" s="12" t="str">
        <f>IF(OR($A1017="",$F1017=""),"",DATE(YEAR($A1017),MONTH($A1017),$F1017))</f>
        <v/>
      </c>
      <c r="H1017" s="13" t="str">
        <f>IF($C1017="","",VLOOKUP($C1017,Baux!$A:$K,6,FALSE))</f>
        <v/>
      </c>
      <c r="I1017" s="13" t="str">
        <f>IF($C1017="","",VLOOKUP($C1017,Baux!$A:$K,7,FALSE))</f>
        <v/>
      </c>
      <c r="J1017" s="13" t="str">
        <f>IF($C1017="","",$H1017+$I1017)</f>
        <v/>
      </c>
      <c r="K1017" s="13" t="str">
        <f>IF($C1017="","",SUMIFS(Banque_Transactions!$E:$E,Banque_Transactions!$G:$G,$C1017&amp;"-"&amp;$B1017))</f>
        <v/>
      </c>
      <c r="L1017" s="13" t="str">
        <f>IF($C1017="","",$J1017-$K1017)</f>
        <v/>
      </c>
      <c r="M1017" t="str">
        <f>IF($C1017="","",IF($L1017&lt;=0,"Payé",IF($K1017=0,"Impayé","Partiel")))</f>
        <v/>
      </c>
    </row>
    <row r="1018" spans="1:13" ht="15">
      <c r="A1018" s="17"/>
      <c r="B1018" t="str">
        <f>IF($A1018="","",YEAR($A1018)*100+MONTH($A1018))</f>
        <v/>
      </c>
      <c r="D1018" t="str">
        <f>IF($C1018="","",VLOOKUP($C1018,Baux!$A:$K,2,FALSE))</f>
        <v/>
      </c>
      <c r="E1018" t="str">
        <f>IF($C1018="","",VLOOKUP(VLOOKUP($C1018,Baux!$A:$K,3,FALSE),Locataires!$A:$I,2,FALSE))</f>
        <v/>
      </c>
      <c r="F1018" t="str">
        <f>IF($C1018="","",VLOOKUP($C1018,Baux!$A:$K,8,FALSE))</f>
        <v/>
      </c>
      <c r="G1018" s="12" t="str">
        <f>IF(OR($A1018="",$F1018=""),"",DATE(YEAR($A1018),MONTH($A1018),$F1018))</f>
        <v/>
      </c>
      <c r="H1018" s="13" t="str">
        <f>IF($C1018="","",VLOOKUP($C1018,Baux!$A:$K,6,FALSE))</f>
        <v/>
      </c>
      <c r="I1018" s="13" t="str">
        <f>IF($C1018="","",VLOOKUP($C1018,Baux!$A:$K,7,FALSE))</f>
        <v/>
      </c>
      <c r="J1018" s="13" t="str">
        <f>IF($C1018="","",$H1018+$I1018)</f>
        <v/>
      </c>
      <c r="K1018" s="13" t="str">
        <f>IF($C1018="","",SUMIFS(Banque_Transactions!$E:$E,Banque_Transactions!$G:$G,$C1018&amp;"-"&amp;$B1018))</f>
        <v/>
      </c>
      <c r="L1018" s="13" t="str">
        <f>IF($C1018="","",$J1018-$K1018)</f>
        <v/>
      </c>
      <c r="M1018" t="str">
        <f>IF($C1018="","",IF($L1018&lt;=0,"Payé",IF($K1018=0,"Impayé","Partiel")))</f>
        <v/>
      </c>
    </row>
    <row r="1019" spans="1:13" ht="15">
      <c r="A1019" s="17"/>
      <c r="B1019" t="str">
        <f>IF($A1019="","",YEAR($A1019)*100+MONTH($A1019))</f>
        <v/>
      </c>
      <c r="D1019" t="str">
        <f>IF($C1019="","",VLOOKUP($C1019,Baux!$A:$K,2,FALSE))</f>
        <v/>
      </c>
      <c r="E1019" t="str">
        <f>IF($C1019="","",VLOOKUP(VLOOKUP($C1019,Baux!$A:$K,3,FALSE),Locataires!$A:$I,2,FALSE))</f>
        <v/>
      </c>
      <c r="F1019" t="str">
        <f>IF($C1019="","",VLOOKUP($C1019,Baux!$A:$K,8,FALSE))</f>
        <v/>
      </c>
      <c r="G1019" s="12" t="str">
        <f>IF(OR($A1019="",$F1019=""),"",DATE(YEAR($A1019),MONTH($A1019),$F1019))</f>
        <v/>
      </c>
      <c r="H1019" s="13" t="str">
        <f>IF($C1019="","",VLOOKUP($C1019,Baux!$A:$K,6,FALSE))</f>
        <v/>
      </c>
      <c r="I1019" s="13" t="str">
        <f>IF($C1019="","",VLOOKUP($C1019,Baux!$A:$K,7,FALSE))</f>
        <v/>
      </c>
      <c r="J1019" s="13" t="str">
        <f>IF($C1019="","",$H1019+$I1019)</f>
        <v/>
      </c>
      <c r="K1019" s="13" t="str">
        <f>IF($C1019="","",SUMIFS(Banque_Transactions!$E:$E,Banque_Transactions!$G:$G,$C1019&amp;"-"&amp;$B1019))</f>
        <v/>
      </c>
      <c r="L1019" s="13" t="str">
        <f>IF($C1019="","",$J1019-$K1019)</f>
        <v/>
      </c>
      <c r="M1019" t="str">
        <f>IF($C1019="","",IF($L1019&lt;=0,"Payé",IF($K1019=0,"Impayé","Partiel")))</f>
        <v/>
      </c>
    </row>
    <row r="1020" spans="1:13" ht="15">
      <c r="A1020" s="17"/>
      <c r="B1020" t="str">
        <f>IF($A1020="","",YEAR($A1020)*100+MONTH($A1020))</f>
        <v/>
      </c>
      <c r="D1020" t="str">
        <f>IF($C1020="","",VLOOKUP($C1020,Baux!$A:$K,2,FALSE))</f>
        <v/>
      </c>
      <c r="E1020" t="str">
        <f>IF($C1020="","",VLOOKUP(VLOOKUP($C1020,Baux!$A:$K,3,FALSE),Locataires!$A:$I,2,FALSE))</f>
        <v/>
      </c>
      <c r="F1020" t="str">
        <f>IF($C1020="","",VLOOKUP($C1020,Baux!$A:$K,8,FALSE))</f>
        <v/>
      </c>
      <c r="G1020" s="12" t="str">
        <f>IF(OR($A1020="",$F1020=""),"",DATE(YEAR($A1020),MONTH($A1020),$F1020))</f>
        <v/>
      </c>
      <c r="H1020" s="13" t="str">
        <f>IF($C1020="","",VLOOKUP($C1020,Baux!$A:$K,6,FALSE))</f>
        <v/>
      </c>
      <c r="I1020" s="13" t="str">
        <f>IF($C1020="","",VLOOKUP($C1020,Baux!$A:$K,7,FALSE))</f>
        <v/>
      </c>
      <c r="J1020" s="13" t="str">
        <f>IF($C1020="","",$H1020+$I1020)</f>
        <v/>
      </c>
      <c r="K1020" s="13" t="str">
        <f>IF($C1020="","",SUMIFS(Banque_Transactions!$E:$E,Banque_Transactions!$G:$G,$C1020&amp;"-"&amp;$B1020))</f>
        <v/>
      </c>
      <c r="L1020" s="13" t="str">
        <f>IF($C1020="","",$J1020-$K1020)</f>
        <v/>
      </c>
      <c r="M1020" t="str">
        <f>IF($C1020="","",IF($L1020&lt;=0,"Payé",IF($K1020=0,"Impayé","Partiel")))</f>
        <v/>
      </c>
    </row>
    <row r="1021" spans="1:13" ht="15">
      <c r="A1021" s="17"/>
      <c r="B1021" t="str">
        <f>IF($A1021="","",YEAR($A1021)*100+MONTH($A1021))</f>
        <v/>
      </c>
      <c r="D1021" t="str">
        <f>IF($C1021="","",VLOOKUP($C1021,Baux!$A:$K,2,FALSE))</f>
        <v/>
      </c>
      <c r="E1021" t="str">
        <f>IF($C1021="","",VLOOKUP(VLOOKUP($C1021,Baux!$A:$K,3,FALSE),Locataires!$A:$I,2,FALSE))</f>
        <v/>
      </c>
      <c r="F1021" t="str">
        <f>IF($C1021="","",VLOOKUP($C1021,Baux!$A:$K,8,FALSE))</f>
        <v/>
      </c>
      <c r="G1021" s="12" t="str">
        <f>IF(OR($A1021="",$F1021=""),"",DATE(YEAR($A1021),MONTH($A1021),$F1021))</f>
        <v/>
      </c>
      <c r="H1021" s="13" t="str">
        <f>IF($C1021="","",VLOOKUP($C1021,Baux!$A:$K,6,FALSE))</f>
        <v/>
      </c>
      <c r="I1021" s="13" t="str">
        <f>IF($C1021="","",VLOOKUP($C1021,Baux!$A:$K,7,FALSE))</f>
        <v/>
      </c>
      <c r="J1021" s="13" t="str">
        <f>IF($C1021="","",$H1021+$I1021)</f>
        <v/>
      </c>
      <c r="K1021" s="13" t="str">
        <f>IF($C1021="","",SUMIFS(Banque_Transactions!$E:$E,Banque_Transactions!$G:$G,$C1021&amp;"-"&amp;$B1021))</f>
        <v/>
      </c>
      <c r="L1021" s="13" t="str">
        <f>IF($C1021="","",$J1021-$K1021)</f>
        <v/>
      </c>
      <c r="M1021" t="str">
        <f>IF($C1021="","",IF($L1021&lt;=0,"Payé",IF($K1021=0,"Impayé","Partiel")))</f>
        <v/>
      </c>
    </row>
    <row r="1022" spans="1:13" ht="15">
      <c r="A1022" s="17"/>
      <c r="B1022" t="str">
        <f>IF($A1022="","",YEAR($A1022)*100+MONTH($A1022))</f>
        <v/>
      </c>
      <c r="D1022" t="str">
        <f>IF($C1022="","",VLOOKUP($C1022,Baux!$A:$K,2,FALSE))</f>
        <v/>
      </c>
      <c r="E1022" t="str">
        <f>IF($C1022="","",VLOOKUP(VLOOKUP($C1022,Baux!$A:$K,3,FALSE),Locataires!$A:$I,2,FALSE))</f>
        <v/>
      </c>
      <c r="F1022" t="str">
        <f>IF($C1022="","",VLOOKUP($C1022,Baux!$A:$K,8,FALSE))</f>
        <v/>
      </c>
      <c r="G1022" s="12" t="str">
        <f>IF(OR($A1022="",$F1022=""),"",DATE(YEAR($A1022),MONTH($A1022),$F1022))</f>
        <v/>
      </c>
      <c r="H1022" s="13" t="str">
        <f>IF($C1022="","",VLOOKUP($C1022,Baux!$A:$K,6,FALSE))</f>
        <v/>
      </c>
      <c r="I1022" s="13" t="str">
        <f>IF($C1022="","",VLOOKUP($C1022,Baux!$A:$K,7,FALSE))</f>
        <v/>
      </c>
      <c r="J1022" s="13" t="str">
        <f>IF($C1022="","",$H1022+$I1022)</f>
        <v/>
      </c>
      <c r="K1022" s="13" t="str">
        <f>IF($C1022="","",SUMIFS(Banque_Transactions!$E:$E,Banque_Transactions!$G:$G,$C1022&amp;"-"&amp;$B1022))</f>
        <v/>
      </c>
      <c r="L1022" s="13" t="str">
        <f>IF($C1022="","",$J1022-$K1022)</f>
        <v/>
      </c>
      <c r="M1022" t="str">
        <f>IF($C1022="","",IF($L1022&lt;=0,"Payé",IF($K1022=0,"Impayé","Partiel")))</f>
        <v/>
      </c>
    </row>
    <row r="1023" spans="1:13" ht="15">
      <c r="A1023" s="17"/>
      <c r="B1023" t="str">
        <f>IF($A1023="","",YEAR($A1023)*100+MONTH($A1023))</f>
        <v/>
      </c>
      <c r="D1023" t="str">
        <f>IF($C1023="","",VLOOKUP($C1023,Baux!$A:$K,2,FALSE))</f>
        <v/>
      </c>
      <c r="E1023" t="str">
        <f>IF($C1023="","",VLOOKUP(VLOOKUP($C1023,Baux!$A:$K,3,FALSE),Locataires!$A:$I,2,FALSE))</f>
        <v/>
      </c>
      <c r="F1023" t="str">
        <f>IF($C1023="","",VLOOKUP($C1023,Baux!$A:$K,8,FALSE))</f>
        <v/>
      </c>
      <c r="G1023" s="12" t="str">
        <f>IF(OR($A1023="",$F1023=""),"",DATE(YEAR($A1023),MONTH($A1023),$F1023))</f>
        <v/>
      </c>
      <c r="H1023" s="13" t="str">
        <f>IF($C1023="","",VLOOKUP($C1023,Baux!$A:$K,6,FALSE))</f>
        <v/>
      </c>
      <c r="I1023" s="13" t="str">
        <f>IF($C1023="","",VLOOKUP($C1023,Baux!$A:$K,7,FALSE))</f>
        <v/>
      </c>
      <c r="J1023" s="13" t="str">
        <f>IF($C1023="","",$H1023+$I1023)</f>
        <v/>
      </c>
      <c r="K1023" s="13" t="str">
        <f>IF($C1023="","",SUMIFS(Banque_Transactions!$E:$E,Banque_Transactions!$G:$G,$C1023&amp;"-"&amp;$B1023))</f>
        <v/>
      </c>
      <c r="L1023" s="13" t="str">
        <f>IF($C1023="","",$J1023-$K1023)</f>
        <v/>
      </c>
      <c r="M1023" t="str">
        <f>IF($C1023="","",IF($L1023&lt;=0,"Payé",IF($K1023=0,"Impayé","Partiel")))</f>
        <v/>
      </c>
    </row>
    <row r="1024" spans="1:13" ht="15">
      <c r="A1024" s="17"/>
      <c r="B1024" t="str">
        <f>IF($A1024="","",YEAR($A1024)*100+MONTH($A1024))</f>
        <v/>
      </c>
      <c r="D1024" t="str">
        <f>IF($C1024="","",VLOOKUP($C1024,Baux!$A:$K,2,FALSE))</f>
        <v/>
      </c>
      <c r="E1024" t="str">
        <f>IF($C1024="","",VLOOKUP(VLOOKUP($C1024,Baux!$A:$K,3,FALSE),Locataires!$A:$I,2,FALSE))</f>
        <v/>
      </c>
      <c r="F1024" t="str">
        <f>IF($C1024="","",VLOOKUP($C1024,Baux!$A:$K,8,FALSE))</f>
        <v/>
      </c>
      <c r="G1024" s="12" t="str">
        <f>IF(OR($A1024="",$F1024=""),"",DATE(YEAR($A1024),MONTH($A1024),$F1024))</f>
        <v/>
      </c>
      <c r="H1024" s="13" t="str">
        <f>IF($C1024="","",VLOOKUP($C1024,Baux!$A:$K,6,FALSE))</f>
        <v/>
      </c>
      <c r="I1024" s="13" t="str">
        <f>IF($C1024="","",VLOOKUP($C1024,Baux!$A:$K,7,FALSE))</f>
        <v/>
      </c>
      <c r="J1024" s="13" t="str">
        <f>IF($C1024="","",$H1024+$I1024)</f>
        <v/>
      </c>
      <c r="K1024" s="13" t="str">
        <f>IF($C1024="","",SUMIFS(Banque_Transactions!$E:$E,Banque_Transactions!$G:$G,$C1024&amp;"-"&amp;$B1024))</f>
        <v/>
      </c>
      <c r="L1024" s="13" t="str">
        <f>IF($C1024="","",$J1024-$K1024)</f>
        <v/>
      </c>
      <c r="M1024" t="str">
        <f>IF($C1024="","",IF($L1024&lt;=0,"Payé",IF($K1024=0,"Impayé","Partiel")))</f>
        <v/>
      </c>
    </row>
    <row r="1025" spans="1:13" ht="15">
      <c r="A1025" s="17"/>
      <c r="B1025" t="str">
        <f>IF($A1025="","",YEAR($A1025)*100+MONTH($A1025))</f>
        <v/>
      </c>
      <c r="D1025" t="str">
        <f>IF($C1025="","",VLOOKUP($C1025,Baux!$A:$K,2,FALSE))</f>
        <v/>
      </c>
      <c r="E1025" t="str">
        <f>IF($C1025="","",VLOOKUP(VLOOKUP($C1025,Baux!$A:$K,3,FALSE),Locataires!$A:$I,2,FALSE))</f>
        <v/>
      </c>
      <c r="F1025" t="str">
        <f>IF($C1025="","",VLOOKUP($C1025,Baux!$A:$K,8,FALSE))</f>
        <v/>
      </c>
      <c r="G1025" s="12" t="str">
        <f>IF(OR($A1025="",$F1025=""),"",DATE(YEAR($A1025),MONTH($A1025),$F1025))</f>
        <v/>
      </c>
      <c r="H1025" s="13" t="str">
        <f>IF($C1025="","",VLOOKUP($C1025,Baux!$A:$K,6,FALSE))</f>
        <v/>
      </c>
      <c r="I1025" s="13" t="str">
        <f>IF($C1025="","",VLOOKUP($C1025,Baux!$A:$K,7,FALSE))</f>
        <v/>
      </c>
      <c r="J1025" s="13" t="str">
        <f>IF($C1025="","",$H1025+$I1025)</f>
        <v/>
      </c>
      <c r="K1025" s="13" t="str">
        <f>IF($C1025="","",SUMIFS(Banque_Transactions!$E:$E,Banque_Transactions!$G:$G,$C1025&amp;"-"&amp;$B1025))</f>
        <v/>
      </c>
      <c r="L1025" s="13" t="str">
        <f>IF($C1025="","",$J1025-$K1025)</f>
        <v/>
      </c>
      <c r="M1025" t="str">
        <f>IF($C1025="","",IF($L1025&lt;=0,"Payé",IF($K1025=0,"Impayé","Partiel")))</f>
        <v/>
      </c>
    </row>
    <row r="1026" spans="1:13" ht="15">
      <c r="A1026" s="17"/>
      <c r="B1026" t="str">
        <f>IF($A1026="","",YEAR($A1026)*100+MONTH($A1026))</f>
        <v/>
      </c>
      <c r="D1026" t="str">
        <f>IF($C1026="","",VLOOKUP($C1026,Baux!$A:$K,2,FALSE))</f>
        <v/>
      </c>
      <c r="E1026" t="str">
        <f>IF($C1026="","",VLOOKUP(VLOOKUP($C1026,Baux!$A:$K,3,FALSE),Locataires!$A:$I,2,FALSE))</f>
        <v/>
      </c>
      <c r="F1026" t="str">
        <f>IF($C1026="","",VLOOKUP($C1026,Baux!$A:$K,8,FALSE))</f>
        <v/>
      </c>
      <c r="G1026" s="12" t="str">
        <f>IF(OR($A1026="",$F1026=""),"",DATE(YEAR($A1026),MONTH($A1026),$F1026))</f>
        <v/>
      </c>
      <c r="H1026" s="13" t="str">
        <f>IF($C1026="","",VLOOKUP($C1026,Baux!$A:$K,6,FALSE))</f>
        <v/>
      </c>
      <c r="I1026" s="13" t="str">
        <f>IF($C1026="","",VLOOKUP($C1026,Baux!$A:$K,7,FALSE))</f>
        <v/>
      </c>
      <c r="J1026" s="13" t="str">
        <f>IF($C1026="","",$H1026+$I1026)</f>
        <v/>
      </c>
      <c r="K1026" s="13" t="str">
        <f>IF($C1026="","",SUMIFS(Banque_Transactions!$E:$E,Banque_Transactions!$G:$G,$C1026&amp;"-"&amp;$B1026))</f>
        <v/>
      </c>
      <c r="L1026" s="13" t="str">
        <f>IF($C1026="","",$J1026-$K1026)</f>
        <v/>
      </c>
      <c r="M1026" t="str">
        <f>IF($C1026="","",IF($L1026&lt;=0,"Payé",IF($K1026=0,"Impayé","Partiel")))</f>
        <v/>
      </c>
    </row>
    <row r="1027" spans="1:13" ht="15">
      <c r="A1027" s="17"/>
      <c r="B1027" t="str">
        <f>IF($A1027="","",YEAR($A1027)*100+MONTH($A1027))</f>
        <v/>
      </c>
      <c r="D1027" t="str">
        <f>IF($C1027="","",VLOOKUP($C1027,Baux!$A:$K,2,FALSE))</f>
        <v/>
      </c>
      <c r="E1027" t="str">
        <f>IF($C1027="","",VLOOKUP(VLOOKUP($C1027,Baux!$A:$K,3,FALSE),Locataires!$A:$I,2,FALSE))</f>
        <v/>
      </c>
      <c r="F1027" t="str">
        <f>IF($C1027="","",VLOOKUP($C1027,Baux!$A:$K,8,FALSE))</f>
        <v/>
      </c>
      <c r="G1027" s="12" t="str">
        <f>IF(OR($A1027="",$F1027=""),"",DATE(YEAR($A1027),MONTH($A1027),$F1027))</f>
        <v/>
      </c>
      <c r="H1027" s="13" t="str">
        <f>IF($C1027="","",VLOOKUP($C1027,Baux!$A:$K,6,FALSE))</f>
        <v/>
      </c>
      <c r="I1027" s="13" t="str">
        <f>IF($C1027="","",VLOOKUP($C1027,Baux!$A:$K,7,FALSE))</f>
        <v/>
      </c>
      <c r="J1027" s="13" t="str">
        <f>IF($C1027="","",$H1027+$I1027)</f>
        <v/>
      </c>
      <c r="K1027" s="13" t="str">
        <f>IF($C1027="","",SUMIFS(Banque_Transactions!$E:$E,Banque_Transactions!$G:$G,$C1027&amp;"-"&amp;$B1027))</f>
        <v/>
      </c>
      <c r="L1027" s="13" t="str">
        <f>IF($C1027="","",$J1027-$K1027)</f>
        <v/>
      </c>
      <c r="M1027" t="str">
        <f>IF($C1027="","",IF($L1027&lt;=0,"Payé",IF($K1027=0,"Impayé","Partiel")))</f>
        <v/>
      </c>
    </row>
    <row r="1028" spans="1:13" ht="15">
      <c r="A1028" s="17"/>
      <c r="B1028" t="str">
        <f>IF($A1028="","",YEAR($A1028)*100+MONTH($A1028))</f>
        <v/>
      </c>
      <c r="D1028" t="str">
        <f>IF($C1028="","",VLOOKUP($C1028,Baux!$A:$K,2,FALSE))</f>
        <v/>
      </c>
      <c r="E1028" t="str">
        <f>IF($C1028="","",VLOOKUP(VLOOKUP($C1028,Baux!$A:$K,3,FALSE),Locataires!$A:$I,2,FALSE))</f>
        <v/>
      </c>
      <c r="F1028" t="str">
        <f>IF($C1028="","",VLOOKUP($C1028,Baux!$A:$K,8,FALSE))</f>
        <v/>
      </c>
      <c r="G1028" s="12" t="str">
        <f>IF(OR($A1028="",$F1028=""),"",DATE(YEAR($A1028),MONTH($A1028),$F1028))</f>
        <v/>
      </c>
      <c r="H1028" s="13" t="str">
        <f>IF($C1028="","",VLOOKUP($C1028,Baux!$A:$K,6,FALSE))</f>
        <v/>
      </c>
      <c r="I1028" s="13" t="str">
        <f>IF($C1028="","",VLOOKUP($C1028,Baux!$A:$K,7,FALSE))</f>
        <v/>
      </c>
      <c r="J1028" s="13" t="str">
        <f>IF($C1028="","",$H1028+$I1028)</f>
        <v/>
      </c>
      <c r="K1028" s="13" t="str">
        <f>IF($C1028="","",SUMIFS(Banque_Transactions!$E:$E,Banque_Transactions!$G:$G,$C1028&amp;"-"&amp;$B1028))</f>
        <v/>
      </c>
      <c r="L1028" s="13" t="str">
        <f>IF($C1028="","",$J1028-$K1028)</f>
        <v/>
      </c>
      <c r="M1028" t="str">
        <f>IF($C1028="","",IF($L1028&lt;=0,"Payé",IF($K1028=0,"Impayé","Partiel")))</f>
        <v/>
      </c>
    </row>
    <row r="1029" spans="1:13" ht="15">
      <c r="A1029" s="17"/>
      <c r="B1029" t="str">
        <f>IF($A1029="","",YEAR($A1029)*100+MONTH($A1029))</f>
        <v/>
      </c>
      <c r="D1029" t="str">
        <f>IF($C1029="","",VLOOKUP($C1029,Baux!$A:$K,2,FALSE))</f>
        <v/>
      </c>
      <c r="E1029" t="str">
        <f>IF($C1029="","",VLOOKUP(VLOOKUP($C1029,Baux!$A:$K,3,FALSE),Locataires!$A:$I,2,FALSE))</f>
        <v/>
      </c>
      <c r="F1029" t="str">
        <f>IF($C1029="","",VLOOKUP($C1029,Baux!$A:$K,8,FALSE))</f>
        <v/>
      </c>
      <c r="G1029" s="12" t="str">
        <f>IF(OR($A1029="",$F1029=""),"",DATE(YEAR($A1029),MONTH($A1029),$F1029))</f>
        <v/>
      </c>
      <c r="H1029" s="13" t="str">
        <f>IF($C1029="","",VLOOKUP($C1029,Baux!$A:$K,6,FALSE))</f>
        <v/>
      </c>
      <c r="I1029" s="13" t="str">
        <f>IF($C1029="","",VLOOKUP($C1029,Baux!$A:$K,7,FALSE))</f>
        <v/>
      </c>
      <c r="J1029" s="13" t="str">
        <f>IF($C1029="","",$H1029+$I1029)</f>
        <v/>
      </c>
      <c r="K1029" s="13" t="str">
        <f>IF($C1029="","",SUMIFS(Banque_Transactions!$E:$E,Banque_Transactions!$G:$G,$C1029&amp;"-"&amp;$B1029))</f>
        <v/>
      </c>
      <c r="L1029" s="13" t="str">
        <f>IF($C1029="","",$J1029-$K1029)</f>
        <v/>
      </c>
      <c r="M1029" t="str">
        <f>IF($C1029="","",IF($L1029&lt;=0,"Payé",IF($K1029=0,"Impayé","Partiel")))</f>
        <v/>
      </c>
    </row>
    <row r="1030" spans="1:13" ht="15">
      <c r="A1030" s="17"/>
      <c r="B1030" t="str">
        <f>IF($A1030="","",YEAR($A1030)*100+MONTH($A1030))</f>
        <v/>
      </c>
      <c r="D1030" t="str">
        <f>IF($C1030="","",VLOOKUP($C1030,Baux!$A:$K,2,FALSE))</f>
        <v/>
      </c>
      <c r="E1030" t="str">
        <f>IF($C1030="","",VLOOKUP(VLOOKUP($C1030,Baux!$A:$K,3,FALSE),Locataires!$A:$I,2,FALSE))</f>
        <v/>
      </c>
      <c r="F1030" t="str">
        <f>IF($C1030="","",VLOOKUP($C1030,Baux!$A:$K,8,FALSE))</f>
        <v/>
      </c>
      <c r="G1030" s="12" t="str">
        <f>IF(OR($A1030="",$F1030=""),"",DATE(YEAR($A1030),MONTH($A1030),$F1030))</f>
        <v/>
      </c>
      <c r="H1030" s="13" t="str">
        <f>IF($C1030="","",VLOOKUP($C1030,Baux!$A:$K,6,FALSE))</f>
        <v/>
      </c>
      <c r="I1030" s="13" t="str">
        <f>IF($C1030="","",VLOOKUP($C1030,Baux!$A:$K,7,FALSE))</f>
        <v/>
      </c>
      <c r="J1030" s="13" t="str">
        <f>IF($C1030="","",$H1030+$I1030)</f>
        <v/>
      </c>
      <c r="K1030" s="13" t="str">
        <f>IF($C1030="","",SUMIFS(Banque_Transactions!$E:$E,Banque_Transactions!$G:$G,$C1030&amp;"-"&amp;$B1030))</f>
        <v/>
      </c>
      <c r="L1030" s="13" t="str">
        <f>IF($C1030="","",$J1030-$K1030)</f>
        <v/>
      </c>
      <c r="M1030" t="str">
        <f>IF($C1030="","",IF($L1030&lt;=0,"Payé",IF($K1030=0,"Impayé","Partiel")))</f>
        <v/>
      </c>
    </row>
    <row r="1031" spans="1:13" ht="15">
      <c r="A1031" s="17"/>
      <c r="B1031" t="str">
        <f>IF($A1031="","",YEAR($A1031)*100+MONTH($A1031))</f>
        <v/>
      </c>
      <c r="D1031" t="str">
        <f>IF($C1031="","",VLOOKUP($C1031,Baux!$A:$K,2,FALSE))</f>
        <v/>
      </c>
      <c r="E1031" t="str">
        <f>IF($C1031="","",VLOOKUP(VLOOKUP($C1031,Baux!$A:$K,3,FALSE),Locataires!$A:$I,2,FALSE))</f>
        <v/>
      </c>
      <c r="F1031" t="str">
        <f>IF($C1031="","",VLOOKUP($C1031,Baux!$A:$K,8,FALSE))</f>
        <v/>
      </c>
      <c r="G1031" s="12" t="str">
        <f>IF(OR($A1031="",$F1031=""),"",DATE(YEAR($A1031),MONTH($A1031),$F1031))</f>
        <v/>
      </c>
      <c r="H1031" s="13" t="str">
        <f>IF($C1031="","",VLOOKUP($C1031,Baux!$A:$K,6,FALSE))</f>
        <v/>
      </c>
      <c r="I1031" s="13" t="str">
        <f>IF($C1031="","",VLOOKUP($C1031,Baux!$A:$K,7,FALSE))</f>
        <v/>
      </c>
      <c r="J1031" s="13" t="str">
        <f>IF($C1031="","",$H1031+$I1031)</f>
        <v/>
      </c>
      <c r="K1031" s="13" t="str">
        <f>IF($C1031="","",SUMIFS(Banque_Transactions!$E:$E,Banque_Transactions!$G:$G,$C1031&amp;"-"&amp;$B1031))</f>
        <v/>
      </c>
      <c r="L1031" s="13" t="str">
        <f>IF($C1031="","",$J1031-$K1031)</f>
        <v/>
      </c>
      <c r="M1031" t="str">
        <f>IF($C1031="","",IF($L1031&lt;=0,"Payé",IF($K1031=0,"Impayé","Partiel")))</f>
        <v/>
      </c>
    </row>
    <row r="1032" spans="1:13" ht="15">
      <c r="A1032" s="17"/>
      <c r="B1032" t="str">
        <f>IF($A1032="","",YEAR($A1032)*100+MONTH($A1032))</f>
        <v/>
      </c>
      <c r="D1032" t="str">
        <f>IF($C1032="","",VLOOKUP($C1032,Baux!$A:$K,2,FALSE))</f>
        <v/>
      </c>
      <c r="E1032" t="str">
        <f>IF($C1032="","",VLOOKUP(VLOOKUP($C1032,Baux!$A:$K,3,FALSE),Locataires!$A:$I,2,FALSE))</f>
        <v/>
      </c>
      <c r="F1032" t="str">
        <f>IF($C1032="","",VLOOKUP($C1032,Baux!$A:$K,8,FALSE))</f>
        <v/>
      </c>
      <c r="G1032" s="12" t="str">
        <f>IF(OR($A1032="",$F1032=""),"",DATE(YEAR($A1032),MONTH($A1032),$F1032))</f>
        <v/>
      </c>
      <c r="H1032" s="13" t="str">
        <f>IF($C1032="","",VLOOKUP($C1032,Baux!$A:$K,6,FALSE))</f>
        <v/>
      </c>
      <c r="I1032" s="13" t="str">
        <f>IF($C1032="","",VLOOKUP($C1032,Baux!$A:$K,7,FALSE))</f>
        <v/>
      </c>
      <c r="J1032" s="13" t="str">
        <f>IF($C1032="","",$H1032+$I1032)</f>
        <v/>
      </c>
      <c r="K1032" s="13" t="str">
        <f>IF($C1032="","",SUMIFS(Banque_Transactions!$E:$E,Banque_Transactions!$G:$G,$C1032&amp;"-"&amp;$B1032))</f>
        <v/>
      </c>
      <c r="L1032" s="13" t="str">
        <f>IF($C1032="","",$J1032-$K1032)</f>
        <v/>
      </c>
      <c r="M1032" t="str">
        <f>IF($C1032="","",IF($L1032&lt;=0,"Payé",IF($K1032=0,"Impayé","Partiel")))</f>
        <v/>
      </c>
    </row>
    <row r="1033" spans="1:13" ht="15">
      <c r="A1033" s="17"/>
      <c r="B1033" t="str">
        <f>IF($A1033="","",YEAR($A1033)*100+MONTH($A1033))</f>
        <v/>
      </c>
      <c r="D1033" t="str">
        <f>IF($C1033="","",VLOOKUP($C1033,Baux!$A:$K,2,FALSE))</f>
        <v/>
      </c>
      <c r="E1033" t="str">
        <f>IF($C1033="","",VLOOKUP(VLOOKUP($C1033,Baux!$A:$K,3,FALSE),Locataires!$A:$I,2,FALSE))</f>
        <v/>
      </c>
      <c r="F1033" t="str">
        <f>IF($C1033="","",VLOOKUP($C1033,Baux!$A:$K,8,FALSE))</f>
        <v/>
      </c>
      <c r="G1033" s="12" t="str">
        <f>IF(OR($A1033="",$F1033=""),"",DATE(YEAR($A1033),MONTH($A1033),$F1033))</f>
        <v/>
      </c>
      <c r="H1033" s="13" t="str">
        <f>IF($C1033="","",VLOOKUP($C1033,Baux!$A:$K,6,FALSE))</f>
        <v/>
      </c>
      <c r="I1033" s="13" t="str">
        <f>IF($C1033="","",VLOOKUP($C1033,Baux!$A:$K,7,FALSE))</f>
        <v/>
      </c>
      <c r="J1033" s="13" t="str">
        <f>IF($C1033="","",$H1033+$I1033)</f>
        <v/>
      </c>
      <c r="K1033" s="13" t="str">
        <f>IF($C1033="","",SUMIFS(Banque_Transactions!$E:$E,Banque_Transactions!$G:$G,$C1033&amp;"-"&amp;$B1033))</f>
        <v/>
      </c>
      <c r="L1033" s="13" t="str">
        <f>IF($C1033="","",$J1033-$K1033)</f>
        <v/>
      </c>
      <c r="M1033" t="str">
        <f>IF($C1033="","",IF($L1033&lt;=0,"Payé",IF($K1033=0,"Impayé","Partiel")))</f>
        <v/>
      </c>
    </row>
    <row r="1034" spans="1:13" ht="15">
      <c r="A1034" s="17"/>
      <c r="B1034" t="str">
        <f>IF($A1034="","",YEAR($A1034)*100+MONTH($A1034))</f>
        <v/>
      </c>
      <c r="D1034" t="str">
        <f>IF($C1034="","",VLOOKUP($C1034,Baux!$A:$K,2,FALSE))</f>
        <v/>
      </c>
      <c r="E1034" t="str">
        <f>IF($C1034="","",VLOOKUP(VLOOKUP($C1034,Baux!$A:$K,3,FALSE),Locataires!$A:$I,2,FALSE))</f>
        <v/>
      </c>
      <c r="F1034" t="str">
        <f>IF($C1034="","",VLOOKUP($C1034,Baux!$A:$K,8,FALSE))</f>
        <v/>
      </c>
      <c r="G1034" s="12" t="str">
        <f>IF(OR($A1034="",$F1034=""),"",DATE(YEAR($A1034),MONTH($A1034),$F1034))</f>
        <v/>
      </c>
      <c r="H1034" s="13" t="str">
        <f>IF($C1034="","",VLOOKUP($C1034,Baux!$A:$K,6,FALSE))</f>
        <v/>
      </c>
      <c r="I1034" s="13" t="str">
        <f>IF($C1034="","",VLOOKUP($C1034,Baux!$A:$K,7,FALSE))</f>
        <v/>
      </c>
      <c r="J1034" s="13" t="str">
        <f>IF($C1034="","",$H1034+$I1034)</f>
        <v/>
      </c>
      <c r="K1034" s="13" t="str">
        <f>IF($C1034="","",SUMIFS(Banque_Transactions!$E:$E,Banque_Transactions!$G:$G,$C1034&amp;"-"&amp;$B1034))</f>
        <v/>
      </c>
      <c r="L1034" s="13" t="str">
        <f>IF($C1034="","",$J1034-$K1034)</f>
        <v/>
      </c>
      <c r="M1034" t="str">
        <f>IF($C1034="","",IF($L1034&lt;=0,"Payé",IF($K1034=0,"Impayé","Partiel")))</f>
        <v/>
      </c>
    </row>
    <row r="1035" spans="1:13" ht="15">
      <c r="A1035" s="17"/>
      <c r="B1035" t="str">
        <f>IF($A1035="","",YEAR($A1035)*100+MONTH($A1035))</f>
        <v/>
      </c>
      <c r="D1035" t="str">
        <f>IF($C1035="","",VLOOKUP($C1035,Baux!$A:$K,2,FALSE))</f>
        <v/>
      </c>
      <c r="E1035" t="str">
        <f>IF($C1035="","",VLOOKUP(VLOOKUP($C1035,Baux!$A:$K,3,FALSE),Locataires!$A:$I,2,FALSE))</f>
        <v/>
      </c>
      <c r="F1035" t="str">
        <f>IF($C1035="","",VLOOKUP($C1035,Baux!$A:$K,8,FALSE))</f>
        <v/>
      </c>
      <c r="G1035" s="12" t="str">
        <f>IF(OR($A1035="",$F1035=""),"",DATE(YEAR($A1035),MONTH($A1035),$F1035))</f>
        <v/>
      </c>
      <c r="H1035" s="13" t="str">
        <f>IF($C1035="","",VLOOKUP($C1035,Baux!$A:$K,6,FALSE))</f>
        <v/>
      </c>
      <c r="I1035" s="13" t="str">
        <f>IF($C1035="","",VLOOKUP($C1035,Baux!$A:$K,7,FALSE))</f>
        <v/>
      </c>
      <c r="J1035" s="13" t="str">
        <f>IF($C1035="","",$H1035+$I1035)</f>
        <v/>
      </c>
      <c r="K1035" s="13" t="str">
        <f>IF($C1035="","",SUMIFS(Banque_Transactions!$E:$E,Banque_Transactions!$G:$G,$C1035&amp;"-"&amp;$B1035))</f>
        <v/>
      </c>
      <c r="L1035" s="13" t="str">
        <f>IF($C1035="","",$J1035-$K1035)</f>
        <v/>
      </c>
      <c r="M1035" t="str">
        <f>IF($C1035="","",IF($L1035&lt;=0,"Payé",IF($K1035=0,"Impayé","Partiel")))</f>
        <v/>
      </c>
    </row>
    <row r="1036" spans="1:13" ht="15">
      <c r="A1036" s="17"/>
      <c r="B1036" t="str">
        <f>IF($A1036="","",YEAR($A1036)*100+MONTH($A1036))</f>
        <v/>
      </c>
      <c r="D1036" t="str">
        <f>IF($C1036="","",VLOOKUP($C1036,Baux!$A:$K,2,FALSE))</f>
        <v/>
      </c>
      <c r="E1036" t="str">
        <f>IF($C1036="","",VLOOKUP(VLOOKUP($C1036,Baux!$A:$K,3,FALSE),Locataires!$A:$I,2,FALSE))</f>
        <v/>
      </c>
      <c r="F1036" t="str">
        <f>IF($C1036="","",VLOOKUP($C1036,Baux!$A:$K,8,FALSE))</f>
        <v/>
      </c>
      <c r="G1036" s="12" t="str">
        <f>IF(OR($A1036="",$F1036=""),"",DATE(YEAR($A1036),MONTH($A1036),$F1036))</f>
        <v/>
      </c>
      <c r="H1036" s="13" t="str">
        <f>IF($C1036="","",VLOOKUP($C1036,Baux!$A:$K,6,FALSE))</f>
        <v/>
      </c>
      <c r="I1036" s="13" t="str">
        <f>IF($C1036="","",VLOOKUP($C1036,Baux!$A:$K,7,FALSE))</f>
        <v/>
      </c>
      <c r="J1036" s="13" t="str">
        <f>IF($C1036="","",$H1036+$I1036)</f>
        <v/>
      </c>
      <c r="K1036" s="13" t="str">
        <f>IF($C1036="","",SUMIFS(Banque_Transactions!$E:$E,Banque_Transactions!$G:$G,$C1036&amp;"-"&amp;$B1036))</f>
        <v/>
      </c>
      <c r="L1036" s="13" t="str">
        <f>IF($C1036="","",$J1036-$K1036)</f>
        <v/>
      </c>
      <c r="M1036" t="str">
        <f>IF($C1036="","",IF($L1036&lt;=0,"Payé",IF($K1036=0,"Impayé","Partiel")))</f>
        <v/>
      </c>
    </row>
    <row r="1037" spans="1:13" ht="15">
      <c r="A1037" s="17"/>
      <c r="B1037" t="str">
        <f>IF($A1037="","",YEAR($A1037)*100+MONTH($A1037))</f>
        <v/>
      </c>
      <c r="D1037" t="str">
        <f>IF($C1037="","",VLOOKUP($C1037,Baux!$A:$K,2,FALSE))</f>
        <v/>
      </c>
      <c r="E1037" t="str">
        <f>IF($C1037="","",VLOOKUP(VLOOKUP($C1037,Baux!$A:$K,3,FALSE),Locataires!$A:$I,2,FALSE))</f>
        <v/>
      </c>
      <c r="F1037" t="str">
        <f>IF($C1037="","",VLOOKUP($C1037,Baux!$A:$K,8,FALSE))</f>
        <v/>
      </c>
      <c r="G1037" s="12" t="str">
        <f>IF(OR($A1037="",$F1037=""),"",DATE(YEAR($A1037),MONTH($A1037),$F1037))</f>
        <v/>
      </c>
      <c r="H1037" s="13" t="str">
        <f>IF($C1037="","",VLOOKUP($C1037,Baux!$A:$K,6,FALSE))</f>
        <v/>
      </c>
      <c r="I1037" s="13" t="str">
        <f>IF($C1037="","",VLOOKUP($C1037,Baux!$A:$K,7,FALSE))</f>
        <v/>
      </c>
      <c r="J1037" s="13" t="str">
        <f>IF($C1037="","",$H1037+$I1037)</f>
        <v/>
      </c>
      <c r="K1037" s="13" t="str">
        <f>IF($C1037="","",SUMIFS(Banque_Transactions!$E:$E,Banque_Transactions!$G:$G,$C1037&amp;"-"&amp;$B1037))</f>
        <v/>
      </c>
      <c r="L1037" s="13" t="str">
        <f>IF($C1037="","",$J1037-$K1037)</f>
        <v/>
      </c>
      <c r="M1037" t="str">
        <f>IF($C1037="","",IF($L1037&lt;=0,"Payé",IF($K1037=0,"Impayé","Partiel")))</f>
        <v/>
      </c>
    </row>
    <row r="1038" spans="1:13" ht="15">
      <c r="A1038" s="17"/>
      <c r="B1038" t="str">
        <f>IF($A1038="","",YEAR($A1038)*100+MONTH($A1038))</f>
        <v/>
      </c>
      <c r="D1038" t="str">
        <f>IF($C1038="","",VLOOKUP($C1038,Baux!$A:$K,2,FALSE))</f>
        <v/>
      </c>
      <c r="E1038" t="str">
        <f>IF($C1038="","",VLOOKUP(VLOOKUP($C1038,Baux!$A:$K,3,FALSE),Locataires!$A:$I,2,FALSE))</f>
        <v/>
      </c>
      <c r="F1038" t="str">
        <f>IF($C1038="","",VLOOKUP($C1038,Baux!$A:$K,8,FALSE))</f>
        <v/>
      </c>
      <c r="G1038" s="12" t="str">
        <f>IF(OR($A1038="",$F1038=""),"",DATE(YEAR($A1038),MONTH($A1038),$F1038))</f>
        <v/>
      </c>
      <c r="H1038" s="13" t="str">
        <f>IF($C1038="","",VLOOKUP($C1038,Baux!$A:$K,6,FALSE))</f>
        <v/>
      </c>
      <c r="I1038" s="13" t="str">
        <f>IF($C1038="","",VLOOKUP($C1038,Baux!$A:$K,7,FALSE))</f>
        <v/>
      </c>
      <c r="J1038" s="13" t="str">
        <f>IF($C1038="","",$H1038+$I1038)</f>
        <v/>
      </c>
      <c r="K1038" s="13" t="str">
        <f>IF($C1038="","",SUMIFS(Banque_Transactions!$E:$E,Banque_Transactions!$G:$G,$C1038&amp;"-"&amp;$B1038))</f>
        <v/>
      </c>
      <c r="L1038" s="13" t="str">
        <f>IF($C1038="","",$J1038-$K1038)</f>
        <v/>
      </c>
      <c r="M1038" t="str">
        <f>IF($C1038="","",IF($L1038&lt;=0,"Payé",IF($K1038=0,"Impayé","Partiel")))</f>
        <v/>
      </c>
    </row>
    <row r="1039" spans="1:13" ht="15">
      <c r="A1039" s="17"/>
      <c r="B1039" t="str">
        <f>IF($A1039="","",YEAR($A1039)*100+MONTH($A1039))</f>
        <v/>
      </c>
      <c r="D1039" t="str">
        <f>IF($C1039="","",VLOOKUP($C1039,Baux!$A:$K,2,FALSE))</f>
        <v/>
      </c>
      <c r="E1039" t="str">
        <f>IF($C1039="","",VLOOKUP(VLOOKUP($C1039,Baux!$A:$K,3,FALSE),Locataires!$A:$I,2,FALSE))</f>
        <v/>
      </c>
      <c r="F1039" t="str">
        <f>IF($C1039="","",VLOOKUP($C1039,Baux!$A:$K,8,FALSE))</f>
        <v/>
      </c>
      <c r="G1039" s="12" t="str">
        <f>IF(OR($A1039="",$F1039=""),"",DATE(YEAR($A1039),MONTH($A1039),$F1039))</f>
        <v/>
      </c>
      <c r="H1039" s="13" t="str">
        <f>IF($C1039="","",VLOOKUP($C1039,Baux!$A:$K,6,FALSE))</f>
        <v/>
      </c>
      <c r="I1039" s="13" t="str">
        <f>IF($C1039="","",VLOOKUP($C1039,Baux!$A:$K,7,FALSE))</f>
        <v/>
      </c>
      <c r="J1039" s="13" t="str">
        <f>IF($C1039="","",$H1039+$I1039)</f>
        <v/>
      </c>
      <c r="K1039" s="13" t="str">
        <f>IF($C1039="","",SUMIFS(Banque_Transactions!$E:$E,Banque_Transactions!$G:$G,$C1039&amp;"-"&amp;$B1039))</f>
        <v/>
      </c>
      <c r="L1039" s="13" t="str">
        <f>IF($C1039="","",$J1039-$K1039)</f>
        <v/>
      </c>
      <c r="M1039" t="str">
        <f>IF($C1039="","",IF($L1039&lt;=0,"Payé",IF($K1039=0,"Impayé","Partiel")))</f>
        <v/>
      </c>
    </row>
    <row r="1040" spans="1:13" ht="15">
      <c r="A1040" s="17"/>
      <c r="B1040" t="str">
        <f>IF($A1040="","",YEAR($A1040)*100+MONTH($A1040))</f>
        <v/>
      </c>
      <c r="D1040" t="str">
        <f>IF($C1040="","",VLOOKUP($C1040,Baux!$A:$K,2,FALSE))</f>
        <v/>
      </c>
      <c r="E1040" t="str">
        <f>IF($C1040="","",VLOOKUP(VLOOKUP($C1040,Baux!$A:$K,3,FALSE),Locataires!$A:$I,2,FALSE))</f>
        <v/>
      </c>
      <c r="F1040" t="str">
        <f>IF($C1040="","",VLOOKUP($C1040,Baux!$A:$K,8,FALSE))</f>
        <v/>
      </c>
      <c r="G1040" s="12" t="str">
        <f>IF(OR($A1040="",$F1040=""),"",DATE(YEAR($A1040),MONTH($A1040),$F1040))</f>
        <v/>
      </c>
      <c r="H1040" s="13" t="str">
        <f>IF($C1040="","",VLOOKUP($C1040,Baux!$A:$K,6,FALSE))</f>
        <v/>
      </c>
      <c r="I1040" s="13" t="str">
        <f>IF($C1040="","",VLOOKUP($C1040,Baux!$A:$K,7,FALSE))</f>
        <v/>
      </c>
      <c r="J1040" s="13" t="str">
        <f>IF($C1040="","",$H1040+$I1040)</f>
        <v/>
      </c>
      <c r="K1040" s="13" t="str">
        <f>IF($C1040="","",SUMIFS(Banque_Transactions!$E:$E,Banque_Transactions!$G:$G,$C1040&amp;"-"&amp;$B1040))</f>
        <v/>
      </c>
      <c r="L1040" s="13" t="str">
        <f>IF($C1040="","",$J1040-$K1040)</f>
        <v/>
      </c>
      <c r="M1040" t="str">
        <f>IF($C1040="","",IF($L1040&lt;=0,"Payé",IF($K1040=0,"Impayé","Partiel")))</f>
        <v/>
      </c>
    </row>
    <row r="1041" spans="1:13" ht="15">
      <c r="A1041" s="17"/>
      <c r="B1041" t="str">
        <f>IF($A1041="","",YEAR($A1041)*100+MONTH($A1041))</f>
        <v/>
      </c>
      <c r="D1041" t="str">
        <f>IF($C1041="","",VLOOKUP($C1041,Baux!$A:$K,2,FALSE))</f>
        <v/>
      </c>
      <c r="E1041" t="str">
        <f>IF($C1041="","",VLOOKUP(VLOOKUP($C1041,Baux!$A:$K,3,FALSE),Locataires!$A:$I,2,FALSE))</f>
        <v/>
      </c>
      <c r="F1041" t="str">
        <f>IF($C1041="","",VLOOKUP($C1041,Baux!$A:$K,8,FALSE))</f>
        <v/>
      </c>
      <c r="G1041" s="12" t="str">
        <f>IF(OR($A1041="",$F1041=""),"",DATE(YEAR($A1041),MONTH($A1041),$F1041))</f>
        <v/>
      </c>
      <c r="H1041" s="13" t="str">
        <f>IF($C1041="","",VLOOKUP($C1041,Baux!$A:$K,6,FALSE))</f>
        <v/>
      </c>
      <c r="I1041" s="13" t="str">
        <f>IF($C1041="","",VLOOKUP($C1041,Baux!$A:$K,7,FALSE))</f>
        <v/>
      </c>
      <c r="J1041" s="13" t="str">
        <f>IF($C1041="","",$H1041+$I1041)</f>
        <v/>
      </c>
      <c r="K1041" s="13" t="str">
        <f>IF($C1041="","",SUMIFS(Banque_Transactions!$E:$E,Banque_Transactions!$G:$G,$C1041&amp;"-"&amp;$B1041))</f>
        <v/>
      </c>
      <c r="L1041" s="13" t="str">
        <f>IF($C1041="","",$J1041-$K1041)</f>
        <v/>
      </c>
      <c r="M1041" t="str">
        <f>IF($C1041="","",IF($L1041&lt;=0,"Payé",IF($K1041=0,"Impayé","Partiel")))</f>
        <v/>
      </c>
    </row>
    <row r="1042" spans="1:13" ht="15">
      <c r="A1042" s="17"/>
      <c r="B1042" t="str">
        <f>IF($A1042="","",YEAR($A1042)*100+MONTH($A1042))</f>
        <v/>
      </c>
      <c r="D1042" t="str">
        <f>IF($C1042="","",VLOOKUP($C1042,Baux!$A:$K,2,FALSE))</f>
        <v/>
      </c>
      <c r="E1042" t="str">
        <f>IF($C1042="","",VLOOKUP(VLOOKUP($C1042,Baux!$A:$K,3,FALSE),Locataires!$A:$I,2,FALSE))</f>
        <v/>
      </c>
      <c r="F1042" t="str">
        <f>IF($C1042="","",VLOOKUP($C1042,Baux!$A:$K,8,FALSE))</f>
        <v/>
      </c>
      <c r="G1042" s="12" t="str">
        <f>IF(OR($A1042="",$F1042=""),"",DATE(YEAR($A1042),MONTH($A1042),$F1042))</f>
        <v/>
      </c>
      <c r="H1042" s="13" t="str">
        <f>IF($C1042="","",VLOOKUP($C1042,Baux!$A:$K,6,FALSE))</f>
        <v/>
      </c>
      <c r="I1042" s="13" t="str">
        <f>IF($C1042="","",VLOOKUP($C1042,Baux!$A:$K,7,FALSE))</f>
        <v/>
      </c>
      <c r="J1042" s="13" t="str">
        <f>IF($C1042="","",$H1042+$I1042)</f>
        <v/>
      </c>
      <c r="K1042" s="13" t="str">
        <f>IF($C1042="","",SUMIFS(Banque_Transactions!$E:$E,Banque_Transactions!$G:$G,$C1042&amp;"-"&amp;$B1042))</f>
        <v/>
      </c>
      <c r="L1042" s="13" t="str">
        <f>IF($C1042="","",$J1042-$K1042)</f>
        <v/>
      </c>
      <c r="M1042" t="str">
        <f>IF($C1042="","",IF($L1042&lt;=0,"Payé",IF($K1042=0,"Impayé","Partiel")))</f>
        <v/>
      </c>
    </row>
    <row r="1043" spans="1:13" ht="15">
      <c r="A1043" s="17"/>
      <c r="B1043" t="str">
        <f>IF($A1043="","",YEAR($A1043)*100+MONTH($A1043))</f>
        <v/>
      </c>
      <c r="D1043" t="str">
        <f>IF($C1043="","",VLOOKUP($C1043,Baux!$A:$K,2,FALSE))</f>
        <v/>
      </c>
      <c r="E1043" t="str">
        <f>IF($C1043="","",VLOOKUP(VLOOKUP($C1043,Baux!$A:$K,3,FALSE),Locataires!$A:$I,2,FALSE))</f>
        <v/>
      </c>
      <c r="F1043" t="str">
        <f>IF($C1043="","",VLOOKUP($C1043,Baux!$A:$K,8,FALSE))</f>
        <v/>
      </c>
      <c r="G1043" s="12" t="str">
        <f>IF(OR($A1043="",$F1043=""),"",DATE(YEAR($A1043),MONTH($A1043),$F1043))</f>
        <v/>
      </c>
      <c r="H1043" s="13" t="str">
        <f>IF($C1043="","",VLOOKUP($C1043,Baux!$A:$K,6,FALSE))</f>
        <v/>
      </c>
      <c r="I1043" s="13" t="str">
        <f>IF($C1043="","",VLOOKUP($C1043,Baux!$A:$K,7,FALSE))</f>
        <v/>
      </c>
      <c r="J1043" s="13" t="str">
        <f>IF($C1043="","",$H1043+$I1043)</f>
        <v/>
      </c>
      <c r="K1043" s="13" t="str">
        <f>IF($C1043="","",SUMIFS(Banque_Transactions!$E:$E,Banque_Transactions!$G:$G,$C1043&amp;"-"&amp;$B1043))</f>
        <v/>
      </c>
      <c r="L1043" s="13" t="str">
        <f>IF($C1043="","",$J1043-$K1043)</f>
        <v/>
      </c>
      <c r="M1043" t="str">
        <f>IF($C1043="","",IF($L1043&lt;=0,"Payé",IF($K1043=0,"Impayé","Partiel")))</f>
        <v/>
      </c>
    </row>
    <row r="1044" spans="1:13" ht="15">
      <c r="A1044" s="17"/>
      <c r="B1044" t="str">
        <f>IF($A1044="","",YEAR($A1044)*100+MONTH($A1044))</f>
        <v/>
      </c>
      <c r="D1044" t="str">
        <f>IF($C1044="","",VLOOKUP($C1044,Baux!$A:$K,2,FALSE))</f>
        <v/>
      </c>
      <c r="E1044" t="str">
        <f>IF($C1044="","",VLOOKUP(VLOOKUP($C1044,Baux!$A:$K,3,FALSE),Locataires!$A:$I,2,FALSE))</f>
        <v/>
      </c>
      <c r="F1044" t="str">
        <f>IF($C1044="","",VLOOKUP($C1044,Baux!$A:$K,8,FALSE))</f>
        <v/>
      </c>
      <c r="G1044" s="12" t="str">
        <f>IF(OR($A1044="",$F1044=""),"",DATE(YEAR($A1044),MONTH($A1044),$F1044))</f>
        <v/>
      </c>
      <c r="H1044" s="13" t="str">
        <f>IF($C1044="","",VLOOKUP($C1044,Baux!$A:$K,6,FALSE))</f>
        <v/>
      </c>
      <c r="I1044" s="13" t="str">
        <f>IF($C1044="","",VLOOKUP($C1044,Baux!$A:$K,7,FALSE))</f>
        <v/>
      </c>
      <c r="J1044" s="13" t="str">
        <f>IF($C1044="","",$H1044+$I1044)</f>
        <v/>
      </c>
      <c r="K1044" s="13" t="str">
        <f>IF($C1044="","",SUMIFS(Banque_Transactions!$E:$E,Banque_Transactions!$G:$G,$C1044&amp;"-"&amp;$B1044))</f>
        <v/>
      </c>
      <c r="L1044" s="13" t="str">
        <f>IF($C1044="","",$J1044-$K1044)</f>
        <v/>
      </c>
      <c r="M1044" t="str">
        <f>IF($C1044="","",IF($L1044&lt;=0,"Payé",IF($K1044=0,"Impayé","Partiel")))</f>
        <v/>
      </c>
    </row>
    <row r="1045" spans="1:13" ht="15">
      <c r="A1045" s="17"/>
      <c r="B1045" t="str">
        <f>IF($A1045="","",YEAR($A1045)*100+MONTH($A1045))</f>
        <v/>
      </c>
      <c r="D1045" t="str">
        <f>IF($C1045="","",VLOOKUP($C1045,Baux!$A:$K,2,FALSE))</f>
        <v/>
      </c>
      <c r="E1045" t="str">
        <f>IF($C1045="","",VLOOKUP(VLOOKUP($C1045,Baux!$A:$K,3,FALSE),Locataires!$A:$I,2,FALSE))</f>
        <v/>
      </c>
      <c r="F1045" t="str">
        <f>IF($C1045="","",VLOOKUP($C1045,Baux!$A:$K,8,FALSE))</f>
        <v/>
      </c>
      <c r="G1045" s="12" t="str">
        <f>IF(OR($A1045="",$F1045=""),"",DATE(YEAR($A1045),MONTH($A1045),$F1045))</f>
        <v/>
      </c>
      <c r="H1045" s="13" t="str">
        <f>IF($C1045="","",VLOOKUP($C1045,Baux!$A:$K,6,FALSE))</f>
        <v/>
      </c>
      <c r="I1045" s="13" t="str">
        <f>IF($C1045="","",VLOOKUP($C1045,Baux!$A:$K,7,FALSE))</f>
        <v/>
      </c>
      <c r="J1045" s="13" t="str">
        <f>IF($C1045="","",$H1045+$I1045)</f>
        <v/>
      </c>
      <c r="K1045" s="13" t="str">
        <f>IF($C1045="","",SUMIFS(Banque_Transactions!$E:$E,Banque_Transactions!$G:$G,$C1045&amp;"-"&amp;$B1045))</f>
        <v/>
      </c>
      <c r="L1045" s="13" t="str">
        <f>IF($C1045="","",$J1045-$K1045)</f>
        <v/>
      </c>
      <c r="M1045" t="str">
        <f>IF($C1045="","",IF($L1045&lt;=0,"Payé",IF($K1045=0,"Impayé","Partiel")))</f>
        <v/>
      </c>
    </row>
    <row r="1046" spans="1:13" ht="15">
      <c r="A1046" s="17"/>
      <c r="B1046" t="str">
        <f>IF($A1046="","",YEAR($A1046)*100+MONTH($A1046))</f>
        <v/>
      </c>
      <c r="D1046" t="str">
        <f>IF($C1046="","",VLOOKUP($C1046,Baux!$A:$K,2,FALSE))</f>
        <v/>
      </c>
      <c r="E1046" t="str">
        <f>IF($C1046="","",VLOOKUP(VLOOKUP($C1046,Baux!$A:$K,3,FALSE),Locataires!$A:$I,2,FALSE))</f>
        <v/>
      </c>
      <c r="F1046" t="str">
        <f>IF($C1046="","",VLOOKUP($C1046,Baux!$A:$K,8,FALSE))</f>
        <v/>
      </c>
      <c r="G1046" s="12" t="str">
        <f>IF(OR($A1046="",$F1046=""),"",DATE(YEAR($A1046),MONTH($A1046),$F1046))</f>
        <v/>
      </c>
      <c r="H1046" s="13" t="str">
        <f>IF($C1046="","",VLOOKUP($C1046,Baux!$A:$K,6,FALSE))</f>
        <v/>
      </c>
      <c r="I1046" s="13" t="str">
        <f>IF($C1046="","",VLOOKUP($C1046,Baux!$A:$K,7,FALSE))</f>
        <v/>
      </c>
      <c r="J1046" s="13" t="str">
        <f>IF($C1046="","",$H1046+$I1046)</f>
        <v/>
      </c>
      <c r="K1046" s="13" t="str">
        <f>IF($C1046="","",SUMIFS(Banque_Transactions!$E:$E,Banque_Transactions!$G:$G,$C1046&amp;"-"&amp;$B1046))</f>
        <v/>
      </c>
      <c r="L1046" s="13" t="str">
        <f>IF($C1046="","",$J1046-$K1046)</f>
        <v/>
      </c>
      <c r="M1046" t="str">
        <f>IF($C1046="","",IF($L1046&lt;=0,"Payé",IF($K1046=0,"Impayé","Partiel")))</f>
        <v/>
      </c>
    </row>
    <row r="1047" spans="1:13" ht="15">
      <c r="A1047" s="17"/>
      <c r="B1047" t="str">
        <f>IF($A1047="","",YEAR($A1047)*100+MONTH($A1047))</f>
        <v/>
      </c>
      <c r="D1047" t="str">
        <f>IF($C1047="","",VLOOKUP($C1047,Baux!$A:$K,2,FALSE))</f>
        <v/>
      </c>
      <c r="E1047" t="str">
        <f>IF($C1047="","",VLOOKUP(VLOOKUP($C1047,Baux!$A:$K,3,FALSE),Locataires!$A:$I,2,FALSE))</f>
        <v/>
      </c>
      <c r="F1047" t="str">
        <f>IF($C1047="","",VLOOKUP($C1047,Baux!$A:$K,8,FALSE))</f>
        <v/>
      </c>
      <c r="G1047" s="12" t="str">
        <f>IF(OR($A1047="",$F1047=""),"",DATE(YEAR($A1047),MONTH($A1047),$F1047))</f>
        <v/>
      </c>
      <c r="H1047" s="13" t="str">
        <f>IF($C1047="","",VLOOKUP($C1047,Baux!$A:$K,6,FALSE))</f>
        <v/>
      </c>
      <c r="I1047" s="13" t="str">
        <f>IF($C1047="","",VLOOKUP($C1047,Baux!$A:$K,7,FALSE))</f>
        <v/>
      </c>
      <c r="J1047" s="13" t="str">
        <f>IF($C1047="","",$H1047+$I1047)</f>
        <v/>
      </c>
      <c r="K1047" s="13" t="str">
        <f>IF($C1047="","",SUMIFS(Banque_Transactions!$E:$E,Banque_Transactions!$G:$G,$C1047&amp;"-"&amp;$B1047))</f>
        <v/>
      </c>
      <c r="L1047" s="13" t="str">
        <f>IF($C1047="","",$J1047-$K1047)</f>
        <v/>
      </c>
      <c r="M1047" t="str">
        <f>IF($C1047="","",IF($L1047&lt;=0,"Payé",IF($K1047=0,"Impayé","Partiel")))</f>
        <v/>
      </c>
    </row>
    <row r="1048" spans="1:13" ht="15">
      <c r="A1048" s="17"/>
      <c r="B1048" t="str">
        <f>IF($A1048="","",YEAR($A1048)*100+MONTH($A1048))</f>
        <v/>
      </c>
      <c r="D1048" t="str">
        <f>IF($C1048="","",VLOOKUP($C1048,Baux!$A:$K,2,FALSE))</f>
        <v/>
      </c>
      <c r="E1048" t="str">
        <f>IF($C1048="","",VLOOKUP(VLOOKUP($C1048,Baux!$A:$K,3,FALSE),Locataires!$A:$I,2,FALSE))</f>
        <v/>
      </c>
      <c r="F1048" t="str">
        <f>IF($C1048="","",VLOOKUP($C1048,Baux!$A:$K,8,FALSE))</f>
        <v/>
      </c>
      <c r="G1048" s="12" t="str">
        <f>IF(OR($A1048="",$F1048=""),"",DATE(YEAR($A1048),MONTH($A1048),$F1048))</f>
        <v/>
      </c>
      <c r="H1048" s="13" t="str">
        <f>IF($C1048="","",VLOOKUP($C1048,Baux!$A:$K,6,FALSE))</f>
        <v/>
      </c>
      <c r="I1048" s="13" t="str">
        <f>IF($C1048="","",VLOOKUP($C1048,Baux!$A:$K,7,FALSE))</f>
        <v/>
      </c>
      <c r="J1048" s="13" t="str">
        <f>IF($C1048="","",$H1048+$I1048)</f>
        <v/>
      </c>
      <c r="K1048" s="13" t="str">
        <f>IF($C1048="","",SUMIFS(Banque_Transactions!$E:$E,Banque_Transactions!$G:$G,$C1048&amp;"-"&amp;$B1048))</f>
        <v/>
      </c>
      <c r="L1048" s="13" t="str">
        <f>IF($C1048="","",$J1048-$K1048)</f>
        <v/>
      </c>
      <c r="M1048" t="str">
        <f>IF($C1048="","",IF($L1048&lt;=0,"Payé",IF($K1048=0,"Impayé","Partiel")))</f>
        <v/>
      </c>
    </row>
    <row r="1049" spans="1:13" ht="15">
      <c r="A1049" s="17"/>
      <c r="B1049" t="str">
        <f>IF($A1049="","",YEAR($A1049)*100+MONTH($A1049))</f>
        <v/>
      </c>
      <c r="D1049" t="str">
        <f>IF($C1049="","",VLOOKUP($C1049,Baux!$A:$K,2,FALSE))</f>
        <v/>
      </c>
      <c r="E1049" t="str">
        <f>IF($C1049="","",VLOOKUP(VLOOKUP($C1049,Baux!$A:$K,3,FALSE),Locataires!$A:$I,2,FALSE))</f>
        <v/>
      </c>
      <c r="F1049" t="str">
        <f>IF($C1049="","",VLOOKUP($C1049,Baux!$A:$K,8,FALSE))</f>
        <v/>
      </c>
      <c r="G1049" s="12" t="str">
        <f>IF(OR($A1049="",$F1049=""),"",DATE(YEAR($A1049),MONTH($A1049),$F1049))</f>
        <v/>
      </c>
      <c r="H1049" s="13" t="str">
        <f>IF($C1049="","",VLOOKUP($C1049,Baux!$A:$K,6,FALSE))</f>
        <v/>
      </c>
      <c r="I1049" s="13" t="str">
        <f>IF($C1049="","",VLOOKUP($C1049,Baux!$A:$K,7,FALSE))</f>
        <v/>
      </c>
      <c r="J1049" s="13" t="str">
        <f>IF($C1049="","",$H1049+$I1049)</f>
        <v/>
      </c>
      <c r="K1049" s="13" t="str">
        <f>IF($C1049="","",SUMIFS(Banque_Transactions!$E:$E,Banque_Transactions!$G:$G,$C1049&amp;"-"&amp;$B1049))</f>
        <v/>
      </c>
      <c r="L1049" s="13" t="str">
        <f>IF($C1049="","",$J1049-$K1049)</f>
        <v/>
      </c>
      <c r="M1049" t="str">
        <f>IF($C1049="","",IF($L1049&lt;=0,"Payé",IF($K1049=0,"Impayé","Partiel")))</f>
        <v/>
      </c>
    </row>
    <row r="1050" spans="1:13" ht="15">
      <c r="A1050" s="17"/>
      <c r="B1050" t="str">
        <f>IF($A1050="","",YEAR($A1050)*100+MONTH($A1050))</f>
        <v/>
      </c>
      <c r="D1050" t="str">
        <f>IF($C1050="","",VLOOKUP($C1050,Baux!$A:$K,2,FALSE))</f>
        <v/>
      </c>
      <c r="E1050" t="str">
        <f>IF($C1050="","",VLOOKUP(VLOOKUP($C1050,Baux!$A:$K,3,FALSE),Locataires!$A:$I,2,FALSE))</f>
        <v/>
      </c>
      <c r="F1050" t="str">
        <f>IF($C1050="","",VLOOKUP($C1050,Baux!$A:$K,8,FALSE))</f>
        <v/>
      </c>
      <c r="G1050" s="12" t="str">
        <f>IF(OR($A1050="",$F1050=""),"",DATE(YEAR($A1050),MONTH($A1050),$F1050))</f>
        <v/>
      </c>
      <c r="H1050" s="13" t="str">
        <f>IF($C1050="","",VLOOKUP($C1050,Baux!$A:$K,6,FALSE))</f>
        <v/>
      </c>
      <c r="I1050" s="13" t="str">
        <f>IF($C1050="","",VLOOKUP($C1050,Baux!$A:$K,7,FALSE))</f>
        <v/>
      </c>
      <c r="J1050" s="13" t="str">
        <f>IF($C1050="","",$H1050+$I1050)</f>
        <v/>
      </c>
      <c r="K1050" s="13" t="str">
        <f>IF($C1050="","",SUMIFS(Banque_Transactions!$E:$E,Banque_Transactions!$G:$G,$C1050&amp;"-"&amp;$B1050))</f>
        <v/>
      </c>
      <c r="L1050" s="13" t="str">
        <f>IF($C1050="","",$J1050-$K1050)</f>
        <v/>
      </c>
      <c r="M1050" t="str">
        <f>IF($C1050="","",IF($L1050&lt;=0,"Payé",IF($K1050=0,"Impayé","Partiel")))</f>
        <v/>
      </c>
    </row>
    <row r="1051" spans="1:13" ht="15">
      <c r="A1051" s="17"/>
      <c r="B1051" t="str">
        <f>IF($A1051="","",YEAR($A1051)*100+MONTH($A1051))</f>
        <v/>
      </c>
      <c r="D1051" t="str">
        <f>IF($C1051="","",VLOOKUP($C1051,Baux!$A:$K,2,FALSE))</f>
        <v/>
      </c>
      <c r="E1051" t="str">
        <f>IF($C1051="","",VLOOKUP(VLOOKUP($C1051,Baux!$A:$K,3,FALSE),Locataires!$A:$I,2,FALSE))</f>
        <v/>
      </c>
      <c r="F1051" t="str">
        <f>IF($C1051="","",VLOOKUP($C1051,Baux!$A:$K,8,FALSE))</f>
        <v/>
      </c>
      <c r="G1051" s="12" t="str">
        <f>IF(OR($A1051="",$F1051=""),"",DATE(YEAR($A1051),MONTH($A1051),$F1051))</f>
        <v/>
      </c>
      <c r="H1051" s="13" t="str">
        <f>IF($C1051="","",VLOOKUP($C1051,Baux!$A:$K,6,FALSE))</f>
        <v/>
      </c>
      <c r="I1051" s="13" t="str">
        <f>IF($C1051="","",VLOOKUP($C1051,Baux!$A:$K,7,FALSE))</f>
        <v/>
      </c>
      <c r="J1051" s="13" t="str">
        <f>IF($C1051="","",$H1051+$I1051)</f>
        <v/>
      </c>
      <c r="K1051" s="13" t="str">
        <f>IF($C1051="","",SUMIFS(Banque_Transactions!$E:$E,Banque_Transactions!$G:$G,$C1051&amp;"-"&amp;$B1051))</f>
        <v/>
      </c>
      <c r="L1051" s="13" t="str">
        <f>IF($C1051="","",$J1051-$K1051)</f>
        <v/>
      </c>
      <c r="M1051" t="str">
        <f>IF($C1051="","",IF($L1051&lt;=0,"Payé",IF($K1051=0,"Impayé","Partiel")))</f>
        <v/>
      </c>
    </row>
    <row r="1052" spans="1:13" ht="15">
      <c r="A1052" s="17"/>
      <c r="B1052" t="str">
        <f>IF($A1052="","",YEAR($A1052)*100+MONTH($A1052))</f>
        <v/>
      </c>
      <c r="D1052" t="str">
        <f>IF($C1052="","",VLOOKUP($C1052,Baux!$A:$K,2,FALSE))</f>
        <v/>
      </c>
      <c r="E1052" t="str">
        <f>IF($C1052="","",VLOOKUP(VLOOKUP($C1052,Baux!$A:$K,3,FALSE),Locataires!$A:$I,2,FALSE))</f>
        <v/>
      </c>
      <c r="F1052" t="str">
        <f>IF($C1052="","",VLOOKUP($C1052,Baux!$A:$K,8,FALSE))</f>
        <v/>
      </c>
      <c r="G1052" s="12" t="str">
        <f>IF(OR($A1052="",$F1052=""),"",DATE(YEAR($A1052),MONTH($A1052),$F1052))</f>
        <v/>
      </c>
      <c r="H1052" s="13" t="str">
        <f>IF($C1052="","",VLOOKUP($C1052,Baux!$A:$K,6,FALSE))</f>
        <v/>
      </c>
      <c r="I1052" s="13" t="str">
        <f>IF($C1052="","",VLOOKUP($C1052,Baux!$A:$K,7,FALSE))</f>
        <v/>
      </c>
      <c r="J1052" s="13" t="str">
        <f>IF($C1052="","",$H1052+$I1052)</f>
        <v/>
      </c>
      <c r="K1052" s="13" t="str">
        <f>IF($C1052="","",SUMIFS(Banque_Transactions!$E:$E,Banque_Transactions!$G:$G,$C1052&amp;"-"&amp;$B1052))</f>
        <v/>
      </c>
      <c r="L1052" s="13" t="str">
        <f>IF($C1052="","",$J1052-$K1052)</f>
        <v/>
      </c>
      <c r="M1052" t="str">
        <f>IF($C1052="","",IF($L1052&lt;=0,"Payé",IF($K1052=0,"Impayé","Partiel")))</f>
        <v/>
      </c>
    </row>
    <row r="1053" spans="1:13" ht="15">
      <c r="A1053" s="17"/>
      <c r="B1053" t="str">
        <f>IF($A1053="","",YEAR($A1053)*100+MONTH($A1053))</f>
        <v/>
      </c>
      <c r="D1053" t="str">
        <f>IF($C1053="","",VLOOKUP($C1053,Baux!$A:$K,2,FALSE))</f>
        <v/>
      </c>
      <c r="E1053" t="str">
        <f>IF($C1053="","",VLOOKUP(VLOOKUP($C1053,Baux!$A:$K,3,FALSE),Locataires!$A:$I,2,FALSE))</f>
        <v/>
      </c>
      <c r="F1053" t="str">
        <f>IF($C1053="","",VLOOKUP($C1053,Baux!$A:$K,8,FALSE))</f>
        <v/>
      </c>
      <c r="G1053" s="12" t="str">
        <f>IF(OR($A1053="",$F1053=""),"",DATE(YEAR($A1053),MONTH($A1053),$F1053))</f>
        <v/>
      </c>
      <c r="H1053" s="13" t="str">
        <f>IF($C1053="","",VLOOKUP($C1053,Baux!$A:$K,6,FALSE))</f>
        <v/>
      </c>
      <c r="I1053" s="13" t="str">
        <f>IF($C1053="","",VLOOKUP($C1053,Baux!$A:$K,7,FALSE))</f>
        <v/>
      </c>
      <c r="J1053" s="13" t="str">
        <f>IF($C1053="","",$H1053+$I1053)</f>
        <v/>
      </c>
      <c r="K1053" s="13" t="str">
        <f>IF($C1053="","",SUMIFS(Banque_Transactions!$E:$E,Banque_Transactions!$G:$G,$C1053&amp;"-"&amp;$B1053))</f>
        <v/>
      </c>
      <c r="L1053" s="13" t="str">
        <f>IF($C1053="","",$J1053-$K1053)</f>
        <v/>
      </c>
      <c r="M1053" t="str">
        <f>IF($C1053="","",IF($L1053&lt;=0,"Payé",IF($K1053=0,"Impayé","Partiel")))</f>
        <v/>
      </c>
    </row>
    <row r="1054" spans="1:13" ht="15">
      <c r="A1054" s="17"/>
      <c r="B1054" t="str">
        <f>IF($A1054="","",YEAR($A1054)*100+MONTH($A1054))</f>
        <v/>
      </c>
      <c r="D1054" t="str">
        <f>IF($C1054="","",VLOOKUP($C1054,Baux!$A:$K,2,FALSE))</f>
        <v/>
      </c>
      <c r="E1054" t="str">
        <f>IF($C1054="","",VLOOKUP(VLOOKUP($C1054,Baux!$A:$K,3,FALSE),Locataires!$A:$I,2,FALSE))</f>
        <v/>
      </c>
      <c r="F1054" t="str">
        <f>IF($C1054="","",VLOOKUP($C1054,Baux!$A:$K,8,FALSE))</f>
        <v/>
      </c>
      <c r="G1054" s="12" t="str">
        <f>IF(OR($A1054="",$F1054=""),"",DATE(YEAR($A1054),MONTH($A1054),$F1054))</f>
        <v/>
      </c>
      <c r="H1054" s="13" t="str">
        <f>IF($C1054="","",VLOOKUP($C1054,Baux!$A:$K,6,FALSE))</f>
        <v/>
      </c>
      <c r="I1054" s="13" t="str">
        <f>IF($C1054="","",VLOOKUP($C1054,Baux!$A:$K,7,FALSE))</f>
        <v/>
      </c>
      <c r="J1054" s="13" t="str">
        <f>IF($C1054="","",$H1054+$I1054)</f>
        <v/>
      </c>
      <c r="K1054" s="13" t="str">
        <f>IF($C1054="","",SUMIFS(Banque_Transactions!$E:$E,Banque_Transactions!$G:$G,$C1054&amp;"-"&amp;$B1054))</f>
        <v/>
      </c>
      <c r="L1054" s="13" t="str">
        <f>IF($C1054="","",$J1054-$K1054)</f>
        <v/>
      </c>
      <c r="M1054" t="str">
        <f>IF($C1054="","",IF($L1054&lt;=0,"Payé",IF($K1054=0,"Impayé","Partiel")))</f>
        <v/>
      </c>
    </row>
    <row r="1055" spans="1:13" ht="15">
      <c r="A1055" s="17"/>
      <c r="B1055" t="str">
        <f>IF($A1055="","",YEAR($A1055)*100+MONTH($A1055))</f>
        <v/>
      </c>
      <c r="D1055" t="str">
        <f>IF($C1055="","",VLOOKUP($C1055,Baux!$A:$K,2,FALSE))</f>
        <v/>
      </c>
      <c r="E1055" t="str">
        <f>IF($C1055="","",VLOOKUP(VLOOKUP($C1055,Baux!$A:$K,3,FALSE),Locataires!$A:$I,2,FALSE))</f>
        <v/>
      </c>
      <c r="F1055" t="str">
        <f>IF($C1055="","",VLOOKUP($C1055,Baux!$A:$K,8,FALSE))</f>
        <v/>
      </c>
      <c r="G1055" s="12" t="str">
        <f>IF(OR($A1055="",$F1055=""),"",DATE(YEAR($A1055),MONTH($A1055),$F1055))</f>
        <v/>
      </c>
      <c r="H1055" s="13" t="str">
        <f>IF($C1055="","",VLOOKUP($C1055,Baux!$A:$K,6,FALSE))</f>
        <v/>
      </c>
      <c r="I1055" s="13" t="str">
        <f>IF($C1055="","",VLOOKUP($C1055,Baux!$A:$K,7,FALSE))</f>
        <v/>
      </c>
      <c r="J1055" s="13" t="str">
        <f>IF($C1055="","",$H1055+$I1055)</f>
        <v/>
      </c>
      <c r="K1055" s="13" t="str">
        <f>IF($C1055="","",SUMIFS(Banque_Transactions!$E:$E,Banque_Transactions!$G:$G,$C1055&amp;"-"&amp;$B1055))</f>
        <v/>
      </c>
      <c r="L1055" s="13" t="str">
        <f>IF($C1055="","",$J1055-$K1055)</f>
        <v/>
      </c>
      <c r="M1055" t="str">
        <f>IF($C1055="","",IF($L1055&lt;=0,"Payé",IF($K1055=0,"Impayé","Partiel")))</f>
        <v/>
      </c>
    </row>
    <row r="1056" spans="1:13" ht="15">
      <c r="A1056" s="17"/>
      <c r="B1056" t="str">
        <f>IF($A1056="","",YEAR($A1056)*100+MONTH($A1056))</f>
        <v/>
      </c>
      <c r="D1056" t="str">
        <f>IF($C1056="","",VLOOKUP($C1056,Baux!$A:$K,2,FALSE))</f>
        <v/>
      </c>
      <c r="E1056" t="str">
        <f>IF($C1056="","",VLOOKUP(VLOOKUP($C1056,Baux!$A:$K,3,FALSE),Locataires!$A:$I,2,FALSE))</f>
        <v/>
      </c>
      <c r="F1056" t="str">
        <f>IF($C1056="","",VLOOKUP($C1056,Baux!$A:$K,8,FALSE))</f>
        <v/>
      </c>
      <c r="G1056" s="12" t="str">
        <f>IF(OR($A1056="",$F1056=""),"",DATE(YEAR($A1056),MONTH($A1056),$F1056))</f>
        <v/>
      </c>
      <c r="H1056" s="13" t="str">
        <f>IF($C1056="","",VLOOKUP($C1056,Baux!$A:$K,6,FALSE))</f>
        <v/>
      </c>
      <c r="I1056" s="13" t="str">
        <f>IF($C1056="","",VLOOKUP($C1056,Baux!$A:$K,7,FALSE))</f>
        <v/>
      </c>
      <c r="J1056" s="13" t="str">
        <f>IF($C1056="","",$H1056+$I1056)</f>
        <v/>
      </c>
      <c r="K1056" s="13" t="str">
        <f>IF($C1056="","",SUMIFS(Banque_Transactions!$E:$E,Banque_Transactions!$G:$G,$C1056&amp;"-"&amp;$B1056))</f>
        <v/>
      </c>
      <c r="L1056" s="13" t="str">
        <f>IF($C1056="","",$J1056-$K1056)</f>
        <v/>
      </c>
      <c r="M1056" t="str">
        <f>IF($C1056="","",IF($L1056&lt;=0,"Payé",IF($K1056=0,"Impayé","Partiel")))</f>
        <v/>
      </c>
    </row>
    <row r="1057" spans="1:13" ht="15">
      <c r="A1057" s="17"/>
      <c r="B1057" t="str">
        <f>IF($A1057="","",YEAR($A1057)*100+MONTH($A1057))</f>
        <v/>
      </c>
      <c r="D1057" t="str">
        <f>IF($C1057="","",VLOOKUP($C1057,Baux!$A:$K,2,FALSE))</f>
        <v/>
      </c>
      <c r="E1057" t="str">
        <f>IF($C1057="","",VLOOKUP(VLOOKUP($C1057,Baux!$A:$K,3,FALSE),Locataires!$A:$I,2,FALSE))</f>
        <v/>
      </c>
      <c r="F1057" t="str">
        <f>IF($C1057="","",VLOOKUP($C1057,Baux!$A:$K,8,FALSE))</f>
        <v/>
      </c>
      <c r="G1057" s="12" t="str">
        <f>IF(OR($A1057="",$F1057=""),"",DATE(YEAR($A1057),MONTH($A1057),$F1057))</f>
        <v/>
      </c>
      <c r="H1057" s="13" t="str">
        <f>IF($C1057="","",VLOOKUP($C1057,Baux!$A:$K,6,FALSE))</f>
        <v/>
      </c>
      <c r="I1057" s="13" t="str">
        <f>IF($C1057="","",VLOOKUP($C1057,Baux!$A:$K,7,FALSE))</f>
        <v/>
      </c>
      <c r="J1057" s="13" t="str">
        <f>IF($C1057="","",$H1057+$I1057)</f>
        <v/>
      </c>
      <c r="K1057" s="13" t="str">
        <f>IF($C1057="","",SUMIFS(Banque_Transactions!$E:$E,Banque_Transactions!$G:$G,$C1057&amp;"-"&amp;$B1057))</f>
        <v/>
      </c>
      <c r="L1057" s="13" t="str">
        <f>IF($C1057="","",$J1057-$K1057)</f>
        <v/>
      </c>
      <c r="M1057" t="str">
        <f>IF($C1057="","",IF($L1057&lt;=0,"Payé",IF($K1057=0,"Impayé","Partiel")))</f>
        <v/>
      </c>
    </row>
    <row r="1058" spans="1:13" ht="15">
      <c r="A1058" s="17"/>
      <c r="B1058" t="str">
        <f>IF($A1058="","",YEAR($A1058)*100+MONTH($A1058))</f>
        <v/>
      </c>
      <c r="D1058" t="str">
        <f>IF($C1058="","",VLOOKUP($C1058,Baux!$A:$K,2,FALSE))</f>
        <v/>
      </c>
      <c r="E1058" t="str">
        <f>IF($C1058="","",VLOOKUP(VLOOKUP($C1058,Baux!$A:$K,3,FALSE),Locataires!$A:$I,2,FALSE))</f>
        <v/>
      </c>
      <c r="F1058" t="str">
        <f>IF($C1058="","",VLOOKUP($C1058,Baux!$A:$K,8,FALSE))</f>
        <v/>
      </c>
      <c r="G1058" s="12" t="str">
        <f>IF(OR($A1058="",$F1058=""),"",DATE(YEAR($A1058),MONTH($A1058),$F1058))</f>
        <v/>
      </c>
      <c r="H1058" s="13" t="str">
        <f>IF($C1058="","",VLOOKUP($C1058,Baux!$A:$K,6,FALSE))</f>
        <v/>
      </c>
      <c r="I1058" s="13" t="str">
        <f>IF($C1058="","",VLOOKUP($C1058,Baux!$A:$K,7,FALSE))</f>
        <v/>
      </c>
      <c r="J1058" s="13" t="str">
        <f>IF($C1058="","",$H1058+$I1058)</f>
        <v/>
      </c>
      <c r="K1058" s="13" t="str">
        <f>IF($C1058="","",SUMIFS(Banque_Transactions!$E:$E,Banque_Transactions!$G:$G,$C1058&amp;"-"&amp;$B1058))</f>
        <v/>
      </c>
      <c r="L1058" s="13" t="str">
        <f>IF($C1058="","",$J1058-$K1058)</f>
        <v/>
      </c>
      <c r="M1058" t="str">
        <f>IF($C1058="","",IF($L1058&lt;=0,"Payé",IF($K1058=0,"Impayé","Partiel")))</f>
        <v/>
      </c>
    </row>
    <row r="1059" spans="1:13" ht="15">
      <c r="A1059" s="17"/>
      <c r="B1059" t="str">
        <f>IF($A1059="","",YEAR($A1059)*100+MONTH($A1059))</f>
        <v/>
      </c>
      <c r="D1059" t="str">
        <f>IF($C1059="","",VLOOKUP($C1059,Baux!$A:$K,2,FALSE))</f>
        <v/>
      </c>
      <c r="E1059" t="str">
        <f>IF($C1059="","",VLOOKUP(VLOOKUP($C1059,Baux!$A:$K,3,FALSE),Locataires!$A:$I,2,FALSE))</f>
        <v/>
      </c>
      <c r="F1059" t="str">
        <f>IF($C1059="","",VLOOKUP($C1059,Baux!$A:$K,8,FALSE))</f>
        <v/>
      </c>
      <c r="G1059" s="12" t="str">
        <f>IF(OR($A1059="",$F1059=""),"",DATE(YEAR($A1059),MONTH($A1059),$F1059))</f>
        <v/>
      </c>
      <c r="H1059" s="13" t="str">
        <f>IF($C1059="","",VLOOKUP($C1059,Baux!$A:$K,6,FALSE))</f>
        <v/>
      </c>
      <c r="I1059" s="13" t="str">
        <f>IF($C1059="","",VLOOKUP($C1059,Baux!$A:$K,7,FALSE))</f>
        <v/>
      </c>
      <c r="J1059" s="13" t="str">
        <f>IF($C1059="","",$H1059+$I1059)</f>
        <v/>
      </c>
      <c r="K1059" s="13" t="str">
        <f>IF($C1059="","",SUMIFS(Banque_Transactions!$E:$E,Banque_Transactions!$G:$G,$C1059&amp;"-"&amp;$B1059))</f>
        <v/>
      </c>
      <c r="L1059" s="13" t="str">
        <f>IF($C1059="","",$J1059-$K1059)</f>
        <v/>
      </c>
      <c r="M1059" t="str">
        <f>IF($C1059="","",IF($L1059&lt;=0,"Payé",IF($K1059=0,"Impayé","Partiel")))</f>
        <v/>
      </c>
    </row>
    <row r="1060" spans="1:13" ht="15">
      <c r="A1060" s="17"/>
      <c r="B1060" t="str">
        <f>IF($A1060="","",YEAR($A1060)*100+MONTH($A1060))</f>
        <v/>
      </c>
      <c r="D1060" t="str">
        <f>IF($C1060="","",VLOOKUP($C1060,Baux!$A:$K,2,FALSE))</f>
        <v/>
      </c>
      <c r="E1060" t="str">
        <f>IF($C1060="","",VLOOKUP(VLOOKUP($C1060,Baux!$A:$K,3,FALSE),Locataires!$A:$I,2,FALSE))</f>
        <v/>
      </c>
      <c r="F1060" t="str">
        <f>IF($C1060="","",VLOOKUP($C1060,Baux!$A:$K,8,FALSE))</f>
        <v/>
      </c>
      <c r="G1060" s="12" t="str">
        <f>IF(OR($A1060="",$F1060=""),"",DATE(YEAR($A1060),MONTH($A1060),$F1060))</f>
        <v/>
      </c>
      <c r="H1060" s="13" t="str">
        <f>IF($C1060="","",VLOOKUP($C1060,Baux!$A:$K,6,FALSE))</f>
        <v/>
      </c>
      <c r="I1060" s="13" t="str">
        <f>IF($C1060="","",VLOOKUP($C1060,Baux!$A:$K,7,FALSE))</f>
        <v/>
      </c>
      <c r="J1060" s="13" t="str">
        <f>IF($C1060="","",$H1060+$I1060)</f>
        <v/>
      </c>
      <c r="K1060" s="13" t="str">
        <f>IF($C1060="","",SUMIFS(Banque_Transactions!$E:$E,Banque_Transactions!$G:$G,$C1060&amp;"-"&amp;$B1060))</f>
        <v/>
      </c>
      <c r="L1060" s="13" t="str">
        <f>IF($C1060="","",$J1060-$K1060)</f>
        <v/>
      </c>
      <c r="M1060" t="str">
        <f>IF($C1060="","",IF($L1060&lt;=0,"Payé",IF($K1060=0,"Impayé","Partiel")))</f>
        <v/>
      </c>
    </row>
    <row r="1061" spans="1:13" ht="15">
      <c r="A1061" s="17"/>
      <c r="B1061" t="str">
        <f>IF($A1061="","",YEAR($A1061)*100+MONTH($A1061))</f>
        <v/>
      </c>
      <c r="D1061" t="str">
        <f>IF($C1061="","",VLOOKUP($C1061,Baux!$A:$K,2,FALSE))</f>
        <v/>
      </c>
      <c r="E1061" t="str">
        <f>IF($C1061="","",VLOOKUP(VLOOKUP($C1061,Baux!$A:$K,3,FALSE),Locataires!$A:$I,2,FALSE))</f>
        <v/>
      </c>
      <c r="F1061" t="str">
        <f>IF($C1061="","",VLOOKUP($C1061,Baux!$A:$K,8,FALSE))</f>
        <v/>
      </c>
      <c r="G1061" s="12" t="str">
        <f>IF(OR($A1061="",$F1061=""),"",DATE(YEAR($A1061),MONTH($A1061),$F1061))</f>
        <v/>
      </c>
      <c r="H1061" s="13" t="str">
        <f>IF($C1061="","",VLOOKUP($C1061,Baux!$A:$K,6,FALSE))</f>
        <v/>
      </c>
      <c r="I1061" s="13" t="str">
        <f>IF($C1061="","",VLOOKUP($C1061,Baux!$A:$K,7,FALSE))</f>
        <v/>
      </c>
      <c r="J1061" s="13" t="str">
        <f>IF($C1061="","",$H1061+$I1061)</f>
        <v/>
      </c>
      <c r="K1061" s="13" t="str">
        <f>IF($C1061="","",SUMIFS(Banque_Transactions!$E:$E,Banque_Transactions!$G:$G,$C1061&amp;"-"&amp;$B1061))</f>
        <v/>
      </c>
      <c r="L1061" s="13" t="str">
        <f>IF($C1061="","",$J1061-$K1061)</f>
        <v/>
      </c>
      <c r="M1061" t="str">
        <f>IF($C1061="","",IF($L1061&lt;=0,"Payé",IF($K1061=0,"Impayé","Partiel")))</f>
        <v/>
      </c>
    </row>
    <row r="1062" spans="1:13" ht="15">
      <c r="A1062" s="17"/>
      <c r="B1062" t="str">
        <f>IF($A1062="","",YEAR($A1062)*100+MONTH($A1062))</f>
        <v/>
      </c>
      <c r="D1062" t="str">
        <f>IF($C1062="","",VLOOKUP($C1062,Baux!$A:$K,2,FALSE))</f>
        <v/>
      </c>
      <c r="E1062" t="str">
        <f>IF($C1062="","",VLOOKUP(VLOOKUP($C1062,Baux!$A:$K,3,FALSE),Locataires!$A:$I,2,FALSE))</f>
        <v/>
      </c>
      <c r="F1062" t="str">
        <f>IF($C1062="","",VLOOKUP($C1062,Baux!$A:$K,8,FALSE))</f>
        <v/>
      </c>
      <c r="G1062" s="12" t="str">
        <f>IF(OR($A1062="",$F1062=""),"",DATE(YEAR($A1062),MONTH($A1062),$F1062))</f>
        <v/>
      </c>
      <c r="H1062" s="13" t="str">
        <f>IF($C1062="","",VLOOKUP($C1062,Baux!$A:$K,6,FALSE))</f>
        <v/>
      </c>
      <c r="I1062" s="13" t="str">
        <f>IF($C1062="","",VLOOKUP($C1062,Baux!$A:$K,7,FALSE))</f>
        <v/>
      </c>
      <c r="J1062" s="13" t="str">
        <f>IF($C1062="","",$H1062+$I1062)</f>
        <v/>
      </c>
      <c r="K1062" s="13" t="str">
        <f>IF($C1062="","",SUMIFS(Banque_Transactions!$E:$E,Banque_Transactions!$G:$G,$C1062&amp;"-"&amp;$B1062))</f>
        <v/>
      </c>
      <c r="L1062" s="13" t="str">
        <f>IF($C1062="","",$J1062-$K1062)</f>
        <v/>
      </c>
      <c r="M1062" t="str">
        <f>IF($C1062="","",IF($L1062&lt;=0,"Payé",IF($K1062=0,"Impayé","Partiel")))</f>
        <v/>
      </c>
    </row>
    <row r="1063" spans="1:13" ht="15">
      <c r="A1063" s="17"/>
      <c r="B1063" t="str">
        <f>IF($A1063="","",YEAR($A1063)*100+MONTH($A1063))</f>
        <v/>
      </c>
      <c r="D1063" t="str">
        <f>IF($C1063="","",VLOOKUP($C1063,Baux!$A:$K,2,FALSE))</f>
        <v/>
      </c>
      <c r="E1063" t="str">
        <f>IF($C1063="","",VLOOKUP(VLOOKUP($C1063,Baux!$A:$K,3,FALSE),Locataires!$A:$I,2,FALSE))</f>
        <v/>
      </c>
      <c r="F1063" t="str">
        <f>IF($C1063="","",VLOOKUP($C1063,Baux!$A:$K,8,FALSE))</f>
        <v/>
      </c>
      <c r="G1063" s="12" t="str">
        <f>IF(OR($A1063="",$F1063=""),"",DATE(YEAR($A1063),MONTH($A1063),$F1063))</f>
        <v/>
      </c>
      <c r="H1063" s="13" t="str">
        <f>IF($C1063="","",VLOOKUP($C1063,Baux!$A:$K,6,FALSE))</f>
        <v/>
      </c>
      <c r="I1063" s="13" t="str">
        <f>IF($C1063="","",VLOOKUP($C1063,Baux!$A:$K,7,FALSE))</f>
        <v/>
      </c>
      <c r="J1063" s="13" t="str">
        <f>IF($C1063="","",$H1063+$I1063)</f>
        <v/>
      </c>
      <c r="K1063" s="13" t="str">
        <f>IF($C1063="","",SUMIFS(Banque_Transactions!$E:$E,Banque_Transactions!$G:$G,$C1063&amp;"-"&amp;$B1063))</f>
        <v/>
      </c>
      <c r="L1063" s="13" t="str">
        <f>IF($C1063="","",$J1063-$K1063)</f>
        <v/>
      </c>
      <c r="M1063" t="str">
        <f>IF($C1063="","",IF($L1063&lt;=0,"Payé",IF($K1063=0,"Impayé","Partiel")))</f>
        <v/>
      </c>
    </row>
    <row r="1064" spans="1:13" ht="15">
      <c r="A1064" s="17"/>
      <c r="B1064" t="str">
        <f>IF($A1064="","",YEAR($A1064)*100+MONTH($A1064))</f>
        <v/>
      </c>
      <c r="D1064" t="str">
        <f>IF($C1064="","",VLOOKUP($C1064,Baux!$A:$K,2,FALSE))</f>
        <v/>
      </c>
      <c r="E1064" t="str">
        <f>IF($C1064="","",VLOOKUP(VLOOKUP($C1064,Baux!$A:$K,3,FALSE),Locataires!$A:$I,2,FALSE))</f>
        <v/>
      </c>
      <c r="F1064" t="str">
        <f>IF($C1064="","",VLOOKUP($C1064,Baux!$A:$K,8,FALSE))</f>
        <v/>
      </c>
      <c r="G1064" s="12" t="str">
        <f>IF(OR($A1064="",$F1064=""),"",DATE(YEAR($A1064),MONTH($A1064),$F1064))</f>
        <v/>
      </c>
      <c r="H1064" s="13" t="str">
        <f>IF($C1064="","",VLOOKUP($C1064,Baux!$A:$K,6,FALSE))</f>
        <v/>
      </c>
      <c r="I1064" s="13" t="str">
        <f>IF($C1064="","",VLOOKUP($C1064,Baux!$A:$K,7,FALSE))</f>
        <v/>
      </c>
      <c r="J1064" s="13" t="str">
        <f>IF($C1064="","",$H1064+$I1064)</f>
        <v/>
      </c>
      <c r="K1064" s="13" t="str">
        <f>IF($C1064="","",SUMIFS(Banque_Transactions!$E:$E,Banque_Transactions!$G:$G,$C1064&amp;"-"&amp;$B1064))</f>
        <v/>
      </c>
      <c r="L1064" s="13" t="str">
        <f>IF($C1064="","",$J1064-$K1064)</f>
        <v/>
      </c>
      <c r="M1064" t="str">
        <f>IF($C1064="","",IF($L1064&lt;=0,"Payé",IF($K1064=0,"Impayé","Partiel")))</f>
        <v/>
      </c>
    </row>
    <row r="1065" spans="1:13" ht="15">
      <c r="A1065" s="17"/>
      <c r="B1065" t="str">
        <f>IF($A1065="","",YEAR($A1065)*100+MONTH($A1065))</f>
        <v/>
      </c>
      <c r="D1065" t="str">
        <f>IF($C1065="","",VLOOKUP($C1065,Baux!$A:$K,2,FALSE))</f>
        <v/>
      </c>
      <c r="E1065" t="str">
        <f>IF($C1065="","",VLOOKUP(VLOOKUP($C1065,Baux!$A:$K,3,FALSE),Locataires!$A:$I,2,FALSE))</f>
        <v/>
      </c>
      <c r="F1065" t="str">
        <f>IF($C1065="","",VLOOKUP($C1065,Baux!$A:$K,8,FALSE))</f>
        <v/>
      </c>
      <c r="G1065" s="12" t="str">
        <f>IF(OR($A1065="",$F1065=""),"",DATE(YEAR($A1065),MONTH($A1065),$F1065))</f>
        <v/>
      </c>
      <c r="H1065" s="13" t="str">
        <f>IF($C1065="","",VLOOKUP($C1065,Baux!$A:$K,6,FALSE))</f>
        <v/>
      </c>
      <c r="I1065" s="13" t="str">
        <f>IF($C1065="","",VLOOKUP($C1065,Baux!$A:$K,7,FALSE))</f>
        <v/>
      </c>
      <c r="J1065" s="13" t="str">
        <f>IF($C1065="","",$H1065+$I1065)</f>
        <v/>
      </c>
      <c r="K1065" s="13" t="str">
        <f>IF($C1065="","",SUMIFS(Banque_Transactions!$E:$E,Banque_Transactions!$G:$G,$C1065&amp;"-"&amp;$B1065))</f>
        <v/>
      </c>
      <c r="L1065" s="13" t="str">
        <f>IF($C1065="","",$J1065-$K1065)</f>
        <v/>
      </c>
      <c r="M1065" t="str">
        <f>IF($C1065="","",IF($L1065&lt;=0,"Payé",IF($K1065=0,"Impayé","Partiel")))</f>
        <v/>
      </c>
    </row>
    <row r="1066" spans="1:13" ht="15">
      <c r="A1066" s="17"/>
      <c r="B1066" t="str">
        <f>IF($A1066="","",YEAR($A1066)*100+MONTH($A1066))</f>
        <v/>
      </c>
      <c r="D1066" t="str">
        <f>IF($C1066="","",VLOOKUP($C1066,Baux!$A:$K,2,FALSE))</f>
        <v/>
      </c>
      <c r="E1066" t="str">
        <f>IF($C1066="","",VLOOKUP(VLOOKUP($C1066,Baux!$A:$K,3,FALSE),Locataires!$A:$I,2,FALSE))</f>
        <v/>
      </c>
      <c r="F1066" t="str">
        <f>IF($C1066="","",VLOOKUP($C1066,Baux!$A:$K,8,FALSE))</f>
        <v/>
      </c>
      <c r="G1066" s="12" t="str">
        <f>IF(OR($A1066="",$F1066=""),"",DATE(YEAR($A1066),MONTH($A1066),$F1066))</f>
        <v/>
      </c>
      <c r="H1066" s="13" t="str">
        <f>IF($C1066="","",VLOOKUP($C1066,Baux!$A:$K,6,FALSE))</f>
        <v/>
      </c>
      <c r="I1066" s="13" t="str">
        <f>IF($C1066="","",VLOOKUP($C1066,Baux!$A:$K,7,FALSE))</f>
        <v/>
      </c>
      <c r="J1066" s="13" t="str">
        <f>IF($C1066="","",$H1066+$I1066)</f>
        <v/>
      </c>
      <c r="K1066" s="13" t="str">
        <f>IF($C1066="","",SUMIFS(Banque_Transactions!$E:$E,Banque_Transactions!$G:$G,$C1066&amp;"-"&amp;$B1066))</f>
        <v/>
      </c>
      <c r="L1066" s="13" t="str">
        <f>IF($C1066="","",$J1066-$K1066)</f>
        <v/>
      </c>
      <c r="M1066" t="str">
        <f>IF($C1066="","",IF($L1066&lt;=0,"Payé",IF($K1066=0,"Impayé","Partiel")))</f>
        <v/>
      </c>
    </row>
    <row r="1067" spans="1:13" ht="15">
      <c r="A1067" s="17"/>
      <c r="B1067" t="str">
        <f>IF($A1067="","",YEAR($A1067)*100+MONTH($A1067))</f>
        <v/>
      </c>
      <c r="D1067" t="str">
        <f>IF($C1067="","",VLOOKUP($C1067,Baux!$A:$K,2,FALSE))</f>
        <v/>
      </c>
      <c r="E1067" t="str">
        <f>IF($C1067="","",VLOOKUP(VLOOKUP($C1067,Baux!$A:$K,3,FALSE),Locataires!$A:$I,2,FALSE))</f>
        <v/>
      </c>
      <c r="F1067" t="str">
        <f>IF($C1067="","",VLOOKUP($C1067,Baux!$A:$K,8,FALSE))</f>
        <v/>
      </c>
      <c r="G1067" s="12" t="str">
        <f>IF(OR($A1067="",$F1067=""),"",DATE(YEAR($A1067),MONTH($A1067),$F1067))</f>
        <v/>
      </c>
      <c r="H1067" s="13" t="str">
        <f>IF($C1067="","",VLOOKUP($C1067,Baux!$A:$K,6,FALSE))</f>
        <v/>
      </c>
      <c r="I1067" s="13" t="str">
        <f>IF($C1067="","",VLOOKUP($C1067,Baux!$A:$K,7,FALSE))</f>
        <v/>
      </c>
      <c r="J1067" s="13" t="str">
        <f>IF($C1067="","",$H1067+$I1067)</f>
        <v/>
      </c>
      <c r="K1067" s="13" t="str">
        <f>IF($C1067="","",SUMIFS(Banque_Transactions!$E:$E,Banque_Transactions!$G:$G,$C1067&amp;"-"&amp;$B1067))</f>
        <v/>
      </c>
      <c r="L1067" s="13" t="str">
        <f>IF($C1067="","",$J1067-$K1067)</f>
        <v/>
      </c>
      <c r="M1067" t="str">
        <f>IF($C1067="","",IF($L1067&lt;=0,"Payé",IF($K1067=0,"Impayé","Partiel")))</f>
        <v/>
      </c>
    </row>
    <row r="1068" spans="1:13" ht="15">
      <c r="A1068" s="17"/>
      <c r="B1068" t="str">
        <f>IF($A1068="","",YEAR($A1068)*100+MONTH($A1068))</f>
        <v/>
      </c>
      <c r="D1068" t="str">
        <f>IF($C1068="","",VLOOKUP($C1068,Baux!$A:$K,2,FALSE))</f>
        <v/>
      </c>
      <c r="E1068" t="str">
        <f>IF($C1068="","",VLOOKUP(VLOOKUP($C1068,Baux!$A:$K,3,FALSE),Locataires!$A:$I,2,FALSE))</f>
        <v/>
      </c>
      <c r="F1068" t="str">
        <f>IF($C1068="","",VLOOKUP($C1068,Baux!$A:$K,8,FALSE))</f>
        <v/>
      </c>
      <c r="G1068" s="12" t="str">
        <f>IF(OR($A1068="",$F1068=""),"",DATE(YEAR($A1068),MONTH($A1068),$F1068))</f>
        <v/>
      </c>
      <c r="H1068" s="13" t="str">
        <f>IF($C1068="","",VLOOKUP($C1068,Baux!$A:$K,6,FALSE))</f>
        <v/>
      </c>
      <c r="I1068" s="13" t="str">
        <f>IF($C1068="","",VLOOKUP($C1068,Baux!$A:$K,7,FALSE))</f>
        <v/>
      </c>
      <c r="J1068" s="13" t="str">
        <f>IF($C1068="","",$H1068+$I1068)</f>
        <v/>
      </c>
      <c r="K1068" s="13" t="str">
        <f>IF($C1068="","",SUMIFS(Banque_Transactions!$E:$E,Banque_Transactions!$G:$G,$C1068&amp;"-"&amp;$B1068))</f>
        <v/>
      </c>
      <c r="L1068" s="13" t="str">
        <f>IF($C1068="","",$J1068-$K1068)</f>
        <v/>
      </c>
      <c r="M1068" t="str">
        <f>IF($C1068="","",IF($L1068&lt;=0,"Payé",IF($K1068=0,"Impayé","Partiel")))</f>
        <v/>
      </c>
    </row>
    <row r="1069" spans="1:13" ht="15">
      <c r="A1069" s="17"/>
      <c r="B1069" t="str">
        <f>IF($A1069="","",YEAR($A1069)*100+MONTH($A1069))</f>
        <v/>
      </c>
      <c r="D1069" t="str">
        <f>IF($C1069="","",VLOOKUP($C1069,Baux!$A:$K,2,FALSE))</f>
        <v/>
      </c>
      <c r="E1069" t="str">
        <f>IF($C1069="","",VLOOKUP(VLOOKUP($C1069,Baux!$A:$K,3,FALSE),Locataires!$A:$I,2,FALSE))</f>
        <v/>
      </c>
      <c r="F1069" t="str">
        <f>IF($C1069="","",VLOOKUP($C1069,Baux!$A:$K,8,FALSE))</f>
        <v/>
      </c>
      <c r="G1069" s="12" t="str">
        <f>IF(OR($A1069="",$F1069=""),"",DATE(YEAR($A1069),MONTH($A1069),$F1069))</f>
        <v/>
      </c>
      <c r="H1069" s="13" t="str">
        <f>IF($C1069="","",VLOOKUP($C1069,Baux!$A:$K,6,FALSE))</f>
        <v/>
      </c>
      <c r="I1069" s="13" t="str">
        <f>IF($C1069="","",VLOOKUP($C1069,Baux!$A:$K,7,FALSE))</f>
        <v/>
      </c>
      <c r="J1069" s="13" t="str">
        <f>IF($C1069="","",$H1069+$I1069)</f>
        <v/>
      </c>
      <c r="K1069" s="13" t="str">
        <f>IF($C1069="","",SUMIFS(Banque_Transactions!$E:$E,Banque_Transactions!$G:$G,$C1069&amp;"-"&amp;$B1069))</f>
        <v/>
      </c>
      <c r="L1069" s="13" t="str">
        <f>IF($C1069="","",$J1069-$K1069)</f>
        <v/>
      </c>
      <c r="M1069" t="str">
        <f>IF($C1069="","",IF($L1069&lt;=0,"Payé",IF($K1069=0,"Impayé","Partiel")))</f>
        <v/>
      </c>
    </row>
    <row r="1070" spans="1:13" ht="15">
      <c r="A1070" s="17"/>
      <c r="B1070" t="str">
        <f>IF($A1070="","",YEAR($A1070)*100+MONTH($A1070))</f>
        <v/>
      </c>
      <c r="D1070" t="str">
        <f>IF($C1070="","",VLOOKUP($C1070,Baux!$A:$K,2,FALSE))</f>
        <v/>
      </c>
      <c r="E1070" t="str">
        <f>IF($C1070="","",VLOOKUP(VLOOKUP($C1070,Baux!$A:$K,3,FALSE),Locataires!$A:$I,2,FALSE))</f>
        <v/>
      </c>
      <c r="F1070" t="str">
        <f>IF($C1070="","",VLOOKUP($C1070,Baux!$A:$K,8,FALSE))</f>
        <v/>
      </c>
      <c r="G1070" s="12" t="str">
        <f>IF(OR($A1070="",$F1070=""),"",DATE(YEAR($A1070),MONTH($A1070),$F1070))</f>
        <v/>
      </c>
      <c r="H1070" s="13" t="str">
        <f>IF($C1070="","",VLOOKUP($C1070,Baux!$A:$K,6,FALSE))</f>
        <v/>
      </c>
      <c r="I1070" s="13" t="str">
        <f>IF($C1070="","",VLOOKUP($C1070,Baux!$A:$K,7,FALSE))</f>
        <v/>
      </c>
      <c r="J1070" s="13" t="str">
        <f>IF($C1070="","",$H1070+$I1070)</f>
        <v/>
      </c>
      <c r="K1070" s="13" t="str">
        <f>IF($C1070="","",SUMIFS(Banque_Transactions!$E:$E,Banque_Transactions!$G:$G,$C1070&amp;"-"&amp;$B1070))</f>
        <v/>
      </c>
      <c r="L1070" s="13" t="str">
        <f>IF($C1070="","",$J1070-$K1070)</f>
        <v/>
      </c>
      <c r="M1070" t="str">
        <f>IF($C1070="","",IF($L1070&lt;=0,"Payé",IF($K1070=0,"Impayé","Partiel")))</f>
        <v/>
      </c>
    </row>
    <row r="1071" spans="1:13" ht="15">
      <c r="A1071" s="17"/>
      <c r="B1071" t="str">
        <f>IF($A1071="","",YEAR($A1071)*100+MONTH($A1071))</f>
        <v/>
      </c>
      <c r="D1071" t="str">
        <f>IF($C1071="","",VLOOKUP($C1071,Baux!$A:$K,2,FALSE))</f>
        <v/>
      </c>
      <c r="E1071" t="str">
        <f>IF($C1071="","",VLOOKUP(VLOOKUP($C1071,Baux!$A:$K,3,FALSE),Locataires!$A:$I,2,FALSE))</f>
        <v/>
      </c>
      <c r="F1071" t="str">
        <f>IF($C1071="","",VLOOKUP($C1071,Baux!$A:$K,8,FALSE))</f>
        <v/>
      </c>
      <c r="G1071" s="12" t="str">
        <f>IF(OR($A1071="",$F1071=""),"",DATE(YEAR($A1071),MONTH($A1071),$F1071))</f>
        <v/>
      </c>
      <c r="H1071" s="13" t="str">
        <f>IF($C1071="","",VLOOKUP($C1071,Baux!$A:$K,6,FALSE))</f>
        <v/>
      </c>
      <c r="I1071" s="13" t="str">
        <f>IF($C1071="","",VLOOKUP($C1071,Baux!$A:$K,7,FALSE))</f>
        <v/>
      </c>
      <c r="J1071" s="13" t="str">
        <f>IF($C1071="","",$H1071+$I1071)</f>
        <v/>
      </c>
      <c r="K1071" s="13" t="str">
        <f>IF($C1071="","",SUMIFS(Banque_Transactions!$E:$E,Banque_Transactions!$G:$G,$C1071&amp;"-"&amp;$B1071))</f>
        <v/>
      </c>
      <c r="L1071" s="13" t="str">
        <f>IF($C1071="","",$J1071-$K1071)</f>
        <v/>
      </c>
      <c r="M1071" t="str">
        <f>IF($C1071="","",IF($L1071&lt;=0,"Payé",IF($K1071=0,"Impayé","Partiel")))</f>
        <v/>
      </c>
    </row>
    <row r="1072" spans="1:13" ht="15">
      <c r="A1072" s="17"/>
      <c r="B1072" t="str">
        <f>IF($A1072="","",YEAR($A1072)*100+MONTH($A1072))</f>
        <v/>
      </c>
      <c r="D1072" t="str">
        <f>IF($C1072="","",VLOOKUP($C1072,Baux!$A:$K,2,FALSE))</f>
        <v/>
      </c>
      <c r="E1072" t="str">
        <f>IF($C1072="","",VLOOKUP(VLOOKUP($C1072,Baux!$A:$K,3,FALSE),Locataires!$A:$I,2,FALSE))</f>
        <v/>
      </c>
      <c r="F1072" t="str">
        <f>IF($C1072="","",VLOOKUP($C1072,Baux!$A:$K,8,FALSE))</f>
        <v/>
      </c>
      <c r="G1072" s="12" t="str">
        <f>IF(OR($A1072="",$F1072=""),"",DATE(YEAR($A1072),MONTH($A1072),$F1072))</f>
        <v/>
      </c>
      <c r="H1072" s="13" t="str">
        <f>IF($C1072="","",VLOOKUP($C1072,Baux!$A:$K,6,FALSE))</f>
        <v/>
      </c>
      <c r="I1072" s="13" t="str">
        <f>IF($C1072="","",VLOOKUP($C1072,Baux!$A:$K,7,FALSE))</f>
        <v/>
      </c>
      <c r="J1072" s="13" t="str">
        <f>IF($C1072="","",$H1072+$I1072)</f>
        <v/>
      </c>
      <c r="K1072" s="13" t="str">
        <f>IF($C1072="","",SUMIFS(Banque_Transactions!$E:$E,Banque_Transactions!$G:$G,$C1072&amp;"-"&amp;$B1072))</f>
        <v/>
      </c>
      <c r="L1072" s="13" t="str">
        <f>IF($C1072="","",$J1072-$K1072)</f>
        <v/>
      </c>
      <c r="M1072" t="str">
        <f>IF($C1072="","",IF($L1072&lt;=0,"Payé",IF($K1072=0,"Impayé","Partiel")))</f>
        <v/>
      </c>
    </row>
    <row r="1073" spans="1:13" ht="15">
      <c r="A1073" s="17"/>
      <c r="B1073" t="str">
        <f>IF($A1073="","",YEAR($A1073)*100+MONTH($A1073))</f>
        <v/>
      </c>
      <c r="D1073" t="str">
        <f>IF($C1073="","",VLOOKUP($C1073,Baux!$A:$K,2,FALSE))</f>
        <v/>
      </c>
      <c r="E1073" t="str">
        <f>IF($C1073="","",VLOOKUP(VLOOKUP($C1073,Baux!$A:$K,3,FALSE),Locataires!$A:$I,2,FALSE))</f>
        <v/>
      </c>
      <c r="F1073" t="str">
        <f>IF($C1073="","",VLOOKUP($C1073,Baux!$A:$K,8,FALSE))</f>
        <v/>
      </c>
      <c r="G1073" s="12" t="str">
        <f>IF(OR($A1073="",$F1073=""),"",DATE(YEAR($A1073),MONTH($A1073),$F1073))</f>
        <v/>
      </c>
      <c r="H1073" s="13" t="str">
        <f>IF($C1073="","",VLOOKUP($C1073,Baux!$A:$K,6,FALSE))</f>
        <v/>
      </c>
      <c r="I1073" s="13" t="str">
        <f>IF($C1073="","",VLOOKUP($C1073,Baux!$A:$K,7,FALSE))</f>
        <v/>
      </c>
      <c r="J1073" s="13" t="str">
        <f>IF($C1073="","",$H1073+$I1073)</f>
        <v/>
      </c>
      <c r="K1073" s="13" t="str">
        <f>IF($C1073="","",SUMIFS(Banque_Transactions!$E:$E,Banque_Transactions!$G:$G,$C1073&amp;"-"&amp;$B1073))</f>
        <v/>
      </c>
      <c r="L1073" s="13" t="str">
        <f>IF($C1073="","",$J1073-$K1073)</f>
        <v/>
      </c>
      <c r="M1073" t="str">
        <f>IF($C1073="","",IF($L1073&lt;=0,"Payé",IF($K1073=0,"Impayé","Partiel")))</f>
        <v/>
      </c>
    </row>
    <row r="1074" spans="1:13" ht="15">
      <c r="A1074" s="17"/>
      <c r="B1074" t="str">
        <f>IF($A1074="","",YEAR($A1074)*100+MONTH($A1074))</f>
        <v/>
      </c>
      <c r="D1074" t="str">
        <f>IF($C1074="","",VLOOKUP($C1074,Baux!$A:$K,2,FALSE))</f>
        <v/>
      </c>
      <c r="E1074" t="str">
        <f>IF($C1074="","",VLOOKUP(VLOOKUP($C1074,Baux!$A:$K,3,FALSE),Locataires!$A:$I,2,FALSE))</f>
        <v/>
      </c>
      <c r="F1074" t="str">
        <f>IF($C1074="","",VLOOKUP($C1074,Baux!$A:$K,8,FALSE))</f>
        <v/>
      </c>
      <c r="G1074" s="12" t="str">
        <f>IF(OR($A1074="",$F1074=""),"",DATE(YEAR($A1074),MONTH($A1074),$F1074))</f>
        <v/>
      </c>
      <c r="H1074" s="13" t="str">
        <f>IF($C1074="","",VLOOKUP($C1074,Baux!$A:$K,6,FALSE))</f>
        <v/>
      </c>
      <c r="I1074" s="13" t="str">
        <f>IF($C1074="","",VLOOKUP($C1074,Baux!$A:$K,7,FALSE))</f>
        <v/>
      </c>
      <c r="J1074" s="13" t="str">
        <f>IF($C1074="","",$H1074+$I1074)</f>
        <v/>
      </c>
      <c r="K1074" s="13" t="str">
        <f>IF($C1074="","",SUMIFS(Banque_Transactions!$E:$E,Banque_Transactions!$G:$G,$C1074&amp;"-"&amp;$B1074))</f>
        <v/>
      </c>
      <c r="L1074" s="13" t="str">
        <f>IF($C1074="","",$J1074-$K1074)</f>
        <v/>
      </c>
      <c r="M1074" t="str">
        <f>IF($C1074="","",IF($L1074&lt;=0,"Payé",IF($K1074=0,"Impayé","Partiel")))</f>
        <v/>
      </c>
    </row>
    <row r="1075" spans="1:13" ht="15">
      <c r="A1075" s="17"/>
      <c r="B1075" t="str">
        <f>IF($A1075="","",YEAR($A1075)*100+MONTH($A1075))</f>
        <v/>
      </c>
      <c r="D1075" t="str">
        <f>IF($C1075="","",VLOOKUP($C1075,Baux!$A:$K,2,FALSE))</f>
        <v/>
      </c>
      <c r="E1075" t="str">
        <f>IF($C1075="","",VLOOKUP(VLOOKUP($C1075,Baux!$A:$K,3,FALSE),Locataires!$A:$I,2,FALSE))</f>
        <v/>
      </c>
      <c r="F1075" t="str">
        <f>IF($C1075="","",VLOOKUP($C1075,Baux!$A:$K,8,FALSE))</f>
        <v/>
      </c>
      <c r="G1075" s="12" t="str">
        <f>IF(OR($A1075="",$F1075=""),"",DATE(YEAR($A1075),MONTH($A1075),$F1075))</f>
        <v/>
      </c>
      <c r="H1075" s="13" t="str">
        <f>IF($C1075="","",VLOOKUP($C1075,Baux!$A:$K,6,FALSE))</f>
        <v/>
      </c>
      <c r="I1075" s="13" t="str">
        <f>IF($C1075="","",VLOOKUP($C1075,Baux!$A:$K,7,FALSE))</f>
        <v/>
      </c>
      <c r="J1075" s="13" t="str">
        <f>IF($C1075="","",$H1075+$I1075)</f>
        <v/>
      </c>
      <c r="K1075" s="13" t="str">
        <f>IF($C1075="","",SUMIFS(Banque_Transactions!$E:$E,Banque_Transactions!$G:$G,$C1075&amp;"-"&amp;$B1075))</f>
        <v/>
      </c>
      <c r="L1075" s="13" t="str">
        <f>IF($C1075="","",$J1075-$K1075)</f>
        <v/>
      </c>
      <c r="M1075" t="str">
        <f>IF($C1075="","",IF($L1075&lt;=0,"Payé",IF($K1075=0,"Impayé","Partiel")))</f>
        <v/>
      </c>
    </row>
    <row r="1076" spans="1:13" ht="15">
      <c r="A1076" s="17"/>
      <c r="B1076" t="str">
        <f>IF($A1076="","",YEAR($A1076)*100+MONTH($A1076))</f>
        <v/>
      </c>
      <c r="D1076" t="str">
        <f>IF($C1076="","",VLOOKUP($C1076,Baux!$A:$K,2,FALSE))</f>
        <v/>
      </c>
      <c r="E1076" t="str">
        <f>IF($C1076="","",VLOOKUP(VLOOKUP($C1076,Baux!$A:$K,3,FALSE),Locataires!$A:$I,2,FALSE))</f>
        <v/>
      </c>
      <c r="F1076" t="str">
        <f>IF($C1076="","",VLOOKUP($C1076,Baux!$A:$K,8,FALSE))</f>
        <v/>
      </c>
      <c r="G1076" s="12" t="str">
        <f>IF(OR($A1076="",$F1076=""),"",DATE(YEAR($A1076),MONTH($A1076),$F1076))</f>
        <v/>
      </c>
      <c r="H1076" s="13" t="str">
        <f>IF($C1076="","",VLOOKUP($C1076,Baux!$A:$K,6,FALSE))</f>
        <v/>
      </c>
      <c r="I1076" s="13" t="str">
        <f>IF($C1076="","",VLOOKUP($C1076,Baux!$A:$K,7,FALSE))</f>
        <v/>
      </c>
      <c r="J1076" s="13" t="str">
        <f>IF($C1076="","",$H1076+$I1076)</f>
        <v/>
      </c>
      <c r="K1076" s="13" t="str">
        <f>IF($C1076="","",SUMIFS(Banque_Transactions!$E:$E,Banque_Transactions!$G:$G,$C1076&amp;"-"&amp;$B1076))</f>
        <v/>
      </c>
      <c r="L1076" s="13" t="str">
        <f>IF($C1076="","",$J1076-$K1076)</f>
        <v/>
      </c>
      <c r="M1076" t="str">
        <f>IF($C1076="","",IF($L1076&lt;=0,"Payé",IF($K1076=0,"Impayé","Partiel")))</f>
        <v/>
      </c>
    </row>
    <row r="1077" spans="1:13" ht="15">
      <c r="A1077" s="17"/>
      <c r="B1077" t="str">
        <f>IF($A1077="","",YEAR($A1077)*100+MONTH($A1077))</f>
        <v/>
      </c>
      <c r="D1077" t="str">
        <f>IF($C1077="","",VLOOKUP($C1077,Baux!$A:$K,2,FALSE))</f>
        <v/>
      </c>
      <c r="E1077" t="str">
        <f>IF($C1077="","",VLOOKUP(VLOOKUP($C1077,Baux!$A:$K,3,FALSE),Locataires!$A:$I,2,FALSE))</f>
        <v/>
      </c>
      <c r="F1077" t="str">
        <f>IF($C1077="","",VLOOKUP($C1077,Baux!$A:$K,8,FALSE))</f>
        <v/>
      </c>
      <c r="G1077" s="12" t="str">
        <f>IF(OR($A1077="",$F1077=""),"",DATE(YEAR($A1077),MONTH($A1077),$F1077))</f>
        <v/>
      </c>
      <c r="H1077" s="13" t="str">
        <f>IF($C1077="","",VLOOKUP($C1077,Baux!$A:$K,6,FALSE))</f>
        <v/>
      </c>
      <c r="I1077" s="13" t="str">
        <f>IF($C1077="","",VLOOKUP($C1077,Baux!$A:$K,7,FALSE))</f>
        <v/>
      </c>
      <c r="J1077" s="13" t="str">
        <f>IF($C1077="","",$H1077+$I1077)</f>
        <v/>
      </c>
      <c r="K1077" s="13" t="str">
        <f>IF($C1077="","",SUMIFS(Banque_Transactions!$E:$E,Banque_Transactions!$G:$G,$C1077&amp;"-"&amp;$B1077))</f>
        <v/>
      </c>
      <c r="L1077" s="13" t="str">
        <f>IF($C1077="","",$J1077-$K1077)</f>
        <v/>
      </c>
      <c r="M1077" t="str">
        <f>IF($C1077="","",IF($L1077&lt;=0,"Payé",IF($K1077=0,"Impayé","Partiel")))</f>
        <v/>
      </c>
    </row>
    <row r="1078" spans="1:13" ht="15">
      <c r="A1078" s="17"/>
      <c r="B1078" t="str">
        <f>IF($A1078="","",YEAR($A1078)*100+MONTH($A1078))</f>
        <v/>
      </c>
      <c r="D1078" t="str">
        <f>IF($C1078="","",VLOOKUP($C1078,Baux!$A:$K,2,FALSE))</f>
        <v/>
      </c>
      <c r="E1078" t="str">
        <f>IF($C1078="","",VLOOKUP(VLOOKUP($C1078,Baux!$A:$K,3,FALSE),Locataires!$A:$I,2,FALSE))</f>
        <v/>
      </c>
      <c r="F1078" t="str">
        <f>IF($C1078="","",VLOOKUP($C1078,Baux!$A:$K,8,FALSE))</f>
        <v/>
      </c>
      <c r="G1078" s="12" t="str">
        <f>IF(OR($A1078="",$F1078=""),"",DATE(YEAR($A1078),MONTH($A1078),$F1078))</f>
        <v/>
      </c>
      <c r="H1078" s="13" t="str">
        <f>IF($C1078="","",VLOOKUP($C1078,Baux!$A:$K,6,FALSE))</f>
        <v/>
      </c>
      <c r="I1078" s="13" t="str">
        <f>IF($C1078="","",VLOOKUP($C1078,Baux!$A:$K,7,FALSE))</f>
        <v/>
      </c>
      <c r="J1078" s="13" t="str">
        <f>IF($C1078="","",$H1078+$I1078)</f>
        <v/>
      </c>
      <c r="K1078" s="13" t="str">
        <f>IF($C1078="","",SUMIFS(Banque_Transactions!$E:$E,Banque_Transactions!$G:$G,$C1078&amp;"-"&amp;$B1078))</f>
        <v/>
      </c>
      <c r="L1078" s="13" t="str">
        <f>IF($C1078="","",$J1078-$K1078)</f>
        <v/>
      </c>
      <c r="M1078" t="str">
        <f>IF($C1078="","",IF($L1078&lt;=0,"Payé",IF($K1078=0,"Impayé","Partiel")))</f>
        <v/>
      </c>
    </row>
    <row r="1079" spans="1:13" ht="15">
      <c r="A1079" s="17"/>
      <c r="B1079" t="str">
        <f>IF($A1079="","",YEAR($A1079)*100+MONTH($A1079))</f>
        <v/>
      </c>
      <c r="D1079" t="str">
        <f>IF($C1079="","",VLOOKUP($C1079,Baux!$A:$K,2,FALSE))</f>
        <v/>
      </c>
      <c r="E1079" t="str">
        <f>IF($C1079="","",VLOOKUP(VLOOKUP($C1079,Baux!$A:$K,3,FALSE),Locataires!$A:$I,2,FALSE))</f>
        <v/>
      </c>
      <c r="F1079" t="str">
        <f>IF($C1079="","",VLOOKUP($C1079,Baux!$A:$K,8,FALSE))</f>
        <v/>
      </c>
      <c r="G1079" s="12" t="str">
        <f>IF(OR($A1079="",$F1079=""),"",DATE(YEAR($A1079),MONTH($A1079),$F1079))</f>
        <v/>
      </c>
      <c r="H1079" s="13" t="str">
        <f>IF($C1079="","",VLOOKUP($C1079,Baux!$A:$K,6,FALSE))</f>
        <v/>
      </c>
      <c r="I1079" s="13" t="str">
        <f>IF($C1079="","",VLOOKUP($C1079,Baux!$A:$K,7,FALSE))</f>
        <v/>
      </c>
      <c r="J1079" s="13" t="str">
        <f>IF($C1079="","",$H1079+$I1079)</f>
        <v/>
      </c>
      <c r="K1079" s="13" t="str">
        <f>IF($C1079="","",SUMIFS(Banque_Transactions!$E:$E,Banque_Transactions!$G:$G,$C1079&amp;"-"&amp;$B1079))</f>
        <v/>
      </c>
      <c r="L1079" s="13" t="str">
        <f>IF($C1079="","",$J1079-$K1079)</f>
        <v/>
      </c>
      <c r="M1079" t="str">
        <f>IF($C1079="","",IF($L1079&lt;=0,"Payé",IF($K1079=0,"Impayé","Partiel")))</f>
        <v/>
      </c>
    </row>
    <row r="1080" spans="1:13" ht="15">
      <c r="A1080" s="17"/>
      <c r="B1080" t="str">
        <f>IF($A1080="","",YEAR($A1080)*100+MONTH($A1080))</f>
        <v/>
      </c>
      <c r="D1080" t="str">
        <f>IF($C1080="","",VLOOKUP($C1080,Baux!$A:$K,2,FALSE))</f>
        <v/>
      </c>
      <c r="E1080" t="str">
        <f>IF($C1080="","",VLOOKUP(VLOOKUP($C1080,Baux!$A:$K,3,FALSE),Locataires!$A:$I,2,FALSE))</f>
        <v/>
      </c>
      <c r="F1080" t="str">
        <f>IF($C1080="","",VLOOKUP($C1080,Baux!$A:$K,8,FALSE))</f>
        <v/>
      </c>
      <c r="G1080" s="12" t="str">
        <f>IF(OR($A1080="",$F1080=""),"",DATE(YEAR($A1080),MONTH($A1080),$F1080))</f>
        <v/>
      </c>
      <c r="H1080" s="13" t="str">
        <f>IF($C1080="","",VLOOKUP($C1080,Baux!$A:$K,6,FALSE))</f>
        <v/>
      </c>
      <c r="I1080" s="13" t="str">
        <f>IF($C1080="","",VLOOKUP($C1080,Baux!$A:$K,7,FALSE))</f>
        <v/>
      </c>
      <c r="J1080" s="13" t="str">
        <f>IF($C1080="","",$H1080+$I1080)</f>
        <v/>
      </c>
      <c r="K1080" s="13" t="str">
        <f>IF($C1080="","",SUMIFS(Banque_Transactions!$E:$E,Banque_Transactions!$G:$G,$C1080&amp;"-"&amp;$B1080))</f>
        <v/>
      </c>
      <c r="L1080" s="13" t="str">
        <f>IF($C1080="","",$J1080-$K1080)</f>
        <v/>
      </c>
      <c r="M1080" t="str">
        <f>IF($C1080="","",IF($L1080&lt;=0,"Payé",IF($K1080=0,"Impayé","Partiel")))</f>
        <v/>
      </c>
    </row>
    <row r="1081" spans="1:13" ht="15">
      <c r="A1081" s="17"/>
      <c r="B1081" t="str">
        <f>IF($A1081="","",YEAR($A1081)*100+MONTH($A1081))</f>
        <v/>
      </c>
      <c r="D1081" t="str">
        <f>IF($C1081="","",VLOOKUP($C1081,Baux!$A:$K,2,FALSE))</f>
        <v/>
      </c>
      <c r="E1081" t="str">
        <f>IF($C1081="","",VLOOKUP(VLOOKUP($C1081,Baux!$A:$K,3,FALSE),Locataires!$A:$I,2,FALSE))</f>
        <v/>
      </c>
      <c r="F1081" t="str">
        <f>IF($C1081="","",VLOOKUP($C1081,Baux!$A:$K,8,FALSE))</f>
        <v/>
      </c>
      <c r="G1081" s="12" t="str">
        <f>IF(OR($A1081="",$F1081=""),"",DATE(YEAR($A1081),MONTH($A1081),$F1081))</f>
        <v/>
      </c>
      <c r="H1081" s="13" t="str">
        <f>IF($C1081="","",VLOOKUP($C1081,Baux!$A:$K,6,FALSE))</f>
        <v/>
      </c>
      <c r="I1081" s="13" t="str">
        <f>IF($C1081="","",VLOOKUP($C1081,Baux!$A:$K,7,FALSE))</f>
        <v/>
      </c>
      <c r="J1081" s="13" t="str">
        <f>IF($C1081="","",$H1081+$I1081)</f>
        <v/>
      </c>
      <c r="K1081" s="13" t="str">
        <f>IF($C1081="","",SUMIFS(Banque_Transactions!$E:$E,Banque_Transactions!$G:$G,$C1081&amp;"-"&amp;$B1081))</f>
        <v/>
      </c>
      <c r="L1081" s="13" t="str">
        <f>IF($C1081="","",$J1081-$K1081)</f>
        <v/>
      </c>
      <c r="M1081" t="str">
        <f>IF($C1081="","",IF($L1081&lt;=0,"Payé",IF($K1081=0,"Impayé","Partiel")))</f>
        <v/>
      </c>
    </row>
    <row r="1082" spans="1:13" ht="15">
      <c r="A1082" s="17"/>
      <c r="B1082" t="str">
        <f>IF($A1082="","",YEAR($A1082)*100+MONTH($A1082))</f>
        <v/>
      </c>
      <c r="D1082" t="str">
        <f>IF($C1082="","",VLOOKUP($C1082,Baux!$A:$K,2,FALSE))</f>
        <v/>
      </c>
      <c r="E1082" t="str">
        <f>IF($C1082="","",VLOOKUP(VLOOKUP($C1082,Baux!$A:$K,3,FALSE),Locataires!$A:$I,2,FALSE))</f>
        <v/>
      </c>
      <c r="F1082" t="str">
        <f>IF($C1082="","",VLOOKUP($C1082,Baux!$A:$K,8,FALSE))</f>
        <v/>
      </c>
      <c r="G1082" s="12" t="str">
        <f>IF(OR($A1082="",$F1082=""),"",DATE(YEAR($A1082),MONTH($A1082),$F1082))</f>
        <v/>
      </c>
      <c r="H1082" s="13" t="str">
        <f>IF($C1082="","",VLOOKUP($C1082,Baux!$A:$K,6,FALSE))</f>
        <v/>
      </c>
      <c r="I1082" s="13" t="str">
        <f>IF($C1082="","",VLOOKUP($C1082,Baux!$A:$K,7,FALSE))</f>
        <v/>
      </c>
      <c r="J1082" s="13" t="str">
        <f>IF($C1082="","",$H1082+$I1082)</f>
        <v/>
      </c>
      <c r="K1082" s="13" t="str">
        <f>IF($C1082="","",SUMIFS(Banque_Transactions!$E:$E,Banque_Transactions!$G:$G,$C1082&amp;"-"&amp;$B1082))</f>
        <v/>
      </c>
      <c r="L1082" s="13" t="str">
        <f>IF($C1082="","",$J1082-$K1082)</f>
        <v/>
      </c>
      <c r="M1082" t="str">
        <f>IF($C1082="","",IF($L1082&lt;=0,"Payé",IF($K1082=0,"Impayé","Partiel")))</f>
        <v/>
      </c>
    </row>
    <row r="1083" spans="1:13" ht="15">
      <c r="A1083" s="17"/>
      <c r="B1083" t="str">
        <f>IF($A1083="","",YEAR($A1083)*100+MONTH($A1083))</f>
        <v/>
      </c>
      <c r="D1083" t="str">
        <f>IF($C1083="","",VLOOKUP($C1083,Baux!$A:$K,2,FALSE))</f>
        <v/>
      </c>
      <c r="E1083" t="str">
        <f>IF($C1083="","",VLOOKUP(VLOOKUP($C1083,Baux!$A:$K,3,FALSE),Locataires!$A:$I,2,FALSE))</f>
        <v/>
      </c>
      <c r="F1083" t="str">
        <f>IF($C1083="","",VLOOKUP($C1083,Baux!$A:$K,8,FALSE))</f>
        <v/>
      </c>
      <c r="G1083" s="12" t="str">
        <f>IF(OR($A1083="",$F1083=""),"",DATE(YEAR($A1083),MONTH($A1083),$F1083))</f>
        <v/>
      </c>
      <c r="H1083" s="13" t="str">
        <f>IF($C1083="","",VLOOKUP($C1083,Baux!$A:$K,6,FALSE))</f>
        <v/>
      </c>
      <c r="I1083" s="13" t="str">
        <f>IF($C1083="","",VLOOKUP($C1083,Baux!$A:$K,7,FALSE))</f>
        <v/>
      </c>
      <c r="J1083" s="13" t="str">
        <f>IF($C1083="","",$H1083+$I1083)</f>
        <v/>
      </c>
      <c r="K1083" s="13" t="str">
        <f>IF($C1083="","",SUMIFS(Banque_Transactions!$E:$E,Banque_Transactions!$G:$G,$C1083&amp;"-"&amp;$B1083))</f>
        <v/>
      </c>
      <c r="L1083" s="13" t="str">
        <f>IF($C1083="","",$J1083-$K1083)</f>
        <v/>
      </c>
      <c r="M1083" t="str">
        <f>IF($C1083="","",IF($L1083&lt;=0,"Payé",IF($K1083=0,"Impayé","Partiel")))</f>
        <v/>
      </c>
    </row>
    <row r="1084" spans="1:13" ht="15">
      <c r="A1084" s="17"/>
      <c r="B1084" t="str">
        <f>IF($A1084="","",YEAR($A1084)*100+MONTH($A1084))</f>
        <v/>
      </c>
      <c r="D1084" t="str">
        <f>IF($C1084="","",VLOOKUP($C1084,Baux!$A:$K,2,FALSE))</f>
        <v/>
      </c>
      <c r="E1084" t="str">
        <f>IF($C1084="","",VLOOKUP(VLOOKUP($C1084,Baux!$A:$K,3,FALSE),Locataires!$A:$I,2,FALSE))</f>
        <v/>
      </c>
      <c r="F1084" t="str">
        <f>IF($C1084="","",VLOOKUP($C1084,Baux!$A:$K,8,FALSE))</f>
        <v/>
      </c>
      <c r="G1084" s="12" t="str">
        <f>IF(OR($A1084="",$F1084=""),"",DATE(YEAR($A1084),MONTH($A1084),$F1084))</f>
        <v/>
      </c>
      <c r="H1084" s="13" t="str">
        <f>IF($C1084="","",VLOOKUP($C1084,Baux!$A:$K,6,FALSE))</f>
        <v/>
      </c>
      <c r="I1084" s="13" t="str">
        <f>IF($C1084="","",VLOOKUP($C1084,Baux!$A:$K,7,FALSE))</f>
        <v/>
      </c>
      <c r="J1084" s="13" t="str">
        <f>IF($C1084="","",$H1084+$I1084)</f>
        <v/>
      </c>
      <c r="K1084" s="13" t="str">
        <f>IF($C1084="","",SUMIFS(Banque_Transactions!$E:$E,Banque_Transactions!$G:$G,$C1084&amp;"-"&amp;$B1084))</f>
        <v/>
      </c>
      <c r="L1084" s="13" t="str">
        <f>IF($C1084="","",$J1084-$K1084)</f>
        <v/>
      </c>
      <c r="M1084" t="str">
        <f>IF($C1084="","",IF($L1084&lt;=0,"Payé",IF($K1084=0,"Impayé","Partiel")))</f>
        <v/>
      </c>
    </row>
    <row r="1085" spans="1:13" ht="15">
      <c r="A1085" s="17"/>
      <c r="B1085" t="str">
        <f>IF($A1085="","",YEAR($A1085)*100+MONTH($A1085))</f>
        <v/>
      </c>
      <c r="D1085" t="str">
        <f>IF($C1085="","",VLOOKUP($C1085,Baux!$A:$K,2,FALSE))</f>
        <v/>
      </c>
      <c r="E1085" t="str">
        <f>IF($C1085="","",VLOOKUP(VLOOKUP($C1085,Baux!$A:$K,3,FALSE),Locataires!$A:$I,2,FALSE))</f>
        <v/>
      </c>
      <c r="F1085" t="str">
        <f>IF($C1085="","",VLOOKUP($C1085,Baux!$A:$K,8,FALSE))</f>
        <v/>
      </c>
      <c r="G1085" s="12" t="str">
        <f>IF(OR($A1085="",$F1085=""),"",DATE(YEAR($A1085),MONTH($A1085),$F1085))</f>
        <v/>
      </c>
      <c r="H1085" s="13" t="str">
        <f>IF($C1085="","",VLOOKUP($C1085,Baux!$A:$K,6,FALSE))</f>
        <v/>
      </c>
      <c r="I1085" s="13" t="str">
        <f>IF($C1085="","",VLOOKUP($C1085,Baux!$A:$K,7,FALSE))</f>
        <v/>
      </c>
      <c r="J1085" s="13" t="str">
        <f>IF($C1085="","",$H1085+$I1085)</f>
        <v/>
      </c>
      <c r="K1085" s="13" t="str">
        <f>IF($C1085="","",SUMIFS(Banque_Transactions!$E:$E,Banque_Transactions!$G:$G,$C1085&amp;"-"&amp;$B1085))</f>
        <v/>
      </c>
      <c r="L1085" s="13" t="str">
        <f>IF($C1085="","",$J1085-$K1085)</f>
        <v/>
      </c>
      <c r="M1085" t="str">
        <f>IF($C1085="","",IF($L1085&lt;=0,"Payé",IF($K1085=0,"Impayé","Partiel")))</f>
        <v/>
      </c>
    </row>
    <row r="1086" spans="1:13" ht="15">
      <c r="A1086" s="17"/>
      <c r="B1086" t="str">
        <f>IF($A1086="","",YEAR($A1086)*100+MONTH($A1086))</f>
        <v/>
      </c>
      <c r="D1086" t="str">
        <f>IF($C1086="","",VLOOKUP($C1086,Baux!$A:$K,2,FALSE))</f>
        <v/>
      </c>
      <c r="E1086" t="str">
        <f>IF($C1086="","",VLOOKUP(VLOOKUP($C1086,Baux!$A:$K,3,FALSE),Locataires!$A:$I,2,FALSE))</f>
        <v/>
      </c>
      <c r="F1086" t="str">
        <f>IF($C1086="","",VLOOKUP($C1086,Baux!$A:$K,8,FALSE))</f>
        <v/>
      </c>
      <c r="G1086" s="12" t="str">
        <f>IF(OR($A1086="",$F1086=""),"",DATE(YEAR($A1086),MONTH($A1086),$F1086))</f>
        <v/>
      </c>
      <c r="H1086" s="13" t="str">
        <f>IF($C1086="","",VLOOKUP($C1086,Baux!$A:$K,6,FALSE))</f>
        <v/>
      </c>
      <c r="I1086" s="13" t="str">
        <f>IF($C1086="","",VLOOKUP($C1086,Baux!$A:$K,7,FALSE))</f>
        <v/>
      </c>
      <c r="J1086" s="13" t="str">
        <f>IF($C1086="","",$H1086+$I1086)</f>
        <v/>
      </c>
      <c r="K1086" s="13" t="str">
        <f>IF($C1086="","",SUMIFS(Banque_Transactions!$E:$E,Banque_Transactions!$G:$G,$C1086&amp;"-"&amp;$B1086))</f>
        <v/>
      </c>
      <c r="L1086" s="13" t="str">
        <f>IF($C1086="","",$J1086-$K1086)</f>
        <v/>
      </c>
      <c r="M1086" t="str">
        <f>IF($C1086="","",IF($L1086&lt;=0,"Payé",IF($K1086=0,"Impayé","Partiel")))</f>
        <v/>
      </c>
    </row>
    <row r="1087" spans="1:13" ht="15">
      <c r="A1087" s="17"/>
      <c r="B1087" t="str">
        <f>IF($A1087="","",YEAR($A1087)*100+MONTH($A1087))</f>
        <v/>
      </c>
      <c r="D1087" t="str">
        <f>IF($C1087="","",VLOOKUP($C1087,Baux!$A:$K,2,FALSE))</f>
        <v/>
      </c>
      <c r="E1087" t="str">
        <f>IF($C1087="","",VLOOKUP(VLOOKUP($C1087,Baux!$A:$K,3,FALSE),Locataires!$A:$I,2,FALSE))</f>
        <v/>
      </c>
      <c r="F1087" t="str">
        <f>IF($C1087="","",VLOOKUP($C1087,Baux!$A:$K,8,FALSE))</f>
        <v/>
      </c>
      <c r="G1087" s="12" t="str">
        <f>IF(OR($A1087="",$F1087=""),"",DATE(YEAR($A1087),MONTH($A1087),$F1087))</f>
        <v/>
      </c>
      <c r="H1087" s="13" t="str">
        <f>IF($C1087="","",VLOOKUP($C1087,Baux!$A:$K,6,FALSE))</f>
        <v/>
      </c>
      <c r="I1087" s="13" t="str">
        <f>IF($C1087="","",VLOOKUP($C1087,Baux!$A:$K,7,FALSE))</f>
        <v/>
      </c>
      <c r="J1087" s="13" t="str">
        <f>IF($C1087="","",$H1087+$I1087)</f>
        <v/>
      </c>
      <c r="K1087" s="13" t="str">
        <f>IF($C1087="","",SUMIFS(Banque_Transactions!$E:$E,Banque_Transactions!$G:$G,$C1087&amp;"-"&amp;$B1087))</f>
        <v/>
      </c>
      <c r="L1087" s="13" t="str">
        <f>IF($C1087="","",$J1087-$K1087)</f>
        <v/>
      </c>
      <c r="M1087" t="str">
        <f>IF($C1087="","",IF($L1087&lt;=0,"Payé",IF($K1087=0,"Impayé","Partiel")))</f>
        <v/>
      </c>
    </row>
    <row r="1088" spans="1:13" ht="15">
      <c r="A1088" s="17"/>
      <c r="B1088" t="str">
        <f>IF($A1088="","",YEAR($A1088)*100+MONTH($A1088))</f>
        <v/>
      </c>
      <c r="D1088" t="str">
        <f>IF($C1088="","",VLOOKUP($C1088,Baux!$A:$K,2,FALSE))</f>
        <v/>
      </c>
      <c r="E1088" t="str">
        <f>IF($C1088="","",VLOOKUP(VLOOKUP($C1088,Baux!$A:$K,3,FALSE),Locataires!$A:$I,2,FALSE))</f>
        <v/>
      </c>
      <c r="F1088" t="str">
        <f>IF($C1088="","",VLOOKUP($C1088,Baux!$A:$K,8,FALSE))</f>
        <v/>
      </c>
      <c r="G1088" s="12" t="str">
        <f>IF(OR($A1088="",$F1088=""),"",DATE(YEAR($A1088),MONTH($A1088),$F1088))</f>
        <v/>
      </c>
      <c r="H1088" s="13" t="str">
        <f>IF($C1088="","",VLOOKUP($C1088,Baux!$A:$K,6,FALSE))</f>
        <v/>
      </c>
      <c r="I1088" s="13" t="str">
        <f>IF($C1088="","",VLOOKUP($C1088,Baux!$A:$K,7,FALSE))</f>
        <v/>
      </c>
      <c r="J1088" s="13" t="str">
        <f>IF($C1088="","",$H1088+$I1088)</f>
        <v/>
      </c>
      <c r="K1088" s="13" t="str">
        <f>IF($C1088="","",SUMIFS(Banque_Transactions!$E:$E,Banque_Transactions!$G:$G,$C1088&amp;"-"&amp;$B1088))</f>
        <v/>
      </c>
      <c r="L1088" s="13" t="str">
        <f>IF($C1088="","",$J1088-$K1088)</f>
        <v/>
      </c>
      <c r="M1088" t="str">
        <f>IF($C1088="","",IF($L1088&lt;=0,"Payé",IF($K1088=0,"Impayé","Partiel")))</f>
        <v/>
      </c>
    </row>
    <row r="1089" spans="1:13" ht="15">
      <c r="A1089" s="17"/>
      <c r="B1089" t="str">
        <f>IF($A1089="","",YEAR($A1089)*100+MONTH($A1089))</f>
        <v/>
      </c>
      <c r="D1089" t="str">
        <f>IF($C1089="","",VLOOKUP($C1089,Baux!$A:$K,2,FALSE))</f>
        <v/>
      </c>
      <c r="E1089" t="str">
        <f>IF($C1089="","",VLOOKUP(VLOOKUP($C1089,Baux!$A:$K,3,FALSE),Locataires!$A:$I,2,FALSE))</f>
        <v/>
      </c>
      <c r="F1089" t="str">
        <f>IF($C1089="","",VLOOKUP($C1089,Baux!$A:$K,8,FALSE))</f>
        <v/>
      </c>
      <c r="G1089" s="12" t="str">
        <f>IF(OR($A1089="",$F1089=""),"",DATE(YEAR($A1089),MONTH($A1089),$F1089))</f>
        <v/>
      </c>
      <c r="H1089" s="13" t="str">
        <f>IF($C1089="","",VLOOKUP($C1089,Baux!$A:$K,6,FALSE))</f>
        <v/>
      </c>
      <c r="I1089" s="13" t="str">
        <f>IF($C1089="","",VLOOKUP($C1089,Baux!$A:$K,7,FALSE))</f>
        <v/>
      </c>
      <c r="J1089" s="13" t="str">
        <f>IF($C1089="","",$H1089+$I1089)</f>
        <v/>
      </c>
      <c r="K1089" s="13" t="str">
        <f>IF($C1089="","",SUMIFS(Banque_Transactions!$E:$E,Banque_Transactions!$G:$G,$C1089&amp;"-"&amp;$B1089))</f>
        <v/>
      </c>
      <c r="L1089" s="13" t="str">
        <f>IF($C1089="","",$J1089-$K1089)</f>
        <v/>
      </c>
      <c r="M1089" t="str">
        <f>IF($C1089="","",IF($L1089&lt;=0,"Payé",IF($K1089=0,"Impayé","Partiel")))</f>
        <v/>
      </c>
    </row>
    <row r="1090" spans="1:13" ht="15">
      <c r="A1090" s="17"/>
      <c r="B1090" t="str">
        <f>IF($A1090="","",YEAR($A1090)*100+MONTH($A1090))</f>
        <v/>
      </c>
      <c r="D1090" t="str">
        <f>IF($C1090="","",VLOOKUP($C1090,Baux!$A:$K,2,FALSE))</f>
        <v/>
      </c>
      <c r="E1090" t="str">
        <f>IF($C1090="","",VLOOKUP(VLOOKUP($C1090,Baux!$A:$K,3,FALSE),Locataires!$A:$I,2,FALSE))</f>
        <v/>
      </c>
      <c r="F1090" t="str">
        <f>IF($C1090="","",VLOOKUP($C1090,Baux!$A:$K,8,FALSE))</f>
        <v/>
      </c>
      <c r="G1090" s="12" t="str">
        <f>IF(OR($A1090="",$F1090=""),"",DATE(YEAR($A1090),MONTH($A1090),$F1090))</f>
        <v/>
      </c>
      <c r="H1090" s="13" t="str">
        <f>IF($C1090="","",VLOOKUP($C1090,Baux!$A:$K,6,FALSE))</f>
        <v/>
      </c>
      <c r="I1090" s="13" t="str">
        <f>IF($C1090="","",VLOOKUP($C1090,Baux!$A:$K,7,FALSE))</f>
        <v/>
      </c>
      <c r="J1090" s="13" t="str">
        <f>IF($C1090="","",$H1090+$I1090)</f>
        <v/>
      </c>
      <c r="K1090" s="13" t="str">
        <f>IF($C1090="","",SUMIFS(Banque_Transactions!$E:$E,Banque_Transactions!$G:$G,$C1090&amp;"-"&amp;$B1090))</f>
        <v/>
      </c>
      <c r="L1090" s="13" t="str">
        <f>IF($C1090="","",$J1090-$K1090)</f>
        <v/>
      </c>
      <c r="M1090" t="str">
        <f>IF($C1090="","",IF($L1090&lt;=0,"Payé",IF($K1090=0,"Impayé","Partiel")))</f>
        <v/>
      </c>
    </row>
    <row r="1091" spans="1:13" ht="15">
      <c r="A1091" s="17"/>
      <c r="B1091" t="str">
        <f>IF($A1091="","",YEAR($A1091)*100+MONTH($A1091))</f>
        <v/>
      </c>
      <c r="D1091" t="str">
        <f>IF($C1091="","",VLOOKUP($C1091,Baux!$A:$K,2,FALSE))</f>
        <v/>
      </c>
      <c r="E1091" t="str">
        <f>IF($C1091="","",VLOOKUP(VLOOKUP($C1091,Baux!$A:$K,3,FALSE),Locataires!$A:$I,2,FALSE))</f>
        <v/>
      </c>
      <c r="F1091" t="str">
        <f>IF($C1091="","",VLOOKUP($C1091,Baux!$A:$K,8,FALSE))</f>
        <v/>
      </c>
      <c r="G1091" s="12" t="str">
        <f>IF(OR($A1091="",$F1091=""),"",DATE(YEAR($A1091),MONTH($A1091),$F1091))</f>
        <v/>
      </c>
      <c r="H1091" s="13" t="str">
        <f>IF($C1091="","",VLOOKUP($C1091,Baux!$A:$K,6,FALSE))</f>
        <v/>
      </c>
      <c r="I1091" s="13" t="str">
        <f>IF($C1091="","",VLOOKUP($C1091,Baux!$A:$K,7,FALSE))</f>
        <v/>
      </c>
      <c r="J1091" s="13" t="str">
        <f>IF($C1091="","",$H1091+$I1091)</f>
        <v/>
      </c>
      <c r="K1091" s="13" t="str">
        <f>IF($C1091="","",SUMIFS(Banque_Transactions!$E:$E,Banque_Transactions!$G:$G,$C1091&amp;"-"&amp;$B1091))</f>
        <v/>
      </c>
      <c r="L1091" s="13" t="str">
        <f>IF($C1091="","",$J1091-$K1091)</f>
        <v/>
      </c>
      <c r="M1091" t="str">
        <f>IF($C1091="","",IF($L1091&lt;=0,"Payé",IF($K1091=0,"Impayé","Partiel")))</f>
        <v/>
      </c>
    </row>
    <row r="1092" spans="1:13" ht="15">
      <c r="A1092" s="17"/>
      <c r="B1092" t="str">
        <f>IF($A1092="","",YEAR($A1092)*100+MONTH($A1092))</f>
        <v/>
      </c>
      <c r="D1092" t="str">
        <f>IF($C1092="","",VLOOKUP($C1092,Baux!$A:$K,2,FALSE))</f>
        <v/>
      </c>
      <c r="E1092" t="str">
        <f>IF($C1092="","",VLOOKUP(VLOOKUP($C1092,Baux!$A:$K,3,FALSE),Locataires!$A:$I,2,FALSE))</f>
        <v/>
      </c>
      <c r="F1092" t="str">
        <f>IF($C1092="","",VLOOKUP($C1092,Baux!$A:$K,8,FALSE))</f>
        <v/>
      </c>
      <c r="G1092" s="12" t="str">
        <f>IF(OR($A1092="",$F1092=""),"",DATE(YEAR($A1092),MONTH($A1092),$F1092))</f>
        <v/>
      </c>
      <c r="H1092" s="13" t="str">
        <f>IF($C1092="","",VLOOKUP($C1092,Baux!$A:$K,6,FALSE))</f>
        <v/>
      </c>
      <c r="I1092" s="13" t="str">
        <f>IF($C1092="","",VLOOKUP($C1092,Baux!$A:$K,7,FALSE))</f>
        <v/>
      </c>
      <c r="J1092" s="13" t="str">
        <f>IF($C1092="","",$H1092+$I1092)</f>
        <v/>
      </c>
      <c r="K1092" s="13" t="str">
        <f>IF($C1092="","",SUMIFS(Banque_Transactions!$E:$E,Banque_Transactions!$G:$G,$C1092&amp;"-"&amp;$B1092))</f>
        <v/>
      </c>
      <c r="L1092" s="13" t="str">
        <f>IF($C1092="","",$J1092-$K1092)</f>
        <v/>
      </c>
      <c r="M1092" t="str">
        <f>IF($C1092="","",IF($L1092&lt;=0,"Payé",IF($K1092=0,"Impayé","Partiel")))</f>
        <v/>
      </c>
    </row>
    <row r="1093" spans="1:13" ht="15">
      <c r="A1093" s="17"/>
      <c r="B1093" t="str">
        <f>IF($A1093="","",YEAR($A1093)*100+MONTH($A1093))</f>
        <v/>
      </c>
      <c r="D1093" t="str">
        <f>IF($C1093="","",VLOOKUP($C1093,Baux!$A:$K,2,FALSE))</f>
        <v/>
      </c>
      <c r="E1093" t="str">
        <f>IF($C1093="","",VLOOKUP(VLOOKUP($C1093,Baux!$A:$K,3,FALSE),Locataires!$A:$I,2,FALSE))</f>
        <v/>
      </c>
      <c r="F1093" t="str">
        <f>IF($C1093="","",VLOOKUP($C1093,Baux!$A:$K,8,FALSE))</f>
        <v/>
      </c>
      <c r="G1093" s="12" t="str">
        <f>IF(OR($A1093="",$F1093=""),"",DATE(YEAR($A1093),MONTH($A1093),$F1093))</f>
        <v/>
      </c>
      <c r="H1093" s="13" t="str">
        <f>IF($C1093="","",VLOOKUP($C1093,Baux!$A:$K,6,FALSE))</f>
        <v/>
      </c>
      <c r="I1093" s="13" t="str">
        <f>IF($C1093="","",VLOOKUP($C1093,Baux!$A:$K,7,FALSE))</f>
        <v/>
      </c>
      <c r="J1093" s="13" t="str">
        <f>IF($C1093="","",$H1093+$I1093)</f>
        <v/>
      </c>
      <c r="K1093" s="13" t="str">
        <f>IF($C1093="","",SUMIFS(Banque_Transactions!$E:$E,Banque_Transactions!$G:$G,$C1093&amp;"-"&amp;$B1093))</f>
        <v/>
      </c>
      <c r="L1093" s="13" t="str">
        <f>IF($C1093="","",$J1093-$K1093)</f>
        <v/>
      </c>
      <c r="M1093" t="str">
        <f>IF($C1093="","",IF($L1093&lt;=0,"Payé",IF($K1093=0,"Impayé","Partiel")))</f>
        <v/>
      </c>
    </row>
    <row r="1094" spans="1:13" ht="15">
      <c r="A1094" s="17"/>
      <c r="B1094" t="str">
        <f>IF($A1094="","",YEAR($A1094)*100+MONTH($A1094))</f>
        <v/>
      </c>
      <c r="D1094" t="str">
        <f>IF($C1094="","",VLOOKUP($C1094,Baux!$A:$K,2,FALSE))</f>
        <v/>
      </c>
      <c r="E1094" t="str">
        <f>IF($C1094="","",VLOOKUP(VLOOKUP($C1094,Baux!$A:$K,3,FALSE),Locataires!$A:$I,2,FALSE))</f>
        <v/>
      </c>
      <c r="F1094" t="str">
        <f>IF($C1094="","",VLOOKUP($C1094,Baux!$A:$K,8,FALSE))</f>
        <v/>
      </c>
      <c r="G1094" s="12" t="str">
        <f>IF(OR($A1094="",$F1094=""),"",DATE(YEAR($A1094),MONTH($A1094),$F1094))</f>
        <v/>
      </c>
      <c r="H1094" s="13" t="str">
        <f>IF($C1094="","",VLOOKUP($C1094,Baux!$A:$K,6,FALSE))</f>
        <v/>
      </c>
      <c r="I1094" s="13" t="str">
        <f>IF($C1094="","",VLOOKUP($C1094,Baux!$A:$K,7,FALSE))</f>
        <v/>
      </c>
      <c r="J1094" s="13" t="str">
        <f>IF($C1094="","",$H1094+$I1094)</f>
        <v/>
      </c>
      <c r="K1094" s="13" t="str">
        <f>IF($C1094="","",SUMIFS(Banque_Transactions!$E:$E,Banque_Transactions!$G:$G,$C1094&amp;"-"&amp;$B1094))</f>
        <v/>
      </c>
      <c r="L1094" s="13" t="str">
        <f>IF($C1094="","",$J1094-$K1094)</f>
        <v/>
      </c>
      <c r="M1094" t="str">
        <f>IF($C1094="","",IF($L1094&lt;=0,"Payé",IF($K1094=0,"Impayé","Partiel")))</f>
        <v/>
      </c>
    </row>
    <row r="1095" spans="1:13" ht="15">
      <c r="A1095" s="17"/>
      <c r="B1095" t="str">
        <f>IF($A1095="","",YEAR($A1095)*100+MONTH($A1095))</f>
        <v/>
      </c>
      <c r="D1095" t="str">
        <f>IF($C1095="","",VLOOKUP($C1095,Baux!$A:$K,2,FALSE))</f>
        <v/>
      </c>
      <c r="E1095" t="str">
        <f>IF($C1095="","",VLOOKUP(VLOOKUP($C1095,Baux!$A:$K,3,FALSE),Locataires!$A:$I,2,FALSE))</f>
        <v/>
      </c>
      <c r="F1095" t="str">
        <f>IF($C1095="","",VLOOKUP($C1095,Baux!$A:$K,8,FALSE))</f>
        <v/>
      </c>
      <c r="G1095" s="12" t="str">
        <f>IF(OR($A1095="",$F1095=""),"",DATE(YEAR($A1095),MONTH($A1095),$F1095))</f>
        <v/>
      </c>
      <c r="H1095" s="13" t="str">
        <f>IF($C1095="","",VLOOKUP($C1095,Baux!$A:$K,6,FALSE))</f>
        <v/>
      </c>
      <c r="I1095" s="13" t="str">
        <f>IF($C1095="","",VLOOKUP($C1095,Baux!$A:$K,7,FALSE))</f>
        <v/>
      </c>
      <c r="J1095" s="13" t="str">
        <f>IF($C1095="","",$H1095+$I1095)</f>
        <v/>
      </c>
      <c r="K1095" s="13" t="str">
        <f>IF($C1095="","",SUMIFS(Banque_Transactions!$E:$E,Banque_Transactions!$G:$G,$C1095&amp;"-"&amp;$B1095))</f>
        <v/>
      </c>
      <c r="L1095" s="13" t="str">
        <f>IF($C1095="","",$J1095-$K1095)</f>
        <v/>
      </c>
      <c r="M1095" t="str">
        <f>IF($C1095="","",IF($L1095&lt;=0,"Payé",IF($K1095=0,"Impayé","Partiel")))</f>
        <v/>
      </c>
    </row>
    <row r="1096" spans="1:13" ht="15">
      <c r="A1096" s="17"/>
      <c r="B1096" t="str">
        <f>IF($A1096="","",YEAR($A1096)*100+MONTH($A1096))</f>
        <v/>
      </c>
      <c r="D1096" t="str">
        <f>IF($C1096="","",VLOOKUP($C1096,Baux!$A:$K,2,FALSE))</f>
        <v/>
      </c>
      <c r="E1096" t="str">
        <f>IF($C1096="","",VLOOKUP(VLOOKUP($C1096,Baux!$A:$K,3,FALSE),Locataires!$A:$I,2,FALSE))</f>
        <v/>
      </c>
      <c r="F1096" t="str">
        <f>IF($C1096="","",VLOOKUP($C1096,Baux!$A:$K,8,FALSE))</f>
        <v/>
      </c>
      <c r="G1096" s="12" t="str">
        <f>IF(OR($A1096="",$F1096=""),"",DATE(YEAR($A1096),MONTH($A1096),$F1096))</f>
        <v/>
      </c>
      <c r="H1096" s="13" t="str">
        <f>IF($C1096="","",VLOOKUP($C1096,Baux!$A:$K,6,FALSE))</f>
        <v/>
      </c>
      <c r="I1096" s="13" t="str">
        <f>IF($C1096="","",VLOOKUP($C1096,Baux!$A:$K,7,FALSE))</f>
        <v/>
      </c>
      <c r="J1096" s="13" t="str">
        <f>IF($C1096="","",$H1096+$I1096)</f>
        <v/>
      </c>
      <c r="K1096" s="13" t="str">
        <f>IF($C1096="","",SUMIFS(Banque_Transactions!$E:$E,Banque_Transactions!$G:$G,$C1096&amp;"-"&amp;$B1096))</f>
        <v/>
      </c>
      <c r="L1096" s="13" t="str">
        <f>IF($C1096="","",$J1096-$K1096)</f>
        <v/>
      </c>
      <c r="M1096" t="str">
        <f>IF($C1096="","",IF($L1096&lt;=0,"Payé",IF($K1096=0,"Impayé","Partiel")))</f>
        <v/>
      </c>
    </row>
    <row r="1097" spans="1:13" ht="15">
      <c r="A1097" s="17"/>
      <c r="B1097" t="str">
        <f>IF($A1097="","",YEAR($A1097)*100+MONTH($A1097))</f>
        <v/>
      </c>
      <c r="D1097" t="str">
        <f>IF($C1097="","",VLOOKUP($C1097,Baux!$A:$K,2,FALSE))</f>
        <v/>
      </c>
      <c r="E1097" t="str">
        <f>IF($C1097="","",VLOOKUP(VLOOKUP($C1097,Baux!$A:$K,3,FALSE),Locataires!$A:$I,2,FALSE))</f>
        <v/>
      </c>
      <c r="F1097" t="str">
        <f>IF($C1097="","",VLOOKUP($C1097,Baux!$A:$K,8,FALSE))</f>
        <v/>
      </c>
      <c r="G1097" s="12" t="str">
        <f>IF(OR($A1097="",$F1097=""),"",DATE(YEAR($A1097),MONTH($A1097),$F1097))</f>
        <v/>
      </c>
      <c r="H1097" s="13" t="str">
        <f>IF($C1097="","",VLOOKUP($C1097,Baux!$A:$K,6,FALSE))</f>
        <v/>
      </c>
      <c r="I1097" s="13" t="str">
        <f>IF($C1097="","",VLOOKUP($C1097,Baux!$A:$K,7,FALSE))</f>
        <v/>
      </c>
      <c r="J1097" s="13" t="str">
        <f>IF($C1097="","",$H1097+$I1097)</f>
        <v/>
      </c>
      <c r="K1097" s="13" t="str">
        <f>IF($C1097="","",SUMIFS(Banque_Transactions!$E:$E,Banque_Transactions!$G:$G,$C1097&amp;"-"&amp;$B1097))</f>
        <v/>
      </c>
      <c r="L1097" s="13" t="str">
        <f>IF($C1097="","",$J1097-$K1097)</f>
        <v/>
      </c>
      <c r="M1097" t="str">
        <f>IF($C1097="","",IF($L1097&lt;=0,"Payé",IF($K1097=0,"Impayé","Partiel")))</f>
        <v/>
      </c>
    </row>
    <row r="1098" spans="1:13" ht="15">
      <c r="A1098" s="17"/>
      <c r="B1098" t="str">
        <f>IF($A1098="","",YEAR($A1098)*100+MONTH($A1098))</f>
        <v/>
      </c>
      <c r="D1098" t="str">
        <f>IF($C1098="","",VLOOKUP($C1098,Baux!$A:$K,2,FALSE))</f>
        <v/>
      </c>
      <c r="E1098" t="str">
        <f>IF($C1098="","",VLOOKUP(VLOOKUP($C1098,Baux!$A:$K,3,FALSE),Locataires!$A:$I,2,FALSE))</f>
        <v/>
      </c>
      <c r="F1098" t="str">
        <f>IF($C1098="","",VLOOKUP($C1098,Baux!$A:$K,8,FALSE))</f>
        <v/>
      </c>
      <c r="G1098" s="12" t="str">
        <f>IF(OR($A1098="",$F1098=""),"",DATE(YEAR($A1098),MONTH($A1098),$F1098))</f>
        <v/>
      </c>
      <c r="H1098" s="13" t="str">
        <f>IF($C1098="","",VLOOKUP($C1098,Baux!$A:$K,6,FALSE))</f>
        <v/>
      </c>
      <c r="I1098" s="13" t="str">
        <f>IF($C1098="","",VLOOKUP($C1098,Baux!$A:$K,7,FALSE))</f>
        <v/>
      </c>
      <c r="J1098" s="13" t="str">
        <f>IF($C1098="","",$H1098+$I1098)</f>
        <v/>
      </c>
      <c r="K1098" s="13" t="str">
        <f>IF($C1098="","",SUMIFS(Banque_Transactions!$E:$E,Banque_Transactions!$G:$G,$C1098&amp;"-"&amp;$B1098))</f>
        <v/>
      </c>
      <c r="L1098" s="13" t="str">
        <f>IF($C1098="","",$J1098-$K1098)</f>
        <v/>
      </c>
      <c r="M1098" t="str">
        <f>IF($C1098="","",IF($L1098&lt;=0,"Payé",IF($K1098=0,"Impayé","Partiel")))</f>
        <v/>
      </c>
    </row>
    <row r="1099" spans="1:13" ht="15">
      <c r="A1099" s="17"/>
      <c r="B1099" t="str">
        <f>IF($A1099="","",YEAR($A1099)*100+MONTH($A1099))</f>
        <v/>
      </c>
      <c r="D1099" t="str">
        <f>IF($C1099="","",VLOOKUP($C1099,Baux!$A:$K,2,FALSE))</f>
        <v/>
      </c>
      <c r="E1099" t="str">
        <f>IF($C1099="","",VLOOKUP(VLOOKUP($C1099,Baux!$A:$K,3,FALSE),Locataires!$A:$I,2,FALSE))</f>
        <v/>
      </c>
      <c r="F1099" t="str">
        <f>IF($C1099="","",VLOOKUP($C1099,Baux!$A:$K,8,FALSE))</f>
        <v/>
      </c>
      <c r="G1099" s="12" t="str">
        <f>IF(OR($A1099="",$F1099=""),"",DATE(YEAR($A1099),MONTH($A1099),$F1099))</f>
        <v/>
      </c>
      <c r="H1099" s="13" t="str">
        <f>IF($C1099="","",VLOOKUP($C1099,Baux!$A:$K,6,FALSE))</f>
        <v/>
      </c>
      <c r="I1099" s="13" t="str">
        <f>IF($C1099="","",VLOOKUP($C1099,Baux!$A:$K,7,FALSE))</f>
        <v/>
      </c>
      <c r="J1099" s="13" t="str">
        <f>IF($C1099="","",$H1099+$I1099)</f>
        <v/>
      </c>
      <c r="K1099" s="13" t="str">
        <f>IF($C1099="","",SUMIFS(Banque_Transactions!$E:$E,Banque_Transactions!$G:$G,$C1099&amp;"-"&amp;$B1099))</f>
        <v/>
      </c>
      <c r="L1099" s="13" t="str">
        <f>IF($C1099="","",$J1099-$K1099)</f>
        <v/>
      </c>
      <c r="M1099" t="str">
        <f>IF($C1099="","",IF($L1099&lt;=0,"Payé",IF($K1099=0,"Impayé","Partiel")))</f>
        <v/>
      </c>
    </row>
    <row r="1100" spans="1:13" ht="15">
      <c r="A1100" s="17"/>
      <c r="B1100" t="str">
        <f>IF($A1100="","",YEAR($A1100)*100+MONTH($A1100))</f>
        <v/>
      </c>
      <c r="D1100" t="str">
        <f>IF($C1100="","",VLOOKUP($C1100,Baux!$A:$K,2,FALSE))</f>
        <v/>
      </c>
      <c r="E1100" t="str">
        <f>IF($C1100="","",VLOOKUP(VLOOKUP($C1100,Baux!$A:$K,3,FALSE),Locataires!$A:$I,2,FALSE))</f>
        <v/>
      </c>
      <c r="F1100" t="str">
        <f>IF($C1100="","",VLOOKUP($C1100,Baux!$A:$K,8,FALSE))</f>
        <v/>
      </c>
      <c r="G1100" s="12" t="str">
        <f>IF(OR($A1100="",$F1100=""),"",DATE(YEAR($A1100),MONTH($A1100),$F1100))</f>
        <v/>
      </c>
      <c r="H1100" s="13" t="str">
        <f>IF($C1100="","",VLOOKUP($C1100,Baux!$A:$K,6,FALSE))</f>
        <v/>
      </c>
      <c r="I1100" s="13" t="str">
        <f>IF($C1100="","",VLOOKUP($C1100,Baux!$A:$K,7,FALSE))</f>
        <v/>
      </c>
      <c r="J1100" s="13" t="str">
        <f>IF($C1100="","",$H1100+$I1100)</f>
        <v/>
      </c>
      <c r="K1100" s="13" t="str">
        <f>IF($C1100="","",SUMIFS(Banque_Transactions!$E:$E,Banque_Transactions!$G:$G,$C1100&amp;"-"&amp;$B1100))</f>
        <v/>
      </c>
      <c r="L1100" s="13" t="str">
        <f>IF($C1100="","",$J1100-$K1100)</f>
        <v/>
      </c>
      <c r="M1100" t="str">
        <f>IF($C1100="","",IF($L1100&lt;=0,"Payé",IF($K1100=0,"Impayé","Partiel")))</f>
        <v/>
      </c>
    </row>
    <row r="1101" spans="1:13" ht="15">
      <c r="A1101" s="17"/>
      <c r="B1101" t="str">
        <f>IF($A1101="","",YEAR($A1101)*100+MONTH($A1101))</f>
        <v/>
      </c>
      <c r="D1101" t="str">
        <f>IF($C1101="","",VLOOKUP($C1101,Baux!$A:$K,2,FALSE))</f>
        <v/>
      </c>
      <c r="E1101" t="str">
        <f>IF($C1101="","",VLOOKUP(VLOOKUP($C1101,Baux!$A:$K,3,FALSE),Locataires!$A:$I,2,FALSE))</f>
        <v/>
      </c>
      <c r="F1101" t="str">
        <f>IF($C1101="","",VLOOKUP($C1101,Baux!$A:$K,8,FALSE))</f>
        <v/>
      </c>
      <c r="G1101" s="12" t="str">
        <f>IF(OR($A1101="",$F1101=""),"",DATE(YEAR($A1101),MONTH($A1101),$F1101))</f>
        <v/>
      </c>
      <c r="H1101" s="13" t="str">
        <f>IF($C1101="","",VLOOKUP($C1101,Baux!$A:$K,6,FALSE))</f>
        <v/>
      </c>
      <c r="I1101" s="13" t="str">
        <f>IF($C1101="","",VLOOKUP($C1101,Baux!$A:$K,7,FALSE))</f>
        <v/>
      </c>
      <c r="J1101" s="13" t="str">
        <f>IF($C1101="","",$H1101+$I1101)</f>
        <v/>
      </c>
      <c r="K1101" s="13" t="str">
        <f>IF($C1101="","",SUMIFS(Banque_Transactions!$E:$E,Banque_Transactions!$G:$G,$C1101&amp;"-"&amp;$B1101))</f>
        <v/>
      </c>
      <c r="L1101" s="13" t="str">
        <f>IF($C1101="","",$J1101-$K1101)</f>
        <v/>
      </c>
      <c r="M1101" t="str">
        <f>IF($C1101="","",IF($L1101&lt;=0,"Payé",IF($K1101=0,"Impayé","Partiel")))</f>
        <v/>
      </c>
    </row>
    <row r="1102" spans="1:13" ht="15">
      <c r="A1102" s="17"/>
      <c r="B1102" t="str">
        <f>IF($A1102="","",YEAR($A1102)*100+MONTH($A1102))</f>
        <v/>
      </c>
      <c r="D1102" t="str">
        <f>IF($C1102="","",VLOOKUP($C1102,Baux!$A:$K,2,FALSE))</f>
        <v/>
      </c>
      <c r="E1102" t="str">
        <f>IF($C1102="","",VLOOKUP(VLOOKUP($C1102,Baux!$A:$K,3,FALSE),Locataires!$A:$I,2,FALSE))</f>
        <v/>
      </c>
      <c r="F1102" t="str">
        <f>IF($C1102="","",VLOOKUP($C1102,Baux!$A:$K,8,FALSE))</f>
        <v/>
      </c>
      <c r="G1102" s="12" t="str">
        <f>IF(OR($A1102="",$F1102=""),"",DATE(YEAR($A1102),MONTH($A1102),$F1102))</f>
        <v/>
      </c>
      <c r="H1102" s="13" t="str">
        <f>IF($C1102="","",VLOOKUP($C1102,Baux!$A:$K,6,FALSE))</f>
        <v/>
      </c>
      <c r="I1102" s="13" t="str">
        <f>IF($C1102="","",VLOOKUP($C1102,Baux!$A:$K,7,FALSE))</f>
        <v/>
      </c>
      <c r="J1102" s="13" t="str">
        <f>IF($C1102="","",$H1102+$I1102)</f>
        <v/>
      </c>
      <c r="K1102" s="13" t="str">
        <f>IF($C1102="","",SUMIFS(Banque_Transactions!$E:$E,Banque_Transactions!$G:$G,$C1102&amp;"-"&amp;$B1102))</f>
        <v/>
      </c>
      <c r="L1102" s="13" t="str">
        <f>IF($C1102="","",$J1102-$K1102)</f>
        <v/>
      </c>
      <c r="M1102" t="str">
        <f>IF($C1102="","",IF($L1102&lt;=0,"Payé",IF($K1102=0,"Impayé","Partiel")))</f>
        <v/>
      </c>
    </row>
    <row r="1103" spans="1:13" ht="15">
      <c r="A1103" s="17"/>
      <c r="B1103" t="str">
        <f>IF($A1103="","",YEAR($A1103)*100+MONTH($A1103))</f>
        <v/>
      </c>
      <c r="D1103" t="str">
        <f>IF($C1103="","",VLOOKUP($C1103,Baux!$A:$K,2,FALSE))</f>
        <v/>
      </c>
      <c r="E1103" t="str">
        <f>IF($C1103="","",VLOOKUP(VLOOKUP($C1103,Baux!$A:$K,3,FALSE),Locataires!$A:$I,2,FALSE))</f>
        <v/>
      </c>
      <c r="F1103" t="str">
        <f>IF($C1103="","",VLOOKUP($C1103,Baux!$A:$K,8,FALSE))</f>
        <v/>
      </c>
      <c r="G1103" s="12" t="str">
        <f>IF(OR($A1103="",$F1103=""),"",DATE(YEAR($A1103),MONTH($A1103),$F1103))</f>
        <v/>
      </c>
      <c r="H1103" s="13" t="str">
        <f>IF($C1103="","",VLOOKUP($C1103,Baux!$A:$K,6,FALSE))</f>
        <v/>
      </c>
      <c r="I1103" s="13" t="str">
        <f>IF($C1103="","",VLOOKUP($C1103,Baux!$A:$K,7,FALSE))</f>
        <v/>
      </c>
      <c r="J1103" s="13" t="str">
        <f>IF($C1103="","",$H1103+$I1103)</f>
        <v/>
      </c>
      <c r="K1103" s="13" t="str">
        <f>IF($C1103="","",SUMIFS(Banque_Transactions!$E:$E,Banque_Transactions!$G:$G,$C1103&amp;"-"&amp;$B1103))</f>
        <v/>
      </c>
      <c r="L1103" s="13" t="str">
        <f>IF($C1103="","",$J1103-$K1103)</f>
        <v/>
      </c>
      <c r="M1103" t="str">
        <f>IF($C1103="","",IF($L1103&lt;=0,"Payé",IF($K1103=0,"Impayé","Partiel")))</f>
        <v/>
      </c>
    </row>
    <row r="1104" spans="1:13" ht="15">
      <c r="A1104" s="17"/>
      <c r="B1104" t="str">
        <f>IF($A1104="","",YEAR($A1104)*100+MONTH($A1104))</f>
        <v/>
      </c>
      <c r="D1104" t="str">
        <f>IF($C1104="","",VLOOKUP($C1104,Baux!$A:$K,2,FALSE))</f>
        <v/>
      </c>
      <c r="E1104" t="str">
        <f>IF($C1104="","",VLOOKUP(VLOOKUP($C1104,Baux!$A:$K,3,FALSE),Locataires!$A:$I,2,FALSE))</f>
        <v/>
      </c>
      <c r="F1104" t="str">
        <f>IF($C1104="","",VLOOKUP($C1104,Baux!$A:$K,8,FALSE))</f>
        <v/>
      </c>
      <c r="G1104" s="12" t="str">
        <f>IF(OR($A1104="",$F1104=""),"",DATE(YEAR($A1104),MONTH($A1104),$F1104))</f>
        <v/>
      </c>
      <c r="H1104" s="13" t="str">
        <f>IF($C1104="","",VLOOKUP($C1104,Baux!$A:$K,6,FALSE))</f>
        <v/>
      </c>
      <c r="I1104" s="13" t="str">
        <f>IF($C1104="","",VLOOKUP($C1104,Baux!$A:$K,7,FALSE))</f>
        <v/>
      </c>
      <c r="J1104" s="13" t="str">
        <f>IF($C1104="","",$H1104+$I1104)</f>
        <v/>
      </c>
      <c r="K1104" s="13" t="str">
        <f>IF($C1104="","",SUMIFS(Banque_Transactions!$E:$E,Banque_Transactions!$G:$G,$C1104&amp;"-"&amp;$B1104))</f>
        <v/>
      </c>
      <c r="L1104" s="13" t="str">
        <f>IF($C1104="","",$J1104-$K1104)</f>
        <v/>
      </c>
      <c r="M1104" t="str">
        <f>IF($C1104="","",IF($L1104&lt;=0,"Payé",IF($K1104=0,"Impayé","Partiel")))</f>
        <v/>
      </c>
    </row>
    <row r="1105" spans="1:13" ht="15">
      <c r="A1105" s="17"/>
      <c r="B1105" t="str">
        <f>IF($A1105="","",YEAR($A1105)*100+MONTH($A1105))</f>
        <v/>
      </c>
      <c r="D1105" t="str">
        <f>IF($C1105="","",VLOOKUP($C1105,Baux!$A:$K,2,FALSE))</f>
        <v/>
      </c>
      <c r="E1105" t="str">
        <f>IF($C1105="","",VLOOKUP(VLOOKUP($C1105,Baux!$A:$K,3,FALSE),Locataires!$A:$I,2,FALSE))</f>
        <v/>
      </c>
      <c r="F1105" t="str">
        <f>IF($C1105="","",VLOOKUP($C1105,Baux!$A:$K,8,FALSE))</f>
        <v/>
      </c>
      <c r="G1105" s="12" t="str">
        <f>IF(OR($A1105="",$F1105=""),"",DATE(YEAR($A1105),MONTH($A1105),$F1105))</f>
        <v/>
      </c>
      <c r="H1105" s="13" t="str">
        <f>IF($C1105="","",VLOOKUP($C1105,Baux!$A:$K,6,FALSE))</f>
        <v/>
      </c>
      <c r="I1105" s="13" t="str">
        <f>IF($C1105="","",VLOOKUP($C1105,Baux!$A:$K,7,FALSE))</f>
        <v/>
      </c>
      <c r="J1105" s="13" t="str">
        <f>IF($C1105="","",$H1105+$I1105)</f>
        <v/>
      </c>
      <c r="K1105" s="13" t="str">
        <f>IF($C1105="","",SUMIFS(Banque_Transactions!$E:$E,Banque_Transactions!$G:$G,$C1105&amp;"-"&amp;$B1105))</f>
        <v/>
      </c>
      <c r="L1105" s="13" t="str">
        <f>IF($C1105="","",$J1105-$K1105)</f>
        <v/>
      </c>
      <c r="M1105" t="str">
        <f>IF($C1105="","",IF($L1105&lt;=0,"Payé",IF($K1105=0,"Impayé","Partiel")))</f>
        <v/>
      </c>
    </row>
    <row r="1106" spans="1:13" ht="15">
      <c r="A1106" s="17"/>
      <c r="B1106" t="str">
        <f>IF($A1106="","",YEAR($A1106)*100+MONTH($A1106))</f>
        <v/>
      </c>
      <c r="D1106" t="str">
        <f>IF($C1106="","",VLOOKUP($C1106,Baux!$A:$K,2,FALSE))</f>
        <v/>
      </c>
      <c r="E1106" t="str">
        <f>IF($C1106="","",VLOOKUP(VLOOKUP($C1106,Baux!$A:$K,3,FALSE),Locataires!$A:$I,2,FALSE))</f>
        <v/>
      </c>
      <c r="F1106" t="str">
        <f>IF($C1106="","",VLOOKUP($C1106,Baux!$A:$K,8,FALSE))</f>
        <v/>
      </c>
      <c r="G1106" s="12" t="str">
        <f>IF(OR($A1106="",$F1106=""),"",DATE(YEAR($A1106),MONTH($A1106),$F1106))</f>
        <v/>
      </c>
      <c r="H1106" s="13" t="str">
        <f>IF($C1106="","",VLOOKUP($C1106,Baux!$A:$K,6,FALSE))</f>
        <v/>
      </c>
      <c r="I1106" s="13" t="str">
        <f>IF($C1106="","",VLOOKUP($C1106,Baux!$A:$K,7,FALSE))</f>
        <v/>
      </c>
      <c r="J1106" s="13" t="str">
        <f>IF($C1106="","",$H1106+$I1106)</f>
        <v/>
      </c>
      <c r="K1106" s="13" t="str">
        <f>IF($C1106="","",SUMIFS(Banque_Transactions!$E:$E,Banque_Transactions!$G:$G,$C1106&amp;"-"&amp;$B1106))</f>
        <v/>
      </c>
      <c r="L1106" s="13" t="str">
        <f>IF($C1106="","",$J1106-$K1106)</f>
        <v/>
      </c>
      <c r="M1106" t="str">
        <f>IF($C1106="","",IF($L1106&lt;=0,"Payé",IF($K1106=0,"Impayé","Partiel")))</f>
        <v/>
      </c>
    </row>
    <row r="1107" spans="1:13" ht="15">
      <c r="A1107" s="17"/>
      <c r="B1107" t="str">
        <f>IF($A1107="","",YEAR($A1107)*100+MONTH($A1107))</f>
        <v/>
      </c>
      <c r="D1107" t="str">
        <f>IF($C1107="","",VLOOKUP($C1107,Baux!$A:$K,2,FALSE))</f>
        <v/>
      </c>
      <c r="E1107" t="str">
        <f>IF($C1107="","",VLOOKUP(VLOOKUP($C1107,Baux!$A:$K,3,FALSE),Locataires!$A:$I,2,FALSE))</f>
        <v/>
      </c>
      <c r="F1107" t="str">
        <f>IF($C1107="","",VLOOKUP($C1107,Baux!$A:$K,8,FALSE))</f>
        <v/>
      </c>
      <c r="G1107" s="12" t="str">
        <f>IF(OR($A1107="",$F1107=""),"",DATE(YEAR($A1107),MONTH($A1107),$F1107))</f>
        <v/>
      </c>
      <c r="H1107" s="13" t="str">
        <f>IF($C1107="","",VLOOKUP($C1107,Baux!$A:$K,6,FALSE))</f>
        <v/>
      </c>
      <c r="I1107" s="13" t="str">
        <f>IF($C1107="","",VLOOKUP($C1107,Baux!$A:$K,7,FALSE))</f>
        <v/>
      </c>
      <c r="J1107" s="13" t="str">
        <f>IF($C1107="","",$H1107+$I1107)</f>
        <v/>
      </c>
      <c r="K1107" s="13" t="str">
        <f>IF($C1107="","",SUMIFS(Banque_Transactions!$E:$E,Banque_Transactions!$G:$G,$C1107&amp;"-"&amp;$B1107))</f>
        <v/>
      </c>
      <c r="L1107" s="13" t="str">
        <f>IF($C1107="","",$J1107-$K1107)</f>
        <v/>
      </c>
      <c r="M1107" t="str">
        <f>IF($C1107="","",IF($L1107&lt;=0,"Payé",IF($K1107=0,"Impayé","Partiel")))</f>
        <v/>
      </c>
    </row>
    <row r="1108" spans="1:13" ht="15">
      <c r="A1108" s="17"/>
      <c r="B1108" t="str">
        <f>IF($A1108="","",YEAR($A1108)*100+MONTH($A1108))</f>
        <v/>
      </c>
      <c r="D1108" t="str">
        <f>IF($C1108="","",VLOOKUP($C1108,Baux!$A:$K,2,FALSE))</f>
        <v/>
      </c>
      <c r="E1108" t="str">
        <f>IF($C1108="","",VLOOKUP(VLOOKUP($C1108,Baux!$A:$K,3,FALSE),Locataires!$A:$I,2,FALSE))</f>
        <v/>
      </c>
      <c r="F1108" t="str">
        <f>IF($C1108="","",VLOOKUP($C1108,Baux!$A:$K,8,FALSE))</f>
        <v/>
      </c>
      <c r="G1108" s="12" t="str">
        <f>IF(OR($A1108="",$F1108=""),"",DATE(YEAR($A1108),MONTH($A1108),$F1108))</f>
        <v/>
      </c>
      <c r="H1108" s="13" t="str">
        <f>IF($C1108="","",VLOOKUP($C1108,Baux!$A:$K,6,FALSE))</f>
        <v/>
      </c>
      <c r="I1108" s="13" t="str">
        <f>IF($C1108="","",VLOOKUP($C1108,Baux!$A:$K,7,FALSE))</f>
        <v/>
      </c>
      <c r="J1108" s="13" t="str">
        <f>IF($C1108="","",$H1108+$I1108)</f>
        <v/>
      </c>
      <c r="K1108" s="13" t="str">
        <f>IF($C1108="","",SUMIFS(Banque_Transactions!$E:$E,Banque_Transactions!$G:$G,$C1108&amp;"-"&amp;$B1108))</f>
        <v/>
      </c>
      <c r="L1108" s="13" t="str">
        <f>IF($C1108="","",$J1108-$K1108)</f>
        <v/>
      </c>
      <c r="M1108" t="str">
        <f>IF($C1108="","",IF($L1108&lt;=0,"Payé",IF($K1108=0,"Impayé","Partiel")))</f>
        <v/>
      </c>
    </row>
    <row r="1109" spans="1:13" ht="15">
      <c r="A1109" s="17"/>
      <c r="B1109" t="str">
        <f>IF($A1109="","",YEAR($A1109)*100+MONTH($A1109))</f>
        <v/>
      </c>
      <c r="D1109" t="str">
        <f>IF($C1109="","",VLOOKUP($C1109,Baux!$A:$K,2,FALSE))</f>
        <v/>
      </c>
      <c r="E1109" t="str">
        <f>IF($C1109="","",VLOOKUP(VLOOKUP($C1109,Baux!$A:$K,3,FALSE),Locataires!$A:$I,2,FALSE))</f>
        <v/>
      </c>
      <c r="F1109" t="str">
        <f>IF($C1109="","",VLOOKUP($C1109,Baux!$A:$K,8,FALSE))</f>
        <v/>
      </c>
      <c r="G1109" s="12" t="str">
        <f>IF(OR($A1109="",$F1109=""),"",DATE(YEAR($A1109),MONTH($A1109),$F1109))</f>
        <v/>
      </c>
      <c r="H1109" s="13" t="str">
        <f>IF($C1109="","",VLOOKUP($C1109,Baux!$A:$K,6,FALSE))</f>
        <v/>
      </c>
      <c r="I1109" s="13" t="str">
        <f>IF($C1109="","",VLOOKUP($C1109,Baux!$A:$K,7,FALSE))</f>
        <v/>
      </c>
      <c r="J1109" s="13" t="str">
        <f>IF($C1109="","",$H1109+$I1109)</f>
        <v/>
      </c>
      <c r="K1109" s="13" t="str">
        <f>IF($C1109="","",SUMIFS(Banque_Transactions!$E:$E,Banque_Transactions!$G:$G,$C1109&amp;"-"&amp;$B1109))</f>
        <v/>
      </c>
      <c r="L1109" s="13" t="str">
        <f>IF($C1109="","",$J1109-$K1109)</f>
        <v/>
      </c>
      <c r="M1109" t="str">
        <f>IF($C1109="","",IF($L1109&lt;=0,"Payé",IF($K1109=0,"Impayé","Partiel")))</f>
        <v/>
      </c>
    </row>
    <row r="1110" spans="1:13" ht="15">
      <c r="A1110" s="17"/>
      <c r="B1110" t="str">
        <f>IF($A1110="","",YEAR($A1110)*100+MONTH($A1110))</f>
        <v/>
      </c>
      <c r="D1110" t="str">
        <f>IF($C1110="","",VLOOKUP($C1110,Baux!$A:$K,2,FALSE))</f>
        <v/>
      </c>
      <c r="E1110" t="str">
        <f>IF($C1110="","",VLOOKUP(VLOOKUP($C1110,Baux!$A:$K,3,FALSE),Locataires!$A:$I,2,FALSE))</f>
        <v/>
      </c>
      <c r="F1110" t="str">
        <f>IF($C1110="","",VLOOKUP($C1110,Baux!$A:$K,8,FALSE))</f>
        <v/>
      </c>
      <c r="G1110" s="12" t="str">
        <f>IF(OR($A1110="",$F1110=""),"",DATE(YEAR($A1110),MONTH($A1110),$F1110))</f>
        <v/>
      </c>
      <c r="H1110" s="13" t="str">
        <f>IF($C1110="","",VLOOKUP($C1110,Baux!$A:$K,6,FALSE))</f>
        <v/>
      </c>
      <c r="I1110" s="13" t="str">
        <f>IF($C1110="","",VLOOKUP($C1110,Baux!$A:$K,7,FALSE))</f>
        <v/>
      </c>
      <c r="J1110" s="13" t="str">
        <f>IF($C1110="","",$H1110+$I1110)</f>
        <v/>
      </c>
      <c r="K1110" s="13" t="str">
        <f>IF($C1110="","",SUMIFS(Banque_Transactions!$E:$E,Banque_Transactions!$G:$G,$C1110&amp;"-"&amp;$B1110))</f>
        <v/>
      </c>
      <c r="L1110" s="13" t="str">
        <f>IF($C1110="","",$J1110-$K1110)</f>
        <v/>
      </c>
      <c r="M1110" t="str">
        <f>IF($C1110="","",IF($L1110&lt;=0,"Payé",IF($K1110=0,"Impayé","Partiel")))</f>
        <v/>
      </c>
    </row>
    <row r="1111" spans="1:13" ht="15">
      <c r="A1111" s="17"/>
      <c r="B1111" t="str">
        <f>IF($A1111="","",YEAR($A1111)*100+MONTH($A1111))</f>
        <v/>
      </c>
      <c r="D1111" t="str">
        <f>IF($C1111="","",VLOOKUP($C1111,Baux!$A:$K,2,FALSE))</f>
        <v/>
      </c>
      <c r="E1111" t="str">
        <f>IF($C1111="","",VLOOKUP(VLOOKUP($C1111,Baux!$A:$K,3,FALSE),Locataires!$A:$I,2,FALSE))</f>
        <v/>
      </c>
      <c r="F1111" t="str">
        <f>IF($C1111="","",VLOOKUP($C1111,Baux!$A:$K,8,FALSE))</f>
        <v/>
      </c>
      <c r="G1111" s="12" t="str">
        <f>IF(OR($A1111="",$F1111=""),"",DATE(YEAR($A1111),MONTH($A1111),$F1111))</f>
        <v/>
      </c>
      <c r="H1111" s="13" t="str">
        <f>IF($C1111="","",VLOOKUP($C1111,Baux!$A:$K,6,FALSE))</f>
        <v/>
      </c>
      <c r="I1111" s="13" t="str">
        <f>IF($C1111="","",VLOOKUP($C1111,Baux!$A:$K,7,FALSE))</f>
        <v/>
      </c>
      <c r="J1111" s="13" t="str">
        <f>IF($C1111="","",$H1111+$I1111)</f>
        <v/>
      </c>
      <c r="K1111" s="13" t="str">
        <f>IF($C1111="","",SUMIFS(Banque_Transactions!$E:$E,Banque_Transactions!$G:$G,$C1111&amp;"-"&amp;$B1111))</f>
        <v/>
      </c>
      <c r="L1111" s="13" t="str">
        <f>IF($C1111="","",$J1111-$K1111)</f>
        <v/>
      </c>
      <c r="M1111" t="str">
        <f>IF($C1111="","",IF($L1111&lt;=0,"Payé",IF($K1111=0,"Impayé","Partiel")))</f>
        <v/>
      </c>
    </row>
    <row r="1112" spans="1:13" ht="15">
      <c r="A1112" s="17"/>
      <c r="B1112" t="str">
        <f>IF($A1112="","",YEAR($A1112)*100+MONTH($A1112))</f>
        <v/>
      </c>
      <c r="D1112" t="str">
        <f>IF($C1112="","",VLOOKUP($C1112,Baux!$A:$K,2,FALSE))</f>
        <v/>
      </c>
      <c r="E1112" t="str">
        <f>IF($C1112="","",VLOOKUP(VLOOKUP($C1112,Baux!$A:$K,3,FALSE),Locataires!$A:$I,2,FALSE))</f>
        <v/>
      </c>
      <c r="F1112" t="str">
        <f>IF($C1112="","",VLOOKUP($C1112,Baux!$A:$K,8,FALSE))</f>
        <v/>
      </c>
      <c r="G1112" s="12" t="str">
        <f>IF(OR($A1112="",$F1112=""),"",DATE(YEAR($A1112),MONTH($A1112),$F1112))</f>
        <v/>
      </c>
      <c r="H1112" s="13" t="str">
        <f>IF($C1112="","",VLOOKUP($C1112,Baux!$A:$K,6,FALSE))</f>
        <v/>
      </c>
      <c r="I1112" s="13" t="str">
        <f>IF($C1112="","",VLOOKUP($C1112,Baux!$A:$K,7,FALSE))</f>
        <v/>
      </c>
      <c r="J1112" s="13" t="str">
        <f>IF($C1112="","",$H1112+$I1112)</f>
        <v/>
      </c>
      <c r="K1112" s="13" t="str">
        <f>IF($C1112="","",SUMIFS(Banque_Transactions!$E:$E,Banque_Transactions!$G:$G,$C1112&amp;"-"&amp;$B1112))</f>
        <v/>
      </c>
      <c r="L1112" s="13" t="str">
        <f>IF($C1112="","",$J1112-$K1112)</f>
        <v/>
      </c>
      <c r="M1112" t="str">
        <f>IF($C1112="","",IF($L1112&lt;=0,"Payé",IF($K1112=0,"Impayé","Partiel")))</f>
        <v/>
      </c>
    </row>
    <row r="1113" spans="1:13" ht="15">
      <c r="A1113" s="17"/>
      <c r="B1113" t="str">
        <f>IF($A1113="","",YEAR($A1113)*100+MONTH($A1113))</f>
        <v/>
      </c>
      <c r="D1113" t="str">
        <f>IF($C1113="","",VLOOKUP($C1113,Baux!$A:$K,2,FALSE))</f>
        <v/>
      </c>
      <c r="E1113" t="str">
        <f>IF($C1113="","",VLOOKUP(VLOOKUP($C1113,Baux!$A:$K,3,FALSE),Locataires!$A:$I,2,FALSE))</f>
        <v/>
      </c>
      <c r="F1113" t="str">
        <f>IF($C1113="","",VLOOKUP($C1113,Baux!$A:$K,8,FALSE))</f>
        <v/>
      </c>
      <c r="G1113" s="12" t="str">
        <f>IF(OR($A1113="",$F1113=""),"",DATE(YEAR($A1113),MONTH($A1113),$F1113))</f>
        <v/>
      </c>
      <c r="H1113" s="13" t="str">
        <f>IF($C1113="","",VLOOKUP($C1113,Baux!$A:$K,6,FALSE))</f>
        <v/>
      </c>
      <c r="I1113" s="13" t="str">
        <f>IF($C1113="","",VLOOKUP($C1113,Baux!$A:$K,7,FALSE))</f>
        <v/>
      </c>
      <c r="J1113" s="13" t="str">
        <f>IF($C1113="","",$H1113+$I1113)</f>
        <v/>
      </c>
      <c r="K1113" s="13" t="str">
        <f>IF($C1113="","",SUMIFS(Banque_Transactions!$E:$E,Banque_Transactions!$G:$G,$C1113&amp;"-"&amp;$B1113))</f>
        <v/>
      </c>
      <c r="L1113" s="13" t="str">
        <f>IF($C1113="","",$J1113-$K1113)</f>
        <v/>
      </c>
      <c r="M1113" t="str">
        <f>IF($C1113="","",IF($L1113&lt;=0,"Payé",IF($K1113=0,"Impayé","Partiel")))</f>
        <v/>
      </c>
    </row>
    <row r="1114" spans="1:13" ht="15">
      <c r="A1114" s="17"/>
      <c r="B1114" t="str">
        <f>IF($A1114="","",YEAR($A1114)*100+MONTH($A1114))</f>
        <v/>
      </c>
      <c r="D1114" t="str">
        <f>IF($C1114="","",VLOOKUP($C1114,Baux!$A:$K,2,FALSE))</f>
        <v/>
      </c>
      <c r="E1114" t="str">
        <f>IF($C1114="","",VLOOKUP(VLOOKUP($C1114,Baux!$A:$K,3,FALSE),Locataires!$A:$I,2,FALSE))</f>
        <v/>
      </c>
      <c r="F1114" t="str">
        <f>IF($C1114="","",VLOOKUP($C1114,Baux!$A:$K,8,FALSE))</f>
        <v/>
      </c>
      <c r="G1114" s="12" t="str">
        <f>IF(OR($A1114="",$F1114=""),"",DATE(YEAR($A1114),MONTH($A1114),$F1114))</f>
        <v/>
      </c>
      <c r="H1114" s="13" t="str">
        <f>IF($C1114="","",VLOOKUP($C1114,Baux!$A:$K,6,FALSE))</f>
        <v/>
      </c>
      <c r="I1114" s="13" t="str">
        <f>IF($C1114="","",VLOOKUP($C1114,Baux!$A:$K,7,FALSE))</f>
        <v/>
      </c>
      <c r="J1114" s="13" t="str">
        <f>IF($C1114="","",$H1114+$I1114)</f>
        <v/>
      </c>
      <c r="K1114" s="13" t="str">
        <f>IF($C1114="","",SUMIFS(Banque_Transactions!$E:$E,Banque_Transactions!$G:$G,$C1114&amp;"-"&amp;$B1114))</f>
        <v/>
      </c>
      <c r="L1114" s="13" t="str">
        <f>IF($C1114="","",$J1114-$K1114)</f>
        <v/>
      </c>
      <c r="M1114" t="str">
        <f>IF($C1114="","",IF($L1114&lt;=0,"Payé",IF($K1114=0,"Impayé","Partiel")))</f>
        <v/>
      </c>
    </row>
    <row r="1115" spans="1:13" ht="15">
      <c r="A1115" s="17"/>
      <c r="B1115" t="str">
        <f>IF($A1115="","",YEAR($A1115)*100+MONTH($A1115))</f>
        <v/>
      </c>
      <c r="D1115" t="str">
        <f>IF($C1115="","",VLOOKUP($C1115,Baux!$A:$K,2,FALSE))</f>
        <v/>
      </c>
      <c r="E1115" t="str">
        <f>IF($C1115="","",VLOOKUP(VLOOKUP($C1115,Baux!$A:$K,3,FALSE),Locataires!$A:$I,2,FALSE))</f>
        <v/>
      </c>
      <c r="F1115" t="str">
        <f>IF($C1115="","",VLOOKUP($C1115,Baux!$A:$K,8,FALSE))</f>
        <v/>
      </c>
      <c r="G1115" s="12" t="str">
        <f>IF(OR($A1115="",$F1115=""),"",DATE(YEAR($A1115),MONTH($A1115),$F1115))</f>
        <v/>
      </c>
      <c r="H1115" s="13" t="str">
        <f>IF($C1115="","",VLOOKUP($C1115,Baux!$A:$K,6,FALSE))</f>
        <v/>
      </c>
      <c r="I1115" s="13" t="str">
        <f>IF($C1115="","",VLOOKUP($C1115,Baux!$A:$K,7,FALSE))</f>
        <v/>
      </c>
      <c r="J1115" s="13" t="str">
        <f>IF($C1115="","",$H1115+$I1115)</f>
        <v/>
      </c>
      <c r="K1115" s="13" t="str">
        <f>IF($C1115="","",SUMIFS(Banque_Transactions!$E:$E,Banque_Transactions!$G:$G,$C1115&amp;"-"&amp;$B1115))</f>
        <v/>
      </c>
      <c r="L1115" s="13" t="str">
        <f>IF($C1115="","",$J1115-$K1115)</f>
        <v/>
      </c>
      <c r="M1115" t="str">
        <f>IF($C1115="","",IF($L1115&lt;=0,"Payé",IF($K1115=0,"Impayé","Partiel")))</f>
        <v/>
      </c>
    </row>
    <row r="1116" spans="1:13" ht="15">
      <c r="A1116" s="17"/>
      <c r="B1116" t="str">
        <f>IF($A1116="","",YEAR($A1116)*100+MONTH($A1116))</f>
        <v/>
      </c>
      <c r="D1116" t="str">
        <f>IF($C1116="","",VLOOKUP($C1116,Baux!$A:$K,2,FALSE))</f>
        <v/>
      </c>
      <c r="E1116" t="str">
        <f>IF($C1116="","",VLOOKUP(VLOOKUP($C1116,Baux!$A:$K,3,FALSE),Locataires!$A:$I,2,FALSE))</f>
        <v/>
      </c>
      <c r="F1116" t="str">
        <f>IF($C1116="","",VLOOKUP($C1116,Baux!$A:$K,8,FALSE))</f>
        <v/>
      </c>
      <c r="G1116" s="12" t="str">
        <f>IF(OR($A1116="",$F1116=""),"",DATE(YEAR($A1116),MONTH($A1116),$F1116))</f>
        <v/>
      </c>
      <c r="H1116" s="13" t="str">
        <f>IF($C1116="","",VLOOKUP($C1116,Baux!$A:$K,6,FALSE))</f>
        <v/>
      </c>
      <c r="I1116" s="13" t="str">
        <f>IF($C1116="","",VLOOKUP($C1116,Baux!$A:$K,7,FALSE))</f>
        <v/>
      </c>
      <c r="J1116" s="13" t="str">
        <f>IF($C1116="","",$H1116+$I1116)</f>
        <v/>
      </c>
      <c r="K1116" s="13" t="str">
        <f>IF($C1116="","",SUMIFS(Banque_Transactions!$E:$E,Banque_Transactions!$G:$G,$C1116&amp;"-"&amp;$B1116))</f>
        <v/>
      </c>
      <c r="L1116" s="13" t="str">
        <f>IF($C1116="","",$J1116-$K1116)</f>
        <v/>
      </c>
      <c r="M1116" t="str">
        <f>IF($C1116="","",IF($L1116&lt;=0,"Payé",IF($K1116=0,"Impayé","Partiel")))</f>
        <v/>
      </c>
    </row>
    <row r="1117" spans="1:13" ht="15">
      <c r="A1117" s="17"/>
      <c r="B1117" t="str">
        <f>IF($A1117="","",YEAR($A1117)*100+MONTH($A1117))</f>
        <v/>
      </c>
      <c r="D1117" t="str">
        <f>IF($C1117="","",VLOOKUP($C1117,Baux!$A:$K,2,FALSE))</f>
        <v/>
      </c>
      <c r="E1117" t="str">
        <f>IF($C1117="","",VLOOKUP(VLOOKUP($C1117,Baux!$A:$K,3,FALSE),Locataires!$A:$I,2,FALSE))</f>
        <v/>
      </c>
      <c r="F1117" t="str">
        <f>IF($C1117="","",VLOOKUP($C1117,Baux!$A:$K,8,FALSE))</f>
        <v/>
      </c>
      <c r="G1117" s="12" t="str">
        <f>IF(OR($A1117="",$F1117=""),"",DATE(YEAR($A1117),MONTH($A1117),$F1117))</f>
        <v/>
      </c>
      <c r="H1117" s="13" t="str">
        <f>IF($C1117="","",VLOOKUP($C1117,Baux!$A:$K,6,FALSE))</f>
        <v/>
      </c>
      <c r="I1117" s="13" t="str">
        <f>IF($C1117="","",VLOOKUP($C1117,Baux!$A:$K,7,FALSE))</f>
        <v/>
      </c>
      <c r="J1117" s="13" t="str">
        <f>IF($C1117="","",$H1117+$I1117)</f>
        <v/>
      </c>
      <c r="K1117" s="13" t="str">
        <f>IF($C1117="","",SUMIFS(Banque_Transactions!$E:$E,Banque_Transactions!$G:$G,$C1117&amp;"-"&amp;$B1117))</f>
        <v/>
      </c>
      <c r="L1117" s="13" t="str">
        <f>IF($C1117="","",$J1117-$K1117)</f>
        <v/>
      </c>
      <c r="M1117" t="str">
        <f>IF($C1117="","",IF($L1117&lt;=0,"Payé",IF($K1117=0,"Impayé","Partiel")))</f>
        <v/>
      </c>
    </row>
    <row r="1118" spans="1:13" ht="15">
      <c r="A1118" s="17"/>
      <c r="B1118" t="str">
        <f>IF($A1118="","",YEAR($A1118)*100+MONTH($A1118))</f>
        <v/>
      </c>
      <c r="D1118" t="str">
        <f>IF($C1118="","",VLOOKUP($C1118,Baux!$A:$K,2,FALSE))</f>
        <v/>
      </c>
      <c r="E1118" t="str">
        <f>IF($C1118="","",VLOOKUP(VLOOKUP($C1118,Baux!$A:$K,3,FALSE),Locataires!$A:$I,2,FALSE))</f>
        <v/>
      </c>
      <c r="F1118" t="str">
        <f>IF($C1118="","",VLOOKUP($C1118,Baux!$A:$K,8,FALSE))</f>
        <v/>
      </c>
      <c r="G1118" s="12" t="str">
        <f>IF(OR($A1118="",$F1118=""),"",DATE(YEAR($A1118),MONTH($A1118),$F1118))</f>
        <v/>
      </c>
      <c r="H1118" s="13" t="str">
        <f>IF($C1118="","",VLOOKUP($C1118,Baux!$A:$K,6,FALSE))</f>
        <v/>
      </c>
      <c r="I1118" s="13" t="str">
        <f>IF($C1118="","",VLOOKUP($C1118,Baux!$A:$K,7,FALSE))</f>
        <v/>
      </c>
      <c r="J1118" s="13" t="str">
        <f>IF($C1118="","",$H1118+$I1118)</f>
        <v/>
      </c>
      <c r="K1118" s="13" t="str">
        <f>IF($C1118="","",SUMIFS(Banque_Transactions!$E:$E,Banque_Transactions!$G:$G,$C1118&amp;"-"&amp;$B1118))</f>
        <v/>
      </c>
      <c r="L1118" s="13" t="str">
        <f>IF($C1118="","",$J1118-$K1118)</f>
        <v/>
      </c>
      <c r="M1118" t="str">
        <f>IF($C1118="","",IF($L1118&lt;=0,"Payé",IF($K1118=0,"Impayé","Partiel")))</f>
        <v/>
      </c>
    </row>
    <row r="1119" spans="1:13" ht="15">
      <c r="A1119" s="17"/>
      <c r="B1119" t="str">
        <f>IF($A1119="","",YEAR($A1119)*100+MONTH($A1119))</f>
        <v/>
      </c>
      <c r="D1119" t="str">
        <f>IF($C1119="","",VLOOKUP($C1119,Baux!$A:$K,2,FALSE))</f>
        <v/>
      </c>
      <c r="E1119" t="str">
        <f>IF($C1119="","",VLOOKUP(VLOOKUP($C1119,Baux!$A:$K,3,FALSE),Locataires!$A:$I,2,FALSE))</f>
        <v/>
      </c>
      <c r="F1119" t="str">
        <f>IF($C1119="","",VLOOKUP($C1119,Baux!$A:$K,8,FALSE))</f>
        <v/>
      </c>
      <c r="G1119" s="12" t="str">
        <f>IF(OR($A1119="",$F1119=""),"",DATE(YEAR($A1119),MONTH($A1119),$F1119))</f>
        <v/>
      </c>
      <c r="H1119" s="13" t="str">
        <f>IF($C1119="","",VLOOKUP($C1119,Baux!$A:$K,6,FALSE))</f>
        <v/>
      </c>
      <c r="I1119" s="13" t="str">
        <f>IF($C1119="","",VLOOKUP($C1119,Baux!$A:$K,7,FALSE))</f>
        <v/>
      </c>
      <c r="J1119" s="13" t="str">
        <f>IF($C1119="","",$H1119+$I1119)</f>
        <v/>
      </c>
      <c r="K1119" s="13" t="str">
        <f>IF($C1119="","",SUMIFS(Banque_Transactions!$E:$E,Banque_Transactions!$G:$G,$C1119&amp;"-"&amp;$B1119))</f>
        <v/>
      </c>
      <c r="L1119" s="13" t="str">
        <f>IF($C1119="","",$J1119-$K1119)</f>
        <v/>
      </c>
      <c r="M1119" t="str">
        <f>IF($C1119="","",IF($L1119&lt;=0,"Payé",IF($K1119=0,"Impayé","Partiel")))</f>
        <v/>
      </c>
    </row>
    <row r="1120" spans="1:13" ht="15">
      <c r="A1120" s="17"/>
      <c r="B1120" t="str">
        <f>IF($A1120="","",YEAR($A1120)*100+MONTH($A1120))</f>
        <v/>
      </c>
      <c r="D1120" t="str">
        <f>IF($C1120="","",VLOOKUP($C1120,Baux!$A:$K,2,FALSE))</f>
        <v/>
      </c>
      <c r="E1120" t="str">
        <f>IF($C1120="","",VLOOKUP(VLOOKUP($C1120,Baux!$A:$K,3,FALSE),Locataires!$A:$I,2,FALSE))</f>
        <v/>
      </c>
      <c r="F1120" t="str">
        <f>IF($C1120="","",VLOOKUP($C1120,Baux!$A:$K,8,FALSE))</f>
        <v/>
      </c>
      <c r="G1120" s="12" t="str">
        <f>IF(OR($A1120="",$F1120=""),"",DATE(YEAR($A1120),MONTH($A1120),$F1120))</f>
        <v/>
      </c>
      <c r="H1120" s="13" t="str">
        <f>IF($C1120="","",VLOOKUP($C1120,Baux!$A:$K,6,FALSE))</f>
        <v/>
      </c>
      <c r="I1120" s="13" t="str">
        <f>IF($C1120="","",VLOOKUP($C1120,Baux!$A:$K,7,FALSE))</f>
        <v/>
      </c>
      <c r="J1120" s="13" t="str">
        <f>IF($C1120="","",$H1120+$I1120)</f>
        <v/>
      </c>
      <c r="K1120" s="13" t="str">
        <f>IF($C1120="","",SUMIFS(Banque_Transactions!$E:$E,Banque_Transactions!$G:$G,$C1120&amp;"-"&amp;$B1120))</f>
        <v/>
      </c>
      <c r="L1120" s="13" t="str">
        <f>IF($C1120="","",$J1120-$K1120)</f>
        <v/>
      </c>
      <c r="M1120" t="str">
        <f>IF($C1120="","",IF($L1120&lt;=0,"Payé",IF($K1120=0,"Impayé","Partiel")))</f>
        <v/>
      </c>
    </row>
    <row r="1121" spans="1:13" ht="15">
      <c r="A1121" s="17"/>
      <c r="B1121" t="str">
        <f>IF($A1121="","",YEAR($A1121)*100+MONTH($A1121))</f>
        <v/>
      </c>
      <c r="D1121" t="str">
        <f>IF($C1121="","",VLOOKUP($C1121,Baux!$A:$K,2,FALSE))</f>
        <v/>
      </c>
      <c r="E1121" t="str">
        <f>IF($C1121="","",VLOOKUP(VLOOKUP($C1121,Baux!$A:$K,3,FALSE),Locataires!$A:$I,2,FALSE))</f>
        <v/>
      </c>
      <c r="F1121" t="str">
        <f>IF($C1121="","",VLOOKUP($C1121,Baux!$A:$K,8,FALSE))</f>
        <v/>
      </c>
      <c r="G1121" s="12" t="str">
        <f>IF(OR($A1121="",$F1121=""),"",DATE(YEAR($A1121),MONTH($A1121),$F1121))</f>
        <v/>
      </c>
      <c r="H1121" s="13" t="str">
        <f>IF($C1121="","",VLOOKUP($C1121,Baux!$A:$K,6,FALSE))</f>
        <v/>
      </c>
      <c r="I1121" s="13" t="str">
        <f>IF($C1121="","",VLOOKUP($C1121,Baux!$A:$K,7,FALSE))</f>
        <v/>
      </c>
      <c r="J1121" s="13" t="str">
        <f>IF($C1121="","",$H1121+$I1121)</f>
        <v/>
      </c>
      <c r="K1121" s="13" t="str">
        <f>IF($C1121="","",SUMIFS(Banque_Transactions!$E:$E,Banque_Transactions!$G:$G,$C1121&amp;"-"&amp;$B1121))</f>
        <v/>
      </c>
      <c r="L1121" s="13" t="str">
        <f>IF($C1121="","",$J1121-$K1121)</f>
        <v/>
      </c>
      <c r="M1121" t="str">
        <f>IF($C1121="","",IF($L1121&lt;=0,"Payé",IF($K1121=0,"Impayé","Partiel")))</f>
        <v/>
      </c>
    </row>
    <row r="1122" spans="1:13" ht="15">
      <c r="A1122" s="17"/>
      <c r="B1122" t="str">
        <f>IF($A1122="","",YEAR($A1122)*100+MONTH($A1122))</f>
        <v/>
      </c>
      <c r="D1122" t="str">
        <f>IF($C1122="","",VLOOKUP($C1122,Baux!$A:$K,2,FALSE))</f>
        <v/>
      </c>
      <c r="E1122" t="str">
        <f>IF($C1122="","",VLOOKUP(VLOOKUP($C1122,Baux!$A:$K,3,FALSE),Locataires!$A:$I,2,FALSE))</f>
        <v/>
      </c>
      <c r="F1122" t="str">
        <f>IF($C1122="","",VLOOKUP($C1122,Baux!$A:$K,8,FALSE))</f>
        <v/>
      </c>
      <c r="G1122" s="12" t="str">
        <f>IF(OR($A1122="",$F1122=""),"",DATE(YEAR($A1122),MONTH($A1122),$F1122))</f>
        <v/>
      </c>
      <c r="H1122" s="13" t="str">
        <f>IF($C1122="","",VLOOKUP($C1122,Baux!$A:$K,6,FALSE))</f>
        <v/>
      </c>
      <c r="I1122" s="13" t="str">
        <f>IF($C1122="","",VLOOKUP($C1122,Baux!$A:$K,7,FALSE))</f>
        <v/>
      </c>
      <c r="J1122" s="13" t="str">
        <f>IF($C1122="","",$H1122+$I1122)</f>
        <v/>
      </c>
      <c r="K1122" s="13" t="str">
        <f>IF($C1122="","",SUMIFS(Banque_Transactions!$E:$E,Banque_Transactions!$G:$G,$C1122&amp;"-"&amp;$B1122))</f>
        <v/>
      </c>
      <c r="L1122" s="13" t="str">
        <f>IF($C1122="","",$J1122-$K1122)</f>
        <v/>
      </c>
      <c r="M1122" t="str">
        <f>IF($C1122="","",IF($L1122&lt;=0,"Payé",IF($K1122=0,"Impayé","Partiel")))</f>
        <v/>
      </c>
    </row>
    <row r="1123" spans="1:13" ht="15">
      <c r="A1123" s="17"/>
      <c r="B1123" t="str">
        <f>IF($A1123="","",YEAR($A1123)*100+MONTH($A1123))</f>
        <v/>
      </c>
      <c r="D1123" t="str">
        <f>IF($C1123="","",VLOOKUP($C1123,Baux!$A:$K,2,FALSE))</f>
        <v/>
      </c>
      <c r="E1123" t="str">
        <f>IF($C1123="","",VLOOKUP(VLOOKUP($C1123,Baux!$A:$K,3,FALSE),Locataires!$A:$I,2,FALSE))</f>
        <v/>
      </c>
      <c r="F1123" t="str">
        <f>IF($C1123="","",VLOOKUP($C1123,Baux!$A:$K,8,FALSE))</f>
        <v/>
      </c>
      <c r="G1123" s="12" t="str">
        <f>IF(OR($A1123="",$F1123=""),"",DATE(YEAR($A1123),MONTH($A1123),$F1123))</f>
        <v/>
      </c>
      <c r="H1123" s="13" t="str">
        <f>IF($C1123="","",VLOOKUP($C1123,Baux!$A:$K,6,FALSE))</f>
        <v/>
      </c>
      <c r="I1123" s="13" t="str">
        <f>IF($C1123="","",VLOOKUP($C1123,Baux!$A:$K,7,FALSE))</f>
        <v/>
      </c>
      <c r="J1123" s="13" t="str">
        <f>IF($C1123="","",$H1123+$I1123)</f>
        <v/>
      </c>
      <c r="K1123" s="13" t="str">
        <f>IF($C1123="","",SUMIFS(Banque_Transactions!$E:$E,Banque_Transactions!$G:$G,$C1123&amp;"-"&amp;$B1123))</f>
        <v/>
      </c>
      <c r="L1123" s="13" t="str">
        <f>IF($C1123="","",$J1123-$K1123)</f>
        <v/>
      </c>
      <c r="M1123" t="str">
        <f>IF($C1123="","",IF($L1123&lt;=0,"Payé",IF($K1123=0,"Impayé","Partiel")))</f>
        <v/>
      </c>
    </row>
    <row r="1124" spans="1:13" ht="15">
      <c r="A1124" s="17"/>
      <c r="B1124" t="str">
        <f>IF($A1124="","",YEAR($A1124)*100+MONTH($A1124))</f>
        <v/>
      </c>
      <c r="D1124" t="str">
        <f>IF($C1124="","",VLOOKUP($C1124,Baux!$A:$K,2,FALSE))</f>
        <v/>
      </c>
      <c r="E1124" t="str">
        <f>IF($C1124="","",VLOOKUP(VLOOKUP($C1124,Baux!$A:$K,3,FALSE),Locataires!$A:$I,2,FALSE))</f>
        <v/>
      </c>
      <c r="F1124" t="str">
        <f>IF($C1124="","",VLOOKUP($C1124,Baux!$A:$K,8,FALSE))</f>
        <v/>
      </c>
      <c r="G1124" s="12" t="str">
        <f>IF(OR($A1124="",$F1124=""),"",DATE(YEAR($A1124),MONTH($A1124),$F1124))</f>
        <v/>
      </c>
      <c r="H1124" s="13" t="str">
        <f>IF($C1124="","",VLOOKUP($C1124,Baux!$A:$K,6,FALSE))</f>
        <v/>
      </c>
      <c r="I1124" s="13" t="str">
        <f>IF($C1124="","",VLOOKUP($C1124,Baux!$A:$K,7,FALSE))</f>
        <v/>
      </c>
      <c r="J1124" s="13" t="str">
        <f>IF($C1124="","",$H1124+$I1124)</f>
        <v/>
      </c>
      <c r="K1124" s="13" t="str">
        <f>IF($C1124="","",SUMIFS(Banque_Transactions!$E:$E,Banque_Transactions!$G:$G,$C1124&amp;"-"&amp;$B1124))</f>
        <v/>
      </c>
      <c r="L1124" s="13" t="str">
        <f>IF($C1124="","",$J1124-$K1124)</f>
        <v/>
      </c>
      <c r="M1124" t="str">
        <f>IF($C1124="","",IF($L1124&lt;=0,"Payé",IF($K1124=0,"Impayé","Partiel")))</f>
        <v/>
      </c>
    </row>
    <row r="1125" spans="1:13" ht="15">
      <c r="A1125" s="17"/>
      <c r="B1125" t="str">
        <f>IF($A1125="","",YEAR($A1125)*100+MONTH($A1125))</f>
        <v/>
      </c>
      <c r="D1125" t="str">
        <f>IF($C1125="","",VLOOKUP($C1125,Baux!$A:$K,2,FALSE))</f>
        <v/>
      </c>
      <c r="E1125" t="str">
        <f>IF($C1125="","",VLOOKUP(VLOOKUP($C1125,Baux!$A:$K,3,FALSE),Locataires!$A:$I,2,FALSE))</f>
        <v/>
      </c>
      <c r="F1125" t="str">
        <f>IF($C1125="","",VLOOKUP($C1125,Baux!$A:$K,8,FALSE))</f>
        <v/>
      </c>
      <c r="G1125" s="12" t="str">
        <f>IF(OR($A1125="",$F1125=""),"",DATE(YEAR($A1125),MONTH($A1125),$F1125))</f>
        <v/>
      </c>
      <c r="H1125" s="13" t="str">
        <f>IF($C1125="","",VLOOKUP($C1125,Baux!$A:$K,6,FALSE))</f>
        <v/>
      </c>
      <c r="I1125" s="13" t="str">
        <f>IF($C1125="","",VLOOKUP($C1125,Baux!$A:$K,7,FALSE))</f>
        <v/>
      </c>
      <c r="J1125" s="13" t="str">
        <f>IF($C1125="","",$H1125+$I1125)</f>
        <v/>
      </c>
      <c r="K1125" s="13" t="str">
        <f>IF($C1125="","",SUMIFS(Banque_Transactions!$E:$E,Banque_Transactions!$G:$G,$C1125&amp;"-"&amp;$B1125))</f>
        <v/>
      </c>
      <c r="L1125" s="13" t="str">
        <f>IF($C1125="","",$J1125-$K1125)</f>
        <v/>
      </c>
      <c r="M1125" t="str">
        <f>IF($C1125="","",IF($L1125&lt;=0,"Payé",IF($K1125=0,"Impayé","Partiel")))</f>
        <v/>
      </c>
    </row>
    <row r="1126" spans="1:13" ht="15">
      <c r="A1126" s="17"/>
      <c r="B1126" t="str">
        <f>IF($A1126="","",YEAR($A1126)*100+MONTH($A1126))</f>
        <v/>
      </c>
      <c r="D1126" t="str">
        <f>IF($C1126="","",VLOOKUP($C1126,Baux!$A:$K,2,FALSE))</f>
        <v/>
      </c>
      <c r="E1126" t="str">
        <f>IF($C1126="","",VLOOKUP(VLOOKUP($C1126,Baux!$A:$K,3,FALSE),Locataires!$A:$I,2,FALSE))</f>
        <v/>
      </c>
      <c r="F1126" t="str">
        <f>IF($C1126="","",VLOOKUP($C1126,Baux!$A:$K,8,FALSE))</f>
        <v/>
      </c>
      <c r="G1126" s="12" t="str">
        <f>IF(OR($A1126="",$F1126=""),"",DATE(YEAR($A1126),MONTH($A1126),$F1126))</f>
        <v/>
      </c>
      <c r="H1126" s="13" t="str">
        <f>IF($C1126="","",VLOOKUP($C1126,Baux!$A:$K,6,FALSE))</f>
        <v/>
      </c>
      <c r="I1126" s="13" t="str">
        <f>IF($C1126="","",VLOOKUP($C1126,Baux!$A:$K,7,FALSE))</f>
        <v/>
      </c>
      <c r="J1126" s="13" t="str">
        <f>IF($C1126="","",$H1126+$I1126)</f>
        <v/>
      </c>
      <c r="K1126" s="13" t="str">
        <f>IF($C1126="","",SUMIFS(Banque_Transactions!$E:$E,Banque_Transactions!$G:$G,$C1126&amp;"-"&amp;$B1126))</f>
        <v/>
      </c>
      <c r="L1126" s="13" t="str">
        <f>IF($C1126="","",$J1126-$K1126)</f>
        <v/>
      </c>
      <c r="M1126" t="str">
        <f>IF($C1126="","",IF($L1126&lt;=0,"Payé",IF($K1126=0,"Impayé","Partiel")))</f>
        <v/>
      </c>
    </row>
    <row r="1127" spans="1:13" ht="15">
      <c r="A1127" s="17"/>
      <c r="B1127" t="str">
        <f>IF($A1127="","",YEAR($A1127)*100+MONTH($A1127))</f>
        <v/>
      </c>
      <c r="D1127" t="str">
        <f>IF($C1127="","",VLOOKUP($C1127,Baux!$A:$K,2,FALSE))</f>
        <v/>
      </c>
      <c r="E1127" t="str">
        <f>IF($C1127="","",VLOOKUP(VLOOKUP($C1127,Baux!$A:$K,3,FALSE),Locataires!$A:$I,2,FALSE))</f>
        <v/>
      </c>
      <c r="F1127" t="str">
        <f>IF($C1127="","",VLOOKUP($C1127,Baux!$A:$K,8,FALSE))</f>
        <v/>
      </c>
      <c r="G1127" s="12" t="str">
        <f>IF(OR($A1127="",$F1127=""),"",DATE(YEAR($A1127),MONTH($A1127),$F1127))</f>
        <v/>
      </c>
      <c r="H1127" s="13" t="str">
        <f>IF($C1127="","",VLOOKUP($C1127,Baux!$A:$K,6,FALSE))</f>
        <v/>
      </c>
      <c r="I1127" s="13" t="str">
        <f>IF($C1127="","",VLOOKUP($C1127,Baux!$A:$K,7,FALSE))</f>
        <v/>
      </c>
      <c r="J1127" s="13" t="str">
        <f>IF($C1127="","",$H1127+$I1127)</f>
        <v/>
      </c>
      <c r="K1127" s="13" t="str">
        <f>IF($C1127="","",SUMIFS(Banque_Transactions!$E:$E,Banque_Transactions!$G:$G,$C1127&amp;"-"&amp;$B1127))</f>
        <v/>
      </c>
      <c r="L1127" s="13" t="str">
        <f>IF($C1127="","",$J1127-$K1127)</f>
        <v/>
      </c>
      <c r="M1127" t="str">
        <f>IF($C1127="","",IF($L1127&lt;=0,"Payé",IF($K1127=0,"Impayé","Partiel")))</f>
        <v/>
      </c>
    </row>
    <row r="1128" spans="1:13" ht="15">
      <c r="A1128" s="17"/>
      <c r="B1128" t="str">
        <f>IF($A1128="","",YEAR($A1128)*100+MONTH($A1128))</f>
        <v/>
      </c>
      <c r="D1128" t="str">
        <f>IF($C1128="","",VLOOKUP($C1128,Baux!$A:$K,2,FALSE))</f>
        <v/>
      </c>
      <c r="E1128" t="str">
        <f>IF($C1128="","",VLOOKUP(VLOOKUP($C1128,Baux!$A:$K,3,FALSE),Locataires!$A:$I,2,FALSE))</f>
        <v/>
      </c>
      <c r="F1128" t="str">
        <f>IF($C1128="","",VLOOKUP($C1128,Baux!$A:$K,8,FALSE))</f>
        <v/>
      </c>
      <c r="G1128" s="12" t="str">
        <f>IF(OR($A1128="",$F1128=""),"",DATE(YEAR($A1128),MONTH($A1128),$F1128))</f>
        <v/>
      </c>
      <c r="H1128" s="13" t="str">
        <f>IF($C1128="","",VLOOKUP($C1128,Baux!$A:$K,6,FALSE))</f>
        <v/>
      </c>
      <c r="I1128" s="13" t="str">
        <f>IF($C1128="","",VLOOKUP($C1128,Baux!$A:$K,7,FALSE))</f>
        <v/>
      </c>
      <c r="J1128" s="13" t="str">
        <f>IF($C1128="","",$H1128+$I1128)</f>
        <v/>
      </c>
      <c r="K1128" s="13" t="str">
        <f>IF($C1128="","",SUMIFS(Banque_Transactions!$E:$E,Banque_Transactions!$G:$G,$C1128&amp;"-"&amp;$B1128))</f>
        <v/>
      </c>
      <c r="L1128" s="13" t="str">
        <f>IF($C1128="","",$J1128-$K1128)</f>
        <v/>
      </c>
      <c r="M1128" t="str">
        <f>IF($C1128="","",IF($L1128&lt;=0,"Payé",IF($K1128=0,"Impayé","Partiel")))</f>
        <v/>
      </c>
    </row>
    <row r="1129" spans="1:13" ht="15">
      <c r="A1129" s="17"/>
      <c r="B1129" t="str">
        <f>IF($A1129="","",YEAR($A1129)*100+MONTH($A1129))</f>
        <v/>
      </c>
      <c r="D1129" t="str">
        <f>IF($C1129="","",VLOOKUP($C1129,Baux!$A:$K,2,FALSE))</f>
        <v/>
      </c>
      <c r="E1129" t="str">
        <f>IF($C1129="","",VLOOKUP(VLOOKUP($C1129,Baux!$A:$K,3,FALSE),Locataires!$A:$I,2,FALSE))</f>
        <v/>
      </c>
      <c r="F1129" t="str">
        <f>IF($C1129="","",VLOOKUP($C1129,Baux!$A:$K,8,FALSE))</f>
        <v/>
      </c>
      <c r="G1129" s="12" t="str">
        <f>IF(OR($A1129="",$F1129=""),"",DATE(YEAR($A1129),MONTH($A1129),$F1129))</f>
        <v/>
      </c>
      <c r="H1129" s="13" t="str">
        <f>IF($C1129="","",VLOOKUP($C1129,Baux!$A:$K,6,FALSE))</f>
        <v/>
      </c>
      <c r="I1129" s="13" t="str">
        <f>IF($C1129="","",VLOOKUP($C1129,Baux!$A:$K,7,FALSE))</f>
        <v/>
      </c>
      <c r="J1129" s="13" t="str">
        <f>IF($C1129="","",$H1129+$I1129)</f>
        <v/>
      </c>
      <c r="K1129" s="13" t="str">
        <f>IF($C1129="","",SUMIFS(Banque_Transactions!$E:$E,Banque_Transactions!$G:$G,$C1129&amp;"-"&amp;$B1129))</f>
        <v/>
      </c>
      <c r="L1129" s="13" t="str">
        <f>IF($C1129="","",$J1129-$K1129)</f>
        <v/>
      </c>
      <c r="M1129" t="str">
        <f>IF($C1129="","",IF($L1129&lt;=0,"Payé",IF($K1129=0,"Impayé","Partiel")))</f>
        <v/>
      </c>
    </row>
    <row r="1130" spans="1:13" ht="15">
      <c r="A1130" s="17"/>
      <c r="B1130" t="str">
        <f>IF($A1130="","",YEAR($A1130)*100+MONTH($A1130))</f>
        <v/>
      </c>
      <c r="D1130" t="str">
        <f>IF($C1130="","",VLOOKUP($C1130,Baux!$A:$K,2,FALSE))</f>
        <v/>
      </c>
      <c r="E1130" t="str">
        <f>IF($C1130="","",VLOOKUP(VLOOKUP($C1130,Baux!$A:$K,3,FALSE),Locataires!$A:$I,2,FALSE))</f>
        <v/>
      </c>
      <c r="F1130" t="str">
        <f>IF($C1130="","",VLOOKUP($C1130,Baux!$A:$K,8,FALSE))</f>
        <v/>
      </c>
      <c r="G1130" s="12" t="str">
        <f>IF(OR($A1130="",$F1130=""),"",DATE(YEAR($A1130),MONTH($A1130),$F1130))</f>
        <v/>
      </c>
      <c r="H1130" s="13" t="str">
        <f>IF($C1130="","",VLOOKUP($C1130,Baux!$A:$K,6,FALSE))</f>
        <v/>
      </c>
      <c r="I1130" s="13" t="str">
        <f>IF($C1130="","",VLOOKUP($C1130,Baux!$A:$K,7,FALSE))</f>
        <v/>
      </c>
      <c r="J1130" s="13" t="str">
        <f>IF($C1130="","",$H1130+$I1130)</f>
        <v/>
      </c>
      <c r="K1130" s="13" t="str">
        <f>IF($C1130="","",SUMIFS(Banque_Transactions!$E:$E,Banque_Transactions!$G:$G,$C1130&amp;"-"&amp;$B1130))</f>
        <v/>
      </c>
      <c r="L1130" s="13" t="str">
        <f>IF($C1130="","",$J1130-$K1130)</f>
        <v/>
      </c>
      <c r="M1130" t="str">
        <f>IF($C1130="","",IF($L1130&lt;=0,"Payé",IF($K1130=0,"Impayé","Partiel")))</f>
        <v/>
      </c>
    </row>
    <row r="1131" spans="1:13" ht="15">
      <c r="A1131" s="17"/>
      <c r="B1131" t="str">
        <f>IF($A1131="","",YEAR($A1131)*100+MONTH($A1131))</f>
        <v/>
      </c>
      <c r="D1131" t="str">
        <f>IF($C1131="","",VLOOKUP($C1131,Baux!$A:$K,2,FALSE))</f>
        <v/>
      </c>
      <c r="E1131" t="str">
        <f>IF($C1131="","",VLOOKUP(VLOOKUP($C1131,Baux!$A:$K,3,FALSE),Locataires!$A:$I,2,FALSE))</f>
        <v/>
      </c>
      <c r="F1131" t="str">
        <f>IF($C1131="","",VLOOKUP($C1131,Baux!$A:$K,8,FALSE))</f>
        <v/>
      </c>
      <c r="G1131" s="12" t="str">
        <f>IF(OR($A1131="",$F1131=""),"",DATE(YEAR($A1131),MONTH($A1131),$F1131))</f>
        <v/>
      </c>
      <c r="H1131" s="13" t="str">
        <f>IF($C1131="","",VLOOKUP($C1131,Baux!$A:$K,6,FALSE))</f>
        <v/>
      </c>
      <c r="I1131" s="13" t="str">
        <f>IF($C1131="","",VLOOKUP($C1131,Baux!$A:$K,7,FALSE))</f>
        <v/>
      </c>
      <c r="J1131" s="13" t="str">
        <f>IF($C1131="","",$H1131+$I1131)</f>
        <v/>
      </c>
      <c r="K1131" s="13" t="str">
        <f>IF($C1131="","",SUMIFS(Banque_Transactions!$E:$E,Banque_Transactions!$G:$G,$C1131&amp;"-"&amp;$B1131))</f>
        <v/>
      </c>
      <c r="L1131" s="13" t="str">
        <f>IF($C1131="","",$J1131-$K1131)</f>
        <v/>
      </c>
      <c r="M1131" t="str">
        <f>IF($C1131="","",IF($L1131&lt;=0,"Payé",IF($K1131=0,"Impayé","Partiel")))</f>
        <v/>
      </c>
    </row>
    <row r="1132" spans="1:13" ht="15">
      <c r="A1132" s="17"/>
      <c r="B1132" t="str">
        <f>IF($A1132="","",YEAR($A1132)*100+MONTH($A1132))</f>
        <v/>
      </c>
      <c r="D1132" t="str">
        <f>IF($C1132="","",VLOOKUP($C1132,Baux!$A:$K,2,FALSE))</f>
        <v/>
      </c>
      <c r="E1132" t="str">
        <f>IF($C1132="","",VLOOKUP(VLOOKUP($C1132,Baux!$A:$K,3,FALSE),Locataires!$A:$I,2,FALSE))</f>
        <v/>
      </c>
      <c r="F1132" t="str">
        <f>IF($C1132="","",VLOOKUP($C1132,Baux!$A:$K,8,FALSE))</f>
        <v/>
      </c>
      <c r="G1132" s="12" t="str">
        <f>IF(OR($A1132="",$F1132=""),"",DATE(YEAR($A1132),MONTH($A1132),$F1132))</f>
        <v/>
      </c>
      <c r="H1132" s="13" t="str">
        <f>IF($C1132="","",VLOOKUP($C1132,Baux!$A:$K,6,FALSE))</f>
        <v/>
      </c>
      <c r="I1132" s="13" t="str">
        <f>IF($C1132="","",VLOOKUP($C1132,Baux!$A:$K,7,FALSE))</f>
        <v/>
      </c>
      <c r="J1132" s="13" t="str">
        <f>IF($C1132="","",$H1132+$I1132)</f>
        <v/>
      </c>
      <c r="K1132" s="13" t="str">
        <f>IF($C1132="","",SUMIFS(Banque_Transactions!$E:$E,Banque_Transactions!$G:$G,$C1132&amp;"-"&amp;$B1132))</f>
        <v/>
      </c>
      <c r="L1132" s="13" t="str">
        <f>IF($C1132="","",$J1132-$K1132)</f>
        <v/>
      </c>
      <c r="M1132" t="str">
        <f>IF($C1132="","",IF($L1132&lt;=0,"Payé",IF($K1132=0,"Impayé","Partiel")))</f>
        <v/>
      </c>
    </row>
    <row r="1133" spans="1:13" ht="15">
      <c r="A1133" s="17"/>
      <c r="B1133" t="str">
        <f>IF($A1133="","",YEAR($A1133)*100+MONTH($A1133))</f>
        <v/>
      </c>
      <c r="D1133" t="str">
        <f>IF($C1133="","",VLOOKUP($C1133,Baux!$A:$K,2,FALSE))</f>
        <v/>
      </c>
      <c r="E1133" t="str">
        <f>IF($C1133="","",VLOOKUP(VLOOKUP($C1133,Baux!$A:$K,3,FALSE),Locataires!$A:$I,2,FALSE))</f>
        <v/>
      </c>
      <c r="F1133" t="str">
        <f>IF($C1133="","",VLOOKUP($C1133,Baux!$A:$K,8,FALSE))</f>
        <v/>
      </c>
      <c r="G1133" s="12" t="str">
        <f>IF(OR($A1133="",$F1133=""),"",DATE(YEAR($A1133),MONTH($A1133),$F1133))</f>
        <v/>
      </c>
      <c r="H1133" s="13" t="str">
        <f>IF($C1133="","",VLOOKUP($C1133,Baux!$A:$K,6,FALSE))</f>
        <v/>
      </c>
      <c r="I1133" s="13" t="str">
        <f>IF($C1133="","",VLOOKUP($C1133,Baux!$A:$K,7,FALSE))</f>
        <v/>
      </c>
      <c r="J1133" s="13" t="str">
        <f>IF($C1133="","",$H1133+$I1133)</f>
        <v/>
      </c>
      <c r="K1133" s="13" t="str">
        <f>IF($C1133="","",SUMIFS(Banque_Transactions!$E:$E,Banque_Transactions!$G:$G,$C1133&amp;"-"&amp;$B1133))</f>
        <v/>
      </c>
      <c r="L1133" s="13" t="str">
        <f>IF($C1133="","",$J1133-$K1133)</f>
        <v/>
      </c>
      <c r="M1133" t="str">
        <f>IF($C1133="","",IF($L1133&lt;=0,"Payé",IF($K1133=0,"Impayé","Partiel")))</f>
        <v/>
      </c>
    </row>
    <row r="1134" spans="1:13" ht="15">
      <c r="A1134" s="17"/>
      <c r="B1134" t="str">
        <f>IF($A1134="","",YEAR($A1134)*100+MONTH($A1134))</f>
        <v/>
      </c>
      <c r="D1134" t="str">
        <f>IF($C1134="","",VLOOKUP($C1134,Baux!$A:$K,2,FALSE))</f>
        <v/>
      </c>
      <c r="E1134" t="str">
        <f>IF($C1134="","",VLOOKUP(VLOOKUP($C1134,Baux!$A:$K,3,FALSE),Locataires!$A:$I,2,FALSE))</f>
        <v/>
      </c>
      <c r="F1134" t="str">
        <f>IF($C1134="","",VLOOKUP($C1134,Baux!$A:$K,8,FALSE))</f>
        <v/>
      </c>
      <c r="G1134" s="12" t="str">
        <f>IF(OR($A1134="",$F1134=""),"",DATE(YEAR($A1134),MONTH($A1134),$F1134))</f>
        <v/>
      </c>
      <c r="H1134" s="13" t="str">
        <f>IF($C1134="","",VLOOKUP($C1134,Baux!$A:$K,6,FALSE))</f>
        <v/>
      </c>
      <c r="I1134" s="13" t="str">
        <f>IF($C1134="","",VLOOKUP($C1134,Baux!$A:$K,7,FALSE))</f>
        <v/>
      </c>
      <c r="J1134" s="13" t="str">
        <f>IF($C1134="","",$H1134+$I1134)</f>
        <v/>
      </c>
      <c r="K1134" s="13" t="str">
        <f>IF($C1134="","",SUMIFS(Banque_Transactions!$E:$E,Banque_Transactions!$G:$G,$C1134&amp;"-"&amp;$B1134))</f>
        <v/>
      </c>
      <c r="L1134" s="13" t="str">
        <f>IF($C1134="","",$J1134-$K1134)</f>
        <v/>
      </c>
      <c r="M1134" t="str">
        <f>IF($C1134="","",IF($L1134&lt;=0,"Payé",IF($K1134=0,"Impayé","Partiel")))</f>
        <v/>
      </c>
    </row>
    <row r="1135" spans="1:13" ht="15">
      <c r="A1135" s="17"/>
      <c r="B1135" t="str">
        <f>IF($A1135="","",YEAR($A1135)*100+MONTH($A1135))</f>
        <v/>
      </c>
      <c r="D1135" t="str">
        <f>IF($C1135="","",VLOOKUP($C1135,Baux!$A:$K,2,FALSE))</f>
        <v/>
      </c>
      <c r="E1135" t="str">
        <f>IF($C1135="","",VLOOKUP(VLOOKUP($C1135,Baux!$A:$K,3,FALSE),Locataires!$A:$I,2,FALSE))</f>
        <v/>
      </c>
      <c r="F1135" t="str">
        <f>IF($C1135="","",VLOOKUP($C1135,Baux!$A:$K,8,FALSE))</f>
        <v/>
      </c>
      <c r="G1135" s="12" t="str">
        <f>IF(OR($A1135="",$F1135=""),"",DATE(YEAR($A1135),MONTH($A1135),$F1135))</f>
        <v/>
      </c>
      <c r="H1135" s="13" t="str">
        <f>IF($C1135="","",VLOOKUP($C1135,Baux!$A:$K,6,FALSE))</f>
        <v/>
      </c>
      <c r="I1135" s="13" t="str">
        <f>IF($C1135="","",VLOOKUP($C1135,Baux!$A:$K,7,FALSE))</f>
        <v/>
      </c>
      <c r="J1135" s="13" t="str">
        <f>IF($C1135="","",$H1135+$I1135)</f>
        <v/>
      </c>
      <c r="K1135" s="13" t="str">
        <f>IF($C1135="","",SUMIFS(Banque_Transactions!$E:$E,Banque_Transactions!$G:$G,$C1135&amp;"-"&amp;$B1135))</f>
        <v/>
      </c>
      <c r="L1135" s="13" t="str">
        <f>IF($C1135="","",$J1135-$K1135)</f>
        <v/>
      </c>
      <c r="M1135" t="str">
        <f>IF($C1135="","",IF($L1135&lt;=0,"Payé",IF($K1135=0,"Impayé","Partiel")))</f>
        <v/>
      </c>
    </row>
    <row r="1136" spans="1:13" ht="15">
      <c r="A1136" s="17"/>
      <c r="B1136" t="str">
        <f>IF($A1136="","",YEAR($A1136)*100+MONTH($A1136))</f>
        <v/>
      </c>
      <c r="D1136" t="str">
        <f>IF($C1136="","",VLOOKUP($C1136,Baux!$A:$K,2,FALSE))</f>
        <v/>
      </c>
      <c r="E1136" t="str">
        <f>IF($C1136="","",VLOOKUP(VLOOKUP($C1136,Baux!$A:$K,3,FALSE),Locataires!$A:$I,2,FALSE))</f>
        <v/>
      </c>
      <c r="F1136" t="str">
        <f>IF($C1136="","",VLOOKUP($C1136,Baux!$A:$K,8,FALSE))</f>
        <v/>
      </c>
      <c r="G1136" s="12" t="str">
        <f>IF(OR($A1136="",$F1136=""),"",DATE(YEAR($A1136),MONTH($A1136),$F1136))</f>
        <v/>
      </c>
      <c r="H1136" s="13" t="str">
        <f>IF($C1136="","",VLOOKUP($C1136,Baux!$A:$K,6,FALSE))</f>
        <v/>
      </c>
      <c r="I1136" s="13" t="str">
        <f>IF($C1136="","",VLOOKUP($C1136,Baux!$A:$K,7,FALSE))</f>
        <v/>
      </c>
      <c r="J1136" s="13" t="str">
        <f>IF($C1136="","",$H1136+$I1136)</f>
        <v/>
      </c>
      <c r="K1136" s="13" t="str">
        <f>IF($C1136="","",SUMIFS(Banque_Transactions!$E:$E,Banque_Transactions!$G:$G,$C1136&amp;"-"&amp;$B1136))</f>
        <v/>
      </c>
      <c r="L1136" s="13" t="str">
        <f>IF($C1136="","",$J1136-$K1136)</f>
        <v/>
      </c>
      <c r="M1136" t="str">
        <f>IF($C1136="","",IF($L1136&lt;=0,"Payé",IF($K1136=0,"Impayé","Partiel")))</f>
        <v/>
      </c>
    </row>
    <row r="1137" spans="1:13" ht="15">
      <c r="A1137" s="17"/>
      <c r="B1137" t="str">
        <f>IF($A1137="","",YEAR($A1137)*100+MONTH($A1137))</f>
        <v/>
      </c>
      <c r="D1137" t="str">
        <f>IF($C1137="","",VLOOKUP($C1137,Baux!$A:$K,2,FALSE))</f>
        <v/>
      </c>
      <c r="E1137" t="str">
        <f>IF($C1137="","",VLOOKUP(VLOOKUP($C1137,Baux!$A:$K,3,FALSE),Locataires!$A:$I,2,FALSE))</f>
        <v/>
      </c>
      <c r="F1137" t="str">
        <f>IF($C1137="","",VLOOKUP($C1137,Baux!$A:$K,8,FALSE))</f>
        <v/>
      </c>
      <c r="G1137" s="12" t="str">
        <f>IF(OR($A1137="",$F1137=""),"",DATE(YEAR($A1137),MONTH($A1137),$F1137))</f>
        <v/>
      </c>
      <c r="H1137" s="13" t="str">
        <f>IF($C1137="","",VLOOKUP($C1137,Baux!$A:$K,6,FALSE))</f>
        <v/>
      </c>
      <c r="I1137" s="13" t="str">
        <f>IF($C1137="","",VLOOKUP($C1137,Baux!$A:$K,7,FALSE))</f>
        <v/>
      </c>
      <c r="J1137" s="13" t="str">
        <f>IF($C1137="","",$H1137+$I1137)</f>
        <v/>
      </c>
      <c r="K1137" s="13" t="str">
        <f>IF($C1137="","",SUMIFS(Banque_Transactions!$E:$E,Banque_Transactions!$G:$G,$C1137&amp;"-"&amp;$B1137))</f>
        <v/>
      </c>
      <c r="L1137" s="13" t="str">
        <f>IF($C1137="","",$J1137-$K1137)</f>
        <v/>
      </c>
      <c r="M1137" t="str">
        <f>IF($C1137="","",IF($L1137&lt;=0,"Payé",IF($K1137=0,"Impayé","Partiel")))</f>
        <v/>
      </c>
    </row>
    <row r="1138" spans="1:13" ht="15">
      <c r="A1138" s="17"/>
      <c r="B1138" t="str">
        <f>IF($A1138="","",YEAR($A1138)*100+MONTH($A1138))</f>
        <v/>
      </c>
      <c r="D1138" t="str">
        <f>IF($C1138="","",VLOOKUP($C1138,Baux!$A:$K,2,FALSE))</f>
        <v/>
      </c>
      <c r="E1138" t="str">
        <f>IF($C1138="","",VLOOKUP(VLOOKUP($C1138,Baux!$A:$K,3,FALSE),Locataires!$A:$I,2,FALSE))</f>
        <v/>
      </c>
      <c r="F1138" t="str">
        <f>IF($C1138="","",VLOOKUP($C1138,Baux!$A:$K,8,FALSE))</f>
        <v/>
      </c>
      <c r="G1138" s="12" t="str">
        <f>IF(OR($A1138="",$F1138=""),"",DATE(YEAR($A1138),MONTH($A1138),$F1138))</f>
        <v/>
      </c>
      <c r="H1138" s="13" t="str">
        <f>IF($C1138="","",VLOOKUP($C1138,Baux!$A:$K,6,FALSE))</f>
        <v/>
      </c>
      <c r="I1138" s="13" t="str">
        <f>IF($C1138="","",VLOOKUP($C1138,Baux!$A:$K,7,FALSE))</f>
        <v/>
      </c>
      <c r="J1138" s="13" t="str">
        <f>IF($C1138="","",$H1138+$I1138)</f>
        <v/>
      </c>
      <c r="K1138" s="13" t="str">
        <f>IF($C1138="","",SUMIFS(Banque_Transactions!$E:$E,Banque_Transactions!$G:$G,$C1138&amp;"-"&amp;$B1138))</f>
        <v/>
      </c>
      <c r="L1138" s="13" t="str">
        <f>IF($C1138="","",$J1138-$K1138)</f>
        <v/>
      </c>
      <c r="M1138" t="str">
        <f>IF($C1138="","",IF($L1138&lt;=0,"Payé",IF($K1138=0,"Impayé","Partiel")))</f>
        <v/>
      </c>
    </row>
    <row r="1139" spans="1:13" ht="15">
      <c r="A1139" s="17"/>
      <c r="B1139" t="str">
        <f>IF($A1139="","",YEAR($A1139)*100+MONTH($A1139))</f>
        <v/>
      </c>
      <c r="D1139" t="str">
        <f>IF($C1139="","",VLOOKUP($C1139,Baux!$A:$K,2,FALSE))</f>
        <v/>
      </c>
      <c r="E1139" t="str">
        <f>IF($C1139="","",VLOOKUP(VLOOKUP($C1139,Baux!$A:$K,3,FALSE),Locataires!$A:$I,2,FALSE))</f>
        <v/>
      </c>
      <c r="F1139" t="str">
        <f>IF($C1139="","",VLOOKUP($C1139,Baux!$A:$K,8,FALSE))</f>
        <v/>
      </c>
      <c r="G1139" s="12" t="str">
        <f>IF(OR($A1139="",$F1139=""),"",DATE(YEAR($A1139),MONTH($A1139),$F1139))</f>
        <v/>
      </c>
      <c r="H1139" s="13" t="str">
        <f>IF($C1139="","",VLOOKUP($C1139,Baux!$A:$K,6,FALSE))</f>
        <v/>
      </c>
      <c r="I1139" s="13" t="str">
        <f>IF($C1139="","",VLOOKUP($C1139,Baux!$A:$K,7,FALSE))</f>
        <v/>
      </c>
      <c r="J1139" s="13" t="str">
        <f>IF($C1139="","",$H1139+$I1139)</f>
        <v/>
      </c>
      <c r="K1139" s="13" t="str">
        <f>IF($C1139="","",SUMIFS(Banque_Transactions!$E:$E,Banque_Transactions!$G:$G,$C1139&amp;"-"&amp;$B1139))</f>
        <v/>
      </c>
      <c r="L1139" s="13" t="str">
        <f>IF($C1139="","",$J1139-$K1139)</f>
        <v/>
      </c>
      <c r="M1139" t="str">
        <f>IF($C1139="","",IF($L1139&lt;=0,"Payé",IF($K1139=0,"Impayé","Partiel")))</f>
        <v/>
      </c>
    </row>
    <row r="1140" spans="1:13" ht="15">
      <c r="A1140" s="17"/>
      <c r="B1140" t="str">
        <f>IF($A1140="","",YEAR($A1140)*100+MONTH($A1140))</f>
        <v/>
      </c>
      <c r="D1140" t="str">
        <f>IF($C1140="","",VLOOKUP($C1140,Baux!$A:$K,2,FALSE))</f>
        <v/>
      </c>
      <c r="E1140" t="str">
        <f>IF($C1140="","",VLOOKUP(VLOOKUP($C1140,Baux!$A:$K,3,FALSE),Locataires!$A:$I,2,FALSE))</f>
        <v/>
      </c>
      <c r="F1140" t="str">
        <f>IF($C1140="","",VLOOKUP($C1140,Baux!$A:$K,8,FALSE))</f>
        <v/>
      </c>
      <c r="G1140" s="12" t="str">
        <f>IF(OR($A1140="",$F1140=""),"",DATE(YEAR($A1140),MONTH($A1140),$F1140))</f>
        <v/>
      </c>
      <c r="H1140" s="13" t="str">
        <f>IF($C1140="","",VLOOKUP($C1140,Baux!$A:$K,6,FALSE))</f>
        <v/>
      </c>
      <c r="I1140" s="13" t="str">
        <f>IF($C1140="","",VLOOKUP($C1140,Baux!$A:$K,7,FALSE))</f>
        <v/>
      </c>
      <c r="J1140" s="13" t="str">
        <f>IF($C1140="","",$H1140+$I1140)</f>
        <v/>
      </c>
      <c r="K1140" s="13" t="str">
        <f>IF($C1140="","",SUMIFS(Banque_Transactions!$E:$E,Banque_Transactions!$G:$G,$C1140&amp;"-"&amp;$B1140))</f>
        <v/>
      </c>
      <c r="L1140" s="13" t="str">
        <f>IF($C1140="","",$J1140-$K1140)</f>
        <v/>
      </c>
      <c r="M1140" t="str">
        <f>IF($C1140="","",IF($L1140&lt;=0,"Payé",IF($K1140=0,"Impayé","Partiel")))</f>
        <v/>
      </c>
    </row>
    <row r="1141" spans="1:13" ht="15">
      <c r="A1141" s="17"/>
      <c r="B1141" t="str">
        <f>IF($A1141="","",YEAR($A1141)*100+MONTH($A1141))</f>
        <v/>
      </c>
      <c r="D1141" t="str">
        <f>IF($C1141="","",VLOOKUP($C1141,Baux!$A:$K,2,FALSE))</f>
        <v/>
      </c>
      <c r="E1141" t="str">
        <f>IF($C1141="","",VLOOKUP(VLOOKUP($C1141,Baux!$A:$K,3,FALSE),Locataires!$A:$I,2,FALSE))</f>
        <v/>
      </c>
      <c r="F1141" t="str">
        <f>IF($C1141="","",VLOOKUP($C1141,Baux!$A:$K,8,FALSE))</f>
        <v/>
      </c>
      <c r="G1141" s="12" t="str">
        <f>IF(OR($A1141="",$F1141=""),"",DATE(YEAR($A1141),MONTH($A1141),$F1141))</f>
        <v/>
      </c>
      <c r="H1141" s="13" t="str">
        <f>IF($C1141="","",VLOOKUP($C1141,Baux!$A:$K,6,FALSE))</f>
        <v/>
      </c>
      <c r="I1141" s="13" t="str">
        <f>IF($C1141="","",VLOOKUP($C1141,Baux!$A:$K,7,FALSE))</f>
        <v/>
      </c>
      <c r="J1141" s="13" t="str">
        <f>IF($C1141="","",$H1141+$I1141)</f>
        <v/>
      </c>
      <c r="K1141" s="13" t="str">
        <f>IF($C1141="","",SUMIFS(Banque_Transactions!$E:$E,Banque_Transactions!$G:$G,$C1141&amp;"-"&amp;$B1141))</f>
        <v/>
      </c>
      <c r="L1141" s="13" t="str">
        <f>IF($C1141="","",$J1141-$K1141)</f>
        <v/>
      </c>
      <c r="M1141" t="str">
        <f>IF($C1141="","",IF($L1141&lt;=0,"Payé",IF($K1141=0,"Impayé","Partiel")))</f>
        <v/>
      </c>
    </row>
    <row r="1142" spans="1:13" ht="15">
      <c r="A1142" s="17"/>
      <c r="B1142" t="str">
        <f>IF($A1142="","",YEAR($A1142)*100+MONTH($A1142))</f>
        <v/>
      </c>
      <c r="D1142" t="str">
        <f>IF($C1142="","",VLOOKUP($C1142,Baux!$A:$K,2,FALSE))</f>
        <v/>
      </c>
      <c r="E1142" t="str">
        <f>IF($C1142="","",VLOOKUP(VLOOKUP($C1142,Baux!$A:$K,3,FALSE),Locataires!$A:$I,2,FALSE))</f>
        <v/>
      </c>
      <c r="F1142" t="str">
        <f>IF($C1142="","",VLOOKUP($C1142,Baux!$A:$K,8,FALSE))</f>
        <v/>
      </c>
      <c r="G1142" s="12" t="str">
        <f>IF(OR($A1142="",$F1142=""),"",DATE(YEAR($A1142),MONTH($A1142),$F1142))</f>
        <v/>
      </c>
      <c r="H1142" s="13" t="str">
        <f>IF($C1142="","",VLOOKUP($C1142,Baux!$A:$K,6,FALSE))</f>
        <v/>
      </c>
      <c r="I1142" s="13" t="str">
        <f>IF($C1142="","",VLOOKUP($C1142,Baux!$A:$K,7,FALSE))</f>
        <v/>
      </c>
      <c r="J1142" s="13" t="str">
        <f>IF($C1142="","",$H1142+$I1142)</f>
        <v/>
      </c>
      <c r="K1142" s="13" t="str">
        <f>IF($C1142="","",SUMIFS(Banque_Transactions!$E:$E,Banque_Transactions!$G:$G,$C1142&amp;"-"&amp;$B1142))</f>
        <v/>
      </c>
      <c r="L1142" s="13" t="str">
        <f>IF($C1142="","",$J1142-$K1142)</f>
        <v/>
      </c>
      <c r="M1142" t="str">
        <f>IF($C1142="","",IF($L1142&lt;=0,"Payé",IF($K1142=0,"Impayé","Partiel")))</f>
        <v/>
      </c>
    </row>
    <row r="1143" spans="1:13" ht="15">
      <c r="A1143" s="17"/>
      <c r="B1143" t="str">
        <f>IF($A1143="","",YEAR($A1143)*100+MONTH($A1143))</f>
        <v/>
      </c>
      <c r="D1143" t="str">
        <f>IF($C1143="","",VLOOKUP($C1143,Baux!$A:$K,2,FALSE))</f>
        <v/>
      </c>
      <c r="E1143" t="str">
        <f>IF($C1143="","",VLOOKUP(VLOOKUP($C1143,Baux!$A:$K,3,FALSE),Locataires!$A:$I,2,FALSE))</f>
        <v/>
      </c>
      <c r="F1143" t="str">
        <f>IF($C1143="","",VLOOKUP($C1143,Baux!$A:$K,8,FALSE))</f>
        <v/>
      </c>
      <c r="G1143" s="12" t="str">
        <f>IF(OR($A1143="",$F1143=""),"",DATE(YEAR($A1143),MONTH($A1143),$F1143))</f>
        <v/>
      </c>
      <c r="H1143" s="13" t="str">
        <f>IF($C1143="","",VLOOKUP($C1143,Baux!$A:$K,6,FALSE))</f>
        <v/>
      </c>
      <c r="I1143" s="13" t="str">
        <f>IF($C1143="","",VLOOKUP($C1143,Baux!$A:$K,7,FALSE))</f>
        <v/>
      </c>
      <c r="J1143" s="13" t="str">
        <f>IF($C1143="","",$H1143+$I1143)</f>
        <v/>
      </c>
      <c r="K1143" s="13" t="str">
        <f>IF($C1143="","",SUMIFS(Banque_Transactions!$E:$E,Banque_Transactions!$G:$G,$C1143&amp;"-"&amp;$B1143))</f>
        <v/>
      </c>
      <c r="L1143" s="13" t="str">
        <f>IF($C1143="","",$J1143-$K1143)</f>
        <v/>
      </c>
      <c r="M1143" t="str">
        <f>IF($C1143="","",IF($L1143&lt;=0,"Payé",IF($K1143=0,"Impayé","Partiel")))</f>
        <v/>
      </c>
    </row>
    <row r="1144" spans="1:13" ht="15">
      <c r="A1144" s="17"/>
      <c r="B1144" t="str">
        <f>IF($A1144="","",YEAR($A1144)*100+MONTH($A1144))</f>
        <v/>
      </c>
      <c r="D1144" t="str">
        <f>IF($C1144="","",VLOOKUP($C1144,Baux!$A:$K,2,FALSE))</f>
        <v/>
      </c>
      <c r="E1144" t="str">
        <f>IF($C1144="","",VLOOKUP(VLOOKUP($C1144,Baux!$A:$K,3,FALSE),Locataires!$A:$I,2,FALSE))</f>
        <v/>
      </c>
      <c r="F1144" t="str">
        <f>IF($C1144="","",VLOOKUP($C1144,Baux!$A:$K,8,FALSE))</f>
        <v/>
      </c>
      <c r="G1144" s="12" t="str">
        <f>IF(OR($A1144="",$F1144=""),"",DATE(YEAR($A1144),MONTH($A1144),$F1144))</f>
        <v/>
      </c>
      <c r="H1144" s="13" t="str">
        <f>IF($C1144="","",VLOOKUP($C1144,Baux!$A:$K,6,FALSE))</f>
        <v/>
      </c>
      <c r="I1144" s="13" t="str">
        <f>IF($C1144="","",VLOOKUP($C1144,Baux!$A:$K,7,FALSE))</f>
        <v/>
      </c>
      <c r="J1144" s="13" t="str">
        <f>IF($C1144="","",$H1144+$I1144)</f>
        <v/>
      </c>
      <c r="K1144" s="13" t="str">
        <f>IF($C1144="","",SUMIFS(Banque_Transactions!$E:$E,Banque_Transactions!$G:$G,$C1144&amp;"-"&amp;$B1144))</f>
        <v/>
      </c>
      <c r="L1144" s="13" t="str">
        <f>IF($C1144="","",$J1144-$K1144)</f>
        <v/>
      </c>
      <c r="M1144" t="str">
        <f>IF($C1144="","",IF($L1144&lt;=0,"Payé",IF($K1144=0,"Impayé","Partiel")))</f>
        <v/>
      </c>
    </row>
    <row r="1145" spans="1:13" ht="15">
      <c r="A1145" s="17"/>
      <c r="B1145" t="str">
        <f>IF($A1145="","",YEAR($A1145)*100+MONTH($A1145))</f>
        <v/>
      </c>
      <c r="D1145" t="str">
        <f>IF($C1145="","",VLOOKUP($C1145,Baux!$A:$K,2,FALSE))</f>
        <v/>
      </c>
      <c r="E1145" t="str">
        <f>IF($C1145="","",VLOOKUP(VLOOKUP($C1145,Baux!$A:$K,3,FALSE),Locataires!$A:$I,2,FALSE))</f>
        <v/>
      </c>
      <c r="F1145" t="str">
        <f>IF($C1145="","",VLOOKUP($C1145,Baux!$A:$K,8,FALSE))</f>
        <v/>
      </c>
      <c r="G1145" s="12" t="str">
        <f>IF(OR($A1145="",$F1145=""),"",DATE(YEAR($A1145),MONTH($A1145),$F1145))</f>
        <v/>
      </c>
      <c r="H1145" s="13" t="str">
        <f>IF($C1145="","",VLOOKUP($C1145,Baux!$A:$K,6,FALSE))</f>
        <v/>
      </c>
      <c r="I1145" s="13" t="str">
        <f>IF($C1145="","",VLOOKUP($C1145,Baux!$A:$K,7,FALSE))</f>
        <v/>
      </c>
      <c r="J1145" s="13" t="str">
        <f>IF($C1145="","",$H1145+$I1145)</f>
        <v/>
      </c>
      <c r="K1145" s="13" t="str">
        <f>IF($C1145="","",SUMIFS(Banque_Transactions!$E:$E,Banque_Transactions!$G:$G,$C1145&amp;"-"&amp;$B1145))</f>
        <v/>
      </c>
      <c r="L1145" s="13" t="str">
        <f>IF($C1145="","",$J1145-$K1145)</f>
        <v/>
      </c>
      <c r="M1145" t="str">
        <f>IF($C1145="","",IF($L1145&lt;=0,"Payé",IF($K1145=0,"Impayé","Partiel")))</f>
        <v/>
      </c>
    </row>
    <row r="1146" spans="1:13" ht="15">
      <c r="A1146" s="17"/>
      <c r="B1146" t="str">
        <f>IF($A1146="","",YEAR($A1146)*100+MONTH($A1146))</f>
        <v/>
      </c>
      <c r="D1146" t="str">
        <f>IF($C1146="","",VLOOKUP($C1146,Baux!$A:$K,2,FALSE))</f>
        <v/>
      </c>
      <c r="E1146" t="str">
        <f>IF($C1146="","",VLOOKUP(VLOOKUP($C1146,Baux!$A:$K,3,FALSE),Locataires!$A:$I,2,FALSE))</f>
        <v/>
      </c>
      <c r="F1146" t="str">
        <f>IF($C1146="","",VLOOKUP($C1146,Baux!$A:$K,8,FALSE))</f>
        <v/>
      </c>
      <c r="G1146" s="12" t="str">
        <f>IF(OR($A1146="",$F1146=""),"",DATE(YEAR($A1146),MONTH($A1146),$F1146))</f>
        <v/>
      </c>
      <c r="H1146" s="13" t="str">
        <f>IF($C1146="","",VLOOKUP($C1146,Baux!$A:$K,6,FALSE))</f>
        <v/>
      </c>
      <c r="I1146" s="13" t="str">
        <f>IF($C1146="","",VLOOKUP($C1146,Baux!$A:$K,7,FALSE))</f>
        <v/>
      </c>
      <c r="J1146" s="13" t="str">
        <f>IF($C1146="","",$H1146+$I1146)</f>
        <v/>
      </c>
      <c r="K1146" s="13" t="str">
        <f>IF($C1146="","",SUMIFS(Banque_Transactions!$E:$E,Banque_Transactions!$G:$G,$C1146&amp;"-"&amp;$B1146))</f>
        <v/>
      </c>
      <c r="L1146" s="13" t="str">
        <f>IF($C1146="","",$J1146-$K1146)</f>
        <v/>
      </c>
      <c r="M1146" t="str">
        <f>IF($C1146="","",IF($L1146&lt;=0,"Payé",IF($K1146=0,"Impayé","Partiel")))</f>
        <v/>
      </c>
    </row>
    <row r="1147" spans="1:13" ht="15">
      <c r="A1147" s="17"/>
      <c r="B1147" t="str">
        <f>IF($A1147="","",YEAR($A1147)*100+MONTH($A1147))</f>
        <v/>
      </c>
      <c r="D1147" t="str">
        <f>IF($C1147="","",VLOOKUP($C1147,Baux!$A:$K,2,FALSE))</f>
        <v/>
      </c>
      <c r="E1147" t="str">
        <f>IF($C1147="","",VLOOKUP(VLOOKUP($C1147,Baux!$A:$K,3,FALSE),Locataires!$A:$I,2,FALSE))</f>
        <v/>
      </c>
      <c r="F1147" t="str">
        <f>IF($C1147="","",VLOOKUP($C1147,Baux!$A:$K,8,FALSE))</f>
        <v/>
      </c>
      <c r="G1147" s="12" t="str">
        <f>IF(OR($A1147="",$F1147=""),"",DATE(YEAR($A1147),MONTH($A1147),$F1147))</f>
        <v/>
      </c>
      <c r="H1147" s="13" t="str">
        <f>IF($C1147="","",VLOOKUP($C1147,Baux!$A:$K,6,FALSE))</f>
        <v/>
      </c>
      <c r="I1147" s="13" t="str">
        <f>IF($C1147="","",VLOOKUP($C1147,Baux!$A:$K,7,FALSE))</f>
        <v/>
      </c>
      <c r="J1147" s="13" t="str">
        <f>IF($C1147="","",$H1147+$I1147)</f>
        <v/>
      </c>
      <c r="K1147" s="13" t="str">
        <f>IF($C1147="","",SUMIFS(Banque_Transactions!$E:$E,Banque_Transactions!$G:$G,$C1147&amp;"-"&amp;$B1147))</f>
        <v/>
      </c>
      <c r="L1147" s="13" t="str">
        <f>IF($C1147="","",$J1147-$K1147)</f>
        <v/>
      </c>
      <c r="M1147" t="str">
        <f>IF($C1147="","",IF($L1147&lt;=0,"Payé",IF($K1147=0,"Impayé","Partiel")))</f>
        <v/>
      </c>
    </row>
    <row r="1148" spans="1:13" ht="15">
      <c r="A1148" s="17"/>
      <c r="B1148" t="str">
        <f>IF($A1148="","",YEAR($A1148)*100+MONTH($A1148))</f>
        <v/>
      </c>
      <c r="D1148" t="str">
        <f>IF($C1148="","",VLOOKUP($C1148,Baux!$A:$K,2,FALSE))</f>
        <v/>
      </c>
      <c r="E1148" t="str">
        <f>IF($C1148="","",VLOOKUP(VLOOKUP($C1148,Baux!$A:$K,3,FALSE),Locataires!$A:$I,2,FALSE))</f>
        <v/>
      </c>
      <c r="F1148" t="str">
        <f>IF($C1148="","",VLOOKUP($C1148,Baux!$A:$K,8,FALSE))</f>
        <v/>
      </c>
      <c r="G1148" s="12" t="str">
        <f>IF(OR($A1148="",$F1148=""),"",DATE(YEAR($A1148),MONTH($A1148),$F1148))</f>
        <v/>
      </c>
      <c r="H1148" s="13" t="str">
        <f>IF($C1148="","",VLOOKUP($C1148,Baux!$A:$K,6,FALSE))</f>
        <v/>
      </c>
      <c r="I1148" s="13" t="str">
        <f>IF($C1148="","",VLOOKUP($C1148,Baux!$A:$K,7,FALSE))</f>
        <v/>
      </c>
      <c r="J1148" s="13" t="str">
        <f>IF($C1148="","",$H1148+$I1148)</f>
        <v/>
      </c>
      <c r="K1148" s="13" t="str">
        <f>IF($C1148="","",SUMIFS(Banque_Transactions!$E:$E,Banque_Transactions!$G:$G,$C1148&amp;"-"&amp;$B1148))</f>
        <v/>
      </c>
      <c r="L1148" s="13" t="str">
        <f>IF($C1148="","",$J1148-$K1148)</f>
        <v/>
      </c>
      <c r="M1148" t="str">
        <f>IF($C1148="","",IF($L1148&lt;=0,"Payé",IF($K1148=0,"Impayé","Partiel")))</f>
        <v/>
      </c>
    </row>
    <row r="1149" spans="1:13" ht="15">
      <c r="A1149" s="17"/>
      <c r="B1149" t="str">
        <f>IF($A1149="","",YEAR($A1149)*100+MONTH($A1149))</f>
        <v/>
      </c>
      <c r="D1149" t="str">
        <f>IF($C1149="","",VLOOKUP($C1149,Baux!$A:$K,2,FALSE))</f>
        <v/>
      </c>
      <c r="E1149" t="str">
        <f>IF($C1149="","",VLOOKUP(VLOOKUP($C1149,Baux!$A:$K,3,FALSE),Locataires!$A:$I,2,FALSE))</f>
        <v/>
      </c>
      <c r="F1149" t="str">
        <f>IF($C1149="","",VLOOKUP($C1149,Baux!$A:$K,8,FALSE))</f>
        <v/>
      </c>
      <c r="G1149" s="12" t="str">
        <f>IF(OR($A1149="",$F1149=""),"",DATE(YEAR($A1149),MONTH($A1149),$F1149))</f>
        <v/>
      </c>
      <c r="H1149" s="13" t="str">
        <f>IF($C1149="","",VLOOKUP($C1149,Baux!$A:$K,6,FALSE))</f>
        <v/>
      </c>
      <c r="I1149" s="13" t="str">
        <f>IF($C1149="","",VLOOKUP($C1149,Baux!$A:$K,7,FALSE))</f>
        <v/>
      </c>
      <c r="J1149" s="13" t="str">
        <f>IF($C1149="","",$H1149+$I1149)</f>
        <v/>
      </c>
      <c r="K1149" s="13" t="str">
        <f>IF($C1149="","",SUMIFS(Banque_Transactions!$E:$E,Banque_Transactions!$G:$G,$C1149&amp;"-"&amp;$B1149))</f>
        <v/>
      </c>
      <c r="L1149" s="13" t="str">
        <f>IF($C1149="","",$J1149-$K1149)</f>
        <v/>
      </c>
      <c r="M1149" t="str">
        <f>IF($C1149="","",IF($L1149&lt;=0,"Payé",IF($K1149=0,"Impayé","Partiel")))</f>
        <v/>
      </c>
    </row>
    <row r="1150" spans="1:13" ht="15">
      <c r="A1150" s="17"/>
      <c r="B1150" t="str">
        <f>IF($A1150="","",YEAR($A1150)*100+MONTH($A1150))</f>
        <v/>
      </c>
      <c r="D1150" t="str">
        <f>IF($C1150="","",VLOOKUP($C1150,Baux!$A:$K,2,FALSE))</f>
        <v/>
      </c>
      <c r="E1150" t="str">
        <f>IF($C1150="","",VLOOKUP(VLOOKUP($C1150,Baux!$A:$K,3,FALSE),Locataires!$A:$I,2,FALSE))</f>
        <v/>
      </c>
      <c r="F1150" t="str">
        <f>IF($C1150="","",VLOOKUP($C1150,Baux!$A:$K,8,FALSE))</f>
        <v/>
      </c>
      <c r="G1150" s="12" t="str">
        <f>IF(OR($A1150="",$F1150=""),"",DATE(YEAR($A1150),MONTH($A1150),$F1150))</f>
        <v/>
      </c>
      <c r="H1150" s="13" t="str">
        <f>IF($C1150="","",VLOOKUP($C1150,Baux!$A:$K,6,FALSE))</f>
        <v/>
      </c>
      <c r="I1150" s="13" t="str">
        <f>IF($C1150="","",VLOOKUP($C1150,Baux!$A:$K,7,FALSE))</f>
        <v/>
      </c>
      <c r="J1150" s="13" t="str">
        <f>IF($C1150="","",$H1150+$I1150)</f>
        <v/>
      </c>
      <c r="K1150" s="13" t="str">
        <f>IF($C1150="","",SUMIFS(Banque_Transactions!$E:$E,Banque_Transactions!$G:$G,$C1150&amp;"-"&amp;$B1150))</f>
        <v/>
      </c>
      <c r="L1150" s="13" t="str">
        <f>IF($C1150="","",$J1150-$K1150)</f>
        <v/>
      </c>
      <c r="M1150" t="str">
        <f>IF($C1150="","",IF($L1150&lt;=0,"Payé",IF($K1150=0,"Impayé","Partiel")))</f>
        <v/>
      </c>
    </row>
    <row r="1151" spans="1:13" ht="15">
      <c r="A1151" s="17"/>
      <c r="B1151" t="str">
        <f>IF($A1151="","",YEAR($A1151)*100+MONTH($A1151))</f>
        <v/>
      </c>
      <c r="D1151" t="str">
        <f>IF($C1151="","",VLOOKUP($C1151,Baux!$A:$K,2,FALSE))</f>
        <v/>
      </c>
      <c r="E1151" t="str">
        <f>IF($C1151="","",VLOOKUP(VLOOKUP($C1151,Baux!$A:$K,3,FALSE),Locataires!$A:$I,2,FALSE))</f>
        <v/>
      </c>
      <c r="F1151" t="str">
        <f>IF($C1151="","",VLOOKUP($C1151,Baux!$A:$K,8,FALSE))</f>
        <v/>
      </c>
      <c r="G1151" s="12" t="str">
        <f>IF(OR($A1151="",$F1151=""),"",DATE(YEAR($A1151),MONTH($A1151),$F1151))</f>
        <v/>
      </c>
      <c r="H1151" s="13" t="str">
        <f>IF($C1151="","",VLOOKUP($C1151,Baux!$A:$K,6,FALSE))</f>
        <v/>
      </c>
      <c r="I1151" s="13" t="str">
        <f>IF($C1151="","",VLOOKUP($C1151,Baux!$A:$K,7,FALSE))</f>
        <v/>
      </c>
      <c r="J1151" s="13" t="str">
        <f>IF($C1151="","",$H1151+$I1151)</f>
        <v/>
      </c>
      <c r="K1151" s="13" t="str">
        <f>IF($C1151="","",SUMIFS(Banque_Transactions!$E:$E,Banque_Transactions!$G:$G,$C1151&amp;"-"&amp;$B1151))</f>
        <v/>
      </c>
      <c r="L1151" s="13" t="str">
        <f>IF($C1151="","",$J1151-$K1151)</f>
        <v/>
      </c>
      <c r="M1151" t="str">
        <f>IF($C1151="","",IF($L1151&lt;=0,"Payé",IF($K1151=0,"Impayé","Partiel")))</f>
        <v/>
      </c>
    </row>
    <row r="1152" spans="1:13" ht="15">
      <c r="A1152" s="17"/>
      <c r="B1152" t="str">
        <f>IF($A1152="","",YEAR($A1152)*100+MONTH($A1152))</f>
        <v/>
      </c>
      <c r="D1152" t="str">
        <f>IF($C1152="","",VLOOKUP($C1152,Baux!$A:$K,2,FALSE))</f>
        <v/>
      </c>
      <c r="E1152" t="str">
        <f>IF($C1152="","",VLOOKUP(VLOOKUP($C1152,Baux!$A:$K,3,FALSE),Locataires!$A:$I,2,FALSE))</f>
        <v/>
      </c>
      <c r="F1152" t="str">
        <f>IF($C1152="","",VLOOKUP($C1152,Baux!$A:$K,8,FALSE))</f>
        <v/>
      </c>
      <c r="G1152" s="12" t="str">
        <f>IF(OR($A1152="",$F1152=""),"",DATE(YEAR($A1152),MONTH($A1152),$F1152))</f>
        <v/>
      </c>
      <c r="H1152" s="13" t="str">
        <f>IF($C1152="","",VLOOKUP($C1152,Baux!$A:$K,6,FALSE))</f>
        <v/>
      </c>
      <c r="I1152" s="13" t="str">
        <f>IF($C1152="","",VLOOKUP($C1152,Baux!$A:$K,7,FALSE))</f>
        <v/>
      </c>
      <c r="J1152" s="13" t="str">
        <f>IF($C1152="","",$H1152+$I1152)</f>
        <v/>
      </c>
      <c r="K1152" s="13" t="str">
        <f>IF($C1152="","",SUMIFS(Banque_Transactions!$E:$E,Banque_Transactions!$G:$G,$C1152&amp;"-"&amp;$B1152))</f>
        <v/>
      </c>
      <c r="L1152" s="13" t="str">
        <f>IF($C1152="","",$J1152-$K1152)</f>
        <v/>
      </c>
      <c r="M1152" t="str">
        <f>IF($C1152="","",IF($L1152&lt;=0,"Payé",IF($K1152=0,"Impayé","Partiel")))</f>
        <v/>
      </c>
    </row>
    <row r="1153" spans="1:13" ht="15">
      <c r="A1153" s="17"/>
      <c r="B1153" t="str">
        <f>IF($A1153="","",YEAR($A1153)*100+MONTH($A1153))</f>
        <v/>
      </c>
      <c r="D1153" t="str">
        <f>IF($C1153="","",VLOOKUP($C1153,Baux!$A:$K,2,FALSE))</f>
        <v/>
      </c>
      <c r="E1153" t="str">
        <f>IF($C1153="","",VLOOKUP(VLOOKUP($C1153,Baux!$A:$K,3,FALSE),Locataires!$A:$I,2,FALSE))</f>
        <v/>
      </c>
      <c r="F1153" t="str">
        <f>IF($C1153="","",VLOOKUP($C1153,Baux!$A:$K,8,FALSE))</f>
        <v/>
      </c>
      <c r="G1153" s="12" t="str">
        <f>IF(OR($A1153="",$F1153=""),"",DATE(YEAR($A1153),MONTH($A1153),$F1153))</f>
        <v/>
      </c>
      <c r="H1153" s="13" t="str">
        <f>IF($C1153="","",VLOOKUP($C1153,Baux!$A:$K,6,FALSE))</f>
        <v/>
      </c>
      <c r="I1153" s="13" t="str">
        <f>IF($C1153="","",VLOOKUP($C1153,Baux!$A:$K,7,FALSE))</f>
        <v/>
      </c>
      <c r="J1153" s="13" t="str">
        <f>IF($C1153="","",$H1153+$I1153)</f>
        <v/>
      </c>
      <c r="K1153" s="13" t="str">
        <f>IF($C1153="","",SUMIFS(Banque_Transactions!$E:$E,Banque_Transactions!$G:$G,$C1153&amp;"-"&amp;$B1153))</f>
        <v/>
      </c>
      <c r="L1153" s="13" t="str">
        <f>IF($C1153="","",$J1153-$K1153)</f>
        <v/>
      </c>
      <c r="M1153" t="str">
        <f>IF($C1153="","",IF($L1153&lt;=0,"Payé",IF($K1153=0,"Impayé","Partiel")))</f>
        <v/>
      </c>
    </row>
    <row r="1154" spans="1:13" ht="15">
      <c r="A1154" s="17"/>
      <c r="B1154" t="str">
        <f>IF($A1154="","",YEAR($A1154)*100+MONTH($A1154))</f>
        <v/>
      </c>
      <c r="D1154" t="str">
        <f>IF($C1154="","",VLOOKUP($C1154,Baux!$A:$K,2,FALSE))</f>
        <v/>
      </c>
      <c r="E1154" t="str">
        <f>IF($C1154="","",VLOOKUP(VLOOKUP($C1154,Baux!$A:$K,3,FALSE),Locataires!$A:$I,2,FALSE))</f>
        <v/>
      </c>
      <c r="F1154" t="str">
        <f>IF($C1154="","",VLOOKUP($C1154,Baux!$A:$K,8,FALSE))</f>
        <v/>
      </c>
      <c r="G1154" s="12" t="str">
        <f>IF(OR($A1154="",$F1154=""),"",DATE(YEAR($A1154),MONTH($A1154),$F1154))</f>
        <v/>
      </c>
      <c r="H1154" s="13" t="str">
        <f>IF($C1154="","",VLOOKUP($C1154,Baux!$A:$K,6,FALSE))</f>
        <v/>
      </c>
      <c r="I1154" s="13" t="str">
        <f>IF($C1154="","",VLOOKUP($C1154,Baux!$A:$K,7,FALSE))</f>
        <v/>
      </c>
      <c r="J1154" s="13" t="str">
        <f>IF($C1154="","",$H1154+$I1154)</f>
        <v/>
      </c>
      <c r="K1154" s="13" t="str">
        <f>IF($C1154="","",SUMIFS(Banque_Transactions!$E:$E,Banque_Transactions!$G:$G,$C1154&amp;"-"&amp;$B1154))</f>
        <v/>
      </c>
      <c r="L1154" s="13" t="str">
        <f>IF($C1154="","",$J1154-$K1154)</f>
        <v/>
      </c>
      <c r="M1154" t="str">
        <f>IF($C1154="","",IF($L1154&lt;=0,"Payé",IF($K1154=0,"Impayé","Partiel")))</f>
        <v/>
      </c>
    </row>
    <row r="1155" spans="1:13" ht="15">
      <c r="A1155" s="17"/>
      <c r="B1155" t="str">
        <f>IF($A1155="","",YEAR($A1155)*100+MONTH($A1155))</f>
        <v/>
      </c>
      <c r="D1155" t="str">
        <f>IF($C1155="","",VLOOKUP($C1155,Baux!$A:$K,2,FALSE))</f>
        <v/>
      </c>
      <c r="E1155" t="str">
        <f>IF($C1155="","",VLOOKUP(VLOOKUP($C1155,Baux!$A:$K,3,FALSE),Locataires!$A:$I,2,FALSE))</f>
        <v/>
      </c>
      <c r="F1155" t="str">
        <f>IF($C1155="","",VLOOKUP($C1155,Baux!$A:$K,8,FALSE))</f>
        <v/>
      </c>
      <c r="G1155" s="12" t="str">
        <f>IF(OR($A1155="",$F1155=""),"",DATE(YEAR($A1155),MONTH($A1155),$F1155))</f>
        <v/>
      </c>
      <c r="H1155" s="13" t="str">
        <f>IF($C1155="","",VLOOKUP($C1155,Baux!$A:$K,6,FALSE))</f>
        <v/>
      </c>
      <c r="I1155" s="13" t="str">
        <f>IF($C1155="","",VLOOKUP($C1155,Baux!$A:$K,7,FALSE))</f>
        <v/>
      </c>
      <c r="J1155" s="13" t="str">
        <f>IF($C1155="","",$H1155+$I1155)</f>
        <v/>
      </c>
      <c r="K1155" s="13" t="str">
        <f>IF($C1155="","",SUMIFS(Banque_Transactions!$E:$E,Banque_Transactions!$G:$G,$C1155&amp;"-"&amp;$B1155))</f>
        <v/>
      </c>
      <c r="L1155" s="13" t="str">
        <f>IF($C1155="","",$J1155-$K1155)</f>
        <v/>
      </c>
      <c r="M1155" t="str">
        <f>IF($C1155="","",IF($L1155&lt;=0,"Payé",IF($K1155=0,"Impayé","Partiel")))</f>
        <v/>
      </c>
    </row>
    <row r="1156" spans="1:13" ht="15">
      <c r="A1156" s="17"/>
      <c r="B1156" t="str">
        <f>IF($A1156="","",YEAR($A1156)*100+MONTH($A1156))</f>
        <v/>
      </c>
      <c r="D1156" t="str">
        <f>IF($C1156="","",VLOOKUP($C1156,Baux!$A:$K,2,FALSE))</f>
        <v/>
      </c>
      <c r="E1156" t="str">
        <f>IF($C1156="","",VLOOKUP(VLOOKUP($C1156,Baux!$A:$K,3,FALSE),Locataires!$A:$I,2,FALSE))</f>
        <v/>
      </c>
      <c r="F1156" t="str">
        <f>IF($C1156="","",VLOOKUP($C1156,Baux!$A:$K,8,FALSE))</f>
        <v/>
      </c>
      <c r="G1156" s="12" t="str">
        <f>IF(OR($A1156="",$F1156=""),"",DATE(YEAR($A1156),MONTH($A1156),$F1156))</f>
        <v/>
      </c>
      <c r="H1156" s="13" t="str">
        <f>IF($C1156="","",VLOOKUP($C1156,Baux!$A:$K,6,FALSE))</f>
        <v/>
      </c>
      <c r="I1156" s="13" t="str">
        <f>IF($C1156="","",VLOOKUP($C1156,Baux!$A:$K,7,FALSE))</f>
        <v/>
      </c>
      <c r="J1156" s="13" t="str">
        <f>IF($C1156="","",$H1156+$I1156)</f>
        <v/>
      </c>
      <c r="K1156" s="13" t="str">
        <f>IF($C1156="","",SUMIFS(Banque_Transactions!$E:$E,Banque_Transactions!$G:$G,$C1156&amp;"-"&amp;$B1156))</f>
        <v/>
      </c>
      <c r="L1156" s="13" t="str">
        <f>IF($C1156="","",$J1156-$K1156)</f>
        <v/>
      </c>
      <c r="M1156" t="str">
        <f>IF($C1156="","",IF($L1156&lt;=0,"Payé",IF($K1156=0,"Impayé","Partiel")))</f>
        <v/>
      </c>
    </row>
    <row r="1157" spans="1:13" ht="15">
      <c r="A1157" s="17"/>
      <c r="B1157" t="str">
        <f>IF($A1157="","",YEAR($A1157)*100+MONTH($A1157))</f>
        <v/>
      </c>
      <c r="D1157" t="str">
        <f>IF($C1157="","",VLOOKUP($C1157,Baux!$A:$K,2,FALSE))</f>
        <v/>
      </c>
      <c r="E1157" t="str">
        <f>IF($C1157="","",VLOOKUP(VLOOKUP($C1157,Baux!$A:$K,3,FALSE),Locataires!$A:$I,2,FALSE))</f>
        <v/>
      </c>
      <c r="F1157" t="str">
        <f>IF($C1157="","",VLOOKUP($C1157,Baux!$A:$K,8,FALSE))</f>
        <v/>
      </c>
      <c r="G1157" s="12" t="str">
        <f>IF(OR($A1157="",$F1157=""),"",DATE(YEAR($A1157),MONTH($A1157),$F1157))</f>
        <v/>
      </c>
      <c r="H1157" s="13" t="str">
        <f>IF($C1157="","",VLOOKUP($C1157,Baux!$A:$K,6,FALSE))</f>
        <v/>
      </c>
      <c r="I1157" s="13" t="str">
        <f>IF($C1157="","",VLOOKUP($C1157,Baux!$A:$K,7,FALSE))</f>
        <v/>
      </c>
      <c r="J1157" s="13" t="str">
        <f>IF($C1157="","",$H1157+$I1157)</f>
        <v/>
      </c>
      <c r="K1157" s="13" t="str">
        <f>IF($C1157="","",SUMIFS(Banque_Transactions!$E:$E,Banque_Transactions!$G:$G,$C1157&amp;"-"&amp;$B1157))</f>
        <v/>
      </c>
      <c r="L1157" s="13" t="str">
        <f>IF($C1157="","",$J1157-$K1157)</f>
        <v/>
      </c>
      <c r="M1157" t="str">
        <f>IF($C1157="","",IF($L1157&lt;=0,"Payé",IF($K1157=0,"Impayé","Partiel")))</f>
        <v/>
      </c>
    </row>
    <row r="1158" spans="1:13" ht="15">
      <c r="A1158" s="17"/>
      <c r="B1158" t="str">
        <f>IF($A1158="","",YEAR($A1158)*100+MONTH($A1158))</f>
        <v/>
      </c>
      <c r="D1158" t="str">
        <f>IF($C1158="","",VLOOKUP($C1158,Baux!$A:$K,2,FALSE))</f>
        <v/>
      </c>
      <c r="E1158" t="str">
        <f>IF($C1158="","",VLOOKUP(VLOOKUP($C1158,Baux!$A:$K,3,FALSE),Locataires!$A:$I,2,FALSE))</f>
        <v/>
      </c>
      <c r="F1158" t="str">
        <f>IF($C1158="","",VLOOKUP($C1158,Baux!$A:$K,8,FALSE))</f>
        <v/>
      </c>
      <c r="G1158" s="12" t="str">
        <f>IF(OR($A1158="",$F1158=""),"",DATE(YEAR($A1158),MONTH($A1158),$F1158))</f>
        <v/>
      </c>
      <c r="H1158" s="13" t="str">
        <f>IF($C1158="","",VLOOKUP($C1158,Baux!$A:$K,6,FALSE))</f>
        <v/>
      </c>
      <c r="I1158" s="13" t="str">
        <f>IF($C1158="","",VLOOKUP($C1158,Baux!$A:$K,7,FALSE))</f>
        <v/>
      </c>
      <c r="J1158" s="13" t="str">
        <f>IF($C1158="","",$H1158+$I1158)</f>
        <v/>
      </c>
      <c r="K1158" s="13" t="str">
        <f>IF($C1158="","",SUMIFS(Banque_Transactions!$E:$E,Banque_Transactions!$G:$G,$C1158&amp;"-"&amp;$B1158))</f>
        <v/>
      </c>
      <c r="L1158" s="13" t="str">
        <f>IF($C1158="","",$J1158-$K1158)</f>
        <v/>
      </c>
      <c r="M1158" t="str">
        <f>IF($C1158="","",IF($L1158&lt;=0,"Payé",IF($K1158=0,"Impayé","Partiel")))</f>
        <v/>
      </c>
    </row>
    <row r="1159" spans="1:13" ht="15">
      <c r="A1159" s="17"/>
      <c r="B1159" t="str">
        <f>IF($A1159="","",YEAR($A1159)*100+MONTH($A1159))</f>
        <v/>
      </c>
      <c r="D1159" t="str">
        <f>IF($C1159="","",VLOOKUP($C1159,Baux!$A:$K,2,FALSE))</f>
        <v/>
      </c>
      <c r="E1159" t="str">
        <f>IF($C1159="","",VLOOKUP(VLOOKUP($C1159,Baux!$A:$K,3,FALSE),Locataires!$A:$I,2,FALSE))</f>
        <v/>
      </c>
      <c r="F1159" t="str">
        <f>IF($C1159="","",VLOOKUP($C1159,Baux!$A:$K,8,FALSE))</f>
        <v/>
      </c>
      <c r="G1159" s="12" t="str">
        <f>IF(OR($A1159="",$F1159=""),"",DATE(YEAR($A1159),MONTH($A1159),$F1159))</f>
        <v/>
      </c>
      <c r="H1159" s="13" t="str">
        <f>IF($C1159="","",VLOOKUP($C1159,Baux!$A:$K,6,FALSE))</f>
        <v/>
      </c>
      <c r="I1159" s="13" t="str">
        <f>IF($C1159="","",VLOOKUP($C1159,Baux!$A:$K,7,FALSE))</f>
        <v/>
      </c>
      <c r="J1159" s="13" t="str">
        <f>IF($C1159="","",$H1159+$I1159)</f>
        <v/>
      </c>
      <c r="K1159" s="13" t="str">
        <f>IF($C1159="","",SUMIFS(Banque_Transactions!$E:$E,Banque_Transactions!$G:$G,$C1159&amp;"-"&amp;$B1159))</f>
        <v/>
      </c>
      <c r="L1159" s="13" t="str">
        <f>IF($C1159="","",$J1159-$K1159)</f>
        <v/>
      </c>
      <c r="M1159" t="str">
        <f>IF($C1159="","",IF($L1159&lt;=0,"Payé",IF($K1159=0,"Impayé","Partiel")))</f>
        <v/>
      </c>
    </row>
    <row r="1160" spans="1:13" ht="15">
      <c r="A1160" s="17"/>
      <c r="B1160" t="str">
        <f>IF($A1160="","",YEAR($A1160)*100+MONTH($A1160))</f>
        <v/>
      </c>
      <c r="D1160" t="str">
        <f>IF($C1160="","",VLOOKUP($C1160,Baux!$A:$K,2,FALSE))</f>
        <v/>
      </c>
      <c r="E1160" t="str">
        <f>IF($C1160="","",VLOOKUP(VLOOKUP($C1160,Baux!$A:$K,3,FALSE),Locataires!$A:$I,2,FALSE))</f>
        <v/>
      </c>
      <c r="F1160" t="str">
        <f>IF($C1160="","",VLOOKUP($C1160,Baux!$A:$K,8,FALSE))</f>
        <v/>
      </c>
      <c r="G1160" s="12" t="str">
        <f>IF(OR($A1160="",$F1160=""),"",DATE(YEAR($A1160),MONTH($A1160),$F1160))</f>
        <v/>
      </c>
      <c r="H1160" s="13" t="str">
        <f>IF($C1160="","",VLOOKUP($C1160,Baux!$A:$K,6,FALSE))</f>
        <v/>
      </c>
      <c r="I1160" s="13" t="str">
        <f>IF($C1160="","",VLOOKUP($C1160,Baux!$A:$K,7,FALSE))</f>
        <v/>
      </c>
      <c r="J1160" s="13" t="str">
        <f>IF($C1160="","",$H1160+$I1160)</f>
        <v/>
      </c>
      <c r="K1160" s="13" t="str">
        <f>IF($C1160="","",SUMIFS(Banque_Transactions!$E:$E,Banque_Transactions!$G:$G,$C1160&amp;"-"&amp;$B1160))</f>
        <v/>
      </c>
      <c r="L1160" s="13" t="str">
        <f>IF($C1160="","",$J1160-$K1160)</f>
        <v/>
      </c>
      <c r="M1160" t="str">
        <f>IF($C1160="","",IF($L1160&lt;=0,"Payé",IF($K1160=0,"Impayé","Partiel")))</f>
        <v/>
      </c>
    </row>
    <row r="1161" spans="1:13" ht="15">
      <c r="A1161" s="17"/>
      <c r="B1161" t="str">
        <f>IF($A1161="","",YEAR($A1161)*100+MONTH($A1161))</f>
        <v/>
      </c>
      <c r="D1161" t="str">
        <f>IF($C1161="","",VLOOKUP($C1161,Baux!$A:$K,2,FALSE))</f>
        <v/>
      </c>
      <c r="E1161" t="str">
        <f>IF($C1161="","",VLOOKUP(VLOOKUP($C1161,Baux!$A:$K,3,FALSE),Locataires!$A:$I,2,FALSE))</f>
        <v/>
      </c>
      <c r="F1161" t="str">
        <f>IF($C1161="","",VLOOKUP($C1161,Baux!$A:$K,8,FALSE))</f>
        <v/>
      </c>
      <c r="G1161" s="12" t="str">
        <f>IF(OR($A1161="",$F1161=""),"",DATE(YEAR($A1161),MONTH($A1161),$F1161))</f>
        <v/>
      </c>
      <c r="H1161" s="13" t="str">
        <f>IF($C1161="","",VLOOKUP($C1161,Baux!$A:$K,6,FALSE))</f>
        <v/>
      </c>
      <c r="I1161" s="13" t="str">
        <f>IF($C1161="","",VLOOKUP($C1161,Baux!$A:$K,7,FALSE))</f>
        <v/>
      </c>
      <c r="J1161" s="13" t="str">
        <f>IF($C1161="","",$H1161+$I1161)</f>
        <v/>
      </c>
      <c r="K1161" s="13" t="str">
        <f>IF($C1161="","",SUMIFS(Banque_Transactions!$E:$E,Banque_Transactions!$G:$G,$C1161&amp;"-"&amp;$B1161))</f>
        <v/>
      </c>
      <c r="L1161" s="13" t="str">
        <f>IF($C1161="","",$J1161-$K1161)</f>
        <v/>
      </c>
      <c r="M1161" t="str">
        <f>IF($C1161="","",IF($L1161&lt;=0,"Payé",IF($K1161=0,"Impayé","Partiel")))</f>
        <v/>
      </c>
    </row>
    <row r="1162" spans="1:13" ht="15">
      <c r="A1162" s="17"/>
      <c r="B1162" t="str">
        <f>IF($A1162="","",YEAR($A1162)*100+MONTH($A1162))</f>
        <v/>
      </c>
      <c r="D1162" t="str">
        <f>IF($C1162="","",VLOOKUP($C1162,Baux!$A:$K,2,FALSE))</f>
        <v/>
      </c>
      <c r="E1162" t="str">
        <f>IF($C1162="","",VLOOKUP(VLOOKUP($C1162,Baux!$A:$K,3,FALSE),Locataires!$A:$I,2,FALSE))</f>
        <v/>
      </c>
      <c r="F1162" t="str">
        <f>IF($C1162="","",VLOOKUP($C1162,Baux!$A:$K,8,FALSE))</f>
        <v/>
      </c>
      <c r="G1162" s="12" t="str">
        <f>IF(OR($A1162="",$F1162=""),"",DATE(YEAR($A1162),MONTH($A1162),$F1162))</f>
        <v/>
      </c>
      <c r="H1162" s="13" t="str">
        <f>IF($C1162="","",VLOOKUP($C1162,Baux!$A:$K,6,FALSE))</f>
        <v/>
      </c>
      <c r="I1162" s="13" t="str">
        <f>IF($C1162="","",VLOOKUP($C1162,Baux!$A:$K,7,FALSE))</f>
        <v/>
      </c>
      <c r="J1162" s="13" t="str">
        <f>IF($C1162="","",$H1162+$I1162)</f>
        <v/>
      </c>
      <c r="K1162" s="13" t="str">
        <f>IF($C1162="","",SUMIFS(Banque_Transactions!$E:$E,Banque_Transactions!$G:$G,$C1162&amp;"-"&amp;$B1162))</f>
        <v/>
      </c>
      <c r="L1162" s="13" t="str">
        <f>IF($C1162="","",$J1162-$K1162)</f>
        <v/>
      </c>
      <c r="M1162" t="str">
        <f>IF($C1162="","",IF($L1162&lt;=0,"Payé",IF($K1162=0,"Impayé","Partiel")))</f>
        <v/>
      </c>
    </row>
    <row r="1163" spans="1:13" ht="15">
      <c r="A1163" s="17"/>
      <c r="B1163" t="str">
        <f>IF($A1163="","",YEAR($A1163)*100+MONTH($A1163))</f>
        <v/>
      </c>
      <c r="D1163" t="str">
        <f>IF($C1163="","",VLOOKUP($C1163,Baux!$A:$K,2,FALSE))</f>
        <v/>
      </c>
      <c r="E1163" t="str">
        <f>IF($C1163="","",VLOOKUP(VLOOKUP($C1163,Baux!$A:$K,3,FALSE),Locataires!$A:$I,2,FALSE))</f>
        <v/>
      </c>
      <c r="F1163" t="str">
        <f>IF($C1163="","",VLOOKUP($C1163,Baux!$A:$K,8,FALSE))</f>
        <v/>
      </c>
      <c r="G1163" s="12" t="str">
        <f>IF(OR($A1163="",$F1163=""),"",DATE(YEAR($A1163),MONTH($A1163),$F1163))</f>
        <v/>
      </c>
      <c r="H1163" s="13" t="str">
        <f>IF($C1163="","",VLOOKUP($C1163,Baux!$A:$K,6,FALSE))</f>
        <v/>
      </c>
      <c r="I1163" s="13" t="str">
        <f>IF($C1163="","",VLOOKUP($C1163,Baux!$A:$K,7,FALSE))</f>
        <v/>
      </c>
      <c r="J1163" s="13" t="str">
        <f>IF($C1163="","",$H1163+$I1163)</f>
        <v/>
      </c>
      <c r="K1163" s="13" t="str">
        <f>IF($C1163="","",SUMIFS(Banque_Transactions!$E:$E,Banque_Transactions!$G:$G,$C1163&amp;"-"&amp;$B1163))</f>
        <v/>
      </c>
      <c r="L1163" s="13" t="str">
        <f>IF($C1163="","",$J1163-$K1163)</f>
        <v/>
      </c>
      <c r="M1163" t="str">
        <f>IF($C1163="","",IF($L1163&lt;=0,"Payé",IF($K1163=0,"Impayé","Partiel")))</f>
        <v/>
      </c>
    </row>
    <row r="1164" spans="1:13" ht="15">
      <c r="A1164" s="17"/>
      <c r="B1164" t="str">
        <f>IF($A1164="","",YEAR($A1164)*100+MONTH($A1164))</f>
        <v/>
      </c>
      <c r="D1164" t="str">
        <f>IF($C1164="","",VLOOKUP($C1164,Baux!$A:$K,2,FALSE))</f>
        <v/>
      </c>
      <c r="E1164" t="str">
        <f>IF($C1164="","",VLOOKUP(VLOOKUP($C1164,Baux!$A:$K,3,FALSE),Locataires!$A:$I,2,FALSE))</f>
        <v/>
      </c>
      <c r="F1164" t="str">
        <f>IF($C1164="","",VLOOKUP($C1164,Baux!$A:$K,8,FALSE))</f>
        <v/>
      </c>
      <c r="G1164" s="12" t="str">
        <f>IF(OR($A1164="",$F1164=""),"",DATE(YEAR($A1164),MONTH($A1164),$F1164))</f>
        <v/>
      </c>
      <c r="H1164" s="13" t="str">
        <f>IF($C1164="","",VLOOKUP($C1164,Baux!$A:$K,6,FALSE))</f>
        <v/>
      </c>
      <c r="I1164" s="13" t="str">
        <f>IF($C1164="","",VLOOKUP($C1164,Baux!$A:$K,7,FALSE))</f>
        <v/>
      </c>
      <c r="J1164" s="13" t="str">
        <f>IF($C1164="","",$H1164+$I1164)</f>
        <v/>
      </c>
      <c r="K1164" s="13" t="str">
        <f>IF($C1164="","",SUMIFS(Banque_Transactions!$E:$E,Banque_Transactions!$G:$G,$C1164&amp;"-"&amp;$B1164))</f>
        <v/>
      </c>
      <c r="L1164" s="13" t="str">
        <f>IF($C1164="","",$J1164-$K1164)</f>
        <v/>
      </c>
      <c r="M1164" t="str">
        <f>IF($C1164="","",IF($L1164&lt;=0,"Payé",IF($K1164=0,"Impayé","Partiel")))</f>
        <v/>
      </c>
    </row>
    <row r="1165" spans="1:13" ht="15">
      <c r="A1165" s="17"/>
      <c r="B1165" t="str">
        <f>IF($A1165="","",YEAR($A1165)*100+MONTH($A1165))</f>
        <v/>
      </c>
      <c r="D1165" t="str">
        <f>IF($C1165="","",VLOOKUP($C1165,Baux!$A:$K,2,FALSE))</f>
        <v/>
      </c>
      <c r="E1165" t="str">
        <f>IF($C1165="","",VLOOKUP(VLOOKUP($C1165,Baux!$A:$K,3,FALSE),Locataires!$A:$I,2,FALSE))</f>
        <v/>
      </c>
      <c r="F1165" t="str">
        <f>IF($C1165="","",VLOOKUP($C1165,Baux!$A:$K,8,FALSE))</f>
        <v/>
      </c>
      <c r="G1165" s="12" t="str">
        <f>IF(OR($A1165="",$F1165=""),"",DATE(YEAR($A1165),MONTH($A1165),$F1165))</f>
        <v/>
      </c>
      <c r="H1165" s="13" t="str">
        <f>IF($C1165="","",VLOOKUP($C1165,Baux!$A:$K,6,FALSE))</f>
        <v/>
      </c>
      <c r="I1165" s="13" t="str">
        <f>IF($C1165="","",VLOOKUP($C1165,Baux!$A:$K,7,FALSE))</f>
        <v/>
      </c>
      <c r="J1165" s="13" t="str">
        <f>IF($C1165="","",$H1165+$I1165)</f>
        <v/>
      </c>
      <c r="K1165" s="13" t="str">
        <f>IF($C1165="","",SUMIFS(Banque_Transactions!$E:$E,Banque_Transactions!$G:$G,$C1165&amp;"-"&amp;$B1165))</f>
        <v/>
      </c>
      <c r="L1165" s="13" t="str">
        <f>IF($C1165="","",$J1165-$K1165)</f>
        <v/>
      </c>
      <c r="M1165" t="str">
        <f>IF($C1165="","",IF($L1165&lt;=0,"Payé",IF($K1165=0,"Impayé","Partiel")))</f>
        <v/>
      </c>
    </row>
    <row r="1166" spans="1:13" ht="15">
      <c r="A1166" s="17"/>
      <c r="B1166" t="str">
        <f>IF($A1166="","",YEAR($A1166)*100+MONTH($A1166))</f>
        <v/>
      </c>
      <c r="D1166" t="str">
        <f>IF($C1166="","",VLOOKUP($C1166,Baux!$A:$K,2,FALSE))</f>
        <v/>
      </c>
      <c r="E1166" t="str">
        <f>IF($C1166="","",VLOOKUP(VLOOKUP($C1166,Baux!$A:$K,3,FALSE),Locataires!$A:$I,2,FALSE))</f>
        <v/>
      </c>
      <c r="F1166" t="str">
        <f>IF($C1166="","",VLOOKUP($C1166,Baux!$A:$K,8,FALSE))</f>
        <v/>
      </c>
      <c r="G1166" s="12" t="str">
        <f>IF(OR($A1166="",$F1166=""),"",DATE(YEAR($A1166),MONTH($A1166),$F1166))</f>
        <v/>
      </c>
      <c r="H1166" s="13" t="str">
        <f>IF($C1166="","",VLOOKUP($C1166,Baux!$A:$K,6,FALSE))</f>
        <v/>
      </c>
      <c r="I1166" s="13" t="str">
        <f>IF($C1166="","",VLOOKUP($C1166,Baux!$A:$K,7,FALSE))</f>
        <v/>
      </c>
      <c r="J1166" s="13" t="str">
        <f>IF($C1166="","",$H1166+$I1166)</f>
        <v/>
      </c>
      <c r="K1166" s="13" t="str">
        <f>IF($C1166="","",SUMIFS(Banque_Transactions!$E:$E,Banque_Transactions!$G:$G,$C1166&amp;"-"&amp;$B1166))</f>
        <v/>
      </c>
      <c r="L1166" s="13" t="str">
        <f>IF($C1166="","",$J1166-$K1166)</f>
        <v/>
      </c>
      <c r="M1166" t="str">
        <f>IF($C1166="","",IF($L1166&lt;=0,"Payé",IF($K1166=0,"Impayé","Partiel")))</f>
        <v/>
      </c>
    </row>
    <row r="1167" spans="1:13" ht="15">
      <c r="A1167" s="17"/>
      <c r="B1167" t="str">
        <f>IF($A1167="","",YEAR($A1167)*100+MONTH($A1167))</f>
        <v/>
      </c>
      <c r="D1167" t="str">
        <f>IF($C1167="","",VLOOKUP($C1167,Baux!$A:$K,2,FALSE))</f>
        <v/>
      </c>
      <c r="E1167" t="str">
        <f>IF($C1167="","",VLOOKUP(VLOOKUP($C1167,Baux!$A:$K,3,FALSE),Locataires!$A:$I,2,FALSE))</f>
        <v/>
      </c>
      <c r="F1167" t="str">
        <f>IF($C1167="","",VLOOKUP($C1167,Baux!$A:$K,8,FALSE))</f>
        <v/>
      </c>
      <c r="G1167" s="12" t="str">
        <f>IF(OR($A1167="",$F1167=""),"",DATE(YEAR($A1167),MONTH($A1167),$F1167))</f>
        <v/>
      </c>
      <c r="H1167" s="13" t="str">
        <f>IF($C1167="","",VLOOKUP($C1167,Baux!$A:$K,6,FALSE))</f>
        <v/>
      </c>
      <c r="I1167" s="13" t="str">
        <f>IF($C1167="","",VLOOKUP($C1167,Baux!$A:$K,7,FALSE))</f>
        <v/>
      </c>
      <c r="J1167" s="13" t="str">
        <f>IF($C1167="","",$H1167+$I1167)</f>
        <v/>
      </c>
      <c r="K1167" s="13" t="str">
        <f>IF($C1167="","",SUMIFS(Banque_Transactions!$E:$E,Banque_Transactions!$G:$G,$C1167&amp;"-"&amp;$B1167))</f>
        <v/>
      </c>
      <c r="L1167" s="13" t="str">
        <f>IF($C1167="","",$J1167-$K1167)</f>
        <v/>
      </c>
      <c r="M1167" t="str">
        <f>IF($C1167="","",IF($L1167&lt;=0,"Payé",IF($K1167=0,"Impayé","Partiel")))</f>
        <v/>
      </c>
    </row>
    <row r="1168" spans="1:13" ht="15">
      <c r="A1168" s="17"/>
      <c r="B1168" t="str">
        <f>IF($A1168="","",YEAR($A1168)*100+MONTH($A1168))</f>
        <v/>
      </c>
      <c r="D1168" t="str">
        <f>IF($C1168="","",VLOOKUP($C1168,Baux!$A:$K,2,FALSE))</f>
        <v/>
      </c>
      <c r="E1168" t="str">
        <f>IF($C1168="","",VLOOKUP(VLOOKUP($C1168,Baux!$A:$K,3,FALSE),Locataires!$A:$I,2,FALSE))</f>
        <v/>
      </c>
      <c r="F1168" t="str">
        <f>IF($C1168="","",VLOOKUP($C1168,Baux!$A:$K,8,FALSE))</f>
        <v/>
      </c>
      <c r="G1168" s="12" t="str">
        <f>IF(OR($A1168="",$F1168=""),"",DATE(YEAR($A1168),MONTH($A1168),$F1168))</f>
        <v/>
      </c>
      <c r="H1168" s="13" t="str">
        <f>IF($C1168="","",VLOOKUP($C1168,Baux!$A:$K,6,FALSE))</f>
        <v/>
      </c>
      <c r="I1168" s="13" t="str">
        <f>IF($C1168="","",VLOOKUP($C1168,Baux!$A:$K,7,FALSE))</f>
        <v/>
      </c>
      <c r="J1168" s="13" t="str">
        <f>IF($C1168="","",$H1168+$I1168)</f>
        <v/>
      </c>
      <c r="K1168" s="13" t="str">
        <f>IF($C1168="","",SUMIFS(Banque_Transactions!$E:$E,Banque_Transactions!$G:$G,$C1168&amp;"-"&amp;$B1168))</f>
        <v/>
      </c>
      <c r="L1168" s="13" t="str">
        <f>IF($C1168="","",$J1168-$K1168)</f>
        <v/>
      </c>
      <c r="M1168" t="str">
        <f>IF($C1168="","",IF($L1168&lt;=0,"Payé",IF($K1168=0,"Impayé","Partiel")))</f>
        <v/>
      </c>
    </row>
    <row r="1169" spans="1:13" ht="15">
      <c r="A1169" s="17"/>
      <c r="B1169" t="str">
        <f>IF($A1169="","",YEAR($A1169)*100+MONTH($A1169))</f>
        <v/>
      </c>
      <c r="D1169" t="str">
        <f>IF($C1169="","",VLOOKUP($C1169,Baux!$A:$K,2,FALSE))</f>
        <v/>
      </c>
      <c r="E1169" t="str">
        <f>IF($C1169="","",VLOOKUP(VLOOKUP($C1169,Baux!$A:$K,3,FALSE),Locataires!$A:$I,2,FALSE))</f>
        <v/>
      </c>
      <c r="F1169" t="str">
        <f>IF($C1169="","",VLOOKUP($C1169,Baux!$A:$K,8,FALSE))</f>
        <v/>
      </c>
      <c r="G1169" s="12" t="str">
        <f>IF(OR($A1169="",$F1169=""),"",DATE(YEAR($A1169),MONTH($A1169),$F1169))</f>
        <v/>
      </c>
      <c r="H1169" s="13" t="str">
        <f>IF($C1169="","",VLOOKUP($C1169,Baux!$A:$K,6,FALSE))</f>
        <v/>
      </c>
      <c r="I1169" s="13" t="str">
        <f>IF($C1169="","",VLOOKUP($C1169,Baux!$A:$K,7,FALSE))</f>
        <v/>
      </c>
      <c r="J1169" s="13" t="str">
        <f>IF($C1169="","",$H1169+$I1169)</f>
        <v/>
      </c>
      <c r="K1169" s="13" t="str">
        <f>IF($C1169="","",SUMIFS(Banque_Transactions!$E:$E,Banque_Transactions!$G:$G,$C1169&amp;"-"&amp;$B1169))</f>
        <v/>
      </c>
      <c r="L1169" s="13" t="str">
        <f>IF($C1169="","",$J1169-$K1169)</f>
        <v/>
      </c>
      <c r="M1169" t="str">
        <f>IF($C1169="","",IF($L1169&lt;=0,"Payé",IF($K1169=0,"Impayé","Partiel")))</f>
        <v/>
      </c>
    </row>
    <row r="1170" spans="1:13" ht="15">
      <c r="A1170" s="17"/>
      <c r="B1170" t="str">
        <f>IF($A1170="","",YEAR($A1170)*100+MONTH($A1170))</f>
        <v/>
      </c>
      <c r="D1170" t="str">
        <f>IF($C1170="","",VLOOKUP($C1170,Baux!$A:$K,2,FALSE))</f>
        <v/>
      </c>
      <c r="E1170" t="str">
        <f>IF($C1170="","",VLOOKUP(VLOOKUP($C1170,Baux!$A:$K,3,FALSE),Locataires!$A:$I,2,FALSE))</f>
        <v/>
      </c>
      <c r="F1170" t="str">
        <f>IF($C1170="","",VLOOKUP($C1170,Baux!$A:$K,8,FALSE))</f>
        <v/>
      </c>
      <c r="G1170" s="12" t="str">
        <f>IF(OR($A1170="",$F1170=""),"",DATE(YEAR($A1170),MONTH($A1170),$F1170))</f>
        <v/>
      </c>
      <c r="H1170" s="13" t="str">
        <f>IF($C1170="","",VLOOKUP($C1170,Baux!$A:$K,6,FALSE))</f>
        <v/>
      </c>
      <c r="I1170" s="13" t="str">
        <f>IF($C1170="","",VLOOKUP($C1170,Baux!$A:$K,7,FALSE))</f>
        <v/>
      </c>
      <c r="J1170" s="13" t="str">
        <f>IF($C1170="","",$H1170+$I1170)</f>
        <v/>
      </c>
      <c r="K1170" s="13" t="str">
        <f>IF($C1170="","",SUMIFS(Banque_Transactions!$E:$E,Banque_Transactions!$G:$G,$C1170&amp;"-"&amp;$B1170))</f>
        <v/>
      </c>
      <c r="L1170" s="13" t="str">
        <f>IF($C1170="","",$J1170-$K1170)</f>
        <v/>
      </c>
      <c r="M1170" t="str">
        <f>IF($C1170="","",IF($L1170&lt;=0,"Payé",IF($K1170=0,"Impayé","Partiel")))</f>
        <v/>
      </c>
    </row>
    <row r="1171" spans="1:13" ht="15">
      <c r="A1171" s="17"/>
      <c r="B1171" t="str">
        <f>IF($A1171="","",YEAR($A1171)*100+MONTH($A1171))</f>
        <v/>
      </c>
      <c r="D1171" t="str">
        <f>IF($C1171="","",VLOOKUP($C1171,Baux!$A:$K,2,FALSE))</f>
        <v/>
      </c>
      <c r="E1171" t="str">
        <f>IF($C1171="","",VLOOKUP(VLOOKUP($C1171,Baux!$A:$K,3,FALSE),Locataires!$A:$I,2,FALSE))</f>
        <v/>
      </c>
      <c r="F1171" t="str">
        <f>IF($C1171="","",VLOOKUP($C1171,Baux!$A:$K,8,FALSE))</f>
        <v/>
      </c>
      <c r="G1171" s="12" t="str">
        <f>IF(OR($A1171="",$F1171=""),"",DATE(YEAR($A1171),MONTH($A1171),$F1171))</f>
        <v/>
      </c>
      <c r="H1171" s="13" t="str">
        <f>IF($C1171="","",VLOOKUP($C1171,Baux!$A:$K,6,FALSE))</f>
        <v/>
      </c>
      <c r="I1171" s="13" t="str">
        <f>IF($C1171="","",VLOOKUP($C1171,Baux!$A:$K,7,FALSE))</f>
        <v/>
      </c>
      <c r="J1171" s="13" t="str">
        <f>IF($C1171="","",$H1171+$I1171)</f>
        <v/>
      </c>
      <c r="K1171" s="13" t="str">
        <f>IF($C1171="","",SUMIFS(Banque_Transactions!$E:$E,Banque_Transactions!$G:$G,$C1171&amp;"-"&amp;$B1171))</f>
        <v/>
      </c>
      <c r="L1171" s="13" t="str">
        <f>IF($C1171="","",$J1171-$K1171)</f>
        <v/>
      </c>
      <c r="M1171" t="str">
        <f>IF($C1171="","",IF($L1171&lt;=0,"Payé",IF($K1171=0,"Impayé","Partiel")))</f>
        <v/>
      </c>
    </row>
    <row r="1172" spans="1:13" ht="15">
      <c r="A1172" s="17"/>
      <c r="B1172" t="str">
        <f>IF($A1172="","",YEAR($A1172)*100+MONTH($A1172))</f>
        <v/>
      </c>
      <c r="D1172" t="str">
        <f>IF($C1172="","",VLOOKUP($C1172,Baux!$A:$K,2,FALSE))</f>
        <v/>
      </c>
      <c r="E1172" t="str">
        <f>IF($C1172="","",VLOOKUP(VLOOKUP($C1172,Baux!$A:$K,3,FALSE),Locataires!$A:$I,2,FALSE))</f>
        <v/>
      </c>
      <c r="F1172" t="str">
        <f>IF($C1172="","",VLOOKUP($C1172,Baux!$A:$K,8,FALSE))</f>
        <v/>
      </c>
      <c r="G1172" s="12" t="str">
        <f>IF(OR($A1172="",$F1172=""),"",DATE(YEAR($A1172),MONTH($A1172),$F1172))</f>
        <v/>
      </c>
      <c r="H1172" s="13" t="str">
        <f>IF($C1172="","",VLOOKUP($C1172,Baux!$A:$K,6,FALSE))</f>
        <v/>
      </c>
      <c r="I1172" s="13" t="str">
        <f>IF($C1172="","",VLOOKUP($C1172,Baux!$A:$K,7,FALSE))</f>
        <v/>
      </c>
      <c r="J1172" s="13" t="str">
        <f>IF($C1172="","",$H1172+$I1172)</f>
        <v/>
      </c>
      <c r="K1172" s="13" t="str">
        <f>IF($C1172="","",SUMIFS(Banque_Transactions!$E:$E,Banque_Transactions!$G:$G,$C1172&amp;"-"&amp;$B1172))</f>
        <v/>
      </c>
      <c r="L1172" s="13" t="str">
        <f>IF($C1172="","",$J1172-$K1172)</f>
        <v/>
      </c>
      <c r="M1172" t="str">
        <f>IF($C1172="","",IF($L1172&lt;=0,"Payé",IF($K1172=0,"Impayé","Partiel")))</f>
        <v/>
      </c>
    </row>
    <row r="1173" spans="1:13" ht="15">
      <c r="A1173" s="17"/>
      <c r="B1173" t="str">
        <f>IF($A1173="","",YEAR($A1173)*100+MONTH($A1173))</f>
        <v/>
      </c>
      <c r="D1173" t="str">
        <f>IF($C1173="","",VLOOKUP($C1173,Baux!$A:$K,2,FALSE))</f>
        <v/>
      </c>
      <c r="E1173" t="str">
        <f>IF($C1173="","",VLOOKUP(VLOOKUP($C1173,Baux!$A:$K,3,FALSE),Locataires!$A:$I,2,FALSE))</f>
        <v/>
      </c>
      <c r="F1173" t="str">
        <f>IF($C1173="","",VLOOKUP($C1173,Baux!$A:$K,8,FALSE))</f>
        <v/>
      </c>
      <c r="G1173" s="12" t="str">
        <f>IF(OR($A1173="",$F1173=""),"",DATE(YEAR($A1173),MONTH($A1173),$F1173))</f>
        <v/>
      </c>
      <c r="H1173" s="13" t="str">
        <f>IF($C1173="","",VLOOKUP($C1173,Baux!$A:$K,6,FALSE))</f>
        <v/>
      </c>
      <c r="I1173" s="13" t="str">
        <f>IF($C1173="","",VLOOKUP($C1173,Baux!$A:$K,7,FALSE))</f>
        <v/>
      </c>
      <c r="J1173" s="13" t="str">
        <f>IF($C1173="","",$H1173+$I1173)</f>
        <v/>
      </c>
      <c r="K1173" s="13" t="str">
        <f>IF($C1173="","",SUMIFS(Banque_Transactions!$E:$E,Banque_Transactions!$G:$G,$C1173&amp;"-"&amp;$B1173))</f>
        <v/>
      </c>
      <c r="L1173" s="13" t="str">
        <f>IF($C1173="","",$J1173-$K1173)</f>
        <v/>
      </c>
      <c r="M1173" t="str">
        <f>IF($C1173="","",IF($L1173&lt;=0,"Payé",IF($K1173=0,"Impayé","Partiel")))</f>
        <v/>
      </c>
    </row>
    <row r="1174" spans="1:13" ht="15">
      <c r="A1174" s="17"/>
      <c r="B1174" t="str">
        <f>IF($A1174="","",YEAR($A1174)*100+MONTH($A1174))</f>
        <v/>
      </c>
      <c r="D1174" t="str">
        <f>IF($C1174="","",VLOOKUP($C1174,Baux!$A:$K,2,FALSE))</f>
        <v/>
      </c>
      <c r="E1174" t="str">
        <f>IF($C1174="","",VLOOKUP(VLOOKUP($C1174,Baux!$A:$K,3,FALSE),Locataires!$A:$I,2,FALSE))</f>
        <v/>
      </c>
      <c r="F1174" t="str">
        <f>IF($C1174="","",VLOOKUP($C1174,Baux!$A:$K,8,FALSE))</f>
        <v/>
      </c>
      <c r="G1174" s="12" t="str">
        <f>IF(OR($A1174="",$F1174=""),"",DATE(YEAR($A1174),MONTH($A1174),$F1174))</f>
        <v/>
      </c>
      <c r="H1174" s="13" t="str">
        <f>IF($C1174="","",VLOOKUP($C1174,Baux!$A:$K,6,FALSE))</f>
        <v/>
      </c>
      <c r="I1174" s="13" t="str">
        <f>IF($C1174="","",VLOOKUP($C1174,Baux!$A:$K,7,FALSE))</f>
        <v/>
      </c>
      <c r="J1174" s="13" t="str">
        <f>IF($C1174="","",$H1174+$I1174)</f>
        <v/>
      </c>
      <c r="K1174" s="13" t="str">
        <f>IF($C1174="","",SUMIFS(Banque_Transactions!$E:$E,Banque_Transactions!$G:$G,$C1174&amp;"-"&amp;$B1174))</f>
        <v/>
      </c>
      <c r="L1174" s="13" t="str">
        <f>IF($C1174="","",$J1174-$K1174)</f>
        <v/>
      </c>
      <c r="M1174" t="str">
        <f>IF($C1174="","",IF($L1174&lt;=0,"Payé",IF($K1174=0,"Impayé","Partiel")))</f>
        <v/>
      </c>
    </row>
    <row r="1175" spans="1:13" ht="15">
      <c r="A1175" s="17"/>
      <c r="B1175" t="str">
        <f>IF($A1175="","",YEAR($A1175)*100+MONTH($A1175))</f>
        <v/>
      </c>
      <c r="D1175" t="str">
        <f>IF($C1175="","",VLOOKUP($C1175,Baux!$A:$K,2,FALSE))</f>
        <v/>
      </c>
      <c r="E1175" t="str">
        <f>IF($C1175="","",VLOOKUP(VLOOKUP($C1175,Baux!$A:$K,3,FALSE),Locataires!$A:$I,2,FALSE))</f>
        <v/>
      </c>
      <c r="F1175" t="str">
        <f>IF($C1175="","",VLOOKUP($C1175,Baux!$A:$K,8,FALSE))</f>
        <v/>
      </c>
      <c r="G1175" s="12" t="str">
        <f>IF(OR($A1175="",$F1175=""),"",DATE(YEAR($A1175),MONTH($A1175),$F1175))</f>
        <v/>
      </c>
      <c r="H1175" s="13" t="str">
        <f>IF($C1175="","",VLOOKUP($C1175,Baux!$A:$K,6,FALSE))</f>
        <v/>
      </c>
      <c r="I1175" s="13" t="str">
        <f>IF($C1175="","",VLOOKUP($C1175,Baux!$A:$K,7,FALSE))</f>
        <v/>
      </c>
      <c r="J1175" s="13" t="str">
        <f>IF($C1175="","",$H1175+$I1175)</f>
        <v/>
      </c>
      <c r="K1175" s="13" t="str">
        <f>IF($C1175="","",SUMIFS(Banque_Transactions!$E:$E,Banque_Transactions!$G:$G,$C1175&amp;"-"&amp;$B1175))</f>
        <v/>
      </c>
      <c r="L1175" s="13" t="str">
        <f>IF($C1175="","",$J1175-$K1175)</f>
        <v/>
      </c>
      <c r="M1175" t="str">
        <f>IF($C1175="","",IF($L1175&lt;=0,"Payé",IF($K1175=0,"Impayé","Partiel")))</f>
        <v/>
      </c>
    </row>
    <row r="1176" spans="1:13" ht="15">
      <c r="A1176" s="17"/>
      <c r="B1176" t="str">
        <f>IF($A1176="","",YEAR($A1176)*100+MONTH($A1176))</f>
        <v/>
      </c>
      <c r="D1176" t="str">
        <f>IF($C1176="","",VLOOKUP($C1176,Baux!$A:$K,2,FALSE))</f>
        <v/>
      </c>
      <c r="E1176" t="str">
        <f>IF($C1176="","",VLOOKUP(VLOOKUP($C1176,Baux!$A:$K,3,FALSE),Locataires!$A:$I,2,FALSE))</f>
        <v/>
      </c>
      <c r="F1176" t="str">
        <f>IF($C1176="","",VLOOKUP($C1176,Baux!$A:$K,8,FALSE))</f>
        <v/>
      </c>
      <c r="G1176" s="12" t="str">
        <f>IF(OR($A1176="",$F1176=""),"",DATE(YEAR($A1176),MONTH($A1176),$F1176))</f>
        <v/>
      </c>
      <c r="H1176" s="13" t="str">
        <f>IF($C1176="","",VLOOKUP($C1176,Baux!$A:$K,6,FALSE))</f>
        <v/>
      </c>
      <c r="I1176" s="13" t="str">
        <f>IF($C1176="","",VLOOKUP($C1176,Baux!$A:$K,7,FALSE))</f>
        <v/>
      </c>
      <c r="J1176" s="13" t="str">
        <f>IF($C1176="","",$H1176+$I1176)</f>
        <v/>
      </c>
      <c r="K1176" s="13" t="str">
        <f>IF($C1176="","",SUMIFS(Banque_Transactions!$E:$E,Banque_Transactions!$G:$G,$C1176&amp;"-"&amp;$B1176))</f>
        <v/>
      </c>
      <c r="L1176" s="13" t="str">
        <f>IF($C1176="","",$J1176-$K1176)</f>
        <v/>
      </c>
      <c r="M1176" t="str">
        <f>IF($C1176="","",IF($L1176&lt;=0,"Payé",IF($K1176=0,"Impayé","Partiel")))</f>
        <v/>
      </c>
    </row>
    <row r="1177" spans="1:13" ht="15">
      <c r="A1177" s="17"/>
      <c r="B1177" t="str">
        <f>IF($A1177="","",YEAR($A1177)*100+MONTH($A1177))</f>
        <v/>
      </c>
      <c r="D1177" t="str">
        <f>IF($C1177="","",VLOOKUP($C1177,Baux!$A:$K,2,FALSE))</f>
        <v/>
      </c>
      <c r="E1177" t="str">
        <f>IF($C1177="","",VLOOKUP(VLOOKUP($C1177,Baux!$A:$K,3,FALSE),Locataires!$A:$I,2,FALSE))</f>
        <v/>
      </c>
      <c r="F1177" t="str">
        <f>IF($C1177="","",VLOOKUP($C1177,Baux!$A:$K,8,FALSE))</f>
        <v/>
      </c>
      <c r="G1177" s="12" t="str">
        <f>IF(OR($A1177="",$F1177=""),"",DATE(YEAR($A1177),MONTH($A1177),$F1177))</f>
        <v/>
      </c>
      <c r="H1177" s="13" t="str">
        <f>IF($C1177="","",VLOOKUP($C1177,Baux!$A:$K,6,FALSE))</f>
        <v/>
      </c>
      <c r="I1177" s="13" t="str">
        <f>IF($C1177="","",VLOOKUP($C1177,Baux!$A:$K,7,FALSE))</f>
        <v/>
      </c>
      <c r="J1177" s="13" t="str">
        <f>IF($C1177="","",$H1177+$I1177)</f>
        <v/>
      </c>
      <c r="K1177" s="13" t="str">
        <f>IF($C1177="","",SUMIFS(Banque_Transactions!$E:$E,Banque_Transactions!$G:$G,$C1177&amp;"-"&amp;$B1177))</f>
        <v/>
      </c>
      <c r="L1177" s="13" t="str">
        <f>IF($C1177="","",$J1177-$K1177)</f>
        <v/>
      </c>
      <c r="M1177" t="str">
        <f>IF($C1177="","",IF($L1177&lt;=0,"Payé",IF($K1177=0,"Impayé","Partiel")))</f>
        <v/>
      </c>
    </row>
    <row r="1178" spans="1:13" ht="15">
      <c r="A1178" s="17"/>
      <c r="B1178" t="str">
        <f>IF($A1178="","",YEAR($A1178)*100+MONTH($A1178))</f>
        <v/>
      </c>
      <c r="D1178" t="str">
        <f>IF($C1178="","",VLOOKUP($C1178,Baux!$A:$K,2,FALSE))</f>
        <v/>
      </c>
      <c r="E1178" t="str">
        <f>IF($C1178="","",VLOOKUP(VLOOKUP($C1178,Baux!$A:$K,3,FALSE),Locataires!$A:$I,2,FALSE))</f>
        <v/>
      </c>
      <c r="F1178" t="str">
        <f>IF($C1178="","",VLOOKUP($C1178,Baux!$A:$K,8,FALSE))</f>
        <v/>
      </c>
      <c r="G1178" s="12" t="str">
        <f>IF(OR($A1178="",$F1178=""),"",DATE(YEAR($A1178),MONTH($A1178),$F1178))</f>
        <v/>
      </c>
      <c r="H1178" s="13" t="str">
        <f>IF($C1178="","",VLOOKUP($C1178,Baux!$A:$K,6,FALSE))</f>
        <v/>
      </c>
      <c r="I1178" s="13" t="str">
        <f>IF($C1178="","",VLOOKUP($C1178,Baux!$A:$K,7,FALSE))</f>
        <v/>
      </c>
      <c r="J1178" s="13" t="str">
        <f>IF($C1178="","",$H1178+$I1178)</f>
        <v/>
      </c>
      <c r="K1178" s="13" t="str">
        <f>IF($C1178="","",SUMIFS(Banque_Transactions!$E:$E,Banque_Transactions!$G:$G,$C1178&amp;"-"&amp;$B1178))</f>
        <v/>
      </c>
      <c r="L1178" s="13" t="str">
        <f>IF($C1178="","",$J1178-$K1178)</f>
        <v/>
      </c>
      <c r="M1178" t="str">
        <f>IF($C1178="","",IF($L1178&lt;=0,"Payé",IF($K1178=0,"Impayé","Partiel")))</f>
        <v/>
      </c>
    </row>
    <row r="1179" spans="1:13" ht="15">
      <c r="A1179" s="17"/>
      <c r="B1179" t="str">
        <f>IF($A1179="","",YEAR($A1179)*100+MONTH($A1179))</f>
        <v/>
      </c>
      <c r="D1179" t="str">
        <f>IF($C1179="","",VLOOKUP($C1179,Baux!$A:$K,2,FALSE))</f>
        <v/>
      </c>
      <c r="E1179" t="str">
        <f>IF($C1179="","",VLOOKUP(VLOOKUP($C1179,Baux!$A:$K,3,FALSE),Locataires!$A:$I,2,FALSE))</f>
        <v/>
      </c>
      <c r="F1179" t="str">
        <f>IF($C1179="","",VLOOKUP($C1179,Baux!$A:$K,8,FALSE))</f>
        <v/>
      </c>
      <c r="G1179" s="12" t="str">
        <f>IF(OR($A1179="",$F1179=""),"",DATE(YEAR($A1179),MONTH($A1179),$F1179))</f>
        <v/>
      </c>
      <c r="H1179" s="13" t="str">
        <f>IF($C1179="","",VLOOKUP($C1179,Baux!$A:$K,6,FALSE))</f>
        <v/>
      </c>
      <c r="I1179" s="13" t="str">
        <f>IF($C1179="","",VLOOKUP($C1179,Baux!$A:$K,7,FALSE))</f>
        <v/>
      </c>
      <c r="J1179" s="13" t="str">
        <f>IF($C1179="","",$H1179+$I1179)</f>
        <v/>
      </c>
      <c r="K1179" s="13" t="str">
        <f>IF($C1179="","",SUMIFS(Banque_Transactions!$E:$E,Banque_Transactions!$G:$G,$C1179&amp;"-"&amp;$B1179))</f>
        <v/>
      </c>
      <c r="L1179" s="13" t="str">
        <f>IF($C1179="","",$J1179-$K1179)</f>
        <v/>
      </c>
      <c r="M1179" t="str">
        <f>IF($C1179="","",IF($L1179&lt;=0,"Payé",IF($K1179=0,"Impayé","Partiel")))</f>
        <v/>
      </c>
    </row>
    <row r="1180" spans="1:13" ht="15">
      <c r="A1180" s="17"/>
      <c r="B1180" t="str">
        <f>IF($A1180="","",YEAR($A1180)*100+MONTH($A1180))</f>
        <v/>
      </c>
      <c r="D1180" t="str">
        <f>IF($C1180="","",VLOOKUP($C1180,Baux!$A:$K,2,FALSE))</f>
        <v/>
      </c>
      <c r="E1180" t="str">
        <f>IF($C1180="","",VLOOKUP(VLOOKUP($C1180,Baux!$A:$K,3,FALSE),Locataires!$A:$I,2,FALSE))</f>
        <v/>
      </c>
      <c r="F1180" t="str">
        <f>IF($C1180="","",VLOOKUP($C1180,Baux!$A:$K,8,FALSE))</f>
        <v/>
      </c>
      <c r="G1180" s="12" t="str">
        <f>IF(OR($A1180="",$F1180=""),"",DATE(YEAR($A1180),MONTH($A1180),$F1180))</f>
        <v/>
      </c>
      <c r="H1180" s="13" t="str">
        <f>IF($C1180="","",VLOOKUP($C1180,Baux!$A:$K,6,FALSE))</f>
        <v/>
      </c>
      <c r="I1180" s="13" t="str">
        <f>IF($C1180="","",VLOOKUP($C1180,Baux!$A:$K,7,FALSE))</f>
        <v/>
      </c>
      <c r="J1180" s="13" t="str">
        <f>IF($C1180="","",$H1180+$I1180)</f>
        <v/>
      </c>
      <c r="K1180" s="13" t="str">
        <f>IF($C1180="","",SUMIFS(Banque_Transactions!$E:$E,Banque_Transactions!$G:$G,$C1180&amp;"-"&amp;$B1180))</f>
        <v/>
      </c>
      <c r="L1180" s="13" t="str">
        <f>IF($C1180="","",$J1180-$K1180)</f>
        <v/>
      </c>
      <c r="M1180" t="str">
        <f>IF($C1180="","",IF($L1180&lt;=0,"Payé",IF($K1180=0,"Impayé","Partiel")))</f>
        <v/>
      </c>
    </row>
    <row r="1181" spans="1:13" ht="15">
      <c r="A1181" s="17"/>
      <c r="B1181" t="str">
        <f>IF($A1181="","",YEAR($A1181)*100+MONTH($A1181))</f>
        <v/>
      </c>
      <c r="D1181" t="str">
        <f>IF($C1181="","",VLOOKUP($C1181,Baux!$A:$K,2,FALSE))</f>
        <v/>
      </c>
      <c r="E1181" t="str">
        <f>IF($C1181="","",VLOOKUP(VLOOKUP($C1181,Baux!$A:$K,3,FALSE),Locataires!$A:$I,2,FALSE))</f>
        <v/>
      </c>
      <c r="F1181" t="str">
        <f>IF($C1181="","",VLOOKUP($C1181,Baux!$A:$K,8,FALSE))</f>
        <v/>
      </c>
      <c r="G1181" s="12" t="str">
        <f>IF(OR($A1181="",$F1181=""),"",DATE(YEAR($A1181),MONTH($A1181),$F1181))</f>
        <v/>
      </c>
      <c r="H1181" s="13" t="str">
        <f>IF($C1181="","",VLOOKUP($C1181,Baux!$A:$K,6,FALSE))</f>
        <v/>
      </c>
      <c r="I1181" s="13" t="str">
        <f>IF($C1181="","",VLOOKUP($C1181,Baux!$A:$K,7,FALSE))</f>
        <v/>
      </c>
      <c r="J1181" s="13" t="str">
        <f>IF($C1181="","",$H1181+$I1181)</f>
        <v/>
      </c>
      <c r="K1181" s="13" t="str">
        <f>IF($C1181="","",SUMIFS(Banque_Transactions!$E:$E,Banque_Transactions!$G:$G,$C1181&amp;"-"&amp;$B1181))</f>
        <v/>
      </c>
      <c r="L1181" s="13" t="str">
        <f>IF($C1181="","",$J1181-$K1181)</f>
        <v/>
      </c>
      <c r="M1181" t="str">
        <f>IF($C1181="","",IF($L1181&lt;=0,"Payé",IF($K1181=0,"Impayé","Partiel")))</f>
        <v/>
      </c>
    </row>
    <row r="1182" spans="1:13" ht="15">
      <c r="A1182" s="17"/>
      <c r="B1182" t="str">
        <f>IF($A1182="","",YEAR($A1182)*100+MONTH($A1182))</f>
        <v/>
      </c>
      <c r="D1182" t="str">
        <f>IF($C1182="","",VLOOKUP($C1182,Baux!$A:$K,2,FALSE))</f>
        <v/>
      </c>
      <c r="E1182" t="str">
        <f>IF($C1182="","",VLOOKUP(VLOOKUP($C1182,Baux!$A:$K,3,FALSE),Locataires!$A:$I,2,FALSE))</f>
        <v/>
      </c>
      <c r="F1182" t="str">
        <f>IF($C1182="","",VLOOKUP($C1182,Baux!$A:$K,8,FALSE))</f>
        <v/>
      </c>
      <c r="G1182" s="12" t="str">
        <f>IF(OR($A1182="",$F1182=""),"",DATE(YEAR($A1182),MONTH($A1182),$F1182))</f>
        <v/>
      </c>
      <c r="H1182" s="13" t="str">
        <f>IF($C1182="","",VLOOKUP($C1182,Baux!$A:$K,6,FALSE))</f>
        <v/>
      </c>
      <c r="I1182" s="13" t="str">
        <f>IF($C1182="","",VLOOKUP($C1182,Baux!$A:$K,7,FALSE))</f>
        <v/>
      </c>
      <c r="J1182" s="13" t="str">
        <f>IF($C1182="","",$H1182+$I1182)</f>
        <v/>
      </c>
      <c r="K1182" s="13" t="str">
        <f>IF($C1182="","",SUMIFS(Banque_Transactions!$E:$E,Banque_Transactions!$G:$G,$C1182&amp;"-"&amp;$B1182))</f>
        <v/>
      </c>
      <c r="L1182" s="13" t="str">
        <f>IF($C1182="","",$J1182-$K1182)</f>
        <v/>
      </c>
      <c r="M1182" t="str">
        <f>IF($C1182="","",IF($L1182&lt;=0,"Payé",IF($K1182=0,"Impayé","Partiel")))</f>
        <v/>
      </c>
    </row>
    <row r="1183" spans="1:13" ht="15">
      <c r="A1183" s="17"/>
      <c r="B1183" t="str">
        <f>IF($A1183="","",YEAR($A1183)*100+MONTH($A1183))</f>
        <v/>
      </c>
      <c r="D1183" t="str">
        <f>IF($C1183="","",VLOOKUP($C1183,Baux!$A:$K,2,FALSE))</f>
        <v/>
      </c>
      <c r="E1183" t="str">
        <f>IF($C1183="","",VLOOKUP(VLOOKUP($C1183,Baux!$A:$K,3,FALSE),Locataires!$A:$I,2,FALSE))</f>
        <v/>
      </c>
      <c r="F1183" t="str">
        <f>IF($C1183="","",VLOOKUP($C1183,Baux!$A:$K,8,FALSE))</f>
        <v/>
      </c>
      <c r="G1183" s="12" t="str">
        <f>IF(OR($A1183="",$F1183=""),"",DATE(YEAR($A1183),MONTH($A1183),$F1183))</f>
        <v/>
      </c>
      <c r="H1183" s="13" t="str">
        <f>IF($C1183="","",VLOOKUP($C1183,Baux!$A:$K,6,FALSE))</f>
        <v/>
      </c>
      <c r="I1183" s="13" t="str">
        <f>IF($C1183="","",VLOOKUP($C1183,Baux!$A:$K,7,FALSE))</f>
        <v/>
      </c>
      <c r="J1183" s="13" t="str">
        <f>IF($C1183="","",$H1183+$I1183)</f>
        <v/>
      </c>
      <c r="K1183" s="13" t="str">
        <f>IF($C1183="","",SUMIFS(Banque_Transactions!$E:$E,Banque_Transactions!$G:$G,$C1183&amp;"-"&amp;$B1183))</f>
        <v/>
      </c>
      <c r="L1183" s="13" t="str">
        <f>IF($C1183="","",$J1183-$K1183)</f>
        <v/>
      </c>
      <c r="M1183" t="str">
        <f>IF($C1183="","",IF($L1183&lt;=0,"Payé",IF($K1183=0,"Impayé","Partiel")))</f>
        <v/>
      </c>
    </row>
    <row r="1184" spans="1:13" ht="15">
      <c r="A1184" s="17"/>
      <c r="B1184" t="str">
        <f>IF($A1184="","",YEAR($A1184)*100+MONTH($A1184))</f>
        <v/>
      </c>
      <c r="D1184" t="str">
        <f>IF($C1184="","",VLOOKUP($C1184,Baux!$A:$K,2,FALSE))</f>
        <v/>
      </c>
      <c r="E1184" t="str">
        <f>IF($C1184="","",VLOOKUP(VLOOKUP($C1184,Baux!$A:$K,3,FALSE),Locataires!$A:$I,2,FALSE))</f>
        <v/>
      </c>
      <c r="F1184" t="str">
        <f>IF($C1184="","",VLOOKUP($C1184,Baux!$A:$K,8,FALSE))</f>
        <v/>
      </c>
      <c r="G1184" s="12" t="str">
        <f>IF(OR($A1184="",$F1184=""),"",DATE(YEAR($A1184),MONTH($A1184),$F1184))</f>
        <v/>
      </c>
      <c r="H1184" s="13" t="str">
        <f>IF($C1184="","",VLOOKUP($C1184,Baux!$A:$K,6,FALSE))</f>
        <v/>
      </c>
      <c r="I1184" s="13" t="str">
        <f>IF($C1184="","",VLOOKUP($C1184,Baux!$A:$K,7,FALSE))</f>
        <v/>
      </c>
      <c r="J1184" s="13" t="str">
        <f>IF($C1184="","",$H1184+$I1184)</f>
        <v/>
      </c>
      <c r="K1184" s="13" t="str">
        <f>IF($C1184="","",SUMIFS(Banque_Transactions!$E:$E,Banque_Transactions!$G:$G,$C1184&amp;"-"&amp;$B1184))</f>
        <v/>
      </c>
      <c r="L1184" s="13" t="str">
        <f>IF($C1184="","",$J1184-$K1184)</f>
        <v/>
      </c>
      <c r="M1184" t="str">
        <f>IF($C1184="","",IF($L1184&lt;=0,"Payé",IF($K1184=0,"Impayé","Partiel")))</f>
        <v/>
      </c>
    </row>
    <row r="1185" spans="1:13" ht="15">
      <c r="A1185" s="17"/>
      <c r="B1185" t="str">
        <f>IF($A1185="","",YEAR($A1185)*100+MONTH($A1185))</f>
        <v/>
      </c>
      <c r="D1185" t="str">
        <f>IF($C1185="","",VLOOKUP($C1185,Baux!$A:$K,2,FALSE))</f>
        <v/>
      </c>
      <c r="E1185" t="str">
        <f>IF($C1185="","",VLOOKUP(VLOOKUP($C1185,Baux!$A:$K,3,FALSE),Locataires!$A:$I,2,FALSE))</f>
        <v/>
      </c>
      <c r="F1185" t="str">
        <f>IF($C1185="","",VLOOKUP($C1185,Baux!$A:$K,8,FALSE))</f>
        <v/>
      </c>
      <c r="G1185" s="12" t="str">
        <f>IF(OR($A1185="",$F1185=""),"",DATE(YEAR($A1185),MONTH($A1185),$F1185))</f>
        <v/>
      </c>
      <c r="H1185" s="13" t="str">
        <f>IF($C1185="","",VLOOKUP($C1185,Baux!$A:$K,6,FALSE))</f>
        <v/>
      </c>
      <c r="I1185" s="13" t="str">
        <f>IF($C1185="","",VLOOKUP($C1185,Baux!$A:$K,7,FALSE))</f>
        <v/>
      </c>
      <c r="J1185" s="13" t="str">
        <f>IF($C1185="","",$H1185+$I1185)</f>
        <v/>
      </c>
      <c r="K1185" s="13" t="str">
        <f>IF($C1185="","",SUMIFS(Banque_Transactions!$E:$E,Banque_Transactions!$G:$G,$C1185&amp;"-"&amp;$B1185))</f>
        <v/>
      </c>
      <c r="L1185" s="13" t="str">
        <f>IF($C1185="","",$J1185-$K1185)</f>
        <v/>
      </c>
      <c r="M1185" t="str">
        <f>IF($C1185="","",IF($L1185&lt;=0,"Payé",IF($K1185=0,"Impayé","Partiel")))</f>
        <v/>
      </c>
    </row>
    <row r="1186" spans="1:13" ht="15">
      <c r="A1186" s="17"/>
      <c r="B1186" t="str">
        <f>IF($A1186="","",YEAR($A1186)*100+MONTH($A1186))</f>
        <v/>
      </c>
      <c r="D1186" t="str">
        <f>IF($C1186="","",VLOOKUP($C1186,Baux!$A:$K,2,FALSE))</f>
        <v/>
      </c>
      <c r="E1186" t="str">
        <f>IF($C1186="","",VLOOKUP(VLOOKUP($C1186,Baux!$A:$K,3,FALSE),Locataires!$A:$I,2,FALSE))</f>
        <v/>
      </c>
      <c r="F1186" t="str">
        <f>IF($C1186="","",VLOOKUP($C1186,Baux!$A:$K,8,FALSE))</f>
        <v/>
      </c>
      <c r="G1186" s="12" t="str">
        <f>IF(OR($A1186="",$F1186=""),"",DATE(YEAR($A1186),MONTH($A1186),$F1186))</f>
        <v/>
      </c>
      <c r="H1186" s="13" t="str">
        <f>IF($C1186="","",VLOOKUP($C1186,Baux!$A:$K,6,FALSE))</f>
        <v/>
      </c>
      <c r="I1186" s="13" t="str">
        <f>IF($C1186="","",VLOOKUP($C1186,Baux!$A:$K,7,FALSE))</f>
        <v/>
      </c>
      <c r="J1186" s="13" t="str">
        <f>IF($C1186="","",$H1186+$I1186)</f>
        <v/>
      </c>
      <c r="K1186" s="13" t="str">
        <f>IF($C1186="","",SUMIFS(Banque_Transactions!$E:$E,Banque_Transactions!$G:$G,$C1186&amp;"-"&amp;$B1186))</f>
        <v/>
      </c>
      <c r="L1186" s="13" t="str">
        <f>IF($C1186="","",$J1186-$K1186)</f>
        <v/>
      </c>
      <c r="M1186" t="str">
        <f>IF($C1186="","",IF($L1186&lt;=0,"Payé",IF($K1186=0,"Impayé","Partiel")))</f>
        <v/>
      </c>
    </row>
    <row r="1187" spans="1:13" ht="15">
      <c r="A1187" s="17"/>
      <c r="B1187" t="str">
        <f>IF($A1187="","",YEAR($A1187)*100+MONTH($A1187))</f>
        <v/>
      </c>
      <c r="D1187" t="str">
        <f>IF($C1187="","",VLOOKUP($C1187,Baux!$A:$K,2,FALSE))</f>
        <v/>
      </c>
      <c r="E1187" t="str">
        <f>IF($C1187="","",VLOOKUP(VLOOKUP($C1187,Baux!$A:$K,3,FALSE),Locataires!$A:$I,2,FALSE))</f>
        <v/>
      </c>
      <c r="F1187" t="str">
        <f>IF($C1187="","",VLOOKUP($C1187,Baux!$A:$K,8,FALSE))</f>
        <v/>
      </c>
      <c r="G1187" s="12" t="str">
        <f>IF(OR($A1187="",$F1187=""),"",DATE(YEAR($A1187),MONTH($A1187),$F1187))</f>
        <v/>
      </c>
      <c r="H1187" s="13" t="str">
        <f>IF($C1187="","",VLOOKUP($C1187,Baux!$A:$K,6,FALSE))</f>
        <v/>
      </c>
      <c r="I1187" s="13" t="str">
        <f>IF($C1187="","",VLOOKUP($C1187,Baux!$A:$K,7,FALSE))</f>
        <v/>
      </c>
      <c r="J1187" s="13" t="str">
        <f>IF($C1187="","",$H1187+$I1187)</f>
        <v/>
      </c>
      <c r="K1187" s="13" t="str">
        <f>IF($C1187="","",SUMIFS(Banque_Transactions!$E:$E,Banque_Transactions!$G:$G,$C1187&amp;"-"&amp;$B1187))</f>
        <v/>
      </c>
      <c r="L1187" s="13" t="str">
        <f>IF($C1187="","",$J1187-$K1187)</f>
        <v/>
      </c>
      <c r="M1187" t="str">
        <f>IF($C1187="","",IF($L1187&lt;=0,"Payé",IF($K1187=0,"Impayé","Partiel")))</f>
        <v/>
      </c>
    </row>
    <row r="1188" spans="1:13" ht="15">
      <c r="A1188" s="17"/>
      <c r="B1188" t="str">
        <f>IF($A1188="","",YEAR($A1188)*100+MONTH($A1188))</f>
        <v/>
      </c>
      <c r="D1188" t="str">
        <f>IF($C1188="","",VLOOKUP($C1188,Baux!$A:$K,2,FALSE))</f>
        <v/>
      </c>
      <c r="E1188" t="str">
        <f>IF($C1188="","",VLOOKUP(VLOOKUP($C1188,Baux!$A:$K,3,FALSE),Locataires!$A:$I,2,FALSE))</f>
        <v/>
      </c>
      <c r="F1188" t="str">
        <f>IF($C1188="","",VLOOKUP($C1188,Baux!$A:$K,8,FALSE))</f>
        <v/>
      </c>
      <c r="G1188" s="12" t="str">
        <f>IF(OR($A1188="",$F1188=""),"",DATE(YEAR($A1188),MONTH($A1188),$F1188))</f>
        <v/>
      </c>
      <c r="H1188" s="13" t="str">
        <f>IF($C1188="","",VLOOKUP($C1188,Baux!$A:$K,6,FALSE))</f>
        <v/>
      </c>
      <c r="I1188" s="13" t="str">
        <f>IF($C1188="","",VLOOKUP($C1188,Baux!$A:$K,7,FALSE))</f>
        <v/>
      </c>
      <c r="J1188" s="13" t="str">
        <f>IF($C1188="","",$H1188+$I1188)</f>
        <v/>
      </c>
      <c r="K1188" s="13" t="str">
        <f>IF($C1188="","",SUMIFS(Banque_Transactions!$E:$E,Banque_Transactions!$G:$G,$C1188&amp;"-"&amp;$B1188))</f>
        <v/>
      </c>
      <c r="L1188" s="13" t="str">
        <f>IF($C1188="","",$J1188-$K1188)</f>
        <v/>
      </c>
      <c r="M1188" t="str">
        <f>IF($C1188="","",IF($L1188&lt;=0,"Payé",IF($K1188=0,"Impayé","Partiel")))</f>
        <v/>
      </c>
    </row>
    <row r="1189" spans="1:13" ht="15">
      <c r="A1189" s="17"/>
      <c r="B1189" t="str">
        <f>IF($A1189="","",YEAR($A1189)*100+MONTH($A1189))</f>
        <v/>
      </c>
      <c r="D1189" t="str">
        <f>IF($C1189="","",VLOOKUP($C1189,Baux!$A:$K,2,FALSE))</f>
        <v/>
      </c>
      <c r="E1189" t="str">
        <f>IF($C1189="","",VLOOKUP(VLOOKUP($C1189,Baux!$A:$K,3,FALSE),Locataires!$A:$I,2,FALSE))</f>
        <v/>
      </c>
      <c r="F1189" t="str">
        <f>IF($C1189="","",VLOOKUP($C1189,Baux!$A:$K,8,FALSE))</f>
        <v/>
      </c>
      <c r="G1189" s="12" t="str">
        <f>IF(OR($A1189="",$F1189=""),"",DATE(YEAR($A1189),MONTH($A1189),$F1189))</f>
        <v/>
      </c>
      <c r="H1189" s="13" t="str">
        <f>IF($C1189="","",VLOOKUP($C1189,Baux!$A:$K,6,FALSE))</f>
        <v/>
      </c>
      <c r="I1189" s="13" t="str">
        <f>IF($C1189="","",VLOOKUP($C1189,Baux!$A:$K,7,FALSE))</f>
        <v/>
      </c>
      <c r="J1189" s="13" t="str">
        <f>IF($C1189="","",$H1189+$I1189)</f>
        <v/>
      </c>
      <c r="K1189" s="13" t="str">
        <f>IF($C1189="","",SUMIFS(Banque_Transactions!$E:$E,Banque_Transactions!$G:$G,$C1189&amp;"-"&amp;$B1189))</f>
        <v/>
      </c>
      <c r="L1189" s="13" t="str">
        <f>IF($C1189="","",$J1189-$K1189)</f>
        <v/>
      </c>
      <c r="M1189" t="str">
        <f>IF($C1189="","",IF($L1189&lt;=0,"Payé",IF($K1189=0,"Impayé","Partiel")))</f>
        <v/>
      </c>
    </row>
    <row r="1190" spans="1:13" ht="15">
      <c r="A1190" s="17"/>
      <c r="B1190" t="str">
        <f>IF($A1190="","",YEAR($A1190)*100+MONTH($A1190))</f>
        <v/>
      </c>
      <c r="D1190" t="str">
        <f>IF($C1190="","",VLOOKUP($C1190,Baux!$A:$K,2,FALSE))</f>
        <v/>
      </c>
      <c r="E1190" t="str">
        <f>IF($C1190="","",VLOOKUP(VLOOKUP($C1190,Baux!$A:$K,3,FALSE),Locataires!$A:$I,2,FALSE))</f>
        <v/>
      </c>
      <c r="F1190" t="str">
        <f>IF($C1190="","",VLOOKUP($C1190,Baux!$A:$K,8,FALSE))</f>
        <v/>
      </c>
      <c r="G1190" s="12" t="str">
        <f>IF(OR($A1190="",$F1190=""),"",DATE(YEAR($A1190),MONTH($A1190),$F1190))</f>
        <v/>
      </c>
      <c r="H1190" s="13" t="str">
        <f>IF($C1190="","",VLOOKUP($C1190,Baux!$A:$K,6,FALSE))</f>
        <v/>
      </c>
      <c r="I1190" s="13" t="str">
        <f>IF($C1190="","",VLOOKUP($C1190,Baux!$A:$K,7,FALSE))</f>
        <v/>
      </c>
      <c r="J1190" s="13" t="str">
        <f>IF($C1190="","",$H1190+$I1190)</f>
        <v/>
      </c>
      <c r="K1190" s="13" t="str">
        <f>IF($C1190="","",SUMIFS(Banque_Transactions!$E:$E,Banque_Transactions!$G:$G,$C1190&amp;"-"&amp;$B1190))</f>
        <v/>
      </c>
      <c r="L1190" s="13" t="str">
        <f>IF($C1190="","",$J1190-$K1190)</f>
        <v/>
      </c>
      <c r="M1190" t="str">
        <f>IF($C1190="","",IF($L1190&lt;=0,"Payé",IF($K1190=0,"Impayé","Partiel")))</f>
        <v/>
      </c>
    </row>
    <row r="1191" spans="1:13" ht="15">
      <c r="A1191" s="17"/>
      <c r="B1191" t="str">
        <f>IF($A1191="","",YEAR($A1191)*100+MONTH($A1191))</f>
        <v/>
      </c>
      <c r="D1191" t="str">
        <f>IF($C1191="","",VLOOKUP($C1191,Baux!$A:$K,2,FALSE))</f>
        <v/>
      </c>
      <c r="E1191" t="str">
        <f>IF($C1191="","",VLOOKUP(VLOOKUP($C1191,Baux!$A:$K,3,FALSE),Locataires!$A:$I,2,FALSE))</f>
        <v/>
      </c>
      <c r="F1191" t="str">
        <f>IF($C1191="","",VLOOKUP($C1191,Baux!$A:$K,8,FALSE))</f>
        <v/>
      </c>
      <c r="G1191" s="12" t="str">
        <f>IF(OR($A1191="",$F1191=""),"",DATE(YEAR($A1191),MONTH($A1191),$F1191))</f>
        <v/>
      </c>
      <c r="H1191" s="13" t="str">
        <f>IF($C1191="","",VLOOKUP($C1191,Baux!$A:$K,6,FALSE))</f>
        <v/>
      </c>
      <c r="I1191" s="13" t="str">
        <f>IF($C1191="","",VLOOKUP($C1191,Baux!$A:$K,7,FALSE))</f>
        <v/>
      </c>
      <c r="J1191" s="13" t="str">
        <f>IF($C1191="","",$H1191+$I1191)</f>
        <v/>
      </c>
      <c r="K1191" s="13" t="str">
        <f>IF($C1191="","",SUMIFS(Banque_Transactions!$E:$E,Banque_Transactions!$G:$G,$C1191&amp;"-"&amp;$B1191))</f>
        <v/>
      </c>
      <c r="L1191" s="13" t="str">
        <f>IF($C1191="","",$J1191-$K1191)</f>
        <v/>
      </c>
      <c r="M1191" t="str">
        <f>IF($C1191="","",IF($L1191&lt;=0,"Payé",IF($K1191=0,"Impayé","Partiel")))</f>
        <v/>
      </c>
    </row>
    <row r="1192" spans="1:13" ht="15">
      <c r="A1192" s="17"/>
      <c r="B1192" t="str">
        <f>IF($A1192="","",YEAR($A1192)*100+MONTH($A1192))</f>
        <v/>
      </c>
      <c r="D1192" t="str">
        <f>IF($C1192="","",VLOOKUP($C1192,Baux!$A:$K,2,FALSE))</f>
        <v/>
      </c>
      <c r="E1192" t="str">
        <f>IF($C1192="","",VLOOKUP(VLOOKUP($C1192,Baux!$A:$K,3,FALSE),Locataires!$A:$I,2,FALSE))</f>
        <v/>
      </c>
      <c r="F1192" t="str">
        <f>IF($C1192="","",VLOOKUP($C1192,Baux!$A:$K,8,FALSE))</f>
        <v/>
      </c>
      <c r="G1192" s="12" t="str">
        <f>IF(OR($A1192="",$F1192=""),"",DATE(YEAR($A1192),MONTH($A1192),$F1192))</f>
        <v/>
      </c>
      <c r="H1192" s="13" t="str">
        <f>IF($C1192="","",VLOOKUP($C1192,Baux!$A:$K,6,FALSE))</f>
        <v/>
      </c>
      <c r="I1192" s="13" t="str">
        <f>IF($C1192="","",VLOOKUP($C1192,Baux!$A:$K,7,FALSE))</f>
        <v/>
      </c>
      <c r="J1192" s="13" t="str">
        <f>IF($C1192="","",$H1192+$I1192)</f>
        <v/>
      </c>
      <c r="K1192" s="13" t="str">
        <f>IF($C1192="","",SUMIFS(Banque_Transactions!$E:$E,Banque_Transactions!$G:$G,$C1192&amp;"-"&amp;$B1192))</f>
        <v/>
      </c>
      <c r="L1192" s="13" t="str">
        <f>IF($C1192="","",$J1192-$K1192)</f>
        <v/>
      </c>
      <c r="M1192" t="str">
        <f>IF($C1192="","",IF($L1192&lt;=0,"Payé",IF($K1192=0,"Impayé","Partiel")))</f>
        <v/>
      </c>
    </row>
    <row r="1193" spans="1:13" ht="15">
      <c r="A1193" s="17"/>
      <c r="B1193" t="str">
        <f>IF($A1193="","",YEAR($A1193)*100+MONTH($A1193))</f>
        <v/>
      </c>
      <c r="D1193" t="str">
        <f>IF($C1193="","",VLOOKUP($C1193,Baux!$A:$K,2,FALSE))</f>
        <v/>
      </c>
      <c r="E1193" t="str">
        <f>IF($C1193="","",VLOOKUP(VLOOKUP($C1193,Baux!$A:$K,3,FALSE),Locataires!$A:$I,2,FALSE))</f>
        <v/>
      </c>
      <c r="F1193" t="str">
        <f>IF($C1193="","",VLOOKUP($C1193,Baux!$A:$K,8,FALSE))</f>
        <v/>
      </c>
      <c r="G1193" s="12" t="str">
        <f>IF(OR($A1193="",$F1193=""),"",DATE(YEAR($A1193),MONTH($A1193),$F1193))</f>
        <v/>
      </c>
      <c r="H1193" s="13" t="str">
        <f>IF($C1193="","",VLOOKUP($C1193,Baux!$A:$K,6,FALSE))</f>
        <v/>
      </c>
      <c r="I1193" s="13" t="str">
        <f>IF($C1193="","",VLOOKUP($C1193,Baux!$A:$K,7,FALSE))</f>
        <v/>
      </c>
      <c r="J1193" s="13" t="str">
        <f>IF($C1193="","",$H1193+$I1193)</f>
        <v/>
      </c>
      <c r="K1193" s="13" t="str">
        <f>IF($C1193="","",SUMIFS(Banque_Transactions!$E:$E,Banque_Transactions!$G:$G,$C1193&amp;"-"&amp;$B1193))</f>
        <v/>
      </c>
      <c r="L1193" s="13" t="str">
        <f>IF($C1193="","",$J1193-$K1193)</f>
        <v/>
      </c>
      <c r="M1193" t="str">
        <f>IF($C1193="","",IF($L1193&lt;=0,"Payé",IF($K1193=0,"Impayé","Partiel")))</f>
        <v/>
      </c>
    </row>
    <row r="1194" spans="1:13" ht="15">
      <c r="A1194" s="17"/>
      <c r="B1194" t="str">
        <f>IF($A1194="","",YEAR($A1194)*100+MONTH($A1194))</f>
        <v/>
      </c>
      <c r="D1194" t="str">
        <f>IF($C1194="","",VLOOKUP($C1194,Baux!$A:$K,2,FALSE))</f>
        <v/>
      </c>
      <c r="E1194" t="str">
        <f>IF($C1194="","",VLOOKUP(VLOOKUP($C1194,Baux!$A:$K,3,FALSE),Locataires!$A:$I,2,FALSE))</f>
        <v/>
      </c>
      <c r="F1194" t="str">
        <f>IF($C1194="","",VLOOKUP($C1194,Baux!$A:$K,8,FALSE))</f>
        <v/>
      </c>
      <c r="G1194" s="12" t="str">
        <f>IF(OR($A1194="",$F1194=""),"",DATE(YEAR($A1194),MONTH($A1194),$F1194))</f>
        <v/>
      </c>
      <c r="H1194" s="13" t="str">
        <f>IF($C1194="","",VLOOKUP($C1194,Baux!$A:$K,6,FALSE))</f>
        <v/>
      </c>
      <c r="I1194" s="13" t="str">
        <f>IF($C1194="","",VLOOKUP($C1194,Baux!$A:$K,7,FALSE))</f>
        <v/>
      </c>
      <c r="J1194" s="13" t="str">
        <f>IF($C1194="","",$H1194+$I1194)</f>
        <v/>
      </c>
      <c r="K1194" s="13" t="str">
        <f>IF($C1194="","",SUMIFS(Banque_Transactions!$E:$E,Banque_Transactions!$G:$G,$C1194&amp;"-"&amp;$B1194))</f>
        <v/>
      </c>
      <c r="L1194" s="13" t="str">
        <f>IF($C1194="","",$J1194-$K1194)</f>
        <v/>
      </c>
      <c r="M1194" t="str">
        <f>IF($C1194="","",IF($L1194&lt;=0,"Payé",IF($K1194=0,"Impayé","Partiel")))</f>
        <v/>
      </c>
    </row>
    <row r="1195" spans="1:13" ht="15">
      <c r="A1195" s="17"/>
      <c r="B1195" t="str">
        <f>IF($A1195="","",YEAR($A1195)*100+MONTH($A1195))</f>
        <v/>
      </c>
      <c r="D1195" t="str">
        <f>IF($C1195="","",VLOOKUP($C1195,Baux!$A:$K,2,FALSE))</f>
        <v/>
      </c>
      <c r="E1195" t="str">
        <f>IF($C1195="","",VLOOKUP(VLOOKUP($C1195,Baux!$A:$K,3,FALSE),Locataires!$A:$I,2,FALSE))</f>
        <v/>
      </c>
      <c r="F1195" t="str">
        <f>IF($C1195="","",VLOOKUP($C1195,Baux!$A:$K,8,FALSE))</f>
        <v/>
      </c>
      <c r="G1195" s="12" t="str">
        <f>IF(OR($A1195="",$F1195=""),"",DATE(YEAR($A1195),MONTH($A1195),$F1195))</f>
        <v/>
      </c>
      <c r="H1195" s="13" t="str">
        <f>IF($C1195="","",VLOOKUP($C1195,Baux!$A:$K,6,FALSE))</f>
        <v/>
      </c>
      <c r="I1195" s="13" t="str">
        <f>IF($C1195="","",VLOOKUP($C1195,Baux!$A:$K,7,FALSE))</f>
        <v/>
      </c>
      <c r="J1195" s="13" t="str">
        <f>IF($C1195="","",$H1195+$I1195)</f>
        <v/>
      </c>
      <c r="K1195" s="13" t="str">
        <f>IF($C1195="","",SUMIFS(Banque_Transactions!$E:$E,Banque_Transactions!$G:$G,$C1195&amp;"-"&amp;$B1195))</f>
        <v/>
      </c>
      <c r="L1195" s="13" t="str">
        <f>IF($C1195="","",$J1195-$K1195)</f>
        <v/>
      </c>
      <c r="M1195" t="str">
        <f>IF($C1195="","",IF($L1195&lt;=0,"Payé",IF($K1195=0,"Impayé","Partiel")))</f>
        <v/>
      </c>
    </row>
    <row r="1196" spans="1:13" ht="15">
      <c r="A1196" s="17"/>
      <c r="B1196" t="str">
        <f>IF($A1196="","",YEAR($A1196)*100+MONTH($A1196))</f>
        <v/>
      </c>
      <c r="D1196" t="str">
        <f>IF($C1196="","",VLOOKUP($C1196,Baux!$A:$K,2,FALSE))</f>
        <v/>
      </c>
      <c r="E1196" t="str">
        <f>IF($C1196="","",VLOOKUP(VLOOKUP($C1196,Baux!$A:$K,3,FALSE),Locataires!$A:$I,2,FALSE))</f>
        <v/>
      </c>
      <c r="F1196" t="str">
        <f>IF($C1196="","",VLOOKUP($C1196,Baux!$A:$K,8,FALSE))</f>
        <v/>
      </c>
      <c r="G1196" s="12" t="str">
        <f>IF(OR($A1196="",$F1196=""),"",DATE(YEAR($A1196),MONTH($A1196),$F1196))</f>
        <v/>
      </c>
      <c r="H1196" s="13" t="str">
        <f>IF($C1196="","",VLOOKUP($C1196,Baux!$A:$K,6,FALSE))</f>
        <v/>
      </c>
      <c r="I1196" s="13" t="str">
        <f>IF($C1196="","",VLOOKUP($C1196,Baux!$A:$K,7,FALSE))</f>
        <v/>
      </c>
      <c r="J1196" s="13" t="str">
        <f>IF($C1196="","",$H1196+$I1196)</f>
        <v/>
      </c>
      <c r="K1196" s="13" t="str">
        <f>IF($C1196="","",SUMIFS(Banque_Transactions!$E:$E,Banque_Transactions!$G:$G,$C1196&amp;"-"&amp;$B1196))</f>
        <v/>
      </c>
      <c r="L1196" s="13" t="str">
        <f>IF($C1196="","",$J1196-$K1196)</f>
        <v/>
      </c>
      <c r="M1196" t="str">
        <f>IF($C1196="","",IF($L1196&lt;=0,"Payé",IF($K1196=0,"Impayé","Partiel")))</f>
        <v/>
      </c>
    </row>
    <row r="1197" spans="1:13" ht="15">
      <c r="A1197" s="17"/>
      <c r="B1197" t="str">
        <f>IF($A1197="","",YEAR($A1197)*100+MONTH($A1197))</f>
        <v/>
      </c>
      <c r="D1197" t="str">
        <f>IF($C1197="","",VLOOKUP($C1197,Baux!$A:$K,2,FALSE))</f>
        <v/>
      </c>
      <c r="E1197" t="str">
        <f>IF($C1197="","",VLOOKUP(VLOOKUP($C1197,Baux!$A:$K,3,FALSE),Locataires!$A:$I,2,FALSE))</f>
        <v/>
      </c>
      <c r="F1197" t="str">
        <f>IF($C1197="","",VLOOKUP($C1197,Baux!$A:$K,8,FALSE))</f>
        <v/>
      </c>
      <c r="G1197" s="12" t="str">
        <f>IF(OR($A1197="",$F1197=""),"",DATE(YEAR($A1197),MONTH($A1197),$F1197))</f>
        <v/>
      </c>
      <c r="H1197" s="13" t="str">
        <f>IF($C1197="","",VLOOKUP($C1197,Baux!$A:$K,6,FALSE))</f>
        <v/>
      </c>
      <c r="I1197" s="13" t="str">
        <f>IF($C1197="","",VLOOKUP($C1197,Baux!$A:$K,7,FALSE))</f>
        <v/>
      </c>
      <c r="J1197" s="13" t="str">
        <f>IF($C1197="","",$H1197+$I1197)</f>
        <v/>
      </c>
      <c r="K1197" s="13" t="str">
        <f>IF($C1197="","",SUMIFS(Banque_Transactions!$E:$E,Banque_Transactions!$G:$G,$C1197&amp;"-"&amp;$B1197))</f>
        <v/>
      </c>
      <c r="L1197" s="13" t="str">
        <f>IF($C1197="","",$J1197-$K1197)</f>
        <v/>
      </c>
      <c r="M1197" t="str">
        <f>IF($C1197="","",IF($L1197&lt;=0,"Payé",IF($K1197=0,"Impayé","Partiel")))</f>
        <v/>
      </c>
    </row>
    <row r="1198" spans="1:13" ht="15">
      <c r="A1198" s="17"/>
      <c r="B1198" t="str">
        <f>IF($A1198="","",YEAR($A1198)*100+MONTH($A1198))</f>
        <v/>
      </c>
      <c r="D1198" t="str">
        <f>IF($C1198="","",VLOOKUP($C1198,Baux!$A:$K,2,FALSE))</f>
        <v/>
      </c>
      <c r="E1198" t="str">
        <f>IF($C1198="","",VLOOKUP(VLOOKUP($C1198,Baux!$A:$K,3,FALSE),Locataires!$A:$I,2,FALSE))</f>
        <v/>
      </c>
      <c r="F1198" t="str">
        <f>IF($C1198="","",VLOOKUP($C1198,Baux!$A:$K,8,FALSE))</f>
        <v/>
      </c>
      <c r="G1198" s="12" t="str">
        <f>IF(OR($A1198="",$F1198=""),"",DATE(YEAR($A1198),MONTH($A1198),$F1198))</f>
        <v/>
      </c>
      <c r="H1198" s="13" t="str">
        <f>IF($C1198="","",VLOOKUP($C1198,Baux!$A:$K,6,FALSE))</f>
        <v/>
      </c>
      <c r="I1198" s="13" t="str">
        <f>IF($C1198="","",VLOOKUP($C1198,Baux!$A:$K,7,FALSE))</f>
        <v/>
      </c>
      <c r="J1198" s="13" t="str">
        <f>IF($C1198="","",$H1198+$I1198)</f>
        <v/>
      </c>
      <c r="K1198" s="13" t="str">
        <f>IF($C1198="","",SUMIFS(Banque_Transactions!$E:$E,Banque_Transactions!$G:$G,$C1198&amp;"-"&amp;$B1198))</f>
        <v/>
      </c>
      <c r="L1198" s="13" t="str">
        <f>IF($C1198="","",$J1198-$K1198)</f>
        <v/>
      </c>
      <c r="M1198" t="str">
        <f>IF($C1198="","",IF($L1198&lt;=0,"Payé",IF($K1198=0,"Impayé","Partiel")))</f>
        <v/>
      </c>
    </row>
    <row r="1199" spans="1:13" ht="15">
      <c r="A1199" s="17"/>
      <c r="B1199" t="str">
        <f>IF($A1199="","",YEAR($A1199)*100+MONTH($A1199))</f>
        <v/>
      </c>
      <c r="D1199" t="str">
        <f>IF($C1199="","",VLOOKUP($C1199,Baux!$A:$K,2,FALSE))</f>
        <v/>
      </c>
      <c r="E1199" t="str">
        <f>IF($C1199="","",VLOOKUP(VLOOKUP($C1199,Baux!$A:$K,3,FALSE),Locataires!$A:$I,2,FALSE))</f>
        <v/>
      </c>
      <c r="F1199" t="str">
        <f>IF($C1199="","",VLOOKUP($C1199,Baux!$A:$K,8,FALSE))</f>
        <v/>
      </c>
      <c r="G1199" s="12" t="str">
        <f>IF(OR($A1199="",$F1199=""),"",DATE(YEAR($A1199),MONTH($A1199),$F1199))</f>
        <v/>
      </c>
      <c r="H1199" s="13" t="str">
        <f>IF($C1199="","",VLOOKUP($C1199,Baux!$A:$K,6,FALSE))</f>
        <v/>
      </c>
      <c r="I1199" s="13" t="str">
        <f>IF($C1199="","",VLOOKUP($C1199,Baux!$A:$K,7,FALSE))</f>
        <v/>
      </c>
      <c r="J1199" s="13" t="str">
        <f>IF($C1199="","",$H1199+$I1199)</f>
        <v/>
      </c>
      <c r="K1199" s="13" t="str">
        <f>IF($C1199="","",SUMIFS(Banque_Transactions!$E:$E,Banque_Transactions!$G:$G,$C1199&amp;"-"&amp;$B1199))</f>
        <v/>
      </c>
      <c r="L1199" s="13" t="str">
        <f>IF($C1199="","",$J1199-$K1199)</f>
        <v/>
      </c>
      <c r="M1199" t="str">
        <f>IF($C1199="","",IF($L1199&lt;=0,"Payé",IF($K1199=0,"Impayé","Partiel")))</f>
        <v/>
      </c>
    </row>
    <row r="1200" spans="1:13" ht="15">
      <c r="A1200" s="17"/>
      <c r="B1200" t="str">
        <f>IF($A1200="","",YEAR($A1200)*100+MONTH($A1200))</f>
        <v/>
      </c>
      <c r="D1200" t="str">
        <f>IF($C1200="","",VLOOKUP($C1200,Baux!$A:$K,2,FALSE))</f>
        <v/>
      </c>
      <c r="E1200" t="str">
        <f>IF($C1200="","",VLOOKUP(VLOOKUP($C1200,Baux!$A:$K,3,FALSE),Locataires!$A:$I,2,FALSE))</f>
        <v/>
      </c>
      <c r="F1200" t="str">
        <f>IF($C1200="","",VLOOKUP($C1200,Baux!$A:$K,8,FALSE))</f>
        <v/>
      </c>
      <c r="G1200" s="12" t="str">
        <f>IF(OR($A1200="",$F1200=""),"",DATE(YEAR($A1200),MONTH($A1200),$F1200))</f>
        <v/>
      </c>
      <c r="H1200" s="13" t="str">
        <f>IF($C1200="","",VLOOKUP($C1200,Baux!$A:$K,6,FALSE))</f>
        <v/>
      </c>
      <c r="I1200" s="13" t="str">
        <f>IF($C1200="","",VLOOKUP($C1200,Baux!$A:$K,7,FALSE))</f>
        <v/>
      </c>
      <c r="J1200" s="13" t="str">
        <f>IF($C1200="","",$H1200+$I1200)</f>
        <v/>
      </c>
      <c r="K1200" s="13" t="str">
        <f>IF($C1200="","",SUMIFS(Banque_Transactions!$E:$E,Banque_Transactions!$G:$G,$C1200&amp;"-"&amp;$B1200))</f>
        <v/>
      </c>
      <c r="L1200" s="13" t="str">
        <f>IF($C1200="","",$J1200-$K1200)</f>
        <v/>
      </c>
      <c r="M1200" t="str">
        <f>IF($C1200="","",IF($L1200&lt;=0,"Payé",IF($K1200=0,"Impayé","Partiel")))</f>
        <v/>
      </c>
    </row>
    <row r="1201" spans="1:13" ht="15">
      <c r="A1201" s="17"/>
      <c r="B1201" t="str">
        <f>IF($A1201="","",YEAR($A1201)*100+MONTH($A1201))</f>
        <v/>
      </c>
      <c r="D1201" t="str">
        <f>IF($C1201="","",VLOOKUP($C1201,Baux!$A:$K,2,FALSE))</f>
        <v/>
      </c>
      <c r="E1201" t="str">
        <f>IF($C1201="","",VLOOKUP(VLOOKUP($C1201,Baux!$A:$K,3,FALSE),Locataires!$A:$I,2,FALSE))</f>
        <v/>
      </c>
      <c r="F1201" t="str">
        <f>IF($C1201="","",VLOOKUP($C1201,Baux!$A:$K,8,FALSE))</f>
        <v/>
      </c>
      <c r="G1201" s="12" t="str">
        <f>IF(OR($A1201="",$F1201=""),"",DATE(YEAR($A1201),MONTH($A1201),$F1201))</f>
        <v/>
      </c>
      <c r="H1201" s="13" t="str">
        <f>IF($C1201="","",VLOOKUP($C1201,Baux!$A:$K,6,FALSE))</f>
        <v/>
      </c>
      <c r="I1201" s="13" t="str">
        <f>IF($C1201="","",VLOOKUP($C1201,Baux!$A:$K,7,FALSE))</f>
        <v/>
      </c>
      <c r="J1201" s="13" t="str">
        <f>IF($C1201="","",$H1201+$I1201)</f>
        <v/>
      </c>
      <c r="K1201" s="13" t="str">
        <f>IF($C1201="","",SUMIFS(Banque_Transactions!$E:$E,Banque_Transactions!$G:$G,$C1201&amp;"-"&amp;$B1201))</f>
        <v/>
      </c>
      <c r="L1201" s="13" t="str">
        <f>IF($C1201="","",$J1201-$K1201)</f>
        <v/>
      </c>
      <c r="M1201" t="str">
        <f>IF($C1201="","",IF($L1201&lt;=0,"Payé",IF($K1201=0,"Impayé","Partiel")))</f>
        <v/>
      </c>
    </row>
    <row r="1202" spans="1:13" ht="15">
      <c r="A1202" s="17"/>
      <c r="B1202" t="str">
        <f>IF($A1202="","",YEAR($A1202)*100+MONTH($A1202))</f>
        <v/>
      </c>
      <c r="D1202" t="str">
        <f>IF($C1202="","",VLOOKUP($C1202,Baux!$A:$K,2,FALSE))</f>
        <v/>
      </c>
      <c r="E1202" t="str">
        <f>IF($C1202="","",VLOOKUP(VLOOKUP($C1202,Baux!$A:$K,3,FALSE),Locataires!$A:$I,2,FALSE))</f>
        <v/>
      </c>
      <c r="F1202" t="str">
        <f>IF($C1202="","",VLOOKUP($C1202,Baux!$A:$K,8,FALSE))</f>
        <v/>
      </c>
      <c r="G1202" s="12" t="str">
        <f>IF(OR($A1202="",$F1202=""),"",DATE(YEAR($A1202),MONTH($A1202),$F1202))</f>
        <v/>
      </c>
      <c r="H1202" s="13" t="str">
        <f>IF($C1202="","",VLOOKUP($C1202,Baux!$A:$K,6,FALSE))</f>
        <v/>
      </c>
      <c r="I1202" s="13" t="str">
        <f>IF($C1202="","",VLOOKUP($C1202,Baux!$A:$K,7,FALSE))</f>
        <v/>
      </c>
      <c r="J1202" s="13" t="str">
        <f>IF($C1202="","",$H1202+$I1202)</f>
        <v/>
      </c>
      <c r="K1202" s="13" t="str">
        <f>IF($C1202="","",SUMIFS(Banque_Transactions!$E:$E,Banque_Transactions!$G:$G,$C1202&amp;"-"&amp;$B1202))</f>
        <v/>
      </c>
      <c r="L1202" s="13" t="str">
        <f>IF($C1202="","",$J1202-$K1202)</f>
        <v/>
      </c>
      <c r="M1202" t="str">
        <f>IF($C1202="","",IF($L1202&lt;=0,"Payé",IF($K1202=0,"Impayé","Partiel")))</f>
        <v/>
      </c>
    </row>
    <row r="1203" spans="1:13" ht="15">
      <c r="A1203" s="17"/>
      <c r="B1203" t="str">
        <f>IF($A1203="","",YEAR($A1203)*100+MONTH($A1203))</f>
        <v/>
      </c>
      <c r="D1203" t="str">
        <f>IF($C1203="","",VLOOKUP($C1203,Baux!$A:$K,2,FALSE))</f>
        <v/>
      </c>
      <c r="E1203" t="str">
        <f>IF($C1203="","",VLOOKUP(VLOOKUP($C1203,Baux!$A:$K,3,FALSE),Locataires!$A:$I,2,FALSE))</f>
        <v/>
      </c>
      <c r="F1203" t="str">
        <f>IF($C1203="","",VLOOKUP($C1203,Baux!$A:$K,8,FALSE))</f>
        <v/>
      </c>
      <c r="G1203" s="12" t="str">
        <f>IF(OR($A1203="",$F1203=""),"",DATE(YEAR($A1203),MONTH($A1203),$F1203))</f>
        <v/>
      </c>
      <c r="H1203" s="13" t="str">
        <f>IF($C1203="","",VLOOKUP($C1203,Baux!$A:$K,6,FALSE))</f>
        <v/>
      </c>
      <c r="I1203" s="13" t="str">
        <f>IF($C1203="","",VLOOKUP($C1203,Baux!$A:$K,7,FALSE))</f>
        <v/>
      </c>
      <c r="J1203" s="13" t="str">
        <f>IF($C1203="","",$H1203+$I1203)</f>
        <v/>
      </c>
      <c r="K1203" s="13" t="str">
        <f>IF($C1203="","",SUMIFS(Banque_Transactions!$E:$E,Banque_Transactions!$G:$G,$C1203&amp;"-"&amp;$B1203))</f>
        <v/>
      </c>
      <c r="L1203" s="13" t="str">
        <f>IF($C1203="","",$J1203-$K1203)</f>
        <v/>
      </c>
      <c r="M1203" t="str">
        <f>IF($C1203="","",IF($L1203&lt;=0,"Payé",IF($K1203=0,"Impayé","Partiel")))</f>
        <v/>
      </c>
    </row>
    <row r="1204" spans="1:13" ht="15">
      <c r="A1204" s="17"/>
      <c r="B1204" t="str">
        <f>IF($A1204="","",YEAR($A1204)*100+MONTH($A1204))</f>
        <v/>
      </c>
      <c r="D1204" t="str">
        <f>IF($C1204="","",VLOOKUP($C1204,Baux!$A:$K,2,FALSE))</f>
        <v/>
      </c>
      <c r="E1204" t="str">
        <f>IF($C1204="","",VLOOKUP(VLOOKUP($C1204,Baux!$A:$K,3,FALSE),Locataires!$A:$I,2,FALSE))</f>
        <v/>
      </c>
      <c r="F1204" t="str">
        <f>IF($C1204="","",VLOOKUP($C1204,Baux!$A:$K,8,FALSE))</f>
        <v/>
      </c>
      <c r="G1204" s="12" t="str">
        <f>IF(OR($A1204="",$F1204=""),"",DATE(YEAR($A1204),MONTH($A1204),$F1204))</f>
        <v/>
      </c>
      <c r="H1204" s="13" t="str">
        <f>IF($C1204="","",VLOOKUP($C1204,Baux!$A:$K,6,FALSE))</f>
        <v/>
      </c>
      <c r="I1204" s="13" t="str">
        <f>IF($C1204="","",VLOOKUP($C1204,Baux!$A:$K,7,FALSE))</f>
        <v/>
      </c>
      <c r="J1204" s="13" t="str">
        <f>IF($C1204="","",$H1204+$I1204)</f>
        <v/>
      </c>
      <c r="K1204" s="13" t="str">
        <f>IF($C1204="","",SUMIFS(Banque_Transactions!$E:$E,Banque_Transactions!$G:$G,$C1204&amp;"-"&amp;$B1204))</f>
        <v/>
      </c>
      <c r="L1204" s="13" t="str">
        <f>IF($C1204="","",$J1204-$K1204)</f>
        <v/>
      </c>
      <c r="M1204" t="str">
        <f>IF($C1204="","",IF($L1204&lt;=0,"Payé",IF($K1204=0,"Impayé","Partiel")))</f>
        <v/>
      </c>
    </row>
    <row r="1205" spans="1:13" ht="15">
      <c r="A1205" s="17"/>
      <c r="B1205" t="str">
        <f>IF($A1205="","",YEAR($A1205)*100+MONTH($A1205))</f>
        <v/>
      </c>
      <c r="D1205" t="str">
        <f>IF($C1205="","",VLOOKUP($C1205,Baux!$A:$K,2,FALSE))</f>
        <v/>
      </c>
      <c r="E1205" t="str">
        <f>IF($C1205="","",VLOOKUP(VLOOKUP($C1205,Baux!$A:$K,3,FALSE),Locataires!$A:$I,2,FALSE))</f>
        <v/>
      </c>
      <c r="F1205" t="str">
        <f>IF($C1205="","",VLOOKUP($C1205,Baux!$A:$K,8,FALSE))</f>
        <v/>
      </c>
      <c r="G1205" s="12" t="str">
        <f>IF(OR($A1205="",$F1205=""),"",DATE(YEAR($A1205),MONTH($A1205),$F1205))</f>
        <v/>
      </c>
      <c r="H1205" s="13" t="str">
        <f>IF($C1205="","",VLOOKUP($C1205,Baux!$A:$K,6,FALSE))</f>
        <v/>
      </c>
      <c r="I1205" s="13" t="str">
        <f>IF($C1205="","",VLOOKUP($C1205,Baux!$A:$K,7,FALSE))</f>
        <v/>
      </c>
      <c r="J1205" s="13" t="str">
        <f>IF($C1205="","",$H1205+$I1205)</f>
        <v/>
      </c>
      <c r="K1205" s="13" t="str">
        <f>IF($C1205="","",SUMIFS(Banque_Transactions!$E:$E,Banque_Transactions!$G:$G,$C1205&amp;"-"&amp;$B1205))</f>
        <v/>
      </c>
      <c r="L1205" s="13" t="str">
        <f>IF($C1205="","",$J1205-$K1205)</f>
        <v/>
      </c>
      <c r="M1205" t="str">
        <f>IF($C1205="","",IF($L1205&lt;=0,"Payé",IF($K1205=0,"Impayé","Partiel")))</f>
        <v/>
      </c>
    </row>
    <row r="1206" spans="1:13" ht="15">
      <c r="A1206" s="17"/>
      <c r="B1206" t="str">
        <f>IF($A1206="","",YEAR($A1206)*100+MONTH($A1206))</f>
        <v/>
      </c>
      <c r="D1206" t="str">
        <f>IF($C1206="","",VLOOKUP($C1206,Baux!$A:$K,2,FALSE))</f>
        <v/>
      </c>
      <c r="E1206" t="str">
        <f>IF($C1206="","",VLOOKUP(VLOOKUP($C1206,Baux!$A:$K,3,FALSE),Locataires!$A:$I,2,FALSE))</f>
        <v/>
      </c>
      <c r="F1206" t="str">
        <f>IF($C1206="","",VLOOKUP($C1206,Baux!$A:$K,8,FALSE))</f>
        <v/>
      </c>
      <c r="G1206" s="12" t="str">
        <f>IF(OR($A1206="",$F1206=""),"",DATE(YEAR($A1206),MONTH($A1206),$F1206))</f>
        <v/>
      </c>
      <c r="H1206" s="13" t="str">
        <f>IF($C1206="","",VLOOKUP($C1206,Baux!$A:$K,6,FALSE))</f>
        <v/>
      </c>
      <c r="I1206" s="13" t="str">
        <f>IF($C1206="","",VLOOKUP($C1206,Baux!$A:$K,7,FALSE))</f>
        <v/>
      </c>
      <c r="J1206" s="13" t="str">
        <f>IF($C1206="","",$H1206+$I1206)</f>
        <v/>
      </c>
      <c r="K1206" s="13" t="str">
        <f>IF($C1206="","",SUMIFS(Banque_Transactions!$E:$E,Banque_Transactions!$G:$G,$C1206&amp;"-"&amp;$B1206))</f>
        <v/>
      </c>
      <c r="L1206" s="13" t="str">
        <f>IF($C1206="","",$J1206-$K1206)</f>
        <v/>
      </c>
      <c r="M1206" t="str">
        <f>IF($C1206="","",IF($L1206&lt;=0,"Payé",IF($K1206=0,"Impayé","Partiel")))</f>
        <v/>
      </c>
    </row>
    <row r="1207" spans="1:13" ht="15">
      <c r="A1207" s="17"/>
      <c r="B1207" t="str">
        <f>IF($A1207="","",YEAR($A1207)*100+MONTH($A1207))</f>
        <v/>
      </c>
      <c r="D1207" t="str">
        <f>IF($C1207="","",VLOOKUP($C1207,Baux!$A:$K,2,FALSE))</f>
        <v/>
      </c>
      <c r="E1207" t="str">
        <f>IF($C1207="","",VLOOKUP(VLOOKUP($C1207,Baux!$A:$K,3,FALSE),Locataires!$A:$I,2,FALSE))</f>
        <v/>
      </c>
      <c r="F1207" t="str">
        <f>IF($C1207="","",VLOOKUP($C1207,Baux!$A:$K,8,FALSE))</f>
        <v/>
      </c>
      <c r="G1207" s="12" t="str">
        <f>IF(OR($A1207="",$F1207=""),"",DATE(YEAR($A1207),MONTH($A1207),$F1207))</f>
        <v/>
      </c>
      <c r="H1207" s="13" t="str">
        <f>IF($C1207="","",VLOOKUP($C1207,Baux!$A:$K,6,FALSE))</f>
        <v/>
      </c>
      <c r="I1207" s="13" t="str">
        <f>IF($C1207="","",VLOOKUP($C1207,Baux!$A:$K,7,FALSE))</f>
        <v/>
      </c>
      <c r="J1207" s="13" t="str">
        <f>IF($C1207="","",$H1207+$I1207)</f>
        <v/>
      </c>
      <c r="K1207" s="13" t="str">
        <f>IF($C1207="","",SUMIFS(Banque_Transactions!$E:$E,Banque_Transactions!$G:$G,$C1207&amp;"-"&amp;$B1207))</f>
        <v/>
      </c>
      <c r="L1207" s="13" t="str">
        <f>IF($C1207="","",$J1207-$K1207)</f>
        <v/>
      </c>
      <c r="M1207" t="str">
        <f>IF($C1207="","",IF($L1207&lt;=0,"Payé",IF($K1207=0,"Impayé","Partiel")))</f>
        <v/>
      </c>
    </row>
    <row r="1208" spans="1:13" ht="15">
      <c r="A1208" s="17"/>
      <c r="B1208" t="str">
        <f>IF($A1208="","",YEAR($A1208)*100+MONTH($A1208))</f>
        <v/>
      </c>
      <c r="D1208" t="str">
        <f>IF($C1208="","",VLOOKUP($C1208,Baux!$A:$K,2,FALSE))</f>
        <v/>
      </c>
      <c r="E1208" t="str">
        <f>IF($C1208="","",VLOOKUP(VLOOKUP($C1208,Baux!$A:$K,3,FALSE),Locataires!$A:$I,2,FALSE))</f>
        <v/>
      </c>
      <c r="F1208" t="str">
        <f>IF($C1208="","",VLOOKUP($C1208,Baux!$A:$K,8,FALSE))</f>
        <v/>
      </c>
      <c r="G1208" s="12" t="str">
        <f>IF(OR($A1208="",$F1208=""),"",DATE(YEAR($A1208),MONTH($A1208),$F1208))</f>
        <v/>
      </c>
      <c r="H1208" s="13" t="str">
        <f>IF($C1208="","",VLOOKUP($C1208,Baux!$A:$K,6,FALSE))</f>
        <v/>
      </c>
      <c r="I1208" s="13" t="str">
        <f>IF($C1208="","",VLOOKUP($C1208,Baux!$A:$K,7,FALSE))</f>
        <v/>
      </c>
      <c r="J1208" s="13" t="str">
        <f>IF($C1208="","",$H1208+$I1208)</f>
        <v/>
      </c>
      <c r="K1208" s="13" t="str">
        <f>IF($C1208="","",SUMIFS(Banque_Transactions!$E:$E,Banque_Transactions!$G:$G,$C1208&amp;"-"&amp;$B1208))</f>
        <v/>
      </c>
      <c r="L1208" s="13" t="str">
        <f>IF($C1208="","",$J1208-$K1208)</f>
        <v/>
      </c>
      <c r="M1208" t="str">
        <f>IF($C1208="","",IF($L1208&lt;=0,"Payé",IF($K1208=0,"Impayé","Partiel")))</f>
        <v/>
      </c>
    </row>
    <row r="1209" spans="1:13" ht="15">
      <c r="A1209" s="17"/>
      <c r="B1209" t="str">
        <f>IF($A1209="","",YEAR($A1209)*100+MONTH($A1209))</f>
        <v/>
      </c>
      <c r="D1209" t="str">
        <f>IF($C1209="","",VLOOKUP($C1209,Baux!$A:$K,2,FALSE))</f>
        <v/>
      </c>
      <c r="E1209" t="str">
        <f>IF($C1209="","",VLOOKUP(VLOOKUP($C1209,Baux!$A:$K,3,FALSE),Locataires!$A:$I,2,FALSE))</f>
        <v/>
      </c>
      <c r="F1209" t="str">
        <f>IF($C1209="","",VLOOKUP($C1209,Baux!$A:$K,8,FALSE))</f>
        <v/>
      </c>
      <c r="G1209" s="12" t="str">
        <f>IF(OR($A1209="",$F1209=""),"",DATE(YEAR($A1209),MONTH($A1209),$F1209))</f>
        <v/>
      </c>
      <c r="H1209" s="13" t="str">
        <f>IF($C1209="","",VLOOKUP($C1209,Baux!$A:$K,6,FALSE))</f>
        <v/>
      </c>
      <c r="I1209" s="13" t="str">
        <f>IF($C1209="","",VLOOKUP($C1209,Baux!$A:$K,7,FALSE))</f>
        <v/>
      </c>
      <c r="J1209" s="13" t="str">
        <f>IF($C1209="","",$H1209+$I1209)</f>
        <v/>
      </c>
      <c r="K1209" s="13" t="str">
        <f>IF($C1209="","",SUMIFS(Banque_Transactions!$E:$E,Banque_Transactions!$G:$G,$C1209&amp;"-"&amp;$B1209))</f>
        <v/>
      </c>
      <c r="L1209" s="13" t="str">
        <f>IF($C1209="","",$J1209-$K1209)</f>
        <v/>
      </c>
      <c r="M1209" t="str">
        <f>IF($C1209="","",IF($L1209&lt;=0,"Payé",IF($K1209=0,"Impayé","Partiel")))</f>
        <v/>
      </c>
    </row>
    <row r="1210" spans="1:13" ht="15">
      <c r="A1210" s="17"/>
      <c r="B1210" t="str">
        <f>IF($A1210="","",YEAR($A1210)*100+MONTH($A1210))</f>
        <v/>
      </c>
      <c r="D1210" t="str">
        <f>IF($C1210="","",VLOOKUP($C1210,Baux!$A:$K,2,FALSE))</f>
        <v/>
      </c>
      <c r="E1210" t="str">
        <f>IF($C1210="","",VLOOKUP(VLOOKUP($C1210,Baux!$A:$K,3,FALSE),Locataires!$A:$I,2,FALSE))</f>
        <v/>
      </c>
      <c r="F1210" t="str">
        <f>IF($C1210="","",VLOOKUP($C1210,Baux!$A:$K,8,FALSE))</f>
        <v/>
      </c>
      <c r="G1210" s="12" t="str">
        <f>IF(OR($A1210="",$F1210=""),"",DATE(YEAR($A1210),MONTH($A1210),$F1210))</f>
        <v/>
      </c>
      <c r="H1210" s="13" t="str">
        <f>IF($C1210="","",VLOOKUP($C1210,Baux!$A:$K,6,FALSE))</f>
        <v/>
      </c>
      <c r="I1210" s="13" t="str">
        <f>IF($C1210="","",VLOOKUP($C1210,Baux!$A:$K,7,FALSE))</f>
        <v/>
      </c>
      <c r="J1210" s="13" t="str">
        <f>IF($C1210="","",$H1210+$I1210)</f>
        <v/>
      </c>
      <c r="K1210" s="13" t="str">
        <f>IF($C1210="","",SUMIFS(Banque_Transactions!$E:$E,Banque_Transactions!$G:$G,$C1210&amp;"-"&amp;$B1210))</f>
        <v/>
      </c>
      <c r="L1210" s="13" t="str">
        <f>IF($C1210="","",$J1210-$K1210)</f>
        <v/>
      </c>
      <c r="M1210" t="str">
        <f>IF($C1210="","",IF($L1210&lt;=0,"Payé",IF($K1210=0,"Impayé","Partiel")))</f>
        <v/>
      </c>
    </row>
    <row r="1211" spans="1:13" ht="15">
      <c r="A1211" s="17"/>
      <c r="B1211" t="str">
        <f>IF($A1211="","",YEAR($A1211)*100+MONTH($A1211))</f>
        <v/>
      </c>
      <c r="D1211" t="str">
        <f>IF($C1211="","",VLOOKUP($C1211,Baux!$A:$K,2,FALSE))</f>
        <v/>
      </c>
      <c r="E1211" t="str">
        <f>IF($C1211="","",VLOOKUP(VLOOKUP($C1211,Baux!$A:$K,3,FALSE),Locataires!$A:$I,2,FALSE))</f>
        <v/>
      </c>
      <c r="F1211" t="str">
        <f>IF($C1211="","",VLOOKUP($C1211,Baux!$A:$K,8,FALSE))</f>
        <v/>
      </c>
      <c r="G1211" s="12" t="str">
        <f>IF(OR($A1211="",$F1211=""),"",DATE(YEAR($A1211),MONTH($A1211),$F1211))</f>
        <v/>
      </c>
      <c r="H1211" s="13" t="str">
        <f>IF($C1211="","",VLOOKUP($C1211,Baux!$A:$K,6,FALSE))</f>
        <v/>
      </c>
      <c r="I1211" s="13" t="str">
        <f>IF($C1211="","",VLOOKUP($C1211,Baux!$A:$K,7,FALSE))</f>
        <v/>
      </c>
      <c r="J1211" s="13" t="str">
        <f>IF($C1211="","",$H1211+$I1211)</f>
        <v/>
      </c>
      <c r="K1211" s="13" t="str">
        <f>IF($C1211="","",SUMIFS(Banque_Transactions!$E:$E,Banque_Transactions!$G:$G,$C1211&amp;"-"&amp;$B1211))</f>
        <v/>
      </c>
      <c r="L1211" s="13" t="str">
        <f>IF($C1211="","",$J1211-$K1211)</f>
        <v/>
      </c>
      <c r="M1211" t="str">
        <f>IF($C1211="","",IF($L1211&lt;=0,"Payé",IF($K1211=0,"Impayé","Partiel")))</f>
        <v/>
      </c>
    </row>
    <row r="1212" spans="1:13" ht="15">
      <c r="A1212" s="17"/>
      <c r="B1212" t="str">
        <f>IF($A1212="","",YEAR($A1212)*100+MONTH($A1212))</f>
        <v/>
      </c>
      <c r="D1212" t="str">
        <f>IF($C1212="","",VLOOKUP($C1212,Baux!$A:$K,2,FALSE))</f>
        <v/>
      </c>
      <c r="E1212" t="str">
        <f>IF($C1212="","",VLOOKUP(VLOOKUP($C1212,Baux!$A:$K,3,FALSE),Locataires!$A:$I,2,FALSE))</f>
        <v/>
      </c>
      <c r="F1212" t="str">
        <f>IF($C1212="","",VLOOKUP($C1212,Baux!$A:$K,8,FALSE))</f>
        <v/>
      </c>
      <c r="G1212" s="12" t="str">
        <f>IF(OR($A1212="",$F1212=""),"",DATE(YEAR($A1212),MONTH($A1212),$F1212))</f>
        <v/>
      </c>
      <c r="H1212" s="13" t="str">
        <f>IF($C1212="","",VLOOKUP($C1212,Baux!$A:$K,6,FALSE))</f>
        <v/>
      </c>
      <c r="I1212" s="13" t="str">
        <f>IF($C1212="","",VLOOKUP($C1212,Baux!$A:$K,7,FALSE))</f>
        <v/>
      </c>
      <c r="J1212" s="13" t="str">
        <f>IF($C1212="","",$H1212+$I1212)</f>
        <v/>
      </c>
      <c r="K1212" s="13" t="str">
        <f>IF($C1212="","",SUMIFS(Banque_Transactions!$E:$E,Banque_Transactions!$G:$G,$C1212&amp;"-"&amp;$B1212))</f>
        <v/>
      </c>
      <c r="L1212" s="13" t="str">
        <f>IF($C1212="","",$J1212-$K1212)</f>
        <v/>
      </c>
      <c r="M1212" t="str">
        <f>IF($C1212="","",IF($L1212&lt;=0,"Payé",IF($K1212=0,"Impayé","Partiel")))</f>
        <v/>
      </c>
    </row>
    <row r="1213" spans="1:13" ht="15">
      <c r="A1213" s="17"/>
      <c r="B1213" t="str">
        <f>IF($A1213="","",YEAR($A1213)*100+MONTH($A1213))</f>
        <v/>
      </c>
      <c r="D1213" t="str">
        <f>IF($C1213="","",VLOOKUP($C1213,Baux!$A:$K,2,FALSE))</f>
        <v/>
      </c>
      <c r="E1213" t="str">
        <f>IF($C1213="","",VLOOKUP(VLOOKUP($C1213,Baux!$A:$K,3,FALSE),Locataires!$A:$I,2,FALSE))</f>
        <v/>
      </c>
      <c r="F1213" t="str">
        <f>IF($C1213="","",VLOOKUP($C1213,Baux!$A:$K,8,FALSE))</f>
        <v/>
      </c>
      <c r="G1213" s="12" t="str">
        <f>IF(OR($A1213="",$F1213=""),"",DATE(YEAR($A1213),MONTH($A1213),$F1213))</f>
        <v/>
      </c>
      <c r="H1213" s="13" t="str">
        <f>IF($C1213="","",VLOOKUP($C1213,Baux!$A:$K,6,FALSE))</f>
        <v/>
      </c>
      <c r="I1213" s="13" t="str">
        <f>IF($C1213="","",VLOOKUP($C1213,Baux!$A:$K,7,FALSE))</f>
        <v/>
      </c>
      <c r="J1213" s="13" t="str">
        <f>IF($C1213="","",$H1213+$I1213)</f>
        <v/>
      </c>
      <c r="K1213" s="13" t="str">
        <f>IF($C1213="","",SUMIFS(Banque_Transactions!$E:$E,Banque_Transactions!$G:$G,$C1213&amp;"-"&amp;$B1213))</f>
        <v/>
      </c>
      <c r="L1213" s="13" t="str">
        <f>IF($C1213="","",$J1213-$K1213)</f>
        <v/>
      </c>
      <c r="M1213" t="str">
        <f>IF($C1213="","",IF($L1213&lt;=0,"Payé",IF($K1213=0,"Impayé","Partiel")))</f>
        <v/>
      </c>
    </row>
    <row r="1214" spans="1:13" ht="15">
      <c r="A1214" s="17"/>
      <c r="B1214" t="str">
        <f>IF($A1214="","",YEAR($A1214)*100+MONTH($A1214))</f>
        <v/>
      </c>
      <c r="D1214" t="str">
        <f>IF($C1214="","",VLOOKUP($C1214,Baux!$A:$K,2,FALSE))</f>
        <v/>
      </c>
      <c r="E1214" t="str">
        <f>IF($C1214="","",VLOOKUP(VLOOKUP($C1214,Baux!$A:$K,3,FALSE),Locataires!$A:$I,2,FALSE))</f>
        <v/>
      </c>
      <c r="F1214" t="str">
        <f>IF($C1214="","",VLOOKUP($C1214,Baux!$A:$K,8,FALSE))</f>
        <v/>
      </c>
      <c r="G1214" s="12" t="str">
        <f>IF(OR($A1214="",$F1214=""),"",DATE(YEAR($A1214),MONTH($A1214),$F1214))</f>
        <v/>
      </c>
      <c r="H1214" s="13" t="str">
        <f>IF($C1214="","",VLOOKUP($C1214,Baux!$A:$K,6,FALSE))</f>
        <v/>
      </c>
      <c r="I1214" s="13" t="str">
        <f>IF($C1214="","",VLOOKUP($C1214,Baux!$A:$K,7,FALSE))</f>
        <v/>
      </c>
      <c r="J1214" s="13" t="str">
        <f>IF($C1214="","",$H1214+$I1214)</f>
        <v/>
      </c>
      <c r="K1214" s="13" t="str">
        <f>IF($C1214="","",SUMIFS(Banque_Transactions!$E:$E,Banque_Transactions!$G:$G,$C1214&amp;"-"&amp;$B1214))</f>
        <v/>
      </c>
      <c r="L1214" s="13" t="str">
        <f>IF($C1214="","",$J1214-$K1214)</f>
        <v/>
      </c>
      <c r="M1214" t="str">
        <f>IF($C1214="","",IF($L1214&lt;=0,"Payé",IF($K1214=0,"Impayé","Partiel")))</f>
        <v/>
      </c>
    </row>
    <row r="1215" spans="1:13" ht="15">
      <c r="A1215" s="17"/>
      <c r="B1215" t="str">
        <f>IF($A1215="","",YEAR($A1215)*100+MONTH($A1215))</f>
        <v/>
      </c>
      <c r="D1215" t="str">
        <f>IF($C1215="","",VLOOKUP($C1215,Baux!$A:$K,2,FALSE))</f>
        <v/>
      </c>
      <c r="E1215" t="str">
        <f>IF($C1215="","",VLOOKUP(VLOOKUP($C1215,Baux!$A:$K,3,FALSE),Locataires!$A:$I,2,FALSE))</f>
        <v/>
      </c>
      <c r="F1215" t="str">
        <f>IF($C1215="","",VLOOKUP($C1215,Baux!$A:$K,8,FALSE))</f>
        <v/>
      </c>
      <c r="G1215" s="12" t="str">
        <f>IF(OR($A1215="",$F1215=""),"",DATE(YEAR($A1215),MONTH($A1215),$F1215))</f>
        <v/>
      </c>
      <c r="H1215" s="13" t="str">
        <f>IF($C1215="","",VLOOKUP($C1215,Baux!$A:$K,6,FALSE))</f>
        <v/>
      </c>
      <c r="I1215" s="13" t="str">
        <f>IF($C1215="","",VLOOKUP($C1215,Baux!$A:$K,7,FALSE))</f>
        <v/>
      </c>
      <c r="J1215" s="13" t="str">
        <f>IF($C1215="","",$H1215+$I1215)</f>
        <v/>
      </c>
      <c r="K1215" s="13" t="str">
        <f>IF($C1215="","",SUMIFS(Banque_Transactions!$E:$E,Banque_Transactions!$G:$G,$C1215&amp;"-"&amp;$B1215))</f>
        <v/>
      </c>
      <c r="L1215" s="13" t="str">
        <f>IF($C1215="","",$J1215-$K1215)</f>
        <v/>
      </c>
      <c r="M1215" t="str">
        <f>IF($C1215="","",IF($L1215&lt;=0,"Payé",IF($K1215=0,"Impayé","Partiel")))</f>
        <v/>
      </c>
    </row>
    <row r="1216" spans="1:13" ht="15">
      <c r="A1216" s="17"/>
      <c r="B1216" t="str">
        <f>IF($A1216="","",YEAR($A1216)*100+MONTH($A1216))</f>
        <v/>
      </c>
      <c r="D1216" t="str">
        <f>IF($C1216="","",VLOOKUP($C1216,Baux!$A:$K,2,FALSE))</f>
        <v/>
      </c>
      <c r="E1216" t="str">
        <f>IF($C1216="","",VLOOKUP(VLOOKUP($C1216,Baux!$A:$K,3,FALSE),Locataires!$A:$I,2,FALSE))</f>
        <v/>
      </c>
      <c r="F1216" t="str">
        <f>IF($C1216="","",VLOOKUP($C1216,Baux!$A:$K,8,FALSE))</f>
        <v/>
      </c>
      <c r="G1216" s="12" t="str">
        <f>IF(OR($A1216="",$F1216=""),"",DATE(YEAR($A1216),MONTH($A1216),$F1216))</f>
        <v/>
      </c>
      <c r="H1216" s="13" t="str">
        <f>IF($C1216="","",VLOOKUP($C1216,Baux!$A:$K,6,FALSE))</f>
        <v/>
      </c>
      <c r="I1216" s="13" t="str">
        <f>IF($C1216="","",VLOOKUP($C1216,Baux!$A:$K,7,FALSE))</f>
        <v/>
      </c>
      <c r="J1216" s="13" t="str">
        <f>IF($C1216="","",$H1216+$I1216)</f>
        <v/>
      </c>
      <c r="K1216" s="13" t="str">
        <f>IF($C1216="","",SUMIFS(Banque_Transactions!$E:$E,Banque_Transactions!$G:$G,$C1216&amp;"-"&amp;$B1216))</f>
        <v/>
      </c>
      <c r="L1216" s="13" t="str">
        <f>IF($C1216="","",$J1216-$K1216)</f>
        <v/>
      </c>
      <c r="M1216" t="str">
        <f>IF($C1216="","",IF($L1216&lt;=0,"Payé",IF($K1216=0,"Impayé","Partiel")))</f>
        <v/>
      </c>
    </row>
    <row r="1217" spans="1:13" ht="15">
      <c r="A1217" s="17"/>
      <c r="B1217" t="str">
        <f>IF($A1217="","",YEAR($A1217)*100+MONTH($A1217))</f>
        <v/>
      </c>
      <c r="D1217" t="str">
        <f>IF($C1217="","",VLOOKUP($C1217,Baux!$A:$K,2,FALSE))</f>
        <v/>
      </c>
      <c r="E1217" t="str">
        <f>IF($C1217="","",VLOOKUP(VLOOKUP($C1217,Baux!$A:$K,3,FALSE),Locataires!$A:$I,2,FALSE))</f>
        <v/>
      </c>
      <c r="F1217" t="str">
        <f>IF($C1217="","",VLOOKUP($C1217,Baux!$A:$K,8,FALSE))</f>
        <v/>
      </c>
      <c r="G1217" s="12" t="str">
        <f>IF(OR($A1217="",$F1217=""),"",DATE(YEAR($A1217),MONTH($A1217),$F1217))</f>
        <v/>
      </c>
      <c r="H1217" s="13" t="str">
        <f>IF($C1217="","",VLOOKUP($C1217,Baux!$A:$K,6,FALSE))</f>
        <v/>
      </c>
      <c r="I1217" s="13" t="str">
        <f>IF($C1217="","",VLOOKUP($C1217,Baux!$A:$K,7,FALSE))</f>
        <v/>
      </c>
      <c r="J1217" s="13" t="str">
        <f>IF($C1217="","",$H1217+$I1217)</f>
        <v/>
      </c>
      <c r="K1217" s="13" t="str">
        <f>IF($C1217="","",SUMIFS(Banque_Transactions!$E:$E,Banque_Transactions!$G:$G,$C1217&amp;"-"&amp;$B1217))</f>
        <v/>
      </c>
      <c r="L1217" s="13" t="str">
        <f>IF($C1217="","",$J1217-$K1217)</f>
        <v/>
      </c>
      <c r="M1217" t="str">
        <f>IF($C1217="","",IF($L1217&lt;=0,"Payé",IF($K1217=0,"Impayé","Partiel")))</f>
        <v/>
      </c>
    </row>
    <row r="1218" spans="1:13" ht="15">
      <c r="A1218" s="17"/>
      <c r="B1218" t="str">
        <f>IF($A1218="","",YEAR($A1218)*100+MONTH($A1218))</f>
        <v/>
      </c>
      <c r="D1218" t="str">
        <f>IF($C1218="","",VLOOKUP($C1218,Baux!$A:$K,2,FALSE))</f>
        <v/>
      </c>
      <c r="E1218" t="str">
        <f>IF($C1218="","",VLOOKUP(VLOOKUP($C1218,Baux!$A:$K,3,FALSE),Locataires!$A:$I,2,FALSE))</f>
        <v/>
      </c>
      <c r="F1218" t="str">
        <f>IF($C1218="","",VLOOKUP($C1218,Baux!$A:$K,8,FALSE))</f>
        <v/>
      </c>
      <c r="G1218" s="12" t="str">
        <f>IF(OR($A1218="",$F1218=""),"",DATE(YEAR($A1218),MONTH($A1218),$F1218))</f>
        <v/>
      </c>
      <c r="H1218" s="13" t="str">
        <f>IF($C1218="","",VLOOKUP($C1218,Baux!$A:$K,6,FALSE))</f>
        <v/>
      </c>
      <c r="I1218" s="13" t="str">
        <f>IF($C1218="","",VLOOKUP($C1218,Baux!$A:$K,7,FALSE))</f>
        <v/>
      </c>
      <c r="J1218" s="13" t="str">
        <f>IF($C1218="","",$H1218+$I1218)</f>
        <v/>
      </c>
      <c r="K1218" s="13" t="str">
        <f>IF($C1218="","",SUMIFS(Banque_Transactions!$E:$E,Banque_Transactions!$G:$G,$C1218&amp;"-"&amp;$B1218))</f>
        <v/>
      </c>
      <c r="L1218" s="13" t="str">
        <f>IF($C1218="","",$J1218-$K1218)</f>
        <v/>
      </c>
      <c r="M1218" t="str">
        <f>IF($C1218="","",IF($L1218&lt;=0,"Payé",IF($K1218=0,"Impayé","Partiel")))</f>
        <v/>
      </c>
    </row>
    <row r="1219" spans="1:13" ht="15">
      <c r="A1219" s="17"/>
      <c r="B1219" t="str">
        <f>IF($A1219="","",YEAR($A1219)*100+MONTH($A1219))</f>
        <v/>
      </c>
      <c r="D1219" t="str">
        <f>IF($C1219="","",VLOOKUP($C1219,Baux!$A:$K,2,FALSE))</f>
        <v/>
      </c>
      <c r="E1219" t="str">
        <f>IF($C1219="","",VLOOKUP(VLOOKUP($C1219,Baux!$A:$K,3,FALSE),Locataires!$A:$I,2,FALSE))</f>
        <v/>
      </c>
      <c r="F1219" t="str">
        <f>IF($C1219="","",VLOOKUP($C1219,Baux!$A:$K,8,FALSE))</f>
        <v/>
      </c>
      <c r="G1219" s="12" t="str">
        <f>IF(OR($A1219="",$F1219=""),"",DATE(YEAR($A1219),MONTH($A1219),$F1219))</f>
        <v/>
      </c>
      <c r="H1219" s="13" t="str">
        <f>IF($C1219="","",VLOOKUP($C1219,Baux!$A:$K,6,FALSE))</f>
        <v/>
      </c>
      <c r="I1219" s="13" t="str">
        <f>IF($C1219="","",VLOOKUP($C1219,Baux!$A:$K,7,FALSE))</f>
        <v/>
      </c>
      <c r="J1219" s="13" t="str">
        <f>IF($C1219="","",$H1219+$I1219)</f>
        <v/>
      </c>
      <c r="K1219" s="13" t="str">
        <f>IF($C1219="","",SUMIFS(Banque_Transactions!$E:$E,Banque_Transactions!$G:$G,$C1219&amp;"-"&amp;$B1219))</f>
        <v/>
      </c>
      <c r="L1219" s="13" t="str">
        <f>IF($C1219="","",$J1219-$K1219)</f>
        <v/>
      </c>
      <c r="M1219" t="str">
        <f>IF($C1219="","",IF($L1219&lt;=0,"Payé",IF($K1219=0,"Impayé","Partiel")))</f>
        <v/>
      </c>
    </row>
    <row r="1220" spans="1:13" ht="15">
      <c r="A1220" s="17"/>
      <c r="B1220" t="str">
        <f>IF($A1220="","",YEAR($A1220)*100+MONTH($A1220))</f>
        <v/>
      </c>
      <c r="D1220" t="str">
        <f>IF($C1220="","",VLOOKUP($C1220,Baux!$A:$K,2,FALSE))</f>
        <v/>
      </c>
      <c r="E1220" t="str">
        <f>IF($C1220="","",VLOOKUP(VLOOKUP($C1220,Baux!$A:$K,3,FALSE),Locataires!$A:$I,2,FALSE))</f>
        <v/>
      </c>
      <c r="F1220" t="str">
        <f>IF($C1220="","",VLOOKUP($C1220,Baux!$A:$K,8,FALSE))</f>
        <v/>
      </c>
      <c r="G1220" s="12" t="str">
        <f>IF(OR($A1220="",$F1220=""),"",DATE(YEAR($A1220),MONTH($A1220),$F1220))</f>
        <v/>
      </c>
      <c r="H1220" s="13" t="str">
        <f>IF($C1220="","",VLOOKUP($C1220,Baux!$A:$K,6,FALSE))</f>
        <v/>
      </c>
      <c r="I1220" s="13" t="str">
        <f>IF($C1220="","",VLOOKUP($C1220,Baux!$A:$K,7,FALSE))</f>
        <v/>
      </c>
      <c r="J1220" s="13" t="str">
        <f>IF($C1220="","",$H1220+$I1220)</f>
        <v/>
      </c>
      <c r="K1220" s="13" t="str">
        <f>IF($C1220="","",SUMIFS(Banque_Transactions!$E:$E,Banque_Transactions!$G:$G,$C1220&amp;"-"&amp;$B1220))</f>
        <v/>
      </c>
      <c r="L1220" s="13" t="str">
        <f>IF($C1220="","",$J1220-$K1220)</f>
        <v/>
      </c>
      <c r="M1220" t="str">
        <f>IF($C1220="","",IF($L1220&lt;=0,"Payé",IF($K1220=0,"Impayé","Partiel")))</f>
        <v/>
      </c>
    </row>
    <row r="1221" spans="1:13" ht="15">
      <c r="A1221" s="17"/>
      <c r="B1221" t="str">
        <f>IF($A1221="","",YEAR($A1221)*100+MONTH($A1221))</f>
        <v/>
      </c>
      <c r="D1221" t="str">
        <f>IF($C1221="","",VLOOKUP($C1221,Baux!$A:$K,2,FALSE))</f>
        <v/>
      </c>
      <c r="E1221" t="str">
        <f>IF($C1221="","",VLOOKUP(VLOOKUP($C1221,Baux!$A:$K,3,FALSE),Locataires!$A:$I,2,FALSE))</f>
        <v/>
      </c>
      <c r="F1221" t="str">
        <f>IF($C1221="","",VLOOKUP($C1221,Baux!$A:$K,8,FALSE))</f>
        <v/>
      </c>
      <c r="G1221" s="12" t="str">
        <f>IF(OR($A1221="",$F1221=""),"",DATE(YEAR($A1221),MONTH($A1221),$F1221))</f>
        <v/>
      </c>
      <c r="H1221" s="13" t="str">
        <f>IF($C1221="","",VLOOKUP($C1221,Baux!$A:$K,6,FALSE))</f>
        <v/>
      </c>
      <c r="I1221" s="13" t="str">
        <f>IF($C1221="","",VLOOKUP($C1221,Baux!$A:$K,7,FALSE))</f>
        <v/>
      </c>
      <c r="J1221" s="13" t="str">
        <f>IF($C1221="","",$H1221+$I1221)</f>
        <v/>
      </c>
      <c r="K1221" s="13" t="str">
        <f>IF($C1221="","",SUMIFS(Banque_Transactions!$E:$E,Banque_Transactions!$G:$G,$C1221&amp;"-"&amp;$B1221))</f>
        <v/>
      </c>
      <c r="L1221" s="13" t="str">
        <f>IF($C1221="","",$J1221-$K1221)</f>
        <v/>
      </c>
      <c r="M1221" t="str">
        <f>IF($C1221="","",IF($L1221&lt;=0,"Payé",IF($K1221=0,"Impayé","Partiel")))</f>
        <v/>
      </c>
    </row>
    <row r="1222" spans="1:13" ht="15">
      <c r="A1222" s="17"/>
      <c r="B1222" t="str">
        <f>IF($A1222="","",YEAR($A1222)*100+MONTH($A1222))</f>
        <v/>
      </c>
      <c r="D1222" t="str">
        <f>IF($C1222="","",VLOOKUP($C1222,Baux!$A:$K,2,FALSE))</f>
        <v/>
      </c>
      <c r="E1222" t="str">
        <f>IF($C1222="","",VLOOKUP(VLOOKUP($C1222,Baux!$A:$K,3,FALSE),Locataires!$A:$I,2,FALSE))</f>
        <v/>
      </c>
      <c r="F1222" t="str">
        <f>IF($C1222="","",VLOOKUP($C1222,Baux!$A:$K,8,FALSE))</f>
        <v/>
      </c>
      <c r="G1222" s="12" t="str">
        <f>IF(OR($A1222="",$F1222=""),"",DATE(YEAR($A1222),MONTH($A1222),$F1222))</f>
        <v/>
      </c>
      <c r="H1222" s="13" t="str">
        <f>IF($C1222="","",VLOOKUP($C1222,Baux!$A:$K,6,FALSE))</f>
        <v/>
      </c>
      <c r="I1222" s="13" t="str">
        <f>IF($C1222="","",VLOOKUP($C1222,Baux!$A:$K,7,FALSE))</f>
        <v/>
      </c>
      <c r="J1222" s="13" t="str">
        <f>IF($C1222="","",$H1222+$I1222)</f>
        <v/>
      </c>
      <c r="K1222" s="13" t="str">
        <f>IF($C1222="","",SUMIFS(Banque_Transactions!$E:$E,Banque_Transactions!$G:$G,$C1222&amp;"-"&amp;$B1222))</f>
        <v/>
      </c>
      <c r="L1222" s="13" t="str">
        <f>IF($C1222="","",$J1222-$K1222)</f>
        <v/>
      </c>
      <c r="M1222" t="str">
        <f>IF($C1222="","",IF($L1222&lt;=0,"Payé",IF($K1222=0,"Impayé","Partiel")))</f>
        <v/>
      </c>
    </row>
    <row r="1223" spans="1:13" ht="15">
      <c r="A1223" s="17"/>
      <c r="B1223" t="str">
        <f>IF($A1223="","",YEAR($A1223)*100+MONTH($A1223))</f>
        <v/>
      </c>
      <c r="D1223" t="str">
        <f>IF($C1223="","",VLOOKUP($C1223,Baux!$A:$K,2,FALSE))</f>
        <v/>
      </c>
      <c r="E1223" t="str">
        <f>IF($C1223="","",VLOOKUP(VLOOKUP($C1223,Baux!$A:$K,3,FALSE),Locataires!$A:$I,2,FALSE))</f>
        <v/>
      </c>
      <c r="F1223" t="str">
        <f>IF($C1223="","",VLOOKUP($C1223,Baux!$A:$K,8,FALSE))</f>
        <v/>
      </c>
      <c r="G1223" s="12" t="str">
        <f>IF(OR($A1223="",$F1223=""),"",DATE(YEAR($A1223),MONTH($A1223),$F1223))</f>
        <v/>
      </c>
      <c r="H1223" s="13" t="str">
        <f>IF($C1223="","",VLOOKUP($C1223,Baux!$A:$K,6,FALSE))</f>
        <v/>
      </c>
      <c r="I1223" s="13" t="str">
        <f>IF($C1223="","",VLOOKUP($C1223,Baux!$A:$K,7,FALSE))</f>
        <v/>
      </c>
      <c r="J1223" s="13" t="str">
        <f>IF($C1223="","",$H1223+$I1223)</f>
        <v/>
      </c>
      <c r="K1223" s="13" t="str">
        <f>IF($C1223="","",SUMIFS(Banque_Transactions!$E:$E,Banque_Transactions!$G:$G,$C1223&amp;"-"&amp;$B1223))</f>
        <v/>
      </c>
      <c r="L1223" s="13" t="str">
        <f>IF($C1223="","",$J1223-$K1223)</f>
        <v/>
      </c>
      <c r="M1223" t="str">
        <f>IF($C1223="","",IF($L1223&lt;=0,"Payé",IF($K1223=0,"Impayé","Partiel")))</f>
        <v/>
      </c>
    </row>
    <row r="1224" spans="1:13" ht="15">
      <c r="A1224" s="17"/>
      <c r="B1224" t="str">
        <f>IF($A1224="","",YEAR($A1224)*100+MONTH($A1224))</f>
        <v/>
      </c>
      <c r="D1224" t="str">
        <f>IF($C1224="","",VLOOKUP($C1224,Baux!$A:$K,2,FALSE))</f>
        <v/>
      </c>
      <c r="E1224" t="str">
        <f>IF($C1224="","",VLOOKUP(VLOOKUP($C1224,Baux!$A:$K,3,FALSE),Locataires!$A:$I,2,FALSE))</f>
        <v/>
      </c>
      <c r="F1224" t="str">
        <f>IF($C1224="","",VLOOKUP($C1224,Baux!$A:$K,8,FALSE))</f>
        <v/>
      </c>
      <c r="G1224" s="12" t="str">
        <f>IF(OR($A1224="",$F1224=""),"",DATE(YEAR($A1224),MONTH($A1224),$F1224))</f>
        <v/>
      </c>
      <c r="H1224" s="13" t="str">
        <f>IF($C1224="","",VLOOKUP($C1224,Baux!$A:$K,6,FALSE))</f>
        <v/>
      </c>
      <c r="I1224" s="13" t="str">
        <f>IF($C1224="","",VLOOKUP($C1224,Baux!$A:$K,7,FALSE))</f>
        <v/>
      </c>
      <c r="J1224" s="13" t="str">
        <f>IF($C1224="","",$H1224+$I1224)</f>
        <v/>
      </c>
      <c r="K1224" s="13" t="str">
        <f>IF($C1224="","",SUMIFS(Banque_Transactions!$E:$E,Banque_Transactions!$G:$G,$C1224&amp;"-"&amp;$B1224))</f>
        <v/>
      </c>
      <c r="L1224" s="13" t="str">
        <f>IF($C1224="","",$J1224-$K1224)</f>
        <v/>
      </c>
      <c r="M1224" t="str">
        <f>IF($C1224="","",IF($L1224&lt;=0,"Payé",IF($K1224=0,"Impayé","Partiel")))</f>
        <v/>
      </c>
    </row>
    <row r="1225" spans="1:13" ht="15">
      <c r="A1225" s="17"/>
      <c r="B1225" t="str">
        <f>IF($A1225="","",YEAR($A1225)*100+MONTH($A1225))</f>
        <v/>
      </c>
      <c r="D1225" t="str">
        <f>IF($C1225="","",VLOOKUP($C1225,Baux!$A:$K,2,FALSE))</f>
        <v/>
      </c>
      <c r="E1225" t="str">
        <f>IF($C1225="","",VLOOKUP(VLOOKUP($C1225,Baux!$A:$K,3,FALSE),Locataires!$A:$I,2,FALSE))</f>
        <v/>
      </c>
      <c r="F1225" t="str">
        <f>IF($C1225="","",VLOOKUP($C1225,Baux!$A:$K,8,FALSE))</f>
        <v/>
      </c>
      <c r="G1225" s="12" t="str">
        <f>IF(OR($A1225="",$F1225=""),"",DATE(YEAR($A1225),MONTH($A1225),$F1225))</f>
        <v/>
      </c>
      <c r="H1225" s="13" t="str">
        <f>IF($C1225="","",VLOOKUP($C1225,Baux!$A:$K,6,FALSE))</f>
        <v/>
      </c>
      <c r="I1225" s="13" t="str">
        <f>IF($C1225="","",VLOOKUP($C1225,Baux!$A:$K,7,FALSE))</f>
        <v/>
      </c>
      <c r="J1225" s="13" t="str">
        <f>IF($C1225="","",$H1225+$I1225)</f>
        <v/>
      </c>
      <c r="K1225" s="13" t="str">
        <f>IF($C1225="","",SUMIFS(Banque_Transactions!$E:$E,Banque_Transactions!$G:$G,$C1225&amp;"-"&amp;$B1225))</f>
        <v/>
      </c>
      <c r="L1225" s="13" t="str">
        <f>IF($C1225="","",$J1225-$K1225)</f>
        <v/>
      </c>
      <c r="M1225" t="str">
        <f>IF($C1225="","",IF($L1225&lt;=0,"Payé",IF($K1225=0,"Impayé","Partiel")))</f>
        <v/>
      </c>
    </row>
    <row r="1226" spans="1:13" ht="15">
      <c r="A1226" s="17"/>
      <c r="B1226" t="str">
        <f>IF($A1226="","",YEAR($A1226)*100+MONTH($A1226))</f>
        <v/>
      </c>
      <c r="D1226" t="str">
        <f>IF($C1226="","",VLOOKUP($C1226,Baux!$A:$K,2,FALSE))</f>
        <v/>
      </c>
      <c r="E1226" t="str">
        <f>IF($C1226="","",VLOOKUP(VLOOKUP($C1226,Baux!$A:$K,3,FALSE),Locataires!$A:$I,2,FALSE))</f>
        <v/>
      </c>
      <c r="F1226" t="str">
        <f>IF($C1226="","",VLOOKUP($C1226,Baux!$A:$K,8,FALSE))</f>
        <v/>
      </c>
      <c r="G1226" s="12" t="str">
        <f>IF(OR($A1226="",$F1226=""),"",DATE(YEAR($A1226),MONTH($A1226),$F1226))</f>
        <v/>
      </c>
      <c r="H1226" s="13" t="str">
        <f>IF($C1226="","",VLOOKUP($C1226,Baux!$A:$K,6,FALSE))</f>
        <v/>
      </c>
      <c r="I1226" s="13" t="str">
        <f>IF($C1226="","",VLOOKUP($C1226,Baux!$A:$K,7,FALSE))</f>
        <v/>
      </c>
      <c r="J1226" s="13" t="str">
        <f>IF($C1226="","",$H1226+$I1226)</f>
        <v/>
      </c>
      <c r="K1226" s="13" t="str">
        <f>IF($C1226="","",SUMIFS(Banque_Transactions!$E:$E,Banque_Transactions!$G:$G,$C1226&amp;"-"&amp;$B1226))</f>
        <v/>
      </c>
      <c r="L1226" s="13" t="str">
        <f>IF($C1226="","",$J1226-$K1226)</f>
        <v/>
      </c>
      <c r="M1226" t="str">
        <f>IF($C1226="","",IF($L1226&lt;=0,"Payé",IF($K1226=0,"Impayé","Partiel")))</f>
        <v/>
      </c>
    </row>
    <row r="1227" spans="1:13" ht="15">
      <c r="A1227" s="17"/>
      <c r="B1227" t="str">
        <f>IF($A1227="","",YEAR($A1227)*100+MONTH($A1227))</f>
        <v/>
      </c>
      <c r="D1227" t="str">
        <f>IF($C1227="","",VLOOKUP($C1227,Baux!$A:$K,2,FALSE))</f>
        <v/>
      </c>
      <c r="E1227" t="str">
        <f>IF($C1227="","",VLOOKUP(VLOOKUP($C1227,Baux!$A:$K,3,FALSE),Locataires!$A:$I,2,FALSE))</f>
        <v/>
      </c>
      <c r="F1227" t="str">
        <f>IF($C1227="","",VLOOKUP($C1227,Baux!$A:$K,8,FALSE))</f>
        <v/>
      </c>
      <c r="G1227" s="12" t="str">
        <f>IF(OR($A1227="",$F1227=""),"",DATE(YEAR($A1227),MONTH($A1227),$F1227))</f>
        <v/>
      </c>
      <c r="H1227" s="13" t="str">
        <f>IF($C1227="","",VLOOKUP($C1227,Baux!$A:$K,6,FALSE))</f>
        <v/>
      </c>
      <c r="I1227" s="13" t="str">
        <f>IF($C1227="","",VLOOKUP($C1227,Baux!$A:$K,7,FALSE))</f>
        <v/>
      </c>
      <c r="J1227" s="13" t="str">
        <f>IF($C1227="","",$H1227+$I1227)</f>
        <v/>
      </c>
      <c r="K1227" s="13" t="str">
        <f>IF($C1227="","",SUMIFS(Banque_Transactions!$E:$E,Banque_Transactions!$G:$G,$C1227&amp;"-"&amp;$B1227))</f>
        <v/>
      </c>
      <c r="L1227" s="13" t="str">
        <f>IF($C1227="","",$J1227-$K1227)</f>
        <v/>
      </c>
      <c r="M1227" t="str">
        <f>IF($C1227="","",IF($L1227&lt;=0,"Payé",IF($K1227=0,"Impayé","Partiel")))</f>
        <v/>
      </c>
    </row>
    <row r="1228" spans="1:13" ht="15">
      <c r="A1228" s="17"/>
      <c r="B1228" t="str">
        <f>IF($A1228="","",YEAR($A1228)*100+MONTH($A1228))</f>
        <v/>
      </c>
      <c r="D1228" t="str">
        <f>IF($C1228="","",VLOOKUP($C1228,Baux!$A:$K,2,FALSE))</f>
        <v/>
      </c>
      <c r="E1228" t="str">
        <f>IF($C1228="","",VLOOKUP(VLOOKUP($C1228,Baux!$A:$K,3,FALSE),Locataires!$A:$I,2,FALSE))</f>
        <v/>
      </c>
      <c r="F1228" t="str">
        <f>IF($C1228="","",VLOOKUP($C1228,Baux!$A:$K,8,FALSE))</f>
        <v/>
      </c>
      <c r="G1228" s="12" t="str">
        <f>IF(OR($A1228="",$F1228=""),"",DATE(YEAR($A1228),MONTH($A1228),$F1228))</f>
        <v/>
      </c>
      <c r="H1228" s="13" t="str">
        <f>IF($C1228="","",VLOOKUP($C1228,Baux!$A:$K,6,FALSE))</f>
        <v/>
      </c>
      <c r="I1228" s="13" t="str">
        <f>IF($C1228="","",VLOOKUP($C1228,Baux!$A:$K,7,FALSE))</f>
        <v/>
      </c>
      <c r="J1228" s="13" t="str">
        <f>IF($C1228="","",$H1228+$I1228)</f>
        <v/>
      </c>
      <c r="K1228" s="13" t="str">
        <f>IF($C1228="","",SUMIFS(Banque_Transactions!$E:$E,Banque_Transactions!$G:$G,$C1228&amp;"-"&amp;$B1228))</f>
        <v/>
      </c>
      <c r="L1228" s="13" t="str">
        <f>IF($C1228="","",$J1228-$K1228)</f>
        <v/>
      </c>
      <c r="M1228" t="str">
        <f>IF($C1228="","",IF($L1228&lt;=0,"Payé",IF($K1228=0,"Impayé","Partiel")))</f>
        <v/>
      </c>
    </row>
    <row r="1229" spans="1:13" ht="15">
      <c r="A1229" s="17"/>
      <c r="B1229" t="str">
        <f>IF($A1229="","",YEAR($A1229)*100+MONTH($A1229))</f>
        <v/>
      </c>
      <c r="D1229" t="str">
        <f>IF($C1229="","",VLOOKUP($C1229,Baux!$A:$K,2,FALSE))</f>
        <v/>
      </c>
      <c r="E1229" t="str">
        <f>IF($C1229="","",VLOOKUP(VLOOKUP($C1229,Baux!$A:$K,3,FALSE),Locataires!$A:$I,2,FALSE))</f>
        <v/>
      </c>
      <c r="F1229" t="str">
        <f>IF($C1229="","",VLOOKUP($C1229,Baux!$A:$K,8,FALSE))</f>
        <v/>
      </c>
      <c r="G1229" s="12" t="str">
        <f>IF(OR($A1229="",$F1229=""),"",DATE(YEAR($A1229),MONTH($A1229),$F1229))</f>
        <v/>
      </c>
      <c r="H1229" s="13" t="str">
        <f>IF($C1229="","",VLOOKUP($C1229,Baux!$A:$K,6,FALSE))</f>
        <v/>
      </c>
      <c r="I1229" s="13" t="str">
        <f>IF($C1229="","",VLOOKUP($C1229,Baux!$A:$K,7,FALSE))</f>
        <v/>
      </c>
      <c r="J1229" s="13" t="str">
        <f>IF($C1229="","",$H1229+$I1229)</f>
        <v/>
      </c>
      <c r="K1229" s="13" t="str">
        <f>IF($C1229="","",SUMIFS(Banque_Transactions!$E:$E,Banque_Transactions!$G:$G,$C1229&amp;"-"&amp;$B1229))</f>
        <v/>
      </c>
      <c r="L1229" s="13" t="str">
        <f>IF($C1229="","",$J1229-$K1229)</f>
        <v/>
      </c>
      <c r="M1229" t="str">
        <f>IF($C1229="","",IF($L1229&lt;=0,"Payé",IF($K1229=0,"Impayé","Partiel")))</f>
        <v/>
      </c>
    </row>
    <row r="1230" spans="1:13" ht="15">
      <c r="A1230" s="17"/>
      <c r="B1230" t="str">
        <f>IF($A1230="","",YEAR($A1230)*100+MONTH($A1230))</f>
        <v/>
      </c>
      <c r="D1230" t="str">
        <f>IF($C1230="","",VLOOKUP($C1230,Baux!$A:$K,2,FALSE))</f>
        <v/>
      </c>
      <c r="E1230" t="str">
        <f>IF($C1230="","",VLOOKUP(VLOOKUP($C1230,Baux!$A:$K,3,FALSE),Locataires!$A:$I,2,FALSE))</f>
        <v/>
      </c>
      <c r="F1230" t="str">
        <f>IF($C1230="","",VLOOKUP($C1230,Baux!$A:$K,8,FALSE))</f>
        <v/>
      </c>
      <c r="G1230" s="12" t="str">
        <f>IF(OR($A1230="",$F1230=""),"",DATE(YEAR($A1230),MONTH($A1230),$F1230))</f>
        <v/>
      </c>
      <c r="H1230" s="13" t="str">
        <f>IF($C1230="","",VLOOKUP($C1230,Baux!$A:$K,6,FALSE))</f>
        <v/>
      </c>
      <c r="I1230" s="13" t="str">
        <f>IF($C1230="","",VLOOKUP($C1230,Baux!$A:$K,7,FALSE))</f>
        <v/>
      </c>
      <c r="J1230" s="13" t="str">
        <f>IF($C1230="","",$H1230+$I1230)</f>
        <v/>
      </c>
      <c r="K1230" s="13" t="str">
        <f>IF($C1230="","",SUMIFS(Banque_Transactions!$E:$E,Banque_Transactions!$G:$G,$C1230&amp;"-"&amp;$B1230))</f>
        <v/>
      </c>
      <c r="L1230" s="13" t="str">
        <f>IF($C1230="","",$J1230-$K1230)</f>
        <v/>
      </c>
      <c r="M1230" t="str">
        <f>IF($C1230="","",IF($L1230&lt;=0,"Payé",IF($K1230=0,"Impayé","Partiel")))</f>
        <v/>
      </c>
    </row>
    <row r="1231" spans="1:13" ht="15">
      <c r="A1231" s="17"/>
      <c r="B1231" t="str">
        <f>IF($A1231="","",YEAR($A1231)*100+MONTH($A1231))</f>
        <v/>
      </c>
      <c r="D1231" t="str">
        <f>IF($C1231="","",VLOOKUP($C1231,Baux!$A:$K,2,FALSE))</f>
        <v/>
      </c>
      <c r="E1231" t="str">
        <f>IF($C1231="","",VLOOKUP(VLOOKUP($C1231,Baux!$A:$K,3,FALSE),Locataires!$A:$I,2,FALSE))</f>
        <v/>
      </c>
      <c r="F1231" t="str">
        <f>IF($C1231="","",VLOOKUP($C1231,Baux!$A:$K,8,FALSE))</f>
        <v/>
      </c>
      <c r="G1231" s="12" t="str">
        <f>IF(OR($A1231="",$F1231=""),"",DATE(YEAR($A1231),MONTH($A1231),$F1231))</f>
        <v/>
      </c>
      <c r="H1231" s="13" t="str">
        <f>IF($C1231="","",VLOOKUP($C1231,Baux!$A:$K,6,FALSE))</f>
        <v/>
      </c>
      <c r="I1231" s="13" t="str">
        <f>IF($C1231="","",VLOOKUP($C1231,Baux!$A:$K,7,FALSE))</f>
        <v/>
      </c>
      <c r="J1231" s="13" t="str">
        <f>IF($C1231="","",$H1231+$I1231)</f>
        <v/>
      </c>
      <c r="K1231" s="13" t="str">
        <f>IF($C1231="","",SUMIFS(Banque_Transactions!$E:$E,Banque_Transactions!$G:$G,$C1231&amp;"-"&amp;$B1231))</f>
        <v/>
      </c>
      <c r="L1231" s="13" t="str">
        <f>IF($C1231="","",$J1231-$K1231)</f>
        <v/>
      </c>
      <c r="M1231" t="str">
        <f>IF($C1231="","",IF($L1231&lt;=0,"Payé",IF($K1231=0,"Impayé","Partiel")))</f>
        <v/>
      </c>
    </row>
    <row r="1232" spans="1:13" ht="15">
      <c r="A1232" s="17"/>
      <c r="B1232" t="str">
        <f>IF($A1232="","",YEAR($A1232)*100+MONTH($A1232))</f>
        <v/>
      </c>
      <c r="D1232" t="str">
        <f>IF($C1232="","",VLOOKUP($C1232,Baux!$A:$K,2,FALSE))</f>
        <v/>
      </c>
      <c r="E1232" t="str">
        <f>IF($C1232="","",VLOOKUP(VLOOKUP($C1232,Baux!$A:$K,3,FALSE),Locataires!$A:$I,2,FALSE))</f>
        <v/>
      </c>
      <c r="F1232" t="str">
        <f>IF($C1232="","",VLOOKUP($C1232,Baux!$A:$K,8,FALSE))</f>
        <v/>
      </c>
      <c r="G1232" s="12" t="str">
        <f>IF(OR($A1232="",$F1232=""),"",DATE(YEAR($A1232),MONTH($A1232),$F1232))</f>
        <v/>
      </c>
      <c r="H1232" s="13" t="str">
        <f>IF($C1232="","",VLOOKUP($C1232,Baux!$A:$K,6,FALSE))</f>
        <v/>
      </c>
      <c r="I1232" s="13" t="str">
        <f>IF($C1232="","",VLOOKUP($C1232,Baux!$A:$K,7,FALSE))</f>
        <v/>
      </c>
      <c r="J1232" s="13" t="str">
        <f>IF($C1232="","",$H1232+$I1232)</f>
        <v/>
      </c>
      <c r="K1232" s="13" t="str">
        <f>IF($C1232="","",SUMIFS(Banque_Transactions!$E:$E,Banque_Transactions!$G:$G,$C1232&amp;"-"&amp;$B1232))</f>
        <v/>
      </c>
      <c r="L1232" s="13" t="str">
        <f>IF($C1232="","",$J1232-$K1232)</f>
        <v/>
      </c>
      <c r="M1232" t="str">
        <f>IF($C1232="","",IF($L1232&lt;=0,"Payé",IF($K1232=0,"Impayé","Partiel")))</f>
        <v/>
      </c>
    </row>
    <row r="1233" spans="1:13" ht="15">
      <c r="A1233" s="17"/>
      <c r="B1233" t="str">
        <f>IF($A1233="","",YEAR($A1233)*100+MONTH($A1233))</f>
        <v/>
      </c>
      <c r="D1233" t="str">
        <f>IF($C1233="","",VLOOKUP($C1233,Baux!$A:$K,2,FALSE))</f>
        <v/>
      </c>
      <c r="E1233" t="str">
        <f>IF($C1233="","",VLOOKUP(VLOOKUP($C1233,Baux!$A:$K,3,FALSE),Locataires!$A:$I,2,FALSE))</f>
        <v/>
      </c>
      <c r="F1233" t="str">
        <f>IF($C1233="","",VLOOKUP($C1233,Baux!$A:$K,8,FALSE))</f>
        <v/>
      </c>
      <c r="G1233" s="12" t="str">
        <f>IF(OR($A1233="",$F1233=""),"",DATE(YEAR($A1233),MONTH($A1233),$F1233))</f>
        <v/>
      </c>
      <c r="H1233" s="13" t="str">
        <f>IF($C1233="","",VLOOKUP($C1233,Baux!$A:$K,6,FALSE))</f>
        <v/>
      </c>
      <c r="I1233" s="13" t="str">
        <f>IF($C1233="","",VLOOKUP($C1233,Baux!$A:$K,7,FALSE))</f>
        <v/>
      </c>
      <c r="J1233" s="13" t="str">
        <f>IF($C1233="","",$H1233+$I1233)</f>
        <v/>
      </c>
      <c r="K1233" s="13" t="str">
        <f>IF($C1233="","",SUMIFS(Banque_Transactions!$E:$E,Banque_Transactions!$G:$G,$C1233&amp;"-"&amp;$B1233))</f>
        <v/>
      </c>
      <c r="L1233" s="13" t="str">
        <f>IF($C1233="","",$J1233-$K1233)</f>
        <v/>
      </c>
      <c r="M1233" t="str">
        <f>IF($C1233="","",IF($L1233&lt;=0,"Payé",IF($K1233=0,"Impayé","Partiel")))</f>
        <v/>
      </c>
    </row>
    <row r="1234" spans="1:13" ht="15">
      <c r="A1234" s="17"/>
      <c r="B1234" t="str">
        <f>IF($A1234="","",YEAR($A1234)*100+MONTH($A1234))</f>
        <v/>
      </c>
      <c r="D1234" t="str">
        <f>IF($C1234="","",VLOOKUP($C1234,Baux!$A:$K,2,FALSE))</f>
        <v/>
      </c>
      <c r="E1234" t="str">
        <f>IF($C1234="","",VLOOKUP(VLOOKUP($C1234,Baux!$A:$K,3,FALSE),Locataires!$A:$I,2,FALSE))</f>
        <v/>
      </c>
      <c r="F1234" t="str">
        <f>IF($C1234="","",VLOOKUP($C1234,Baux!$A:$K,8,FALSE))</f>
        <v/>
      </c>
      <c r="G1234" s="12" t="str">
        <f>IF(OR($A1234="",$F1234=""),"",DATE(YEAR($A1234),MONTH($A1234),$F1234))</f>
        <v/>
      </c>
      <c r="H1234" s="13" t="str">
        <f>IF($C1234="","",VLOOKUP($C1234,Baux!$A:$K,6,FALSE))</f>
        <v/>
      </c>
      <c r="I1234" s="13" t="str">
        <f>IF($C1234="","",VLOOKUP($C1234,Baux!$A:$K,7,FALSE))</f>
        <v/>
      </c>
      <c r="J1234" s="13" t="str">
        <f>IF($C1234="","",$H1234+$I1234)</f>
        <v/>
      </c>
      <c r="K1234" s="13" t="str">
        <f>IF($C1234="","",SUMIFS(Banque_Transactions!$E:$E,Banque_Transactions!$G:$G,$C1234&amp;"-"&amp;$B1234))</f>
        <v/>
      </c>
      <c r="L1234" s="13" t="str">
        <f>IF($C1234="","",$J1234-$K1234)</f>
        <v/>
      </c>
      <c r="M1234" t="str">
        <f>IF($C1234="","",IF($L1234&lt;=0,"Payé",IF($K1234=0,"Impayé","Partiel")))</f>
        <v/>
      </c>
    </row>
    <row r="1235" spans="1:13" ht="15">
      <c r="A1235" s="17"/>
      <c r="B1235" t="str">
        <f>IF($A1235="","",YEAR($A1235)*100+MONTH($A1235))</f>
        <v/>
      </c>
      <c r="D1235" t="str">
        <f>IF($C1235="","",VLOOKUP($C1235,Baux!$A:$K,2,FALSE))</f>
        <v/>
      </c>
      <c r="E1235" t="str">
        <f>IF($C1235="","",VLOOKUP(VLOOKUP($C1235,Baux!$A:$K,3,FALSE),Locataires!$A:$I,2,FALSE))</f>
        <v/>
      </c>
      <c r="F1235" t="str">
        <f>IF($C1235="","",VLOOKUP($C1235,Baux!$A:$K,8,FALSE))</f>
        <v/>
      </c>
      <c r="G1235" s="12" t="str">
        <f>IF(OR($A1235="",$F1235=""),"",DATE(YEAR($A1235),MONTH($A1235),$F1235))</f>
        <v/>
      </c>
      <c r="H1235" s="13" t="str">
        <f>IF($C1235="","",VLOOKUP($C1235,Baux!$A:$K,6,FALSE))</f>
        <v/>
      </c>
      <c r="I1235" s="13" t="str">
        <f>IF($C1235="","",VLOOKUP($C1235,Baux!$A:$K,7,FALSE))</f>
        <v/>
      </c>
      <c r="J1235" s="13" t="str">
        <f>IF($C1235="","",$H1235+$I1235)</f>
        <v/>
      </c>
      <c r="K1235" s="13" t="str">
        <f>IF($C1235="","",SUMIFS(Banque_Transactions!$E:$E,Banque_Transactions!$G:$G,$C1235&amp;"-"&amp;$B1235))</f>
        <v/>
      </c>
      <c r="L1235" s="13" t="str">
        <f>IF($C1235="","",$J1235-$K1235)</f>
        <v/>
      </c>
      <c r="M1235" t="str">
        <f>IF($C1235="","",IF($L1235&lt;=0,"Payé",IF($K1235=0,"Impayé","Partiel")))</f>
        <v/>
      </c>
    </row>
    <row r="1236" spans="1:13" ht="15">
      <c r="A1236" s="17"/>
      <c r="B1236" t="str">
        <f>IF($A1236="","",YEAR($A1236)*100+MONTH($A1236))</f>
        <v/>
      </c>
      <c r="D1236" t="str">
        <f>IF($C1236="","",VLOOKUP($C1236,Baux!$A:$K,2,FALSE))</f>
        <v/>
      </c>
      <c r="E1236" t="str">
        <f>IF($C1236="","",VLOOKUP(VLOOKUP($C1236,Baux!$A:$K,3,FALSE),Locataires!$A:$I,2,FALSE))</f>
        <v/>
      </c>
      <c r="F1236" t="str">
        <f>IF($C1236="","",VLOOKUP($C1236,Baux!$A:$K,8,FALSE))</f>
        <v/>
      </c>
      <c r="G1236" s="12" t="str">
        <f>IF(OR($A1236="",$F1236=""),"",DATE(YEAR($A1236),MONTH($A1236),$F1236))</f>
        <v/>
      </c>
      <c r="H1236" s="13" t="str">
        <f>IF($C1236="","",VLOOKUP($C1236,Baux!$A:$K,6,FALSE))</f>
        <v/>
      </c>
      <c r="I1236" s="13" t="str">
        <f>IF($C1236="","",VLOOKUP($C1236,Baux!$A:$K,7,FALSE))</f>
        <v/>
      </c>
      <c r="J1236" s="13" t="str">
        <f>IF($C1236="","",$H1236+$I1236)</f>
        <v/>
      </c>
      <c r="K1236" s="13" t="str">
        <f>IF($C1236="","",SUMIFS(Banque_Transactions!$E:$E,Banque_Transactions!$G:$G,$C1236&amp;"-"&amp;$B1236))</f>
        <v/>
      </c>
      <c r="L1236" s="13" t="str">
        <f>IF($C1236="","",$J1236-$K1236)</f>
        <v/>
      </c>
      <c r="M1236" t="str">
        <f>IF($C1236="","",IF($L1236&lt;=0,"Payé",IF($K1236=0,"Impayé","Partiel")))</f>
        <v/>
      </c>
    </row>
    <row r="1237" spans="1:13" ht="15">
      <c r="A1237" s="17"/>
      <c r="B1237" t="str">
        <f>IF($A1237="","",YEAR($A1237)*100+MONTH($A1237))</f>
        <v/>
      </c>
      <c r="D1237" t="str">
        <f>IF($C1237="","",VLOOKUP($C1237,Baux!$A:$K,2,FALSE))</f>
        <v/>
      </c>
      <c r="E1237" t="str">
        <f>IF($C1237="","",VLOOKUP(VLOOKUP($C1237,Baux!$A:$K,3,FALSE),Locataires!$A:$I,2,FALSE))</f>
        <v/>
      </c>
      <c r="F1237" t="str">
        <f>IF($C1237="","",VLOOKUP($C1237,Baux!$A:$K,8,FALSE))</f>
        <v/>
      </c>
      <c r="G1237" s="12" t="str">
        <f>IF(OR($A1237="",$F1237=""),"",DATE(YEAR($A1237),MONTH($A1237),$F1237))</f>
        <v/>
      </c>
      <c r="H1237" s="13" t="str">
        <f>IF($C1237="","",VLOOKUP($C1237,Baux!$A:$K,6,FALSE))</f>
        <v/>
      </c>
      <c r="I1237" s="13" t="str">
        <f>IF($C1237="","",VLOOKUP($C1237,Baux!$A:$K,7,FALSE))</f>
        <v/>
      </c>
      <c r="J1237" s="13" t="str">
        <f>IF($C1237="","",$H1237+$I1237)</f>
        <v/>
      </c>
      <c r="K1237" s="13" t="str">
        <f>IF($C1237="","",SUMIFS(Banque_Transactions!$E:$E,Banque_Transactions!$G:$G,$C1237&amp;"-"&amp;$B1237))</f>
        <v/>
      </c>
      <c r="L1237" s="13" t="str">
        <f>IF($C1237="","",$J1237-$K1237)</f>
        <v/>
      </c>
      <c r="M1237" t="str">
        <f>IF($C1237="","",IF($L1237&lt;=0,"Payé",IF($K1237=0,"Impayé","Partiel")))</f>
        <v/>
      </c>
    </row>
    <row r="1238" spans="1:13" ht="15">
      <c r="A1238" s="17"/>
      <c r="B1238" t="str">
        <f>IF($A1238="","",YEAR($A1238)*100+MONTH($A1238))</f>
        <v/>
      </c>
      <c r="D1238" t="str">
        <f>IF($C1238="","",VLOOKUP($C1238,Baux!$A:$K,2,FALSE))</f>
        <v/>
      </c>
      <c r="E1238" t="str">
        <f>IF($C1238="","",VLOOKUP(VLOOKUP($C1238,Baux!$A:$K,3,FALSE),Locataires!$A:$I,2,FALSE))</f>
        <v/>
      </c>
      <c r="F1238" t="str">
        <f>IF($C1238="","",VLOOKUP($C1238,Baux!$A:$K,8,FALSE))</f>
        <v/>
      </c>
      <c r="G1238" s="12" t="str">
        <f>IF(OR($A1238="",$F1238=""),"",DATE(YEAR($A1238),MONTH($A1238),$F1238))</f>
        <v/>
      </c>
      <c r="H1238" s="13" t="str">
        <f>IF($C1238="","",VLOOKUP($C1238,Baux!$A:$K,6,FALSE))</f>
        <v/>
      </c>
      <c r="I1238" s="13" t="str">
        <f>IF($C1238="","",VLOOKUP($C1238,Baux!$A:$K,7,FALSE))</f>
        <v/>
      </c>
      <c r="J1238" s="13" t="str">
        <f>IF($C1238="","",$H1238+$I1238)</f>
        <v/>
      </c>
      <c r="K1238" s="13" t="str">
        <f>IF($C1238="","",SUMIFS(Banque_Transactions!$E:$E,Banque_Transactions!$G:$G,$C1238&amp;"-"&amp;$B1238))</f>
        <v/>
      </c>
      <c r="L1238" s="13" t="str">
        <f>IF($C1238="","",$J1238-$K1238)</f>
        <v/>
      </c>
      <c r="M1238" t="str">
        <f>IF($C1238="","",IF($L1238&lt;=0,"Payé",IF($K1238=0,"Impayé","Partiel")))</f>
        <v/>
      </c>
    </row>
    <row r="1239" spans="1:13" ht="15">
      <c r="A1239" s="17"/>
      <c r="B1239" t="str">
        <f>IF($A1239="","",YEAR($A1239)*100+MONTH($A1239))</f>
        <v/>
      </c>
      <c r="D1239" t="str">
        <f>IF($C1239="","",VLOOKUP($C1239,Baux!$A:$K,2,FALSE))</f>
        <v/>
      </c>
      <c r="E1239" t="str">
        <f>IF($C1239="","",VLOOKUP(VLOOKUP($C1239,Baux!$A:$K,3,FALSE),Locataires!$A:$I,2,FALSE))</f>
        <v/>
      </c>
      <c r="F1239" t="str">
        <f>IF($C1239="","",VLOOKUP($C1239,Baux!$A:$K,8,FALSE))</f>
        <v/>
      </c>
      <c r="G1239" s="12" t="str">
        <f>IF(OR($A1239="",$F1239=""),"",DATE(YEAR($A1239),MONTH($A1239),$F1239))</f>
        <v/>
      </c>
      <c r="H1239" s="13" t="str">
        <f>IF($C1239="","",VLOOKUP($C1239,Baux!$A:$K,6,FALSE))</f>
        <v/>
      </c>
      <c r="I1239" s="13" t="str">
        <f>IF($C1239="","",VLOOKUP($C1239,Baux!$A:$K,7,FALSE))</f>
        <v/>
      </c>
      <c r="J1239" s="13" t="str">
        <f>IF($C1239="","",$H1239+$I1239)</f>
        <v/>
      </c>
      <c r="K1239" s="13" t="str">
        <f>IF($C1239="","",SUMIFS(Banque_Transactions!$E:$E,Banque_Transactions!$G:$G,$C1239&amp;"-"&amp;$B1239))</f>
        <v/>
      </c>
      <c r="L1239" s="13" t="str">
        <f>IF($C1239="","",$J1239-$K1239)</f>
        <v/>
      </c>
      <c r="M1239" t="str">
        <f>IF($C1239="","",IF($L1239&lt;=0,"Payé",IF($K1239=0,"Impayé","Partiel")))</f>
        <v/>
      </c>
    </row>
    <row r="1240" spans="1:13" ht="15">
      <c r="A1240" s="17"/>
      <c r="B1240" t="str">
        <f>IF($A1240="","",YEAR($A1240)*100+MONTH($A1240))</f>
        <v/>
      </c>
      <c r="D1240" t="str">
        <f>IF($C1240="","",VLOOKUP($C1240,Baux!$A:$K,2,FALSE))</f>
        <v/>
      </c>
      <c r="E1240" t="str">
        <f>IF($C1240="","",VLOOKUP(VLOOKUP($C1240,Baux!$A:$K,3,FALSE),Locataires!$A:$I,2,FALSE))</f>
        <v/>
      </c>
      <c r="F1240" t="str">
        <f>IF($C1240="","",VLOOKUP($C1240,Baux!$A:$K,8,FALSE))</f>
        <v/>
      </c>
      <c r="G1240" s="12" t="str">
        <f>IF(OR($A1240="",$F1240=""),"",DATE(YEAR($A1240),MONTH($A1240),$F1240))</f>
        <v/>
      </c>
      <c r="H1240" s="13" t="str">
        <f>IF($C1240="","",VLOOKUP($C1240,Baux!$A:$K,6,FALSE))</f>
        <v/>
      </c>
      <c r="I1240" s="13" t="str">
        <f>IF($C1240="","",VLOOKUP($C1240,Baux!$A:$K,7,FALSE))</f>
        <v/>
      </c>
      <c r="J1240" s="13" t="str">
        <f>IF($C1240="","",$H1240+$I1240)</f>
        <v/>
      </c>
      <c r="K1240" s="13" t="str">
        <f>IF($C1240="","",SUMIFS(Banque_Transactions!$E:$E,Banque_Transactions!$G:$G,$C1240&amp;"-"&amp;$B1240))</f>
        <v/>
      </c>
      <c r="L1240" s="13" t="str">
        <f>IF($C1240="","",$J1240-$K1240)</f>
        <v/>
      </c>
      <c r="M1240" t="str">
        <f>IF($C1240="","",IF($L1240&lt;=0,"Payé",IF($K1240=0,"Impayé","Partiel")))</f>
        <v/>
      </c>
    </row>
    <row r="1241" spans="1:13" ht="15">
      <c r="A1241" s="17"/>
      <c r="B1241" t="str">
        <f>IF($A1241="","",YEAR($A1241)*100+MONTH($A1241))</f>
        <v/>
      </c>
      <c r="D1241" t="str">
        <f>IF($C1241="","",VLOOKUP($C1241,Baux!$A:$K,2,FALSE))</f>
        <v/>
      </c>
      <c r="E1241" t="str">
        <f>IF($C1241="","",VLOOKUP(VLOOKUP($C1241,Baux!$A:$K,3,FALSE),Locataires!$A:$I,2,FALSE))</f>
        <v/>
      </c>
      <c r="F1241" t="str">
        <f>IF($C1241="","",VLOOKUP($C1241,Baux!$A:$K,8,FALSE))</f>
        <v/>
      </c>
      <c r="G1241" s="12" t="str">
        <f>IF(OR($A1241="",$F1241=""),"",DATE(YEAR($A1241),MONTH($A1241),$F1241))</f>
        <v/>
      </c>
      <c r="H1241" s="13" t="str">
        <f>IF($C1241="","",VLOOKUP($C1241,Baux!$A:$K,6,FALSE))</f>
        <v/>
      </c>
      <c r="I1241" s="13" t="str">
        <f>IF($C1241="","",VLOOKUP($C1241,Baux!$A:$K,7,FALSE))</f>
        <v/>
      </c>
      <c r="J1241" s="13" t="str">
        <f>IF($C1241="","",$H1241+$I1241)</f>
        <v/>
      </c>
      <c r="K1241" s="13" t="str">
        <f>IF($C1241="","",SUMIFS(Banque_Transactions!$E:$E,Banque_Transactions!$G:$G,$C1241&amp;"-"&amp;$B1241))</f>
        <v/>
      </c>
      <c r="L1241" s="13" t="str">
        <f>IF($C1241="","",$J1241-$K1241)</f>
        <v/>
      </c>
      <c r="M1241" t="str">
        <f>IF($C1241="","",IF($L1241&lt;=0,"Payé",IF($K1241=0,"Impayé","Partiel")))</f>
        <v/>
      </c>
    </row>
    <row r="1242" spans="1:13" ht="15">
      <c r="A1242" s="17"/>
      <c r="B1242" t="str">
        <f>IF($A1242="","",YEAR($A1242)*100+MONTH($A1242))</f>
        <v/>
      </c>
      <c r="D1242" t="str">
        <f>IF($C1242="","",VLOOKUP($C1242,Baux!$A:$K,2,FALSE))</f>
        <v/>
      </c>
      <c r="E1242" t="str">
        <f>IF($C1242="","",VLOOKUP(VLOOKUP($C1242,Baux!$A:$K,3,FALSE),Locataires!$A:$I,2,FALSE))</f>
        <v/>
      </c>
      <c r="F1242" t="str">
        <f>IF($C1242="","",VLOOKUP($C1242,Baux!$A:$K,8,FALSE))</f>
        <v/>
      </c>
      <c r="G1242" s="12" t="str">
        <f>IF(OR($A1242="",$F1242=""),"",DATE(YEAR($A1242),MONTH($A1242),$F1242))</f>
        <v/>
      </c>
      <c r="H1242" s="13" t="str">
        <f>IF($C1242="","",VLOOKUP($C1242,Baux!$A:$K,6,FALSE))</f>
        <v/>
      </c>
      <c r="I1242" s="13" t="str">
        <f>IF($C1242="","",VLOOKUP($C1242,Baux!$A:$K,7,FALSE))</f>
        <v/>
      </c>
      <c r="J1242" s="13" t="str">
        <f>IF($C1242="","",$H1242+$I1242)</f>
        <v/>
      </c>
      <c r="K1242" s="13" t="str">
        <f>IF($C1242="","",SUMIFS(Banque_Transactions!$E:$E,Banque_Transactions!$G:$G,$C1242&amp;"-"&amp;$B1242))</f>
        <v/>
      </c>
      <c r="L1242" s="13" t="str">
        <f>IF($C1242="","",$J1242-$K1242)</f>
        <v/>
      </c>
      <c r="M1242" t="str">
        <f>IF($C1242="","",IF($L1242&lt;=0,"Payé",IF($K1242=0,"Impayé","Partiel")))</f>
        <v/>
      </c>
    </row>
    <row r="1243" spans="1:13" ht="15">
      <c r="A1243" s="17"/>
      <c r="B1243" t="str">
        <f>IF($A1243="","",YEAR($A1243)*100+MONTH($A1243))</f>
        <v/>
      </c>
      <c r="D1243" t="str">
        <f>IF($C1243="","",VLOOKUP($C1243,Baux!$A:$K,2,FALSE))</f>
        <v/>
      </c>
      <c r="E1243" t="str">
        <f>IF($C1243="","",VLOOKUP(VLOOKUP($C1243,Baux!$A:$K,3,FALSE),Locataires!$A:$I,2,FALSE))</f>
        <v/>
      </c>
      <c r="F1243" t="str">
        <f>IF($C1243="","",VLOOKUP($C1243,Baux!$A:$K,8,FALSE))</f>
        <v/>
      </c>
      <c r="G1243" s="12" t="str">
        <f>IF(OR($A1243="",$F1243=""),"",DATE(YEAR($A1243),MONTH($A1243),$F1243))</f>
        <v/>
      </c>
      <c r="H1243" s="13" t="str">
        <f>IF($C1243="","",VLOOKUP($C1243,Baux!$A:$K,6,FALSE))</f>
        <v/>
      </c>
      <c r="I1243" s="13" t="str">
        <f>IF($C1243="","",VLOOKUP($C1243,Baux!$A:$K,7,FALSE))</f>
        <v/>
      </c>
      <c r="J1243" s="13" t="str">
        <f>IF($C1243="","",$H1243+$I1243)</f>
        <v/>
      </c>
      <c r="K1243" s="13" t="str">
        <f>IF($C1243="","",SUMIFS(Banque_Transactions!$E:$E,Banque_Transactions!$G:$G,$C1243&amp;"-"&amp;$B1243))</f>
        <v/>
      </c>
      <c r="L1243" s="13" t="str">
        <f>IF($C1243="","",$J1243-$K1243)</f>
        <v/>
      </c>
      <c r="M1243" t="str">
        <f>IF($C1243="","",IF($L1243&lt;=0,"Payé",IF($K1243=0,"Impayé","Partiel")))</f>
        <v/>
      </c>
    </row>
    <row r="1244" spans="1:13" ht="15">
      <c r="A1244" s="17"/>
      <c r="B1244" t="str">
        <f>IF($A1244="","",YEAR($A1244)*100+MONTH($A1244))</f>
        <v/>
      </c>
      <c r="D1244" t="str">
        <f>IF($C1244="","",VLOOKUP($C1244,Baux!$A:$K,2,FALSE))</f>
        <v/>
      </c>
      <c r="E1244" t="str">
        <f>IF($C1244="","",VLOOKUP(VLOOKUP($C1244,Baux!$A:$K,3,FALSE),Locataires!$A:$I,2,FALSE))</f>
        <v/>
      </c>
      <c r="F1244" t="str">
        <f>IF($C1244="","",VLOOKUP($C1244,Baux!$A:$K,8,FALSE))</f>
        <v/>
      </c>
      <c r="G1244" s="12" t="str">
        <f>IF(OR($A1244="",$F1244=""),"",DATE(YEAR($A1244),MONTH($A1244),$F1244))</f>
        <v/>
      </c>
      <c r="H1244" s="13" t="str">
        <f>IF($C1244="","",VLOOKUP($C1244,Baux!$A:$K,6,FALSE))</f>
        <v/>
      </c>
      <c r="I1244" s="13" t="str">
        <f>IF($C1244="","",VLOOKUP($C1244,Baux!$A:$K,7,FALSE))</f>
        <v/>
      </c>
      <c r="J1244" s="13" t="str">
        <f>IF($C1244="","",$H1244+$I1244)</f>
        <v/>
      </c>
      <c r="K1244" s="13" t="str">
        <f>IF($C1244="","",SUMIFS(Banque_Transactions!$E:$E,Banque_Transactions!$G:$G,$C1244&amp;"-"&amp;$B1244))</f>
        <v/>
      </c>
      <c r="L1244" s="13" t="str">
        <f>IF($C1244="","",$J1244-$K1244)</f>
        <v/>
      </c>
      <c r="M1244" t="str">
        <f>IF($C1244="","",IF($L1244&lt;=0,"Payé",IF($K1244=0,"Impayé","Partiel")))</f>
        <v/>
      </c>
    </row>
    <row r="1245" spans="1:13" ht="15">
      <c r="A1245" s="17"/>
      <c r="B1245" t="str">
        <f>IF($A1245="","",YEAR($A1245)*100+MONTH($A1245))</f>
        <v/>
      </c>
      <c r="D1245" t="str">
        <f>IF($C1245="","",VLOOKUP($C1245,Baux!$A:$K,2,FALSE))</f>
        <v/>
      </c>
      <c r="E1245" t="str">
        <f>IF($C1245="","",VLOOKUP(VLOOKUP($C1245,Baux!$A:$K,3,FALSE),Locataires!$A:$I,2,FALSE))</f>
        <v/>
      </c>
      <c r="F1245" t="str">
        <f>IF($C1245="","",VLOOKUP($C1245,Baux!$A:$K,8,FALSE))</f>
        <v/>
      </c>
      <c r="G1245" s="12" t="str">
        <f>IF(OR($A1245="",$F1245=""),"",DATE(YEAR($A1245),MONTH($A1245),$F1245))</f>
        <v/>
      </c>
      <c r="H1245" s="13" t="str">
        <f>IF($C1245="","",VLOOKUP($C1245,Baux!$A:$K,6,FALSE))</f>
        <v/>
      </c>
      <c r="I1245" s="13" t="str">
        <f>IF($C1245="","",VLOOKUP($C1245,Baux!$A:$K,7,FALSE))</f>
        <v/>
      </c>
      <c r="J1245" s="13" t="str">
        <f>IF($C1245="","",$H1245+$I1245)</f>
        <v/>
      </c>
      <c r="K1245" s="13" t="str">
        <f>IF($C1245="","",SUMIFS(Banque_Transactions!$E:$E,Banque_Transactions!$G:$G,$C1245&amp;"-"&amp;$B1245))</f>
        <v/>
      </c>
      <c r="L1245" s="13" t="str">
        <f>IF($C1245="","",$J1245-$K1245)</f>
        <v/>
      </c>
      <c r="M1245" t="str">
        <f>IF($C1245="","",IF($L1245&lt;=0,"Payé",IF($K1245=0,"Impayé","Partiel")))</f>
        <v/>
      </c>
    </row>
    <row r="1246" spans="1:13" ht="15">
      <c r="A1246" s="17"/>
      <c r="B1246" t="str">
        <f>IF($A1246="","",YEAR($A1246)*100+MONTH($A1246))</f>
        <v/>
      </c>
      <c r="D1246" t="str">
        <f>IF($C1246="","",VLOOKUP($C1246,Baux!$A:$K,2,FALSE))</f>
        <v/>
      </c>
      <c r="E1246" t="str">
        <f>IF($C1246="","",VLOOKUP(VLOOKUP($C1246,Baux!$A:$K,3,FALSE),Locataires!$A:$I,2,FALSE))</f>
        <v/>
      </c>
      <c r="F1246" t="str">
        <f>IF($C1246="","",VLOOKUP($C1246,Baux!$A:$K,8,FALSE))</f>
        <v/>
      </c>
      <c r="G1246" s="12" t="str">
        <f>IF(OR($A1246="",$F1246=""),"",DATE(YEAR($A1246),MONTH($A1246),$F1246))</f>
        <v/>
      </c>
      <c r="H1246" s="13" t="str">
        <f>IF($C1246="","",VLOOKUP($C1246,Baux!$A:$K,6,FALSE))</f>
        <v/>
      </c>
      <c r="I1246" s="13" t="str">
        <f>IF($C1246="","",VLOOKUP($C1246,Baux!$A:$K,7,FALSE))</f>
        <v/>
      </c>
      <c r="J1246" s="13" t="str">
        <f>IF($C1246="","",$H1246+$I1246)</f>
        <v/>
      </c>
      <c r="K1246" s="13" t="str">
        <f>IF($C1246="","",SUMIFS(Banque_Transactions!$E:$E,Banque_Transactions!$G:$G,$C1246&amp;"-"&amp;$B1246))</f>
        <v/>
      </c>
      <c r="L1246" s="13" t="str">
        <f>IF($C1246="","",$J1246-$K1246)</f>
        <v/>
      </c>
      <c r="M1246" t="str">
        <f>IF($C1246="","",IF($L1246&lt;=0,"Payé",IF($K1246=0,"Impayé","Partiel")))</f>
        <v/>
      </c>
    </row>
    <row r="1247" spans="1:13" ht="15">
      <c r="A1247" s="17"/>
      <c r="B1247" t="str">
        <f>IF($A1247="","",YEAR($A1247)*100+MONTH($A1247))</f>
        <v/>
      </c>
      <c r="D1247" t="str">
        <f>IF($C1247="","",VLOOKUP($C1247,Baux!$A:$K,2,FALSE))</f>
        <v/>
      </c>
      <c r="E1247" t="str">
        <f>IF($C1247="","",VLOOKUP(VLOOKUP($C1247,Baux!$A:$K,3,FALSE),Locataires!$A:$I,2,FALSE))</f>
        <v/>
      </c>
      <c r="F1247" t="str">
        <f>IF($C1247="","",VLOOKUP($C1247,Baux!$A:$K,8,FALSE))</f>
        <v/>
      </c>
      <c r="G1247" s="12" t="str">
        <f>IF(OR($A1247="",$F1247=""),"",DATE(YEAR($A1247),MONTH($A1247),$F1247))</f>
        <v/>
      </c>
      <c r="H1247" s="13" t="str">
        <f>IF($C1247="","",VLOOKUP($C1247,Baux!$A:$K,6,FALSE))</f>
        <v/>
      </c>
      <c r="I1247" s="13" t="str">
        <f>IF($C1247="","",VLOOKUP($C1247,Baux!$A:$K,7,FALSE))</f>
        <v/>
      </c>
      <c r="J1247" s="13" t="str">
        <f>IF($C1247="","",$H1247+$I1247)</f>
        <v/>
      </c>
      <c r="K1247" s="13" t="str">
        <f>IF($C1247="","",SUMIFS(Banque_Transactions!$E:$E,Banque_Transactions!$G:$G,$C1247&amp;"-"&amp;$B1247))</f>
        <v/>
      </c>
      <c r="L1247" s="13" t="str">
        <f>IF($C1247="","",$J1247-$K1247)</f>
        <v/>
      </c>
      <c r="M1247" t="str">
        <f>IF($C1247="","",IF($L1247&lt;=0,"Payé",IF($K1247=0,"Impayé","Partiel")))</f>
        <v/>
      </c>
    </row>
    <row r="1248" spans="1:13" ht="15">
      <c r="A1248" s="17"/>
      <c r="B1248" t="str">
        <f>IF($A1248="","",YEAR($A1248)*100+MONTH($A1248))</f>
        <v/>
      </c>
      <c r="D1248" t="str">
        <f>IF($C1248="","",VLOOKUP($C1248,Baux!$A:$K,2,FALSE))</f>
        <v/>
      </c>
      <c r="E1248" t="str">
        <f>IF($C1248="","",VLOOKUP(VLOOKUP($C1248,Baux!$A:$K,3,FALSE),Locataires!$A:$I,2,FALSE))</f>
        <v/>
      </c>
      <c r="F1248" t="str">
        <f>IF($C1248="","",VLOOKUP($C1248,Baux!$A:$K,8,FALSE))</f>
        <v/>
      </c>
      <c r="G1248" s="12" t="str">
        <f>IF(OR($A1248="",$F1248=""),"",DATE(YEAR($A1248),MONTH($A1248),$F1248))</f>
        <v/>
      </c>
      <c r="H1248" s="13" t="str">
        <f>IF($C1248="","",VLOOKUP($C1248,Baux!$A:$K,6,FALSE))</f>
        <v/>
      </c>
      <c r="I1248" s="13" t="str">
        <f>IF($C1248="","",VLOOKUP($C1248,Baux!$A:$K,7,FALSE))</f>
        <v/>
      </c>
      <c r="J1248" s="13" t="str">
        <f>IF($C1248="","",$H1248+$I1248)</f>
        <v/>
      </c>
      <c r="K1248" s="13" t="str">
        <f>IF($C1248="","",SUMIFS(Banque_Transactions!$E:$E,Banque_Transactions!$G:$G,$C1248&amp;"-"&amp;$B1248))</f>
        <v/>
      </c>
      <c r="L1248" s="13" t="str">
        <f>IF($C1248="","",$J1248-$K1248)</f>
        <v/>
      </c>
      <c r="M1248" t="str">
        <f>IF($C1248="","",IF($L1248&lt;=0,"Payé",IF($K1248=0,"Impayé","Partiel")))</f>
        <v/>
      </c>
    </row>
    <row r="1249" spans="1:13" ht="15">
      <c r="A1249" s="17"/>
      <c r="B1249" t="str">
        <f>IF($A1249="","",YEAR($A1249)*100+MONTH($A1249))</f>
        <v/>
      </c>
      <c r="D1249" t="str">
        <f>IF($C1249="","",VLOOKUP($C1249,Baux!$A:$K,2,FALSE))</f>
        <v/>
      </c>
      <c r="E1249" t="str">
        <f>IF($C1249="","",VLOOKUP(VLOOKUP($C1249,Baux!$A:$K,3,FALSE),Locataires!$A:$I,2,FALSE))</f>
        <v/>
      </c>
      <c r="F1249" t="str">
        <f>IF($C1249="","",VLOOKUP($C1249,Baux!$A:$K,8,FALSE))</f>
        <v/>
      </c>
      <c r="G1249" s="12" t="str">
        <f>IF(OR($A1249="",$F1249=""),"",DATE(YEAR($A1249),MONTH($A1249),$F1249))</f>
        <v/>
      </c>
      <c r="H1249" s="13" t="str">
        <f>IF($C1249="","",VLOOKUP($C1249,Baux!$A:$K,6,FALSE))</f>
        <v/>
      </c>
      <c r="I1249" s="13" t="str">
        <f>IF($C1249="","",VLOOKUP($C1249,Baux!$A:$K,7,FALSE))</f>
        <v/>
      </c>
      <c r="J1249" s="13" t="str">
        <f>IF($C1249="","",$H1249+$I1249)</f>
        <v/>
      </c>
      <c r="K1249" s="13" t="str">
        <f>IF($C1249="","",SUMIFS(Banque_Transactions!$E:$E,Banque_Transactions!$G:$G,$C1249&amp;"-"&amp;$B1249))</f>
        <v/>
      </c>
      <c r="L1249" s="13" t="str">
        <f>IF($C1249="","",$J1249-$K1249)</f>
        <v/>
      </c>
      <c r="M1249" t="str">
        <f>IF($C1249="","",IF($L1249&lt;=0,"Payé",IF($K1249=0,"Impayé","Partiel")))</f>
        <v/>
      </c>
    </row>
    <row r="1250" spans="1:13" ht="15">
      <c r="A1250" s="17"/>
      <c r="B1250" t="str">
        <f>IF($A1250="","",YEAR($A1250)*100+MONTH($A1250))</f>
        <v/>
      </c>
      <c r="D1250" t="str">
        <f>IF($C1250="","",VLOOKUP($C1250,Baux!$A:$K,2,FALSE))</f>
        <v/>
      </c>
      <c r="E1250" t="str">
        <f>IF($C1250="","",VLOOKUP(VLOOKUP($C1250,Baux!$A:$K,3,FALSE),Locataires!$A:$I,2,FALSE))</f>
        <v/>
      </c>
      <c r="F1250" t="str">
        <f>IF($C1250="","",VLOOKUP($C1250,Baux!$A:$K,8,FALSE))</f>
        <v/>
      </c>
      <c r="G1250" s="12" t="str">
        <f>IF(OR($A1250="",$F1250=""),"",DATE(YEAR($A1250),MONTH($A1250),$F1250))</f>
        <v/>
      </c>
      <c r="H1250" s="13" t="str">
        <f>IF($C1250="","",VLOOKUP($C1250,Baux!$A:$K,6,FALSE))</f>
        <v/>
      </c>
      <c r="I1250" s="13" t="str">
        <f>IF($C1250="","",VLOOKUP($C1250,Baux!$A:$K,7,FALSE))</f>
        <v/>
      </c>
      <c r="J1250" s="13" t="str">
        <f>IF($C1250="","",$H1250+$I1250)</f>
        <v/>
      </c>
      <c r="K1250" s="13" t="str">
        <f>IF($C1250="","",SUMIFS(Banque_Transactions!$E:$E,Banque_Transactions!$G:$G,$C1250&amp;"-"&amp;$B1250))</f>
        <v/>
      </c>
      <c r="L1250" s="13" t="str">
        <f>IF($C1250="","",$J1250-$K1250)</f>
        <v/>
      </c>
      <c r="M1250" t="str">
        <f>IF($C1250="","",IF($L1250&lt;=0,"Payé",IF($K1250=0,"Impayé","Partiel")))</f>
        <v/>
      </c>
    </row>
    <row r="1251" spans="1:13" ht="15">
      <c r="A1251" s="17"/>
      <c r="B1251" t="str">
        <f>IF($A1251="","",YEAR($A1251)*100+MONTH($A1251))</f>
        <v/>
      </c>
      <c r="D1251" t="str">
        <f>IF($C1251="","",VLOOKUP($C1251,Baux!$A:$K,2,FALSE))</f>
        <v/>
      </c>
      <c r="E1251" t="str">
        <f>IF($C1251="","",VLOOKUP(VLOOKUP($C1251,Baux!$A:$K,3,FALSE),Locataires!$A:$I,2,FALSE))</f>
        <v/>
      </c>
      <c r="F1251" t="str">
        <f>IF($C1251="","",VLOOKUP($C1251,Baux!$A:$K,8,FALSE))</f>
        <v/>
      </c>
      <c r="G1251" s="12" t="str">
        <f>IF(OR($A1251="",$F1251=""),"",DATE(YEAR($A1251),MONTH($A1251),$F1251))</f>
        <v/>
      </c>
      <c r="H1251" s="13" t="str">
        <f>IF($C1251="","",VLOOKUP($C1251,Baux!$A:$K,6,FALSE))</f>
        <v/>
      </c>
      <c r="I1251" s="13" t="str">
        <f>IF($C1251="","",VLOOKUP($C1251,Baux!$A:$K,7,FALSE))</f>
        <v/>
      </c>
      <c r="J1251" s="13" t="str">
        <f>IF($C1251="","",$H1251+$I1251)</f>
        <v/>
      </c>
      <c r="K1251" s="13" t="str">
        <f>IF($C1251="","",SUMIFS(Banque_Transactions!$E:$E,Banque_Transactions!$G:$G,$C1251&amp;"-"&amp;$B1251))</f>
        <v/>
      </c>
      <c r="L1251" s="13" t="str">
        <f>IF($C1251="","",$J1251-$K1251)</f>
        <v/>
      </c>
      <c r="M1251" t="str">
        <f>IF($C1251="","",IF($L1251&lt;=0,"Payé",IF($K1251=0,"Impayé","Partiel")))</f>
        <v/>
      </c>
    </row>
    <row r="1252" spans="1:13" ht="15">
      <c r="A1252" s="17"/>
      <c r="B1252" t="str">
        <f>IF($A1252="","",YEAR($A1252)*100+MONTH($A1252))</f>
        <v/>
      </c>
      <c r="D1252" t="str">
        <f>IF($C1252="","",VLOOKUP($C1252,Baux!$A:$K,2,FALSE))</f>
        <v/>
      </c>
      <c r="E1252" t="str">
        <f>IF($C1252="","",VLOOKUP(VLOOKUP($C1252,Baux!$A:$K,3,FALSE),Locataires!$A:$I,2,FALSE))</f>
        <v/>
      </c>
      <c r="F1252" t="str">
        <f>IF($C1252="","",VLOOKUP($C1252,Baux!$A:$K,8,FALSE))</f>
        <v/>
      </c>
      <c r="G1252" s="12" t="str">
        <f>IF(OR($A1252="",$F1252=""),"",DATE(YEAR($A1252),MONTH($A1252),$F1252))</f>
        <v/>
      </c>
      <c r="H1252" s="13" t="str">
        <f>IF($C1252="","",VLOOKUP($C1252,Baux!$A:$K,6,FALSE))</f>
        <v/>
      </c>
      <c r="I1252" s="13" t="str">
        <f>IF($C1252="","",VLOOKUP($C1252,Baux!$A:$K,7,FALSE))</f>
        <v/>
      </c>
      <c r="J1252" s="13" t="str">
        <f>IF($C1252="","",$H1252+$I1252)</f>
        <v/>
      </c>
      <c r="K1252" s="13" t="str">
        <f>IF($C1252="","",SUMIFS(Banque_Transactions!$E:$E,Banque_Transactions!$G:$G,$C1252&amp;"-"&amp;$B1252))</f>
        <v/>
      </c>
      <c r="L1252" s="13" t="str">
        <f>IF($C1252="","",$J1252-$K1252)</f>
        <v/>
      </c>
      <c r="M1252" t="str">
        <f>IF($C1252="","",IF($L1252&lt;=0,"Payé",IF($K1252=0,"Impayé","Partiel")))</f>
        <v/>
      </c>
    </row>
    <row r="1253" spans="1:13" ht="15">
      <c r="A1253" s="17"/>
      <c r="B1253" t="str">
        <f>IF($A1253="","",YEAR($A1253)*100+MONTH($A1253))</f>
        <v/>
      </c>
      <c r="D1253" t="str">
        <f>IF($C1253="","",VLOOKUP($C1253,Baux!$A:$K,2,FALSE))</f>
        <v/>
      </c>
      <c r="E1253" t="str">
        <f>IF($C1253="","",VLOOKUP(VLOOKUP($C1253,Baux!$A:$K,3,FALSE),Locataires!$A:$I,2,FALSE))</f>
        <v/>
      </c>
      <c r="F1253" t="str">
        <f>IF($C1253="","",VLOOKUP($C1253,Baux!$A:$K,8,FALSE))</f>
        <v/>
      </c>
      <c r="G1253" s="12" t="str">
        <f>IF(OR($A1253="",$F1253=""),"",DATE(YEAR($A1253),MONTH($A1253),$F1253))</f>
        <v/>
      </c>
      <c r="H1253" s="13" t="str">
        <f>IF($C1253="","",VLOOKUP($C1253,Baux!$A:$K,6,FALSE))</f>
        <v/>
      </c>
      <c r="I1253" s="13" t="str">
        <f>IF($C1253="","",VLOOKUP($C1253,Baux!$A:$K,7,FALSE))</f>
        <v/>
      </c>
      <c r="J1253" s="13" t="str">
        <f>IF($C1253="","",$H1253+$I1253)</f>
        <v/>
      </c>
      <c r="K1253" s="13" t="str">
        <f>IF($C1253="","",SUMIFS(Banque_Transactions!$E:$E,Banque_Transactions!$G:$G,$C1253&amp;"-"&amp;$B1253))</f>
        <v/>
      </c>
      <c r="L1253" s="13" t="str">
        <f>IF($C1253="","",$J1253-$K1253)</f>
        <v/>
      </c>
      <c r="M1253" t="str">
        <f>IF($C1253="","",IF($L1253&lt;=0,"Payé",IF($K1253=0,"Impayé","Partiel")))</f>
        <v/>
      </c>
    </row>
    <row r="1254" spans="1:13" ht="15">
      <c r="A1254" s="17"/>
      <c r="B1254" t="str">
        <f>IF($A1254="","",YEAR($A1254)*100+MONTH($A1254))</f>
        <v/>
      </c>
      <c r="D1254" t="str">
        <f>IF($C1254="","",VLOOKUP($C1254,Baux!$A:$K,2,FALSE))</f>
        <v/>
      </c>
      <c r="E1254" t="str">
        <f>IF($C1254="","",VLOOKUP(VLOOKUP($C1254,Baux!$A:$K,3,FALSE),Locataires!$A:$I,2,FALSE))</f>
        <v/>
      </c>
      <c r="F1254" t="str">
        <f>IF($C1254="","",VLOOKUP($C1254,Baux!$A:$K,8,FALSE))</f>
        <v/>
      </c>
      <c r="G1254" s="12" t="str">
        <f>IF(OR($A1254="",$F1254=""),"",DATE(YEAR($A1254),MONTH($A1254),$F1254))</f>
        <v/>
      </c>
      <c r="H1254" s="13" t="str">
        <f>IF($C1254="","",VLOOKUP($C1254,Baux!$A:$K,6,FALSE))</f>
        <v/>
      </c>
      <c r="I1254" s="13" t="str">
        <f>IF($C1254="","",VLOOKUP($C1254,Baux!$A:$K,7,FALSE))</f>
        <v/>
      </c>
      <c r="J1254" s="13" t="str">
        <f>IF($C1254="","",$H1254+$I1254)</f>
        <v/>
      </c>
      <c r="K1254" s="13" t="str">
        <f>IF($C1254="","",SUMIFS(Banque_Transactions!$E:$E,Banque_Transactions!$G:$G,$C1254&amp;"-"&amp;$B1254))</f>
        <v/>
      </c>
      <c r="L1254" s="13" t="str">
        <f>IF($C1254="","",$J1254-$K1254)</f>
        <v/>
      </c>
      <c r="M1254" t="str">
        <f>IF($C1254="","",IF($L1254&lt;=0,"Payé",IF($K1254=0,"Impayé","Partiel")))</f>
        <v/>
      </c>
    </row>
    <row r="1255" spans="1:13" ht="15">
      <c r="A1255" s="17"/>
      <c r="B1255" t="str">
        <f>IF($A1255="","",YEAR($A1255)*100+MONTH($A1255))</f>
        <v/>
      </c>
      <c r="D1255" t="str">
        <f>IF($C1255="","",VLOOKUP($C1255,Baux!$A:$K,2,FALSE))</f>
        <v/>
      </c>
      <c r="E1255" t="str">
        <f>IF($C1255="","",VLOOKUP(VLOOKUP($C1255,Baux!$A:$K,3,FALSE),Locataires!$A:$I,2,FALSE))</f>
        <v/>
      </c>
      <c r="F1255" t="str">
        <f>IF($C1255="","",VLOOKUP($C1255,Baux!$A:$K,8,FALSE))</f>
        <v/>
      </c>
      <c r="G1255" s="12" t="str">
        <f>IF(OR($A1255="",$F1255=""),"",DATE(YEAR($A1255),MONTH($A1255),$F1255))</f>
        <v/>
      </c>
      <c r="H1255" s="13" t="str">
        <f>IF($C1255="","",VLOOKUP($C1255,Baux!$A:$K,6,FALSE))</f>
        <v/>
      </c>
      <c r="I1255" s="13" t="str">
        <f>IF($C1255="","",VLOOKUP($C1255,Baux!$A:$K,7,FALSE))</f>
        <v/>
      </c>
      <c r="J1255" s="13" t="str">
        <f>IF($C1255="","",$H1255+$I1255)</f>
        <v/>
      </c>
      <c r="K1255" s="13" t="str">
        <f>IF($C1255="","",SUMIFS(Banque_Transactions!$E:$E,Banque_Transactions!$G:$G,$C1255&amp;"-"&amp;$B1255))</f>
        <v/>
      </c>
      <c r="L1255" s="13" t="str">
        <f>IF($C1255="","",$J1255-$K1255)</f>
        <v/>
      </c>
      <c r="M1255" t="str">
        <f>IF($C1255="","",IF($L1255&lt;=0,"Payé",IF($K1255=0,"Impayé","Partiel")))</f>
        <v/>
      </c>
    </row>
    <row r="1256" spans="1:13" ht="15">
      <c r="A1256" s="17"/>
      <c r="B1256" t="str">
        <f>IF($A1256="","",YEAR($A1256)*100+MONTH($A1256))</f>
        <v/>
      </c>
      <c r="D1256" t="str">
        <f>IF($C1256="","",VLOOKUP($C1256,Baux!$A:$K,2,FALSE))</f>
        <v/>
      </c>
      <c r="E1256" t="str">
        <f>IF($C1256="","",VLOOKUP(VLOOKUP($C1256,Baux!$A:$K,3,FALSE),Locataires!$A:$I,2,FALSE))</f>
        <v/>
      </c>
      <c r="F1256" t="str">
        <f>IF($C1256="","",VLOOKUP($C1256,Baux!$A:$K,8,FALSE))</f>
        <v/>
      </c>
      <c r="G1256" s="12" t="str">
        <f>IF(OR($A1256="",$F1256=""),"",DATE(YEAR($A1256),MONTH($A1256),$F1256))</f>
        <v/>
      </c>
      <c r="H1256" s="13" t="str">
        <f>IF($C1256="","",VLOOKUP($C1256,Baux!$A:$K,6,FALSE))</f>
        <v/>
      </c>
      <c r="I1256" s="13" t="str">
        <f>IF($C1256="","",VLOOKUP($C1256,Baux!$A:$K,7,FALSE))</f>
        <v/>
      </c>
      <c r="J1256" s="13" t="str">
        <f>IF($C1256="","",$H1256+$I1256)</f>
        <v/>
      </c>
      <c r="K1256" s="13" t="str">
        <f>IF($C1256="","",SUMIFS(Banque_Transactions!$E:$E,Banque_Transactions!$G:$G,$C1256&amp;"-"&amp;$B1256))</f>
        <v/>
      </c>
      <c r="L1256" s="13" t="str">
        <f>IF($C1256="","",$J1256-$K1256)</f>
        <v/>
      </c>
      <c r="M1256" t="str">
        <f>IF($C1256="","",IF($L1256&lt;=0,"Payé",IF($K1256=0,"Impayé","Partiel")))</f>
        <v/>
      </c>
    </row>
    <row r="1257" spans="1:13" ht="15">
      <c r="A1257" s="17"/>
      <c r="B1257" t="str">
        <f>IF($A1257="","",YEAR($A1257)*100+MONTH($A1257))</f>
        <v/>
      </c>
      <c r="D1257" t="str">
        <f>IF($C1257="","",VLOOKUP($C1257,Baux!$A:$K,2,FALSE))</f>
        <v/>
      </c>
      <c r="E1257" t="str">
        <f>IF($C1257="","",VLOOKUP(VLOOKUP($C1257,Baux!$A:$K,3,FALSE),Locataires!$A:$I,2,FALSE))</f>
        <v/>
      </c>
      <c r="F1257" t="str">
        <f>IF($C1257="","",VLOOKUP($C1257,Baux!$A:$K,8,FALSE))</f>
        <v/>
      </c>
      <c r="G1257" s="12" t="str">
        <f>IF(OR($A1257="",$F1257=""),"",DATE(YEAR($A1257),MONTH($A1257),$F1257))</f>
        <v/>
      </c>
      <c r="H1257" s="13" t="str">
        <f>IF($C1257="","",VLOOKUP($C1257,Baux!$A:$K,6,FALSE))</f>
        <v/>
      </c>
      <c r="I1257" s="13" t="str">
        <f>IF($C1257="","",VLOOKUP($C1257,Baux!$A:$K,7,FALSE))</f>
        <v/>
      </c>
      <c r="J1257" s="13" t="str">
        <f>IF($C1257="","",$H1257+$I1257)</f>
        <v/>
      </c>
      <c r="K1257" s="13" t="str">
        <f>IF($C1257="","",SUMIFS(Banque_Transactions!$E:$E,Banque_Transactions!$G:$G,$C1257&amp;"-"&amp;$B1257))</f>
        <v/>
      </c>
      <c r="L1257" s="13" t="str">
        <f>IF($C1257="","",$J1257-$K1257)</f>
        <v/>
      </c>
      <c r="M1257" t="str">
        <f>IF($C1257="","",IF($L1257&lt;=0,"Payé",IF($K1257=0,"Impayé","Partiel")))</f>
        <v/>
      </c>
    </row>
    <row r="1258" spans="1:13" ht="15">
      <c r="A1258" s="17"/>
      <c r="B1258" t="str">
        <f>IF($A1258="","",YEAR($A1258)*100+MONTH($A1258))</f>
        <v/>
      </c>
      <c r="D1258" t="str">
        <f>IF($C1258="","",VLOOKUP($C1258,Baux!$A:$K,2,FALSE))</f>
        <v/>
      </c>
      <c r="E1258" t="str">
        <f>IF($C1258="","",VLOOKUP(VLOOKUP($C1258,Baux!$A:$K,3,FALSE),Locataires!$A:$I,2,FALSE))</f>
        <v/>
      </c>
      <c r="F1258" t="str">
        <f>IF($C1258="","",VLOOKUP($C1258,Baux!$A:$K,8,FALSE))</f>
        <v/>
      </c>
      <c r="G1258" s="12" t="str">
        <f>IF(OR($A1258="",$F1258=""),"",DATE(YEAR($A1258),MONTH($A1258),$F1258))</f>
        <v/>
      </c>
      <c r="H1258" s="13" t="str">
        <f>IF($C1258="","",VLOOKUP($C1258,Baux!$A:$K,6,FALSE))</f>
        <v/>
      </c>
      <c r="I1258" s="13" t="str">
        <f>IF($C1258="","",VLOOKUP($C1258,Baux!$A:$K,7,FALSE))</f>
        <v/>
      </c>
      <c r="J1258" s="13" t="str">
        <f>IF($C1258="","",$H1258+$I1258)</f>
        <v/>
      </c>
      <c r="K1258" s="13" t="str">
        <f>IF($C1258="","",SUMIFS(Banque_Transactions!$E:$E,Banque_Transactions!$G:$G,$C1258&amp;"-"&amp;$B1258))</f>
        <v/>
      </c>
      <c r="L1258" s="13" t="str">
        <f>IF($C1258="","",$J1258-$K1258)</f>
        <v/>
      </c>
      <c r="M1258" t="str">
        <f>IF($C1258="","",IF($L1258&lt;=0,"Payé",IF($K1258=0,"Impayé","Partiel")))</f>
        <v/>
      </c>
    </row>
    <row r="1259" spans="1:13" ht="15">
      <c r="A1259" s="17"/>
      <c r="B1259" t="str">
        <f>IF($A1259="","",YEAR($A1259)*100+MONTH($A1259))</f>
        <v/>
      </c>
      <c r="D1259" t="str">
        <f>IF($C1259="","",VLOOKUP($C1259,Baux!$A:$K,2,FALSE))</f>
        <v/>
      </c>
      <c r="E1259" t="str">
        <f>IF($C1259="","",VLOOKUP(VLOOKUP($C1259,Baux!$A:$K,3,FALSE),Locataires!$A:$I,2,FALSE))</f>
        <v/>
      </c>
      <c r="F1259" t="str">
        <f>IF($C1259="","",VLOOKUP($C1259,Baux!$A:$K,8,FALSE))</f>
        <v/>
      </c>
      <c r="G1259" s="12" t="str">
        <f>IF(OR($A1259="",$F1259=""),"",DATE(YEAR($A1259),MONTH($A1259),$F1259))</f>
        <v/>
      </c>
      <c r="H1259" s="13" t="str">
        <f>IF($C1259="","",VLOOKUP($C1259,Baux!$A:$K,6,FALSE))</f>
        <v/>
      </c>
      <c r="I1259" s="13" t="str">
        <f>IF($C1259="","",VLOOKUP($C1259,Baux!$A:$K,7,FALSE))</f>
        <v/>
      </c>
      <c r="J1259" s="13" t="str">
        <f>IF($C1259="","",$H1259+$I1259)</f>
        <v/>
      </c>
      <c r="K1259" s="13" t="str">
        <f>IF($C1259="","",SUMIFS(Banque_Transactions!$E:$E,Banque_Transactions!$G:$G,$C1259&amp;"-"&amp;$B1259))</f>
        <v/>
      </c>
      <c r="L1259" s="13" t="str">
        <f>IF($C1259="","",$J1259-$K1259)</f>
        <v/>
      </c>
      <c r="M1259" t="str">
        <f>IF($C1259="","",IF($L1259&lt;=0,"Payé",IF($K1259=0,"Impayé","Partiel")))</f>
        <v/>
      </c>
    </row>
    <row r="1260" spans="1:13" ht="15">
      <c r="A1260" s="17"/>
      <c r="B1260" t="str">
        <f>IF($A1260="","",YEAR($A1260)*100+MONTH($A1260))</f>
        <v/>
      </c>
      <c r="D1260" t="str">
        <f>IF($C1260="","",VLOOKUP($C1260,Baux!$A:$K,2,FALSE))</f>
        <v/>
      </c>
      <c r="E1260" t="str">
        <f>IF($C1260="","",VLOOKUP(VLOOKUP($C1260,Baux!$A:$K,3,FALSE),Locataires!$A:$I,2,FALSE))</f>
        <v/>
      </c>
      <c r="F1260" t="str">
        <f>IF($C1260="","",VLOOKUP($C1260,Baux!$A:$K,8,FALSE))</f>
        <v/>
      </c>
      <c r="G1260" s="12" t="str">
        <f>IF(OR($A1260="",$F1260=""),"",DATE(YEAR($A1260),MONTH($A1260),$F1260))</f>
        <v/>
      </c>
      <c r="H1260" s="13" t="str">
        <f>IF($C1260="","",VLOOKUP($C1260,Baux!$A:$K,6,FALSE))</f>
        <v/>
      </c>
      <c r="I1260" s="13" t="str">
        <f>IF($C1260="","",VLOOKUP($C1260,Baux!$A:$K,7,FALSE))</f>
        <v/>
      </c>
      <c r="J1260" s="13" t="str">
        <f>IF($C1260="","",$H1260+$I1260)</f>
        <v/>
      </c>
      <c r="K1260" s="13" t="str">
        <f>IF($C1260="","",SUMIFS(Banque_Transactions!$E:$E,Banque_Transactions!$G:$G,$C1260&amp;"-"&amp;$B1260))</f>
        <v/>
      </c>
      <c r="L1260" s="13" t="str">
        <f>IF($C1260="","",$J1260-$K1260)</f>
        <v/>
      </c>
      <c r="M1260" t="str">
        <f>IF($C1260="","",IF($L1260&lt;=0,"Payé",IF($K1260=0,"Impayé","Partiel")))</f>
        <v/>
      </c>
    </row>
    <row r="1261" spans="1:13" ht="15">
      <c r="A1261" s="17"/>
      <c r="B1261" t="str">
        <f>IF($A1261="","",YEAR($A1261)*100+MONTH($A1261))</f>
        <v/>
      </c>
      <c r="D1261" t="str">
        <f>IF($C1261="","",VLOOKUP($C1261,Baux!$A:$K,2,FALSE))</f>
        <v/>
      </c>
      <c r="E1261" t="str">
        <f>IF($C1261="","",VLOOKUP(VLOOKUP($C1261,Baux!$A:$K,3,FALSE),Locataires!$A:$I,2,FALSE))</f>
        <v/>
      </c>
      <c r="F1261" t="str">
        <f>IF($C1261="","",VLOOKUP($C1261,Baux!$A:$K,8,FALSE))</f>
        <v/>
      </c>
      <c r="G1261" s="12" t="str">
        <f>IF(OR($A1261="",$F1261=""),"",DATE(YEAR($A1261),MONTH($A1261),$F1261))</f>
        <v/>
      </c>
      <c r="H1261" s="13" t="str">
        <f>IF($C1261="","",VLOOKUP($C1261,Baux!$A:$K,6,FALSE))</f>
        <v/>
      </c>
      <c r="I1261" s="13" t="str">
        <f>IF($C1261="","",VLOOKUP($C1261,Baux!$A:$K,7,FALSE))</f>
        <v/>
      </c>
      <c r="J1261" s="13" t="str">
        <f>IF($C1261="","",$H1261+$I1261)</f>
        <v/>
      </c>
      <c r="K1261" s="13" t="str">
        <f>IF($C1261="","",SUMIFS(Banque_Transactions!$E:$E,Banque_Transactions!$G:$G,$C1261&amp;"-"&amp;$B1261))</f>
        <v/>
      </c>
      <c r="L1261" s="13" t="str">
        <f>IF($C1261="","",$J1261-$K1261)</f>
        <v/>
      </c>
      <c r="M1261" t="str">
        <f>IF($C1261="","",IF($L1261&lt;=0,"Payé",IF($K1261=0,"Impayé","Partiel")))</f>
        <v/>
      </c>
    </row>
    <row r="1262" spans="1:13" ht="15">
      <c r="A1262" s="17"/>
      <c r="B1262" t="str">
        <f>IF($A1262="","",YEAR($A1262)*100+MONTH($A1262))</f>
        <v/>
      </c>
      <c r="D1262" t="str">
        <f>IF($C1262="","",VLOOKUP($C1262,Baux!$A:$K,2,FALSE))</f>
        <v/>
      </c>
      <c r="E1262" t="str">
        <f>IF($C1262="","",VLOOKUP(VLOOKUP($C1262,Baux!$A:$K,3,FALSE),Locataires!$A:$I,2,FALSE))</f>
        <v/>
      </c>
      <c r="F1262" t="str">
        <f>IF($C1262="","",VLOOKUP($C1262,Baux!$A:$K,8,FALSE))</f>
        <v/>
      </c>
      <c r="G1262" s="12" t="str">
        <f>IF(OR($A1262="",$F1262=""),"",DATE(YEAR($A1262),MONTH($A1262),$F1262))</f>
        <v/>
      </c>
      <c r="H1262" s="13" t="str">
        <f>IF($C1262="","",VLOOKUP($C1262,Baux!$A:$K,6,FALSE))</f>
        <v/>
      </c>
      <c r="I1262" s="13" t="str">
        <f>IF($C1262="","",VLOOKUP($C1262,Baux!$A:$K,7,FALSE))</f>
        <v/>
      </c>
      <c r="J1262" s="13" t="str">
        <f>IF($C1262="","",$H1262+$I1262)</f>
        <v/>
      </c>
      <c r="K1262" s="13" t="str">
        <f>IF($C1262="","",SUMIFS(Banque_Transactions!$E:$E,Banque_Transactions!$G:$G,$C1262&amp;"-"&amp;$B1262))</f>
        <v/>
      </c>
      <c r="L1262" s="13" t="str">
        <f>IF($C1262="","",$J1262-$K1262)</f>
        <v/>
      </c>
      <c r="M1262" t="str">
        <f>IF($C1262="","",IF($L1262&lt;=0,"Payé",IF($K1262=0,"Impayé","Partiel")))</f>
        <v/>
      </c>
    </row>
    <row r="1263" spans="1:13" ht="15">
      <c r="A1263" s="17"/>
      <c r="B1263" t="str">
        <f>IF($A1263="","",YEAR($A1263)*100+MONTH($A1263))</f>
        <v/>
      </c>
      <c r="D1263" t="str">
        <f>IF($C1263="","",VLOOKUP($C1263,Baux!$A:$K,2,FALSE))</f>
        <v/>
      </c>
      <c r="E1263" t="str">
        <f>IF($C1263="","",VLOOKUP(VLOOKUP($C1263,Baux!$A:$K,3,FALSE),Locataires!$A:$I,2,FALSE))</f>
        <v/>
      </c>
      <c r="F1263" t="str">
        <f>IF($C1263="","",VLOOKUP($C1263,Baux!$A:$K,8,FALSE))</f>
        <v/>
      </c>
      <c r="G1263" s="12" t="str">
        <f>IF(OR($A1263="",$F1263=""),"",DATE(YEAR($A1263),MONTH($A1263),$F1263))</f>
        <v/>
      </c>
      <c r="H1263" s="13" t="str">
        <f>IF($C1263="","",VLOOKUP($C1263,Baux!$A:$K,6,FALSE))</f>
        <v/>
      </c>
      <c r="I1263" s="13" t="str">
        <f>IF($C1263="","",VLOOKUP($C1263,Baux!$A:$K,7,FALSE))</f>
        <v/>
      </c>
      <c r="J1263" s="13" t="str">
        <f>IF($C1263="","",$H1263+$I1263)</f>
        <v/>
      </c>
      <c r="K1263" s="13" t="str">
        <f>IF($C1263="","",SUMIFS(Banque_Transactions!$E:$E,Banque_Transactions!$G:$G,$C1263&amp;"-"&amp;$B1263))</f>
        <v/>
      </c>
      <c r="L1263" s="13" t="str">
        <f>IF($C1263="","",$J1263-$K1263)</f>
        <v/>
      </c>
      <c r="M1263" t="str">
        <f>IF($C1263="","",IF($L1263&lt;=0,"Payé",IF($K1263=0,"Impayé","Partiel")))</f>
        <v/>
      </c>
    </row>
    <row r="1264" spans="1:13" ht="15">
      <c r="A1264" s="17"/>
      <c r="B1264" t="str">
        <f>IF($A1264="","",YEAR($A1264)*100+MONTH($A1264))</f>
        <v/>
      </c>
      <c r="D1264" t="str">
        <f>IF($C1264="","",VLOOKUP($C1264,Baux!$A:$K,2,FALSE))</f>
        <v/>
      </c>
      <c r="E1264" t="str">
        <f>IF($C1264="","",VLOOKUP(VLOOKUP($C1264,Baux!$A:$K,3,FALSE),Locataires!$A:$I,2,FALSE))</f>
        <v/>
      </c>
      <c r="F1264" t="str">
        <f>IF($C1264="","",VLOOKUP($C1264,Baux!$A:$K,8,FALSE))</f>
        <v/>
      </c>
      <c r="G1264" s="12" t="str">
        <f>IF(OR($A1264="",$F1264=""),"",DATE(YEAR($A1264),MONTH($A1264),$F1264))</f>
        <v/>
      </c>
      <c r="H1264" s="13" t="str">
        <f>IF($C1264="","",VLOOKUP($C1264,Baux!$A:$K,6,FALSE))</f>
        <v/>
      </c>
      <c r="I1264" s="13" t="str">
        <f>IF($C1264="","",VLOOKUP($C1264,Baux!$A:$K,7,FALSE))</f>
        <v/>
      </c>
      <c r="J1264" s="13" t="str">
        <f>IF($C1264="","",$H1264+$I1264)</f>
        <v/>
      </c>
      <c r="K1264" s="13" t="str">
        <f>IF($C1264="","",SUMIFS(Banque_Transactions!$E:$E,Banque_Transactions!$G:$G,$C1264&amp;"-"&amp;$B1264))</f>
        <v/>
      </c>
      <c r="L1264" s="13" t="str">
        <f>IF($C1264="","",$J1264-$K1264)</f>
        <v/>
      </c>
      <c r="M1264" t="str">
        <f>IF($C1264="","",IF($L1264&lt;=0,"Payé",IF($K1264=0,"Impayé","Partiel")))</f>
        <v/>
      </c>
    </row>
    <row r="1265" spans="1:13" ht="15">
      <c r="A1265" s="17"/>
      <c r="B1265" t="str">
        <f>IF($A1265="","",YEAR($A1265)*100+MONTH($A1265))</f>
        <v/>
      </c>
      <c r="D1265" t="str">
        <f>IF($C1265="","",VLOOKUP($C1265,Baux!$A:$K,2,FALSE))</f>
        <v/>
      </c>
      <c r="E1265" t="str">
        <f>IF($C1265="","",VLOOKUP(VLOOKUP($C1265,Baux!$A:$K,3,FALSE),Locataires!$A:$I,2,FALSE))</f>
        <v/>
      </c>
      <c r="F1265" t="str">
        <f>IF($C1265="","",VLOOKUP($C1265,Baux!$A:$K,8,FALSE))</f>
        <v/>
      </c>
      <c r="G1265" s="12" t="str">
        <f>IF(OR($A1265="",$F1265=""),"",DATE(YEAR($A1265),MONTH($A1265),$F1265))</f>
        <v/>
      </c>
      <c r="H1265" s="13" t="str">
        <f>IF($C1265="","",VLOOKUP($C1265,Baux!$A:$K,6,FALSE))</f>
        <v/>
      </c>
      <c r="I1265" s="13" t="str">
        <f>IF($C1265="","",VLOOKUP($C1265,Baux!$A:$K,7,FALSE))</f>
        <v/>
      </c>
      <c r="J1265" s="13" t="str">
        <f>IF($C1265="","",$H1265+$I1265)</f>
        <v/>
      </c>
      <c r="K1265" s="13" t="str">
        <f>IF($C1265="","",SUMIFS(Banque_Transactions!$E:$E,Banque_Transactions!$G:$G,$C1265&amp;"-"&amp;$B1265))</f>
        <v/>
      </c>
      <c r="L1265" s="13" t="str">
        <f>IF($C1265="","",$J1265-$K1265)</f>
        <v/>
      </c>
      <c r="M1265" t="str">
        <f>IF($C1265="","",IF($L1265&lt;=0,"Payé",IF($K1265=0,"Impayé","Partiel")))</f>
        <v/>
      </c>
    </row>
    <row r="1266" spans="1:13" ht="15">
      <c r="A1266" s="17"/>
      <c r="B1266" t="str">
        <f>IF($A1266="","",YEAR($A1266)*100+MONTH($A1266))</f>
        <v/>
      </c>
      <c r="D1266" t="str">
        <f>IF($C1266="","",VLOOKUP($C1266,Baux!$A:$K,2,FALSE))</f>
        <v/>
      </c>
      <c r="E1266" t="str">
        <f>IF($C1266="","",VLOOKUP(VLOOKUP($C1266,Baux!$A:$K,3,FALSE),Locataires!$A:$I,2,FALSE))</f>
        <v/>
      </c>
      <c r="F1266" t="str">
        <f>IF($C1266="","",VLOOKUP($C1266,Baux!$A:$K,8,FALSE))</f>
        <v/>
      </c>
      <c r="G1266" s="12" t="str">
        <f>IF(OR($A1266="",$F1266=""),"",DATE(YEAR($A1266),MONTH($A1266),$F1266))</f>
        <v/>
      </c>
      <c r="H1266" s="13" t="str">
        <f>IF($C1266="","",VLOOKUP($C1266,Baux!$A:$K,6,FALSE))</f>
        <v/>
      </c>
      <c r="I1266" s="13" t="str">
        <f>IF($C1266="","",VLOOKUP($C1266,Baux!$A:$K,7,FALSE))</f>
        <v/>
      </c>
      <c r="J1266" s="13" t="str">
        <f>IF($C1266="","",$H1266+$I1266)</f>
        <v/>
      </c>
      <c r="K1266" s="13" t="str">
        <f>IF($C1266="","",SUMIFS(Banque_Transactions!$E:$E,Banque_Transactions!$G:$G,$C1266&amp;"-"&amp;$B1266))</f>
        <v/>
      </c>
      <c r="L1266" s="13" t="str">
        <f>IF($C1266="","",$J1266-$K1266)</f>
        <v/>
      </c>
      <c r="M1266" t="str">
        <f>IF($C1266="","",IF($L1266&lt;=0,"Payé",IF($K1266=0,"Impayé","Partiel")))</f>
        <v/>
      </c>
    </row>
    <row r="1267" spans="1:13" ht="15">
      <c r="A1267" s="17"/>
      <c r="B1267" t="str">
        <f>IF($A1267="","",YEAR($A1267)*100+MONTH($A1267))</f>
        <v/>
      </c>
      <c r="D1267" t="str">
        <f>IF($C1267="","",VLOOKUP($C1267,Baux!$A:$K,2,FALSE))</f>
        <v/>
      </c>
      <c r="E1267" t="str">
        <f>IF($C1267="","",VLOOKUP(VLOOKUP($C1267,Baux!$A:$K,3,FALSE),Locataires!$A:$I,2,FALSE))</f>
        <v/>
      </c>
      <c r="F1267" t="str">
        <f>IF($C1267="","",VLOOKUP($C1267,Baux!$A:$K,8,FALSE))</f>
        <v/>
      </c>
      <c r="G1267" s="12" t="str">
        <f>IF(OR($A1267="",$F1267=""),"",DATE(YEAR($A1267),MONTH($A1267),$F1267))</f>
        <v/>
      </c>
      <c r="H1267" s="13" t="str">
        <f>IF($C1267="","",VLOOKUP($C1267,Baux!$A:$K,6,FALSE))</f>
        <v/>
      </c>
      <c r="I1267" s="13" t="str">
        <f>IF($C1267="","",VLOOKUP($C1267,Baux!$A:$K,7,FALSE))</f>
        <v/>
      </c>
      <c r="J1267" s="13" t="str">
        <f>IF($C1267="","",$H1267+$I1267)</f>
        <v/>
      </c>
      <c r="K1267" s="13" t="str">
        <f>IF($C1267="","",SUMIFS(Banque_Transactions!$E:$E,Banque_Transactions!$G:$G,$C1267&amp;"-"&amp;$B1267))</f>
        <v/>
      </c>
      <c r="L1267" s="13" t="str">
        <f>IF($C1267="","",$J1267-$K1267)</f>
        <v/>
      </c>
      <c r="M1267" t="str">
        <f>IF($C1267="","",IF($L1267&lt;=0,"Payé",IF($K1267=0,"Impayé","Partiel")))</f>
        <v/>
      </c>
    </row>
    <row r="1268" spans="1:13" ht="15">
      <c r="A1268" s="17"/>
      <c r="B1268" t="str">
        <f>IF($A1268="","",YEAR($A1268)*100+MONTH($A1268))</f>
        <v/>
      </c>
      <c r="D1268" t="str">
        <f>IF($C1268="","",VLOOKUP($C1268,Baux!$A:$K,2,FALSE))</f>
        <v/>
      </c>
      <c r="E1268" t="str">
        <f>IF($C1268="","",VLOOKUP(VLOOKUP($C1268,Baux!$A:$K,3,FALSE),Locataires!$A:$I,2,FALSE))</f>
        <v/>
      </c>
      <c r="F1268" t="str">
        <f>IF($C1268="","",VLOOKUP($C1268,Baux!$A:$K,8,FALSE))</f>
        <v/>
      </c>
      <c r="G1268" s="12" t="str">
        <f>IF(OR($A1268="",$F1268=""),"",DATE(YEAR($A1268),MONTH($A1268),$F1268))</f>
        <v/>
      </c>
      <c r="H1268" s="13" t="str">
        <f>IF($C1268="","",VLOOKUP($C1268,Baux!$A:$K,6,FALSE))</f>
        <v/>
      </c>
      <c r="I1268" s="13" t="str">
        <f>IF($C1268="","",VLOOKUP($C1268,Baux!$A:$K,7,FALSE))</f>
        <v/>
      </c>
      <c r="J1268" s="13" t="str">
        <f>IF($C1268="","",$H1268+$I1268)</f>
        <v/>
      </c>
      <c r="K1268" s="13" t="str">
        <f>IF($C1268="","",SUMIFS(Banque_Transactions!$E:$E,Banque_Transactions!$G:$G,$C1268&amp;"-"&amp;$B1268))</f>
        <v/>
      </c>
      <c r="L1268" s="13" t="str">
        <f>IF($C1268="","",$J1268-$K1268)</f>
        <v/>
      </c>
      <c r="M1268" t="str">
        <f>IF($C1268="","",IF($L1268&lt;=0,"Payé",IF($K1268=0,"Impayé","Partiel")))</f>
        <v/>
      </c>
    </row>
    <row r="1269" spans="1:13" ht="15">
      <c r="A1269" s="17"/>
      <c r="B1269" t="str">
        <f>IF($A1269="","",YEAR($A1269)*100+MONTH($A1269))</f>
        <v/>
      </c>
      <c r="D1269" t="str">
        <f>IF($C1269="","",VLOOKUP($C1269,Baux!$A:$K,2,FALSE))</f>
        <v/>
      </c>
      <c r="E1269" t="str">
        <f>IF($C1269="","",VLOOKUP(VLOOKUP($C1269,Baux!$A:$K,3,FALSE),Locataires!$A:$I,2,FALSE))</f>
        <v/>
      </c>
      <c r="F1269" t="str">
        <f>IF($C1269="","",VLOOKUP($C1269,Baux!$A:$K,8,FALSE))</f>
        <v/>
      </c>
      <c r="G1269" s="12" t="str">
        <f>IF(OR($A1269="",$F1269=""),"",DATE(YEAR($A1269),MONTH($A1269),$F1269))</f>
        <v/>
      </c>
      <c r="H1269" s="13" t="str">
        <f>IF($C1269="","",VLOOKUP($C1269,Baux!$A:$K,6,FALSE))</f>
        <v/>
      </c>
      <c r="I1269" s="13" t="str">
        <f>IF($C1269="","",VLOOKUP($C1269,Baux!$A:$K,7,FALSE))</f>
        <v/>
      </c>
      <c r="J1269" s="13" t="str">
        <f>IF($C1269="","",$H1269+$I1269)</f>
        <v/>
      </c>
      <c r="K1269" s="13" t="str">
        <f>IF($C1269="","",SUMIFS(Banque_Transactions!$E:$E,Banque_Transactions!$G:$G,$C1269&amp;"-"&amp;$B1269))</f>
        <v/>
      </c>
      <c r="L1269" s="13" t="str">
        <f>IF($C1269="","",$J1269-$K1269)</f>
        <v/>
      </c>
      <c r="M1269" t="str">
        <f>IF($C1269="","",IF($L1269&lt;=0,"Payé",IF($K1269=0,"Impayé","Partiel")))</f>
        <v/>
      </c>
    </row>
    <row r="1270" spans="1:13" ht="15">
      <c r="A1270" s="17"/>
      <c r="B1270" t="str">
        <f>IF($A1270="","",YEAR($A1270)*100+MONTH($A1270))</f>
        <v/>
      </c>
      <c r="D1270" t="str">
        <f>IF($C1270="","",VLOOKUP($C1270,Baux!$A:$K,2,FALSE))</f>
        <v/>
      </c>
      <c r="E1270" t="str">
        <f>IF($C1270="","",VLOOKUP(VLOOKUP($C1270,Baux!$A:$K,3,FALSE),Locataires!$A:$I,2,FALSE))</f>
        <v/>
      </c>
      <c r="F1270" t="str">
        <f>IF($C1270="","",VLOOKUP($C1270,Baux!$A:$K,8,FALSE))</f>
        <v/>
      </c>
      <c r="G1270" s="12" t="str">
        <f>IF(OR($A1270="",$F1270=""),"",DATE(YEAR($A1270),MONTH($A1270),$F1270))</f>
        <v/>
      </c>
      <c r="H1270" s="13" t="str">
        <f>IF($C1270="","",VLOOKUP($C1270,Baux!$A:$K,6,FALSE))</f>
        <v/>
      </c>
      <c r="I1270" s="13" t="str">
        <f>IF($C1270="","",VLOOKUP($C1270,Baux!$A:$K,7,FALSE))</f>
        <v/>
      </c>
      <c r="J1270" s="13" t="str">
        <f>IF($C1270="","",$H1270+$I1270)</f>
        <v/>
      </c>
      <c r="K1270" s="13" t="str">
        <f>IF($C1270="","",SUMIFS(Banque_Transactions!$E:$E,Banque_Transactions!$G:$G,$C1270&amp;"-"&amp;$B1270))</f>
        <v/>
      </c>
      <c r="L1270" s="13" t="str">
        <f>IF($C1270="","",$J1270-$K1270)</f>
        <v/>
      </c>
      <c r="M1270" t="str">
        <f>IF($C1270="","",IF($L1270&lt;=0,"Payé",IF($K1270=0,"Impayé","Partiel")))</f>
        <v/>
      </c>
    </row>
    <row r="1271" spans="1:13" ht="15">
      <c r="A1271" s="17"/>
      <c r="B1271" t="str">
        <f>IF($A1271="","",YEAR($A1271)*100+MONTH($A1271))</f>
        <v/>
      </c>
      <c r="D1271" t="str">
        <f>IF($C1271="","",VLOOKUP($C1271,Baux!$A:$K,2,FALSE))</f>
        <v/>
      </c>
      <c r="E1271" t="str">
        <f>IF($C1271="","",VLOOKUP(VLOOKUP($C1271,Baux!$A:$K,3,FALSE),Locataires!$A:$I,2,FALSE))</f>
        <v/>
      </c>
      <c r="F1271" t="str">
        <f>IF($C1271="","",VLOOKUP($C1271,Baux!$A:$K,8,FALSE))</f>
        <v/>
      </c>
      <c r="G1271" s="12" t="str">
        <f>IF(OR($A1271="",$F1271=""),"",DATE(YEAR($A1271),MONTH($A1271),$F1271))</f>
        <v/>
      </c>
      <c r="H1271" s="13" t="str">
        <f>IF($C1271="","",VLOOKUP($C1271,Baux!$A:$K,6,FALSE))</f>
        <v/>
      </c>
      <c r="I1271" s="13" t="str">
        <f>IF($C1271="","",VLOOKUP($C1271,Baux!$A:$K,7,FALSE))</f>
        <v/>
      </c>
      <c r="J1271" s="13" t="str">
        <f>IF($C1271="","",$H1271+$I1271)</f>
        <v/>
      </c>
      <c r="K1271" s="13" t="str">
        <f>IF($C1271="","",SUMIFS(Banque_Transactions!$E:$E,Banque_Transactions!$G:$G,$C1271&amp;"-"&amp;$B1271))</f>
        <v/>
      </c>
      <c r="L1271" s="13" t="str">
        <f>IF($C1271="","",$J1271-$K1271)</f>
        <v/>
      </c>
      <c r="M1271" t="str">
        <f>IF($C1271="","",IF($L1271&lt;=0,"Payé",IF($K1271=0,"Impayé","Partiel")))</f>
        <v/>
      </c>
    </row>
    <row r="1272" spans="1:13" ht="15">
      <c r="A1272" s="17"/>
      <c r="B1272" t="str">
        <f>IF($A1272="","",YEAR($A1272)*100+MONTH($A1272))</f>
        <v/>
      </c>
      <c r="D1272" t="str">
        <f>IF($C1272="","",VLOOKUP($C1272,Baux!$A:$K,2,FALSE))</f>
        <v/>
      </c>
      <c r="E1272" t="str">
        <f>IF($C1272="","",VLOOKUP(VLOOKUP($C1272,Baux!$A:$K,3,FALSE),Locataires!$A:$I,2,FALSE))</f>
        <v/>
      </c>
      <c r="F1272" t="str">
        <f>IF($C1272="","",VLOOKUP($C1272,Baux!$A:$K,8,FALSE))</f>
        <v/>
      </c>
      <c r="G1272" s="12" t="str">
        <f>IF(OR($A1272="",$F1272=""),"",DATE(YEAR($A1272),MONTH($A1272),$F1272))</f>
        <v/>
      </c>
      <c r="H1272" s="13" t="str">
        <f>IF($C1272="","",VLOOKUP($C1272,Baux!$A:$K,6,FALSE))</f>
        <v/>
      </c>
      <c r="I1272" s="13" t="str">
        <f>IF($C1272="","",VLOOKUP($C1272,Baux!$A:$K,7,FALSE))</f>
        <v/>
      </c>
      <c r="J1272" s="13" t="str">
        <f>IF($C1272="","",$H1272+$I1272)</f>
        <v/>
      </c>
      <c r="K1272" s="13" t="str">
        <f>IF($C1272="","",SUMIFS(Banque_Transactions!$E:$E,Banque_Transactions!$G:$G,$C1272&amp;"-"&amp;$B1272))</f>
        <v/>
      </c>
      <c r="L1272" s="13" t="str">
        <f>IF($C1272="","",$J1272-$K1272)</f>
        <v/>
      </c>
      <c r="M1272" t="str">
        <f>IF($C1272="","",IF($L1272&lt;=0,"Payé",IF($K1272=0,"Impayé","Partiel")))</f>
        <v/>
      </c>
    </row>
    <row r="1273" spans="1:13" ht="15">
      <c r="A1273" s="17"/>
      <c r="B1273" t="str">
        <f>IF($A1273="","",YEAR($A1273)*100+MONTH($A1273))</f>
        <v/>
      </c>
      <c r="D1273" t="str">
        <f>IF($C1273="","",VLOOKUP($C1273,Baux!$A:$K,2,FALSE))</f>
        <v/>
      </c>
      <c r="E1273" t="str">
        <f>IF($C1273="","",VLOOKUP(VLOOKUP($C1273,Baux!$A:$K,3,FALSE),Locataires!$A:$I,2,FALSE))</f>
        <v/>
      </c>
      <c r="F1273" t="str">
        <f>IF($C1273="","",VLOOKUP($C1273,Baux!$A:$K,8,FALSE))</f>
        <v/>
      </c>
      <c r="G1273" s="12" t="str">
        <f>IF(OR($A1273="",$F1273=""),"",DATE(YEAR($A1273),MONTH($A1273),$F1273))</f>
        <v/>
      </c>
      <c r="H1273" s="13" t="str">
        <f>IF($C1273="","",VLOOKUP($C1273,Baux!$A:$K,6,FALSE))</f>
        <v/>
      </c>
      <c r="I1273" s="13" t="str">
        <f>IF($C1273="","",VLOOKUP($C1273,Baux!$A:$K,7,FALSE))</f>
        <v/>
      </c>
      <c r="J1273" s="13" t="str">
        <f>IF($C1273="","",$H1273+$I1273)</f>
        <v/>
      </c>
      <c r="K1273" s="13" t="str">
        <f>IF($C1273="","",SUMIFS(Banque_Transactions!$E:$E,Banque_Transactions!$G:$G,$C1273&amp;"-"&amp;$B1273))</f>
        <v/>
      </c>
      <c r="L1273" s="13" t="str">
        <f>IF($C1273="","",$J1273-$K1273)</f>
        <v/>
      </c>
      <c r="M1273" t="str">
        <f>IF($C1273="","",IF($L1273&lt;=0,"Payé",IF($K1273=0,"Impayé","Partiel")))</f>
        <v/>
      </c>
    </row>
    <row r="1274" spans="1:13" ht="15">
      <c r="A1274" s="17"/>
      <c r="B1274" t="str">
        <f>IF($A1274="","",YEAR($A1274)*100+MONTH($A1274))</f>
        <v/>
      </c>
      <c r="D1274" t="str">
        <f>IF($C1274="","",VLOOKUP($C1274,Baux!$A:$K,2,FALSE))</f>
        <v/>
      </c>
      <c r="E1274" t="str">
        <f>IF($C1274="","",VLOOKUP(VLOOKUP($C1274,Baux!$A:$K,3,FALSE),Locataires!$A:$I,2,FALSE))</f>
        <v/>
      </c>
      <c r="F1274" t="str">
        <f>IF($C1274="","",VLOOKUP($C1274,Baux!$A:$K,8,FALSE))</f>
        <v/>
      </c>
      <c r="G1274" s="12" t="str">
        <f>IF(OR($A1274="",$F1274=""),"",DATE(YEAR($A1274),MONTH($A1274),$F1274))</f>
        <v/>
      </c>
      <c r="H1274" s="13" t="str">
        <f>IF($C1274="","",VLOOKUP($C1274,Baux!$A:$K,6,FALSE))</f>
        <v/>
      </c>
      <c r="I1274" s="13" t="str">
        <f>IF($C1274="","",VLOOKUP($C1274,Baux!$A:$K,7,FALSE))</f>
        <v/>
      </c>
      <c r="J1274" s="13" t="str">
        <f>IF($C1274="","",$H1274+$I1274)</f>
        <v/>
      </c>
      <c r="K1274" s="13" t="str">
        <f>IF($C1274="","",SUMIFS(Banque_Transactions!$E:$E,Banque_Transactions!$G:$G,$C1274&amp;"-"&amp;$B1274))</f>
        <v/>
      </c>
      <c r="L1274" s="13" t="str">
        <f>IF($C1274="","",$J1274-$K1274)</f>
        <v/>
      </c>
      <c r="M1274" t="str">
        <f>IF($C1274="","",IF($L1274&lt;=0,"Payé",IF($K1274=0,"Impayé","Partiel")))</f>
        <v/>
      </c>
    </row>
    <row r="1275" spans="1:13" ht="15">
      <c r="A1275" s="17"/>
      <c r="B1275" t="str">
        <f>IF($A1275="","",YEAR($A1275)*100+MONTH($A1275))</f>
        <v/>
      </c>
      <c r="D1275" t="str">
        <f>IF($C1275="","",VLOOKUP($C1275,Baux!$A:$K,2,FALSE))</f>
        <v/>
      </c>
      <c r="E1275" t="str">
        <f>IF($C1275="","",VLOOKUP(VLOOKUP($C1275,Baux!$A:$K,3,FALSE),Locataires!$A:$I,2,FALSE))</f>
        <v/>
      </c>
      <c r="F1275" t="str">
        <f>IF($C1275="","",VLOOKUP($C1275,Baux!$A:$K,8,FALSE))</f>
        <v/>
      </c>
      <c r="G1275" s="12" t="str">
        <f>IF(OR($A1275="",$F1275=""),"",DATE(YEAR($A1275),MONTH($A1275),$F1275))</f>
        <v/>
      </c>
      <c r="H1275" s="13" t="str">
        <f>IF($C1275="","",VLOOKUP($C1275,Baux!$A:$K,6,FALSE))</f>
        <v/>
      </c>
      <c r="I1275" s="13" t="str">
        <f>IF($C1275="","",VLOOKUP($C1275,Baux!$A:$K,7,FALSE))</f>
        <v/>
      </c>
      <c r="J1275" s="13" t="str">
        <f>IF($C1275="","",$H1275+$I1275)</f>
        <v/>
      </c>
      <c r="K1275" s="13" t="str">
        <f>IF($C1275="","",SUMIFS(Banque_Transactions!$E:$E,Banque_Transactions!$G:$G,$C1275&amp;"-"&amp;$B1275))</f>
        <v/>
      </c>
      <c r="L1275" s="13" t="str">
        <f>IF($C1275="","",$J1275-$K1275)</f>
        <v/>
      </c>
      <c r="M1275" t="str">
        <f>IF($C1275="","",IF($L1275&lt;=0,"Payé",IF($K1275=0,"Impayé","Partiel")))</f>
        <v/>
      </c>
    </row>
    <row r="1276" spans="1:13" ht="15">
      <c r="A1276" s="17"/>
      <c r="B1276" t="str">
        <f>IF($A1276="","",YEAR($A1276)*100+MONTH($A1276))</f>
        <v/>
      </c>
      <c r="D1276" t="str">
        <f>IF($C1276="","",VLOOKUP($C1276,Baux!$A:$K,2,FALSE))</f>
        <v/>
      </c>
      <c r="E1276" t="str">
        <f>IF($C1276="","",VLOOKUP(VLOOKUP($C1276,Baux!$A:$K,3,FALSE),Locataires!$A:$I,2,FALSE))</f>
        <v/>
      </c>
      <c r="F1276" t="str">
        <f>IF($C1276="","",VLOOKUP($C1276,Baux!$A:$K,8,FALSE))</f>
        <v/>
      </c>
      <c r="G1276" s="12" t="str">
        <f>IF(OR($A1276="",$F1276=""),"",DATE(YEAR($A1276),MONTH($A1276),$F1276))</f>
        <v/>
      </c>
      <c r="H1276" s="13" t="str">
        <f>IF($C1276="","",VLOOKUP($C1276,Baux!$A:$K,6,FALSE))</f>
        <v/>
      </c>
      <c r="I1276" s="13" t="str">
        <f>IF($C1276="","",VLOOKUP($C1276,Baux!$A:$K,7,FALSE))</f>
        <v/>
      </c>
      <c r="J1276" s="13" t="str">
        <f>IF($C1276="","",$H1276+$I1276)</f>
        <v/>
      </c>
      <c r="K1276" s="13" t="str">
        <f>IF($C1276="","",SUMIFS(Banque_Transactions!$E:$E,Banque_Transactions!$G:$G,$C1276&amp;"-"&amp;$B1276))</f>
        <v/>
      </c>
      <c r="L1276" s="13" t="str">
        <f>IF($C1276="","",$J1276-$K1276)</f>
        <v/>
      </c>
      <c r="M1276" t="str">
        <f>IF($C1276="","",IF($L1276&lt;=0,"Payé",IF($K1276=0,"Impayé","Partiel")))</f>
        <v/>
      </c>
    </row>
    <row r="1277" spans="1:13" ht="15">
      <c r="A1277" s="17"/>
      <c r="B1277" t="str">
        <f>IF($A1277="","",YEAR($A1277)*100+MONTH($A1277))</f>
        <v/>
      </c>
      <c r="D1277" t="str">
        <f>IF($C1277="","",VLOOKUP($C1277,Baux!$A:$K,2,FALSE))</f>
        <v/>
      </c>
      <c r="E1277" t="str">
        <f>IF($C1277="","",VLOOKUP(VLOOKUP($C1277,Baux!$A:$K,3,FALSE),Locataires!$A:$I,2,FALSE))</f>
        <v/>
      </c>
      <c r="F1277" t="str">
        <f>IF($C1277="","",VLOOKUP($C1277,Baux!$A:$K,8,FALSE))</f>
        <v/>
      </c>
      <c r="G1277" s="12" t="str">
        <f>IF(OR($A1277="",$F1277=""),"",DATE(YEAR($A1277),MONTH($A1277),$F1277))</f>
        <v/>
      </c>
      <c r="H1277" s="13" t="str">
        <f>IF($C1277="","",VLOOKUP($C1277,Baux!$A:$K,6,FALSE))</f>
        <v/>
      </c>
      <c r="I1277" s="13" t="str">
        <f>IF($C1277="","",VLOOKUP($C1277,Baux!$A:$K,7,FALSE))</f>
        <v/>
      </c>
      <c r="J1277" s="13" t="str">
        <f>IF($C1277="","",$H1277+$I1277)</f>
        <v/>
      </c>
      <c r="K1277" s="13" t="str">
        <f>IF($C1277="","",SUMIFS(Banque_Transactions!$E:$E,Banque_Transactions!$G:$G,$C1277&amp;"-"&amp;$B1277))</f>
        <v/>
      </c>
      <c r="L1277" s="13" t="str">
        <f>IF($C1277="","",$J1277-$K1277)</f>
        <v/>
      </c>
      <c r="M1277" t="str">
        <f>IF($C1277="","",IF($L1277&lt;=0,"Payé",IF($K1277=0,"Impayé","Partiel")))</f>
        <v/>
      </c>
    </row>
    <row r="1278" spans="1:13" ht="15">
      <c r="A1278" s="17"/>
      <c r="B1278" t="str">
        <f>IF($A1278="","",YEAR($A1278)*100+MONTH($A1278))</f>
        <v/>
      </c>
      <c r="D1278" t="str">
        <f>IF($C1278="","",VLOOKUP($C1278,Baux!$A:$K,2,FALSE))</f>
        <v/>
      </c>
      <c r="E1278" t="str">
        <f>IF($C1278="","",VLOOKUP(VLOOKUP($C1278,Baux!$A:$K,3,FALSE),Locataires!$A:$I,2,FALSE))</f>
        <v/>
      </c>
      <c r="F1278" t="str">
        <f>IF($C1278="","",VLOOKUP($C1278,Baux!$A:$K,8,FALSE))</f>
        <v/>
      </c>
      <c r="G1278" s="12" t="str">
        <f>IF(OR($A1278="",$F1278=""),"",DATE(YEAR($A1278),MONTH($A1278),$F1278))</f>
        <v/>
      </c>
      <c r="H1278" s="13" t="str">
        <f>IF($C1278="","",VLOOKUP($C1278,Baux!$A:$K,6,FALSE))</f>
        <v/>
      </c>
      <c r="I1278" s="13" t="str">
        <f>IF($C1278="","",VLOOKUP($C1278,Baux!$A:$K,7,FALSE))</f>
        <v/>
      </c>
      <c r="J1278" s="13" t="str">
        <f>IF($C1278="","",$H1278+$I1278)</f>
        <v/>
      </c>
      <c r="K1278" s="13" t="str">
        <f>IF($C1278="","",SUMIFS(Banque_Transactions!$E:$E,Banque_Transactions!$G:$G,$C1278&amp;"-"&amp;$B1278))</f>
        <v/>
      </c>
      <c r="L1278" s="13" t="str">
        <f>IF($C1278="","",$J1278-$K1278)</f>
        <v/>
      </c>
      <c r="M1278" t="str">
        <f>IF($C1278="","",IF($L1278&lt;=0,"Payé",IF($K1278=0,"Impayé","Partiel")))</f>
        <v/>
      </c>
    </row>
    <row r="1279" spans="1:13" ht="15">
      <c r="A1279" s="17"/>
      <c r="B1279" t="str">
        <f>IF($A1279="","",YEAR($A1279)*100+MONTH($A1279))</f>
        <v/>
      </c>
      <c r="D1279" t="str">
        <f>IF($C1279="","",VLOOKUP($C1279,Baux!$A:$K,2,FALSE))</f>
        <v/>
      </c>
      <c r="E1279" t="str">
        <f>IF($C1279="","",VLOOKUP(VLOOKUP($C1279,Baux!$A:$K,3,FALSE),Locataires!$A:$I,2,FALSE))</f>
        <v/>
      </c>
      <c r="F1279" t="str">
        <f>IF($C1279="","",VLOOKUP($C1279,Baux!$A:$K,8,FALSE))</f>
        <v/>
      </c>
      <c r="G1279" s="12" t="str">
        <f>IF(OR($A1279="",$F1279=""),"",DATE(YEAR($A1279),MONTH($A1279),$F1279))</f>
        <v/>
      </c>
      <c r="H1279" s="13" t="str">
        <f>IF($C1279="","",VLOOKUP($C1279,Baux!$A:$K,6,FALSE))</f>
        <v/>
      </c>
      <c r="I1279" s="13" t="str">
        <f>IF($C1279="","",VLOOKUP($C1279,Baux!$A:$K,7,FALSE))</f>
        <v/>
      </c>
      <c r="J1279" s="13" t="str">
        <f>IF($C1279="","",$H1279+$I1279)</f>
        <v/>
      </c>
      <c r="K1279" s="13" t="str">
        <f>IF($C1279="","",SUMIFS(Banque_Transactions!$E:$E,Banque_Transactions!$G:$G,$C1279&amp;"-"&amp;$B1279))</f>
        <v/>
      </c>
      <c r="L1279" s="13" t="str">
        <f>IF($C1279="","",$J1279-$K1279)</f>
        <v/>
      </c>
      <c r="M1279" t="str">
        <f>IF($C1279="","",IF($L1279&lt;=0,"Payé",IF($K1279=0,"Impayé","Partiel")))</f>
        <v/>
      </c>
    </row>
    <row r="1280" spans="1:13" ht="15">
      <c r="A1280" s="17"/>
      <c r="B1280" t="str">
        <f>IF($A1280="","",YEAR($A1280)*100+MONTH($A1280))</f>
        <v/>
      </c>
      <c r="D1280" t="str">
        <f>IF($C1280="","",VLOOKUP($C1280,Baux!$A:$K,2,FALSE))</f>
        <v/>
      </c>
      <c r="E1280" t="str">
        <f>IF($C1280="","",VLOOKUP(VLOOKUP($C1280,Baux!$A:$K,3,FALSE),Locataires!$A:$I,2,FALSE))</f>
        <v/>
      </c>
      <c r="F1280" t="str">
        <f>IF($C1280="","",VLOOKUP($C1280,Baux!$A:$K,8,FALSE))</f>
        <v/>
      </c>
      <c r="G1280" s="12" t="str">
        <f>IF(OR($A1280="",$F1280=""),"",DATE(YEAR($A1280),MONTH($A1280),$F1280))</f>
        <v/>
      </c>
      <c r="H1280" s="13" t="str">
        <f>IF($C1280="","",VLOOKUP($C1280,Baux!$A:$K,6,FALSE))</f>
        <v/>
      </c>
      <c r="I1280" s="13" t="str">
        <f>IF($C1280="","",VLOOKUP($C1280,Baux!$A:$K,7,FALSE))</f>
        <v/>
      </c>
      <c r="J1280" s="13" t="str">
        <f>IF($C1280="","",$H1280+$I1280)</f>
        <v/>
      </c>
      <c r="K1280" s="13" t="str">
        <f>IF($C1280="","",SUMIFS(Banque_Transactions!$E:$E,Banque_Transactions!$G:$G,$C1280&amp;"-"&amp;$B1280))</f>
        <v/>
      </c>
      <c r="L1280" s="13" t="str">
        <f>IF($C1280="","",$J1280-$K1280)</f>
        <v/>
      </c>
      <c r="M1280" t="str">
        <f>IF($C1280="","",IF($L1280&lt;=0,"Payé",IF($K1280=0,"Impayé","Partiel")))</f>
        <v/>
      </c>
    </row>
    <row r="1281" spans="1:13" ht="15">
      <c r="A1281" s="17"/>
      <c r="B1281" t="str">
        <f>IF($A1281="","",YEAR($A1281)*100+MONTH($A1281))</f>
        <v/>
      </c>
      <c r="D1281" t="str">
        <f>IF($C1281="","",VLOOKUP($C1281,Baux!$A:$K,2,FALSE))</f>
        <v/>
      </c>
      <c r="E1281" t="str">
        <f>IF($C1281="","",VLOOKUP(VLOOKUP($C1281,Baux!$A:$K,3,FALSE),Locataires!$A:$I,2,FALSE))</f>
        <v/>
      </c>
      <c r="F1281" t="str">
        <f>IF($C1281="","",VLOOKUP($C1281,Baux!$A:$K,8,FALSE))</f>
        <v/>
      </c>
      <c r="G1281" s="12" t="str">
        <f>IF(OR($A1281="",$F1281=""),"",DATE(YEAR($A1281),MONTH($A1281),$F1281))</f>
        <v/>
      </c>
      <c r="H1281" s="13" t="str">
        <f>IF($C1281="","",VLOOKUP($C1281,Baux!$A:$K,6,FALSE))</f>
        <v/>
      </c>
      <c r="I1281" s="13" t="str">
        <f>IF($C1281="","",VLOOKUP($C1281,Baux!$A:$K,7,FALSE))</f>
        <v/>
      </c>
      <c r="J1281" s="13" t="str">
        <f>IF($C1281="","",$H1281+$I1281)</f>
        <v/>
      </c>
      <c r="K1281" s="13" t="str">
        <f>IF($C1281="","",SUMIFS(Banque_Transactions!$E:$E,Banque_Transactions!$G:$G,$C1281&amp;"-"&amp;$B1281))</f>
        <v/>
      </c>
      <c r="L1281" s="13" t="str">
        <f>IF($C1281="","",$J1281-$K1281)</f>
        <v/>
      </c>
      <c r="M1281" t="str">
        <f>IF($C1281="","",IF($L1281&lt;=0,"Payé",IF($K1281=0,"Impayé","Partiel")))</f>
        <v/>
      </c>
    </row>
    <row r="1282" spans="1:13" ht="15">
      <c r="A1282" s="17"/>
      <c r="B1282" t="str">
        <f>IF($A1282="","",YEAR($A1282)*100+MONTH($A1282))</f>
        <v/>
      </c>
      <c r="D1282" t="str">
        <f>IF($C1282="","",VLOOKUP($C1282,Baux!$A:$K,2,FALSE))</f>
        <v/>
      </c>
      <c r="E1282" t="str">
        <f>IF($C1282="","",VLOOKUP(VLOOKUP($C1282,Baux!$A:$K,3,FALSE),Locataires!$A:$I,2,FALSE))</f>
        <v/>
      </c>
      <c r="F1282" t="str">
        <f>IF($C1282="","",VLOOKUP($C1282,Baux!$A:$K,8,FALSE))</f>
        <v/>
      </c>
      <c r="G1282" s="12" t="str">
        <f>IF(OR($A1282="",$F1282=""),"",DATE(YEAR($A1282),MONTH($A1282),$F1282))</f>
        <v/>
      </c>
      <c r="H1282" s="13" t="str">
        <f>IF($C1282="","",VLOOKUP($C1282,Baux!$A:$K,6,FALSE))</f>
        <v/>
      </c>
      <c r="I1282" s="13" t="str">
        <f>IF($C1282="","",VLOOKUP($C1282,Baux!$A:$K,7,FALSE))</f>
        <v/>
      </c>
      <c r="J1282" s="13" t="str">
        <f>IF($C1282="","",$H1282+$I1282)</f>
        <v/>
      </c>
      <c r="K1282" s="13" t="str">
        <f>IF($C1282="","",SUMIFS(Banque_Transactions!$E:$E,Banque_Transactions!$G:$G,$C1282&amp;"-"&amp;$B1282))</f>
        <v/>
      </c>
      <c r="L1282" s="13" t="str">
        <f>IF($C1282="","",$J1282-$K1282)</f>
        <v/>
      </c>
      <c r="M1282" t="str">
        <f>IF($C1282="","",IF($L1282&lt;=0,"Payé",IF($K1282=0,"Impayé","Partiel")))</f>
        <v/>
      </c>
    </row>
    <row r="1283" spans="1:13" ht="15">
      <c r="A1283" s="17"/>
      <c r="B1283" t="str">
        <f>IF($A1283="","",YEAR($A1283)*100+MONTH($A1283))</f>
        <v/>
      </c>
      <c r="D1283" t="str">
        <f>IF($C1283="","",VLOOKUP($C1283,Baux!$A:$K,2,FALSE))</f>
        <v/>
      </c>
      <c r="E1283" t="str">
        <f>IF($C1283="","",VLOOKUP(VLOOKUP($C1283,Baux!$A:$K,3,FALSE),Locataires!$A:$I,2,FALSE))</f>
        <v/>
      </c>
      <c r="F1283" t="str">
        <f>IF($C1283="","",VLOOKUP($C1283,Baux!$A:$K,8,FALSE))</f>
        <v/>
      </c>
      <c r="G1283" s="12" t="str">
        <f>IF(OR($A1283="",$F1283=""),"",DATE(YEAR($A1283),MONTH($A1283),$F1283))</f>
        <v/>
      </c>
      <c r="H1283" s="13" t="str">
        <f>IF($C1283="","",VLOOKUP($C1283,Baux!$A:$K,6,FALSE))</f>
        <v/>
      </c>
      <c r="I1283" s="13" t="str">
        <f>IF($C1283="","",VLOOKUP($C1283,Baux!$A:$K,7,FALSE))</f>
        <v/>
      </c>
      <c r="J1283" s="13" t="str">
        <f>IF($C1283="","",$H1283+$I1283)</f>
        <v/>
      </c>
      <c r="K1283" s="13" t="str">
        <f>IF($C1283="","",SUMIFS(Banque_Transactions!$E:$E,Banque_Transactions!$G:$G,$C1283&amp;"-"&amp;$B1283))</f>
        <v/>
      </c>
      <c r="L1283" s="13" t="str">
        <f>IF($C1283="","",$J1283-$K1283)</f>
        <v/>
      </c>
      <c r="M1283" t="str">
        <f>IF($C1283="","",IF($L1283&lt;=0,"Payé",IF($K1283=0,"Impayé","Partiel")))</f>
        <v/>
      </c>
    </row>
    <row r="1284" spans="1:13" ht="15">
      <c r="A1284" s="17"/>
      <c r="B1284" t="str">
        <f>IF($A1284="","",YEAR($A1284)*100+MONTH($A1284))</f>
        <v/>
      </c>
      <c r="D1284" t="str">
        <f>IF($C1284="","",VLOOKUP($C1284,Baux!$A:$K,2,FALSE))</f>
        <v/>
      </c>
      <c r="E1284" t="str">
        <f>IF($C1284="","",VLOOKUP(VLOOKUP($C1284,Baux!$A:$K,3,FALSE),Locataires!$A:$I,2,FALSE))</f>
        <v/>
      </c>
      <c r="F1284" t="str">
        <f>IF($C1284="","",VLOOKUP($C1284,Baux!$A:$K,8,FALSE))</f>
        <v/>
      </c>
      <c r="G1284" s="12" t="str">
        <f>IF(OR($A1284="",$F1284=""),"",DATE(YEAR($A1284),MONTH($A1284),$F1284))</f>
        <v/>
      </c>
      <c r="H1284" s="13" t="str">
        <f>IF($C1284="","",VLOOKUP($C1284,Baux!$A:$K,6,FALSE))</f>
        <v/>
      </c>
      <c r="I1284" s="13" t="str">
        <f>IF($C1284="","",VLOOKUP($C1284,Baux!$A:$K,7,FALSE))</f>
        <v/>
      </c>
      <c r="J1284" s="13" t="str">
        <f>IF($C1284="","",$H1284+$I1284)</f>
        <v/>
      </c>
      <c r="K1284" s="13" t="str">
        <f>IF($C1284="","",SUMIFS(Banque_Transactions!$E:$E,Banque_Transactions!$G:$G,$C1284&amp;"-"&amp;$B1284))</f>
        <v/>
      </c>
      <c r="L1284" s="13" t="str">
        <f>IF($C1284="","",$J1284-$K1284)</f>
        <v/>
      </c>
      <c r="M1284" t="str">
        <f>IF($C1284="","",IF($L1284&lt;=0,"Payé",IF($K1284=0,"Impayé","Partiel")))</f>
        <v/>
      </c>
    </row>
    <row r="1285" spans="1:13" ht="15">
      <c r="A1285" s="17"/>
      <c r="B1285" t="str">
        <f>IF($A1285="","",YEAR($A1285)*100+MONTH($A1285))</f>
        <v/>
      </c>
      <c r="D1285" t="str">
        <f>IF($C1285="","",VLOOKUP($C1285,Baux!$A:$K,2,FALSE))</f>
        <v/>
      </c>
      <c r="E1285" t="str">
        <f>IF($C1285="","",VLOOKUP(VLOOKUP($C1285,Baux!$A:$K,3,FALSE),Locataires!$A:$I,2,FALSE))</f>
        <v/>
      </c>
      <c r="F1285" t="str">
        <f>IF($C1285="","",VLOOKUP($C1285,Baux!$A:$K,8,FALSE))</f>
        <v/>
      </c>
      <c r="G1285" s="12" t="str">
        <f>IF(OR($A1285="",$F1285=""),"",DATE(YEAR($A1285),MONTH($A1285),$F1285))</f>
        <v/>
      </c>
      <c r="H1285" s="13" t="str">
        <f>IF($C1285="","",VLOOKUP($C1285,Baux!$A:$K,6,FALSE))</f>
        <v/>
      </c>
      <c r="I1285" s="13" t="str">
        <f>IF($C1285="","",VLOOKUP($C1285,Baux!$A:$K,7,FALSE))</f>
        <v/>
      </c>
      <c r="J1285" s="13" t="str">
        <f>IF($C1285="","",$H1285+$I1285)</f>
        <v/>
      </c>
      <c r="K1285" s="13" t="str">
        <f>IF($C1285="","",SUMIFS(Banque_Transactions!$E:$E,Banque_Transactions!$G:$G,$C1285&amp;"-"&amp;$B1285))</f>
        <v/>
      </c>
      <c r="L1285" s="13" t="str">
        <f>IF($C1285="","",$J1285-$K1285)</f>
        <v/>
      </c>
      <c r="M1285" t="str">
        <f>IF($C1285="","",IF($L1285&lt;=0,"Payé",IF($K1285=0,"Impayé","Partiel")))</f>
        <v/>
      </c>
    </row>
    <row r="1286" spans="1:13" ht="15">
      <c r="A1286" s="17"/>
      <c r="B1286" t="str">
        <f>IF($A1286="","",YEAR($A1286)*100+MONTH($A1286))</f>
        <v/>
      </c>
      <c r="D1286" t="str">
        <f>IF($C1286="","",VLOOKUP($C1286,Baux!$A:$K,2,FALSE))</f>
        <v/>
      </c>
      <c r="E1286" t="str">
        <f>IF($C1286="","",VLOOKUP(VLOOKUP($C1286,Baux!$A:$K,3,FALSE),Locataires!$A:$I,2,FALSE))</f>
        <v/>
      </c>
      <c r="F1286" t="str">
        <f>IF($C1286="","",VLOOKUP($C1286,Baux!$A:$K,8,FALSE))</f>
        <v/>
      </c>
      <c r="G1286" s="12" t="str">
        <f>IF(OR($A1286="",$F1286=""),"",DATE(YEAR($A1286),MONTH($A1286),$F1286))</f>
        <v/>
      </c>
      <c r="H1286" s="13" t="str">
        <f>IF($C1286="","",VLOOKUP($C1286,Baux!$A:$K,6,FALSE))</f>
        <v/>
      </c>
      <c r="I1286" s="13" t="str">
        <f>IF($C1286="","",VLOOKUP($C1286,Baux!$A:$K,7,FALSE))</f>
        <v/>
      </c>
      <c r="J1286" s="13" t="str">
        <f>IF($C1286="","",$H1286+$I1286)</f>
        <v/>
      </c>
      <c r="K1286" s="13" t="str">
        <f>IF($C1286="","",SUMIFS(Banque_Transactions!$E:$E,Banque_Transactions!$G:$G,$C1286&amp;"-"&amp;$B1286))</f>
        <v/>
      </c>
      <c r="L1286" s="13" t="str">
        <f>IF($C1286="","",$J1286-$K1286)</f>
        <v/>
      </c>
      <c r="M1286" t="str">
        <f>IF($C1286="","",IF($L1286&lt;=0,"Payé",IF($K1286=0,"Impayé","Partiel")))</f>
        <v/>
      </c>
    </row>
    <row r="1287" spans="1:13" ht="15">
      <c r="A1287" s="17"/>
      <c r="B1287" t="str">
        <f>IF($A1287="","",YEAR($A1287)*100+MONTH($A1287))</f>
        <v/>
      </c>
      <c r="D1287" t="str">
        <f>IF($C1287="","",VLOOKUP($C1287,Baux!$A:$K,2,FALSE))</f>
        <v/>
      </c>
      <c r="E1287" t="str">
        <f>IF($C1287="","",VLOOKUP(VLOOKUP($C1287,Baux!$A:$K,3,FALSE),Locataires!$A:$I,2,FALSE))</f>
        <v/>
      </c>
      <c r="F1287" t="str">
        <f>IF($C1287="","",VLOOKUP($C1287,Baux!$A:$K,8,FALSE))</f>
        <v/>
      </c>
      <c r="G1287" s="12" t="str">
        <f>IF(OR($A1287="",$F1287=""),"",DATE(YEAR($A1287),MONTH($A1287),$F1287))</f>
        <v/>
      </c>
      <c r="H1287" s="13" t="str">
        <f>IF($C1287="","",VLOOKUP($C1287,Baux!$A:$K,6,FALSE))</f>
        <v/>
      </c>
      <c r="I1287" s="13" t="str">
        <f>IF($C1287="","",VLOOKUP($C1287,Baux!$A:$K,7,FALSE))</f>
        <v/>
      </c>
      <c r="J1287" s="13" t="str">
        <f>IF($C1287="","",$H1287+$I1287)</f>
        <v/>
      </c>
      <c r="K1287" s="13" t="str">
        <f>IF($C1287="","",SUMIFS(Banque_Transactions!$E:$E,Banque_Transactions!$G:$G,$C1287&amp;"-"&amp;$B1287))</f>
        <v/>
      </c>
      <c r="L1287" s="13" t="str">
        <f>IF($C1287="","",$J1287-$K1287)</f>
        <v/>
      </c>
      <c r="M1287" t="str">
        <f>IF($C1287="","",IF($L1287&lt;=0,"Payé",IF($K1287=0,"Impayé","Partiel")))</f>
        <v/>
      </c>
    </row>
    <row r="1288" spans="1:13" ht="15">
      <c r="A1288" s="17"/>
      <c r="B1288" t="str">
        <f>IF($A1288="","",YEAR($A1288)*100+MONTH($A1288))</f>
        <v/>
      </c>
      <c r="D1288" t="str">
        <f>IF($C1288="","",VLOOKUP($C1288,Baux!$A:$K,2,FALSE))</f>
        <v/>
      </c>
      <c r="E1288" t="str">
        <f>IF($C1288="","",VLOOKUP(VLOOKUP($C1288,Baux!$A:$K,3,FALSE),Locataires!$A:$I,2,FALSE))</f>
        <v/>
      </c>
      <c r="F1288" t="str">
        <f>IF($C1288="","",VLOOKUP($C1288,Baux!$A:$K,8,FALSE))</f>
        <v/>
      </c>
      <c r="G1288" s="12" t="str">
        <f>IF(OR($A1288="",$F1288=""),"",DATE(YEAR($A1288),MONTH($A1288),$F1288))</f>
        <v/>
      </c>
      <c r="H1288" s="13" t="str">
        <f>IF($C1288="","",VLOOKUP($C1288,Baux!$A:$K,6,FALSE))</f>
        <v/>
      </c>
      <c r="I1288" s="13" t="str">
        <f>IF($C1288="","",VLOOKUP($C1288,Baux!$A:$K,7,FALSE))</f>
        <v/>
      </c>
      <c r="J1288" s="13" t="str">
        <f>IF($C1288="","",$H1288+$I1288)</f>
        <v/>
      </c>
      <c r="K1288" s="13" t="str">
        <f>IF($C1288="","",SUMIFS(Banque_Transactions!$E:$E,Banque_Transactions!$G:$G,$C1288&amp;"-"&amp;$B1288))</f>
        <v/>
      </c>
      <c r="L1288" s="13" t="str">
        <f>IF($C1288="","",$J1288-$K1288)</f>
        <v/>
      </c>
      <c r="M1288" t="str">
        <f>IF($C1288="","",IF($L1288&lt;=0,"Payé",IF($K1288=0,"Impayé","Partiel")))</f>
        <v/>
      </c>
    </row>
    <row r="1289" spans="1:13" ht="15">
      <c r="A1289" s="17"/>
      <c r="B1289" t="str">
        <f>IF($A1289="","",YEAR($A1289)*100+MONTH($A1289))</f>
        <v/>
      </c>
      <c r="D1289" t="str">
        <f>IF($C1289="","",VLOOKUP($C1289,Baux!$A:$K,2,FALSE))</f>
        <v/>
      </c>
      <c r="E1289" t="str">
        <f>IF($C1289="","",VLOOKUP(VLOOKUP($C1289,Baux!$A:$K,3,FALSE),Locataires!$A:$I,2,FALSE))</f>
        <v/>
      </c>
      <c r="F1289" t="str">
        <f>IF($C1289="","",VLOOKUP($C1289,Baux!$A:$K,8,FALSE))</f>
        <v/>
      </c>
      <c r="G1289" s="12" t="str">
        <f>IF(OR($A1289="",$F1289=""),"",DATE(YEAR($A1289),MONTH($A1289),$F1289))</f>
        <v/>
      </c>
      <c r="H1289" s="13" t="str">
        <f>IF($C1289="","",VLOOKUP($C1289,Baux!$A:$K,6,FALSE))</f>
        <v/>
      </c>
      <c r="I1289" s="13" t="str">
        <f>IF($C1289="","",VLOOKUP($C1289,Baux!$A:$K,7,FALSE))</f>
        <v/>
      </c>
      <c r="J1289" s="13" t="str">
        <f>IF($C1289="","",$H1289+$I1289)</f>
        <v/>
      </c>
      <c r="K1289" s="13" t="str">
        <f>IF($C1289="","",SUMIFS(Banque_Transactions!$E:$E,Banque_Transactions!$G:$G,$C1289&amp;"-"&amp;$B1289))</f>
        <v/>
      </c>
      <c r="L1289" s="13" t="str">
        <f>IF($C1289="","",$J1289-$K1289)</f>
        <v/>
      </c>
      <c r="M1289" t="str">
        <f>IF($C1289="","",IF($L1289&lt;=0,"Payé",IF($K1289=0,"Impayé","Partiel")))</f>
        <v/>
      </c>
    </row>
    <row r="1290" spans="1:13" ht="15">
      <c r="A1290" s="17"/>
      <c r="B1290" t="str">
        <f>IF($A1290="","",YEAR($A1290)*100+MONTH($A1290))</f>
        <v/>
      </c>
      <c r="D1290" t="str">
        <f>IF($C1290="","",VLOOKUP($C1290,Baux!$A:$K,2,FALSE))</f>
        <v/>
      </c>
      <c r="E1290" t="str">
        <f>IF($C1290="","",VLOOKUP(VLOOKUP($C1290,Baux!$A:$K,3,FALSE),Locataires!$A:$I,2,FALSE))</f>
        <v/>
      </c>
      <c r="F1290" t="str">
        <f>IF($C1290="","",VLOOKUP($C1290,Baux!$A:$K,8,FALSE))</f>
        <v/>
      </c>
      <c r="G1290" s="12" t="str">
        <f>IF(OR($A1290="",$F1290=""),"",DATE(YEAR($A1290),MONTH($A1290),$F1290))</f>
        <v/>
      </c>
      <c r="H1290" s="13" t="str">
        <f>IF($C1290="","",VLOOKUP($C1290,Baux!$A:$K,6,FALSE))</f>
        <v/>
      </c>
      <c r="I1290" s="13" t="str">
        <f>IF($C1290="","",VLOOKUP($C1290,Baux!$A:$K,7,FALSE))</f>
        <v/>
      </c>
      <c r="J1290" s="13" t="str">
        <f>IF($C1290="","",$H1290+$I1290)</f>
        <v/>
      </c>
      <c r="K1290" s="13" t="str">
        <f>IF($C1290="","",SUMIFS(Banque_Transactions!$E:$E,Banque_Transactions!$G:$G,$C1290&amp;"-"&amp;$B1290))</f>
        <v/>
      </c>
      <c r="L1290" s="13" t="str">
        <f>IF($C1290="","",$J1290-$K1290)</f>
        <v/>
      </c>
      <c r="M1290" t="str">
        <f>IF($C1290="","",IF($L1290&lt;=0,"Payé",IF($K1290=0,"Impayé","Partiel")))</f>
        <v/>
      </c>
    </row>
    <row r="1291" spans="1:13" ht="15">
      <c r="A1291" s="17"/>
      <c r="B1291" t="str">
        <f>IF($A1291="","",YEAR($A1291)*100+MONTH($A1291))</f>
        <v/>
      </c>
      <c r="D1291" t="str">
        <f>IF($C1291="","",VLOOKUP($C1291,Baux!$A:$K,2,FALSE))</f>
        <v/>
      </c>
      <c r="E1291" t="str">
        <f>IF($C1291="","",VLOOKUP(VLOOKUP($C1291,Baux!$A:$K,3,FALSE),Locataires!$A:$I,2,FALSE))</f>
        <v/>
      </c>
      <c r="F1291" t="str">
        <f>IF($C1291="","",VLOOKUP($C1291,Baux!$A:$K,8,FALSE))</f>
        <v/>
      </c>
      <c r="G1291" s="12" t="str">
        <f>IF(OR($A1291="",$F1291=""),"",DATE(YEAR($A1291),MONTH($A1291),$F1291))</f>
        <v/>
      </c>
      <c r="H1291" s="13" t="str">
        <f>IF($C1291="","",VLOOKUP($C1291,Baux!$A:$K,6,FALSE))</f>
        <v/>
      </c>
      <c r="I1291" s="13" t="str">
        <f>IF($C1291="","",VLOOKUP($C1291,Baux!$A:$K,7,FALSE))</f>
        <v/>
      </c>
      <c r="J1291" s="13" t="str">
        <f>IF($C1291="","",$H1291+$I1291)</f>
        <v/>
      </c>
      <c r="K1291" s="13" t="str">
        <f>IF($C1291="","",SUMIFS(Banque_Transactions!$E:$E,Banque_Transactions!$G:$G,$C1291&amp;"-"&amp;$B1291))</f>
        <v/>
      </c>
      <c r="L1291" s="13" t="str">
        <f>IF($C1291="","",$J1291-$K1291)</f>
        <v/>
      </c>
      <c r="M1291" t="str">
        <f>IF($C1291="","",IF($L1291&lt;=0,"Payé",IF($K1291=0,"Impayé","Partiel")))</f>
        <v/>
      </c>
    </row>
    <row r="1292" spans="1:13" ht="15">
      <c r="A1292" s="17"/>
      <c r="B1292" t="str">
        <f>IF($A1292="","",YEAR($A1292)*100+MONTH($A1292))</f>
        <v/>
      </c>
      <c r="D1292" t="str">
        <f>IF($C1292="","",VLOOKUP($C1292,Baux!$A:$K,2,FALSE))</f>
        <v/>
      </c>
      <c r="E1292" t="str">
        <f>IF($C1292="","",VLOOKUP(VLOOKUP($C1292,Baux!$A:$K,3,FALSE),Locataires!$A:$I,2,FALSE))</f>
        <v/>
      </c>
      <c r="F1292" t="str">
        <f>IF($C1292="","",VLOOKUP($C1292,Baux!$A:$K,8,FALSE))</f>
        <v/>
      </c>
      <c r="G1292" s="12" t="str">
        <f>IF(OR($A1292="",$F1292=""),"",DATE(YEAR($A1292),MONTH($A1292),$F1292))</f>
        <v/>
      </c>
      <c r="H1292" s="13" t="str">
        <f>IF($C1292="","",VLOOKUP($C1292,Baux!$A:$K,6,FALSE))</f>
        <v/>
      </c>
      <c r="I1292" s="13" t="str">
        <f>IF($C1292="","",VLOOKUP($C1292,Baux!$A:$K,7,FALSE))</f>
        <v/>
      </c>
      <c r="J1292" s="13" t="str">
        <f>IF($C1292="","",$H1292+$I1292)</f>
        <v/>
      </c>
      <c r="K1292" s="13" t="str">
        <f>IF($C1292="","",SUMIFS(Banque_Transactions!$E:$E,Banque_Transactions!$G:$G,$C1292&amp;"-"&amp;$B1292))</f>
        <v/>
      </c>
      <c r="L1292" s="13" t="str">
        <f>IF($C1292="","",$J1292-$K1292)</f>
        <v/>
      </c>
      <c r="M1292" t="str">
        <f>IF($C1292="","",IF($L1292&lt;=0,"Payé",IF($K1292=0,"Impayé","Partiel")))</f>
        <v/>
      </c>
    </row>
    <row r="1293" spans="1:13" ht="15">
      <c r="A1293" s="17"/>
      <c r="B1293" t="str">
        <f>IF($A1293="","",YEAR($A1293)*100+MONTH($A1293))</f>
        <v/>
      </c>
      <c r="D1293" t="str">
        <f>IF($C1293="","",VLOOKUP($C1293,Baux!$A:$K,2,FALSE))</f>
        <v/>
      </c>
      <c r="E1293" t="str">
        <f>IF($C1293="","",VLOOKUP(VLOOKUP($C1293,Baux!$A:$K,3,FALSE),Locataires!$A:$I,2,FALSE))</f>
        <v/>
      </c>
      <c r="F1293" t="str">
        <f>IF($C1293="","",VLOOKUP($C1293,Baux!$A:$K,8,FALSE))</f>
        <v/>
      </c>
      <c r="G1293" s="12" t="str">
        <f>IF(OR($A1293="",$F1293=""),"",DATE(YEAR($A1293),MONTH($A1293),$F1293))</f>
        <v/>
      </c>
      <c r="H1293" s="13" t="str">
        <f>IF($C1293="","",VLOOKUP($C1293,Baux!$A:$K,6,FALSE))</f>
        <v/>
      </c>
      <c r="I1293" s="13" t="str">
        <f>IF($C1293="","",VLOOKUP($C1293,Baux!$A:$K,7,FALSE))</f>
        <v/>
      </c>
      <c r="J1293" s="13" t="str">
        <f>IF($C1293="","",$H1293+$I1293)</f>
        <v/>
      </c>
      <c r="K1293" s="13" t="str">
        <f>IF($C1293="","",SUMIFS(Banque_Transactions!$E:$E,Banque_Transactions!$G:$G,$C1293&amp;"-"&amp;$B1293))</f>
        <v/>
      </c>
      <c r="L1293" s="13" t="str">
        <f>IF($C1293="","",$J1293-$K1293)</f>
        <v/>
      </c>
      <c r="M1293" t="str">
        <f>IF($C1293="","",IF($L1293&lt;=0,"Payé",IF($K1293=0,"Impayé","Partiel")))</f>
        <v/>
      </c>
    </row>
    <row r="1294" spans="1:13" ht="15">
      <c r="A1294" s="17"/>
      <c r="B1294" t="str">
        <f>IF($A1294="","",YEAR($A1294)*100+MONTH($A1294))</f>
        <v/>
      </c>
      <c r="D1294" t="str">
        <f>IF($C1294="","",VLOOKUP($C1294,Baux!$A:$K,2,FALSE))</f>
        <v/>
      </c>
      <c r="E1294" t="str">
        <f>IF($C1294="","",VLOOKUP(VLOOKUP($C1294,Baux!$A:$K,3,FALSE),Locataires!$A:$I,2,FALSE))</f>
        <v/>
      </c>
      <c r="F1294" t="str">
        <f>IF($C1294="","",VLOOKUP($C1294,Baux!$A:$K,8,FALSE))</f>
        <v/>
      </c>
      <c r="G1294" s="12" t="str">
        <f>IF(OR($A1294="",$F1294=""),"",DATE(YEAR($A1294),MONTH($A1294),$F1294))</f>
        <v/>
      </c>
      <c r="H1294" s="13" t="str">
        <f>IF($C1294="","",VLOOKUP($C1294,Baux!$A:$K,6,FALSE))</f>
        <v/>
      </c>
      <c r="I1294" s="13" t="str">
        <f>IF($C1294="","",VLOOKUP($C1294,Baux!$A:$K,7,FALSE))</f>
        <v/>
      </c>
      <c r="J1294" s="13" t="str">
        <f>IF($C1294="","",$H1294+$I1294)</f>
        <v/>
      </c>
      <c r="K1294" s="13" t="str">
        <f>IF($C1294="","",SUMIFS(Banque_Transactions!$E:$E,Banque_Transactions!$G:$G,$C1294&amp;"-"&amp;$B1294))</f>
        <v/>
      </c>
      <c r="L1294" s="13" t="str">
        <f>IF($C1294="","",$J1294-$K1294)</f>
        <v/>
      </c>
      <c r="M1294" t="str">
        <f>IF($C1294="","",IF($L1294&lt;=0,"Payé",IF($K1294=0,"Impayé","Partiel")))</f>
        <v/>
      </c>
    </row>
    <row r="1295" spans="1:13" ht="15">
      <c r="A1295" s="17"/>
      <c r="B1295" t="str">
        <f>IF($A1295="","",YEAR($A1295)*100+MONTH($A1295))</f>
        <v/>
      </c>
      <c r="D1295" t="str">
        <f>IF($C1295="","",VLOOKUP($C1295,Baux!$A:$K,2,FALSE))</f>
        <v/>
      </c>
      <c r="E1295" t="str">
        <f>IF($C1295="","",VLOOKUP(VLOOKUP($C1295,Baux!$A:$K,3,FALSE),Locataires!$A:$I,2,FALSE))</f>
        <v/>
      </c>
      <c r="F1295" t="str">
        <f>IF($C1295="","",VLOOKUP($C1295,Baux!$A:$K,8,FALSE))</f>
        <v/>
      </c>
      <c r="G1295" s="12" t="str">
        <f>IF(OR($A1295="",$F1295=""),"",DATE(YEAR($A1295),MONTH($A1295),$F1295))</f>
        <v/>
      </c>
      <c r="H1295" s="13" t="str">
        <f>IF($C1295="","",VLOOKUP($C1295,Baux!$A:$K,6,FALSE))</f>
        <v/>
      </c>
      <c r="I1295" s="13" t="str">
        <f>IF($C1295="","",VLOOKUP($C1295,Baux!$A:$K,7,FALSE))</f>
        <v/>
      </c>
      <c r="J1295" s="13" t="str">
        <f>IF($C1295="","",$H1295+$I1295)</f>
        <v/>
      </c>
      <c r="K1295" s="13" t="str">
        <f>IF($C1295="","",SUMIFS(Banque_Transactions!$E:$E,Banque_Transactions!$G:$G,$C1295&amp;"-"&amp;$B1295))</f>
        <v/>
      </c>
      <c r="L1295" s="13" t="str">
        <f>IF($C1295="","",$J1295-$K1295)</f>
        <v/>
      </c>
      <c r="M1295" t="str">
        <f>IF($C1295="","",IF($L1295&lt;=0,"Payé",IF($K1295=0,"Impayé","Partiel")))</f>
        <v/>
      </c>
    </row>
    <row r="1296" spans="1:13" ht="15">
      <c r="A1296" s="17"/>
      <c r="B1296" t="str">
        <f>IF($A1296="","",YEAR($A1296)*100+MONTH($A1296))</f>
        <v/>
      </c>
      <c r="D1296" t="str">
        <f>IF($C1296="","",VLOOKUP($C1296,Baux!$A:$K,2,FALSE))</f>
        <v/>
      </c>
      <c r="E1296" t="str">
        <f>IF($C1296="","",VLOOKUP(VLOOKUP($C1296,Baux!$A:$K,3,FALSE),Locataires!$A:$I,2,FALSE))</f>
        <v/>
      </c>
      <c r="F1296" t="str">
        <f>IF($C1296="","",VLOOKUP($C1296,Baux!$A:$K,8,FALSE))</f>
        <v/>
      </c>
      <c r="G1296" s="12" t="str">
        <f>IF(OR($A1296="",$F1296=""),"",DATE(YEAR($A1296),MONTH($A1296),$F1296))</f>
        <v/>
      </c>
      <c r="H1296" s="13" t="str">
        <f>IF($C1296="","",VLOOKUP($C1296,Baux!$A:$K,6,FALSE))</f>
        <v/>
      </c>
      <c r="I1296" s="13" t="str">
        <f>IF($C1296="","",VLOOKUP($C1296,Baux!$A:$K,7,FALSE))</f>
        <v/>
      </c>
      <c r="J1296" s="13" t="str">
        <f>IF($C1296="","",$H1296+$I1296)</f>
        <v/>
      </c>
      <c r="K1296" s="13" t="str">
        <f>IF($C1296="","",SUMIFS(Banque_Transactions!$E:$E,Banque_Transactions!$G:$G,$C1296&amp;"-"&amp;$B1296))</f>
        <v/>
      </c>
      <c r="L1296" s="13" t="str">
        <f>IF($C1296="","",$J1296-$K1296)</f>
        <v/>
      </c>
      <c r="M1296" t="str">
        <f>IF($C1296="","",IF($L1296&lt;=0,"Payé",IF($K1296=0,"Impayé","Partiel")))</f>
        <v/>
      </c>
    </row>
    <row r="1297" spans="1:13" ht="15">
      <c r="A1297" s="17"/>
      <c r="B1297" t="str">
        <f>IF($A1297="","",YEAR($A1297)*100+MONTH($A1297))</f>
        <v/>
      </c>
      <c r="D1297" t="str">
        <f>IF($C1297="","",VLOOKUP($C1297,Baux!$A:$K,2,FALSE))</f>
        <v/>
      </c>
      <c r="E1297" t="str">
        <f>IF($C1297="","",VLOOKUP(VLOOKUP($C1297,Baux!$A:$K,3,FALSE),Locataires!$A:$I,2,FALSE))</f>
        <v/>
      </c>
      <c r="F1297" t="str">
        <f>IF($C1297="","",VLOOKUP($C1297,Baux!$A:$K,8,FALSE))</f>
        <v/>
      </c>
      <c r="G1297" s="12" t="str">
        <f>IF(OR($A1297="",$F1297=""),"",DATE(YEAR($A1297),MONTH($A1297),$F1297))</f>
        <v/>
      </c>
      <c r="H1297" s="13" t="str">
        <f>IF($C1297="","",VLOOKUP($C1297,Baux!$A:$K,6,FALSE))</f>
        <v/>
      </c>
      <c r="I1297" s="13" t="str">
        <f>IF($C1297="","",VLOOKUP($C1297,Baux!$A:$K,7,FALSE))</f>
        <v/>
      </c>
      <c r="J1297" s="13" t="str">
        <f>IF($C1297="","",$H1297+$I1297)</f>
        <v/>
      </c>
      <c r="K1297" s="13" t="str">
        <f>IF($C1297="","",SUMIFS(Banque_Transactions!$E:$E,Banque_Transactions!$G:$G,$C1297&amp;"-"&amp;$B1297))</f>
        <v/>
      </c>
      <c r="L1297" s="13" t="str">
        <f>IF($C1297="","",$J1297-$K1297)</f>
        <v/>
      </c>
      <c r="M1297" t="str">
        <f>IF($C1297="","",IF($L1297&lt;=0,"Payé",IF($K1297=0,"Impayé","Partiel")))</f>
        <v/>
      </c>
    </row>
    <row r="1298" spans="1:13" ht="15">
      <c r="A1298" s="17"/>
      <c r="B1298" t="str">
        <f>IF($A1298="","",YEAR($A1298)*100+MONTH($A1298))</f>
        <v/>
      </c>
      <c r="D1298" t="str">
        <f>IF($C1298="","",VLOOKUP($C1298,Baux!$A:$K,2,FALSE))</f>
        <v/>
      </c>
      <c r="E1298" t="str">
        <f>IF($C1298="","",VLOOKUP(VLOOKUP($C1298,Baux!$A:$K,3,FALSE),Locataires!$A:$I,2,FALSE))</f>
        <v/>
      </c>
      <c r="F1298" t="str">
        <f>IF($C1298="","",VLOOKUP($C1298,Baux!$A:$K,8,FALSE))</f>
        <v/>
      </c>
      <c r="G1298" s="12" t="str">
        <f>IF(OR($A1298="",$F1298=""),"",DATE(YEAR($A1298),MONTH($A1298),$F1298))</f>
        <v/>
      </c>
      <c r="H1298" s="13" t="str">
        <f>IF($C1298="","",VLOOKUP($C1298,Baux!$A:$K,6,FALSE))</f>
        <v/>
      </c>
      <c r="I1298" s="13" t="str">
        <f>IF($C1298="","",VLOOKUP($C1298,Baux!$A:$K,7,FALSE))</f>
        <v/>
      </c>
      <c r="J1298" s="13" t="str">
        <f>IF($C1298="","",$H1298+$I1298)</f>
        <v/>
      </c>
      <c r="K1298" s="13" t="str">
        <f>IF($C1298="","",SUMIFS(Banque_Transactions!$E:$E,Banque_Transactions!$G:$G,$C1298&amp;"-"&amp;$B1298))</f>
        <v/>
      </c>
      <c r="L1298" s="13" t="str">
        <f>IF($C1298="","",$J1298-$K1298)</f>
        <v/>
      </c>
      <c r="M1298" t="str">
        <f>IF($C1298="","",IF($L1298&lt;=0,"Payé",IF($K1298=0,"Impayé","Partiel")))</f>
        <v/>
      </c>
    </row>
    <row r="1299" spans="1:13" ht="15">
      <c r="A1299" s="17"/>
      <c r="B1299" t="str">
        <f>IF($A1299="","",YEAR($A1299)*100+MONTH($A1299))</f>
        <v/>
      </c>
      <c r="D1299" t="str">
        <f>IF($C1299="","",VLOOKUP($C1299,Baux!$A:$K,2,FALSE))</f>
        <v/>
      </c>
      <c r="E1299" t="str">
        <f>IF($C1299="","",VLOOKUP(VLOOKUP($C1299,Baux!$A:$K,3,FALSE),Locataires!$A:$I,2,FALSE))</f>
        <v/>
      </c>
      <c r="F1299" t="str">
        <f>IF($C1299="","",VLOOKUP($C1299,Baux!$A:$K,8,FALSE))</f>
        <v/>
      </c>
      <c r="G1299" s="12" t="str">
        <f>IF(OR($A1299="",$F1299=""),"",DATE(YEAR($A1299),MONTH($A1299),$F1299))</f>
        <v/>
      </c>
      <c r="H1299" s="13" t="str">
        <f>IF($C1299="","",VLOOKUP($C1299,Baux!$A:$K,6,FALSE))</f>
        <v/>
      </c>
      <c r="I1299" s="13" t="str">
        <f>IF($C1299="","",VLOOKUP($C1299,Baux!$A:$K,7,FALSE))</f>
        <v/>
      </c>
      <c r="J1299" s="13" t="str">
        <f>IF($C1299="","",$H1299+$I1299)</f>
        <v/>
      </c>
      <c r="K1299" s="13" t="str">
        <f>IF($C1299="","",SUMIFS(Banque_Transactions!$E:$E,Banque_Transactions!$G:$G,$C1299&amp;"-"&amp;$B1299))</f>
        <v/>
      </c>
      <c r="L1299" s="13" t="str">
        <f>IF($C1299="","",$J1299-$K1299)</f>
        <v/>
      </c>
      <c r="M1299" t="str">
        <f>IF($C1299="","",IF($L1299&lt;=0,"Payé",IF($K1299=0,"Impayé","Partiel")))</f>
        <v/>
      </c>
    </row>
    <row r="1300" spans="1:13" ht="15">
      <c r="A1300" s="17"/>
      <c r="B1300" t="str">
        <f>IF($A1300="","",YEAR($A1300)*100+MONTH($A1300))</f>
        <v/>
      </c>
      <c r="D1300" t="str">
        <f>IF($C1300="","",VLOOKUP($C1300,Baux!$A:$K,2,FALSE))</f>
        <v/>
      </c>
      <c r="E1300" t="str">
        <f>IF($C1300="","",VLOOKUP(VLOOKUP($C1300,Baux!$A:$K,3,FALSE),Locataires!$A:$I,2,FALSE))</f>
        <v/>
      </c>
      <c r="F1300" t="str">
        <f>IF($C1300="","",VLOOKUP($C1300,Baux!$A:$K,8,FALSE))</f>
        <v/>
      </c>
      <c r="G1300" s="12" t="str">
        <f>IF(OR($A1300="",$F1300=""),"",DATE(YEAR($A1300),MONTH($A1300),$F1300))</f>
        <v/>
      </c>
      <c r="H1300" s="13" t="str">
        <f>IF($C1300="","",VLOOKUP($C1300,Baux!$A:$K,6,FALSE))</f>
        <v/>
      </c>
      <c r="I1300" s="13" t="str">
        <f>IF($C1300="","",VLOOKUP($C1300,Baux!$A:$K,7,FALSE))</f>
        <v/>
      </c>
      <c r="J1300" s="13" t="str">
        <f>IF($C1300="","",$H1300+$I1300)</f>
        <v/>
      </c>
      <c r="K1300" s="13" t="str">
        <f>IF($C1300="","",SUMIFS(Banque_Transactions!$E:$E,Banque_Transactions!$G:$G,$C1300&amp;"-"&amp;$B1300))</f>
        <v/>
      </c>
      <c r="L1300" s="13" t="str">
        <f>IF($C1300="","",$J1300-$K1300)</f>
        <v/>
      </c>
      <c r="M1300" t="str">
        <f>IF($C1300="","",IF($L1300&lt;=0,"Payé",IF($K1300=0,"Impayé","Partiel")))</f>
        <v/>
      </c>
    </row>
    <row r="1301" spans="1:13" ht="15">
      <c r="A1301" s="17"/>
      <c r="B1301" t="str">
        <f>IF($A1301="","",YEAR($A1301)*100+MONTH($A1301))</f>
        <v/>
      </c>
      <c r="D1301" t="str">
        <f>IF($C1301="","",VLOOKUP($C1301,Baux!$A:$K,2,FALSE))</f>
        <v/>
      </c>
      <c r="E1301" t="str">
        <f>IF($C1301="","",VLOOKUP(VLOOKUP($C1301,Baux!$A:$K,3,FALSE),Locataires!$A:$I,2,FALSE))</f>
        <v/>
      </c>
      <c r="F1301" t="str">
        <f>IF($C1301="","",VLOOKUP($C1301,Baux!$A:$K,8,FALSE))</f>
        <v/>
      </c>
      <c r="G1301" s="12" t="str">
        <f>IF(OR($A1301="",$F1301=""),"",DATE(YEAR($A1301),MONTH($A1301),$F1301))</f>
        <v/>
      </c>
      <c r="H1301" s="13" t="str">
        <f>IF($C1301="","",VLOOKUP($C1301,Baux!$A:$K,6,FALSE))</f>
        <v/>
      </c>
      <c r="I1301" s="13" t="str">
        <f>IF($C1301="","",VLOOKUP($C1301,Baux!$A:$K,7,FALSE))</f>
        <v/>
      </c>
      <c r="J1301" s="13" t="str">
        <f>IF($C1301="","",$H1301+$I1301)</f>
        <v/>
      </c>
      <c r="K1301" s="13" t="str">
        <f>IF($C1301="","",SUMIFS(Banque_Transactions!$E:$E,Banque_Transactions!$G:$G,$C1301&amp;"-"&amp;$B1301))</f>
        <v/>
      </c>
      <c r="L1301" s="13" t="str">
        <f>IF($C1301="","",$J1301-$K1301)</f>
        <v/>
      </c>
      <c r="M1301" t="str">
        <f>IF($C1301="","",IF($L1301&lt;=0,"Payé",IF($K1301=0,"Impayé","Partiel")))</f>
        <v/>
      </c>
    </row>
    <row r="1302" spans="1:13" ht="15">
      <c r="A1302" s="17"/>
      <c r="B1302" t="str">
        <f>IF($A1302="","",YEAR($A1302)*100+MONTH($A1302))</f>
        <v/>
      </c>
      <c r="D1302" t="str">
        <f>IF($C1302="","",VLOOKUP($C1302,Baux!$A:$K,2,FALSE))</f>
        <v/>
      </c>
      <c r="E1302" t="str">
        <f>IF($C1302="","",VLOOKUP(VLOOKUP($C1302,Baux!$A:$K,3,FALSE),Locataires!$A:$I,2,FALSE))</f>
        <v/>
      </c>
      <c r="F1302" t="str">
        <f>IF($C1302="","",VLOOKUP($C1302,Baux!$A:$K,8,FALSE))</f>
        <v/>
      </c>
      <c r="G1302" s="12" t="str">
        <f>IF(OR($A1302="",$F1302=""),"",DATE(YEAR($A1302),MONTH($A1302),$F1302))</f>
        <v/>
      </c>
      <c r="H1302" s="13" t="str">
        <f>IF($C1302="","",VLOOKUP($C1302,Baux!$A:$K,6,FALSE))</f>
        <v/>
      </c>
      <c r="I1302" s="13" t="str">
        <f>IF($C1302="","",VLOOKUP($C1302,Baux!$A:$K,7,FALSE))</f>
        <v/>
      </c>
      <c r="J1302" s="13" t="str">
        <f>IF($C1302="","",$H1302+$I1302)</f>
        <v/>
      </c>
      <c r="K1302" s="13" t="str">
        <f>IF($C1302="","",SUMIFS(Banque_Transactions!$E:$E,Banque_Transactions!$G:$G,$C1302&amp;"-"&amp;$B1302))</f>
        <v/>
      </c>
      <c r="L1302" s="13" t="str">
        <f>IF($C1302="","",$J1302-$K1302)</f>
        <v/>
      </c>
      <c r="M1302" t="str">
        <f>IF($C1302="","",IF($L1302&lt;=0,"Payé",IF($K1302=0,"Impayé","Partiel")))</f>
        <v/>
      </c>
    </row>
    <row r="1303" spans="1:13" ht="15">
      <c r="A1303" s="17"/>
      <c r="B1303" t="str">
        <f>IF($A1303="","",YEAR($A1303)*100+MONTH($A1303))</f>
        <v/>
      </c>
      <c r="D1303" t="str">
        <f>IF($C1303="","",VLOOKUP($C1303,Baux!$A:$K,2,FALSE))</f>
        <v/>
      </c>
      <c r="E1303" t="str">
        <f>IF($C1303="","",VLOOKUP(VLOOKUP($C1303,Baux!$A:$K,3,FALSE),Locataires!$A:$I,2,FALSE))</f>
        <v/>
      </c>
      <c r="F1303" t="str">
        <f>IF($C1303="","",VLOOKUP($C1303,Baux!$A:$K,8,FALSE))</f>
        <v/>
      </c>
      <c r="G1303" s="12" t="str">
        <f>IF(OR($A1303="",$F1303=""),"",DATE(YEAR($A1303),MONTH($A1303),$F1303))</f>
        <v/>
      </c>
      <c r="H1303" s="13" t="str">
        <f>IF($C1303="","",VLOOKUP($C1303,Baux!$A:$K,6,FALSE))</f>
        <v/>
      </c>
      <c r="I1303" s="13" t="str">
        <f>IF($C1303="","",VLOOKUP($C1303,Baux!$A:$K,7,FALSE))</f>
        <v/>
      </c>
      <c r="J1303" s="13" t="str">
        <f>IF($C1303="","",$H1303+$I1303)</f>
        <v/>
      </c>
      <c r="K1303" s="13" t="str">
        <f>IF($C1303="","",SUMIFS(Banque_Transactions!$E:$E,Banque_Transactions!$G:$G,$C1303&amp;"-"&amp;$B1303))</f>
        <v/>
      </c>
      <c r="L1303" s="13" t="str">
        <f>IF($C1303="","",$J1303-$K1303)</f>
        <v/>
      </c>
      <c r="M1303" t="str">
        <f>IF($C1303="","",IF($L1303&lt;=0,"Payé",IF($K1303=0,"Impayé","Partiel")))</f>
        <v/>
      </c>
    </row>
    <row r="1304" spans="1:13" ht="15">
      <c r="A1304" s="17"/>
      <c r="B1304" t="str">
        <f>IF($A1304="","",YEAR($A1304)*100+MONTH($A1304))</f>
        <v/>
      </c>
      <c r="D1304" t="str">
        <f>IF($C1304="","",VLOOKUP($C1304,Baux!$A:$K,2,FALSE))</f>
        <v/>
      </c>
      <c r="E1304" t="str">
        <f>IF($C1304="","",VLOOKUP(VLOOKUP($C1304,Baux!$A:$K,3,FALSE),Locataires!$A:$I,2,FALSE))</f>
        <v/>
      </c>
      <c r="F1304" t="str">
        <f>IF($C1304="","",VLOOKUP($C1304,Baux!$A:$K,8,FALSE))</f>
        <v/>
      </c>
      <c r="G1304" s="12" t="str">
        <f>IF(OR($A1304="",$F1304=""),"",DATE(YEAR($A1304),MONTH($A1304),$F1304))</f>
        <v/>
      </c>
      <c r="H1304" s="13" t="str">
        <f>IF($C1304="","",VLOOKUP($C1304,Baux!$A:$K,6,FALSE))</f>
        <v/>
      </c>
      <c r="I1304" s="13" t="str">
        <f>IF($C1304="","",VLOOKUP($C1304,Baux!$A:$K,7,FALSE))</f>
        <v/>
      </c>
      <c r="J1304" s="13" t="str">
        <f>IF($C1304="","",$H1304+$I1304)</f>
        <v/>
      </c>
      <c r="K1304" s="13" t="str">
        <f>IF($C1304="","",SUMIFS(Banque_Transactions!$E:$E,Banque_Transactions!$G:$G,$C1304&amp;"-"&amp;$B1304))</f>
        <v/>
      </c>
      <c r="L1304" s="13" t="str">
        <f>IF($C1304="","",$J1304-$K1304)</f>
        <v/>
      </c>
      <c r="M1304" t="str">
        <f>IF($C1304="","",IF($L1304&lt;=0,"Payé",IF($K1304=0,"Impayé","Partiel")))</f>
        <v/>
      </c>
    </row>
    <row r="1305" spans="1:13" ht="15">
      <c r="A1305" s="17"/>
      <c r="B1305" t="str">
        <f>IF($A1305="","",YEAR($A1305)*100+MONTH($A1305))</f>
        <v/>
      </c>
      <c r="D1305" t="str">
        <f>IF($C1305="","",VLOOKUP($C1305,Baux!$A:$K,2,FALSE))</f>
        <v/>
      </c>
      <c r="E1305" t="str">
        <f>IF($C1305="","",VLOOKUP(VLOOKUP($C1305,Baux!$A:$K,3,FALSE),Locataires!$A:$I,2,FALSE))</f>
        <v/>
      </c>
      <c r="F1305" t="str">
        <f>IF($C1305="","",VLOOKUP($C1305,Baux!$A:$K,8,FALSE))</f>
        <v/>
      </c>
      <c r="G1305" s="12" t="str">
        <f>IF(OR($A1305="",$F1305=""),"",DATE(YEAR($A1305),MONTH($A1305),$F1305))</f>
        <v/>
      </c>
      <c r="H1305" s="13" t="str">
        <f>IF($C1305="","",VLOOKUP($C1305,Baux!$A:$K,6,FALSE))</f>
        <v/>
      </c>
      <c r="I1305" s="13" t="str">
        <f>IF($C1305="","",VLOOKUP($C1305,Baux!$A:$K,7,FALSE))</f>
        <v/>
      </c>
      <c r="J1305" s="13" t="str">
        <f>IF($C1305="","",$H1305+$I1305)</f>
        <v/>
      </c>
      <c r="K1305" s="13" t="str">
        <f>IF($C1305="","",SUMIFS(Banque_Transactions!$E:$E,Banque_Transactions!$G:$G,$C1305&amp;"-"&amp;$B1305))</f>
        <v/>
      </c>
      <c r="L1305" s="13" t="str">
        <f>IF($C1305="","",$J1305-$K1305)</f>
        <v/>
      </c>
      <c r="M1305" t="str">
        <f>IF($C1305="","",IF($L1305&lt;=0,"Payé",IF($K1305=0,"Impayé","Partiel")))</f>
        <v/>
      </c>
    </row>
    <row r="1306" spans="1:13" ht="15">
      <c r="A1306" s="17"/>
      <c r="B1306" t="str">
        <f>IF($A1306="","",YEAR($A1306)*100+MONTH($A1306))</f>
        <v/>
      </c>
      <c r="D1306" t="str">
        <f>IF($C1306="","",VLOOKUP($C1306,Baux!$A:$K,2,FALSE))</f>
        <v/>
      </c>
      <c r="E1306" t="str">
        <f>IF($C1306="","",VLOOKUP(VLOOKUP($C1306,Baux!$A:$K,3,FALSE),Locataires!$A:$I,2,FALSE))</f>
        <v/>
      </c>
      <c r="F1306" t="str">
        <f>IF($C1306="","",VLOOKUP($C1306,Baux!$A:$K,8,FALSE))</f>
        <v/>
      </c>
      <c r="G1306" s="12" t="str">
        <f>IF(OR($A1306="",$F1306=""),"",DATE(YEAR($A1306),MONTH($A1306),$F1306))</f>
        <v/>
      </c>
      <c r="H1306" s="13" t="str">
        <f>IF($C1306="","",VLOOKUP($C1306,Baux!$A:$K,6,FALSE))</f>
        <v/>
      </c>
      <c r="I1306" s="13" t="str">
        <f>IF($C1306="","",VLOOKUP($C1306,Baux!$A:$K,7,FALSE))</f>
        <v/>
      </c>
      <c r="J1306" s="13" t="str">
        <f>IF($C1306="","",$H1306+$I1306)</f>
        <v/>
      </c>
      <c r="K1306" s="13" t="str">
        <f>IF($C1306="","",SUMIFS(Banque_Transactions!$E:$E,Banque_Transactions!$G:$G,$C1306&amp;"-"&amp;$B1306))</f>
        <v/>
      </c>
      <c r="L1306" s="13" t="str">
        <f>IF($C1306="","",$J1306-$K1306)</f>
        <v/>
      </c>
      <c r="M1306" t="str">
        <f>IF($C1306="","",IF($L1306&lt;=0,"Payé",IF($K1306=0,"Impayé","Partiel")))</f>
        <v/>
      </c>
    </row>
    <row r="1307" spans="1:13" ht="15">
      <c r="A1307" s="17"/>
      <c r="B1307" t="str">
        <f>IF($A1307="","",YEAR($A1307)*100+MONTH($A1307))</f>
        <v/>
      </c>
      <c r="D1307" t="str">
        <f>IF($C1307="","",VLOOKUP($C1307,Baux!$A:$K,2,FALSE))</f>
        <v/>
      </c>
      <c r="E1307" t="str">
        <f>IF($C1307="","",VLOOKUP(VLOOKUP($C1307,Baux!$A:$K,3,FALSE),Locataires!$A:$I,2,FALSE))</f>
        <v/>
      </c>
      <c r="F1307" t="str">
        <f>IF($C1307="","",VLOOKUP($C1307,Baux!$A:$K,8,FALSE))</f>
        <v/>
      </c>
      <c r="G1307" s="12" t="str">
        <f>IF(OR($A1307="",$F1307=""),"",DATE(YEAR($A1307),MONTH($A1307),$F1307))</f>
        <v/>
      </c>
      <c r="H1307" s="13" t="str">
        <f>IF($C1307="","",VLOOKUP($C1307,Baux!$A:$K,6,FALSE))</f>
        <v/>
      </c>
      <c r="I1307" s="13" t="str">
        <f>IF($C1307="","",VLOOKUP($C1307,Baux!$A:$K,7,FALSE))</f>
        <v/>
      </c>
      <c r="J1307" s="13" t="str">
        <f>IF($C1307="","",$H1307+$I1307)</f>
        <v/>
      </c>
      <c r="K1307" s="13" t="str">
        <f>IF($C1307="","",SUMIFS(Banque_Transactions!$E:$E,Banque_Transactions!$G:$G,$C1307&amp;"-"&amp;$B1307))</f>
        <v/>
      </c>
      <c r="L1307" s="13" t="str">
        <f>IF($C1307="","",$J1307-$K1307)</f>
        <v/>
      </c>
      <c r="M1307" t="str">
        <f>IF($C1307="","",IF($L1307&lt;=0,"Payé",IF($K1307=0,"Impayé","Partiel")))</f>
        <v/>
      </c>
    </row>
    <row r="1308" spans="1:13" ht="15">
      <c r="A1308" s="17"/>
      <c r="B1308" t="str">
        <f>IF($A1308="","",YEAR($A1308)*100+MONTH($A1308))</f>
        <v/>
      </c>
      <c r="D1308" t="str">
        <f>IF($C1308="","",VLOOKUP($C1308,Baux!$A:$K,2,FALSE))</f>
        <v/>
      </c>
      <c r="E1308" t="str">
        <f>IF($C1308="","",VLOOKUP(VLOOKUP($C1308,Baux!$A:$K,3,FALSE),Locataires!$A:$I,2,FALSE))</f>
        <v/>
      </c>
      <c r="F1308" t="str">
        <f>IF($C1308="","",VLOOKUP($C1308,Baux!$A:$K,8,FALSE))</f>
        <v/>
      </c>
      <c r="G1308" s="12" t="str">
        <f>IF(OR($A1308="",$F1308=""),"",DATE(YEAR($A1308),MONTH($A1308),$F1308))</f>
        <v/>
      </c>
      <c r="H1308" s="13" t="str">
        <f>IF($C1308="","",VLOOKUP($C1308,Baux!$A:$K,6,FALSE))</f>
        <v/>
      </c>
      <c r="I1308" s="13" t="str">
        <f>IF($C1308="","",VLOOKUP($C1308,Baux!$A:$K,7,FALSE))</f>
        <v/>
      </c>
      <c r="J1308" s="13" t="str">
        <f>IF($C1308="","",$H1308+$I1308)</f>
        <v/>
      </c>
      <c r="K1308" s="13" t="str">
        <f>IF($C1308="","",SUMIFS(Banque_Transactions!$E:$E,Banque_Transactions!$G:$G,$C1308&amp;"-"&amp;$B1308))</f>
        <v/>
      </c>
      <c r="L1308" s="13" t="str">
        <f>IF($C1308="","",$J1308-$K1308)</f>
        <v/>
      </c>
      <c r="M1308" t="str">
        <f>IF($C1308="","",IF($L1308&lt;=0,"Payé",IF($K1308=0,"Impayé","Partiel")))</f>
        <v/>
      </c>
    </row>
    <row r="1309" spans="1:13" ht="15">
      <c r="A1309" s="17"/>
      <c r="B1309" t="str">
        <f>IF($A1309="","",YEAR($A1309)*100+MONTH($A1309))</f>
        <v/>
      </c>
      <c r="D1309" t="str">
        <f>IF($C1309="","",VLOOKUP($C1309,Baux!$A:$K,2,FALSE))</f>
        <v/>
      </c>
      <c r="E1309" t="str">
        <f>IF($C1309="","",VLOOKUP(VLOOKUP($C1309,Baux!$A:$K,3,FALSE),Locataires!$A:$I,2,FALSE))</f>
        <v/>
      </c>
      <c r="F1309" t="str">
        <f>IF($C1309="","",VLOOKUP($C1309,Baux!$A:$K,8,FALSE))</f>
        <v/>
      </c>
      <c r="G1309" s="12" t="str">
        <f>IF(OR($A1309="",$F1309=""),"",DATE(YEAR($A1309),MONTH($A1309),$F1309))</f>
        <v/>
      </c>
      <c r="H1309" s="13" t="str">
        <f>IF($C1309="","",VLOOKUP($C1309,Baux!$A:$K,6,FALSE))</f>
        <v/>
      </c>
      <c r="I1309" s="13" t="str">
        <f>IF($C1309="","",VLOOKUP($C1309,Baux!$A:$K,7,FALSE))</f>
        <v/>
      </c>
      <c r="J1309" s="13" t="str">
        <f>IF($C1309="","",$H1309+$I1309)</f>
        <v/>
      </c>
      <c r="K1309" s="13" t="str">
        <f>IF($C1309="","",SUMIFS(Banque_Transactions!$E:$E,Banque_Transactions!$G:$G,$C1309&amp;"-"&amp;$B1309))</f>
        <v/>
      </c>
      <c r="L1309" s="13" t="str">
        <f>IF($C1309="","",$J1309-$K1309)</f>
        <v/>
      </c>
      <c r="M1309" t="str">
        <f>IF($C1309="","",IF($L1309&lt;=0,"Payé",IF($K1309=0,"Impayé","Partiel")))</f>
        <v/>
      </c>
    </row>
    <row r="1310" spans="1:13" ht="15">
      <c r="A1310" s="17"/>
      <c r="B1310" t="str">
        <f>IF($A1310="","",YEAR($A1310)*100+MONTH($A1310))</f>
        <v/>
      </c>
      <c r="D1310" t="str">
        <f>IF($C1310="","",VLOOKUP($C1310,Baux!$A:$K,2,FALSE))</f>
        <v/>
      </c>
      <c r="E1310" t="str">
        <f>IF($C1310="","",VLOOKUP(VLOOKUP($C1310,Baux!$A:$K,3,FALSE),Locataires!$A:$I,2,FALSE))</f>
        <v/>
      </c>
      <c r="F1310" t="str">
        <f>IF($C1310="","",VLOOKUP($C1310,Baux!$A:$K,8,FALSE))</f>
        <v/>
      </c>
      <c r="G1310" s="12" t="str">
        <f>IF(OR($A1310="",$F1310=""),"",DATE(YEAR($A1310),MONTH($A1310),$F1310))</f>
        <v/>
      </c>
      <c r="H1310" s="13" t="str">
        <f>IF($C1310="","",VLOOKUP($C1310,Baux!$A:$K,6,FALSE))</f>
        <v/>
      </c>
      <c r="I1310" s="13" t="str">
        <f>IF($C1310="","",VLOOKUP($C1310,Baux!$A:$K,7,FALSE))</f>
        <v/>
      </c>
      <c r="J1310" s="13" t="str">
        <f>IF($C1310="","",$H1310+$I1310)</f>
        <v/>
      </c>
      <c r="K1310" s="13" t="str">
        <f>IF($C1310="","",SUMIFS(Banque_Transactions!$E:$E,Banque_Transactions!$G:$G,$C1310&amp;"-"&amp;$B1310))</f>
        <v/>
      </c>
      <c r="L1310" s="13" t="str">
        <f>IF($C1310="","",$J1310-$K1310)</f>
        <v/>
      </c>
      <c r="M1310" t="str">
        <f>IF($C1310="","",IF($L1310&lt;=0,"Payé",IF($K1310=0,"Impayé","Partiel")))</f>
        <v/>
      </c>
    </row>
    <row r="1311" spans="1:13" ht="15">
      <c r="A1311" s="17"/>
      <c r="B1311" t="str">
        <f>IF($A1311="","",YEAR($A1311)*100+MONTH($A1311))</f>
        <v/>
      </c>
      <c r="D1311" t="str">
        <f>IF($C1311="","",VLOOKUP($C1311,Baux!$A:$K,2,FALSE))</f>
        <v/>
      </c>
      <c r="E1311" t="str">
        <f>IF($C1311="","",VLOOKUP(VLOOKUP($C1311,Baux!$A:$K,3,FALSE),Locataires!$A:$I,2,FALSE))</f>
        <v/>
      </c>
      <c r="F1311" t="str">
        <f>IF($C1311="","",VLOOKUP($C1311,Baux!$A:$K,8,FALSE))</f>
        <v/>
      </c>
      <c r="G1311" s="12" t="str">
        <f>IF(OR($A1311="",$F1311=""),"",DATE(YEAR($A1311),MONTH($A1311),$F1311))</f>
        <v/>
      </c>
      <c r="H1311" s="13" t="str">
        <f>IF($C1311="","",VLOOKUP($C1311,Baux!$A:$K,6,FALSE))</f>
        <v/>
      </c>
      <c r="I1311" s="13" t="str">
        <f>IF($C1311="","",VLOOKUP($C1311,Baux!$A:$K,7,FALSE))</f>
        <v/>
      </c>
      <c r="J1311" s="13" t="str">
        <f>IF($C1311="","",$H1311+$I1311)</f>
        <v/>
      </c>
      <c r="K1311" s="13" t="str">
        <f>IF($C1311="","",SUMIFS(Banque_Transactions!$E:$E,Banque_Transactions!$G:$G,$C1311&amp;"-"&amp;$B1311))</f>
        <v/>
      </c>
      <c r="L1311" s="13" t="str">
        <f>IF($C1311="","",$J1311-$K1311)</f>
        <v/>
      </c>
      <c r="M1311" t="str">
        <f>IF($C1311="","",IF($L1311&lt;=0,"Payé",IF($K1311=0,"Impayé","Partiel")))</f>
        <v/>
      </c>
    </row>
    <row r="1312" spans="1:13" ht="15">
      <c r="A1312" s="17"/>
      <c r="B1312" t="str">
        <f>IF($A1312="","",YEAR($A1312)*100+MONTH($A1312))</f>
        <v/>
      </c>
      <c r="D1312" t="str">
        <f>IF($C1312="","",VLOOKUP($C1312,Baux!$A:$K,2,FALSE))</f>
        <v/>
      </c>
      <c r="E1312" t="str">
        <f>IF($C1312="","",VLOOKUP(VLOOKUP($C1312,Baux!$A:$K,3,FALSE),Locataires!$A:$I,2,FALSE))</f>
        <v/>
      </c>
      <c r="F1312" t="str">
        <f>IF($C1312="","",VLOOKUP($C1312,Baux!$A:$K,8,FALSE))</f>
        <v/>
      </c>
      <c r="G1312" s="12" t="str">
        <f>IF(OR($A1312="",$F1312=""),"",DATE(YEAR($A1312),MONTH($A1312),$F1312))</f>
        <v/>
      </c>
      <c r="H1312" s="13" t="str">
        <f>IF($C1312="","",VLOOKUP($C1312,Baux!$A:$K,6,FALSE))</f>
        <v/>
      </c>
      <c r="I1312" s="13" t="str">
        <f>IF($C1312="","",VLOOKUP($C1312,Baux!$A:$K,7,FALSE))</f>
        <v/>
      </c>
      <c r="J1312" s="13" t="str">
        <f>IF($C1312="","",$H1312+$I1312)</f>
        <v/>
      </c>
      <c r="K1312" s="13" t="str">
        <f>IF($C1312="","",SUMIFS(Banque_Transactions!$E:$E,Banque_Transactions!$G:$G,$C1312&amp;"-"&amp;$B1312))</f>
        <v/>
      </c>
      <c r="L1312" s="13" t="str">
        <f>IF($C1312="","",$J1312-$K1312)</f>
        <v/>
      </c>
      <c r="M1312" t="str">
        <f>IF($C1312="","",IF($L1312&lt;=0,"Payé",IF($K1312=0,"Impayé","Partiel")))</f>
        <v/>
      </c>
    </row>
    <row r="1313" spans="1:13" ht="15">
      <c r="A1313" s="17"/>
      <c r="B1313" t="str">
        <f>IF($A1313="","",YEAR($A1313)*100+MONTH($A1313))</f>
        <v/>
      </c>
      <c r="D1313" t="str">
        <f>IF($C1313="","",VLOOKUP($C1313,Baux!$A:$K,2,FALSE))</f>
        <v/>
      </c>
      <c r="E1313" t="str">
        <f>IF($C1313="","",VLOOKUP(VLOOKUP($C1313,Baux!$A:$K,3,FALSE),Locataires!$A:$I,2,FALSE))</f>
        <v/>
      </c>
      <c r="F1313" t="str">
        <f>IF($C1313="","",VLOOKUP($C1313,Baux!$A:$K,8,FALSE))</f>
        <v/>
      </c>
      <c r="G1313" s="12" t="str">
        <f>IF(OR($A1313="",$F1313=""),"",DATE(YEAR($A1313),MONTH($A1313),$F1313))</f>
        <v/>
      </c>
      <c r="H1313" s="13" t="str">
        <f>IF($C1313="","",VLOOKUP($C1313,Baux!$A:$K,6,FALSE))</f>
        <v/>
      </c>
      <c r="I1313" s="13" t="str">
        <f>IF($C1313="","",VLOOKUP($C1313,Baux!$A:$K,7,FALSE))</f>
        <v/>
      </c>
      <c r="J1313" s="13" t="str">
        <f>IF($C1313="","",$H1313+$I1313)</f>
        <v/>
      </c>
      <c r="K1313" s="13" t="str">
        <f>IF($C1313="","",SUMIFS(Banque_Transactions!$E:$E,Banque_Transactions!$G:$G,$C1313&amp;"-"&amp;$B1313))</f>
        <v/>
      </c>
      <c r="L1313" s="13" t="str">
        <f>IF($C1313="","",$J1313-$K1313)</f>
        <v/>
      </c>
      <c r="M1313" t="str">
        <f>IF($C1313="","",IF($L1313&lt;=0,"Payé",IF($K1313=0,"Impayé","Partiel")))</f>
        <v/>
      </c>
    </row>
    <row r="1314" spans="1:13" ht="15">
      <c r="A1314" s="17"/>
      <c r="B1314" t="str">
        <f>IF($A1314="","",YEAR($A1314)*100+MONTH($A1314))</f>
        <v/>
      </c>
      <c r="D1314" t="str">
        <f>IF($C1314="","",VLOOKUP($C1314,Baux!$A:$K,2,FALSE))</f>
        <v/>
      </c>
      <c r="E1314" t="str">
        <f>IF($C1314="","",VLOOKUP(VLOOKUP($C1314,Baux!$A:$K,3,FALSE),Locataires!$A:$I,2,FALSE))</f>
        <v/>
      </c>
      <c r="F1314" t="str">
        <f>IF($C1314="","",VLOOKUP($C1314,Baux!$A:$K,8,FALSE))</f>
        <v/>
      </c>
      <c r="G1314" s="12" t="str">
        <f>IF(OR($A1314="",$F1314=""),"",DATE(YEAR($A1314),MONTH($A1314),$F1314))</f>
        <v/>
      </c>
      <c r="H1314" s="13" t="str">
        <f>IF($C1314="","",VLOOKUP($C1314,Baux!$A:$K,6,FALSE))</f>
        <v/>
      </c>
      <c r="I1314" s="13" t="str">
        <f>IF($C1314="","",VLOOKUP($C1314,Baux!$A:$K,7,FALSE))</f>
        <v/>
      </c>
      <c r="J1314" s="13" t="str">
        <f>IF($C1314="","",$H1314+$I1314)</f>
        <v/>
      </c>
      <c r="K1314" s="13" t="str">
        <f>IF($C1314="","",SUMIFS(Banque_Transactions!$E:$E,Banque_Transactions!$G:$G,$C1314&amp;"-"&amp;$B1314))</f>
        <v/>
      </c>
      <c r="L1314" s="13" t="str">
        <f>IF($C1314="","",$J1314-$K1314)</f>
        <v/>
      </c>
      <c r="M1314" t="str">
        <f>IF($C1314="","",IF($L1314&lt;=0,"Payé",IF($K1314=0,"Impayé","Partiel")))</f>
        <v/>
      </c>
    </row>
    <row r="1315" spans="1:13" ht="15">
      <c r="A1315" s="17"/>
      <c r="B1315" t="str">
        <f>IF($A1315="","",YEAR($A1315)*100+MONTH($A1315))</f>
        <v/>
      </c>
      <c r="D1315" t="str">
        <f>IF($C1315="","",VLOOKUP($C1315,Baux!$A:$K,2,FALSE))</f>
        <v/>
      </c>
      <c r="E1315" t="str">
        <f>IF($C1315="","",VLOOKUP(VLOOKUP($C1315,Baux!$A:$K,3,FALSE),Locataires!$A:$I,2,FALSE))</f>
        <v/>
      </c>
      <c r="F1315" t="str">
        <f>IF($C1315="","",VLOOKUP($C1315,Baux!$A:$K,8,FALSE))</f>
        <v/>
      </c>
      <c r="G1315" s="12" t="str">
        <f>IF(OR($A1315="",$F1315=""),"",DATE(YEAR($A1315),MONTH($A1315),$F1315))</f>
        <v/>
      </c>
      <c r="H1315" s="13" t="str">
        <f>IF($C1315="","",VLOOKUP($C1315,Baux!$A:$K,6,FALSE))</f>
        <v/>
      </c>
      <c r="I1315" s="13" t="str">
        <f>IF($C1315="","",VLOOKUP($C1315,Baux!$A:$K,7,FALSE))</f>
        <v/>
      </c>
      <c r="J1315" s="13" t="str">
        <f>IF($C1315="","",$H1315+$I1315)</f>
        <v/>
      </c>
      <c r="K1315" s="13" t="str">
        <f>IF($C1315="","",SUMIFS(Banque_Transactions!$E:$E,Banque_Transactions!$G:$G,$C1315&amp;"-"&amp;$B1315))</f>
        <v/>
      </c>
      <c r="L1315" s="13" t="str">
        <f>IF($C1315="","",$J1315-$K1315)</f>
        <v/>
      </c>
      <c r="M1315" t="str">
        <f>IF($C1315="","",IF($L1315&lt;=0,"Payé",IF($K1315=0,"Impayé","Partiel")))</f>
        <v/>
      </c>
    </row>
    <row r="1316" spans="1:13" ht="15">
      <c r="A1316" s="17"/>
      <c r="B1316" t="str">
        <f>IF($A1316="","",YEAR($A1316)*100+MONTH($A1316))</f>
        <v/>
      </c>
      <c r="D1316" t="str">
        <f>IF($C1316="","",VLOOKUP($C1316,Baux!$A:$K,2,FALSE))</f>
        <v/>
      </c>
      <c r="E1316" t="str">
        <f>IF($C1316="","",VLOOKUP(VLOOKUP($C1316,Baux!$A:$K,3,FALSE),Locataires!$A:$I,2,FALSE))</f>
        <v/>
      </c>
      <c r="F1316" t="str">
        <f>IF($C1316="","",VLOOKUP($C1316,Baux!$A:$K,8,FALSE))</f>
        <v/>
      </c>
      <c r="G1316" s="12" t="str">
        <f>IF(OR($A1316="",$F1316=""),"",DATE(YEAR($A1316),MONTH($A1316),$F1316))</f>
        <v/>
      </c>
      <c r="H1316" s="13" t="str">
        <f>IF($C1316="","",VLOOKUP($C1316,Baux!$A:$K,6,FALSE))</f>
        <v/>
      </c>
      <c r="I1316" s="13" t="str">
        <f>IF($C1316="","",VLOOKUP($C1316,Baux!$A:$K,7,FALSE))</f>
        <v/>
      </c>
      <c r="J1316" s="13" t="str">
        <f>IF($C1316="","",$H1316+$I1316)</f>
        <v/>
      </c>
      <c r="K1316" s="13" t="str">
        <f>IF($C1316="","",SUMIFS(Banque_Transactions!$E:$E,Banque_Transactions!$G:$G,$C1316&amp;"-"&amp;$B1316))</f>
        <v/>
      </c>
      <c r="L1316" s="13" t="str">
        <f>IF($C1316="","",$J1316-$K1316)</f>
        <v/>
      </c>
      <c r="M1316" t="str">
        <f>IF($C1316="","",IF($L1316&lt;=0,"Payé",IF($K1316=0,"Impayé","Partiel")))</f>
        <v/>
      </c>
    </row>
    <row r="1317" spans="1:13" ht="15">
      <c r="A1317" s="17"/>
      <c r="B1317" t="str">
        <f>IF($A1317="","",YEAR($A1317)*100+MONTH($A1317))</f>
        <v/>
      </c>
      <c r="D1317" t="str">
        <f>IF($C1317="","",VLOOKUP($C1317,Baux!$A:$K,2,FALSE))</f>
        <v/>
      </c>
      <c r="E1317" t="str">
        <f>IF($C1317="","",VLOOKUP(VLOOKUP($C1317,Baux!$A:$K,3,FALSE),Locataires!$A:$I,2,FALSE))</f>
        <v/>
      </c>
      <c r="F1317" t="str">
        <f>IF($C1317="","",VLOOKUP($C1317,Baux!$A:$K,8,FALSE))</f>
        <v/>
      </c>
      <c r="G1317" s="12" t="str">
        <f>IF(OR($A1317="",$F1317=""),"",DATE(YEAR($A1317),MONTH($A1317),$F1317))</f>
        <v/>
      </c>
      <c r="H1317" s="13" t="str">
        <f>IF($C1317="","",VLOOKUP($C1317,Baux!$A:$K,6,FALSE))</f>
        <v/>
      </c>
      <c r="I1317" s="13" t="str">
        <f>IF($C1317="","",VLOOKUP($C1317,Baux!$A:$K,7,FALSE))</f>
        <v/>
      </c>
      <c r="J1317" s="13" t="str">
        <f>IF($C1317="","",$H1317+$I1317)</f>
        <v/>
      </c>
      <c r="K1317" s="13" t="str">
        <f>IF($C1317="","",SUMIFS(Banque_Transactions!$E:$E,Banque_Transactions!$G:$G,$C1317&amp;"-"&amp;$B1317))</f>
        <v/>
      </c>
      <c r="L1317" s="13" t="str">
        <f>IF($C1317="","",$J1317-$K1317)</f>
        <v/>
      </c>
      <c r="M1317" t="str">
        <f>IF($C1317="","",IF($L1317&lt;=0,"Payé",IF($K1317=0,"Impayé","Partiel")))</f>
        <v/>
      </c>
    </row>
    <row r="1318" spans="1:13" ht="15">
      <c r="A1318" s="17"/>
      <c r="B1318" t="str">
        <f>IF($A1318="","",YEAR($A1318)*100+MONTH($A1318))</f>
        <v/>
      </c>
      <c r="D1318" t="str">
        <f>IF($C1318="","",VLOOKUP($C1318,Baux!$A:$K,2,FALSE))</f>
        <v/>
      </c>
      <c r="E1318" t="str">
        <f>IF($C1318="","",VLOOKUP(VLOOKUP($C1318,Baux!$A:$K,3,FALSE),Locataires!$A:$I,2,FALSE))</f>
        <v/>
      </c>
      <c r="F1318" t="str">
        <f>IF($C1318="","",VLOOKUP($C1318,Baux!$A:$K,8,FALSE))</f>
        <v/>
      </c>
      <c r="G1318" s="12" t="str">
        <f>IF(OR($A1318="",$F1318=""),"",DATE(YEAR($A1318),MONTH($A1318),$F1318))</f>
        <v/>
      </c>
      <c r="H1318" s="13" t="str">
        <f>IF($C1318="","",VLOOKUP($C1318,Baux!$A:$K,6,FALSE))</f>
        <v/>
      </c>
      <c r="I1318" s="13" t="str">
        <f>IF($C1318="","",VLOOKUP($C1318,Baux!$A:$K,7,FALSE))</f>
        <v/>
      </c>
      <c r="J1318" s="13" t="str">
        <f>IF($C1318="","",$H1318+$I1318)</f>
        <v/>
      </c>
      <c r="K1318" s="13" t="str">
        <f>IF($C1318="","",SUMIFS(Banque_Transactions!$E:$E,Banque_Transactions!$G:$G,$C1318&amp;"-"&amp;$B1318))</f>
        <v/>
      </c>
      <c r="L1318" s="13" t="str">
        <f>IF($C1318="","",$J1318-$K1318)</f>
        <v/>
      </c>
      <c r="M1318" t="str">
        <f>IF($C1318="","",IF($L1318&lt;=0,"Payé",IF($K1318=0,"Impayé","Partiel")))</f>
        <v/>
      </c>
    </row>
    <row r="1319" spans="1:13" ht="15">
      <c r="A1319" s="17"/>
      <c r="B1319" t="str">
        <f>IF($A1319="","",YEAR($A1319)*100+MONTH($A1319))</f>
        <v/>
      </c>
      <c r="D1319" t="str">
        <f>IF($C1319="","",VLOOKUP($C1319,Baux!$A:$K,2,FALSE))</f>
        <v/>
      </c>
      <c r="E1319" t="str">
        <f>IF($C1319="","",VLOOKUP(VLOOKUP($C1319,Baux!$A:$K,3,FALSE),Locataires!$A:$I,2,FALSE))</f>
        <v/>
      </c>
      <c r="F1319" t="str">
        <f>IF($C1319="","",VLOOKUP($C1319,Baux!$A:$K,8,FALSE))</f>
        <v/>
      </c>
      <c r="G1319" s="12" t="str">
        <f>IF(OR($A1319="",$F1319=""),"",DATE(YEAR($A1319),MONTH($A1319),$F1319))</f>
        <v/>
      </c>
      <c r="H1319" s="13" t="str">
        <f>IF($C1319="","",VLOOKUP($C1319,Baux!$A:$K,6,FALSE))</f>
        <v/>
      </c>
      <c r="I1319" s="13" t="str">
        <f>IF($C1319="","",VLOOKUP($C1319,Baux!$A:$K,7,FALSE))</f>
        <v/>
      </c>
      <c r="J1319" s="13" t="str">
        <f>IF($C1319="","",$H1319+$I1319)</f>
        <v/>
      </c>
      <c r="K1319" s="13" t="str">
        <f>IF($C1319="","",SUMIFS(Banque_Transactions!$E:$E,Banque_Transactions!$G:$G,$C1319&amp;"-"&amp;$B1319))</f>
        <v/>
      </c>
      <c r="L1319" s="13" t="str">
        <f>IF($C1319="","",$J1319-$K1319)</f>
        <v/>
      </c>
      <c r="M1319" t="str">
        <f>IF($C1319="","",IF($L1319&lt;=0,"Payé",IF($K1319=0,"Impayé","Partiel")))</f>
        <v/>
      </c>
    </row>
    <row r="1320" spans="1:13" ht="15">
      <c r="A1320" s="17"/>
      <c r="B1320" t="str">
        <f>IF($A1320="","",YEAR($A1320)*100+MONTH($A1320))</f>
        <v/>
      </c>
      <c r="D1320" t="str">
        <f>IF($C1320="","",VLOOKUP($C1320,Baux!$A:$K,2,FALSE))</f>
        <v/>
      </c>
      <c r="E1320" t="str">
        <f>IF($C1320="","",VLOOKUP(VLOOKUP($C1320,Baux!$A:$K,3,FALSE),Locataires!$A:$I,2,FALSE))</f>
        <v/>
      </c>
      <c r="F1320" t="str">
        <f>IF($C1320="","",VLOOKUP($C1320,Baux!$A:$K,8,FALSE))</f>
        <v/>
      </c>
      <c r="G1320" s="12" t="str">
        <f>IF(OR($A1320="",$F1320=""),"",DATE(YEAR($A1320),MONTH($A1320),$F1320))</f>
        <v/>
      </c>
      <c r="H1320" s="13" t="str">
        <f>IF($C1320="","",VLOOKUP($C1320,Baux!$A:$K,6,FALSE))</f>
        <v/>
      </c>
      <c r="I1320" s="13" t="str">
        <f>IF($C1320="","",VLOOKUP($C1320,Baux!$A:$K,7,FALSE))</f>
        <v/>
      </c>
      <c r="J1320" s="13" t="str">
        <f>IF($C1320="","",$H1320+$I1320)</f>
        <v/>
      </c>
      <c r="K1320" s="13" t="str">
        <f>IF($C1320="","",SUMIFS(Banque_Transactions!$E:$E,Banque_Transactions!$G:$G,$C1320&amp;"-"&amp;$B1320))</f>
        <v/>
      </c>
      <c r="L1320" s="13" t="str">
        <f>IF($C1320="","",$J1320-$K1320)</f>
        <v/>
      </c>
      <c r="M1320" t="str">
        <f>IF($C1320="","",IF($L1320&lt;=0,"Payé",IF($K1320=0,"Impayé","Partiel")))</f>
        <v/>
      </c>
    </row>
    <row r="1321" spans="1:13" ht="15">
      <c r="A1321" s="17"/>
      <c r="B1321" t="str">
        <f>IF($A1321="","",YEAR($A1321)*100+MONTH($A1321))</f>
        <v/>
      </c>
      <c r="D1321" t="str">
        <f>IF($C1321="","",VLOOKUP($C1321,Baux!$A:$K,2,FALSE))</f>
        <v/>
      </c>
      <c r="E1321" t="str">
        <f>IF($C1321="","",VLOOKUP(VLOOKUP($C1321,Baux!$A:$K,3,FALSE),Locataires!$A:$I,2,FALSE))</f>
        <v/>
      </c>
      <c r="F1321" t="str">
        <f>IF($C1321="","",VLOOKUP($C1321,Baux!$A:$K,8,FALSE))</f>
        <v/>
      </c>
      <c r="G1321" s="12" t="str">
        <f>IF(OR($A1321="",$F1321=""),"",DATE(YEAR($A1321),MONTH($A1321),$F1321))</f>
        <v/>
      </c>
      <c r="H1321" s="13" t="str">
        <f>IF($C1321="","",VLOOKUP($C1321,Baux!$A:$K,6,FALSE))</f>
        <v/>
      </c>
      <c r="I1321" s="13" t="str">
        <f>IF($C1321="","",VLOOKUP($C1321,Baux!$A:$K,7,FALSE))</f>
        <v/>
      </c>
      <c r="J1321" s="13" t="str">
        <f>IF($C1321="","",$H1321+$I1321)</f>
        <v/>
      </c>
      <c r="K1321" s="13" t="str">
        <f>IF($C1321="","",SUMIFS(Banque_Transactions!$E:$E,Banque_Transactions!$G:$G,$C1321&amp;"-"&amp;$B1321))</f>
        <v/>
      </c>
      <c r="L1321" s="13" t="str">
        <f>IF($C1321="","",$J1321-$K1321)</f>
        <v/>
      </c>
      <c r="M1321" t="str">
        <f>IF($C1321="","",IF($L1321&lt;=0,"Payé",IF($K1321=0,"Impayé","Partiel")))</f>
        <v/>
      </c>
    </row>
    <row r="1322" spans="1:13" ht="15">
      <c r="A1322" s="17"/>
      <c r="B1322" t="str">
        <f>IF($A1322="","",YEAR($A1322)*100+MONTH($A1322))</f>
        <v/>
      </c>
      <c r="D1322" t="str">
        <f>IF($C1322="","",VLOOKUP($C1322,Baux!$A:$K,2,FALSE))</f>
        <v/>
      </c>
      <c r="E1322" t="str">
        <f>IF($C1322="","",VLOOKUP(VLOOKUP($C1322,Baux!$A:$K,3,FALSE),Locataires!$A:$I,2,FALSE))</f>
        <v/>
      </c>
      <c r="F1322" t="str">
        <f>IF($C1322="","",VLOOKUP($C1322,Baux!$A:$K,8,FALSE))</f>
        <v/>
      </c>
      <c r="G1322" s="12" t="str">
        <f>IF(OR($A1322="",$F1322=""),"",DATE(YEAR($A1322),MONTH($A1322),$F1322))</f>
        <v/>
      </c>
      <c r="H1322" s="13" t="str">
        <f>IF($C1322="","",VLOOKUP($C1322,Baux!$A:$K,6,FALSE))</f>
        <v/>
      </c>
      <c r="I1322" s="13" t="str">
        <f>IF($C1322="","",VLOOKUP($C1322,Baux!$A:$K,7,FALSE))</f>
        <v/>
      </c>
      <c r="J1322" s="13" t="str">
        <f>IF($C1322="","",$H1322+$I1322)</f>
        <v/>
      </c>
      <c r="K1322" s="13" t="str">
        <f>IF($C1322="","",SUMIFS(Banque_Transactions!$E:$E,Banque_Transactions!$G:$G,$C1322&amp;"-"&amp;$B1322))</f>
        <v/>
      </c>
      <c r="L1322" s="13" t="str">
        <f>IF($C1322="","",$J1322-$K1322)</f>
        <v/>
      </c>
      <c r="M1322" t="str">
        <f>IF($C1322="","",IF($L1322&lt;=0,"Payé",IF($K1322=0,"Impayé","Partiel")))</f>
        <v/>
      </c>
    </row>
    <row r="1323" spans="1:13" ht="15">
      <c r="A1323" s="17"/>
      <c r="B1323" t="str">
        <f>IF($A1323="","",YEAR($A1323)*100+MONTH($A1323))</f>
        <v/>
      </c>
      <c r="D1323" t="str">
        <f>IF($C1323="","",VLOOKUP($C1323,Baux!$A:$K,2,FALSE))</f>
        <v/>
      </c>
      <c r="E1323" t="str">
        <f>IF($C1323="","",VLOOKUP(VLOOKUP($C1323,Baux!$A:$K,3,FALSE),Locataires!$A:$I,2,FALSE))</f>
        <v/>
      </c>
      <c r="F1323" t="str">
        <f>IF($C1323="","",VLOOKUP($C1323,Baux!$A:$K,8,FALSE))</f>
        <v/>
      </c>
      <c r="G1323" s="12" t="str">
        <f>IF(OR($A1323="",$F1323=""),"",DATE(YEAR($A1323),MONTH($A1323),$F1323))</f>
        <v/>
      </c>
      <c r="H1323" s="13" t="str">
        <f>IF($C1323="","",VLOOKUP($C1323,Baux!$A:$K,6,FALSE))</f>
        <v/>
      </c>
      <c r="I1323" s="13" t="str">
        <f>IF($C1323="","",VLOOKUP($C1323,Baux!$A:$K,7,FALSE))</f>
        <v/>
      </c>
      <c r="J1323" s="13" t="str">
        <f>IF($C1323="","",$H1323+$I1323)</f>
        <v/>
      </c>
      <c r="K1323" s="13" t="str">
        <f>IF($C1323="","",SUMIFS(Banque_Transactions!$E:$E,Banque_Transactions!$G:$G,$C1323&amp;"-"&amp;$B1323))</f>
        <v/>
      </c>
      <c r="L1323" s="13" t="str">
        <f>IF($C1323="","",$J1323-$K1323)</f>
        <v/>
      </c>
      <c r="M1323" t="str">
        <f>IF($C1323="","",IF($L1323&lt;=0,"Payé",IF($K1323=0,"Impayé","Partiel")))</f>
        <v/>
      </c>
    </row>
    <row r="1324" spans="1:13" ht="15">
      <c r="A1324" s="17"/>
      <c r="B1324" t="str">
        <f>IF($A1324="","",YEAR($A1324)*100+MONTH($A1324))</f>
        <v/>
      </c>
      <c r="D1324" t="str">
        <f>IF($C1324="","",VLOOKUP($C1324,Baux!$A:$K,2,FALSE))</f>
        <v/>
      </c>
      <c r="E1324" t="str">
        <f>IF($C1324="","",VLOOKUP(VLOOKUP($C1324,Baux!$A:$K,3,FALSE),Locataires!$A:$I,2,FALSE))</f>
        <v/>
      </c>
      <c r="F1324" t="str">
        <f>IF($C1324="","",VLOOKUP($C1324,Baux!$A:$K,8,FALSE))</f>
        <v/>
      </c>
      <c r="G1324" s="12" t="str">
        <f>IF(OR($A1324="",$F1324=""),"",DATE(YEAR($A1324),MONTH($A1324),$F1324))</f>
        <v/>
      </c>
      <c r="H1324" s="13" t="str">
        <f>IF($C1324="","",VLOOKUP($C1324,Baux!$A:$K,6,FALSE))</f>
        <v/>
      </c>
      <c r="I1324" s="13" t="str">
        <f>IF($C1324="","",VLOOKUP($C1324,Baux!$A:$K,7,FALSE))</f>
        <v/>
      </c>
      <c r="J1324" s="13" t="str">
        <f>IF($C1324="","",$H1324+$I1324)</f>
        <v/>
      </c>
      <c r="K1324" s="13" t="str">
        <f>IF($C1324="","",SUMIFS(Banque_Transactions!$E:$E,Banque_Transactions!$G:$G,$C1324&amp;"-"&amp;$B1324))</f>
        <v/>
      </c>
      <c r="L1324" s="13" t="str">
        <f>IF($C1324="","",$J1324-$K1324)</f>
        <v/>
      </c>
      <c r="M1324" t="str">
        <f>IF($C1324="","",IF($L1324&lt;=0,"Payé",IF($K1324=0,"Impayé","Partiel")))</f>
        <v/>
      </c>
    </row>
    <row r="1325" spans="1:13" ht="15">
      <c r="A1325" s="17"/>
      <c r="B1325" t="str">
        <f>IF($A1325="","",YEAR($A1325)*100+MONTH($A1325))</f>
        <v/>
      </c>
      <c r="D1325" t="str">
        <f>IF($C1325="","",VLOOKUP($C1325,Baux!$A:$K,2,FALSE))</f>
        <v/>
      </c>
      <c r="E1325" t="str">
        <f>IF($C1325="","",VLOOKUP(VLOOKUP($C1325,Baux!$A:$K,3,FALSE),Locataires!$A:$I,2,FALSE))</f>
        <v/>
      </c>
      <c r="F1325" t="str">
        <f>IF($C1325="","",VLOOKUP($C1325,Baux!$A:$K,8,FALSE))</f>
        <v/>
      </c>
      <c r="G1325" s="12" t="str">
        <f>IF(OR($A1325="",$F1325=""),"",DATE(YEAR($A1325),MONTH($A1325),$F1325))</f>
        <v/>
      </c>
      <c r="H1325" s="13" t="str">
        <f>IF($C1325="","",VLOOKUP($C1325,Baux!$A:$K,6,FALSE))</f>
        <v/>
      </c>
      <c r="I1325" s="13" t="str">
        <f>IF($C1325="","",VLOOKUP($C1325,Baux!$A:$K,7,FALSE))</f>
        <v/>
      </c>
      <c r="J1325" s="13" t="str">
        <f>IF($C1325="","",$H1325+$I1325)</f>
        <v/>
      </c>
      <c r="K1325" s="13" t="str">
        <f>IF($C1325="","",SUMIFS(Banque_Transactions!$E:$E,Banque_Transactions!$G:$G,$C1325&amp;"-"&amp;$B1325))</f>
        <v/>
      </c>
      <c r="L1325" s="13" t="str">
        <f>IF($C1325="","",$J1325-$K1325)</f>
        <v/>
      </c>
      <c r="M1325" t="str">
        <f>IF($C1325="","",IF($L1325&lt;=0,"Payé",IF($K1325=0,"Impayé","Partiel")))</f>
        <v/>
      </c>
    </row>
    <row r="1326" spans="1:13" ht="15">
      <c r="A1326" s="17"/>
      <c r="B1326" t="str">
        <f>IF($A1326="","",YEAR($A1326)*100+MONTH($A1326))</f>
        <v/>
      </c>
      <c r="D1326" t="str">
        <f>IF($C1326="","",VLOOKUP($C1326,Baux!$A:$K,2,FALSE))</f>
        <v/>
      </c>
      <c r="E1326" t="str">
        <f>IF($C1326="","",VLOOKUP(VLOOKUP($C1326,Baux!$A:$K,3,FALSE),Locataires!$A:$I,2,FALSE))</f>
        <v/>
      </c>
      <c r="F1326" t="str">
        <f>IF($C1326="","",VLOOKUP($C1326,Baux!$A:$K,8,FALSE))</f>
        <v/>
      </c>
      <c r="G1326" s="12" t="str">
        <f>IF(OR($A1326="",$F1326=""),"",DATE(YEAR($A1326),MONTH($A1326),$F1326))</f>
        <v/>
      </c>
      <c r="H1326" s="13" t="str">
        <f>IF($C1326="","",VLOOKUP($C1326,Baux!$A:$K,6,FALSE))</f>
        <v/>
      </c>
      <c r="I1326" s="13" t="str">
        <f>IF($C1326="","",VLOOKUP($C1326,Baux!$A:$K,7,FALSE))</f>
        <v/>
      </c>
      <c r="J1326" s="13" t="str">
        <f>IF($C1326="","",$H1326+$I1326)</f>
        <v/>
      </c>
      <c r="K1326" s="13" t="str">
        <f>IF($C1326="","",SUMIFS(Banque_Transactions!$E:$E,Banque_Transactions!$G:$G,$C1326&amp;"-"&amp;$B1326))</f>
        <v/>
      </c>
      <c r="L1326" s="13" t="str">
        <f>IF($C1326="","",$J1326-$K1326)</f>
        <v/>
      </c>
      <c r="M1326" t="str">
        <f>IF($C1326="","",IF($L1326&lt;=0,"Payé",IF($K1326=0,"Impayé","Partiel")))</f>
        <v/>
      </c>
    </row>
    <row r="1327" spans="1:13" ht="15">
      <c r="A1327" s="17"/>
      <c r="B1327" t="str">
        <f>IF($A1327="","",YEAR($A1327)*100+MONTH($A1327))</f>
        <v/>
      </c>
      <c r="D1327" t="str">
        <f>IF($C1327="","",VLOOKUP($C1327,Baux!$A:$K,2,FALSE))</f>
        <v/>
      </c>
      <c r="E1327" t="str">
        <f>IF($C1327="","",VLOOKUP(VLOOKUP($C1327,Baux!$A:$K,3,FALSE),Locataires!$A:$I,2,FALSE))</f>
        <v/>
      </c>
      <c r="F1327" t="str">
        <f>IF($C1327="","",VLOOKUP($C1327,Baux!$A:$K,8,FALSE))</f>
        <v/>
      </c>
      <c r="G1327" s="12" t="str">
        <f>IF(OR($A1327="",$F1327=""),"",DATE(YEAR($A1327),MONTH($A1327),$F1327))</f>
        <v/>
      </c>
      <c r="H1327" s="13" t="str">
        <f>IF($C1327="","",VLOOKUP($C1327,Baux!$A:$K,6,FALSE))</f>
        <v/>
      </c>
      <c r="I1327" s="13" t="str">
        <f>IF($C1327="","",VLOOKUP($C1327,Baux!$A:$K,7,FALSE))</f>
        <v/>
      </c>
      <c r="J1327" s="13" t="str">
        <f>IF($C1327="","",$H1327+$I1327)</f>
        <v/>
      </c>
      <c r="K1327" s="13" t="str">
        <f>IF($C1327="","",SUMIFS(Banque_Transactions!$E:$E,Banque_Transactions!$G:$G,$C1327&amp;"-"&amp;$B1327))</f>
        <v/>
      </c>
      <c r="L1327" s="13" t="str">
        <f>IF($C1327="","",$J1327-$K1327)</f>
        <v/>
      </c>
      <c r="M1327" t="str">
        <f>IF($C1327="","",IF($L1327&lt;=0,"Payé",IF($K1327=0,"Impayé","Partiel")))</f>
        <v/>
      </c>
    </row>
    <row r="1328" spans="1:13" ht="15">
      <c r="A1328" s="17"/>
      <c r="B1328" t="str">
        <f>IF($A1328="","",YEAR($A1328)*100+MONTH($A1328))</f>
        <v/>
      </c>
      <c r="D1328" t="str">
        <f>IF($C1328="","",VLOOKUP($C1328,Baux!$A:$K,2,FALSE))</f>
        <v/>
      </c>
      <c r="E1328" t="str">
        <f>IF($C1328="","",VLOOKUP(VLOOKUP($C1328,Baux!$A:$K,3,FALSE),Locataires!$A:$I,2,FALSE))</f>
        <v/>
      </c>
      <c r="F1328" t="str">
        <f>IF($C1328="","",VLOOKUP($C1328,Baux!$A:$K,8,FALSE))</f>
        <v/>
      </c>
      <c r="G1328" s="12" t="str">
        <f>IF(OR($A1328="",$F1328=""),"",DATE(YEAR($A1328),MONTH($A1328),$F1328))</f>
        <v/>
      </c>
      <c r="H1328" s="13" t="str">
        <f>IF($C1328="","",VLOOKUP($C1328,Baux!$A:$K,6,FALSE))</f>
        <v/>
      </c>
      <c r="I1328" s="13" t="str">
        <f>IF($C1328="","",VLOOKUP($C1328,Baux!$A:$K,7,FALSE))</f>
        <v/>
      </c>
      <c r="J1328" s="13" t="str">
        <f>IF($C1328="","",$H1328+$I1328)</f>
        <v/>
      </c>
      <c r="K1328" s="13" t="str">
        <f>IF($C1328="","",SUMIFS(Banque_Transactions!$E:$E,Banque_Transactions!$G:$G,$C1328&amp;"-"&amp;$B1328))</f>
        <v/>
      </c>
      <c r="L1328" s="13" t="str">
        <f>IF($C1328="","",$J1328-$K1328)</f>
        <v/>
      </c>
      <c r="M1328" t="str">
        <f>IF($C1328="","",IF($L1328&lt;=0,"Payé",IF($K1328=0,"Impayé","Partiel")))</f>
        <v/>
      </c>
    </row>
    <row r="1329" spans="1:13" ht="15">
      <c r="A1329" s="17"/>
      <c r="B1329" t="str">
        <f>IF($A1329="","",YEAR($A1329)*100+MONTH($A1329))</f>
        <v/>
      </c>
      <c r="D1329" t="str">
        <f>IF($C1329="","",VLOOKUP($C1329,Baux!$A:$K,2,FALSE))</f>
        <v/>
      </c>
      <c r="E1329" t="str">
        <f>IF($C1329="","",VLOOKUP(VLOOKUP($C1329,Baux!$A:$K,3,FALSE),Locataires!$A:$I,2,FALSE))</f>
        <v/>
      </c>
      <c r="F1329" t="str">
        <f>IF($C1329="","",VLOOKUP($C1329,Baux!$A:$K,8,FALSE))</f>
        <v/>
      </c>
      <c r="G1329" s="12" t="str">
        <f>IF(OR($A1329="",$F1329=""),"",DATE(YEAR($A1329),MONTH($A1329),$F1329))</f>
        <v/>
      </c>
      <c r="H1329" s="13" t="str">
        <f>IF($C1329="","",VLOOKUP($C1329,Baux!$A:$K,6,FALSE))</f>
        <v/>
      </c>
      <c r="I1329" s="13" t="str">
        <f>IF($C1329="","",VLOOKUP($C1329,Baux!$A:$K,7,FALSE))</f>
        <v/>
      </c>
      <c r="J1329" s="13" t="str">
        <f>IF($C1329="","",$H1329+$I1329)</f>
        <v/>
      </c>
      <c r="K1329" s="13" t="str">
        <f>IF($C1329="","",SUMIFS(Banque_Transactions!$E:$E,Banque_Transactions!$G:$G,$C1329&amp;"-"&amp;$B1329))</f>
        <v/>
      </c>
      <c r="L1329" s="13" t="str">
        <f>IF($C1329="","",$J1329-$K1329)</f>
        <v/>
      </c>
      <c r="M1329" t="str">
        <f>IF($C1329="","",IF($L1329&lt;=0,"Payé",IF($K1329=0,"Impayé","Partiel")))</f>
        <v/>
      </c>
    </row>
    <row r="1330" spans="1:13" ht="15">
      <c r="A1330" s="17"/>
      <c r="B1330" t="str">
        <f>IF($A1330="","",YEAR($A1330)*100+MONTH($A1330))</f>
        <v/>
      </c>
      <c r="D1330" t="str">
        <f>IF($C1330="","",VLOOKUP($C1330,Baux!$A:$K,2,FALSE))</f>
        <v/>
      </c>
      <c r="E1330" t="str">
        <f>IF($C1330="","",VLOOKUP(VLOOKUP($C1330,Baux!$A:$K,3,FALSE),Locataires!$A:$I,2,FALSE))</f>
        <v/>
      </c>
      <c r="F1330" t="str">
        <f>IF($C1330="","",VLOOKUP($C1330,Baux!$A:$K,8,FALSE))</f>
        <v/>
      </c>
      <c r="G1330" s="12" t="str">
        <f>IF(OR($A1330="",$F1330=""),"",DATE(YEAR($A1330),MONTH($A1330),$F1330))</f>
        <v/>
      </c>
      <c r="H1330" s="13" t="str">
        <f>IF($C1330="","",VLOOKUP($C1330,Baux!$A:$K,6,FALSE))</f>
        <v/>
      </c>
      <c r="I1330" s="13" t="str">
        <f>IF($C1330="","",VLOOKUP($C1330,Baux!$A:$K,7,FALSE))</f>
        <v/>
      </c>
      <c r="J1330" s="13" t="str">
        <f>IF($C1330="","",$H1330+$I1330)</f>
        <v/>
      </c>
      <c r="K1330" s="13" t="str">
        <f>IF($C1330="","",SUMIFS(Banque_Transactions!$E:$E,Banque_Transactions!$G:$G,$C1330&amp;"-"&amp;$B1330))</f>
        <v/>
      </c>
      <c r="L1330" s="13" t="str">
        <f>IF($C1330="","",$J1330-$K1330)</f>
        <v/>
      </c>
      <c r="M1330" t="str">
        <f>IF($C1330="","",IF($L1330&lt;=0,"Payé",IF($K1330=0,"Impayé","Partiel")))</f>
        <v/>
      </c>
    </row>
    <row r="1331" spans="1:13" ht="15">
      <c r="A1331" s="17"/>
      <c r="B1331" t="str">
        <f>IF($A1331="","",YEAR($A1331)*100+MONTH($A1331))</f>
        <v/>
      </c>
      <c r="D1331" t="str">
        <f>IF($C1331="","",VLOOKUP($C1331,Baux!$A:$K,2,FALSE))</f>
        <v/>
      </c>
      <c r="E1331" t="str">
        <f>IF($C1331="","",VLOOKUP(VLOOKUP($C1331,Baux!$A:$K,3,FALSE),Locataires!$A:$I,2,FALSE))</f>
        <v/>
      </c>
      <c r="F1331" t="str">
        <f>IF($C1331="","",VLOOKUP($C1331,Baux!$A:$K,8,FALSE))</f>
        <v/>
      </c>
      <c r="G1331" s="12" t="str">
        <f>IF(OR($A1331="",$F1331=""),"",DATE(YEAR($A1331),MONTH($A1331),$F1331))</f>
        <v/>
      </c>
      <c r="H1331" s="13" t="str">
        <f>IF($C1331="","",VLOOKUP($C1331,Baux!$A:$K,6,FALSE))</f>
        <v/>
      </c>
      <c r="I1331" s="13" t="str">
        <f>IF($C1331="","",VLOOKUP($C1331,Baux!$A:$K,7,FALSE))</f>
        <v/>
      </c>
      <c r="J1331" s="13" t="str">
        <f>IF($C1331="","",$H1331+$I1331)</f>
        <v/>
      </c>
      <c r="K1331" s="13" t="str">
        <f>IF($C1331="","",SUMIFS(Banque_Transactions!$E:$E,Banque_Transactions!$G:$G,$C1331&amp;"-"&amp;$B1331))</f>
        <v/>
      </c>
      <c r="L1331" s="13" t="str">
        <f>IF($C1331="","",$J1331-$K1331)</f>
        <v/>
      </c>
      <c r="M1331" t="str">
        <f>IF($C1331="","",IF($L1331&lt;=0,"Payé",IF($K1331=0,"Impayé","Partiel")))</f>
        <v/>
      </c>
    </row>
    <row r="1332" spans="1:13" ht="15">
      <c r="A1332" s="17"/>
      <c r="B1332" t="str">
        <f>IF($A1332="","",YEAR($A1332)*100+MONTH($A1332))</f>
        <v/>
      </c>
      <c r="D1332" t="str">
        <f>IF($C1332="","",VLOOKUP($C1332,Baux!$A:$K,2,FALSE))</f>
        <v/>
      </c>
      <c r="E1332" t="str">
        <f>IF($C1332="","",VLOOKUP(VLOOKUP($C1332,Baux!$A:$K,3,FALSE),Locataires!$A:$I,2,FALSE))</f>
        <v/>
      </c>
      <c r="F1332" t="str">
        <f>IF($C1332="","",VLOOKUP($C1332,Baux!$A:$K,8,FALSE))</f>
        <v/>
      </c>
      <c r="G1332" s="12" t="str">
        <f>IF(OR($A1332="",$F1332=""),"",DATE(YEAR($A1332),MONTH($A1332),$F1332))</f>
        <v/>
      </c>
      <c r="H1332" s="13" t="str">
        <f>IF($C1332="","",VLOOKUP($C1332,Baux!$A:$K,6,FALSE))</f>
        <v/>
      </c>
      <c r="I1332" s="13" t="str">
        <f>IF($C1332="","",VLOOKUP($C1332,Baux!$A:$K,7,FALSE))</f>
        <v/>
      </c>
      <c r="J1332" s="13" t="str">
        <f>IF($C1332="","",$H1332+$I1332)</f>
        <v/>
      </c>
      <c r="K1332" s="13" t="str">
        <f>IF($C1332="","",SUMIFS(Banque_Transactions!$E:$E,Banque_Transactions!$G:$G,$C1332&amp;"-"&amp;$B1332))</f>
        <v/>
      </c>
      <c r="L1332" s="13" t="str">
        <f>IF($C1332="","",$J1332-$K1332)</f>
        <v/>
      </c>
      <c r="M1332" t="str">
        <f>IF($C1332="","",IF($L1332&lt;=0,"Payé",IF($K1332=0,"Impayé","Partiel")))</f>
        <v/>
      </c>
    </row>
    <row r="1333" spans="1:13" ht="15">
      <c r="A1333" s="17"/>
      <c r="B1333" t="str">
        <f>IF($A1333="","",YEAR($A1333)*100+MONTH($A1333))</f>
        <v/>
      </c>
      <c r="D1333" t="str">
        <f>IF($C1333="","",VLOOKUP($C1333,Baux!$A:$K,2,FALSE))</f>
        <v/>
      </c>
      <c r="E1333" t="str">
        <f>IF($C1333="","",VLOOKUP(VLOOKUP($C1333,Baux!$A:$K,3,FALSE),Locataires!$A:$I,2,FALSE))</f>
        <v/>
      </c>
      <c r="F1333" t="str">
        <f>IF($C1333="","",VLOOKUP($C1333,Baux!$A:$K,8,FALSE))</f>
        <v/>
      </c>
      <c r="G1333" s="12" t="str">
        <f>IF(OR($A1333="",$F1333=""),"",DATE(YEAR($A1333),MONTH($A1333),$F1333))</f>
        <v/>
      </c>
      <c r="H1333" s="13" t="str">
        <f>IF($C1333="","",VLOOKUP($C1333,Baux!$A:$K,6,FALSE))</f>
        <v/>
      </c>
      <c r="I1333" s="13" t="str">
        <f>IF($C1333="","",VLOOKUP($C1333,Baux!$A:$K,7,FALSE))</f>
        <v/>
      </c>
      <c r="J1333" s="13" t="str">
        <f>IF($C1333="","",$H1333+$I1333)</f>
        <v/>
      </c>
      <c r="K1333" s="13" t="str">
        <f>IF($C1333="","",SUMIFS(Banque_Transactions!$E:$E,Banque_Transactions!$G:$G,$C1333&amp;"-"&amp;$B1333))</f>
        <v/>
      </c>
      <c r="L1333" s="13" t="str">
        <f>IF($C1333="","",$J1333-$K1333)</f>
        <v/>
      </c>
      <c r="M1333" t="str">
        <f>IF($C1333="","",IF($L1333&lt;=0,"Payé",IF($K1333=0,"Impayé","Partiel")))</f>
        <v/>
      </c>
    </row>
    <row r="1334" spans="1:13" ht="15">
      <c r="A1334" s="17"/>
      <c r="B1334" t="str">
        <f>IF($A1334="","",YEAR($A1334)*100+MONTH($A1334))</f>
        <v/>
      </c>
      <c r="D1334" t="str">
        <f>IF($C1334="","",VLOOKUP($C1334,Baux!$A:$K,2,FALSE))</f>
        <v/>
      </c>
      <c r="E1334" t="str">
        <f>IF($C1334="","",VLOOKUP(VLOOKUP($C1334,Baux!$A:$K,3,FALSE),Locataires!$A:$I,2,FALSE))</f>
        <v/>
      </c>
      <c r="F1334" t="str">
        <f>IF($C1334="","",VLOOKUP($C1334,Baux!$A:$K,8,FALSE))</f>
        <v/>
      </c>
      <c r="G1334" s="12" t="str">
        <f>IF(OR($A1334="",$F1334=""),"",DATE(YEAR($A1334),MONTH($A1334),$F1334))</f>
        <v/>
      </c>
      <c r="H1334" s="13" t="str">
        <f>IF($C1334="","",VLOOKUP($C1334,Baux!$A:$K,6,FALSE))</f>
        <v/>
      </c>
      <c r="I1334" s="13" t="str">
        <f>IF($C1334="","",VLOOKUP($C1334,Baux!$A:$K,7,FALSE))</f>
        <v/>
      </c>
      <c r="J1334" s="13" t="str">
        <f>IF($C1334="","",$H1334+$I1334)</f>
        <v/>
      </c>
      <c r="K1334" s="13" t="str">
        <f>IF($C1334="","",SUMIFS(Banque_Transactions!$E:$E,Banque_Transactions!$G:$G,$C1334&amp;"-"&amp;$B1334))</f>
        <v/>
      </c>
      <c r="L1334" s="13" t="str">
        <f>IF($C1334="","",$J1334-$K1334)</f>
        <v/>
      </c>
      <c r="M1334" t="str">
        <f>IF($C1334="","",IF($L1334&lt;=0,"Payé",IF($K1334=0,"Impayé","Partiel")))</f>
        <v/>
      </c>
    </row>
    <row r="1335" spans="1:13" ht="15">
      <c r="A1335" s="17"/>
      <c r="B1335" t="str">
        <f>IF($A1335="","",YEAR($A1335)*100+MONTH($A1335))</f>
        <v/>
      </c>
      <c r="D1335" t="str">
        <f>IF($C1335="","",VLOOKUP($C1335,Baux!$A:$K,2,FALSE))</f>
        <v/>
      </c>
      <c r="E1335" t="str">
        <f>IF($C1335="","",VLOOKUP(VLOOKUP($C1335,Baux!$A:$K,3,FALSE),Locataires!$A:$I,2,FALSE))</f>
        <v/>
      </c>
      <c r="F1335" t="str">
        <f>IF($C1335="","",VLOOKUP($C1335,Baux!$A:$K,8,FALSE))</f>
        <v/>
      </c>
      <c r="G1335" s="12" t="str">
        <f>IF(OR($A1335="",$F1335=""),"",DATE(YEAR($A1335),MONTH($A1335),$F1335))</f>
        <v/>
      </c>
      <c r="H1335" s="13" t="str">
        <f>IF($C1335="","",VLOOKUP($C1335,Baux!$A:$K,6,FALSE))</f>
        <v/>
      </c>
      <c r="I1335" s="13" t="str">
        <f>IF($C1335="","",VLOOKUP($C1335,Baux!$A:$K,7,FALSE))</f>
        <v/>
      </c>
      <c r="J1335" s="13" t="str">
        <f>IF($C1335="","",$H1335+$I1335)</f>
        <v/>
      </c>
      <c r="K1335" s="13" t="str">
        <f>IF($C1335="","",SUMIFS(Banque_Transactions!$E:$E,Banque_Transactions!$G:$G,$C1335&amp;"-"&amp;$B1335))</f>
        <v/>
      </c>
      <c r="L1335" s="13" t="str">
        <f>IF($C1335="","",$J1335-$K1335)</f>
        <v/>
      </c>
      <c r="M1335" t="str">
        <f>IF($C1335="","",IF($L1335&lt;=0,"Payé",IF($K1335=0,"Impayé","Partiel")))</f>
        <v/>
      </c>
    </row>
    <row r="1336" spans="1:13" ht="15">
      <c r="A1336" s="17"/>
      <c r="B1336" t="str">
        <f>IF($A1336="","",YEAR($A1336)*100+MONTH($A1336))</f>
        <v/>
      </c>
      <c r="D1336" t="str">
        <f>IF($C1336="","",VLOOKUP($C1336,Baux!$A:$K,2,FALSE))</f>
        <v/>
      </c>
      <c r="E1336" t="str">
        <f>IF($C1336="","",VLOOKUP(VLOOKUP($C1336,Baux!$A:$K,3,FALSE),Locataires!$A:$I,2,FALSE))</f>
        <v/>
      </c>
      <c r="F1336" t="str">
        <f>IF($C1336="","",VLOOKUP($C1336,Baux!$A:$K,8,FALSE))</f>
        <v/>
      </c>
      <c r="G1336" s="12" t="str">
        <f>IF(OR($A1336="",$F1336=""),"",DATE(YEAR($A1336),MONTH($A1336),$F1336))</f>
        <v/>
      </c>
      <c r="H1336" s="13" t="str">
        <f>IF($C1336="","",VLOOKUP($C1336,Baux!$A:$K,6,FALSE))</f>
        <v/>
      </c>
      <c r="I1336" s="13" t="str">
        <f>IF($C1336="","",VLOOKUP($C1336,Baux!$A:$K,7,FALSE))</f>
        <v/>
      </c>
      <c r="J1336" s="13" t="str">
        <f>IF($C1336="","",$H1336+$I1336)</f>
        <v/>
      </c>
      <c r="K1336" s="13" t="str">
        <f>IF($C1336="","",SUMIFS(Banque_Transactions!$E:$E,Banque_Transactions!$G:$G,$C1336&amp;"-"&amp;$B1336))</f>
        <v/>
      </c>
      <c r="L1336" s="13" t="str">
        <f>IF($C1336="","",$J1336-$K1336)</f>
        <v/>
      </c>
      <c r="M1336" t="str">
        <f>IF($C1336="","",IF($L1336&lt;=0,"Payé",IF($K1336=0,"Impayé","Partiel")))</f>
        <v/>
      </c>
    </row>
    <row r="1337" spans="1:13" ht="15">
      <c r="A1337" s="17"/>
      <c r="B1337" t="str">
        <f>IF($A1337="","",YEAR($A1337)*100+MONTH($A1337))</f>
        <v/>
      </c>
      <c r="D1337" t="str">
        <f>IF($C1337="","",VLOOKUP($C1337,Baux!$A:$K,2,FALSE))</f>
        <v/>
      </c>
      <c r="E1337" t="str">
        <f>IF($C1337="","",VLOOKUP(VLOOKUP($C1337,Baux!$A:$K,3,FALSE),Locataires!$A:$I,2,FALSE))</f>
        <v/>
      </c>
      <c r="F1337" t="str">
        <f>IF($C1337="","",VLOOKUP($C1337,Baux!$A:$K,8,FALSE))</f>
        <v/>
      </c>
      <c r="G1337" s="12" t="str">
        <f>IF(OR($A1337="",$F1337=""),"",DATE(YEAR($A1337),MONTH($A1337),$F1337))</f>
        <v/>
      </c>
      <c r="H1337" s="13" t="str">
        <f>IF($C1337="","",VLOOKUP($C1337,Baux!$A:$K,6,FALSE))</f>
        <v/>
      </c>
      <c r="I1337" s="13" t="str">
        <f>IF($C1337="","",VLOOKUP($C1337,Baux!$A:$K,7,FALSE))</f>
        <v/>
      </c>
      <c r="J1337" s="13" t="str">
        <f>IF($C1337="","",$H1337+$I1337)</f>
        <v/>
      </c>
      <c r="K1337" s="13" t="str">
        <f>IF($C1337="","",SUMIFS(Banque_Transactions!$E:$E,Banque_Transactions!$G:$G,$C1337&amp;"-"&amp;$B1337))</f>
        <v/>
      </c>
      <c r="L1337" s="13" t="str">
        <f>IF($C1337="","",$J1337-$K1337)</f>
        <v/>
      </c>
      <c r="M1337" t="str">
        <f>IF($C1337="","",IF($L1337&lt;=0,"Payé",IF($K1337=0,"Impayé","Partiel")))</f>
        <v/>
      </c>
    </row>
    <row r="1338" spans="1:13" ht="15">
      <c r="A1338" s="17"/>
      <c r="B1338" t="str">
        <f>IF($A1338="","",YEAR($A1338)*100+MONTH($A1338))</f>
        <v/>
      </c>
      <c r="D1338" t="str">
        <f>IF($C1338="","",VLOOKUP($C1338,Baux!$A:$K,2,FALSE))</f>
        <v/>
      </c>
      <c r="E1338" t="str">
        <f>IF($C1338="","",VLOOKUP(VLOOKUP($C1338,Baux!$A:$K,3,FALSE),Locataires!$A:$I,2,FALSE))</f>
        <v/>
      </c>
      <c r="F1338" t="str">
        <f>IF($C1338="","",VLOOKUP($C1338,Baux!$A:$K,8,FALSE))</f>
        <v/>
      </c>
      <c r="G1338" s="12" t="str">
        <f>IF(OR($A1338="",$F1338=""),"",DATE(YEAR($A1338),MONTH($A1338),$F1338))</f>
        <v/>
      </c>
      <c r="H1338" s="13" t="str">
        <f>IF($C1338="","",VLOOKUP($C1338,Baux!$A:$K,6,FALSE))</f>
        <v/>
      </c>
      <c r="I1338" s="13" t="str">
        <f>IF($C1338="","",VLOOKUP($C1338,Baux!$A:$K,7,FALSE))</f>
        <v/>
      </c>
      <c r="J1338" s="13" t="str">
        <f>IF($C1338="","",$H1338+$I1338)</f>
        <v/>
      </c>
      <c r="K1338" s="13" t="str">
        <f>IF($C1338="","",SUMIFS(Banque_Transactions!$E:$E,Banque_Transactions!$G:$G,$C1338&amp;"-"&amp;$B1338))</f>
        <v/>
      </c>
      <c r="L1338" s="13" t="str">
        <f>IF($C1338="","",$J1338-$K1338)</f>
        <v/>
      </c>
      <c r="M1338" t="str">
        <f>IF($C1338="","",IF($L1338&lt;=0,"Payé",IF($K1338=0,"Impayé","Partiel")))</f>
        <v/>
      </c>
    </row>
    <row r="1339" spans="1:13" ht="15">
      <c r="A1339" s="17"/>
      <c r="B1339" t="str">
        <f>IF($A1339="","",YEAR($A1339)*100+MONTH($A1339))</f>
        <v/>
      </c>
      <c r="D1339" t="str">
        <f>IF($C1339="","",VLOOKUP($C1339,Baux!$A:$K,2,FALSE))</f>
        <v/>
      </c>
      <c r="E1339" t="str">
        <f>IF($C1339="","",VLOOKUP(VLOOKUP($C1339,Baux!$A:$K,3,FALSE),Locataires!$A:$I,2,FALSE))</f>
        <v/>
      </c>
      <c r="F1339" t="str">
        <f>IF($C1339="","",VLOOKUP($C1339,Baux!$A:$K,8,FALSE))</f>
        <v/>
      </c>
      <c r="G1339" s="12" t="str">
        <f>IF(OR($A1339="",$F1339=""),"",DATE(YEAR($A1339),MONTH($A1339),$F1339))</f>
        <v/>
      </c>
      <c r="H1339" s="13" t="str">
        <f>IF($C1339="","",VLOOKUP($C1339,Baux!$A:$K,6,FALSE))</f>
        <v/>
      </c>
      <c r="I1339" s="13" t="str">
        <f>IF($C1339="","",VLOOKUP($C1339,Baux!$A:$K,7,FALSE))</f>
        <v/>
      </c>
      <c r="J1339" s="13" t="str">
        <f>IF($C1339="","",$H1339+$I1339)</f>
        <v/>
      </c>
      <c r="K1339" s="13" t="str">
        <f>IF($C1339="","",SUMIFS(Banque_Transactions!$E:$E,Banque_Transactions!$G:$G,$C1339&amp;"-"&amp;$B1339))</f>
        <v/>
      </c>
      <c r="L1339" s="13" t="str">
        <f>IF($C1339="","",$J1339-$K1339)</f>
        <v/>
      </c>
      <c r="M1339" t="str">
        <f>IF($C1339="","",IF($L1339&lt;=0,"Payé",IF($K1339=0,"Impayé","Partiel")))</f>
        <v/>
      </c>
    </row>
    <row r="1340" spans="1:13" ht="15">
      <c r="A1340" s="17"/>
      <c r="B1340" t="str">
        <f>IF($A1340="","",YEAR($A1340)*100+MONTH($A1340))</f>
        <v/>
      </c>
      <c r="D1340" t="str">
        <f>IF($C1340="","",VLOOKUP($C1340,Baux!$A:$K,2,FALSE))</f>
        <v/>
      </c>
      <c r="E1340" t="str">
        <f>IF($C1340="","",VLOOKUP(VLOOKUP($C1340,Baux!$A:$K,3,FALSE),Locataires!$A:$I,2,FALSE))</f>
        <v/>
      </c>
      <c r="F1340" t="str">
        <f>IF($C1340="","",VLOOKUP($C1340,Baux!$A:$K,8,FALSE))</f>
        <v/>
      </c>
      <c r="G1340" s="12" t="str">
        <f>IF(OR($A1340="",$F1340=""),"",DATE(YEAR($A1340),MONTH($A1340),$F1340))</f>
        <v/>
      </c>
      <c r="H1340" s="13" t="str">
        <f>IF($C1340="","",VLOOKUP($C1340,Baux!$A:$K,6,FALSE))</f>
        <v/>
      </c>
      <c r="I1340" s="13" t="str">
        <f>IF($C1340="","",VLOOKUP($C1340,Baux!$A:$K,7,FALSE))</f>
        <v/>
      </c>
      <c r="J1340" s="13" t="str">
        <f>IF($C1340="","",$H1340+$I1340)</f>
        <v/>
      </c>
      <c r="K1340" s="13" t="str">
        <f>IF($C1340="","",SUMIFS(Banque_Transactions!$E:$E,Banque_Transactions!$G:$G,$C1340&amp;"-"&amp;$B1340))</f>
        <v/>
      </c>
      <c r="L1340" s="13" t="str">
        <f>IF($C1340="","",$J1340-$K1340)</f>
        <v/>
      </c>
      <c r="M1340" t="str">
        <f>IF($C1340="","",IF($L1340&lt;=0,"Payé",IF($K1340=0,"Impayé","Partiel")))</f>
        <v/>
      </c>
    </row>
    <row r="1341" spans="1:13" ht="15">
      <c r="A1341" s="17"/>
      <c r="B1341" t="str">
        <f>IF($A1341="","",YEAR($A1341)*100+MONTH($A1341))</f>
        <v/>
      </c>
      <c r="D1341" t="str">
        <f>IF($C1341="","",VLOOKUP($C1341,Baux!$A:$K,2,FALSE))</f>
        <v/>
      </c>
      <c r="E1341" t="str">
        <f>IF($C1341="","",VLOOKUP(VLOOKUP($C1341,Baux!$A:$K,3,FALSE),Locataires!$A:$I,2,FALSE))</f>
        <v/>
      </c>
      <c r="F1341" t="str">
        <f>IF($C1341="","",VLOOKUP($C1341,Baux!$A:$K,8,FALSE))</f>
        <v/>
      </c>
      <c r="G1341" s="12" t="str">
        <f>IF(OR($A1341="",$F1341=""),"",DATE(YEAR($A1341),MONTH($A1341),$F1341))</f>
        <v/>
      </c>
      <c r="H1341" s="13" t="str">
        <f>IF($C1341="","",VLOOKUP($C1341,Baux!$A:$K,6,FALSE))</f>
        <v/>
      </c>
      <c r="I1341" s="13" t="str">
        <f>IF($C1341="","",VLOOKUP($C1341,Baux!$A:$K,7,FALSE))</f>
        <v/>
      </c>
      <c r="J1341" s="13" t="str">
        <f>IF($C1341="","",$H1341+$I1341)</f>
        <v/>
      </c>
      <c r="K1341" s="13" t="str">
        <f>IF($C1341="","",SUMIFS(Banque_Transactions!$E:$E,Banque_Transactions!$G:$G,$C1341&amp;"-"&amp;$B1341))</f>
        <v/>
      </c>
      <c r="L1341" s="13" t="str">
        <f>IF($C1341="","",$J1341-$K1341)</f>
        <v/>
      </c>
      <c r="M1341" t="str">
        <f>IF($C1341="","",IF($L1341&lt;=0,"Payé",IF($K1341=0,"Impayé","Partiel")))</f>
        <v/>
      </c>
    </row>
    <row r="1342" spans="1:13" ht="15">
      <c r="A1342" s="17"/>
      <c r="B1342" t="str">
        <f>IF($A1342="","",YEAR($A1342)*100+MONTH($A1342))</f>
        <v/>
      </c>
      <c r="D1342" t="str">
        <f>IF($C1342="","",VLOOKUP($C1342,Baux!$A:$K,2,FALSE))</f>
        <v/>
      </c>
      <c r="E1342" t="str">
        <f>IF($C1342="","",VLOOKUP(VLOOKUP($C1342,Baux!$A:$K,3,FALSE),Locataires!$A:$I,2,FALSE))</f>
        <v/>
      </c>
      <c r="F1342" t="str">
        <f>IF($C1342="","",VLOOKUP($C1342,Baux!$A:$K,8,FALSE))</f>
        <v/>
      </c>
      <c r="G1342" s="12" t="str">
        <f>IF(OR($A1342="",$F1342=""),"",DATE(YEAR($A1342),MONTH($A1342),$F1342))</f>
        <v/>
      </c>
      <c r="H1342" s="13" t="str">
        <f>IF($C1342="","",VLOOKUP($C1342,Baux!$A:$K,6,FALSE))</f>
        <v/>
      </c>
      <c r="I1342" s="13" t="str">
        <f>IF($C1342="","",VLOOKUP($C1342,Baux!$A:$K,7,FALSE))</f>
        <v/>
      </c>
      <c r="J1342" s="13" t="str">
        <f>IF($C1342="","",$H1342+$I1342)</f>
        <v/>
      </c>
      <c r="K1342" s="13" t="str">
        <f>IF($C1342="","",SUMIFS(Banque_Transactions!$E:$E,Banque_Transactions!$G:$G,$C1342&amp;"-"&amp;$B1342))</f>
        <v/>
      </c>
      <c r="L1342" s="13" t="str">
        <f>IF($C1342="","",$J1342-$K1342)</f>
        <v/>
      </c>
      <c r="M1342" t="str">
        <f>IF($C1342="","",IF($L1342&lt;=0,"Payé",IF($K1342=0,"Impayé","Partiel")))</f>
        <v/>
      </c>
    </row>
    <row r="1343" spans="1:13" ht="15">
      <c r="A1343" s="17"/>
      <c r="B1343" t="str">
        <f>IF($A1343="","",YEAR($A1343)*100+MONTH($A1343))</f>
        <v/>
      </c>
      <c r="D1343" t="str">
        <f>IF($C1343="","",VLOOKUP($C1343,Baux!$A:$K,2,FALSE))</f>
        <v/>
      </c>
      <c r="E1343" t="str">
        <f>IF($C1343="","",VLOOKUP(VLOOKUP($C1343,Baux!$A:$K,3,FALSE),Locataires!$A:$I,2,FALSE))</f>
        <v/>
      </c>
      <c r="F1343" t="str">
        <f>IF($C1343="","",VLOOKUP($C1343,Baux!$A:$K,8,FALSE))</f>
        <v/>
      </c>
      <c r="G1343" s="12" t="str">
        <f>IF(OR($A1343="",$F1343=""),"",DATE(YEAR($A1343),MONTH($A1343),$F1343))</f>
        <v/>
      </c>
      <c r="H1343" s="13" t="str">
        <f>IF($C1343="","",VLOOKUP($C1343,Baux!$A:$K,6,FALSE))</f>
        <v/>
      </c>
      <c r="I1343" s="13" t="str">
        <f>IF($C1343="","",VLOOKUP($C1343,Baux!$A:$K,7,FALSE))</f>
        <v/>
      </c>
      <c r="J1343" s="13" t="str">
        <f>IF($C1343="","",$H1343+$I1343)</f>
        <v/>
      </c>
      <c r="K1343" s="13" t="str">
        <f>IF($C1343="","",SUMIFS(Banque_Transactions!$E:$E,Banque_Transactions!$G:$G,$C1343&amp;"-"&amp;$B1343))</f>
        <v/>
      </c>
      <c r="L1343" s="13" t="str">
        <f>IF($C1343="","",$J1343-$K1343)</f>
        <v/>
      </c>
      <c r="M1343" t="str">
        <f>IF($C1343="","",IF($L1343&lt;=0,"Payé",IF($K1343=0,"Impayé","Partiel")))</f>
        <v/>
      </c>
    </row>
    <row r="1344" spans="1:13" ht="15">
      <c r="A1344" s="17"/>
      <c r="B1344" t="str">
        <f>IF($A1344="","",YEAR($A1344)*100+MONTH($A1344))</f>
        <v/>
      </c>
      <c r="D1344" t="str">
        <f>IF($C1344="","",VLOOKUP($C1344,Baux!$A:$K,2,FALSE))</f>
        <v/>
      </c>
      <c r="E1344" t="str">
        <f>IF($C1344="","",VLOOKUP(VLOOKUP($C1344,Baux!$A:$K,3,FALSE),Locataires!$A:$I,2,FALSE))</f>
        <v/>
      </c>
      <c r="F1344" t="str">
        <f>IF($C1344="","",VLOOKUP($C1344,Baux!$A:$K,8,FALSE))</f>
        <v/>
      </c>
      <c r="G1344" s="12" t="str">
        <f>IF(OR($A1344="",$F1344=""),"",DATE(YEAR($A1344),MONTH($A1344),$F1344))</f>
        <v/>
      </c>
      <c r="H1344" s="13" t="str">
        <f>IF($C1344="","",VLOOKUP($C1344,Baux!$A:$K,6,FALSE))</f>
        <v/>
      </c>
      <c r="I1344" s="13" t="str">
        <f>IF($C1344="","",VLOOKUP($C1344,Baux!$A:$K,7,FALSE))</f>
        <v/>
      </c>
      <c r="J1344" s="13" t="str">
        <f>IF($C1344="","",$H1344+$I1344)</f>
        <v/>
      </c>
      <c r="K1344" s="13" t="str">
        <f>IF($C1344="","",SUMIFS(Banque_Transactions!$E:$E,Banque_Transactions!$G:$G,$C1344&amp;"-"&amp;$B1344))</f>
        <v/>
      </c>
      <c r="L1344" s="13" t="str">
        <f>IF($C1344="","",$J1344-$K1344)</f>
        <v/>
      </c>
      <c r="M1344" t="str">
        <f>IF($C1344="","",IF($L1344&lt;=0,"Payé",IF($K1344=0,"Impayé","Partiel")))</f>
        <v/>
      </c>
    </row>
    <row r="1345" spans="1:13" ht="15">
      <c r="A1345" s="17"/>
      <c r="B1345" t="str">
        <f>IF($A1345="","",YEAR($A1345)*100+MONTH($A1345))</f>
        <v/>
      </c>
      <c r="D1345" t="str">
        <f>IF($C1345="","",VLOOKUP($C1345,Baux!$A:$K,2,FALSE))</f>
        <v/>
      </c>
      <c r="E1345" t="str">
        <f>IF($C1345="","",VLOOKUP(VLOOKUP($C1345,Baux!$A:$K,3,FALSE),Locataires!$A:$I,2,FALSE))</f>
        <v/>
      </c>
      <c r="F1345" t="str">
        <f>IF($C1345="","",VLOOKUP($C1345,Baux!$A:$K,8,FALSE))</f>
        <v/>
      </c>
      <c r="G1345" s="12" t="str">
        <f>IF(OR($A1345="",$F1345=""),"",DATE(YEAR($A1345),MONTH($A1345),$F1345))</f>
        <v/>
      </c>
      <c r="H1345" s="13" t="str">
        <f>IF($C1345="","",VLOOKUP($C1345,Baux!$A:$K,6,FALSE))</f>
        <v/>
      </c>
      <c r="I1345" s="13" t="str">
        <f>IF($C1345="","",VLOOKUP($C1345,Baux!$A:$K,7,FALSE))</f>
        <v/>
      </c>
      <c r="J1345" s="13" t="str">
        <f>IF($C1345="","",$H1345+$I1345)</f>
        <v/>
      </c>
      <c r="K1345" s="13" t="str">
        <f>IF($C1345="","",SUMIFS(Banque_Transactions!$E:$E,Banque_Transactions!$G:$G,$C1345&amp;"-"&amp;$B1345))</f>
        <v/>
      </c>
      <c r="L1345" s="13" t="str">
        <f>IF($C1345="","",$J1345-$K1345)</f>
        <v/>
      </c>
      <c r="M1345" t="str">
        <f>IF($C1345="","",IF($L1345&lt;=0,"Payé",IF($K1345=0,"Impayé","Partiel")))</f>
        <v/>
      </c>
    </row>
    <row r="1346" spans="1:13" ht="15">
      <c r="A1346" s="17"/>
      <c r="B1346" t="str">
        <f>IF($A1346="","",YEAR($A1346)*100+MONTH($A1346))</f>
        <v/>
      </c>
      <c r="D1346" t="str">
        <f>IF($C1346="","",VLOOKUP($C1346,Baux!$A:$K,2,FALSE))</f>
        <v/>
      </c>
      <c r="E1346" t="str">
        <f>IF($C1346="","",VLOOKUP(VLOOKUP($C1346,Baux!$A:$K,3,FALSE),Locataires!$A:$I,2,FALSE))</f>
        <v/>
      </c>
      <c r="F1346" t="str">
        <f>IF($C1346="","",VLOOKUP($C1346,Baux!$A:$K,8,FALSE))</f>
        <v/>
      </c>
      <c r="G1346" s="12" t="str">
        <f>IF(OR($A1346="",$F1346=""),"",DATE(YEAR($A1346),MONTH($A1346),$F1346))</f>
        <v/>
      </c>
      <c r="H1346" s="13" t="str">
        <f>IF($C1346="","",VLOOKUP($C1346,Baux!$A:$K,6,FALSE))</f>
        <v/>
      </c>
      <c r="I1346" s="13" t="str">
        <f>IF($C1346="","",VLOOKUP($C1346,Baux!$A:$K,7,FALSE))</f>
        <v/>
      </c>
      <c r="J1346" s="13" t="str">
        <f>IF($C1346="","",$H1346+$I1346)</f>
        <v/>
      </c>
      <c r="K1346" s="13" t="str">
        <f>IF($C1346="","",SUMIFS(Banque_Transactions!$E:$E,Banque_Transactions!$G:$G,$C1346&amp;"-"&amp;$B1346))</f>
        <v/>
      </c>
      <c r="L1346" s="13" t="str">
        <f>IF($C1346="","",$J1346-$K1346)</f>
        <v/>
      </c>
      <c r="M1346" t="str">
        <f>IF($C1346="","",IF($L1346&lt;=0,"Payé",IF($K1346=0,"Impayé","Partiel")))</f>
        <v/>
      </c>
    </row>
    <row r="1347" spans="1:13" ht="15">
      <c r="A1347" s="17"/>
      <c r="B1347" t="str">
        <f>IF($A1347="","",YEAR($A1347)*100+MONTH($A1347))</f>
        <v/>
      </c>
      <c r="D1347" t="str">
        <f>IF($C1347="","",VLOOKUP($C1347,Baux!$A:$K,2,FALSE))</f>
        <v/>
      </c>
      <c r="E1347" t="str">
        <f>IF($C1347="","",VLOOKUP(VLOOKUP($C1347,Baux!$A:$K,3,FALSE),Locataires!$A:$I,2,FALSE))</f>
        <v/>
      </c>
      <c r="F1347" t="str">
        <f>IF($C1347="","",VLOOKUP($C1347,Baux!$A:$K,8,FALSE))</f>
        <v/>
      </c>
      <c r="G1347" s="12" t="str">
        <f>IF(OR($A1347="",$F1347=""),"",DATE(YEAR($A1347),MONTH($A1347),$F1347))</f>
        <v/>
      </c>
      <c r="H1347" s="13" t="str">
        <f>IF($C1347="","",VLOOKUP($C1347,Baux!$A:$K,6,FALSE))</f>
        <v/>
      </c>
      <c r="I1347" s="13" t="str">
        <f>IF($C1347="","",VLOOKUP($C1347,Baux!$A:$K,7,FALSE))</f>
        <v/>
      </c>
      <c r="J1347" s="13" t="str">
        <f>IF($C1347="","",$H1347+$I1347)</f>
        <v/>
      </c>
      <c r="K1347" s="13" t="str">
        <f>IF($C1347="","",SUMIFS(Banque_Transactions!$E:$E,Banque_Transactions!$G:$G,$C1347&amp;"-"&amp;$B1347))</f>
        <v/>
      </c>
      <c r="L1347" s="13" t="str">
        <f>IF($C1347="","",$J1347-$K1347)</f>
        <v/>
      </c>
      <c r="M1347" t="str">
        <f>IF($C1347="","",IF($L1347&lt;=0,"Payé",IF($K1347=0,"Impayé","Partiel")))</f>
        <v/>
      </c>
    </row>
    <row r="1348" spans="1:13" ht="15">
      <c r="A1348" s="17"/>
      <c r="B1348" t="str">
        <f>IF($A1348="","",YEAR($A1348)*100+MONTH($A1348))</f>
        <v/>
      </c>
      <c r="D1348" t="str">
        <f>IF($C1348="","",VLOOKUP($C1348,Baux!$A:$K,2,FALSE))</f>
        <v/>
      </c>
      <c r="E1348" t="str">
        <f>IF($C1348="","",VLOOKUP(VLOOKUP($C1348,Baux!$A:$K,3,FALSE),Locataires!$A:$I,2,FALSE))</f>
        <v/>
      </c>
      <c r="F1348" t="str">
        <f>IF($C1348="","",VLOOKUP($C1348,Baux!$A:$K,8,FALSE))</f>
        <v/>
      </c>
      <c r="G1348" s="12" t="str">
        <f>IF(OR($A1348="",$F1348=""),"",DATE(YEAR($A1348),MONTH($A1348),$F1348))</f>
        <v/>
      </c>
      <c r="H1348" s="13" t="str">
        <f>IF($C1348="","",VLOOKUP($C1348,Baux!$A:$K,6,FALSE))</f>
        <v/>
      </c>
      <c r="I1348" s="13" t="str">
        <f>IF($C1348="","",VLOOKUP($C1348,Baux!$A:$K,7,FALSE))</f>
        <v/>
      </c>
      <c r="J1348" s="13" t="str">
        <f>IF($C1348="","",$H1348+$I1348)</f>
        <v/>
      </c>
      <c r="K1348" s="13" t="str">
        <f>IF($C1348="","",SUMIFS(Banque_Transactions!$E:$E,Banque_Transactions!$G:$G,$C1348&amp;"-"&amp;$B1348))</f>
        <v/>
      </c>
      <c r="L1348" s="13" t="str">
        <f>IF($C1348="","",$J1348-$K1348)</f>
        <v/>
      </c>
      <c r="M1348" t="str">
        <f>IF($C1348="","",IF($L1348&lt;=0,"Payé",IF($K1348=0,"Impayé","Partiel")))</f>
        <v/>
      </c>
    </row>
    <row r="1349" spans="1:13" ht="15">
      <c r="A1349" s="17"/>
      <c r="B1349" t="str">
        <f>IF($A1349="","",YEAR($A1349)*100+MONTH($A1349))</f>
        <v/>
      </c>
      <c r="D1349" t="str">
        <f>IF($C1349="","",VLOOKUP($C1349,Baux!$A:$K,2,FALSE))</f>
        <v/>
      </c>
      <c r="E1349" t="str">
        <f>IF($C1349="","",VLOOKUP(VLOOKUP($C1349,Baux!$A:$K,3,FALSE),Locataires!$A:$I,2,FALSE))</f>
        <v/>
      </c>
      <c r="F1349" t="str">
        <f>IF($C1349="","",VLOOKUP($C1349,Baux!$A:$K,8,FALSE))</f>
        <v/>
      </c>
      <c r="G1349" s="12" t="str">
        <f>IF(OR($A1349="",$F1349=""),"",DATE(YEAR($A1349),MONTH($A1349),$F1349))</f>
        <v/>
      </c>
      <c r="H1349" s="13" t="str">
        <f>IF($C1349="","",VLOOKUP($C1349,Baux!$A:$K,6,FALSE))</f>
        <v/>
      </c>
      <c r="I1349" s="13" t="str">
        <f>IF($C1349="","",VLOOKUP($C1349,Baux!$A:$K,7,FALSE))</f>
        <v/>
      </c>
      <c r="J1349" s="13" t="str">
        <f>IF($C1349="","",$H1349+$I1349)</f>
        <v/>
      </c>
      <c r="K1349" s="13" t="str">
        <f>IF($C1349="","",SUMIFS(Banque_Transactions!$E:$E,Banque_Transactions!$G:$G,$C1349&amp;"-"&amp;$B1349))</f>
        <v/>
      </c>
      <c r="L1349" s="13" t="str">
        <f>IF($C1349="","",$J1349-$K1349)</f>
        <v/>
      </c>
      <c r="M1349" t="str">
        <f>IF($C1349="","",IF($L1349&lt;=0,"Payé",IF($K1349=0,"Impayé","Partiel")))</f>
        <v/>
      </c>
    </row>
    <row r="1350" spans="1:13" ht="15">
      <c r="A1350" s="17"/>
      <c r="B1350" t="str">
        <f>IF($A1350="","",YEAR($A1350)*100+MONTH($A1350))</f>
        <v/>
      </c>
      <c r="D1350" t="str">
        <f>IF($C1350="","",VLOOKUP($C1350,Baux!$A:$K,2,FALSE))</f>
        <v/>
      </c>
      <c r="E1350" t="str">
        <f>IF($C1350="","",VLOOKUP(VLOOKUP($C1350,Baux!$A:$K,3,FALSE),Locataires!$A:$I,2,FALSE))</f>
        <v/>
      </c>
      <c r="F1350" t="str">
        <f>IF($C1350="","",VLOOKUP($C1350,Baux!$A:$K,8,FALSE))</f>
        <v/>
      </c>
      <c r="G1350" s="12" t="str">
        <f>IF(OR($A1350="",$F1350=""),"",DATE(YEAR($A1350),MONTH($A1350),$F1350))</f>
        <v/>
      </c>
      <c r="H1350" s="13" t="str">
        <f>IF($C1350="","",VLOOKUP($C1350,Baux!$A:$K,6,FALSE))</f>
        <v/>
      </c>
      <c r="I1350" s="13" t="str">
        <f>IF($C1350="","",VLOOKUP($C1350,Baux!$A:$K,7,FALSE))</f>
        <v/>
      </c>
      <c r="J1350" s="13" t="str">
        <f>IF($C1350="","",$H1350+$I1350)</f>
        <v/>
      </c>
      <c r="K1350" s="13" t="str">
        <f>IF($C1350="","",SUMIFS(Banque_Transactions!$E:$E,Banque_Transactions!$G:$G,$C1350&amp;"-"&amp;$B1350))</f>
        <v/>
      </c>
      <c r="L1350" s="13" t="str">
        <f>IF($C1350="","",$J1350-$K1350)</f>
        <v/>
      </c>
      <c r="M1350" t="str">
        <f>IF($C1350="","",IF($L1350&lt;=0,"Payé",IF($K1350=0,"Impayé","Partiel")))</f>
        <v/>
      </c>
    </row>
    <row r="1351" spans="1:13" ht="15">
      <c r="A1351" s="17"/>
      <c r="B1351" t="str">
        <f>IF($A1351="","",YEAR($A1351)*100+MONTH($A1351))</f>
        <v/>
      </c>
      <c r="D1351" t="str">
        <f>IF($C1351="","",VLOOKUP($C1351,Baux!$A:$K,2,FALSE))</f>
        <v/>
      </c>
      <c r="E1351" t="str">
        <f>IF($C1351="","",VLOOKUP(VLOOKUP($C1351,Baux!$A:$K,3,FALSE),Locataires!$A:$I,2,FALSE))</f>
        <v/>
      </c>
      <c r="F1351" t="str">
        <f>IF($C1351="","",VLOOKUP($C1351,Baux!$A:$K,8,FALSE))</f>
        <v/>
      </c>
      <c r="G1351" s="12" t="str">
        <f>IF(OR($A1351="",$F1351=""),"",DATE(YEAR($A1351),MONTH($A1351),$F1351))</f>
        <v/>
      </c>
      <c r="H1351" s="13" t="str">
        <f>IF($C1351="","",VLOOKUP($C1351,Baux!$A:$K,6,FALSE))</f>
        <v/>
      </c>
      <c r="I1351" s="13" t="str">
        <f>IF($C1351="","",VLOOKUP($C1351,Baux!$A:$K,7,FALSE))</f>
        <v/>
      </c>
      <c r="J1351" s="13" t="str">
        <f>IF($C1351="","",$H1351+$I1351)</f>
        <v/>
      </c>
      <c r="K1351" s="13" t="str">
        <f>IF($C1351="","",SUMIFS(Banque_Transactions!$E:$E,Banque_Transactions!$G:$G,$C1351&amp;"-"&amp;$B1351))</f>
        <v/>
      </c>
      <c r="L1351" s="13" t="str">
        <f>IF($C1351="","",$J1351-$K1351)</f>
        <v/>
      </c>
      <c r="M1351" t="str">
        <f>IF($C1351="","",IF($L1351&lt;=0,"Payé",IF($K1351=0,"Impayé","Partiel")))</f>
        <v/>
      </c>
    </row>
    <row r="1352" spans="1:13" ht="15">
      <c r="A1352" s="17"/>
      <c r="B1352" t="str">
        <f>IF($A1352="","",YEAR($A1352)*100+MONTH($A1352))</f>
        <v/>
      </c>
      <c r="D1352" t="str">
        <f>IF($C1352="","",VLOOKUP($C1352,Baux!$A:$K,2,FALSE))</f>
        <v/>
      </c>
      <c r="E1352" t="str">
        <f>IF($C1352="","",VLOOKUP(VLOOKUP($C1352,Baux!$A:$K,3,FALSE),Locataires!$A:$I,2,FALSE))</f>
        <v/>
      </c>
      <c r="F1352" t="str">
        <f>IF($C1352="","",VLOOKUP($C1352,Baux!$A:$K,8,FALSE))</f>
        <v/>
      </c>
      <c r="G1352" s="12" t="str">
        <f>IF(OR($A1352="",$F1352=""),"",DATE(YEAR($A1352),MONTH($A1352),$F1352))</f>
        <v/>
      </c>
      <c r="H1352" s="13" t="str">
        <f>IF($C1352="","",VLOOKUP($C1352,Baux!$A:$K,6,FALSE))</f>
        <v/>
      </c>
      <c r="I1352" s="13" t="str">
        <f>IF($C1352="","",VLOOKUP($C1352,Baux!$A:$K,7,FALSE))</f>
        <v/>
      </c>
      <c r="J1352" s="13" t="str">
        <f>IF($C1352="","",$H1352+$I1352)</f>
        <v/>
      </c>
      <c r="K1352" s="13" t="str">
        <f>IF($C1352="","",SUMIFS(Banque_Transactions!$E:$E,Banque_Transactions!$G:$G,$C1352&amp;"-"&amp;$B1352))</f>
        <v/>
      </c>
      <c r="L1352" s="13" t="str">
        <f>IF($C1352="","",$J1352-$K1352)</f>
        <v/>
      </c>
      <c r="M1352" t="str">
        <f>IF($C1352="","",IF($L1352&lt;=0,"Payé",IF($K1352=0,"Impayé","Partiel")))</f>
        <v/>
      </c>
    </row>
    <row r="1353" spans="1:13" ht="15">
      <c r="A1353" s="17"/>
      <c r="B1353" t="str">
        <f>IF($A1353="","",YEAR($A1353)*100+MONTH($A1353))</f>
        <v/>
      </c>
      <c r="D1353" t="str">
        <f>IF($C1353="","",VLOOKUP($C1353,Baux!$A:$K,2,FALSE))</f>
        <v/>
      </c>
      <c r="E1353" t="str">
        <f>IF($C1353="","",VLOOKUP(VLOOKUP($C1353,Baux!$A:$K,3,FALSE),Locataires!$A:$I,2,FALSE))</f>
        <v/>
      </c>
      <c r="F1353" t="str">
        <f>IF($C1353="","",VLOOKUP($C1353,Baux!$A:$K,8,FALSE))</f>
        <v/>
      </c>
      <c r="G1353" s="12" t="str">
        <f>IF(OR($A1353="",$F1353=""),"",DATE(YEAR($A1353),MONTH($A1353),$F1353))</f>
        <v/>
      </c>
      <c r="H1353" s="13" t="str">
        <f>IF($C1353="","",VLOOKUP($C1353,Baux!$A:$K,6,FALSE))</f>
        <v/>
      </c>
      <c r="I1353" s="13" t="str">
        <f>IF($C1353="","",VLOOKUP($C1353,Baux!$A:$K,7,FALSE))</f>
        <v/>
      </c>
      <c r="J1353" s="13" t="str">
        <f>IF($C1353="","",$H1353+$I1353)</f>
        <v/>
      </c>
      <c r="K1353" s="13" t="str">
        <f>IF($C1353="","",SUMIFS(Banque_Transactions!$E:$E,Banque_Transactions!$G:$G,$C1353&amp;"-"&amp;$B1353))</f>
        <v/>
      </c>
      <c r="L1353" s="13" t="str">
        <f>IF($C1353="","",$J1353-$K1353)</f>
        <v/>
      </c>
      <c r="M1353" t="str">
        <f>IF($C1353="","",IF($L1353&lt;=0,"Payé",IF($K1353=0,"Impayé","Partiel")))</f>
        <v/>
      </c>
    </row>
    <row r="1354" spans="1:13" ht="15">
      <c r="A1354" s="17"/>
      <c r="B1354" t="str">
        <f>IF($A1354="","",YEAR($A1354)*100+MONTH($A1354))</f>
        <v/>
      </c>
      <c r="D1354" t="str">
        <f>IF($C1354="","",VLOOKUP($C1354,Baux!$A:$K,2,FALSE))</f>
        <v/>
      </c>
      <c r="E1354" t="str">
        <f>IF($C1354="","",VLOOKUP(VLOOKUP($C1354,Baux!$A:$K,3,FALSE),Locataires!$A:$I,2,FALSE))</f>
        <v/>
      </c>
      <c r="F1354" t="str">
        <f>IF($C1354="","",VLOOKUP($C1354,Baux!$A:$K,8,FALSE))</f>
        <v/>
      </c>
      <c r="G1354" s="12" t="str">
        <f>IF(OR($A1354="",$F1354=""),"",DATE(YEAR($A1354),MONTH($A1354),$F1354))</f>
        <v/>
      </c>
      <c r="H1354" s="13" t="str">
        <f>IF($C1354="","",VLOOKUP($C1354,Baux!$A:$K,6,FALSE))</f>
        <v/>
      </c>
      <c r="I1354" s="13" t="str">
        <f>IF($C1354="","",VLOOKUP($C1354,Baux!$A:$K,7,FALSE))</f>
        <v/>
      </c>
      <c r="J1354" s="13" t="str">
        <f>IF($C1354="","",$H1354+$I1354)</f>
        <v/>
      </c>
      <c r="K1354" s="13" t="str">
        <f>IF($C1354="","",SUMIFS(Banque_Transactions!$E:$E,Banque_Transactions!$G:$G,$C1354&amp;"-"&amp;$B1354))</f>
        <v/>
      </c>
      <c r="L1354" s="13" t="str">
        <f>IF($C1354="","",$J1354-$K1354)</f>
        <v/>
      </c>
      <c r="M1354" t="str">
        <f>IF($C1354="","",IF($L1354&lt;=0,"Payé",IF($K1354=0,"Impayé","Partiel")))</f>
        <v/>
      </c>
    </row>
    <row r="1355" spans="1:13" ht="15">
      <c r="A1355" s="17"/>
      <c r="B1355" t="str">
        <f>IF($A1355="","",YEAR($A1355)*100+MONTH($A1355))</f>
        <v/>
      </c>
      <c r="D1355" t="str">
        <f>IF($C1355="","",VLOOKUP($C1355,Baux!$A:$K,2,FALSE))</f>
        <v/>
      </c>
      <c r="E1355" t="str">
        <f>IF($C1355="","",VLOOKUP(VLOOKUP($C1355,Baux!$A:$K,3,FALSE),Locataires!$A:$I,2,FALSE))</f>
        <v/>
      </c>
      <c r="F1355" t="str">
        <f>IF($C1355="","",VLOOKUP($C1355,Baux!$A:$K,8,FALSE))</f>
        <v/>
      </c>
      <c r="G1355" s="12" t="str">
        <f>IF(OR($A1355="",$F1355=""),"",DATE(YEAR($A1355),MONTH($A1355),$F1355))</f>
        <v/>
      </c>
      <c r="H1355" s="13" t="str">
        <f>IF($C1355="","",VLOOKUP($C1355,Baux!$A:$K,6,FALSE))</f>
        <v/>
      </c>
      <c r="I1355" s="13" t="str">
        <f>IF($C1355="","",VLOOKUP($C1355,Baux!$A:$K,7,FALSE))</f>
        <v/>
      </c>
      <c r="J1355" s="13" t="str">
        <f>IF($C1355="","",$H1355+$I1355)</f>
        <v/>
      </c>
      <c r="K1355" s="13" t="str">
        <f>IF($C1355="","",SUMIFS(Banque_Transactions!$E:$E,Banque_Transactions!$G:$G,$C1355&amp;"-"&amp;$B1355))</f>
        <v/>
      </c>
      <c r="L1355" s="13" t="str">
        <f>IF($C1355="","",$J1355-$K1355)</f>
        <v/>
      </c>
      <c r="M1355" t="str">
        <f>IF($C1355="","",IF($L1355&lt;=0,"Payé",IF($K1355=0,"Impayé","Partiel")))</f>
        <v/>
      </c>
    </row>
    <row r="1356" spans="1:13" ht="15">
      <c r="A1356" s="17"/>
      <c r="B1356" t="str">
        <f>IF($A1356="","",YEAR($A1356)*100+MONTH($A1356))</f>
        <v/>
      </c>
      <c r="D1356" t="str">
        <f>IF($C1356="","",VLOOKUP($C1356,Baux!$A:$K,2,FALSE))</f>
        <v/>
      </c>
      <c r="E1356" t="str">
        <f>IF($C1356="","",VLOOKUP(VLOOKUP($C1356,Baux!$A:$K,3,FALSE),Locataires!$A:$I,2,FALSE))</f>
        <v/>
      </c>
      <c r="F1356" t="str">
        <f>IF($C1356="","",VLOOKUP($C1356,Baux!$A:$K,8,FALSE))</f>
        <v/>
      </c>
      <c r="G1356" s="12" t="str">
        <f>IF(OR($A1356="",$F1356=""),"",DATE(YEAR($A1356),MONTH($A1356),$F1356))</f>
        <v/>
      </c>
      <c r="H1356" s="13" t="str">
        <f>IF($C1356="","",VLOOKUP($C1356,Baux!$A:$K,6,FALSE))</f>
        <v/>
      </c>
      <c r="I1356" s="13" t="str">
        <f>IF($C1356="","",VLOOKUP($C1356,Baux!$A:$K,7,FALSE))</f>
        <v/>
      </c>
      <c r="J1356" s="13" t="str">
        <f>IF($C1356="","",$H1356+$I1356)</f>
        <v/>
      </c>
      <c r="K1356" s="13" t="str">
        <f>IF($C1356="","",SUMIFS(Banque_Transactions!$E:$E,Banque_Transactions!$G:$G,$C1356&amp;"-"&amp;$B1356))</f>
        <v/>
      </c>
      <c r="L1356" s="13" t="str">
        <f>IF($C1356="","",$J1356-$K1356)</f>
        <v/>
      </c>
      <c r="M1356" t="str">
        <f>IF($C1356="","",IF($L1356&lt;=0,"Payé",IF($K1356=0,"Impayé","Partiel")))</f>
        <v/>
      </c>
    </row>
    <row r="1357" spans="1:13" ht="15">
      <c r="A1357" s="17"/>
      <c r="B1357" t="str">
        <f>IF($A1357="","",YEAR($A1357)*100+MONTH($A1357))</f>
        <v/>
      </c>
      <c r="D1357" t="str">
        <f>IF($C1357="","",VLOOKUP($C1357,Baux!$A:$K,2,FALSE))</f>
        <v/>
      </c>
      <c r="E1357" t="str">
        <f>IF($C1357="","",VLOOKUP(VLOOKUP($C1357,Baux!$A:$K,3,FALSE),Locataires!$A:$I,2,FALSE))</f>
        <v/>
      </c>
      <c r="F1357" t="str">
        <f>IF($C1357="","",VLOOKUP($C1357,Baux!$A:$K,8,FALSE))</f>
        <v/>
      </c>
      <c r="G1357" s="12" t="str">
        <f>IF(OR($A1357="",$F1357=""),"",DATE(YEAR($A1357),MONTH($A1357),$F1357))</f>
        <v/>
      </c>
      <c r="H1357" s="13" t="str">
        <f>IF($C1357="","",VLOOKUP($C1357,Baux!$A:$K,6,FALSE))</f>
        <v/>
      </c>
      <c r="I1357" s="13" t="str">
        <f>IF($C1357="","",VLOOKUP($C1357,Baux!$A:$K,7,FALSE))</f>
        <v/>
      </c>
      <c r="J1357" s="13" t="str">
        <f>IF($C1357="","",$H1357+$I1357)</f>
        <v/>
      </c>
      <c r="K1357" s="13" t="str">
        <f>IF($C1357="","",SUMIFS(Banque_Transactions!$E:$E,Banque_Transactions!$G:$G,$C1357&amp;"-"&amp;$B1357))</f>
        <v/>
      </c>
      <c r="L1357" s="13" t="str">
        <f>IF($C1357="","",$J1357-$K1357)</f>
        <v/>
      </c>
      <c r="M1357" t="str">
        <f>IF($C1357="","",IF($L1357&lt;=0,"Payé",IF($K1357=0,"Impayé","Partiel")))</f>
        <v/>
      </c>
    </row>
    <row r="1358" spans="1:13" ht="15">
      <c r="A1358" s="17"/>
      <c r="B1358" t="str">
        <f>IF($A1358="","",YEAR($A1358)*100+MONTH($A1358))</f>
        <v/>
      </c>
      <c r="D1358" t="str">
        <f>IF($C1358="","",VLOOKUP($C1358,Baux!$A:$K,2,FALSE))</f>
        <v/>
      </c>
      <c r="E1358" t="str">
        <f>IF($C1358="","",VLOOKUP(VLOOKUP($C1358,Baux!$A:$K,3,FALSE),Locataires!$A:$I,2,FALSE))</f>
        <v/>
      </c>
      <c r="F1358" t="str">
        <f>IF($C1358="","",VLOOKUP($C1358,Baux!$A:$K,8,FALSE))</f>
        <v/>
      </c>
      <c r="G1358" s="12" t="str">
        <f>IF(OR($A1358="",$F1358=""),"",DATE(YEAR($A1358),MONTH($A1358),$F1358))</f>
        <v/>
      </c>
      <c r="H1358" s="13" t="str">
        <f>IF($C1358="","",VLOOKUP($C1358,Baux!$A:$K,6,FALSE))</f>
        <v/>
      </c>
      <c r="I1358" s="13" t="str">
        <f>IF($C1358="","",VLOOKUP($C1358,Baux!$A:$K,7,FALSE))</f>
        <v/>
      </c>
      <c r="J1358" s="13" t="str">
        <f>IF($C1358="","",$H1358+$I1358)</f>
        <v/>
      </c>
      <c r="K1358" s="13" t="str">
        <f>IF($C1358="","",SUMIFS(Banque_Transactions!$E:$E,Banque_Transactions!$G:$G,$C1358&amp;"-"&amp;$B1358))</f>
        <v/>
      </c>
      <c r="L1358" s="13" t="str">
        <f>IF($C1358="","",$J1358-$K1358)</f>
        <v/>
      </c>
      <c r="M1358" t="str">
        <f>IF($C1358="","",IF($L1358&lt;=0,"Payé",IF($K1358=0,"Impayé","Partiel")))</f>
        <v/>
      </c>
    </row>
    <row r="1359" spans="1:13" ht="15">
      <c r="A1359" s="17"/>
      <c r="B1359" t="str">
        <f>IF($A1359="","",YEAR($A1359)*100+MONTH($A1359))</f>
        <v/>
      </c>
      <c r="D1359" t="str">
        <f>IF($C1359="","",VLOOKUP($C1359,Baux!$A:$K,2,FALSE))</f>
        <v/>
      </c>
      <c r="E1359" t="str">
        <f>IF($C1359="","",VLOOKUP(VLOOKUP($C1359,Baux!$A:$K,3,FALSE),Locataires!$A:$I,2,FALSE))</f>
        <v/>
      </c>
      <c r="F1359" t="str">
        <f>IF($C1359="","",VLOOKUP($C1359,Baux!$A:$K,8,FALSE))</f>
        <v/>
      </c>
      <c r="G1359" s="12" t="str">
        <f>IF(OR($A1359="",$F1359=""),"",DATE(YEAR($A1359),MONTH($A1359),$F1359))</f>
        <v/>
      </c>
      <c r="H1359" s="13" t="str">
        <f>IF($C1359="","",VLOOKUP($C1359,Baux!$A:$K,6,FALSE))</f>
        <v/>
      </c>
      <c r="I1359" s="13" t="str">
        <f>IF($C1359="","",VLOOKUP($C1359,Baux!$A:$K,7,FALSE))</f>
        <v/>
      </c>
      <c r="J1359" s="13" t="str">
        <f>IF($C1359="","",$H1359+$I1359)</f>
        <v/>
      </c>
      <c r="K1359" s="13" t="str">
        <f>IF($C1359="","",SUMIFS(Banque_Transactions!$E:$E,Banque_Transactions!$G:$G,$C1359&amp;"-"&amp;$B1359))</f>
        <v/>
      </c>
      <c r="L1359" s="13" t="str">
        <f>IF($C1359="","",$J1359-$K1359)</f>
        <v/>
      </c>
      <c r="M1359" t="str">
        <f>IF($C1359="","",IF($L1359&lt;=0,"Payé",IF($K1359=0,"Impayé","Partiel")))</f>
        <v/>
      </c>
    </row>
    <row r="1360" spans="1:13" ht="15">
      <c r="A1360" s="17"/>
      <c r="B1360" t="str">
        <f>IF($A1360="","",YEAR($A1360)*100+MONTH($A1360))</f>
        <v/>
      </c>
      <c r="D1360" t="str">
        <f>IF($C1360="","",VLOOKUP($C1360,Baux!$A:$K,2,FALSE))</f>
        <v/>
      </c>
      <c r="E1360" t="str">
        <f>IF($C1360="","",VLOOKUP(VLOOKUP($C1360,Baux!$A:$K,3,FALSE),Locataires!$A:$I,2,FALSE))</f>
        <v/>
      </c>
      <c r="F1360" t="str">
        <f>IF($C1360="","",VLOOKUP($C1360,Baux!$A:$K,8,FALSE))</f>
        <v/>
      </c>
      <c r="G1360" s="12" t="str">
        <f>IF(OR($A1360="",$F1360=""),"",DATE(YEAR($A1360),MONTH($A1360),$F1360))</f>
        <v/>
      </c>
      <c r="H1360" s="13" t="str">
        <f>IF($C1360="","",VLOOKUP($C1360,Baux!$A:$K,6,FALSE))</f>
        <v/>
      </c>
      <c r="I1360" s="13" t="str">
        <f>IF($C1360="","",VLOOKUP($C1360,Baux!$A:$K,7,FALSE))</f>
        <v/>
      </c>
      <c r="J1360" s="13" t="str">
        <f>IF($C1360="","",$H1360+$I1360)</f>
        <v/>
      </c>
      <c r="K1360" s="13" t="str">
        <f>IF($C1360="","",SUMIFS(Banque_Transactions!$E:$E,Banque_Transactions!$G:$G,$C1360&amp;"-"&amp;$B1360))</f>
        <v/>
      </c>
      <c r="L1360" s="13" t="str">
        <f>IF($C1360="","",$J1360-$K1360)</f>
        <v/>
      </c>
      <c r="M1360" t="str">
        <f>IF($C1360="","",IF($L1360&lt;=0,"Payé",IF($K1360=0,"Impayé","Partiel")))</f>
        <v/>
      </c>
    </row>
    <row r="1361" spans="1:13" ht="15">
      <c r="A1361" s="17"/>
      <c r="B1361" t="str">
        <f>IF($A1361="","",YEAR($A1361)*100+MONTH($A1361))</f>
        <v/>
      </c>
      <c r="D1361" t="str">
        <f>IF($C1361="","",VLOOKUP($C1361,Baux!$A:$K,2,FALSE))</f>
        <v/>
      </c>
      <c r="E1361" t="str">
        <f>IF($C1361="","",VLOOKUP(VLOOKUP($C1361,Baux!$A:$K,3,FALSE),Locataires!$A:$I,2,FALSE))</f>
        <v/>
      </c>
      <c r="F1361" t="str">
        <f>IF($C1361="","",VLOOKUP($C1361,Baux!$A:$K,8,FALSE))</f>
        <v/>
      </c>
      <c r="G1361" s="12" t="str">
        <f>IF(OR($A1361="",$F1361=""),"",DATE(YEAR($A1361),MONTH($A1361),$F1361))</f>
        <v/>
      </c>
      <c r="H1361" s="13" t="str">
        <f>IF($C1361="","",VLOOKUP($C1361,Baux!$A:$K,6,FALSE))</f>
        <v/>
      </c>
      <c r="I1361" s="13" t="str">
        <f>IF($C1361="","",VLOOKUP($C1361,Baux!$A:$K,7,FALSE))</f>
        <v/>
      </c>
      <c r="J1361" s="13" t="str">
        <f>IF($C1361="","",$H1361+$I1361)</f>
        <v/>
      </c>
      <c r="K1361" s="13" t="str">
        <f>IF($C1361="","",SUMIFS(Banque_Transactions!$E:$E,Banque_Transactions!$G:$G,$C1361&amp;"-"&amp;$B1361))</f>
        <v/>
      </c>
      <c r="L1361" s="13" t="str">
        <f>IF($C1361="","",$J1361-$K1361)</f>
        <v/>
      </c>
      <c r="M1361" t="str">
        <f>IF($C1361="","",IF($L1361&lt;=0,"Payé",IF($K1361=0,"Impayé","Partiel")))</f>
        <v/>
      </c>
    </row>
    <row r="1362" spans="1:13" ht="15">
      <c r="A1362" s="17"/>
      <c r="B1362" t="str">
        <f>IF($A1362="","",YEAR($A1362)*100+MONTH($A1362))</f>
        <v/>
      </c>
      <c r="D1362" t="str">
        <f>IF($C1362="","",VLOOKUP($C1362,Baux!$A:$K,2,FALSE))</f>
        <v/>
      </c>
      <c r="E1362" t="str">
        <f>IF($C1362="","",VLOOKUP(VLOOKUP($C1362,Baux!$A:$K,3,FALSE),Locataires!$A:$I,2,FALSE))</f>
        <v/>
      </c>
      <c r="F1362" t="str">
        <f>IF($C1362="","",VLOOKUP($C1362,Baux!$A:$K,8,FALSE))</f>
        <v/>
      </c>
      <c r="G1362" s="12" t="str">
        <f>IF(OR($A1362="",$F1362=""),"",DATE(YEAR($A1362),MONTH($A1362),$F1362))</f>
        <v/>
      </c>
      <c r="H1362" s="13" t="str">
        <f>IF($C1362="","",VLOOKUP($C1362,Baux!$A:$K,6,FALSE))</f>
        <v/>
      </c>
      <c r="I1362" s="13" t="str">
        <f>IF($C1362="","",VLOOKUP($C1362,Baux!$A:$K,7,FALSE))</f>
        <v/>
      </c>
      <c r="J1362" s="13" t="str">
        <f>IF($C1362="","",$H1362+$I1362)</f>
        <v/>
      </c>
      <c r="K1362" s="13" t="str">
        <f>IF($C1362="","",SUMIFS(Banque_Transactions!$E:$E,Banque_Transactions!$G:$G,$C1362&amp;"-"&amp;$B1362))</f>
        <v/>
      </c>
      <c r="L1362" s="13" t="str">
        <f>IF($C1362="","",$J1362-$K1362)</f>
        <v/>
      </c>
      <c r="M1362" t="str">
        <f>IF($C1362="","",IF($L1362&lt;=0,"Payé",IF($K1362=0,"Impayé","Partiel")))</f>
        <v/>
      </c>
    </row>
    <row r="1363" spans="1:13" ht="15">
      <c r="A1363" s="17"/>
      <c r="B1363" t="str">
        <f>IF($A1363="","",YEAR($A1363)*100+MONTH($A1363))</f>
        <v/>
      </c>
      <c r="D1363" t="str">
        <f>IF($C1363="","",VLOOKUP($C1363,Baux!$A:$K,2,FALSE))</f>
        <v/>
      </c>
      <c r="E1363" t="str">
        <f>IF($C1363="","",VLOOKUP(VLOOKUP($C1363,Baux!$A:$K,3,FALSE),Locataires!$A:$I,2,FALSE))</f>
        <v/>
      </c>
      <c r="F1363" t="str">
        <f>IF($C1363="","",VLOOKUP($C1363,Baux!$A:$K,8,FALSE))</f>
        <v/>
      </c>
      <c r="G1363" s="12" t="str">
        <f>IF(OR($A1363="",$F1363=""),"",DATE(YEAR($A1363),MONTH($A1363),$F1363))</f>
        <v/>
      </c>
      <c r="H1363" s="13" t="str">
        <f>IF($C1363="","",VLOOKUP($C1363,Baux!$A:$K,6,FALSE))</f>
        <v/>
      </c>
      <c r="I1363" s="13" t="str">
        <f>IF($C1363="","",VLOOKUP($C1363,Baux!$A:$K,7,FALSE))</f>
        <v/>
      </c>
      <c r="J1363" s="13" t="str">
        <f>IF($C1363="","",$H1363+$I1363)</f>
        <v/>
      </c>
      <c r="K1363" s="13" t="str">
        <f>IF($C1363="","",SUMIFS(Banque_Transactions!$E:$E,Banque_Transactions!$G:$G,$C1363&amp;"-"&amp;$B1363))</f>
        <v/>
      </c>
      <c r="L1363" s="13" t="str">
        <f>IF($C1363="","",$J1363-$K1363)</f>
        <v/>
      </c>
      <c r="M1363" t="str">
        <f>IF($C1363="","",IF($L1363&lt;=0,"Payé",IF($K1363=0,"Impayé","Partiel")))</f>
        <v/>
      </c>
    </row>
    <row r="1364" spans="1:13" ht="15">
      <c r="A1364" s="17"/>
      <c r="B1364" t="str">
        <f>IF($A1364="","",YEAR($A1364)*100+MONTH($A1364))</f>
        <v/>
      </c>
      <c r="D1364" t="str">
        <f>IF($C1364="","",VLOOKUP($C1364,Baux!$A:$K,2,FALSE))</f>
        <v/>
      </c>
      <c r="E1364" t="str">
        <f>IF($C1364="","",VLOOKUP(VLOOKUP($C1364,Baux!$A:$K,3,FALSE),Locataires!$A:$I,2,FALSE))</f>
        <v/>
      </c>
      <c r="F1364" t="str">
        <f>IF($C1364="","",VLOOKUP($C1364,Baux!$A:$K,8,FALSE))</f>
        <v/>
      </c>
      <c r="G1364" s="12" t="str">
        <f>IF(OR($A1364="",$F1364=""),"",DATE(YEAR($A1364),MONTH($A1364),$F1364))</f>
        <v/>
      </c>
      <c r="H1364" s="13" t="str">
        <f>IF($C1364="","",VLOOKUP($C1364,Baux!$A:$K,6,FALSE))</f>
        <v/>
      </c>
      <c r="I1364" s="13" t="str">
        <f>IF($C1364="","",VLOOKUP($C1364,Baux!$A:$K,7,FALSE))</f>
        <v/>
      </c>
      <c r="J1364" s="13" t="str">
        <f>IF($C1364="","",$H1364+$I1364)</f>
        <v/>
      </c>
      <c r="K1364" s="13" t="str">
        <f>IF($C1364="","",SUMIFS(Banque_Transactions!$E:$E,Banque_Transactions!$G:$G,$C1364&amp;"-"&amp;$B1364))</f>
        <v/>
      </c>
      <c r="L1364" s="13" t="str">
        <f>IF($C1364="","",$J1364-$K1364)</f>
        <v/>
      </c>
      <c r="M1364" t="str">
        <f>IF($C1364="","",IF($L1364&lt;=0,"Payé",IF($K1364=0,"Impayé","Partiel")))</f>
        <v/>
      </c>
    </row>
    <row r="1365" spans="1:13" ht="15">
      <c r="A1365" s="17"/>
      <c r="B1365" t="str">
        <f>IF($A1365="","",YEAR($A1365)*100+MONTH($A1365))</f>
        <v/>
      </c>
      <c r="D1365" t="str">
        <f>IF($C1365="","",VLOOKUP($C1365,Baux!$A:$K,2,FALSE))</f>
        <v/>
      </c>
      <c r="E1365" t="str">
        <f>IF($C1365="","",VLOOKUP(VLOOKUP($C1365,Baux!$A:$K,3,FALSE),Locataires!$A:$I,2,FALSE))</f>
        <v/>
      </c>
      <c r="F1365" t="str">
        <f>IF($C1365="","",VLOOKUP($C1365,Baux!$A:$K,8,FALSE))</f>
        <v/>
      </c>
      <c r="G1365" s="12" t="str">
        <f>IF(OR($A1365="",$F1365=""),"",DATE(YEAR($A1365),MONTH($A1365),$F1365))</f>
        <v/>
      </c>
      <c r="H1365" s="13" t="str">
        <f>IF($C1365="","",VLOOKUP($C1365,Baux!$A:$K,6,FALSE))</f>
        <v/>
      </c>
      <c r="I1365" s="13" t="str">
        <f>IF($C1365="","",VLOOKUP($C1365,Baux!$A:$K,7,FALSE))</f>
        <v/>
      </c>
      <c r="J1365" s="13" t="str">
        <f>IF($C1365="","",$H1365+$I1365)</f>
        <v/>
      </c>
      <c r="K1365" s="13" t="str">
        <f>IF($C1365="","",SUMIFS(Banque_Transactions!$E:$E,Banque_Transactions!$G:$G,$C1365&amp;"-"&amp;$B1365))</f>
        <v/>
      </c>
      <c r="L1365" s="13" t="str">
        <f>IF($C1365="","",$J1365-$K1365)</f>
        <v/>
      </c>
      <c r="M1365" t="str">
        <f>IF($C1365="","",IF($L1365&lt;=0,"Payé",IF($K1365=0,"Impayé","Partiel")))</f>
        <v/>
      </c>
    </row>
    <row r="1366" spans="1:13" ht="15">
      <c r="A1366" s="17"/>
      <c r="B1366" t="str">
        <f>IF($A1366="","",YEAR($A1366)*100+MONTH($A1366))</f>
        <v/>
      </c>
      <c r="D1366" t="str">
        <f>IF($C1366="","",VLOOKUP($C1366,Baux!$A:$K,2,FALSE))</f>
        <v/>
      </c>
      <c r="E1366" t="str">
        <f>IF($C1366="","",VLOOKUP(VLOOKUP($C1366,Baux!$A:$K,3,FALSE),Locataires!$A:$I,2,FALSE))</f>
        <v/>
      </c>
      <c r="F1366" t="str">
        <f>IF($C1366="","",VLOOKUP($C1366,Baux!$A:$K,8,FALSE))</f>
        <v/>
      </c>
      <c r="G1366" s="12" t="str">
        <f>IF(OR($A1366="",$F1366=""),"",DATE(YEAR($A1366),MONTH($A1366),$F1366))</f>
        <v/>
      </c>
      <c r="H1366" s="13" t="str">
        <f>IF($C1366="","",VLOOKUP($C1366,Baux!$A:$K,6,FALSE))</f>
        <v/>
      </c>
      <c r="I1366" s="13" t="str">
        <f>IF($C1366="","",VLOOKUP($C1366,Baux!$A:$K,7,FALSE))</f>
        <v/>
      </c>
      <c r="J1366" s="13" t="str">
        <f>IF($C1366="","",$H1366+$I1366)</f>
        <v/>
      </c>
      <c r="K1366" s="13" t="str">
        <f>IF($C1366="","",SUMIFS(Banque_Transactions!$E:$E,Banque_Transactions!$G:$G,$C1366&amp;"-"&amp;$B1366))</f>
        <v/>
      </c>
      <c r="L1366" s="13" t="str">
        <f>IF($C1366="","",$J1366-$K1366)</f>
        <v/>
      </c>
      <c r="M1366" t="str">
        <f>IF($C1366="","",IF($L1366&lt;=0,"Payé",IF($K1366=0,"Impayé","Partiel")))</f>
        <v/>
      </c>
    </row>
    <row r="1367" spans="1:13" ht="15">
      <c r="A1367" s="17"/>
      <c r="B1367" t="str">
        <f>IF($A1367="","",YEAR($A1367)*100+MONTH($A1367))</f>
        <v/>
      </c>
      <c r="D1367" t="str">
        <f>IF($C1367="","",VLOOKUP($C1367,Baux!$A:$K,2,FALSE))</f>
        <v/>
      </c>
      <c r="E1367" t="str">
        <f>IF($C1367="","",VLOOKUP(VLOOKUP($C1367,Baux!$A:$K,3,FALSE),Locataires!$A:$I,2,FALSE))</f>
        <v/>
      </c>
      <c r="F1367" t="str">
        <f>IF($C1367="","",VLOOKUP($C1367,Baux!$A:$K,8,FALSE))</f>
        <v/>
      </c>
      <c r="G1367" s="12" t="str">
        <f>IF(OR($A1367="",$F1367=""),"",DATE(YEAR($A1367),MONTH($A1367),$F1367))</f>
        <v/>
      </c>
      <c r="H1367" s="13" t="str">
        <f>IF($C1367="","",VLOOKUP($C1367,Baux!$A:$K,6,FALSE))</f>
        <v/>
      </c>
      <c r="I1367" s="13" t="str">
        <f>IF($C1367="","",VLOOKUP($C1367,Baux!$A:$K,7,FALSE))</f>
        <v/>
      </c>
      <c r="J1367" s="13" t="str">
        <f>IF($C1367="","",$H1367+$I1367)</f>
        <v/>
      </c>
      <c r="K1367" s="13" t="str">
        <f>IF($C1367="","",SUMIFS(Banque_Transactions!$E:$E,Banque_Transactions!$G:$G,$C1367&amp;"-"&amp;$B1367))</f>
        <v/>
      </c>
      <c r="L1367" s="13" t="str">
        <f>IF($C1367="","",$J1367-$K1367)</f>
        <v/>
      </c>
      <c r="M1367" t="str">
        <f>IF($C1367="","",IF($L1367&lt;=0,"Payé",IF($K1367=0,"Impayé","Partiel")))</f>
        <v/>
      </c>
    </row>
    <row r="1368" spans="1:13" ht="15">
      <c r="A1368" s="17"/>
      <c r="B1368" t="str">
        <f>IF($A1368="","",YEAR($A1368)*100+MONTH($A1368))</f>
        <v/>
      </c>
      <c r="D1368" t="str">
        <f>IF($C1368="","",VLOOKUP($C1368,Baux!$A:$K,2,FALSE))</f>
        <v/>
      </c>
      <c r="E1368" t="str">
        <f>IF($C1368="","",VLOOKUP(VLOOKUP($C1368,Baux!$A:$K,3,FALSE),Locataires!$A:$I,2,FALSE))</f>
        <v/>
      </c>
      <c r="F1368" t="str">
        <f>IF($C1368="","",VLOOKUP($C1368,Baux!$A:$K,8,FALSE))</f>
        <v/>
      </c>
      <c r="G1368" s="12" t="str">
        <f>IF(OR($A1368="",$F1368=""),"",DATE(YEAR($A1368),MONTH($A1368),$F1368))</f>
        <v/>
      </c>
      <c r="H1368" s="13" t="str">
        <f>IF($C1368="","",VLOOKUP($C1368,Baux!$A:$K,6,FALSE))</f>
        <v/>
      </c>
      <c r="I1368" s="13" t="str">
        <f>IF($C1368="","",VLOOKUP($C1368,Baux!$A:$K,7,FALSE))</f>
        <v/>
      </c>
      <c r="J1368" s="13" t="str">
        <f>IF($C1368="","",$H1368+$I1368)</f>
        <v/>
      </c>
      <c r="K1368" s="13" t="str">
        <f>IF($C1368="","",SUMIFS(Banque_Transactions!$E:$E,Banque_Transactions!$G:$G,$C1368&amp;"-"&amp;$B1368))</f>
        <v/>
      </c>
      <c r="L1368" s="13" t="str">
        <f>IF($C1368="","",$J1368-$K1368)</f>
        <v/>
      </c>
      <c r="M1368" t="str">
        <f>IF($C1368="","",IF($L1368&lt;=0,"Payé",IF($K1368=0,"Impayé","Partiel")))</f>
        <v/>
      </c>
    </row>
    <row r="1369" spans="1:13" ht="15">
      <c r="A1369" s="17"/>
      <c r="B1369" t="str">
        <f>IF($A1369="","",YEAR($A1369)*100+MONTH($A1369))</f>
        <v/>
      </c>
      <c r="D1369" t="str">
        <f>IF($C1369="","",VLOOKUP($C1369,Baux!$A:$K,2,FALSE))</f>
        <v/>
      </c>
      <c r="E1369" t="str">
        <f>IF($C1369="","",VLOOKUP(VLOOKUP($C1369,Baux!$A:$K,3,FALSE),Locataires!$A:$I,2,FALSE))</f>
        <v/>
      </c>
      <c r="F1369" t="str">
        <f>IF($C1369="","",VLOOKUP($C1369,Baux!$A:$K,8,FALSE))</f>
        <v/>
      </c>
      <c r="G1369" s="12" t="str">
        <f>IF(OR($A1369="",$F1369=""),"",DATE(YEAR($A1369),MONTH($A1369),$F1369))</f>
        <v/>
      </c>
      <c r="H1369" s="13" t="str">
        <f>IF($C1369="","",VLOOKUP($C1369,Baux!$A:$K,6,FALSE))</f>
        <v/>
      </c>
      <c r="I1369" s="13" t="str">
        <f>IF($C1369="","",VLOOKUP($C1369,Baux!$A:$K,7,FALSE))</f>
        <v/>
      </c>
      <c r="J1369" s="13" t="str">
        <f>IF($C1369="","",$H1369+$I1369)</f>
        <v/>
      </c>
      <c r="K1369" s="13" t="str">
        <f>IF($C1369="","",SUMIFS(Banque_Transactions!$E:$E,Banque_Transactions!$G:$G,$C1369&amp;"-"&amp;$B1369))</f>
        <v/>
      </c>
      <c r="L1369" s="13" t="str">
        <f>IF($C1369="","",$J1369-$K1369)</f>
        <v/>
      </c>
      <c r="M1369" t="str">
        <f>IF($C1369="","",IF($L1369&lt;=0,"Payé",IF($K1369=0,"Impayé","Partiel")))</f>
        <v/>
      </c>
    </row>
    <row r="1370" spans="1:13" ht="15">
      <c r="A1370" s="17"/>
      <c r="B1370" t="str">
        <f>IF($A1370="","",YEAR($A1370)*100+MONTH($A1370))</f>
        <v/>
      </c>
      <c r="D1370" t="str">
        <f>IF($C1370="","",VLOOKUP($C1370,Baux!$A:$K,2,FALSE))</f>
        <v/>
      </c>
      <c r="E1370" t="str">
        <f>IF($C1370="","",VLOOKUP(VLOOKUP($C1370,Baux!$A:$K,3,FALSE),Locataires!$A:$I,2,FALSE))</f>
        <v/>
      </c>
      <c r="F1370" t="str">
        <f>IF($C1370="","",VLOOKUP($C1370,Baux!$A:$K,8,FALSE))</f>
        <v/>
      </c>
      <c r="G1370" s="12" t="str">
        <f>IF(OR($A1370="",$F1370=""),"",DATE(YEAR($A1370),MONTH($A1370),$F1370))</f>
        <v/>
      </c>
      <c r="H1370" s="13" t="str">
        <f>IF($C1370="","",VLOOKUP($C1370,Baux!$A:$K,6,FALSE))</f>
        <v/>
      </c>
      <c r="I1370" s="13" t="str">
        <f>IF($C1370="","",VLOOKUP($C1370,Baux!$A:$K,7,FALSE))</f>
        <v/>
      </c>
      <c r="J1370" s="13" t="str">
        <f>IF($C1370="","",$H1370+$I1370)</f>
        <v/>
      </c>
      <c r="K1370" s="13" t="str">
        <f>IF($C1370="","",SUMIFS(Banque_Transactions!$E:$E,Banque_Transactions!$G:$G,$C1370&amp;"-"&amp;$B1370))</f>
        <v/>
      </c>
      <c r="L1370" s="13" t="str">
        <f>IF($C1370="","",$J1370-$K1370)</f>
        <v/>
      </c>
      <c r="M1370" t="str">
        <f>IF($C1370="","",IF($L1370&lt;=0,"Payé",IF($K1370=0,"Impayé","Partiel")))</f>
        <v/>
      </c>
    </row>
    <row r="1371" spans="1:13" ht="15">
      <c r="A1371" s="17"/>
      <c r="B1371" t="str">
        <f>IF($A1371="","",YEAR($A1371)*100+MONTH($A1371))</f>
        <v/>
      </c>
      <c r="D1371" t="str">
        <f>IF($C1371="","",VLOOKUP($C1371,Baux!$A:$K,2,FALSE))</f>
        <v/>
      </c>
      <c r="E1371" t="str">
        <f>IF($C1371="","",VLOOKUP(VLOOKUP($C1371,Baux!$A:$K,3,FALSE),Locataires!$A:$I,2,FALSE))</f>
        <v/>
      </c>
      <c r="F1371" t="str">
        <f>IF($C1371="","",VLOOKUP($C1371,Baux!$A:$K,8,FALSE))</f>
        <v/>
      </c>
      <c r="G1371" s="12" t="str">
        <f>IF(OR($A1371="",$F1371=""),"",DATE(YEAR($A1371),MONTH($A1371),$F1371))</f>
        <v/>
      </c>
      <c r="H1371" s="13" t="str">
        <f>IF($C1371="","",VLOOKUP($C1371,Baux!$A:$K,6,FALSE))</f>
        <v/>
      </c>
      <c r="I1371" s="13" t="str">
        <f>IF($C1371="","",VLOOKUP($C1371,Baux!$A:$K,7,FALSE))</f>
        <v/>
      </c>
      <c r="J1371" s="13" t="str">
        <f>IF($C1371="","",$H1371+$I1371)</f>
        <v/>
      </c>
      <c r="K1371" s="13" t="str">
        <f>IF($C1371="","",SUMIFS(Banque_Transactions!$E:$E,Banque_Transactions!$G:$G,$C1371&amp;"-"&amp;$B1371))</f>
        <v/>
      </c>
      <c r="L1371" s="13" t="str">
        <f>IF($C1371="","",$J1371-$K1371)</f>
        <v/>
      </c>
      <c r="M1371" t="str">
        <f>IF($C1371="","",IF($L1371&lt;=0,"Payé",IF($K1371=0,"Impayé","Partiel")))</f>
        <v/>
      </c>
    </row>
    <row r="1372" spans="1:13" ht="15">
      <c r="A1372" s="17"/>
      <c r="B1372" t="str">
        <f>IF($A1372="","",YEAR($A1372)*100+MONTH($A1372))</f>
        <v/>
      </c>
      <c r="D1372" t="str">
        <f>IF($C1372="","",VLOOKUP($C1372,Baux!$A:$K,2,FALSE))</f>
        <v/>
      </c>
      <c r="E1372" t="str">
        <f>IF($C1372="","",VLOOKUP(VLOOKUP($C1372,Baux!$A:$K,3,FALSE),Locataires!$A:$I,2,FALSE))</f>
        <v/>
      </c>
      <c r="F1372" t="str">
        <f>IF($C1372="","",VLOOKUP($C1372,Baux!$A:$K,8,FALSE))</f>
        <v/>
      </c>
      <c r="G1372" s="12" t="str">
        <f>IF(OR($A1372="",$F1372=""),"",DATE(YEAR($A1372),MONTH($A1372),$F1372))</f>
        <v/>
      </c>
      <c r="H1372" s="13" t="str">
        <f>IF($C1372="","",VLOOKUP($C1372,Baux!$A:$K,6,FALSE))</f>
        <v/>
      </c>
      <c r="I1372" s="13" t="str">
        <f>IF($C1372="","",VLOOKUP($C1372,Baux!$A:$K,7,FALSE))</f>
        <v/>
      </c>
      <c r="J1372" s="13" t="str">
        <f>IF($C1372="","",$H1372+$I1372)</f>
        <v/>
      </c>
      <c r="K1372" s="13" t="str">
        <f>IF($C1372="","",SUMIFS(Banque_Transactions!$E:$E,Banque_Transactions!$G:$G,$C1372&amp;"-"&amp;$B1372))</f>
        <v/>
      </c>
      <c r="L1372" s="13" t="str">
        <f>IF($C1372="","",$J1372-$K1372)</f>
        <v/>
      </c>
      <c r="M1372" t="str">
        <f>IF($C1372="","",IF($L1372&lt;=0,"Payé",IF($K1372=0,"Impayé","Partiel")))</f>
        <v/>
      </c>
    </row>
    <row r="1373" spans="1:13" ht="15">
      <c r="A1373" s="17"/>
      <c r="B1373" t="str">
        <f>IF($A1373="","",YEAR($A1373)*100+MONTH($A1373))</f>
        <v/>
      </c>
      <c r="D1373" t="str">
        <f>IF($C1373="","",VLOOKUP($C1373,Baux!$A:$K,2,FALSE))</f>
        <v/>
      </c>
      <c r="E1373" t="str">
        <f>IF($C1373="","",VLOOKUP(VLOOKUP($C1373,Baux!$A:$K,3,FALSE),Locataires!$A:$I,2,FALSE))</f>
        <v/>
      </c>
      <c r="F1373" t="str">
        <f>IF($C1373="","",VLOOKUP($C1373,Baux!$A:$K,8,FALSE))</f>
        <v/>
      </c>
      <c r="G1373" s="12" t="str">
        <f>IF(OR($A1373="",$F1373=""),"",DATE(YEAR($A1373),MONTH($A1373),$F1373))</f>
        <v/>
      </c>
      <c r="H1373" s="13" t="str">
        <f>IF($C1373="","",VLOOKUP($C1373,Baux!$A:$K,6,FALSE))</f>
        <v/>
      </c>
      <c r="I1373" s="13" t="str">
        <f>IF($C1373="","",VLOOKUP($C1373,Baux!$A:$K,7,FALSE))</f>
        <v/>
      </c>
      <c r="J1373" s="13" t="str">
        <f>IF($C1373="","",$H1373+$I1373)</f>
        <v/>
      </c>
      <c r="K1373" s="13" t="str">
        <f>IF($C1373="","",SUMIFS(Banque_Transactions!$E:$E,Banque_Transactions!$G:$G,$C1373&amp;"-"&amp;$B1373))</f>
        <v/>
      </c>
      <c r="L1373" s="13" t="str">
        <f>IF($C1373="","",$J1373-$K1373)</f>
        <v/>
      </c>
      <c r="M1373" t="str">
        <f>IF($C1373="","",IF($L1373&lt;=0,"Payé",IF($K1373=0,"Impayé","Partiel")))</f>
        <v/>
      </c>
    </row>
    <row r="1374" spans="1:13" ht="15">
      <c r="A1374" s="17"/>
      <c r="B1374" t="str">
        <f>IF($A1374="","",YEAR($A1374)*100+MONTH($A1374))</f>
        <v/>
      </c>
      <c r="D1374" t="str">
        <f>IF($C1374="","",VLOOKUP($C1374,Baux!$A:$K,2,FALSE))</f>
        <v/>
      </c>
      <c r="E1374" t="str">
        <f>IF($C1374="","",VLOOKUP(VLOOKUP($C1374,Baux!$A:$K,3,FALSE),Locataires!$A:$I,2,FALSE))</f>
        <v/>
      </c>
      <c r="F1374" t="str">
        <f>IF($C1374="","",VLOOKUP($C1374,Baux!$A:$K,8,FALSE))</f>
        <v/>
      </c>
      <c r="G1374" s="12" t="str">
        <f>IF(OR($A1374="",$F1374=""),"",DATE(YEAR($A1374),MONTH($A1374),$F1374))</f>
        <v/>
      </c>
      <c r="H1374" s="13" t="str">
        <f>IF($C1374="","",VLOOKUP($C1374,Baux!$A:$K,6,FALSE))</f>
        <v/>
      </c>
      <c r="I1374" s="13" t="str">
        <f>IF($C1374="","",VLOOKUP($C1374,Baux!$A:$K,7,FALSE))</f>
        <v/>
      </c>
      <c r="J1374" s="13" t="str">
        <f>IF($C1374="","",$H1374+$I1374)</f>
        <v/>
      </c>
      <c r="K1374" s="13" t="str">
        <f>IF($C1374="","",SUMIFS(Banque_Transactions!$E:$E,Banque_Transactions!$G:$G,$C1374&amp;"-"&amp;$B1374))</f>
        <v/>
      </c>
      <c r="L1374" s="13" t="str">
        <f>IF($C1374="","",$J1374-$K1374)</f>
        <v/>
      </c>
      <c r="M1374" t="str">
        <f>IF($C1374="","",IF($L1374&lt;=0,"Payé",IF($K1374=0,"Impayé","Partiel")))</f>
        <v/>
      </c>
    </row>
    <row r="1375" spans="1:13" ht="15">
      <c r="A1375" s="17"/>
      <c r="B1375" t="str">
        <f>IF($A1375="","",YEAR($A1375)*100+MONTH($A1375))</f>
        <v/>
      </c>
      <c r="D1375" t="str">
        <f>IF($C1375="","",VLOOKUP($C1375,Baux!$A:$K,2,FALSE))</f>
        <v/>
      </c>
      <c r="E1375" t="str">
        <f>IF($C1375="","",VLOOKUP(VLOOKUP($C1375,Baux!$A:$K,3,FALSE),Locataires!$A:$I,2,FALSE))</f>
        <v/>
      </c>
      <c r="F1375" t="str">
        <f>IF($C1375="","",VLOOKUP($C1375,Baux!$A:$K,8,FALSE))</f>
        <v/>
      </c>
      <c r="G1375" s="12" t="str">
        <f>IF(OR($A1375="",$F1375=""),"",DATE(YEAR($A1375),MONTH($A1375),$F1375))</f>
        <v/>
      </c>
      <c r="H1375" s="13" t="str">
        <f>IF($C1375="","",VLOOKUP($C1375,Baux!$A:$K,6,FALSE))</f>
        <v/>
      </c>
      <c r="I1375" s="13" t="str">
        <f>IF($C1375="","",VLOOKUP($C1375,Baux!$A:$K,7,FALSE))</f>
        <v/>
      </c>
      <c r="J1375" s="13" t="str">
        <f>IF($C1375="","",$H1375+$I1375)</f>
        <v/>
      </c>
      <c r="K1375" s="13" t="str">
        <f>IF($C1375="","",SUMIFS(Banque_Transactions!$E:$E,Banque_Transactions!$G:$G,$C1375&amp;"-"&amp;$B1375))</f>
        <v/>
      </c>
      <c r="L1375" s="13" t="str">
        <f>IF($C1375="","",$J1375-$K1375)</f>
        <v/>
      </c>
      <c r="M1375" t="str">
        <f>IF($C1375="","",IF($L1375&lt;=0,"Payé",IF($K1375=0,"Impayé","Partiel")))</f>
        <v/>
      </c>
    </row>
    <row r="1376" spans="1:13" ht="15">
      <c r="A1376" s="17"/>
      <c r="B1376" t="str">
        <f>IF($A1376="","",YEAR($A1376)*100+MONTH($A1376))</f>
        <v/>
      </c>
      <c r="D1376" t="str">
        <f>IF($C1376="","",VLOOKUP($C1376,Baux!$A:$K,2,FALSE))</f>
        <v/>
      </c>
      <c r="E1376" t="str">
        <f>IF($C1376="","",VLOOKUP(VLOOKUP($C1376,Baux!$A:$K,3,FALSE),Locataires!$A:$I,2,FALSE))</f>
        <v/>
      </c>
      <c r="F1376" t="str">
        <f>IF($C1376="","",VLOOKUP($C1376,Baux!$A:$K,8,FALSE))</f>
        <v/>
      </c>
      <c r="G1376" s="12" t="str">
        <f>IF(OR($A1376="",$F1376=""),"",DATE(YEAR($A1376),MONTH($A1376),$F1376))</f>
        <v/>
      </c>
      <c r="H1376" s="13" t="str">
        <f>IF($C1376="","",VLOOKUP($C1376,Baux!$A:$K,6,FALSE))</f>
        <v/>
      </c>
      <c r="I1376" s="13" t="str">
        <f>IF($C1376="","",VLOOKUP($C1376,Baux!$A:$K,7,FALSE))</f>
        <v/>
      </c>
      <c r="J1376" s="13" t="str">
        <f>IF($C1376="","",$H1376+$I1376)</f>
        <v/>
      </c>
      <c r="K1376" s="13" t="str">
        <f>IF($C1376="","",SUMIFS(Banque_Transactions!$E:$E,Banque_Transactions!$G:$G,$C1376&amp;"-"&amp;$B1376))</f>
        <v/>
      </c>
      <c r="L1376" s="13" t="str">
        <f>IF($C1376="","",$J1376-$K1376)</f>
        <v/>
      </c>
      <c r="M1376" t="str">
        <f>IF($C1376="","",IF($L1376&lt;=0,"Payé",IF($K1376=0,"Impayé","Partiel")))</f>
        <v/>
      </c>
    </row>
    <row r="1377" spans="1:13" ht="15">
      <c r="A1377" s="17"/>
      <c r="B1377" t="str">
        <f>IF($A1377="","",YEAR($A1377)*100+MONTH($A1377))</f>
        <v/>
      </c>
      <c r="D1377" t="str">
        <f>IF($C1377="","",VLOOKUP($C1377,Baux!$A:$K,2,FALSE))</f>
        <v/>
      </c>
      <c r="E1377" t="str">
        <f>IF($C1377="","",VLOOKUP(VLOOKUP($C1377,Baux!$A:$K,3,FALSE),Locataires!$A:$I,2,FALSE))</f>
        <v/>
      </c>
      <c r="F1377" t="str">
        <f>IF($C1377="","",VLOOKUP($C1377,Baux!$A:$K,8,FALSE))</f>
        <v/>
      </c>
      <c r="G1377" s="12" t="str">
        <f>IF(OR($A1377="",$F1377=""),"",DATE(YEAR($A1377),MONTH($A1377),$F1377))</f>
        <v/>
      </c>
      <c r="H1377" s="13" t="str">
        <f>IF($C1377="","",VLOOKUP($C1377,Baux!$A:$K,6,FALSE))</f>
        <v/>
      </c>
      <c r="I1377" s="13" t="str">
        <f>IF($C1377="","",VLOOKUP($C1377,Baux!$A:$K,7,FALSE))</f>
        <v/>
      </c>
      <c r="J1377" s="13" t="str">
        <f>IF($C1377="","",$H1377+$I1377)</f>
        <v/>
      </c>
      <c r="K1377" s="13" t="str">
        <f>IF($C1377="","",SUMIFS(Banque_Transactions!$E:$E,Banque_Transactions!$G:$G,$C1377&amp;"-"&amp;$B1377))</f>
        <v/>
      </c>
      <c r="L1377" s="13" t="str">
        <f>IF($C1377="","",$J1377-$K1377)</f>
        <v/>
      </c>
      <c r="M1377" t="str">
        <f>IF($C1377="","",IF($L1377&lt;=0,"Payé",IF($K1377=0,"Impayé","Partiel")))</f>
        <v/>
      </c>
    </row>
    <row r="1378" spans="1:13" ht="15">
      <c r="A1378" s="17"/>
      <c r="B1378" t="str">
        <f>IF($A1378="","",YEAR($A1378)*100+MONTH($A1378))</f>
        <v/>
      </c>
      <c r="D1378" t="str">
        <f>IF($C1378="","",VLOOKUP($C1378,Baux!$A:$K,2,FALSE))</f>
        <v/>
      </c>
      <c r="E1378" t="str">
        <f>IF($C1378="","",VLOOKUP(VLOOKUP($C1378,Baux!$A:$K,3,FALSE),Locataires!$A:$I,2,FALSE))</f>
        <v/>
      </c>
      <c r="F1378" t="str">
        <f>IF($C1378="","",VLOOKUP($C1378,Baux!$A:$K,8,FALSE))</f>
        <v/>
      </c>
      <c r="G1378" s="12" t="str">
        <f>IF(OR($A1378="",$F1378=""),"",DATE(YEAR($A1378),MONTH($A1378),$F1378))</f>
        <v/>
      </c>
      <c r="H1378" s="13" t="str">
        <f>IF($C1378="","",VLOOKUP($C1378,Baux!$A:$K,6,FALSE))</f>
        <v/>
      </c>
      <c r="I1378" s="13" t="str">
        <f>IF($C1378="","",VLOOKUP($C1378,Baux!$A:$K,7,FALSE))</f>
        <v/>
      </c>
      <c r="J1378" s="13" t="str">
        <f>IF($C1378="","",$H1378+$I1378)</f>
        <v/>
      </c>
      <c r="K1378" s="13" t="str">
        <f>IF($C1378="","",SUMIFS(Banque_Transactions!$E:$E,Banque_Transactions!$G:$G,$C1378&amp;"-"&amp;$B1378))</f>
        <v/>
      </c>
      <c r="L1378" s="13" t="str">
        <f>IF($C1378="","",$J1378-$K1378)</f>
        <v/>
      </c>
      <c r="M1378" t="str">
        <f>IF($C1378="","",IF($L1378&lt;=0,"Payé",IF($K1378=0,"Impayé","Partiel")))</f>
        <v/>
      </c>
    </row>
    <row r="1379" spans="1:13" ht="15">
      <c r="A1379" s="17"/>
      <c r="B1379" t="str">
        <f>IF($A1379="","",YEAR($A1379)*100+MONTH($A1379))</f>
        <v/>
      </c>
      <c r="D1379" t="str">
        <f>IF($C1379="","",VLOOKUP($C1379,Baux!$A:$K,2,FALSE))</f>
        <v/>
      </c>
      <c r="E1379" t="str">
        <f>IF($C1379="","",VLOOKUP(VLOOKUP($C1379,Baux!$A:$K,3,FALSE),Locataires!$A:$I,2,FALSE))</f>
        <v/>
      </c>
      <c r="F1379" t="str">
        <f>IF($C1379="","",VLOOKUP($C1379,Baux!$A:$K,8,FALSE))</f>
        <v/>
      </c>
      <c r="G1379" s="12" t="str">
        <f>IF(OR($A1379="",$F1379=""),"",DATE(YEAR($A1379),MONTH($A1379),$F1379))</f>
        <v/>
      </c>
      <c r="H1379" s="13" t="str">
        <f>IF($C1379="","",VLOOKUP($C1379,Baux!$A:$K,6,FALSE))</f>
        <v/>
      </c>
      <c r="I1379" s="13" t="str">
        <f>IF($C1379="","",VLOOKUP($C1379,Baux!$A:$K,7,FALSE))</f>
        <v/>
      </c>
      <c r="J1379" s="13" t="str">
        <f>IF($C1379="","",$H1379+$I1379)</f>
        <v/>
      </c>
      <c r="K1379" s="13" t="str">
        <f>IF($C1379="","",SUMIFS(Banque_Transactions!$E:$E,Banque_Transactions!$G:$G,$C1379&amp;"-"&amp;$B1379))</f>
        <v/>
      </c>
      <c r="L1379" s="13" t="str">
        <f>IF($C1379="","",$J1379-$K1379)</f>
        <v/>
      </c>
      <c r="M1379" t="str">
        <f>IF($C1379="","",IF($L1379&lt;=0,"Payé",IF($K1379=0,"Impayé","Partiel")))</f>
        <v/>
      </c>
    </row>
    <row r="1380" spans="1:13" ht="15">
      <c r="A1380" s="17"/>
      <c r="B1380" t="str">
        <f>IF($A1380="","",YEAR($A1380)*100+MONTH($A1380))</f>
        <v/>
      </c>
      <c r="D1380" t="str">
        <f>IF($C1380="","",VLOOKUP($C1380,Baux!$A:$K,2,FALSE))</f>
        <v/>
      </c>
      <c r="E1380" t="str">
        <f>IF($C1380="","",VLOOKUP(VLOOKUP($C1380,Baux!$A:$K,3,FALSE),Locataires!$A:$I,2,FALSE))</f>
        <v/>
      </c>
      <c r="F1380" t="str">
        <f>IF($C1380="","",VLOOKUP($C1380,Baux!$A:$K,8,FALSE))</f>
        <v/>
      </c>
      <c r="G1380" s="12" t="str">
        <f>IF(OR($A1380="",$F1380=""),"",DATE(YEAR($A1380),MONTH($A1380),$F1380))</f>
        <v/>
      </c>
      <c r="H1380" s="13" t="str">
        <f>IF($C1380="","",VLOOKUP($C1380,Baux!$A:$K,6,FALSE))</f>
        <v/>
      </c>
      <c r="I1380" s="13" t="str">
        <f>IF($C1380="","",VLOOKUP($C1380,Baux!$A:$K,7,FALSE))</f>
        <v/>
      </c>
      <c r="J1380" s="13" t="str">
        <f>IF($C1380="","",$H1380+$I1380)</f>
        <v/>
      </c>
      <c r="K1380" s="13" t="str">
        <f>IF($C1380="","",SUMIFS(Banque_Transactions!$E:$E,Banque_Transactions!$G:$G,$C1380&amp;"-"&amp;$B1380))</f>
        <v/>
      </c>
      <c r="L1380" s="13" t="str">
        <f>IF($C1380="","",$J1380-$K1380)</f>
        <v/>
      </c>
      <c r="M1380" t="str">
        <f>IF($C1380="","",IF($L1380&lt;=0,"Payé",IF($K1380=0,"Impayé","Partiel")))</f>
        <v/>
      </c>
    </row>
    <row r="1381" spans="1:13" ht="15">
      <c r="A1381" s="17"/>
      <c r="B1381" t="str">
        <f>IF($A1381="","",YEAR($A1381)*100+MONTH($A1381))</f>
        <v/>
      </c>
      <c r="D1381" t="str">
        <f>IF($C1381="","",VLOOKUP($C1381,Baux!$A:$K,2,FALSE))</f>
        <v/>
      </c>
      <c r="E1381" t="str">
        <f>IF($C1381="","",VLOOKUP(VLOOKUP($C1381,Baux!$A:$K,3,FALSE),Locataires!$A:$I,2,FALSE))</f>
        <v/>
      </c>
      <c r="F1381" t="str">
        <f>IF($C1381="","",VLOOKUP($C1381,Baux!$A:$K,8,FALSE))</f>
        <v/>
      </c>
      <c r="G1381" s="12" t="str">
        <f>IF(OR($A1381="",$F1381=""),"",DATE(YEAR($A1381),MONTH($A1381),$F1381))</f>
        <v/>
      </c>
      <c r="H1381" s="13" t="str">
        <f>IF($C1381="","",VLOOKUP($C1381,Baux!$A:$K,6,FALSE))</f>
        <v/>
      </c>
      <c r="I1381" s="13" t="str">
        <f>IF($C1381="","",VLOOKUP($C1381,Baux!$A:$K,7,FALSE))</f>
        <v/>
      </c>
      <c r="J1381" s="13" t="str">
        <f>IF($C1381="","",$H1381+$I1381)</f>
        <v/>
      </c>
      <c r="K1381" s="13" t="str">
        <f>IF($C1381="","",SUMIFS(Banque_Transactions!$E:$E,Banque_Transactions!$G:$G,$C1381&amp;"-"&amp;$B1381))</f>
        <v/>
      </c>
      <c r="L1381" s="13" t="str">
        <f>IF($C1381="","",$J1381-$K1381)</f>
        <v/>
      </c>
      <c r="M1381" t="str">
        <f>IF($C1381="","",IF($L1381&lt;=0,"Payé",IF($K1381=0,"Impayé","Partiel")))</f>
        <v/>
      </c>
    </row>
    <row r="1382" spans="1:13" ht="15">
      <c r="A1382" s="17"/>
      <c r="B1382" t="str">
        <f>IF($A1382="","",YEAR($A1382)*100+MONTH($A1382))</f>
        <v/>
      </c>
      <c r="D1382" t="str">
        <f>IF($C1382="","",VLOOKUP($C1382,Baux!$A:$K,2,FALSE))</f>
        <v/>
      </c>
      <c r="E1382" t="str">
        <f>IF($C1382="","",VLOOKUP(VLOOKUP($C1382,Baux!$A:$K,3,FALSE),Locataires!$A:$I,2,FALSE))</f>
        <v/>
      </c>
      <c r="F1382" t="str">
        <f>IF($C1382="","",VLOOKUP($C1382,Baux!$A:$K,8,FALSE))</f>
        <v/>
      </c>
      <c r="G1382" s="12" t="str">
        <f>IF(OR($A1382="",$F1382=""),"",DATE(YEAR($A1382),MONTH($A1382),$F1382))</f>
        <v/>
      </c>
      <c r="H1382" s="13" t="str">
        <f>IF($C1382="","",VLOOKUP($C1382,Baux!$A:$K,6,FALSE))</f>
        <v/>
      </c>
      <c r="I1382" s="13" t="str">
        <f>IF($C1382="","",VLOOKUP($C1382,Baux!$A:$K,7,FALSE))</f>
        <v/>
      </c>
      <c r="J1382" s="13" t="str">
        <f>IF($C1382="","",$H1382+$I1382)</f>
        <v/>
      </c>
      <c r="K1382" s="13" t="str">
        <f>IF($C1382="","",SUMIFS(Banque_Transactions!$E:$E,Banque_Transactions!$G:$G,$C1382&amp;"-"&amp;$B1382))</f>
        <v/>
      </c>
      <c r="L1382" s="13" t="str">
        <f>IF($C1382="","",$J1382-$K1382)</f>
        <v/>
      </c>
      <c r="M1382" t="str">
        <f>IF($C1382="","",IF($L1382&lt;=0,"Payé",IF($K1382=0,"Impayé","Partiel")))</f>
        <v/>
      </c>
    </row>
    <row r="1383" spans="1:13" ht="15">
      <c r="A1383" s="17"/>
      <c r="B1383" t="str">
        <f>IF($A1383="","",YEAR($A1383)*100+MONTH($A1383))</f>
        <v/>
      </c>
      <c r="D1383" t="str">
        <f>IF($C1383="","",VLOOKUP($C1383,Baux!$A:$K,2,FALSE))</f>
        <v/>
      </c>
      <c r="E1383" t="str">
        <f>IF($C1383="","",VLOOKUP(VLOOKUP($C1383,Baux!$A:$K,3,FALSE),Locataires!$A:$I,2,FALSE))</f>
        <v/>
      </c>
      <c r="F1383" t="str">
        <f>IF($C1383="","",VLOOKUP($C1383,Baux!$A:$K,8,FALSE))</f>
        <v/>
      </c>
      <c r="G1383" s="12" t="str">
        <f>IF(OR($A1383="",$F1383=""),"",DATE(YEAR($A1383),MONTH($A1383),$F1383))</f>
        <v/>
      </c>
      <c r="H1383" s="13" t="str">
        <f>IF($C1383="","",VLOOKUP($C1383,Baux!$A:$K,6,FALSE))</f>
        <v/>
      </c>
      <c r="I1383" s="13" t="str">
        <f>IF($C1383="","",VLOOKUP($C1383,Baux!$A:$K,7,FALSE))</f>
        <v/>
      </c>
      <c r="J1383" s="13" t="str">
        <f>IF($C1383="","",$H1383+$I1383)</f>
        <v/>
      </c>
      <c r="K1383" s="13" t="str">
        <f>IF($C1383="","",SUMIFS(Banque_Transactions!$E:$E,Banque_Transactions!$G:$G,$C1383&amp;"-"&amp;$B1383))</f>
        <v/>
      </c>
      <c r="L1383" s="13" t="str">
        <f>IF($C1383="","",$J1383-$K1383)</f>
        <v/>
      </c>
      <c r="M1383" t="str">
        <f>IF($C1383="","",IF($L1383&lt;=0,"Payé",IF($K1383=0,"Impayé","Partiel")))</f>
        <v/>
      </c>
    </row>
    <row r="1384" spans="1:13" ht="15">
      <c r="A1384" s="17"/>
      <c r="B1384" t="str">
        <f>IF($A1384="","",YEAR($A1384)*100+MONTH($A1384))</f>
        <v/>
      </c>
      <c r="D1384" t="str">
        <f>IF($C1384="","",VLOOKUP($C1384,Baux!$A:$K,2,FALSE))</f>
        <v/>
      </c>
      <c r="E1384" t="str">
        <f>IF($C1384="","",VLOOKUP(VLOOKUP($C1384,Baux!$A:$K,3,FALSE),Locataires!$A:$I,2,FALSE))</f>
        <v/>
      </c>
      <c r="F1384" t="str">
        <f>IF($C1384="","",VLOOKUP($C1384,Baux!$A:$K,8,FALSE))</f>
        <v/>
      </c>
      <c r="G1384" s="12" t="str">
        <f>IF(OR($A1384="",$F1384=""),"",DATE(YEAR($A1384),MONTH($A1384),$F1384))</f>
        <v/>
      </c>
      <c r="H1384" s="13" t="str">
        <f>IF($C1384="","",VLOOKUP($C1384,Baux!$A:$K,6,FALSE))</f>
        <v/>
      </c>
      <c r="I1384" s="13" t="str">
        <f>IF($C1384="","",VLOOKUP($C1384,Baux!$A:$K,7,FALSE))</f>
        <v/>
      </c>
      <c r="J1384" s="13" t="str">
        <f>IF($C1384="","",$H1384+$I1384)</f>
        <v/>
      </c>
      <c r="K1384" s="13" t="str">
        <f>IF($C1384="","",SUMIFS(Banque_Transactions!$E:$E,Banque_Transactions!$G:$G,$C1384&amp;"-"&amp;$B1384))</f>
        <v/>
      </c>
      <c r="L1384" s="13" t="str">
        <f>IF($C1384="","",$J1384-$K1384)</f>
        <v/>
      </c>
      <c r="M1384" t="str">
        <f>IF($C1384="","",IF($L1384&lt;=0,"Payé",IF($K1384=0,"Impayé","Partiel")))</f>
        <v/>
      </c>
    </row>
    <row r="1385" spans="1:13" ht="15">
      <c r="A1385" s="17"/>
      <c r="B1385" t="str">
        <f>IF($A1385="","",YEAR($A1385)*100+MONTH($A1385))</f>
        <v/>
      </c>
      <c r="D1385" t="str">
        <f>IF($C1385="","",VLOOKUP($C1385,Baux!$A:$K,2,FALSE))</f>
        <v/>
      </c>
      <c r="E1385" t="str">
        <f>IF($C1385="","",VLOOKUP(VLOOKUP($C1385,Baux!$A:$K,3,FALSE),Locataires!$A:$I,2,FALSE))</f>
        <v/>
      </c>
      <c r="F1385" t="str">
        <f>IF($C1385="","",VLOOKUP($C1385,Baux!$A:$K,8,FALSE))</f>
        <v/>
      </c>
      <c r="G1385" s="12" t="str">
        <f>IF(OR($A1385="",$F1385=""),"",DATE(YEAR($A1385),MONTH($A1385),$F1385))</f>
        <v/>
      </c>
      <c r="H1385" s="13" t="str">
        <f>IF($C1385="","",VLOOKUP($C1385,Baux!$A:$K,6,FALSE))</f>
        <v/>
      </c>
      <c r="I1385" s="13" t="str">
        <f>IF($C1385="","",VLOOKUP($C1385,Baux!$A:$K,7,FALSE))</f>
        <v/>
      </c>
      <c r="J1385" s="13" t="str">
        <f>IF($C1385="","",$H1385+$I1385)</f>
        <v/>
      </c>
      <c r="K1385" s="13" t="str">
        <f>IF($C1385="","",SUMIFS(Banque_Transactions!$E:$E,Banque_Transactions!$G:$G,$C1385&amp;"-"&amp;$B1385))</f>
        <v/>
      </c>
      <c r="L1385" s="13" t="str">
        <f>IF($C1385="","",$J1385-$K1385)</f>
        <v/>
      </c>
      <c r="M1385" t="str">
        <f>IF($C1385="","",IF($L1385&lt;=0,"Payé",IF($K1385=0,"Impayé","Partiel")))</f>
        <v/>
      </c>
    </row>
    <row r="1386" spans="1:13" ht="15">
      <c r="A1386" s="17"/>
      <c r="B1386" t="str">
        <f>IF($A1386="","",YEAR($A1386)*100+MONTH($A1386))</f>
        <v/>
      </c>
      <c r="D1386" t="str">
        <f>IF($C1386="","",VLOOKUP($C1386,Baux!$A:$K,2,FALSE))</f>
        <v/>
      </c>
      <c r="E1386" t="str">
        <f>IF($C1386="","",VLOOKUP(VLOOKUP($C1386,Baux!$A:$K,3,FALSE),Locataires!$A:$I,2,FALSE))</f>
        <v/>
      </c>
      <c r="F1386" t="str">
        <f>IF($C1386="","",VLOOKUP($C1386,Baux!$A:$K,8,FALSE))</f>
        <v/>
      </c>
      <c r="G1386" s="12" t="str">
        <f>IF(OR($A1386="",$F1386=""),"",DATE(YEAR($A1386),MONTH($A1386),$F1386))</f>
        <v/>
      </c>
      <c r="H1386" s="13" t="str">
        <f>IF($C1386="","",VLOOKUP($C1386,Baux!$A:$K,6,FALSE))</f>
        <v/>
      </c>
      <c r="I1386" s="13" t="str">
        <f>IF($C1386="","",VLOOKUP($C1386,Baux!$A:$K,7,FALSE))</f>
        <v/>
      </c>
      <c r="J1386" s="13" t="str">
        <f>IF($C1386="","",$H1386+$I1386)</f>
        <v/>
      </c>
      <c r="K1386" s="13" t="str">
        <f>IF($C1386="","",SUMIFS(Banque_Transactions!$E:$E,Banque_Transactions!$G:$G,$C1386&amp;"-"&amp;$B1386))</f>
        <v/>
      </c>
      <c r="L1386" s="13" t="str">
        <f>IF($C1386="","",$J1386-$K1386)</f>
        <v/>
      </c>
      <c r="M1386" t="str">
        <f>IF($C1386="","",IF($L1386&lt;=0,"Payé",IF($K1386=0,"Impayé","Partiel")))</f>
        <v/>
      </c>
    </row>
    <row r="1387" spans="1:13" ht="15">
      <c r="A1387" s="17"/>
      <c r="B1387" t="str">
        <f>IF($A1387="","",YEAR($A1387)*100+MONTH($A1387))</f>
        <v/>
      </c>
      <c r="D1387" t="str">
        <f>IF($C1387="","",VLOOKUP($C1387,Baux!$A:$K,2,FALSE))</f>
        <v/>
      </c>
      <c r="E1387" t="str">
        <f>IF($C1387="","",VLOOKUP(VLOOKUP($C1387,Baux!$A:$K,3,FALSE),Locataires!$A:$I,2,FALSE))</f>
        <v/>
      </c>
      <c r="F1387" t="str">
        <f>IF($C1387="","",VLOOKUP($C1387,Baux!$A:$K,8,FALSE))</f>
        <v/>
      </c>
      <c r="G1387" s="12" t="str">
        <f>IF(OR($A1387="",$F1387=""),"",DATE(YEAR($A1387),MONTH($A1387),$F1387))</f>
        <v/>
      </c>
      <c r="H1387" s="13" t="str">
        <f>IF($C1387="","",VLOOKUP($C1387,Baux!$A:$K,6,FALSE))</f>
        <v/>
      </c>
      <c r="I1387" s="13" t="str">
        <f>IF($C1387="","",VLOOKUP($C1387,Baux!$A:$K,7,FALSE))</f>
        <v/>
      </c>
      <c r="J1387" s="13" t="str">
        <f>IF($C1387="","",$H1387+$I1387)</f>
        <v/>
      </c>
      <c r="K1387" s="13" t="str">
        <f>IF($C1387="","",SUMIFS(Banque_Transactions!$E:$E,Banque_Transactions!$G:$G,$C1387&amp;"-"&amp;$B1387))</f>
        <v/>
      </c>
      <c r="L1387" s="13" t="str">
        <f>IF($C1387="","",$J1387-$K1387)</f>
        <v/>
      </c>
      <c r="M1387" t="str">
        <f>IF($C1387="","",IF($L1387&lt;=0,"Payé",IF($K1387=0,"Impayé","Partiel")))</f>
        <v/>
      </c>
    </row>
    <row r="1388" spans="1:13" ht="15">
      <c r="A1388" s="17"/>
      <c r="B1388" t="str">
        <f>IF($A1388="","",YEAR($A1388)*100+MONTH($A1388))</f>
        <v/>
      </c>
      <c r="D1388" t="str">
        <f>IF($C1388="","",VLOOKUP($C1388,Baux!$A:$K,2,FALSE))</f>
        <v/>
      </c>
      <c r="E1388" t="str">
        <f>IF($C1388="","",VLOOKUP(VLOOKUP($C1388,Baux!$A:$K,3,FALSE),Locataires!$A:$I,2,FALSE))</f>
        <v/>
      </c>
      <c r="F1388" t="str">
        <f>IF($C1388="","",VLOOKUP($C1388,Baux!$A:$K,8,FALSE))</f>
        <v/>
      </c>
      <c r="G1388" s="12" t="str">
        <f>IF(OR($A1388="",$F1388=""),"",DATE(YEAR($A1388),MONTH($A1388),$F1388))</f>
        <v/>
      </c>
      <c r="H1388" s="13" t="str">
        <f>IF($C1388="","",VLOOKUP($C1388,Baux!$A:$K,6,FALSE))</f>
        <v/>
      </c>
      <c r="I1388" s="13" t="str">
        <f>IF($C1388="","",VLOOKUP($C1388,Baux!$A:$K,7,FALSE))</f>
        <v/>
      </c>
      <c r="J1388" s="13" t="str">
        <f>IF($C1388="","",$H1388+$I1388)</f>
        <v/>
      </c>
      <c r="K1388" s="13" t="str">
        <f>IF($C1388="","",SUMIFS(Banque_Transactions!$E:$E,Banque_Transactions!$G:$G,$C1388&amp;"-"&amp;$B1388))</f>
        <v/>
      </c>
      <c r="L1388" s="13" t="str">
        <f>IF($C1388="","",$J1388-$K1388)</f>
        <v/>
      </c>
      <c r="M1388" t="str">
        <f>IF($C1388="","",IF($L1388&lt;=0,"Payé",IF($K1388=0,"Impayé","Partiel")))</f>
        <v/>
      </c>
    </row>
    <row r="1389" spans="1:13" ht="15">
      <c r="A1389" s="17"/>
      <c r="B1389" t="str">
        <f>IF($A1389="","",YEAR($A1389)*100+MONTH($A1389))</f>
        <v/>
      </c>
      <c r="D1389" t="str">
        <f>IF($C1389="","",VLOOKUP($C1389,Baux!$A:$K,2,FALSE))</f>
        <v/>
      </c>
      <c r="E1389" t="str">
        <f>IF($C1389="","",VLOOKUP(VLOOKUP($C1389,Baux!$A:$K,3,FALSE),Locataires!$A:$I,2,FALSE))</f>
        <v/>
      </c>
      <c r="F1389" t="str">
        <f>IF($C1389="","",VLOOKUP($C1389,Baux!$A:$K,8,FALSE))</f>
        <v/>
      </c>
      <c r="G1389" s="12" t="str">
        <f>IF(OR($A1389="",$F1389=""),"",DATE(YEAR($A1389),MONTH($A1389),$F1389))</f>
        <v/>
      </c>
      <c r="H1389" s="13" t="str">
        <f>IF($C1389="","",VLOOKUP($C1389,Baux!$A:$K,6,FALSE))</f>
        <v/>
      </c>
      <c r="I1389" s="13" t="str">
        <f>IF($C1389="","",VLOOKUP($C1389,Baux!$A:$K,7,FALSE))</f>
        <v/>
      </c>
      <c r="J1389" s="13" t="str">
        <f>IF($C1389="","",$H1389+$I1389)</f>
        <v/>
      </c>
      <c r="K1389" s="13" t="str">
        <f>IF($C1389="","",SUMIFS(Banque_Transactions!$E:$E,Banque_Transactions!$G:$G,$C1389&amp;"-"&amp;$B1389))</f>
        <v/>
      </c>
      <c r="L1389" s="13" t="str">
        <f>IF($C1389="","",$J1389-$K1389)</f>
        <v/>
      </c>
      <c r="M1389" t="str">
        <f>IF($C1389="","",IF($L1389&lt;=0,"Payé",IF($K1389=0,"Impayé","Partiel")))</f>
        <v/>
      </c>
    </row>
    <row r="1390" spans="1:13" ht="15">
      <c r="A1390" s="17"/>
      <c r="B1390" t="str">
        <f>IF($A1390="","",YEAR($A1390)*100+MONTH($A1390))</f>
        <v/>
      </c>
      <c r="D1390" t="str">
        <f>IF($C1390="","",VLOOKUP($C1390,Baux!$A:$K,2,FALSE))</f>
        <v/>
      </c>
      <c r="E1390" t="str">
        <f>IF($C1390="","",VLOOKUP(VLOOKUP($C1390,Baux!$A:$K,3,FALSE),Locataires!$A:$I,2,FALSE))</f>
        <v/>
      </c>
      <c r="F1390" t="str">
        <f>IF($C1390="","",VLOOKUP($C1390,Baux!$A:$K,8,FALSE))</f>
        <v/>
      </c>
      <c r="G1390" s="12" t="str">
        <f>IF(OR($A1390="",$F1390=""),"",DATE(YEAR($A1390),MONTH($A1390),$F1390))</f>
        <v/>
      </c>
      <c r="H1390" s="13" t="str">
        <f>IF($C1390="","",VLOOKUP($C1390,Baux!$A:$K,6,FALSE))</f>
        <v/>
      </c>
      <c r="I1390" s="13" t="str">
        <f>IF($C1390="","",VLOOKUP($C1390,Baux!$A:$K,7,FALSE))</f>
        <v/>
      </c>
      <c r="J1390" s="13" t="str">
        <f>IF($C1390="","",$H1390+$I1390)</f>
        <v/>
      </c>
      <c r="K1390" s="13" t="str">
        <f>IF($C1390="","",SUMIFS(Banque_Transactions!$E:$E,Banque_Transactions!$G:$G,$C1390&amp;"-"&amp;$B1390))</f>
        <v/>
      </c>
      <c r="L1390" s="13" t="str">
        <f>IF($C1390="","",$J1390-$K1390)</f>
        <v/>
      </c>
      <c r="M1390" t="str">
        <f>IF($C1390="","",IF($L1390&lt;=0,"Payé",IF($K1390=0,"Impayé","Partiel")))</f>
        <v/>
      </c>
    </row>
    <row r="1391" spans="1:13" ht="15">
      <c r="A1391" s="17"/>
      <c r="B1391" t="str">
        <f>IF($A1391="","",YEAR($A1391)*100+MONTH($A1391))</f>
        <v/>
      </c>
      <c r="D1391" t="str">
        <f>IF($C1391="","",VLOOKUP($C1391,Baux!$A:$K,2,FALSE))</f>
        <v/>
      </c>
      <c r="E1391" t="str">
        <f>IF($C1391="","",VLOOKUP(VLOOKUP($C1391,Baux!$A:$K,3,FALSE),Locataires!$A:$I,2,FALSE))</f>
        <v/>
      </c>
      <c r="F1391" t="str">
        <f>IF($C1391="","",VLOOKUP($C1391,Baux!$A:$K,8,FALSE))</f>
        <v/>
      </c>
      <c r="G1391" s="12" t="str">
        <f>IF(OR($A1391="",$F1391=""),"",DATE(YEAR($A1391),MONTH($A1391),$F1391))</f>
        <v/>
      </c>
      <c r="H1391" s="13" t="str">
        <f>IF($C1391="","",VLOOKUP($C1391,Baux!$A:$K,6,FALSE))</f>
        <v/>
      </c>
      <c r="I1391" s="13" t="str">
        <f>IF($C1391="","",VLOOKUP($C1391,Baux!$A:$K,7,FALSE))</f>
        <v/>
      </c>
      <c r="J1391" s="13" t="str">
        <f>IF($C1391="","",$H1391+$I1391)</f>
        <v/>
      </c>
      <c r="K1391" s="13" t="str">
        <f>IF($C1391="","",SUMIFS(Banque_Transactions!$E:$E,Banque_Transactions!$G:$G,$C1391&amp;"-"&amp;$B1391))</f>
        <v/>
      </c>
      <c r="L1391" s="13" t="str">
        <f>IF($C1391="","",$J1391-$K1391)</f>
        <v/>
      </c>
      <c r="M1391" t="str">
        <f>IF($C1391="","",IF($L1391&lt;=0,"Payé",IF($K1391=0,"Impayé","Partiel")))</f>
        <v/>
      </c>
    </row>
    <row r="1392" spans="1:13" ht="15">
      <c r="A1392" s="17"/>
      <c r="B1392" t="str">
        <f>IF($A1392="","",YEAR($A1392)*100+MONTH($A1392))</f>
        <v/>
      </c>
      <c r="D1392" t="str">
        <f>IF($C1392="","",VLOOKUP($C1392,Baux!$A:$K,2,FALSE))</f>
        <v/>
      </c>
      <c r="E1392" t="str">
        <f>IF($C1392="","",VLOOKUP(VLOOKUP($C1392,Baux!$A:$K,3,FALSE),Locataires!$A:$I,2,FALSE))</f>
        <v/>
      </c>
      <c r="F1392" t="str">
        <f>IF($C1392="","",VLOOKUP($C1392,Baux!$A:$K,8,FALSE))</f>
        <v/>
      </c>
      <c r="G1392" s="12" t="str">
        <f>IF(OR($A1392="",$F1392=""),"",DATE(YEAR($A1392),MONTH($A1392),$F1392))</f>
        <v/>
      </c>
      <c r="H1392" s="13" t="str">
        <f>IF($C1392="","",VLOOKUP($C1392,Baux!$A:$K,6,FALSE))</f>
        <v/>
      </c>
      <c r="I1392" s="13" t="str">
        <f>IF($C1392="","",VLOOKUP($C1392,Baux!$A:$K,7,FALSE))</f>
        <v/>
      </c>
      <c r="J1392" s="13" t="str">
        <f>IF($C1392="","",$H1392+$I1392)</f>
        <v/>
      </c>
      <c r="K1392" s="13" t="str">
        <f>IF($C1392="","",SUMIFS(Banque_Transactions!$E:$E,Banque_Transactions!$G:$G,$C1392&amp;"-"&amp;$B1392))</f>
        <v/>
      </c>
      <c r="L1392" s="13" t="str">
        <f>IF($C1392="","",$J1392-$K1392)</f>
        <v/>
      </c>
      <c r="M1392" t="str">
        <f>IF($C1392="","",IF($L1392&lt;=0,"Payé",IF($K1392=0,"Impayé","Partiel")))</f>
        <v/>
      </c>
    </row>
    <row r="1393" spans="1:13" ht="15">
      <c r="A1393" s="17"/>
      <c r="B1393" t="str">
        <f>IF($A1393="","",YEAR($A1393)*100+MONTH($A1393))</f>
        <v/>
      </c>
      <c r="D1393" t="str">
        <f>IF($C1393="","",VLOOKUP($C1393,Baux!$A:$K,2,FALSE))</f>
        <v/>
      </c>
      <c r="E1393" t="str">
        <f>IF($C1393="","",VLOOKUP(VLOOKUP($C1393,Baux!$A:$K,3,FALSE),Locataires!$A:$I,2,FALSE))</f>
        <v/>
      </c>
      <c r="F1393" t="str">
        <f>IF($C1393="","",VLOOKUP($C1393,Baux!$A:$K,8,FALSE))</f>
        <v/>
      </c>
      <c r="G1393" s="12" t="str">
        <f>IF(OR($A1393="",$F1393=""),"",DATE(YEAR($A1393),MONTH($A1393),$F1393))</f>
        <v/>
      </c>
      <c r="H1393" s="13" t="str">
        <f>IF($C1393="","",VLOOKUP($C1393,Baux!$A:$K,6,FALSE))</f>
        <v/>
      </c>
      <c r="I1393" s="13" t="str">
        <f>IF($C1393="","",VLOOKUP($C1393,Baux!$A:$K,7,FALSE))</f>
        <v/>
      </c>
      <c r="J1393" s="13" t="str">
        <f>IF($C1393="","",$H1393+$I1393)</f>
        <v/>
      </c>
      <c r="K1393" s="13" t="str">
        <f>IF($C1393="","",SUMIFS(Banque_Transactions!$E:$E,Banque_Transactions!$G:$G,$C1393&amp;"-"&amp;$B1393))</f>
        <v/>
      </c>
      <c r="L1393" s="13" t="str">
        <f>IF($C1393="","",$J1393-$K1393)</f>
        <v/>
      </c>
      <c r="M1393" t="str">
        <f>IF($C1393="","",IF($L1393&lt;=0,"Payé",IF($K1393=0,"Impayé","Partiel")))</f>
        <v/>
      </c>
    </row>
    <row r="1394" spans="1:13" ht="15">
      <c r="A1394" s="17"/>
      <c r="B1394" t="str">
        <f>IF($A1394="","",YEAR($A1394)*100+MONTH($A1394))</f>
        <v/>
      </c>
      <c r="D1394" t="str">
        <f>IF($C1394="","",VLOOKUP($C1394,Baux!$A:$K,2,FALSE))</f>
        <v/>
      </c>
      <c r="E1394" t="str">
        <f>IF($C1394="","",VLOOKUP(VLOOKUP($C1394,Baux!$A:$K,3,FALSE),Locataires!$A:$I,2,FALSE))</f>
        <v/>
      </c>
      <c r="F1394" t="str">
        <f>IF($C1394="","",VLOOKUP($C1394,Baux!$A:$K,8,FALSE))</f>
        <v/>
      </c>
      <c r="G1394" s="12" t="str">
        <f>IF(OR($A1394="",$F1394=""),"",DATE(YEAR($A1394),MONTH($A1394),$F1394))</f>
        <v/>
      </c>
      <c r="H1394" s="13" t="str">
        <f>IF($C1394="","",VLOOKUP($C1394,Baux!$A:$K,6,FALSE))</f>
        <v/>
      </c>
      <c r="I1394" s="13" t="str">
        <f>IF($C1394="","",VLOOKUP($C1394,Baux!$A:$K,7,FALSE))</f>
        <v/>
      </c>
      <c r="J1394" s="13" t="str">
        <f>IF($C1394="","",$H1394+$I1394)</f>
        <v/>
      </c>
      <c r="K1394" s="13" t="str">
        <f>IF($C1394="","",SUMIFS(Banque_Transactions!$E:$E,Banque_Transactions!$G:$G,$C1394&amp;"-"&amp;$B1394))</f>
        <v/>
      </c>
      <c r="L1394" s="13" t="str">
        <f>IF($C1394="","",$J1394-$K1394)</f>
        <v/>
      </c>
      <c r="M1394" t="str">
        <f>IF($C1394="","",IF($L1394&lt;=0,"Payé",IF($K1394=0,"Impayé","Partiel")))</f>
        <v/>
      </c>
    </row>
    <row r="1395" spans="1:13" ht="15">
      <c r="A1395" s="17"/>
      <c r="B1395" t="str">
        <f>IF($A1395="","",YEAR($A1395)*100+MONTH($A1395))</f>
        <v/>
      </c>
      <c r="D1395" t="str">
        <f>IF($C1395="","",VLOOKUP($C1395,Baux!$A:$K,2,FALSE))</f>
        <v/>
      </c>
      <c r="E1395" t="str">
        <f>IF($C1395="","",VLOOKUP(VLOOKUP($C1395,Baux!$A:$K,3,FALSE),Locataires!$A:$I,2,FALSE))</f>
        <v/>
      </c>
      <c r="F1395" t="str">
        <f>IF($C1395="","",VLOOKUP($C1395,Baux!$A:$K,8,FALSE))</f>
        <v/>
      </c>
      <c r="G1395" s="12" t="str">
        <f>IF(OR($A1395="",$F1395=""),"",DATE(YEAR($A1395),MONTH($A1395),$F1395))</f>
        <v/>
      </c>
      <c r="H1395" s="13" t="str">
        <f>IF($C1395="","",VLOOKUP($C1395,Baux!$A:$K,6,FALSE))</f>
        <v/>
      </c>
      <c r="I1395" s="13" t="str">
        <f>IF($C1395="","",VLOOKUP($C1395,Baux!$A:$K,7,FALSE))</f>
        <v/>
      </c>
      <c r="J1395" s="13" t="str">
        <f>IF($C1395="","",$H1395+$I1395)</f>
        <v/>
      </c>
      <c r="K1395" s="13" t="str">
        <f>IF($C1395="","",SUMIFS(Banque_Transactions!$E:$E,Banque_Transactions!$G:$G,$C1395&amp;"-"&amp;$B1395))</f>
        <v/>
      </c>
      <c r="L1395" s="13" t="str">
        <f>IF($C1395="","",$J1395-$K1395)</f>
        <v/>
      </c>
      <c r="M1395" t="str">
        <f>IF($C1395="","",IF($L1395&lt;=0,"Payé",IF($K1395=0,"Impayé","Partiel")))</f>
        <v/>
      </c>
    </row>
    <row r="1396" spans="1:13" ht="15">
      <c r="A1396" s="17"/>
      <c r="B1396" t="str">
        <f>IF($A1396="","",YEAR($A1396)*100+MONTH($A1396))</f>
        <v/>
      </c>
      <c r="D1396" t="str">
        <f>IF($C1396="","",VLOOKUP($C1396,Baux!$A:$K,2,FALSE))</f>
        <v/>
      </c>
      <c r="E1396" t="str">
        <f>IF($C1396="","",VLOOKUP(VLOOKUP($C1396,Baux!$A:$K,3,FALSE),Locataires!$A:$I,2,FALSE))</f>
        <v/>
      </c>
      <c r="F1396" t="str">
        <f>IF($C1396="","",VLOOKUP($C1396,Baux!$A:$K,8,FALSE))</f>
        <v/>
      </c>
      <c r="G1396" s="12" t="str">
        <f>IF(OR($A1396="",$F1396=""),"",DATE(YEAR($A1396),MONTH($A1396),$F1396))</f>
        <v/>
      </c>
      <c r="H1396" s="13" t="str">
        <f>IF($C1396="","",VLOOKUP($C1396,Baux!$A:$K,6,FALSE))</f>
        <v/>
      </c>
      <c r="I1396" s="13" t="str">
        <f>IF($C1396="","",VLOOKUP($C1396,Baux!$A:$K,7,FALSE))</f>
        <v/>
      </c>
      <c r="J1396" s="13" t="str">
        <f>IF($C1396="","",$H1396+$I1396)</f>
        <v/>
      </c>
      <c r="K1396" s="13" t="str">
        <f>IF($C1396="","",SUMIFS(Banque_Transactions!$E:$E,Banque_Transactions!$G:$G,$C1396&amp;"-"&amp;$B1396))</f>
        <v/>
      </c>
      <c r="L1396" s="13" t="str">
        <f>IF($C1396="","",$J1396-$K1396)</f>
        <v/>
      </c>
      <c r="M1396" t="str">
        <f>IF($C1396="","",IF($L1396&lt;=0,"Payé",IF($K1396=0,"Impayé","Partiel")))</f>
        <v/>
      </c>
    </row>
    <row r="1397" spans="1:13" ht="15">
      <c r="A1397" s="17"/>
      <c r="B1397" t="str">
        <f>IF($A1397="","",YEAR($A1397)*100+MONTH($A1397))</f>
        <v/>
      </c>
      <c r="D1397" t="str">
        <f>IF($C1397="","",VLOOKUP($C1397,Baux!$A:$K,2,FALSE))</f>
        <v/>
      </c>
      <c r="E1397" t="str">
        <f>IF($C1397="","",VLOOKUP(VLOOKUP($C1397,Baux!$A:$K,3,FALSE),Locataires!$A:$I,2,FALSE))</f>
        <v/>
      </c>
      <c r="F1397" t="str">
        <f>IF($C1397="","",VLOOKUP($C1397,Baux!$A:$K,8,FALSE))</f>
        <v/>
      </c>
      <c r="G1397" s="12" t="str">
        <f>IF(OR($A1397="",$F1397=""),"",DATE(YEAR($A1397),MONTH($A1397),$F1397))</f>
        <v/>
      </c>
      <c r="H1397" s="13" t="str">
        <f>IF($C1397="","",VLOOKUP($C1397,Baux!$A:$K,6,FALSE))</f>
        <v/>
      </c>
      <c r="I1397" s="13" t="str">
        <f>IF($C1397="","",VLOOKUP($C1397,Baux!$A:$K,7,FALSE))</f>
        <v/>
      </c>
      <c r="J1397" s="13" t="str">
        <f>IF($C1397="","",$H1397+$I1397)</f>
        <v/>
      </c>
      <c r="K1397" s="13" t="str">
        <f>IF($C1397="","",SUMIFS(Banque_Transactions!$E:$E,Banque_Transactions!$G:$G,$C1397&amp;"-"&amp;$B1397))</f>
        <v/>
      </c>
      <c r="L1397" s="13" t="str">
        <f>IF($C1397="","",$J1397-$K1397)</f>
        <v/>
      </c>
      <c r="M1397" t="str">
        <f>IF($C1397="","",IF($L1397&lt;=0,"Payé",IF($K1397=0,"Impayé","Partiel")))</f>
        <v/>
      </c>
    </row>
    <row r="1398" spans="1:13" ht="15">
      <c r="A1398" s="17"/>
      <c r="B1398" t="str">
        <f>IF($A1398="","",YEAR($A1398)*100+MONTH($A1398))</f>
        <v/>
      </c>
      <c r="D1398" t="str">
        <f>IF($C1398="","",VLOOKUP($C1398,Baux!$A:$K,2,FALSE))</f>
        <v/>
      </c>
      <c r="E1398" t="str">
        <f>IF($C1398="","",VLOOKUP(VLOOKUP($C1398,Baux!$A:$K,3,FALSE),Locataires!$A:$I,2,FALSE))</f>
        <v/>
      </c>
      <c r="F1398" t="str">
        <f>IF($C1398="","",VLOOKUP($C1398,Baux!$A:$K,8,FALSE))</f>
        <v/>
      </c>
      <c r="G1398" s="12" t="str">
        <f>IF(OR($A1398="",$F1398=""),"",DATE(YEAR($A1398),MONTH($A1398),$F1398))</f>
        <v/>
      </c>
      <c r="H1398" s="13" t="str">
        <f>IF($C1398="","",VLOOKUP($C1398,Baux!$A:$K,6,FALSE))</f>
        <v/>
      </c>
      <c r="I1398" s="13" t="str">
        <f>IF($C1398="","",VLOOKUP($C1398,Baux!$A:$K,7,FALSE))</f>
        <v/>
      </c>
      <c r="J1398" s="13" t="str">
        <f>IF($C1398="","",$H1398+$I1398)</f>
        <v/>
      </c>
      <c r="K1398" s="13" t="str">
        <f>IF($C1398="","",SUMIFS(Banque_Transactions!$E:$E,Banque_Transactions!$G:$G,$C1398&amp;"-"&amp;$B1398))</f>
        <v/>
      </c>
      <c r="L1398" s="13" t="str">
        <f>IF($C1398="","",$J1398-$K1398)</f>
        <v/>
      </c>
      <c r="M1398" t="str">
        <f>IF($C1398="","",IF($L1398&lt;=0,"Payé",IF($K1398=0,"Impayé","Partiel")))</f>
        <v/>
      </c>
    </row>
    <row r="1399" spans="1:13" ht="15">
      <c r="A1399" s="17"/>
      <c r="B1399" t="str">
        <f>IF($A1399="","",YEAR($A1399)*100+MONTH($A1399))</f>
        <v/>
      </c>
      <c r="D1399" t="str">
        <f>IF($C1399="","",VLOOKUP($C1399,Baux!$A:$K,2,FALSE))</f>
        <v/>
      </c>
      <c r="E1399" t="str">
        <f>IF($C1399="","",VLOOKUP(VLOOKUP($C1399,Baux!$A:$K,3,FALSE),Locataires!$A:$I,2,FALSE))</f>
        <v/>
      </c>
      <c r="F1399" t="str">
        <f>IF($C1399="","",VLOOKUP($C1399,Baux!$A:$K,8,FALSE))</f>
        <v/>
      </c>
      <c r="G1399" s="12" t="str">
        <f>IF(OR($A1399="",$F1399=""),"",DATE(YEAR($A1399),MONTH($A1399),$F1399))</f>
        <v/>
      </c>
      <c r="H1399" s="13" t="str">
        <f>IF($C1399="","",VLOOKUP($C1399,Baux!$A:$K,6,FALSE))</f>
        <v/>
      </c>
      <c r="I1399" s="13" t="str">
        <f>IF($C1399="","",VLOOKUP($C1399,Baux!$A:$K,7,FALSE))</f>
        <v/>
      </c>
      <c r="J1399" s="13" t="str">
        <f>IF($C1399="","",$H1399+$I1399)</f>
        <v/>
      </c>
      <c r="K1399" s="13" t="str">
        <f>IF($C1399="","",SUMIFS(Banque_Transactions!$E:$E,Banque_Transactions!$G:$G,$C1399&amp;"-"&amp;$B1399))</f>
        <v/>
      </c>
      <c r="L1399" s="13" t="str">
        <f>IF($C1399="","",$J1399-$K1399)</f>
        <v/>
      </c>
      <c r="M1399" t="str">
        <f>IF($C1399="","",IF($L1399&lt;=0,"Payé",IF($K1399=0,"Impayé","Partiel")))</f>
        <v/>
      </c>
    </row>
    <row r="1400" spans="1:13" ht="15">
      <c r="A1400" s="17"/>
      <c r="B1400" t="str">
        <f>IF($A1400="","",YEAR($A1400)*100+MONTH($A1400))</f>
        <v/>
      </c>
      <c r="D1400" t="str">
        <f>IF($C1400="","",VLOOKUP($C1400,Baux!$A:$K,2,FALSE))</f>
        <v/>
      </c>
      <c r="E1400" t="str">
        <f>IF($C1400="","",VLOOKUP(VLOOKUP($C1400,Baux!$A:$K,3,FALSE),Locataires!$A:$I,2,FALSE))</f>
        <v/>
      </c>
      <c r="F1400" t="str">
        <f>IF($C1400="","",VLOOKUP($C1400,Baux!$A:$K,8,FALSE))</f>
        <v/>
      </c>
      <c r="G1400" s="12" t="str">
        <f>IF(OR($A1400="",$F1400=""),"",DATE(YEAR($A1400),MONTH($A1400),$F1400))</f>
        <v/>
      </c>
      <c r="H1400" s="13" t="str">
        <f>IF($C1400="","",VLOOKUP($C1400,Baux!$A:$K,6,FALSE))</f>
        <v/>
      </c>
      <c r="I1400" s="13" t="str">
        <f>IF($C1400="","",VLOOKUP($C1400,Baux!$A:$K,7,FALSE))</f>
        <v/>
      </c>
      <c r="J1400" s="13" t="str">
        <f>IF($C1400="","",$H1400+$I1400)</f>
        <v/>
      </c>
      <c r="K1400" s="13" t="str">
        <f>IF($C1400="","",SUMIFS(Banque_Transactions!$E:$E,Banque_Transactions!$G:$G,$C1400&amp;"-"&amp;$B1400))</f>
        <v/>
      </c>
      <c r="L1400" s="13" t="str">
        <f>IF($C1400="","",$J1400-$K1400)</f>
        <v/>
      </c>
      <c r="M1400" t="str">
        <f>IF($C1400="","",IF($L1400&lt;=0,"Payé",IF($K1400=0,"Impayé","Partiel")))</f>
        <v/>
      </c>
    </row>
    <row r="1401" spans="1:13" ht="15">
      <c r="A1401" s="17"/>
      <c r="B1401" t="str">
        <f>IF($A1401="","",YEAR($A1401)*100+MONTH($A1401))</f>
        <v/>
      </c>
      <c r="D1401" t="str">
        <f>IF($C1401="","",VLOOKUP($C1401,Baux!$A:$K,2,FALSE))</f>
        <v/>
      </c>
      <c r="E1401" t="str">
        <f>IF($C1401="","",VLOOKUP(VLOOKUP($C1401,Baux!$A:$K,3,FALSE),Locataires!$A:$I,2,FALSE))</f>
        <v/>
      </c>
      <c r="F1401" t="str">
        <f>IF($C1401="","",VLOOKUP($C1401,Baux!$A:$K,8,FALSE))</f>
        <v/>
      </c>
      <c r="G1401" s="12" t="str">
        <f>IF(OR($A1401="",$F1401=""),"",DATE(YEAR($A1401),MONTH($A1401),$F1401))</f>
        <v/>
      </c>
      <c r="H1401" s="13" t="str">
        <f>IF($C1401="","",VLOOKUP($C1401,Baux!$A:$K,6,FALSE))</f>
        <v/>
      </c>
      <c r="I1401" s="13" t="str">
        <f>IF($C1401="","",VLOOKUP($C1401,Baux!$A:$K,7,FALSE))</f>
        <v/>
      </c>
      <c r="J1401" s="13" t="str">
        <f>IF($C1401="","",$H1401+$I1401)</f>
        <v/>
      </c>
      <c r="K1401" s="13" t="str">
        <f>IF($C1401="","",SUMIFS(Banque_Transactions!$E:$E,Banque_Transactions!$G:$G,$C1401&amp;"-"&amp;$B1401))</f>
        <v/>
      </c>
      <c r="L1401" s="13" t="str">
        <f>IF($C1401="","",$J1401-$K1401)</f>
        <v/>
      </c>
      <c r="M1401" t="str">
        <f>IF($C1401="","",IF($L1401&lt;=0,"Payé",IF($K1401=0,"Impayé","Partiel")))</f>
        <v/>
      </c>
    </row>
    <row r="1402" spans="1:13" ht="15">
      <c r="A1402" s="17"/>
      <c r="B1402" t="str">
        <f>IF($A1402="","",YEAR($A1402)*100+MONTH($A1402))</f>
        <v/>
      </c>
      <c r="D1402" t="str">
        <f>IF($C1402="","",VLOOKUP($C1402,Baux!$A:$K,2,FALSE))</f>
        <v/>
      </c>
      <c r="E1402" t="str">
        <f>IF($C1402="","",VLOOKUP(VLOOKUP($C1402,Baux!$A:$K,3,FALSE),Locataires!$A:$I,2,FALSE))</f>
        <v/>
      </c>
      <c r="F1402" t="str">
        <f>IF($C1402="","",VLOOKUP($C1402,Baux!$A:$K,8,FALSE))</f>
        <v/>
      </c>
      <c r="G1402" s="12" t="str">
        <f>IF(OR($A1402="",$F1402=""),"",DATE(YEAR($A1402),MONTH($A1402),$F1402))</f>
        <v/>
      </c>
      <c r="H1402" s="13" t="str">
        <f>IF($C1402="","",VLOOKUP($C1402,Baux!$A:$K,6,FALSE))</f>
        <v/>
      </c>
      <c r="I1402" s="13" t="str">
        <f>IF($C1402="","",VLOOKUP($C1402,Baux!$A:$K,7,FALSE))</f>
        <v/>
      </c>
      <c r="J1402" s="13" t="str">
        <f>IF($C1402="","",$H1402+$I1402)</f>
        <v/>
      </c>
      <c r="K1402" s="13" t="str">
        <f>IF($C1402="","",SUMIFS(Banque_Transactions!$E:$E,Banque_Transactions!$G:$G,$C1402&amp;"-"&amp;$B1402))</f>
        <v/>
      </c>
      <c r="L1402" s="13" t="str">
        <f>IF($C1402="","",$J1402-$K1402)</f>
        <v/>
      </c>
      <c r="M1402" t="str">
        <f>IF($C1402="","",IF($L1402&lt;=0,"Payé",IF($K1402=0,"Impayé","Partiel")))</f>
        <v/>
      </c>
    </row>
    <row r="1403" spans="1:13" ht="15">
      <c r="A1403" s="17"/>
      <c r="B1403" t="str">
        <f>IF($A1403="","",YEAR($A1403)*100+MONTH($A1403))</f>
        <v/>
      </c>
      <c r="D1403" t="str">
        <f>IF($C1403="","",VLOOKUP($C1403,Baux!$A:$K,2,FALSE))</f>
        <v/>
      </c>
      <c r="E1403" t="str">
        <f>IF($C1403="","",VLOOKUP(VLOOKUP($C1403,Baux!$A:$K,3,FALSE),Locataires!$A:$I,2,FALSE))</f>
        <v/>
      </c>
      <c r="F1403" t="str">
        <f>IF($C1403="","",VLOOKUP($C1403,Baux!$A:$K,8,FALSE))</f>
        <v/>
      </c>
      <c r="G1403" s="12" t="str">
        <f>IF(OR($A1403="",$F1403=""),"",DATE(YEAR($A1403),MONTH($A1403),$F1403))</f>
        <v/>
      </c>
      <c r="H1403" s="13" t="str">
        <f>IF($C1403="","",VLOOKUP($C1403,Baux!$A:$K,6,FALSE))</f>
        <v/>
      </c>
      <c r="I1403" s="13" t="str">
        <f>IF($C1403="","",VLOOKUP($C1403,Baux!$A:$K,7,FALSE))</f>
        <v/>
      </c>
      <c r="J1403" s="13" t="str">
        <f>IF($C1403="","",$H1403+$I1403)</f>
        <v/>
      </c>
      <c r="K1403" s="13" t="str">
        <f>IF($C1403="","",SUMIFS(Banque_Transactions!$E:$E,Banque_Transactions!$G:$G,$C1403&amp;"-"&amp;$B1403))</f>
        <v/>
      </c>
      <c r="L1403" s="13" t="str">
        <f>IF($C1403="","",$J1403-$K1403)</f>
        <v/>
      </c>
      <c r="M1403" t="str">
        <f>IF($C1403="","",IF($L1403&lt;=0,"Payé",IF($K1403=0,"Impayé","Partiel")))</f>
        <v/>
      </c>
    </row>
    <row r="1404" spans="1:13" ht="15">
      <c r="A1404" s="17"/>
      <c r="B1404" t="str">
        <f>IF($A1404="","",YEAR($A1404)*100+MONTH($A1404))</f>
        <v/>
      </c>
      <c r="D1404" t="str">
        <f>IF($C1404="","",VLOOKUP($C1404,Baux!$A:$K,2,FALSE))</f>
        <v/>
      </c>
      <c r="E1404" t="str">
        <f>IF($C1404="","",VLOOKUP(VLOOKUP($C1404,Baux!$A:$K,3,FALSE),Locataires!$A:$I,2,FALSE))</f>
        <v/>
      </c>
      <c r="F1404" t="str">
        <f>IF($C1404="","",VLOOKUP($C1404,Baux!$A:$K,8,FALSE))</f>
        <v/>
      </c>
      <c r="G1404" s="12" t="str">
        <f>IF(OR($A1404="",$F1404=""),"",DATE(YEAR($A1404),MONTH($A1404),$F1404))</f>
        <v/>
      </c>
      <c r="H1404" s="13" t="str">
        <f>IF($C1404="","",VLOOKUP($C1404,Baux!$A:$K,6,FALSE))</f>
        <v/>
      </c>
      <c r="I1404" s="13" t="str">
        <f>IF($C1404="","",VLOOKUP($C1404,Baux!$A:$K,7,FALSE))</f>
        <v/>
      </c>
      <c r="J1404" s="13" t="str">
        <f>IF($C1404="","",$H1404+$I1404)</f>
        <v/>
      </c>
      <c r="K1404" s="13" t="str">
        <f>IF($C1404="","",SUMIFS(Banque_Transactions!$E:$E,Banque_Transactions!$G:$G,$C1404&amp;"-"&amp;$B1404))</f>
        <v/>
      </c>
      <c r="L1404" s="13" t="str">
        <f>IF($C1404="","",$J1404-$K1404)</f>
        <v/>
      </c>
      <c r="M1404" t="str">
        <f>IF($C1404="","",IF($L1404&lt;=0,"Payé",IF($K1404=0,"Impayé","Partiel")))</f>
        <v/>
      </c>
    </row>
    <row r="1405" spans="1:13" ht="15">
      <c r="A1405" s="17"/>
      <c r="B1405" t="str">
        <f>IF($A1405="","",YEAR($A1405)*100+MONTH($A1405))</f>
        <v/>
      </c>
      <c r="D1405" t="str">
        <f>IF($C1405="","",VLOOKUP($C1405,Baux!$A:$K,2,FALSE))</f>
        <v/>
      </c>
      <c r="E1405" t="str">
        <f>IF($C1405="","",VLOOKUP(VLOOKUP($C1405,Baux!$A:$K,3,FALSE),Locataires!$A:$I,2,FALSE))</f>
        <v/>
      </c>
      <c r="F1405" t="str">
        <f>IF($C1405="","",VLOOKUP($C1405,Baux!$A:$K,8,FALSE))</f>
        <v/>
      </c>
      <c r="G1405" s="12" t="str">
        <f>IF(OR($A1405="",$F1405=""),"",DATE(YEAR($A1405),MONTH($A1405),$F1405))</f>
        <v/>
      </c>
      <c r="H1405" s="13" t="str">
        <f>IF($C1405="","",VLOOKUP($C1405,Baux!$A:$K,6,FALSE))</f>
        <v/>
      </c>
      <c r="I1405" s="13" t="str">
        <f>IF($C1405="","",VLOOKUP($C1405,Baux!$A:$K,7,FALSE))</f>
        <v/>
      </c>
      <c r="J1405" s="13" t="str">
        <f>IF($C1405="","",$H1405+$I1405)</f>
        <v/>
      </c>
      <c r="K1405" s="13" t="str">
        <f>IF($C1405="","",SUMIFS(Banque_Transactions!$E:$E,Banque_Transactions!$G:$G,$C1405&amp;"-"&amp;$B1405))</f>
        <v/>
      </c>
      <c r="L1405" s="13" t="str">
        <f>IF($C1405="","",$J1405-$K1405)</f>
        <v/>
      </c>
      <c r="M1405" t="str">
        <f>IF($C1405="","",IF($L1405&lt;=0,"Payé",IF($K1405=0,"Impayé","Partiel")))</f>
        <v/>
      </c>
    </row>
    <row r="1406" spans="1:13" ht="15">
      <c r="A1406" s="17"/>
      <c r="B1406" t="str">
        <f>IF($A1406="","",YEAR($A1406)*100+MONTH($A1406))</f>
        <v/>
      </c>
      <c r="D1406" t="str">
        <f>IF($C1406="","",VLOOKUP($C1406,Baux!$A:$K,2,FALSE))</f>
        <v/>
      </c>
      <c r="E1406" t="str">
        <f>IF($C1406="","",VLOOKUP(VLOOKUP($C1406,Baux!$A:$K,3,FALSE),Locataires!$A:$I,2,FALSE))</f>
        <v/>
      </c>
      <c r="F1406" t="str">
        <f>IF($C1406="","",VLOOKUP($C1406,Baux!$A:$K,8,FALSE))</f>
        <v/>
      </c>
      <c r="G1406" s="12" t="str">
        <f>IF(OR($A1406="",$F1406=""),"",DATE(YEAR($A1406),MONTH($A1406),$F1406))</f>
        <v/>
      </c>
      <c r="H1406" s="13" t="str">
        <f>IF($C1406="","",VLOOKUP($C1406,Baux!$A:$K,6,FALSE))</f>
        <v/>
      </c>
      <c r="I1406" s="13" t="str">
        <f>IF($C1406="","",VLOOKUP($C1406,Baux!$A:$K,7,FALSE))</f>
        <v/>
      </c>
      <c r="J1406" s="13" t="str">
        <f>IF($C1406="","",$H1406+$I1406)</f>
        <v/>
      </c>
      <c r="K1406" s="13" t="str">
        <f>IF($C1406="","",SUMIFS(Banque_Transactions!$E:$E,Banque_Transactions!$G:$G,$C1406&amp;"-"&amp;$B1406))</f>
        <v/>
      </c>
      <c r="L1406" s="13" t="str">
        <f>IF($C1406="","",$J1406-$K1406)</f>
        <v/>
      </c>
      <c r="M1406" t="str">
        <f>IF($C1406="","",IF($L1406&lt;=0,"Payé",IF($K1406=0,"Impayé","Partiel")))</f>
        <v/>
      </c>
    </row>
    <row r="1407" spans="1:13" ht="15">
      <c r="A1407" s="17"/>
      <c r="B1407" t="str">
        <f>IF($A1407="","",YEAR($A1407)*100+MONTH($A1407))</f>
        <v/>
      </c>
      <c r="D1407" t="str">
        <f>IF($C1407="","",VLOOKUP($C1407,Baux!$A:$K,2,FALSE))</f>
        <v/>
      </c>
      <c r="E1407" t="str">
        <f>IF($C1407="","",VLOOKUP(VLOOKUP($C1407,Baux!$A:$K,3,FALSE),Locataires!$A:$I,2,FALSE))</f>
        <v/>
      </c>
      <c r="F1407" t="str">
        <f>IF($C1407="","",VLOOKUP($C1407,Baux!$A:$K,8,FALSE))</f>
        <v/>
      </c>
      <c r="G1407" s="12" t="str">
        <f>IF(OR($A1407="",$F1407=""),"",DATE(YEAR($A1407),MONTH($A1407),$F1407))</f>
        <v/>
      </c>
      <c r="H1407" s="13" t="str">
        <f>IF($C1407="","",VLOOKUP($C1407,Baux!$A:$K,6,FALSE))</f>
        <v/>
      </c>
      <c r="I1407" s="13" t="str">
        <f>IF($C1407="","",VLOOKUP($C1407,Baux!$A:$K,7,FALSE))</f>
        <v/>
      </c>
      <c r="J1407" s="13" t="str">
        <f>IF($C1407="","",$H1407+$I1407)</f>
        <v/>
      </c>
      <c r="K1407" s="13" t="str">
        <f>IF($C1407="","",SUMIFS(Banque_Transactions!$E:$E,Banque_Transactions!$G:$G,$C1407&amp;"-"&amp;$B1407))</f>
        <v/>
      </c>
      <c r="L1407" s="13" t="str">
        <f>IF($C1407="","",$J1407-$K1407)</f>
        <v/>
      </c>
      <c r="M1407" t="str">
        <f>IF($C1407="","",IF($L1407&lt;=0,"Payé",IF($K1407=0,"Impayé","Partiel")))</f>
        <v/>
      </c>
    </row>
    <row r="1408" spans="1:13" ht="15">
      <c r="A1408" s="17"/>
      <c r="B1408" t="str">
        <f>IF($A1408="","",YEAR($A1408)*100+MONTH($A1408))</f>
        <v/>
      </c>
      <c r="D1408" t="str">
        <f>IF($C1408="","",VLOOKUP($C1408,Baux!$A:$K,2,FALSE))</f>
        <v/>
      </c>
      <c r="E1408" t="str">
        <f>IF($C1408="","",VLOOKUP(VLOOKUP($C1408,Baux!$A:$K,3,FALSE),Locataires!$A:$I,2,FALSE))</f>
        <v/>
      </c>
      <c r="F1408" t="str">
        <f>IF($C1408="","",VLOOKUP($C1408,Baux!$A:$K,8,FALSE))</f>
        <v/>
      </c>
      <c r="G1408" s="12" t="str">
        <f>IF(OR($A1408="",$F1408=""),"",DATE(YEAR($A1408),MONTH($A1408),$F1408))</f>
        <v/>
      </c>
      <c r="H1408" s="13" t="str">
        <f>IF($C1408="","",VLOOKUP($C1408,Baux!$A:$K,6,FALSE))</f>
        <v/>
      </c>
      <c r="I1408" s="13" t="str">
        <f>IF($C1408="","",VLOOKUP($C1408,Baux!$A:$K,7,FALSE))</f>
        <v/>
      </c>
      <c r="J1408" s="13" t="str">
        <f>IF($C1408="","",$H1408+$I1408)</f>
        <v/>
      </c>
      <c r="K1408" s="13" t="str">
        <f>IF($C1408="","",SUMIFS(Banque_Transactions!$E:$E,Banque_Transactions!$G:$G,$C1408&amp;"-"&amp;$B1408))</f>
        <v/>
      </c>
      <c r="L1408" s="13" t="str">
        <f>IF($C1408="","",$J1408-$K1408)</f>
        <v/>
      </c>
      <c r="M1408" t="str">
        <f>IF($C1408="","",IF($L1408&lt;=0,"Payé",IF($K1408=0,"Impayé","Partiel")))</f>
        <v/>
      </c>
    </row>
    <row r="1409" spans="1:13" ht="15">
      <c r="A1409" s="17"/>
      <c r="B1409" t="str">
        <f>IF($A1409="","",YEAR($A1409)*100+MONTH($A1409))</f>
        <v/>
      </c>
      <c r="D1409" t="str">
        <f>IF($C1409="","",VLOOKUP($C1409,Baux!$A:$K,2,FALSE))</f>
        <v/>
      </c>
      <c r="E1409" t="str">
        <f>IF($C1409="","",VLOOKUP(VLOOKUP($C1409,Baux!$A:$K,3,FALSE),Locataires!$A:$I,2,FALSE))</f>
        <v/>
      </c>
      <c r="F1409" t="str">
        <f>IF($C1409="","",VLOOKUP($C1409,Baux!$A:$K,8,FALSE))</f>
        <v/>
      </c>
      <c r="G1409" s="12" t="str">
        <f>IF(OR($A1409="",$F1409=""),"",DATE(YEAR($A1409),MONTH($A1409),$F1409))</f>
        <v/>
      </c>
      <c r="H1409" s="13" t="str">
        <f>IF($C1409="","",VLOOKUP($C1409,Baux!$A:$K,6,FALSE))</f>
        <v/>
      </c>
      <c r="I1409" s="13" t="str">
        <f>IF($C1409="","",VLOOKUP($C1409,Baux!$A:$K,7,FALSE))</f>
        <v/>
      </c>
      <c r="J1409" s="13" t="str">
        <f>IF($C1409="","",$H1409+$I1409)</f>
        <v/>
      </c>
      <c r="K1409" s="13" t="str">
        <f>IF($C1409="","",SUMIFS(Banque_Transactions!$E:$E,Banque_Transactions!$G:$G,$C1409&amp;"-"&amp;$B1409))</f>
        <v/>
      </c>
      <c r="L1409" s="13" t="str">
        <f>IF($C1409="","",$J1409-$K1409)</f>
        <v/>
      </c>
      <c r="M1409" t="str">
        <f>IF($C1409="","",IF($L1409&lt;=0,"Payé",IF($K1409=0,"Impayé","Partiel")))</f>
        <v/>
      </c>
    </row>
    <row r="1410" spans="1:13" ht="15">
      <c r="A1410" s="17"/>
      <c r="B1410" t="str">
        <f>IF($A1410="","",YEAR($A1410)*100+MONTH($A1410))</f>
        <v/>
      </c>
      <c r="D1410" t="str">
        <f>IF($C1410="","",VLOOKUP($C1410,Baux!$A:$K,2,FALSE))</f>
        <v/>
      </c>
      <c r="E1410" t="str">
        <f>IF($C1410="","",VLOOKUP(VLOOKUP($C1410,Baux!$A:$K,3,FALSE),Locataires!$A:$I,2,FALSE))</f>
        <v/>
      </c>
      <c r="F1410" t="str">
        <f>IF($C1410="","",VLOOKUP($C1410,Baux!$A:$K,8,FALSE))</f>
        <v/>
      </c>
      <c r="G1410" s="12" t="str">
        <f>IF(OR($A1410="",$F1410=""),"",DATE(YEAR($A1410),MONTH($A1410),$F1410))</f>
        <v/>
      </c>
      <c r="H1410" s="13" t="str">
        <f>IF($C1410="","",VLOOKUP($C1410,Baux!$A:$K,6,FALSE))</f>
        <v/>
      </c>
      <c r="I1410" s="13" t="str">
        <f>IF($C1410="","",VLOOKUP($C1410,Baux!$A:$K,7,FALSE))</f>
        <v/>
      </c>
      <c r="J1410" s="13" t="str">
        <f>IF($C1410="","",$H1410+$I1410)</f>
        <v/>
      </c>
      <c r="K1410" s="13" t="str">
        <f>IF($C1410="","",SUMIFS(Banque_Transactions!$E:$E,Banque_Transactions!$G:$G,$C1410&amp;"-"&amp;$B1410))</f>
        <v/>
      </c>
      <c r="L1410" s="13" t="str">
        <f>IF($C1410="","",$J1410-$K1410)</f>
        <v/>
      </c>
      <c r="M1410" t="str">
        <f>IF($C1410="","",IF($L1410&lt;=0,"Payé",IF($K1410=0,"Impayé","Partiel")))</f>
        <v/>
      </c>
    </row>
    <row r="1411" spans="1:13" ht="15">
      <c r="A1411" s="17"/>
      <c r="B1411" t="str">
        <f>IF($A1411="","",YEAR($A1411)*100+MONTH($A1411))</f>
        <v/>
      </c>
      <c r="D1411" t="str">
        <f>IF($C1411="","",VLOOKUP($C1411,Baux!$A:$K,2,FALSE))</f>
        <v/>
      </c>
      <c r="E1411" t="str">
        <f>IF($C1411="","",VLOOKUP(VLOOKUP($C1411,Baux!$A:$K,3,FALSE),Locataires!$A:$I,2,FALSE))</f>
        <v/>
      </c>
      <c r="F1411" t="str">
        <f>IF($C1411="","",VLOOKUP($C1411,Baux!$A:$K,8,FALSE))</f>
        <v/>
      </c>
      <c r="G1411" s="12" t="str">
        <f>IF(OR($A1411="",$F1411=""),"",DATE(YEAR($A1411),MONTH($A1411),$F1411))</f>
        <v/>
      </c>
      <c r="H1411" s="13" t="str">
        <f>IF($C1411="","",VLOOKUP($C1411,Baux!$A:$K,6,FALSE))</f>
        <v/>
      </c>
      <c r="I1411" s="13" t="str">
        <f>IF($C1411="","",VLOOKUP($C1411,Baux!$A:$K,7,FALSE))</f>
        <v/>
      </c>
      <c r="J1411" s="13" t="str">
        <f>IF($C1411="","",$H1411+$I1411)</f>
        <v/>
      </c>
      <c r="K1411" s="13" t="str">
        <f>IF($C1411="","",SUMIFS(Banque_Transactions!$E:$E,Banque_Transactions!$G:$G,$C1411&amp;"-"&amp;$B1411))</f>
        <v/>
      </c>
      <c r="L1411" s="13" t="str">
        <f>IF($C1411="","",$J1411-$K1411)</f>
        <v/>
      </c>
      <c r="M1411" t="str">
        <f>IF($C1411="","",IF($L1411&lt;=0,"Payé",IF($K1411=0,"Impayé","Partiel")))</f>
        <v/>
      </c>
    </row>
    <row r="1412" spans="1:13" ht="15">
      <c r="A1412" s="17"/>
      <c r="B1412" t="str">
        <f>IF($A1412="","",YEAR($A1412)*100+MONTH($A1412))</f>
        <v/>
      </c>
      <c r="D1412" t="str">
        <f>IF($C1412="","",VLOOKUP($C1412,Baux!$A:$K,2,FALSE))</f>
        <v/>
      </c>
      <c r="E1412" t="str">
        <f>IF($C1412="","",VLOOKUP(VLOOKUP($C1412,Baux!$A:$K,3,FALSE),Locataires!$A:$I,2,FALSE))</f>
        <v/>
      </c>
      <c r="F1412" t="str">
        <f>IF($C1412="","",VLOOKUP($C1412,Baux!$A:$K,8,FALSE))</f>
        <v/>
      </c>
      <c r="G1412" s="12" t="str">
        <f>IF(OR($A1412="",$F1412=""),"",DATE(YEAR($A1412),MONTH($A1412),$F1412))</f>
        <v/>
      </c>
      <c r="H1412" s="13" t="str">
        <f>IF($C1412="","",VLOOKUP($C1412,Baux!$A:$K,6,FALSE))</f>
        <v/>
      </c>
      <c r="I1412" s="13" t="str">
        <f>IF($C1412="","",VLOOKUP($C1412,Baux!$A:$K,7,FALSE))</f>
        <v/>
      </c>
      <c r="J1412" s="13" t="str">
        <f>IF($C1412="","",$H1412+$I1412)</f>
        <v/>
      </c>
      <c r="K1412" s="13" t="str">
        <f>IF($C1412="","",SUMIFS(Banque_Transactions!$E:$E,Banque_Transactions!$G:$G,$C1412&amp;"-"&amp;$B1412))</f>
        <v/>
      </c>
      <c r="L1412" s="13" t="str">
        <f>IF($C1412="","",$J1412-$K1412)</f>
        <v/>
      </c>
      <c r="M1412" t="str">
        <f>IF($C1412="","",IF($L1412&lt;=0,"Payé",IF($K1412=0,"Impayé","Partiel")))</f>
        <v/>
      </c>
    </row>
    <row r="1413" spans="1:13" ht="15">
      <c r="A1413" s="17"/>
      <c r="B1413" t="str">
        <f>IF($A1413="","",YEAR($A1413)*100+MONTH($A1413))</f>
        <v/>
      </c>
      <c r="D1413" t="str">
        <f>IF($C1413="","",VLOOKUP($C1413,Baux!$A:$K,2,FALSE))</f>
        <v/>
      </c>
      <c r="E1413" t="str">
        <f>IF($C1413="","",VLOOKUP(VLOOKUP($C1413,Baux!$A:$K,3,FALSE),Locataires!$A:$I,2,FALSE))</f>
        <v/>
      </c>
      <c r="F1413" t="str">
        <f>IF($C1413="","",VLOOKUP($C1413,Baux!$A:$K,8,FALSE))</f>
        <v/>
      </c>
      <c r="G1413" s="12" t="str">
        <f>IF(OR($A1413="",$F1413=""),"",DATE(YEAR($A1413),MONTH($A1413),$F1413))</f>
        <v/>
      </c>
      <c r="H1413" s="13" t="str">
        <f>IF($C1413="","",VLOOKUP($C1413,Baux!$A:$K,6,FALSE))</f>
        <v/>
      </c>
      <c r="I1413" s="13" t="str">
        <f>IF($C1413="","",VLOOKUP($C1413,Baux!$A:$K,7,FALSE))</f>
        <v/>
      </c>
      <c r="J1413" s="13" t="str">
        <f>IF($C1413="","",$H1413+$I1413)</f>
        <v/>
      </c>
      <c r="K1413" s="13" t="str">
        <f>IF($C1413="","",SUMIFS(Banque_Transactions!$E:$E,Banque_Transactions!$G:$G,$C1413&amp;"-"&amp;$B1413))</f>
        <v/>
      </c>
      <c r="L1413" s="13" t="str">
        <f>IF($C1413="","",$J1413-$K1413)</f>
        <v/>
      </c>
      <c r="M1413" t="str">
        <f>IF($C1413="","",IF($L1413&lt;=0,"Payé",IF($K1413=0,"Impayé","Partiel")))</f>
        <v/>
      </c>
    </row>
    <row r="1414" spans="1:13" ht="15">
      <c r="A1414" s="17"/>
      <c r="B1414" t="str">
        <f>IF($A1414="","",YEAR($A1414)*100+MONTH($A1414))</f>
        <v/>
      </c>
      <c r="D1414" t="str">
        <f>IF($C1414="","",VLOOKUP($C1414,Baux!$A:$K,2,FALSE))</f>
        <v/>
      </c>
      <c r="E1414" t="str">
        <f>IF($C1414="","",VLOOKUP(VLOOKUP($C1414,Baux!$A:$K,3,FALSE),Locataires!$A:$I,2,FALSE))</f>
        <v/>
      </c>
      <c r="F1414" t="str">
        <f>IF($C1414="","",VLOOKUP($C1414,Baux!$A:$K,8,FALSE))</f>
        <v/>
      </c>
      <c r="G1414" s="12" t="str">
        <f>IF(OR($A1414="",$F1414=""),"",DATE(YEAR($A1414),MONTH($A1414),$F1414))</f>
        <v/>
      </c>
      <c r="H1414" s="13" t="str">
        <f>IF($C1414="","",VLOOKUP($C1414,Baux!$A:$K,6,FALSE))</f>
        <v/>
      </c>
      <c r="I1414" s="13" t="str">
        <f>IF($C1414="","",VLOOKUP($C1414,Baux!$A:$K,7,FALSE))</f>
        <v/>
      </c>
      <c r="J1414" s="13" t="str">
        <f>IF($C1414="","",$H1414+$I1414)</f>
        <v/>
      </c>
      <c r="K1414" s="13" t="str">
        <f>IF($C1414="","",SUMIFS(Banque_Transactions!$E:$E,Banque_Transactions!$G:$G,$C1414&amp;"-"&amp;$B1414))</f>
        <v/>
      </c>
      <c r="L1414" s="13" t="str">
        <f>IF($C1414="","",$J1414-$K1414)</f>
        <v/>
      </c>
      <c r="M1414" t="str">
        <f>IF($C1414="","",IF($L1414&lt;=0,"Payé",IF($K1414=0,"Impayé","Partiel")))</f>
        <v/>
      </c>
    </row>
    <row r="1415" spans="1:13" ht="15">
      <c r="A1415" s="17"/>
      <c r="B1415" t="str">
        <f>IF($A1415="","",YEAR($A1415)*100+MONTH($A1415))</f>
        <v/>
      </c>
      <c r="D1415" t="str">
        <f>IF($C1415="","",VLOOKUP($C1415,Baux!$A:$K,2,FALSE))</f>
        <v/>
      </c>
      <c r="E1415" t="str">
        <f>IF($C1415="","",VLOOKUP(VLOOKUP($C1415,Baux!$A:$K,3,FALSE),Locataires!$A:$I,2,FALSE))</f>
        <v/>
      </c>
      <c r="F1415" t="str">
        <f>IF($C1415="","",VLOOKUP($C1415,Baux!$A:$K,8,FALSE))</f>
        <v/>
      </c>
      <c r="G1415" s="12" t="str">
        <f>IF(OR($A1415="",$F1415=""),"",DATE(YEAR($A1415),MONTH($A1415),$F1415))</f>
        <v/>
      </c>
      <c r="H1415" s="13" t="str">
        <f>IF($C1415="","",VLOOKUP($C1415,Baux!$A:$K,6,FALSE))</f>
        <v/>
      </c>
      <c r="I1415" s="13" t="str">
        <f>IF($C1415="","",VLOOKUP($C1415,Baux!$A:$K,7,FALSE))</f>
        <v/>
      </c>
      <c r="J1415" s="13" t="str">
        <f>IF($C1415="","",$H1415+$I1415)</f>
        <v/>
      </c>
      <c r="K1415" s="13" t="str">
        <f>IF($C1415="","",SUMIFS(Banque_Transactions!$E:$E,Banque_Transactions!$G:$G,$C1415&amp;"-"&amp;$B1415))</f>
        <v/>
      </c>
      <c r="L1415" s="13" t="str">
        <f>IF($C1415="","",$J1415-$K1415)</f>
        <v/>
      </c>
      <c r="M1415" t="str">
        <f>IF($C1415="","",IF($L1415&lt;=0,"Payé",IF($K1415=0,"Impayé","Partiel")))</f>
        <v/>
      </c>
    </row>
    <row r="1416" spans="1:13" ht="15">
      <c r="A1416" s="17"/>
      <c r="B1416" t="str">
        <f>IF($A1416="","",YEAR($A1416)*100+MONTH($A1416))</f>
        <v/>
      </c>
      <c r="D1416" t="str">
        <f>IF($C1416="","",VLOOKUP($C1416,Baux!$A:$K,2,FALSE))</f>
        <v/>
      </c>
      <c r="E1416" t="str">
        <f>IF($C1416="","",VLOOKUP(VLOOKUP($C1416,Baux!$A:$K,3,FALSE),Locataires!$A:$I,2,FALSE))</f>
        <v/>
      </c>
      <c r="F1416" t="str">
        <f>IF($C1416="","",VLOOKUP($C1416,Baux!$A:$K,8,FALSE))</f>
        <v/>
      </c>
      <c r="G1416" s="12" t="str">
        <f>IF(OR($A1416="",$F1416=""),"",DATE(YEAR($A1416),MONTH($A1416),$F1416))</f>
        <v/>
      </c>
      <c r="H1416" s="13" t="str">
        <f>IF($C1416="","",VLOOKUP($C1416,Baux!$A:$K,6,FALSE))</f>
        <v/>
      </c>
      <c r="I1416" s="13" t="str">
        <f>IF($C1416="","",VLOOKUP($C1416,Baux!$A:$K,7,FALSE))</f>
        <v/>
      </c>
      <c r="J1416" s="13" t="str">
        <f>IF($C1416="","",$H1416+$I1416)</f>
        <v/>
      </c>
      <c r="K1416" s="13" t="str">
        <f>IF($C1416="","",SUMIFS(Banque_Transactions!$E:$E,Banque_Transactions!$G:$G,$C1416&amp;"-"&amp;$B1416))</f>
        <v/>
      </c>
      <c r="L1416" s="13" t="str">
        <f>IF($C1416="","",$J1416-$K1416)</f>
        <v/>
      </c>
      <c r="M1416" t="str">
        <f>IF($C1416="","",IF($L1416&lt;=0,"Payé",IF($K1416=0,"Impayé","Partiel")))</f>
        <v/>
      </c>
    </row>
    <row r="1417" spans="1:13" ht="15">
      <c r="A1417" s="17"/>
      <c r="B1417" t="str">
        <f>IF($A1417="","",YEAR($A1417)*100+MONTH($A1417))</f>
        <v/>
      </c>
      <c r="D1417" t="str">
        <f>IF($C1417="","",VLOOKUP($C1417,Baux!$A:$K,2,FALSE))</f>
        <v/>
      </c>
      <c r="E1417" t="str">
        <f>IF($C1417="","",VLOOKUP(VLOOKUP($C1417,Baux!$A:$K,3,FALSE),Locataires!$A:$I,2,FALSE))</f>
        <v/>
      </c>
      <c r="F1417" t="str">
        <f>IF($C1417="","",VLOOKUP($C1417,Baux!$A:$K,8,FALSE))</f>
        <v/>
      </c>
      <c r="G1417" s="12" t="str">
        <f>IF(OR($A1417="",$F1417=""),"",DATE(YEAR($A1417),MONTH($A1417),$F1417))</f>
        <v/>
      </c>
      <c r="H1417" s="13" t="str">
        <f>IF($C1417="","",VLOOKUP($C1417,Baux!$A:$K,6,FALSE))</f>
        <v/>
      </c>
      <c r="I1417" s="13" t="str">
        <f>IF($C1417="","",VLOOKUP($C1417,Baux!$A:$K,7,FALSE))</f>
        <v/>
      </c>
      <c r="J1417" s="13" t="str">
        <f>IF($C1417="","",$H1417+$I1417)</f>
        <v/>
      </c>
      <c r="K1417" s="13" t="str">
        <f>IF($C1417="","",SUMIFS(Banque_Transactions!$E:$E,Banque_Transactions!$G:$G,$C1417&amp;"-"&amp;$B1417))</f>
        <v/>
      </c>
      <c r="L1417" s="13" t="str">
        <f>IF($C1417="","",$J1417-$K1417)</f>
        <v/>
      </c>
      <c r="M1417" t="str">
        <f>IF($C1417="","",IF($L1417&lt;=0,"Payé",IF($K1417=0,"Impayé","Partiel")))</f>
        <v/>
      </c>
    </row>
    <row r="1418" spans="1:13" ht="15">
      <c r="A1418" s="17"/>
      <c r="B1418" t="str">
        <f>IF($A1418="","",YEAR($A1418)*100+MONTH($A1418))</f>
        <v/>
      </c>
      <c r="D1418" t="str">
        <f>IF($C1418="","",VLOOKUP($C1418,Baux!$A:$K,2,FALSE))</f>
        <v/>
      </c>
      <c r="E1418" t="str">
        <f>IF($C1418="","",VLOOKUP(VLOOKUP($C1418,Baux!$A:$K,3,FALSE),Locataires!$A:$I,2,FALSE))</f>
        <v/>
      </c>
      <c r="F1418" t="str">
        <f>IF($C1418="","",VLOOKUP($C1418,Baux!$A:$K,8,FALSE))</f>
        <v/>
      </c>
      <c r="G1418" s="12" t="str">
        <f>IF(OR($A1418="",$F1418=""),"",DATE(YEAR($A1418),MONTH($A1418),$F1418))</f>
        <v/>
      </c>
      <c r="H1418" s="13" t="str">
        <f>IF($C1418="","",VLOOKUP($C1418,Baux!$A:$K,6,FALSE))</f>
        <v/>
      </c>
      <c r="I1418" s="13" t="str">
        <f>IF($C1418="","",VLOOKUP($C1418,Baux!$A:$K,7,FALSE))</f>
        <v/>
      </c>
      <c r="J1418" s="13" t="str">
        <f>IF($C1418="","",$H1418+$I1418)</f>
        <v/>
      </c>
      <c r="K1418" s="13" t="str">
        <f>IF($C1418="","",SUMIFS(Banque_Transactions!$E:$E,Banque_Transactions!$G:$G,$C1418&amp;"-"&amp;$B1418))</f>
        <v/>
      </c>
      <c r="L1418" s="13" t="str">
        <f>IF($C1418="","",$J1418-$K1418)</f>
        <v/>
      </c>
      <c r="M1418" t="str">
        <f>IF($C1418="","",IF($L1418&lt;=0,"Payé",IF($K1418=0,"Impayé","Partiel")))</f>
        <v/>
      </c>
    </row>
    <row r="1419" spans="1:13" ht="15">
      <c r="A1419" s="17"/>
      <c r="B1419" t="str">
        <f>IF($A1419="","",YEAR($A1419)*100+MONTH($A1419))</f>
        <v/>
      </c>
      <c r="D1419" t="str">
        <f>IF($C1419="","",VLOOKUP($C1419,Baux!$A:$K,2,FALSE))</f>
        <v/>
      </c>
      <c r="E1419" t="str">
        <f>IF($C1419="","",VLOOKUP(VLOOKUP($C1419,Baux!$A:$K,3,FALSE),Locataires!$A:$I,2,FALSE))</f>
        <v/>
      </c>
      <c r="F1419" t="str">
        <f>IF($C1419="","",VLOOKUP($C1419,Baux!$A:$K,8,FALSE))</f>
        <v/>
      </c>
      <c r="G1419" s="12" t="str">
        <f>IF(OR($A1419="",$F1419=""),"",DATE(YEAR($A1419),MONTH($A1419),$F1419))</f>
        <v/>
      </c>
      <c r="H1419" s="13" t="str">
        <f>IF($C1419="","",VLOOKUP($C1419,Baux!$A:$K,6,FALSE))</f>
        <v/>
      </c>
      <c r="I1419" s="13" t="str">
        <f>IF($C1419="","",VLOOKUP($C1419,Baux!$A:$K,7,FALSE))</f>
        <v/>
      </c>
      <c r="J1419" s="13" t="str">
        <f>IF($C1419="","",$H1419+$I1419)</f>
        <v/>
      </c>
      <c r="K1419" s="13" t="str">
        <f>IF($C1419="","",SUMIFS(Banque_Transactions!$E:$E,Banque_Transactions!$G:$G,$C1419&amp;"-"&amp;$B1419))</f>
        <v/>
      </c>
      <c r="L1419" s="13" t="str">
        <f>IF($C1419="","",$J1419-$K1419)</f>
        <v/>
      </c>
      <c r="M1419" t="str">
        <f>IF($C1419="","",IF($L1419&lt;=0,"Payé",IF($K1419=0,"Impayé","Partiel")))</f>
        <v/>
      </c>
    </row>
    <row r="1420" spans="1:13" ht="15">
      <c r="A1420" s="17"/>
      <c r="B1420" t="str">
        <f>IF($A1420="","",YEAR($A1420)*100+MONTH($A1420))</f>
        <v/>
      </c>
      <c r="D1420" t="str">
        <f>IF($C1420="","",VLOOKUP($C1420,Baux!$A:$K,2,FALSE))</f>
        <v/>
      </c>
      <c r="E1420" t="str">
        <f>IF($C1420="","",VLOOKUP(VLOOKUP($C1420,Baux!$A:$K,3,FALSE),Locataires!$A:$I,2,FALSE))</f>
        <v/>
      </c>
      <c r="F1420" t="str">
        <f>IF($C1420="","",VLOOKUP($C1420,Baux!$A:$K,8,FALSE))</f>
        <v/>
      </c>
      <c r="G1420" s="12" t="str">
        <f>IF(OR($A1420="",$F1420=""),"",DATE(YEAR($A1420),MONTH($A1420),$F1420))</f>
        <v/>
      </c>
      <c r="H1420" s="13" t="str">
        <f>IF($C1420="","",VLOOKUP($C1420,Baux!$A:$K,6,FALSE))</f>
        <v/>
      </c>
      <c r="I1420" s="13" t="str">
        <f>IF($C1420="","",VLOOKUP($C1420,Baux!$A:$K,7,FALSE))</f>
        <v/>
      </c>
      <c r="J1420" s="13" t="str">
        <f>IF($C1420="","",$H1420+$I1420)</f>
        <v/>
      </c>
      <c r="K1420" s="13" t="str">
        <f>IF($C1420="","",SUMIFS(Banque_Transactions!$E:$E,Banque_Transactions!$G:$G,$C1420&amp;"-"&amp;$B1420))</f>
        <v/>
      </c>
      <c r="L1420" s="13" t="str">
        <f>IF($C1420="","",$J1420-$K1420)</f>
        <v/>
      </c>
      <c r="M1420" t="str">
        <f>IF($C1420="","",IF($L1420&lt;=0,"Payé",IF($K1420=0,"Impayé","Partiel")))</f>
        <v/>
      </c>
    </row>
    <row r="1421" spans="1:13" ht="15">
      <c r="A1421" s="17"/>
      <c r="B1421" t="str">
        <f>IF($A1421="","",YEAR($A1421)*100+MONTH($A1421))</f>
        <v/>
      </c>
      <c r="D1421" t="str">
        <f>IF($C1421="","",VLOOKUP($C1421,Baux!$A:$K,2,FALSE))</f>
        <v/>
      </c>
      <c r="E1421" t="str">
        <f>IF($C1421="","",VLOOKUP(VLOOKUP($C1421,Baux!$A:$K,3,FALSE),Locataires!$A:$I,2,FALSE))</f>
        <v/>
      </c>
      <c r="F1421" t="str">
        <f>IF($C1421="","",VLOOKUP($C1421,Baux!$A:$K,8,FALSE))</f>
        <v/>
      </c>
      <c r="G1421" s="12" t="str">
        <f>IF(OR($A1421="",$F1421=""),"",DATE(YEAR($A1421),MONTH($A1421),$F1421))</f>
        <v/>
      </c>
      <c r="H1421" s="13" t="str">
        <f>IF($C1421="","",VLOOKUP($C1421,Baux!$A:$K,6,FALSE))</f>
        <v/>
      </c>
      <c r="I1421" s="13" t="str">
        <f>IF($C1421="","",VLOOKUP($C1421,Baux!$A:$K,7,FALSE))</f>
        <v/>
      </c>
      <c r="J1421" s="13" t="str">
        <f>IF($C1421="","",$H1421+$I1421)</f>
        <v/>
      </c>
      <c r="K1421" s="13" t="str">
        <f>IF($C1421="","",SUMIFS(Banque_Transactions!$E:$E,Banque_Transactions!$G:$G,$C1421&amp;"-"&amp;$B1421))</f>
        <v/>
      </c>
      <c r="L1421" s="13" t="str">
        <f>IF($C1421="","",$J1421-$K1421)</f>
        <v/>
      </c>
      <c r="M1421" t="str">
        <f>IF($C1421="","",IF($L1421&lt;=0,"Payé",IF($K1421=0,"Impayé","Partiel")))</f>
        <v/>
      </c>
    </row>
    <row r="1422" spans="1:13" ht="15">
      <c r="A1422" s="17"/>
      <c r="B1422" t="str">
        <f>IF($A1422="","",YEAR($A1422)*100+MONTH($A1422))</f>
        <v/>
      </c>
      <c r="D1422" t="str">
        <f>IF($C1422="","",VLOOKUP($C1422,Baux!$A:$K,2,FALSE))</f>
        <v/>
      </c>
      <c r="E1422" t="str">
        <f>IF($C1422="","",VLOOKUP(VLOOKUP($C1422,Baux!$A:$K,3,FALSE),Locataires!$A:$I,2,FALSE))</f>
        <v/>
      </c>
      <c r="F1422" t="str">
        <f>IF($C1422="","",VLOOKUP($C1422,Baux!$A:$K,8,FALSE))</f>
        <v/>
      </c>
      <c r="G1422" s="12" t="str">
        <f>IF(OR($A1422="",$F1422=""),"",DATE(YEAR($A1422),MONTH($A1422),$F1422))</f>
        <v/>
      </c>
      <c r="H1422" s="13" t="str">
        <f>IF($C1422="","",VLOOKUP($C1422,Baux!$A:$K,6,FALSE))</f>
        <v/>
      </c>
      <c r="I1422" s="13" t="str">
        <f>IF($C1422="","",VLOOKUP($C1422,Baux!$A:$K,7,FALSE))</f>
        <v/>
      </c>
      <c r="J1422" s="13" t="str">
        <f>IF($C1422="","",$H1422+$I1422)</f>
        <v/>
      </c>
      <c r="K1422" s="13" t="str">
        <f>IF($C1422="","",SUMIFS(Banque_Transactions!$E:$E,Banque_Transactions!$G:$G,$C1422&amp;"-"&amp;$B1422))</f>
        <v/>
      </c>
      <c r="L1422" s="13" t="str">
        <f>IF($C1422="","",$J1422-$K1422)</f>
        <v/>
      </c>
      <c r="M1422" t="str">
        <f>IF($C1422="","",IF($L1422&lt;=0,"Payé",IF($K1422=0,"Impayé","Partiel")))</f>
        <v/>
      </c>
    </row>
    <row r="1423" spans="1:13" ht="15">
      <c r="A1423" s="17"/>
      <c r="B1423" t="str">
        <f>IF($A1423="","",YEAR($A1423)*100+MONTH($A1423))</f>
        <v/>
      </c>
      <c r="D1423" t="str">
        <f>IF($C1423="","",VLOOKUP($C1423,Baux!$A:$K,2,FALSE))</f>
        <v/>
      </c>
      <c r="E1423" t="str">
        <f>IF($C1423="","",VLOOKUP(VLOOKUP($C1423,Baux!$A:$K,3,FALSE),Locataires!$A:$I,2,FALSE))</f>
        <v/>
      </c>
      <c r="F1423" t="str">
        <f>IF($C1423="","",VLOOKUP($C1423,Baux!$A:$K,8,FALSE))</f>
        <v/>
      </c>
      <c r="G1423" s="12" t="str">
        <f>IF(OR($A1423="",$F1423=""),"",DATE(YEAR($A1423),MONTH($A1423),$F1423))</f>
        <v/>
      </c>
      <c r="H1423" s="13" t="str">
        <f>IF($C1423="","",VLOOKUP($C1423,Baux!$A:$K,6,FALSE))</f>
        <v/>
      </c>
      <c r="I1423" s="13" t="str">
        <f>IF($C1423="","",VLOOKUP($C1423,Baux!$A:$K,7,FALSE))</f>
        <v/>
      </c>
      <c r="J1423" s="13" t="str">
        <f>IF($C1423="","",$H1423+$I1423)</f>
        <v/>
      </c>
      <c r="K1423" s="13" t="str">
        <f>IF($C1423="","",SUMIFS(Banque_Transactions!$E:$E,Banque_Transactions!$G:$G,$C1423&amp;"-"&amp;$B1423))</f>
        <v/>
      </c>
      <c r="L1423" s="13" t="str">
        <f>IF($C1423="","",$J1423-$K1423)</f>
        <v/>
      </c>
      <c r="M1423" t="str">
        <f>IF($C1423="","",IF($L1423&lt;=0,"Payé",IF($K1423=0,"Impayé","Partiel")))</f>
        <v/>
      </c>
    </row>
    <row r="1424" spans="1:13" ht="15">
      <c r="A1424" s="17"/>
      <c r="B1424" t="str">
        <f>IF($A1424="","",YEAR($A1424)*100+MONTH($A1424))</f>
        <v/>
      </c>
      <c r="D1424" t="str">
        <f>IF($C1424="","",VLOOKUP($C1424,Baux!$A:$K,2,FALSE))</f>
        <v/>
      </c>
      <c r="E1424" t="str">
        <f>IF($C1424="","",VLOOKUP(VLOOKUP($C1424,Baux!$A:$K,3,FALSE),Locataires!$A:$I,2,FALSE))</f>
        <v/>
      </c>
      <c r="F1424" t="str">
        <f>IF($C1424="","",VLOOKUP($C1424,Baux!$A:$K,8,FALSE))</f>
        <v/>
      </c>
      <c r="G1424" s="12" t="str">
        <f>IF(OR($A1424="",$F1424=""),"",DATE(YEAR($A1424),MONTH($A1424),$F1424))</f>
        <v/>
      </c>
      <c r="H1424" s="13" t="str">
        <f>IF($C1424="","",VLOOKUP($C1424,Baux!$A:$K,6,FALSE))</f>
        <v/>
      </c>
      <c r="I1424" s="13" t="str">
        <f>IF($C1424="","",VLOOKUP($C1424,Baux!$A:$K,7,FALSE))</f>
        <v/>
      </c>
      <c r="J1424" s="13" t="str">
        <f>IF($C1424="","",$H1424+$I1424)</f>
        <v/>
      </c>
      <c r="K1424" s="13" t="str">
        <f>IF($C1424="","",SUMIFS(Banque_Transactions!$E:$E,Banque_Transactions!$G:$G,$C1424&amp;"-"&amp;$B1424))</f>
        <v/>
      </c>
      <c r="L1424" s="13" t="str">
        <f>IF($C1424="","",$J1424-$K1424)</f>
        <v/>
      </c>
      <c r="M1424" t="str">
        <f>IF($C1424="","",IF($L1424&lt;=0,"Payé",IF($K1424=0,"Impayé","Partiel")))</f>
        <v/>
      </c>
    </row>
    <row r="1425" spans="1:13" ht="15">
      <c r="A1425" s="17"/>
      <c r="B1425" t="str">
        <f>IF($A1425="","",YEAR($A1425)*100+MONTH($A1425))</f>
        <v/>
      </c>
      <c r="D1425" t="str">
        <f>IF($C1425="","",VLOOKUP($C1425,Baux!$A:$K,2,FALSE))</f>
        <v/>
      </c>
      <c r="E1425" t="str">
        <f>IF($C1425="","",VLOOKUP(VLOOKUP($C1425,Baux!$A:$K,3,FALSE),Locataires!$A:$I,2,FALSE))</f>
        <v/>
      </c>
      <c r="F1425" t="str">
        <f>IF($C1425="","",VLOOKUP($C1425,Baux!$A:$K,8,FALSE))</f>
        <v/>
      </c>
      <c r="G1425" s="12" t="str">
        <f>IF(OR($A1425="",$F1425=""),"",DATE(YEAR($A1425),MONTH($A1425),$F1425))</f>
        <v/>
      </c>
      <c r="H1425" s="13" t="str">
        <f>IF($C1425="","",VLOOKUP($C1425,Baux!$A:$K,6,FALSE))</f>
        <v/>
      </c>
      <c r="I1425" s="13" t="str">
        <f>IF($C1425="","",VLOOKUP($C1425,Baux!$A:$K,7,FALSE))</f>
        <v/>
      </c>
      <c r="J1425" s="13" t="str">
        <f>IF($C1425="","",$H1425+$I1425)</f>
        <v/>
      </c>
      <c r="K1425" s="13" t="str">
        <f>IF($C1425="","",SUMIFS(Banque_Transactions!$E:$E,Banque_Transactions!$G:$G,$C1425&amp;"-"&amp;$B1425))</f>
        <v/>
      </c>
      <c r="L1425" s="13" t="str">
        <f>IF($C1425="","",$J1425-$K1425)</f>
        <v/>
      </c>
      <c r="M1425" t="str">
        <f>IF($C1425="","",IF($L1425&lt;=0,"Payé",IF($K1425=0,"Impayé","Partiel")))</f>
        <v/>
      </c>
    </row>
    <row r="1426" spans="1:13" ht="15">
      <c r="A1426" s="17"/>
      <c r="B1426" t="str">
        <f>IF($A1426="","",YEAR($A1426)*100+MONTH($A1426))</f>
        <v/>
      </c>
      <c r="D1426" t="str">
        <f>IF($C1426="","",VLOOKUP($C1426,Baux!$A:$K,2,FALSE))</f>
        <v/>
      </c>
      <c r="E1426" t="str">
        <f>IF($C1426="","",VLOOKUP(VLOOKUP($C1426,Baux!$A:$K,3,FALSE),Locataires!$A:$I,2,FALSE))</f>
        <v/>
      </c>
      <c r="F1426" t="str">
        <f>IF($C1426="","",VLOOKUP($C1426,Baux!$A:$K,8,FALSE))</f>
        <v/>
      </c>
      <c r="G1426" s="12" t="str">
        <f>IF(OR($A1426="",$F1426=""),"",DATE(YEAR($A1426),MONTH($A1426),$F1426))</f>
        <v/>
      </c>
      <c r="H1426" s="13" t="str">
        <f>IF($C1426="","",VLOOKUP($C1426,Baux!$A:$K,6,FALSE))</f>
        <v/>
      </c>
      <c r="I1426" s="13" t="str">
        <f>IF($C1426="","",VLOOKUP($C1426,Baux!$A:$K,7,FALSE))</f>
        <v/>
      </c>
      <c r="J1426" s="13" t="str">
        <f>IF($C1426="","",$H1426+$I1426)</f>
        <v/>
      </c>
      <c r="K1426" s="13" t="str">
        <f>IF($C1426="","",SUMIFS(Banque_Transactions!$E:$E,Banque_Transactions!$G:$G,$C1426&amp;"-"&amp;$B1426))</f>
        <v/>
      </c>
      <c r="L1426" s="13" t="str">
        <f>IF($C1426="","",$J1426-$K1426)</f>
        <v/>
      </c>
      <c r="M1426" t="str">
        <f>IF($C1426="","",IF($L1426&lt;=0,"Payé",IF($K1426=0,"Impayé","Partiel")))</f>
        <v/>
      </c>
    </row>
    <row r="1427" spans="1:13" ht="15">
      <c r="A1427" s="17"/>
      <c r="B1427" t="str">
        <f>IF($A1427="","",YEAR($A1427)*100+MONTH($A1427))</f>
        <v/>
      </c>
      <c r="D1427" t="str">
        <f>IF($C1427="","",VLOOKUP($C1427,Baux!$A:$K,2,FALSE))</f>
        <v/>
      </c>
      <c r="E1427" t="str">
        <f>IF($C1427="","",VLOOKUP(VLOOKUP($C1427,Baux!$A:$K,3,FALSE),Locataires!$A:$I,2,FALSE))</f>
        <v/>
      </c>
      <c r="F1427" t="str">
        <f>IF($C1427="","",VLOOKUP($C1427,Baux!$A:$K,8,FALSE))</f>
        <v/>
      </c>
      <c r="G1427" s="12" t="str">
        <f>IF(OR($A1427="",$F1427=""),"",DATE(YEAR($A1427),MONTH($A1427),$F1427))</f>
        <v/>
      </c>
      <c r="H1427" s="13" t="str">
        <f>IF($C1427="","",VLOOKUP($C1427,Baux!$A:$K,6,FALSE))</f>
        <v/>
      </c>
      <c r="I1427" s="13" t="str">
        <f>IF($C1427="","",VLOOKUP($C1427,Baux!$A:$K,7,FALSE))</f>
        <v/>
      </c>
      <c r="J1427" s="13" t="str">
        <f>IF($C1427="","",$H1427+$I1427)</f>
        <v/>
      </c>
      <c r="K1427" s="13" t="str">
        <f>IF($C1427="","",SUMIFS(Banque_Transactions!$E:$E,Banque_Transactions!$G:$G,$C1427&amp;"-"&amp;$B1427))</f>
        <v/>
      </c>
      <c r="L1427" s="13" t="str">
        <f>IF($C1427="","",$J1427-$K1427)</f>
        <v/>
      </c>
      <c r="M1427" t="str">
        <f>IF($C1427="","",IF($L1427&lt;=0,"Payé",IF($K1427=0,"Impayé","Partiel")))</f>
        <v/>
      </c>
    </row>
    <row r="1428" spans="1:13" ht="15">
      <c r="A1428" s="17"/>
      <c r="B1428" t="str">
        <f>IF($A1428="","",YEAR($A1428)*100+MONTH($A1428))</f>
        <v/>
      </c>
      <c r="D1428" t="str">
        <f>IF($C1428="","",VLOOKUP($C1428,Baux!$A:$K,2,FALSE))</f>
        <v/>
      </c>
      <c r="E1428" t="str">
        <f>IF($C1428="","",VLOOKUP(VLOOKUP($C1428,Baux!$A:$K,3,FALSE),Locataires!$A:$I,2,FALSE))</f>
        <v/>
      </c>
      <c r="F1428" t="str">
        <f>IF($C1428="","",VLOOKUP($C1428,Baux!$A:$K,8,FALSE))</f>
        <v/>
      </c>
      <c r="G1428" s="12" t="str">
        <f>IF(OR($A1428="",$F1428=""),"",DATE(YEAR($A1428),MONTH($A1428),$F1428))</f>
        <v/>
      </c>
      <c r="H1428" s="13" t="str">
        <f>IF($C1428="","",VLOOKUP($C1428,Baux!$A:$K,6,FALSE))</f>
        <v/>
      </c>
      <c r="I1428" s="13" t="str">
        <f>IF($C1428="","",VLOOKUP($C1428,Baux!$A:$K,7,FALSE))</f>
        <v/>
      </c>
      <c r="J1428" s="13" t="str">
        <f>IF($C1428="","",$H1428+$I1428)</f>
        <v/>
      </c>
      <c r="K1428" s="13" t="str">
        <f>IF($C1428="","",SUMIFS(Banque_Transactions!$E:$E,Banque_Transactions!$G:$G,$C1428&amp;"-"&amp;$B1428))</f>
        <v/>
      </c>
      <c r="L1428" s="13" t="str">
        <f>IF($C1428="","",$J1428-$K1428)</f>
        <v/>
      </c>
      <c r="M1428" t="str">
        <f>IF($C1428="","",IF($L1428&lt;=0,"Payé",IF($K1428=0,"Impayé","Partiel")))</f>
        <v/>
      </c>
    </row>
    <row r="1429" spans="1:13" ht="15">
      <c r="A1429" s="17"/>
      <c r="B1429" t="str">
        <f>IF($A1429="","",YEAR($A1429)*100+MONTH($A1429))</f>
        <v/>
      </c>
      <c r="D1429" t="str">
        <f>IF($C1429="","",VLOOKUP($C1429,Baux!$A:$K,2,FALSE))</f>
        <v/>
      </c>
      <c r="E1429" t="str">
        <f>IF($C1429="","",VLOOKUP(VLOOKUP($C1429,Baux!$A:$K,3,FALSE),Locataires!$A:$I,2,FALSE))</f>
        <v/>
      </c>
      <c r="F1429" t="str">
        <f>IF($C1429="","",VLOOKUP($C1429,Baux!$A:$K,8,FALSE))</f>
        <v/>
      </c>
      <c r="G1429" s="12" t="str">
        <f>IF(OR($A1429="",$F1429=""),"",DATE(YEAR($A1429),MONTH($A1429),$F1429))</f>
        <v/>
      </c>
      <c r="H1429" s="13" t="str">
        <f>IF($C1429="","",VLOOKUP($C1429,Baux!$A:$K,6,FALSE))</f>
        <v/>
      </c>
      <c r="I1429" s="13" t="str">
        <f>IF($C1429="","",VLOOKUP($C1429,Baux!$A:$K,7,FALSE))</f>
        <v/>
      </c>
      <c r="J1429" s="13" t="str">
        <f>IF($C1429="","",$H1429+$I1429)</f>
        <v/>
      </c>
      <c r="K1429" s="13" t="str">
        <f>IF($C1429="","",SUMIFS(Banque_Transactions!$E:$E,Banque_Transactions!$G:$G,$C1429&amp;"-"&amp;$B1429))</f>
        <v/>
      </c>
      <c r="L1429" s="13" t="str">
        <f>IF($C1429="","",$J1429-$K1429)</f>
        <v/>
      </c>
      <c r="M1429" t="str">
        <f>IF($C1429="","",IF($L1429&lt;=0,"Payé",IF($K1429=0,"Impayé","Partiel")))</f>
        <v/>
      </c>
    </row>
    <row r="1430" spans="1:13" ht="15">
      <c r="A1430" s="17"/>
      <c r="B1430" t="str">
        <f>IF($A1430="","",YEAR($A1430)*100+MONTH($A1430))</f>
        <v/>
      </c>
      <c r="D1430" t="str">
        <f>IF($C1430="","",VLOOKUP($C1430,Baux!$A:$K,2,FALSE))</f>
        <v/>
      </c>
      <c r="E1430" t="str">
        <f>IF($C1430="","",VLOOKUP(VLOOKUP($C1430,Baux!$A:$K,3,FALSE),Locataires!$A:$I,2,FALSE))</f>
        <v/>
      </c>
      <c r="F1430" t="str">
        <f>IF($C1430="","",VLOOKUP($C1430,Baux!$A:$K,8,FALSE))</f>
        <v/>
      </c>
      <c r="G1430" s="12" t="str">
        <f>IF(OR($A1430="",$F1430=""),"",DATE(YEAR($A1430),MONTH($A1430),$F1430))</f>
        <v/>
      </c>
      <c r="H1430" s="13" t="str">
        <f>IF($C1430="","",VLOOKUP($C1430,Baux!$A:$K,6,FALSE))</f>
        <v/>
      </c>
      <c r="I1430" s="13" t="str">
        <f>IF($C1430="","",VLOOKUP($C1430,Baux!$A:$K,7,FALSE))</f>
        <v/>
      </c>
      <c r="J1430" s="13" t="str">
        <f>IF($C1430="","",$H1430+$I1430)</f>
        <v/>
      </c>
      <c r="K1430" s="13" t="str">
        <f>IF($C1430="","",SUMIFS(Banque_Transactions!$E:$E,Banque_Transactions!$G:$G,$C1430&amp;"-"&amp;$B1430))</f>
        <v/>
      </c>
      <c r="L1430" s="13" t="str">
        <f>IF($C1430="","",$J1430-$K1430)</f>
        <v/>
      </c>
      <c r="M1430" t="str">
        <f>IF($C1430="","",IF($L1430&lt;=0,"Payé",IF($K1430=0,"Impayé","Partiel")))</f>
        <v/>
      </c>
    </row>
    <row r="1431" spans="1:13" ht="15">
      <c r="A1431" s="17"/>
      <c r="B1431" t="str">
        <f>IF($A1431="","",YEAR($A1431)*100+MONTH($A1431))</f>
        <v/>
      </c>
      <c r="D1431" t="str">
        <f>IF($C1431="","",VLOOKUP($C1431,Baux!$A:$K,2,FALSE))</f>
        <v/>
      </c>
      <c r="E1431" t="str">
        <f>IF($C1431="","",VLOOKUP(VLOOKUP($C1431,Baux!$A:$K,3,FALSE),Locataires!$A:$I,2,FALSE))</f>
        <v/>
      </c>
      <c r="F1431" t="str">
        <f>IF($C1431="","",VLOOKUP($C1431,Baux!$A:$K,8,FALSE))</f>
        <v/>
      </c>
      <c r="G1431" s="12" t="str">
        <f>IF(OR($A1431="",$F1431=""),"",DATE(YEAR($A1431),MONTH($A1431),$F1431))</f>
        <v/>
      </c>
      <c r="H1431" s="13" t="str">
        <f>IF($C1431="","",VLOOKUP($C1431,Baux!$A:$K,6,FALSE))</f>
        <v/>
      </c>
      <c r="I1431" s="13" t="str">
        <f>IF($C1431="","",VLOOKUP($C1431,Baux!$A:$K,7,FALSE))</f>
        <v/>
      </c>
      <c r="J1431" s="13" t="str">
        <f>IF($C1431="","",$H1431+$I1431)</f>
        <v/>
      </c>
      <c r="K1431" s="13" t="str">
        <f>IF($C1431="","",SUMIFS(Banque_Transactions!$E:$E,Banque_Transactions!$G:$G,$C1431&amp;"-"&amp;$B1431))</f>
        <v/>
      </c>
      <c r="L1431" s="13" t="str">
        <f>IF($C1431="","",$J1431-$K1431)</f>
        <v/>
      </c>
      <c r="M1431" t="str">
        <f>IF($C1431="","",IF($L1431&lt;=0,"Payé",IF($K1431=0,"Impayé","Partiel")))</f>
        <v/>
      </c>
    </row>
    <row r="1432" spans="1:13" ht="15">
      <c r="A1432" s="17"/>
      <c r="B1432" t="str">
        <f>IF($A1432="","",YEAR($A1432)*100+MONTH($A1432))</f>
        <v/>
      </c>
      <c r="D1432" t="str">
        <f>IF($C1432="","",VLOOKUP($C1432,Baux!$A:$K,2,FALSE))</f>
        <v/>
      </c>
      <c r="E1432" t="str">
        <f>IF($C1432="","",VLOOKUP(VLOOKUP($C1432,Baux!$A:$K,3,FALSE),Locataires!$A:$I,2,FALSE))</f>
        <v/>
      </c>
      <c r="F1432" t="str">
        <f>IF($C1432="","",VLOOKUP($C1432,Baux!$A:$K,8,FALSE))</f>
        <v/>
      </c>
      <c r="G1432" s="12" t="str">
        <f>IF(OR($A1432="",$F1432=""),"",DATE(YEAR($A1432),MONTH($A1432),$F1432))</f>
        <v/>
      </c>
      <c r="H1432" s="13" t="str">
        <f>IF($C1432="","",VLOOKUP($C1432,Baux!$A:$K,6,FALSE))</f>
        <v/>
      </c>
      <c r="I1432" s="13" t="str">
        <f>IF($C1432="","",VLOOKUP($C1432,Baux!$A:$K,7,FALSE))</f>
        <v/>
      </c>
      <c r="J1432" s="13" t="str">
        <f>IF($C1432="","",$H1432+$I1432)</f>
        <v/>
      </c>
      <c r="K1432" s="13" t="str">
        <f>IF($C1432="","",SUMIFS(Banque_Transactions!$E:$E,Banque_Transactions!$G:$G,$C1432&amp;"-"&amp;$B1432))</f>
        <v/>
      </c>
      <c r="L1432" s="13" t="str">
        <f>IF($C1432="","",$J1432-$K1432)</f>
        <v/>
      </c>
      <c r="M1432" t="str">
        <f>IF($C1432="","",IF($L1432&lt;=0,"Payé",IF($K1432=0,"Impayé","Partiel")))</f>
        <v/>
      </c>
    </row>
    <row r="1433" spans="1:13" ht="15">
      <c r="A1433" s="17"/>
      <c r="B1433" t="str">
        <f>IF($A1433="","",YEAR($A1433)*100+MONTH($A1433))</f>
        <v/>
      </c>
      <c r="D1433" t="str">
        <f>IF($C1433="","",VLOOKUP($C1433,Baux!$A:$K,2,FALSE))</f>
        <v/>
      </c>
      <c r="E1433" t="str">
        <f>IF($C1433="","",VLOOKUP(VLOOKUP($C1433,Baux!$A:$K,3,FALSE),Locataires!$A:$I,2,FALSE))</f>
        <v/>
      </c>
      <c r="F1433" t="str">
        <f>IF($C1433="","",VLOOKUP($C1433,Baux!$A:$K,8,FALSE))</f>
        <v/>
      </c>
      <c r="G1433" s="12" t="str">
        <f>IF(OR($A1433="",$F1433=""),"",DATE(YEAR($A1433),MONTH($A1433),$F1433))</f>
        <v/>
      </c>
      <c r="H1433" s="13" t="str">
        <f>IF($C1433="","",VLOOKUP($C1433,Baux!$A:$K,6,FALSE))</f>
        <v/>
      </c>
      <c r="I1433" s="13" t="str">
        <f>IF($C1433="","",VLOOKUP($C1433,Baux!$A:$K,7,FALSE))</f>
        <v/>
      </c>
      <c r="J1433" s="13" t="str">
        <f>IF($C1433="","",$H1433+$I1433)</f>
        <v/>
      </c>
      <c r="K1433" s="13" t="str">
        <f>IF($C1433="","",SUMIFS(Banque_Transactions!$E:$E,Banque_Transactions!$G:$G,$C1433&amp;"-"&amp;$B1433))</f>
        <v/>
      </c>
      <c r="L1433" s="13" t="str">
        <f>IF($C1433="","",$J1433-$K1433)</f>
        <v/>
      </c>
      <c r="M1433" t="str">
        <f>IF($C1433="","",IF($L1433&lt;=0,"Payé",IF($K1433=0,"Impayé","Partiel")))</f>
        <v/>
      </c>
    </row>
    <row r="1434" spans="1:13" ht="15">
      <c r="A1434" s="17"/>
      <c r="B1434" t="str">
        <f>IF($A1434="","",YEAR($A1434)*100+MONTH($A1434))</f>
        <v/>
      </c>
      <c r="D1434" t="str">
        <f>IF($C1434="","",VLOOKUP($C1434,Baux!$A:$K,2,FALSE))</f>
        <v/>
      </c>
      <c r="E1434" t="str">
        <f>IF($C1434="","",VLOOKUP(VLOOKUP($C1434,Baux!$A:$K,3,FALSE),Locataires!$A:$I,2,FALSE))</f>
        <v/>
      </c>
      <c r="F1434" t="str">
        <f>IF($C1434="","",VLOOKUP($C1434,Baux!$A:$K,8,FALSE))</f>
        <v/>
      </c>
      <c r="G1434" s="12" t="str">
        <f>IF(OR($A1434="",$F1434=""),"",DATE(YEAR($A1434),MONTH($A1434),$F1434))</f>
        <v/>
      </c>
      <c r="H1434" s="13" t="str">
        <f>IF($C1434="","",VLOOKUP($C1434,Baux!$A:$K,6,FALSE))</f>
        <v/>
      </c>
      <c r="I1434" s="13" t="str">
        <f>IF($C1434="","",VLOOKUP($C1434,Baux!$A:$K,7,FALSE))</f>
        <v/>
      </c>
      <c r="J1434" s="13" t="str">
        <f>IF($C1434="","",$H1434+$I1434)</f>
        <v/>
      </c>
      <c r="K1434" s="13" t="str">
        <f>IF($C1434="","",SUMIFS(Banque_Transactions!$E:$E,Banque_Transactions!$G:$G,$C1434&amp;"-"&amp;$B1434))</f>
        <v/>
      </c>
      <c r="L1434" s="13" t="str">
        <f>IF($C1434="","",$J1434-$K1434)</f>
        <v/>
      </c>
      <c r="M1434" t="str">
        <f>IF($C1434="","",IF($L1434&lt;=0,"Payé",IF($K1434=0,"Impayé","Partiel")))</f>
        <v/>
      </c>
    </row>
    <row r="1435" spans="1:13" ht="15">
      <c r="A1435" s="17"/>
      <c r="B1435" t="str">
        <f>IF($A1435="","",YEAR($A1435)*100+MONTH($A1435))</f>
        <v/>
      </c>
      <c r="D1435" t="str">
        <f>IF($C1435="","",VLOOKUP($C1435,Baux!$A:$K,2,FALSE))</f>
        <v/>
      </c>
      <c r="E1435" t="str">
        <f>IF($C1435="","",VLOOKUP(VLOOKUP($C1435,Baux!$A:$K,3,FALSE),Locataires!$A:$I,2,FALSE))</f>
        <v/>
      </c>
      <c r="F1435" t="str">
        <f>IF($C1435="","",VLOOKUP($C1435,Baux!$A:$K,8,FALSE))</f>
        <v/>
      </c>
      <c r="G1435" s="12" t="str">
        <f>IF(OR($A1435="",$F1435=""),"",DATE(YEAR($A1435),MONTH($A1435),$F1435))</f>
        <v/>
      </c>
      <c r="H1435" s="13" t="str">
        <f>IF($C1435="","",VLOOKUP($C1435,Baux!$A:$K,6,FALSE))</f>
        <v/>
      </c>
      <c r="I1435" s="13" t="str">
        <f>IF($C1435="","",VLOOKUP($C1435,Baux!$A:$K,7,FALSE))</f>
        <v/>
      </c>
      <c r="J1435" s="13" t="str">
        <f>IF($C1435="","",$H1435+$I1435)</f>
        <v/>
      </c>
      <c r="K1435" s="13" t="str">
        <f>IF($C1435="","",SUMIFS(Banque_Transactions!$E:$E,Banque_Transactions!$G:$G,$C1435&amp;"-"&amp;$B1435))</f>
        <v/>
      </c>
      <c r="L1435" s="13" t="str">
        <f>IF($C1435="","",$J1435-$K1435)</f>
        <v/>
      </c>
      <c r="M1435" t="str">
        <f>IF($C1435="","",IF($L1435&lt;=0,"Payé",IF($K1435=0,"Impayé","Partiel")))</f>
        <v/>
      </c>
    </row>
    <row r="1436" spans="1:13" ht="15">
      <c r="A1436" s="17"/>
      <c r="B1436" t="str">
        <f>IF($A1436="","",YEAR($A1436)*100+MONTH($A1436))</f>
        <v/>
      </c>
      <c r="D1436" t="str">
        <f>IF($C1436="","",VLOOKUP($C1436,Baux!$A:$K,2,FALSE))</f>
        <v/>
      </c>
      <c r="E1436" t="str">
        <f>IF($C1436="","",VLOOKUP(VLOOKUP($C1436,Baux!$A:$K,3,FALSE),Locataires!$A:$I,2,FALSE))</f>
        <v/>
      </c>
      <c r="F1436" t="str">
        <f>IF($C1436="","",VLOOKUP($C1436,Baux!$A:$K,8,FALSE))</f>
        <v/>
      </c>
      <c r="G1436" s="12" t="str">
        <f>IF(OR($A1436="",$F1436=""),"",DATE(YEAR($A1436),MONTH($A1436),$F1436))</f>
        <v/>
      </c>
      <c r="H1436" s="13" t="str">
        <f>IF($C1436="","",VLOOKUP($C1436,Baux!$A:$K,6,FALSE))</f>
        <v/>
      </c>
      <c r="I1436" s="13" t="str">
        <f>IF($C1436="","",VLOOKUP($C1436,Baux!$A:$K,7,FALSE))</f>
        <v/>
      </c>
      <c r="J1436" s="13" t="str">
        <f>IF($C1436="","",$H1436+$I1436)</f>
        <v/>
      </c>
      <c r="K1436" s="13" t="str">
        <f>IF($C1436="","",SUMIFS(Banque_Transactions!$E:$E,Banque_Transactions!$G:$G,$C1436&amp;"-"&amp;$B1436))</f>
        <v/>
      </c>
      <c r="L1436" s="13" t="str">
        <f>IF($C1436="","",$J1436-$K1436)</f>
        <v/>
      </c>
      <c r="M1436" t="str">
        <f>IF($C1436="","",IF($L1436&lt;=0,"Payé",IF($K1436=0,"Impayé","Partiel")))</f>
        <v/>
      </c>
    </row>
    <row r="1437" spans="1:13" ht="15">
      <c r="A1437" s="17"/>
      <c r="B1437" t="str">
        <f>IF($A1437="","",YEAR($A1437)*100+MONTH($A1437))</f>
        <v/>
      </c>
      <c r="D1437" t="str">
        <f>IF($C1437="","",VLOOKUP($C1437,Baux!$A:$K,2,FALSE))</f>
        <v/>
      </c>
      <c r="E1437" t="str">
        <f>IF($C1437="","",VLOOKUP(VLOOKUP($C1437,Baux!$A:$K,3,FALSE),Locataires!$A:$I,2,FALSE))</f>
        <v/>
      </c>
      <c r="F1437" t="str">
        <f>IF($C1437="","",VLOOKUP($C1437,Baux!$A:$K,8,FALSE))</f>
        <v/>
      </c>
      <c r="G1437" s="12" t="str">
        <f>IF(OR($A1437="",$F1437=""),"",DATE(YEAR($A1437),MONTH($A1437),$F1437))</f>
        <v/>
      </c>
      <c r="H1437" s="13" t="str">
        <f>IF($C1437="","",VLOOKUP($C1437,Baux!$A:$K,6,FALSE))</f>
        <v/>
      </c>
      <c r="I1437" s="13" t="str">
        <f>IF($C1437="","",VLOOKUP($C1437,Baux!$A:$K,7,FALSE))</f>
        <v/>
      </c>
      <c r="J1437" s="13" t="str">
        <f>IF($C1437="","",$H1437+$I1437)</f>
        <v/>
      </c>
      <c r="K1437" s="13" t="str">
        <f>IF($C1437="","",SUMIFS(Banque_Transactions!$E:$E,Banque_Transactions!$G:$G,$C1437&amp;"-"&amp;$B1437))</f>
        <v/>
      </c>
      <c r="L1437" s="13" t="str">
        <f>IF($C1437="","",$J1437-$K1437)</f>
        <v/>
      </c>
      <c r="M1437" t="str">
        <f>IF($C1437="","",IF($L1437&lt;=0,"Payé",IF($K1437=0,"Impayé","Partiel")))</f>
        <v/>
      </c>
    </row>
    <row r="1438" spans="1:13" ht="15">
      <c r="A1438" s="17"/>
      <c r="B1438" t="str">
        <f>IF($A1438="","",YEAR($A1438)*100+MONTH($A1438))</f>
        <v/>
      </c>
      <c r="D1438" t="str">
        <f>IF($C1438="","",VLOOKUP($C1438,Baux!$A:$K,2,FALSE))</f>
        <v/>
      </c>
      <c r="E1438" t="str">
        <f>IF($C1438="","",VLOOKUP(VLOOKUP($C1438,Baux!$A:$K,3,FALSE),Locataires!$A:$I,2,FALSE))</f>
        <v/>
      </c>
      <c r="F1438" t="str">
        <f>IF($C1438="","",VLOOKUP($C1438,Baux!$A:$K,8,FALSE))</f>
        <v/>
      </c>
      <c r="G1438" s="12" t="str">
        <f>IF(OR($A1438="",$F1438=""),"",DATE(YEAR($A1438),MONTH($A1438),$F1438))</f>
        <v/>
      </c>
      <c r="H1438" s="13" t="str">
        <f>IF($C1438="","",VLOOKUP($C1438,Baux!$A:$K,6,FALSE))</f>
        <v/>
      </c>
      <c r="I1438" s="13" t="str">
        <f>IF($C1438="","",VLOOKUP($C1438,Baux!$A:$K,7,FALSE))</f>
        <v/>
      </c>
      <c r="J1438" s="13" t="str">
        <f>IF($C1438="","",$H1438+$I1438)</f>
        <v/>
      </c>
      <c r="K1438" s="13" t="str">
        <f>IF($C1438="","",SUMIFS(Banque_Transactions!$E:$E,Banque_Transactions!$G:$G,$C1438&amp;"-"&amp;$B1438))</f>
        <v/>
      </c>
      <c r="L1438" s="13" t="str">
        <f>IF($C1438="","",$J1438-$K1438)</f>
        <v/>
      </c>
      <c r="M1438" t="str">
        <f>IF($C1438="","",IF($L1438&lt;=0,"Payé",IF($K1438=0,"Impayé","Partiel")))</f>
        <v/>
      </c>
    </row>
    <row r="1439" spans="1:13" ht="15">
      <c r="A1439" s="17"/>
      <c r="B1439" t="str">
        <f>IF($A1439="","",YEAR($A1439)*100+MONTH($A1439))</f>
        <v/>
      </c>
      <c r="D1439" t="str">
        <f>IF($C1439="","",VLOOKUP($C1439,Baux!$A:$K,2,FALSE))</f>
        <v/>
      </c>
      <c r="E1439" t="str">
        <f>IF($C1439="","",VLOOKUP(VLOOKUP($C1439,Baux!$A:$K,3,FALSE),Locataires!$A:$I,2,FALSE))</f>
        <v/>
      </c>
      <c r="F1439" t="str">
        <f>IF($C1439="","",VLOOKUP($C1439,Baux!$A:$K,8,FALSE))</f>
        <v/>
      </c>
      <c r="G1439" s="12" t="str">
        <f>IF(OR($A1439="",$F1439=""),"",DATE(YEAR($A1439),MONTH($A1439),$F1439))</f>
        <v/>
      </c>
      <c r="H1439" s="13" t="str">
        <f>IF($C1439="","",VLOOKUP($C1439,Baux!$A:$K,6,FALSE))</f>
        <v/>
      </c>
      <c r="I1439" s="13" t="str">
        <f>IF($C1439="","",VLOOKUP($C1439,Baux!$A:$K,7,FALSE))</f>
        <v/>
      </c>
      <c r="J1439" s="13" t="str">
        <f>IF($C1439="","",$H1439+$I1439)</f>
        <v/>
      </c>
      <c r="K1439" s="13" t="str">
        <f>IF($C1439="","",SUMIFS(Banque_Transactions!$E:$E,Banque_Transactions!$G:$G,$C1439&amp;"-"&amp;$B1439))</f>
        <v/>
      </c>
      <c r="L1439" s="13" t="str">
        <f>IF($C1439="","",$J1439-$K1439)</f>
        <v/>
      </c>
      <c r="M1439" t="str">
        <f>IF($C1439="","",IF($L1439&lt;=0,"Payé",IF($K1439=0,"Impayé","Partiel")))</f>
        <v/>
      </c>
    </row>
    <row r="1440" spans="1:13" ht="15">
      <c r="A1440" s="17"/>
      <c r="B1440" t="str">
        <f>IF($A1440="","",YEAR($A1440)*100+MONTH($A1440))</f>
        <v/>
      </c>
      <c r="D1440" t="str">
        <f>IF($C1440="","",VLOOKUP($C1440,Baux!$A:$K,2,FALSE))</f>
        <v/>
      </c>
      <c r="E1440" t="str">
        <f>IF($C1440="","",VLOOKUP(VLOOKUP($C1440,Baux!$A:$K,3,FALSE),Locataires!$A:$I,2,FALSE))</f>
        <v/>
      </c>
      <c r="F1440" t="str">
        <f>IF($C1440="","",VLOOKUP($C1440,Baux!$A:$K,8,FALSE))</f>
        <v/>
      </c>
      <c r="G1440" s="12" t="str">
        <f>IF(OR($A1440="",$F1440=""),"",DATE(YEAR($A1440),MONTH($A1440),$F1440))</f>
        <v/>
      </c>
      <c r="H1440" s="13" t="str">
        <f>IF($C1440="","",VLOOKUP($C1440,Baux!$A:$K,6,FALSE))</f>
        <v/>
      </c>
      <c r="I1440" s="13" t="str">
        <f>IF($C1440="","",VLOOKUP($C1440,Baux!$A:$K,7,FALSE))</f>
        <v/>
      </c>
      <c r="J1440" s="13" t="str">
        <f>IF($C1440="","",$H1440+$I1440)</f>
        <v/>
      </c>
      <c r="K1440" s="13" t="str">
        <f>IF($C1440="","",SUMIFS(Banque_Transactions!$E:$E,Banque_Transactions!$G:$G,$C1440&amp;"-"&amp;$B1440))</f>
        <v/>
      </c>
      <c r="L1440" s="13" t="str">
        <f>IF($C1440="","",$J1440-$K1440)</f>
        <v/>
      </c>
      <c r="M1440" t="str">
        <f>IF($C1440="","",IF($L1440&lt;=0,"Payé",IF($K1440=0,"Impayé","Partiel")))</f>
        <v/>
      </c>
    </row>
    <row r="1441" spans="1:13" ht="15">
      <c r="A1441" s="17"/>
      <c r="B1441" t="str">
        <f>IF($A1441="","",YEAR($A1441)*100+MONTH($A1441))</f>
        <v/>
      </c>
      <c r="D1441" t="str">
        <f>IF($C1441="","",VLOOKUP($C1441,Baux!$A:$K,2,FALSE))</f>
        <v/>
      </c>
      <c r="E1441" t="str">
        <f>IF($C1441="","",VLOOKUP(VLOOKUP($C1441,Baux!$A:$K,3,FALSE),Locataires!$A:$I,2,FALSE))</f>
        <v/>
      </c>
      <c r="F1441" t="str">
        <f>IF($C1441="","",VLOOKUP($C1441,Baux!$A:$K,8,FALSE))</f>
        <v/>
      </c>
      <c r="G1441" s="12" t="str">
        <f>IF(OR($A1441="",$F1441=""),"",DATE(YEAR($A1441),MONTH($A1441),$F1441))</f>
        <v/>
      </c>
      <c r="H1441" s="13" t="str">
        <f>IF($C1441="","",VLOOKUP($C1441,Baux!$A:$K,6,FALSE))</f>
        <v/>
      </c>
      <c r="I1441" s="13" t="str">
        <f>IF($C1441="","",VLOOKUP($C1441,Baux!$A:$K,7,FALSE))</f>
        <v/>
      </c>
      <c r="J1441" s="13" t="str">
        <f>IF($C1441="","",$H1441+$I1441)</f>
        <v/>
      </c>
      <c r="K1441" s="13" t="str">
        <f>IF($C1441="","",SUMIFS(Banque_Transactions!$E:$E,Banque_Transactions!$G:$G,$C1441&amp;"-"&amp;$B1441))</f>
        <v/>
      </c>
      <c r="L1441" s="13" t="str">
        <f>IF($C1441="","",$J1441-$K1441)</f>
        <v/>
      </c>
      <c r="M1441" t="str">
        <f>IF($C1441="","",IF($L1441&lt;=0,"Payé",IF($K1441=0,"Impayé","Partiel")))</f>
        <v/>
      </c>
    </row>
    <row r="1442" spans="1:13" ht="15">
      <c r="A1442" s="17"/>
      <c r="B1442" t="str">
        <f>IF($A1442="","",YEAR($A1442)*100+MONTH($A1442))</f>
        <v/>
      </c>
      <c r="D1442" t="str">
        <f>IF($C1442="","",VLOOKUP($C1442,Baux!$A:$K,2,FALSE))</f>
        <v/>
      </c>
      <c r="E1442" t="str">
        <f>IF($C1442="","",VLOOKUP(VLOOKUP($C1442,Baux!$A:$K,3,FALSE),Locataires!$A:$I,2,FALSE))</f>
        <v/>
      </c>
      <c r="F1442" t="str">
        <f>IF($C1442="","",VLOOKUP($C1442,Baux!$A:$K,8,FALSE))</f>
        <v/>
      </c>
      <c r="G1442" s="12" t="str">
        <f>IF(OR($A1442="",$F1442=""),"",DATE(YEAR($A1442),MONTH($A1442),$F1442))</f>
        <v/>
      </c>
      <c r="H1442" s="13" t="str">
        <f>IF($C1442="","",VLOOKUP($C1442,Baux!$A:$K,6,FALSE))</f>
        <v/>
      </c>
      <c r="I1442" s="13" t="str">
        <f>IF($C1442="","",VLOOKUP($C1442,Baux!$A:$K,7,FALSE))</f>
        <v/>
      </c>
      <c r="J1442" s="13" t="str">
        <f>IF($C1442="","",$H1442+$I1442)</f>
        <v/>
      </c>
      <c r="K1442" s="13" t="str">
        <f>IF($C1442="","",SUMIFS(Banque_Transactions!$E:$E,Banque_Transactions!$G:$G,$C1442&amp;"-"&amp;$B1442))</f>
        <v/>
      </c>
      <c r="L1442" s="13" t="str">
        <f>IF($C1442="","",$J1442-$K1442)</f>
        <v/>
      </c>
      <c r="M1442" t="str">
        <f>IF($C1442="","",IF($L1442&lt;=0,"Payé",IF($K1442=0,"Impayé","Partiel")))</f>
        <v/>
      </c>
    </row>
    <row r="1443" spans="1:13" ht="15">
      <c r="A1443" s="17"/>
      <c r="B1443" t="str">
        <f>IF($A1443="","",YEAR($A1443)*100+MONTH($A1443))</f>
        <v/>
      </c>
      <c r="D1443" t="str">
        <f>IF($C1443="","",VLOOKUP($C1443,Baux!$A:$K,2,FALSE))</f>
        <v/>
      </c>
      <c r="E1443" t="str">
        <f>IF($C1443="","",VLOOKUP(VLOOKUP($C1443,Baux!$A:$K,3,FALSE),Locataires!$A:$I,2,FALSE))</f>
        <v/>
      </c>
      <c r="F1443" t="str">
        <f>IF($C1443="","",VLOOKUP($C1443,Baux!$A:$K,8,FALSE))</f>
        <v/>
      </c>
      <c r="G1443" s="12" t="str">
        <f>IF(OR($A1443="",$F1443=""),"",DATE(YEAR($A1443),MONTH($A1443),$F1443))</f>
        <v/>
      </c>
      <c r="H1443" s="13" t="str">
        <f>IF($C1443="","",VLOOKUP($C1443,Baux!$A:$K,6,FALSE))</f>
        <v/>
      </c>
      <c r="I1443" s="13" t="str">
        <f>IF($C1443="","",VLOOKUP($C1443,Baux!$A:$K,7,FALSE))</f>
        <v/>
      </c>
      <c r="J1443" s="13" t="str">
        <f>IF($C1443="","",$H1443+$I1443)</f>
        <v/>
      </c>
      <c r="K1443" s="13" t="str">
        <f>IF($C1443="","",SUMIFS(Banque_Transactions!$E:$E,Banque_Transactions!$G:$G,$C1443&amp;"-"&amp;$B1443))</f>
        <v/>
      </c>
      <c r="L1443" s="13" t="str">
        <f>IF($C1443="","",$J1443-$K1443)</f>
        <v/>
      </c>
      <c r="M1443" t="str">
        <f>IF($C1443="","",IF($L1443&lt;=0,"Payé",IF($K1443=0,"Impayé","Partiel")))</f>
        <v/>
      </c>
    </row>
    <row r="1444" spans="1:13" ht="15">
      <c r="A1444" s="17"/>
      <c r="B1444" t="str">
        <f>IF($A1444="","",YEAR($A1444)*100+MONTH($A1444))</f>
        <v/>
      </c>
      <c r="D1444" t="str">
        <f>IF($C1444="","",VLOOKUP($C1444,Baux!$A:$K,2,FALSE))</f>
        <v/>
      </c>
      <c r="E1444" t="str">
        <f>IF($C1444="","",VLOOKUP(VLOOKUP($C1444,Baux!$A:$K,3,FALSE),Locataires!$A:$I,2,FALSE))</f>
        <v/>
      </c>
      <c r="F1444" t="str">
        <f>IF($C1444="","",VLOOKUP($C1444,Baux!$A:$K,8,FALSE))</f>
        <v/>
      </c>
      <c r="G1444" s="12" t="str">
        <f>IF(OR($A1444="",$F1444=""),"",DATE(YEAR($A1444),MONTH($A1444),$F1444))</f>
        <v/>
      </c>
      <c r="H1444" s="13" t="str">
        <f>IF($C1444="","",VLOOKUP($C1444,Baux!$A:$K,6,FALSE))</f>
        <v/>
      </c>
      <c r="I1444" s="13" t="str">
        <f>IF($C1444="","",VLOOKUP($C1444,Baux!$A:$K,7,FALSE))</f>
        <v/>
      </c>
      <c r="J1444" s="13" t="str">
        <f>IF($C1444="","",$H1444+$I1444)</f>
        <v/>
      </c>
      <c r="K1444" s="13" t="str">
        <f>IF($C1444="","",SUMIFS(Banque_Transactions!$E:$E,Banque_Transactions!$G:$G,$C1444&amp;"-"&amp;$B1444))</f>
        <v/>
      </c>
      <c r="L1444" s="13" t="str">
        <f>IF($C1444="","",$J1444-$K1444)</f>
        <v/>
      </c>
      <c r="M1444" t="str">
        <f>IF($C1444="","",IF($L1444&lt;=0,"Payé",IF($K1444=0,"Impayé","Partiel")))</f>
        <v/>
      </c>
    </row>
    <row r="1445" spans="1:13" ht="15">
      <c r="A1445" s="17"/>
      <c r="B1445" t="str">
        <f>IF($A1445="","",YEAR($A1445)*100+MONTH($A1445))</f>
        <v/>
      </c>
      <c r="D1445" t="str">
        <f>IF($C1445="","",VLOOKUP($C1445,Baux!$A:$K,2,FALSE))</f>
        <v/>
      </c>
      <c r="E1445" t="str">
        <f>IF($C1445="","",VLOOKUP(VLOOKUP($C1445,Baux!$A:$K,3,FALSE),Locataires!$A:$I,2,FALSE))</f>
        <v/>
      </c>
      <c r="F1445" t="str">
        <f>IF($C1445="","",VLOOKUP($C1445,Baux!$A:$K,8,FALSE))</f>
        <v/>
      </c>
      <c r="G1445" s="12" t="str">
        <f>IF(OR($A1445="",$F1445=""),"",DATE(YEAR($A1445),MONTH($A1445),$F1445))</f>
        <v/>
      </c>
      <c r="H1445" s="13" t="str">
        <f>IF($C1445="","",VLOOKUP($C1445,Baux!$A:$K,6,FALSE))</f>
        <v/>
      </c>
      <c r="I1445" s="13" t="str">
        <f>IF($C1445="","",VLOOKUP($C1445,Baux!$A:$K,7,FALSE))</f>
        <v/>
      </c>
      <c r="J1445" s="13" t="str">
        <f>IF($C1445="","",$H1445+$I1445)</f>
        <v/>
      </c>
      <c r="K1445" s="13" t="str">
        <f>IF($C1445="","",SUMIFS(Banque_Transactions!$E:$E,Banque_Transactions!$G:$G,$C1445&amp;"-"&amp;$B1445))</f>
        <v/>
      </c>
      <c r="L1445" s="13" t="str">
        <f>IF($C1445="","",$J1445-$K1445)</f>
        <v/>
      </c>
      <c r="M1445" t="str">
        <f>IF($C1445="","",IF($L1445&lt;=0,"Payé",IF($K1445=0,"Impayé","Partiel")))</f>
        <v/>
      </c>
    </row>
    <row r="1446" spans="1:13" ht="15">
      <c r="A1446" s="17"/>
      <c r="B1446" t="str">
        <f>IF($A1446="","",YEAR($A1446)*100+MONTH($A1446))</f>
        <v/>
      </c>
      <c r="D1446" t="str">
        <f>IF($C1446="","",VLOOKUP($C1446,Baux!$A:$K,2,FALSE))</f>
        <v/>
      </c>
      <c r="E1446" t="str">
        <f>IF($C1446="","",VLOOKUP(VLOOKUP($C1446,Baux!$A:$K,3,FALSE),Locataires!$A:$I,2,FALSE))</f>
        <v/>
      </c>
      <c r="F1446" t="str">
        <f>IF($C1446="","",VLOOKUP($C1446,Baux!$A:$K,8,FALSE))</f>
        <v/>
      </c>
      <c r="G1446" s="12" t="str">
        <f>IF(OR($A1446="",$F1446=""),"",DATE(YEAR($A1446),MONTH($A1446),$F1446))</f>
        <v/>
      </c>
      <c r="H1446" s="13" t="str">
        <f>IF($C1446="","",VLOOKUP($C1446,Baux!$A:$K,6,FALSE))</f>
        <v/>
      </c>
      <c r="I1446" s="13" t="str">
        <f>IF($C1446="","",VLOOKUP($C1446,Baux!$A:$K,7,FALSE))</f>
        <v/>
      </c>
      <c r="J1446" s="13" t="str">
        <f>IF($C1446="","",$H1446+$I1446)</f>
        <v/>
      </c>
      <c r="K1446" s="13" t="str">
        <f>IF($C1446="","",SUMIFS(Banque_Transactions!$E:$E,Banque_Transactions!$G:$G,$C1446&amp;"-"&amp;$B1446))</f>
        <v/>
      </c>
      <c r="L1446" s="13" t="str">
        <f>IF($C1446="","",$J1446-$K1446)</f>
        <v/>
      </c>
      <c r="M1446" t="str">
        <f>IF($C1446="","",IF($L1446&lt;=0,"Payé",IF($K1446=0,"Impayé","Partiel")))</f>
        <v/>
      </c>
    </row>
    <row r="1447" spans="1:13" ht="15">
      <c r="A1447" s="17"/>
      <c r="B1447" t="str">
        <f>IF($A1447="","",YEAR($A1447)*100+MONTH($A1447))</f>
        <v/>
      </c>
      <c r="D1447" t="str">
        <f>IF($C1447="","",VLOOKUP($C1447,Baux!$A:$K,2,FALSE))</f>
        <v/>
      </c>
      <c r="E1447" t="str">
        <f>IF($C1447="","",VLOOKUP(VLOOKUP($C1447,Baux!$A:$K,3,FALSE),Locataires!$A:$I,2,FALSE))</f>
        <v/>
      </c>
      <c r="F1447" t="str">
        <f>IF($C1447="","",VLOOKUP($C1447,Baux!$A:$K,8,FALSE))</f>
        <v/>
      </c>
      <c r="G1447" s="12" t="str">
        <f>IF(OR($A1447="",$F1447=""),"",DATE(YEAR($A1447),MONTH($A1447),$F1447))</f>
        <v/>
      </c>
      <c r="H1447" s="13" t="str">
        <f>IF($C1447="","",VLOOKUP($C1447,Baux!$A:$K,6,FALSE))</f>
        <v/>
      </c>
      <c r="I1447" s="13" t="str">
        <f>IF($C1447="","",VLOOKUP($C1447,Baux!$A:$K,7,FALSE))</f>
        <v/>
      </c>
      <c r="J1447" s="13" t="str">
        <f>IF($C1447="","",$H1447+$I1447)</f>
        <v/>
      </c>
      <c r="K1447" s="13" t="str">
        <f>IF($C1447="","",SUMIFS(Banque_Transactions!$E:$E,Banque_Transactions!$G:$G,$C1447&amp;"-"&amp;$B1447))</f>
        <v/>
      </c>
      <c r="L1447" s="13" t="str">
        <f>IF($C1447="","",$J1447-$K1447)</f>
        <v/>
      </c>
      <c r="M1447" t="str">
        <f>IF($C1447="","",IF($L1447&lt;=0,"Payé",IF($K1447=0,"Impayé","Partiel")))</f>
        <v/>
      </c>
    </row>
    <row r="1448" spans="1:13" ht="15">
      <c r="A1448" s="17"/>
      <c r="B1448" t="str">
        <f>IF($A1448="","",YEAR($A1448)*100+MONTH($A1448))</f>
        <v/>
      </c>
      <c r="D1448" t="str">
        <f>IF($C1448="","",VLOOKUP($C1448,Baux!$A:$K,2,FALSE))</f>
        <v/>
      </c>
      <c r="E1448" t="str">
        <f>IF($C1448="","",VLOOKUP(VLOOKUP($C1448,Baux!$A:$K,3,FALSE),Locataires!$A:$I,2,FALSE))</f>
        <v/>
      </c>
      <c r="F1448" t="str">
        <f>IF($C1448="","",VLOOKUP($C1448,Baux!$A:$K,8,FALSE))</f>
        <v/>
      </c>
      <c r="G1448" s="12" t="str">
        <f>IF(OR($A1448="",$F1448=""),"",DATE(YEAR($A1448),MONTH($A1448),$F1448))</f>
        <v/>
      </c>
      <c r="H1448" s="13" t="str">
        <f>IF($C1448="","",VLOOKUP($C1448,Baux!$A:$K,6,FALSE))</f>
        <v/>
      </c>
      <c r="I1448" s="13" t="str">
        <f>IF($C1448="","",VLOOKUP($C1448,Baux!$A:$K,7,FALSE))</f>
        <v/>
      </c>
      <c r="J1448" s="13" t="str">
        <f>IF($C1448="","",$H1448+$I1448)</f>
        <v/>
      </c>
      <c r="K1448" s="13" t="str">
        <f>IF($C1448="","",SUMIFS(Banque_Transactions!$E:$E,Banque_Transactions!$G:$G,$C1448&amp;"-"&amp;$B1448))</f>
        <v/>
      </c>
      <c r="L1448" s="13" t="str">
        <f>IF($C1448="","",$J1448-$K1448)</f>
        <v/>
      </c>
      <c r="M1448" t="str">
        <f>IF($C1448="","",IF($L1448&lt;=0,"Payé",IF($K1448=0,"Impayé","Partiel")))</f>
        <v/>
      </c>
    </row>
    <row r="1449" spans="1:13" ht="15">
      <c r="A1449" s="17"/>
      <c r="B1449" t="str">
        <f>IF($A1449="","",YEAR($A1449)*100+MONTH($A1449))</f>
        <v/>
      </c>
      <c r="D1449" t="str">
        <f>IF($C1449="","",VLOOKUP($C1449,Baux!$A:$K,2,FALSE))</f>
        <v/>
      </c>
      <c r="E1449" t="str">
        <f>IF($C1449="","",VLOOKUP(VLOOKUP($C1449,Baux!$A:$K,3,FALSE),Locataires!$A:$I,2,FALSE))</f>
        <v/>
      </c>
      <c r="F1449" t="str">
        <f>IF($C1449="","",VLOOKUP($C1449,Baux!$A:$K,8,FALSE))</f>
        <v/>
      </c>
      <c r="G1449" s="12" t="str">
        <f>IF(OR($A1449="",$F1449=""),"",DATE(YEAR($A1449),MONTH($A1449),$F1449))</f>
        <v/>
      </c>
      <c r="H1449" s="13" t="str">
        <f>IF($C1449="","",VLOOKUP($C1449,Baux!$A:$K,6,FALSE))</f>
        <v/>
      </c>
      <c r="I1449" s="13" t="str">
        <f>IF($C1449="","",VLOOKUP($C1449,Baux!$A:$K,7,FALSE))</f>
        <v/>
      </c>
      <c r="J1449" s="13" t="str">
        <f>IF($C1449="","",$H1449+$I1449)</f>
        <v/>
      </c>
      <c r="K1449" s="13" t="str">
        <f>IF($C1449="","",SUMIFS(Banque_Transactions!$E:$E,Banque_Transactions!$G:$G,$C1449&amp;"-"&amp;$B1449))</f>
        <v/>
      </c>
      <c r="L1449" s="13" t="str">
        <f>IF($C1449="","",$J1449-$K1449)</f>
        <v/>
      </c>
      <c r="M1449" t="str">
        <f>IF($C1449="","",IF($L1449&lt;=0,"Payé",IF($K1449=0,"Impayé","Partiel")))</f>
        <v/>
      </c>
    </row>
    <row r="1450" spans="1:13" ht="15">
      <c r="A1450" s="17"/>
      <c r="B1450" t="str">
        <f>IF($A1450="","",YEAR($A1450)*100+MONTH($A1450))</f>
        <v/>
      </c>
      <c r="D1450" t="str">
        <f>IF($C1450="","",VLOOKUP($C1450,Baux!$A:$K,2,FALSE))</f>
        <v/>
      </c>
      <c r="E1450" t="str">
        <f>IF($C1450="","",VLOOKUP(VLOOKUP($C1450,Baux!$A:$K,3,FALSE),Locataires!$A:$I,2,FALSE))</f>
        <v/>
      </c>
      <c r="F1450" t="str">
        <f>IF($C1450="","",VLOOKUP($C1450,Baux!$A:$K,8,FALSE))</f>
        <v/>
      </c>
      <c r="G1450" s="12" t="str">
        <f>IF(OR($A1450="",$F1450=""),"",DATE(YEAR($A1450),MONTH($A1450),$F1450))</f>
        <v/>
      </c>
      <c r="H1450" s="13" t="str">
        <f>IF($C1450="","",VLOOKUP($C1450,Baux!$A:$K,6,FALSE))</f>
        <v/>
      </c>
      <c r="I1450" s="13" t="str">
        <f>IF($C1450="","",VLOOKUP($C1450,Baux!$A:$K,7,FALSE))</f>
        <v/>
      </c>
      <c r="J1450" s="13" t="str">
        <f>IF($C1450="","",$H1450+$I1450)</f>
        <v/>
      </c>
      <c r="K1450" s="13" t="str">
        <f>IF($C1450="","",SUMIFS(Banque_Transactions!$E:$E,Banque_Transactions!$G:$G,$C1450&amp;"-"&amp;$B1450))</f>
        <v/>
      </c>
      <c r="L1450" s="13" t="str">
        <f>IF($C1450="","",$J1450-$K1450)</f>
        <v/>
      </c>
      <c r="M1450" t="str">
        <f>IF($C1450="","",IF($L1450&lt;=0,"Payé",IF($K1450=0,"Impayé","Partiel")))</f>
        <v/>
      </c>
    </row>
    <row r="1451" spans="1:13" ht="15">
      <c r="A1451" s="17"/>
      <c r="B1451" t="str">
        <f>IF($A1451="","",YEAR($A1451)*100+MONTH($A1451))</f>
        <v/>
      </c>
      <c r="D1451" t="str">
        <f>IF($C1451="","",VLOOKUP($C1451,Baux!$A:$K,2,FALSE))</f>
        <v/>
      </c>
      <c r="E1451" t="str">
        <f>IF($C1451="","",VLOOKUP(VLOOKUP($C1451,Baux!$A:$K,3,FALSE),Locataires!$A:$I,2,FALSE))</f>
        <v/>
      </c>
      <c r="F1451" t="str">
        <f>IF($C1451="","",VLOOKUP($C1451,Baux!$A:$K,8,FALSE))</f>
        <v/>
      </c>
      <c r="G1451" s="12" t="str">
        <f>IF(OR($A1451="",$F1451=""),"",DATE(YEAR($A1451),MONTH($A1451),$F1451))</f>
        <v/>
      </c>
      <c r="H1451" s="13" t="str">
        <f>IF($C1451="","",VLOOKUP($C1451,Baux!$A:$K,6,FALSE))</f>
        <v/>
      </c>
      <c r="I1451" s="13" t="str">
        <f>IF($C1451="","",VLOOKUP($C1451,Baux!$A:$K,7,FALSE))</f>
        <v/>
      </c>
      <c r="J1451" s="13" t="str">
        <f>IF($C1451="","",$H1451+$I1451)</f>
        <v/>
      </c>
      <c r="K1451" s="13" t="str">
        <f>IF($C1451="","",SUMIFS(Banque_Transactions!$E:$E,Banque_Transactions!$G:$G,$C1451&amp;"-"&amp;$B1451))</f>
        <v/>
      </c>
      <c r="L1451" s="13" t="str">
        <f>IF($C1451="","",$J1451-$K1451)</f>
        <v/>
      </c>
      <c r="M1451" t="str">
        <f>IF($C1451="","",IF($L1451&lt;=0,"Payé",IF($K1451=0,"Impayé","Partiel")))</f>
        <v/>
      </c>
    </row>
    <row r="1452" spans="1:13" ht="15">
      <c r="A1452" s="17"/>
      <c r="B1452" t="str">
        <f>IF($A1452="","",YEAR($A1452)*100+MONTH($A1452))</f>
        <v/>
      </c>
      <c r="D1452" t="str">
        <f>IF($C1452="","",VLOOKUP($C1452,Baux!$A:$K,2,FALSE))</f>
        <v/>
      </c>
      <c r="E1452" t="str">
        <f>IF($C1452="","",VLOOKUP(VLOOKUP($C1452,Baux!$A:$K,3,FALSE),Locataires!$A:$I,2,FALSE))</f>
        <v/>
      </c>
      <c r="F1452" t="str">
        <f>IF($C1452="","",VLOOKUP($C1452,Baux!$A:$K,8,FALSE))</f>
        <v/>
      </c>
      <c r="G1452" s="12" t="str">
        <f>IF(OR($A1452="",$F1452=""),"",DATE(YEAR($A1452),MONTH($A1452),$F1452))</f>
        <v/>
      </c>
      <c r="H1452" s="13" t="str">
        <f>IF($C1452="","",VLOOKUP($C1452,Baux!$A:$K,6,FALSE))</f>
        <v/>
      </c>
      <c r="I1452" s="13" t="str">
        <f>IF($C1452="","",VLOOKUP($C1452,Baux!$A:$K,7,FALSE))</f>
        <v/>
      </c>
      <c r="J1452" s="13" t="str">
        <f>IF($C1452="","",$H1452+$I1452)</f>
        <v/>
      </c>
      <c r="K1452" s="13" t="str">
        <f>IF($C1452="","",SUMIFS(Banque_Transactions!$E:$E,Banque_Transactions!$G:$G,$C1452&amp;"-"&amp;$B1452))</f>
        <v/>
      </c>
      <c r="L1452" s="13" t="str">
        <f>IF($C1452="","",$J1452-$K1452)</f>
        <v/>
      </c>
      <c r="M1452" t="str">
        <f>IF($C1452="","",IF($L1452&lt;=0,"Payé",IF($K1452=0,"Impayé","Partiel")))</f>
        <v/>
      </c>
    </row>
    <row r="1453" spans="1:13" ht="15">
      <c r="A1453" s="17"/>
      <c r="B1453" t="str">
        <f>IF($A1453="","",YEAR($A1453)*100+MONTH($A1453))</f>
        <v/>
      </c>
      <c r="D1453" t="str">
        <f>IF($C1453="","",VLOOKUP($C1453,Baux!$A:$K,2,FALSE))</f>
        <v/>
      </c>
      <c r="E1453" t="str">
        <f>IF($C1453="","",VLOOKUP(VLOOKUP($C1453,Baux!$A:$K,3,FALSE),Locataires!$A:$I,2,FALSE))</f>
        <v/>
      </c>
      <c r="F1453" t="str">
        <f>IF($C1453="","",VLOOKUP($C1453,Baux!$A:$K,8,FALSE))</f>
        <v/>
      </c>
      <c r="G1453" s="12" t="str">
        <f>IF(OR($A1453="",$F1453=""),"",DATE(YEAR($A1453),MONTH($A1453),$F1453))</f>
        <v/>
      </c>
      <c r="H1453" s="13" t="str">
        <f>IF($C1453="","",VLOOKUP($C1453,Baux!$A:$K,6,FALSE))</f>
        <v/>
      </c>
      <c r="I1453" s="13" t="str">
        <f>IF($C1453="","",VLOOKUP($C1453,Baux!$A:$K,7,FALSE))</f>
        <v/>
      </c>
      <c r="J1453" s="13" t="str">
        <f>IF($C1453="","",$H1453+$I1453)</f>
        <v/>
      </c>
      <c r="K1453" s="13" t="str">
        <f>IF($C1453="","",SUMIFS(Banque_Transactions!$E:$E,Banque_Transactions!$G:$G,$C1453&amp;"-"&amp;$B1453))</f>
        <v/>
      </c>
      <c r="L1453" s="13" t="str">
        <f>IF($C1453="","",$J1453-$K1453)</f>
        <v/>
      </c>
      <c r="M1453" t="str">
        <f>IF($C1453="","",IF($L1453&lt;=0,"Payé",IF($K1453=0,"Impayé","Partiel")))</f>
        <v/>
      </c>
    </row>
    <row r="1454" spans="1:13" ht="15">
      <c r="A1454" s="17"/>
      <c r="B1454" t="str">
        <f>IF($A1454="","",YEAR($A1454)*100+MONTH($A1454))</f>
        <v/>
      </c>
      <c r="D1454" t="str">
        <f>IF($C1454="","",VLOOKUP($C1454,Baux!$A:$K,2,FALSE))</f>
        <v/>
      </c>
      <c r="E1454" t="str">
        <f>IF($C1454="","",VLOOKUP(VLOOKUP($C1454,Baux!$A:$K,3,FALSE),Locataires!$A:$I,2,FALSE))</f>
        <v/>
      </c>
      <c r="F1454" t="str">
        <f>IF($C1454="","",VLOOKUP($C1454,Baux!$A:$K,8,FALSE))</f>
        <v/>
      </c>
      <c r="G1454" s="12" t="str">
        <f>IF(OR($A1454="",$F1454=""),"",DATE(YEAR($A1454),MONTH($A1454),$F1454))</f>
        <v/>
      </c>
      <c r="H1454" s="13" t="str">
        <f>IF($C1454="","",VLOOKUP($C1454,Baux!$A:$K,6,FALSE))</f>
        <v/>
      </c>
      <c r="I1454" s="13" t="str">
        <f>IF($C1454="","",VLOOKUP($C1454,Baux!$A:$K,7,FALSE))</f>
        <v/>
      </c>
      <c r="J1454" s="13" t="str">
        <f>IF($C1454="","",$H1454+$I1454)</f>
        <v/>
      </c>
      <c r="K1454" s="13" t="str">
        <f>IF($C1454="","",SUMIFS(Banque_Transactions!$E:$E,Banque_Transactions!$G:$G,$C1454&amp;"-"&amp;$B1454))</f>
        <v/>
      </c>
      <c r="L1454" s="13" t="str">
        <f>IF($C1454="","",$J1454-$K1454)</f>
        <v/>
      </c>
      <c r="M1454" t="str">
        <f>IF($C1454="","",IF($L1454&lt;=0,"Payé",IF($K1454=0,"Impayé","Partiel")))</f>
        <v/>
      </c>
    </row>
    <row r="1455" spans="1:13" ht="15">
      <c r="A1455" s="17"/>
      <c r="B1455" t="str">
        <f>IF($A1455="","",YEAR($A1455)*100+MONTH($A1455))</f>
        <v/>
      </c>
      <c r="D1455" t="str">
        <f>IF($C1455="","",VLOOKUP($C1455,Baux!$A:$K,2,FALSE))</f>
        <v/>
      </c>
      <c r="E1455" t="str">
        <f>IF($C1455="","",VLOOKUP(VLOOKUP($C1455,Baux!$A:$K,3,FALSE),Locataires!$A:$I,2,FALSE))</f>
        <v/>
      </c>
      <c r="F1455" t="str">
        <f>IF($C1455="","",VLOOKUP($C1455,Baux!$A:$K,8,FALSE))</f>
        <v/>
      </c>
      <c r="G1455" s="12" t="str">
        <f>IF(OR($A1455="",$F1455=""),"",DATE(YEAR($A1455),MONTH($A1455),$F1455))</f>
        <v/>
      </c>
      <c r="H1455" s="13" t="str">
        <f>IF($C1455="","",VLOOKUP($C1455,Baux!$A:$K,6,FALSE))</f>
        <v/>
      </c>
      <c r="I1455" s="13" t="str">
        <f>IF($C1455="","",VLOOKUP($C1455,Baux!$A:$K,7,FALSE))</f>
        <v/>
      </c>
      <c r="J1455" s="13" t="str">
        <f>IF($C1455="","",$H1455+$I1455)</f>
        <v/>
      </c>
      <c r="K1455" s="13" t="str">
        <f>IF($C1455="","",SUMIFS(Banque_Transactions!$E:$E,Banque_Transactions!$G:$G,$C1455&amp;"-"&amp;$B1455))</f>
        <v/>
      </c>
      <c r="L1455" s="13" t="str">
        <f>IF($C1455="","",$J1455-$K1455)</f>
        <v/>
      </c>
      <c r="M1455" t="str">
        <f>IF($C1455="","",IF($L1455&lt;=0,"Payé",IF($K1455=0,"Impayé","Partiel")))</f>
        <v/>
      </c>
    </row>
    <row r="1456" spans="1:13" ht="15">
      <c r="A1456" s="17"/>
      <c r="B1456" t="str">
        <f>IF($A1456="","",YEAR($A1456)*100+MONTH($A1456))</f>
        <v/>
      </c>
      <c r="D1456" t="str">
        <f>IF($C1456="","",VLOOKUP($C1456,Baux!$A:$K,2,FALSE))</f>
        <v/>
      </c>
      <c r="E1456" t="str">
        <f>IF($C1456="","",VLOOKUP(VLOOKUP($C1456,Baux!$A:$K,3,FALSE),Locataires!$A:$I,2,FALSE))</f>
        <v/>
      </c>
      <c r="F1456" t="str">
        <f>IF($C1456="","",VLOOKUP($C1456,Baux!$A:$K,8,FALSE))</f>
        <v/>
      </c>
      <c r="G1456" s="12" t="str">
        <f>IF(OR($A1456="",$F1456=""),"",DATE(YEAR($A1456),MONTH($A1456),$F1456))</f>
        <v/>
      </c>
      <c r="H1456" s="13" t="str">
        <f>IF($C1456="","",VLOOKUP($C1456,Baux!$A:$K,6,FALSE))</f>
        <v/>
      </c>
      <c r="I1456" s="13" t="str">
        <f>IF($C1456="","",VLOOKUP($C1456,Baux!$A:$K,7,FALSE))</f>
        <v/>
      </c>
      <c r="J1456" s="13" t="str">
        <f>IF($C1456="","",$H1456+$I1456)</f>
        <v/>
      </c>
      <c r="K1456" s="13" t="str">
        <f>IF($C1456="","",SUMIFS(Banque_Transactions!$E:$E,Banque_Transactions!$G:$G,$C1456&amp;"-"&amp;$B1456))</f>
        <v/>
      </c>
      <c r="L1456" s="13" t="str">
        <f>IF($C1456="","",$J1456-$K1456)</f>
        <v/>
      </c>
      <c r="M1456" t="str">
        <f>IF($C1456="","",IF($L1456&lt;=0,"Payé",IF($K1456=0,"Impayé","Partiel")))</f>
        <v/>
      </c>
    </row>
    <row r="1457" spans="1:13" ht="15">
      <c r="A1457" s="17"/>
      <c r="B1457" t="str">
        <f>IF($A1457="","",YEAR($A1457)*100+MONTH($A1457))</f>
        <v/>
      </c>
      <c r="D1457" t="str">
        <f>IF($C1457="","",VLOOKUP($C1457,Baux!$A:$K,2,FALSE))</f>
        <v/>
      </c>
      <c r="E1457" t="str">
        <f>IF($C1457="","",VLOOKUP(VLOOKUP($C1457,Baux!$A:$K,3,FALSE),Locataires!$A:$I,2,FALSE))</f>
        <v/>
      </c>
      <c r="F1457" t="str">
        <f>IF($C1457="","",VLOOKUP($C1457,Baux!$A:$K,8,FALSE))</f>
        <v/>
      </c>
      <c r="G1457" s="12" t="str">
        <f>IF(OR($A1457="",$F1457=""),"",DATE(YEAR($A1457),MONTH($A1457),$F1457))</f>
        <v/>
      </c>
      <c r="H1457" s="13" t="str">
        <f>IF($C1457="","",VLOOKUP($C1457,Baux!$A:$K,6,FALSE))</f>
        <v/>
      </c>
      <c r="I1457" s="13" t="str">
        <f>IF($C1457="","",VLOOKUP($C1457,Baux!$A:$K,7,FALSE))</f>
        <v/>
      </c>
      <c r="J1457" s="13" t="str">
        <f>IF($C1457="","",$H1457+$I1457)</f>
        <v/>
      </c>
      <c r="K1457" s="13" t="str">
        <f>IF($C1457="","",SUMIFS(Banque_Transactions!$E:$E,Banque_Transactions!$G:$G,$C1457&amp;"-"&amp;$B1457))</f>
        <v/>
      </c>
      <c r="L1457" s="13" t="str">
        <f>IF($C1457="","",$J1457-$K1457)</f>
        <v/>
      </c>
      <c r="M1457" t="str">
        <f>IF($C1457="","",IF($L1457&lt;=0,"Payé",IF($K1457=0,"Impayé","Partiel")))</f>
        <v/>
      </c>
    </row>
    <row r="1458" spans="1:13" ht="15">
      <c r="A1458" s="17"/>
      <c r="B1458" t="str">
        <f>IF($A1458="","",YEAR($A1458)*100+MONTH($A1458))</f>
        <v/>
      </c>
      <c r="D1458" t="str">
        <f>IF($C1458="","",VLOOKUP($C1458,Baux!$A:$K,2,FALSE))</f>
        <v/>
      </c>
      <c r="E1458" t="str">
        <f>IF($C1458="","",VLOOKUP(VLOOKUP($C1458,Baux!$A:$K,3,FALSE),Locataires!$A:$I,2,FALSE))</f>
        <v/>
      </c>
      <c r="F1458" t="str">
        <f>IF($C1458="","",VLOOKUP($C1458,Baux!$A:$K,8,FALSE))</f>
        <v/>
      </c>
      <c r="G1458" s="12" t="str">
        <f>IF(OR($A1458="",$F1458=""),"",DATE(YEAR($A1458),MONTH($A1458),$F1458))</f>
        <v/>
      </c>
      <c r="H1458" s="13" t="str">
        <f>IF($C1458="","",VLOOKUP($C1458,Baux!$A:$K,6,FALSE))</f>
        <v/>
      </c>
      <c r="I1458" s="13" t="str">
        <f>IF($C1458="","",VLOOKUP($C1458,Baux!$A:$K,7,FALSE))</f>
        <v/>
      </c>
      <c r="J1458" s="13" t="str">
        <f>IF($C1458="","",$H1458+$I1458)</f>
        <v/>
      </c>
      <c r="K1458" s="13" t="str">
        <f>IF($C1458="","",SUMIFS(Banque_Transactions!$E:$E,Banque_Transactions!$G:$G,$C1458&amp;"-"&amp;$B1458))</f>
        <v/>
      </c>
      <c r="L1458" s="13" t="str">
        <f>IF($C1458="","",$J1458-$K1458)</f>
        <v/>
      </c>
      <c r="M1458" t="str">
        <f>IF($C1458="","",IF($L1458&lt;=0,"Payé",IF($K1458=0,"Impayé","Partiel")))</f>
        <v/>
      </c>
    </row>
    <row r="1459" spans="1:13" ht="15">
      <c r="A1459" s="17"/>
      <c r="B1459" t="str">
        <f>IF($A1459="","",YEAR($A1459)*100+MONTH($A1459))</f>
        <v/>
      </c>
      <c r="D1459" t="str">
        <f>IF($C1459="","",VLOOKUP($C1459,Baux!$A:$K,2,FALSE))</f>
        <v/>
      </c>
      <c r="E1459" t="str">
        <f>IF($C1459="","",VLOOKUP(VLOOKUP($C1459,Baux!$A:$K,3,FALSE),Locataires!$A:$I,2,FALSE))</f>
        <v/>
      </c>
      <c r="F1459" t="str">
        <f>IF($C1459="","",VLOOKUP($C1459,Baux!$A:$K,8,FALSE))</f>
        <v/>
      </c>
      <c r="G1459" s="12" t="str">
        <f>IF(OR($A1459="",$F1459=""),"",DATE(YEAR($A1459),MONTH($A1459),$F1459))</f>
        <v/>
      </c>
      <c r="H1459" s="13" t="str">
        <f>IF($C1459="","",VLOOKUP($C1459,Baux!$A:$K,6,FALSE))</f>
        <v/>
      </c>
      <c r="I1459" s="13" t="str">
        <f>IF($C1459="","",VLOOKUP($C1459,Baux!$A:$K,7,FALSE))</f>
        <v/>
      </c>
      <c r="J1459" s="13" t="str">
        <f>IF($C1459="","",$H1459+$I1459)</f>
        <v/>
      </c>
      <c r="K1459" s="13" t="str">
        <f>IF($C1459="","",SUMIFS(Banque_Transactions!$E:$E,Banque_Transactions!$G:$G,$C1459&amp;"-"&amp;$B1459))</f>
        <v/>
      </c>
      <c r="L1459" s="13" t="str">
        <f>IF($C1459="","",$J1459-$K1459)</f>
        <v/>
      </c>
      <c r="M1459" t="str">
        <f>IF($C1459="","",IF($L1459&lt;=0,"Payé",IF($K1459=0,"Impayé","Partiel")))</f>
        <v/>
      </c>
    </row>
    <row r="1460" spans="1:13" ht="15">
      <c r="A1460" s="17"/>
      <c r="B1460" t="str">
        <f>IF($A1460="","",YEAR($A1460)*100+MONTH($A1460))</f>
        <v/>
      </c>
      <c r="D1460" t="str">
        <f>IF($C1460="","",VLOOKUP($C1460,Baux!$A:$K,2,FALSE))</f>
        <v/>
      </c>
      <c r="E1460" t="str">
        <f>IF($C1460="","",VLOOKUP(VLOOKUP($C1460,Baux!$A:$K,3,FALSE),Locataires!$A:$I,2,FALSE))</f>
        <v/>
      </c>
      <c r="F1460" t="str">
        <f>IF($C1460="","",VLOOKUP($C1460,Baux!$A:$K,8,FALSE))</f>
        <v/>
      </c>
      <c r="G1460" s="12" t="str">
        <f>IF(OR($A1460="",$F1460=""),"",DATE(YEAR($A1460),MONTH($A1460),$F1460))</f>
        <v/>
      </c>
      <c r="H1460" s="13" t="str">
        <f>IF($C1460="","",VLOOKUP($C1460,Baux!$A:$K,6,FALSE))</f>
        <v/>
      </c>
      <c r="I1460" s="13" t="str">
        <f>IF($C1460="","",VLOOKUP($C1460,Baux!$A:$K,7,FALSE))</f>
        <v/>
      </c>
      <c r="J1460" s="13" t="str">
        <f>IF($C1460="","",$H1460+$I1460)</f>
        <v/>
      </c>
      <c r="K1460" s="13" t="str">
        <f>IF($C1460="","",SUMIFS(Banque_Transactions!$E:$E,Banque_Transactions!$G:$G,$C1460&amp;"-"&amp;$B1460))</f>
        <v/>
      </c>
      <c r="L1460" s="13" t="str">
        <f>IF($C1460="","",$J1460-$K1460)</f>
        <v/>
      </c>
      <c r="M1460" t="str">
        <f>IF($C1460="","",IF($L1460&lt;=0,"Payé",IF($K1460=0,"Impayé","Partiel")))</f>
        <v/>
      </c>
    </row>
    <row r="1461" spans="1:13" ht="15">
      <c r="A1461" s="17"/>
      <c r="B1461" t="str">
        <f>IF($A1461="","",YEAR($A1461)*100+MONTH($A1461))</f>
        <v/>
      </c>
      <c r="D1461" t="str">
        <f>IF($C1461="","",VLOOKUP($C1461,Baux!$A:$K,2,FALSE))</f>
        <v/>
      </c>
      <c r="E1461" t="str">
        <f>IF($C1461="","",VLOOKUP(VLOOKUP($C1461,Baux!$A:$K,3,FALSE),Locataires!$A:$I,2,FALSE))</f>
        <v/>
      </c>
      <c r="F1461" t="str">
        <f>IF($C1461="","",VLOOKUP($C1461,Baux!$A:$K,8,FALSE))</f>
        <v/>
      </c>
      <c r="G1461" s="12" t="str">
        <f>IF(OR($A1461="",$F1461=""),"",DATE(YEAR($A1461),MONTH($A1461),$F1461))</f>
        <v/>
      </c>
      <c r="H1461" s="13" t="str">
        <f>IF($C1461="","",VLOOKUP($C1461,Baux!$A:$K,6,FALSE))</f>
        <v/>
      </c>
      <c r="I1461" s="13" t="str">
        <f>IF($C1461="","",VLOOKUP($C1461,Baux!$A:$K,7,FALSE))</f>
        <v/>
      </c>
      <c r="J1461" s="13" t="str">
        <f>IF($C1461="","",$H1461+$I1461)</f>
        <v/>
      </c>
      <c r="K1461" s="13" t="str">
        <f>IF($C1461="","",SUMIFS(Banque_Transactions!$E:$E,Banque_Transactions!$G:$G,$C1461&amp;"-"&amp;$B1461))</f>
        <v/>
      </c>
      <c r="L1461" s="13" t="str">
        <f>IF($C1461="","",$J1461-$K1461)</f>
        <v/>
      </c>
      <c r="M1461" t="str">
        <f>IF($C1461="","",IF($L1461&lt;=0,"Payé",IF($K1461=0,"Impayé","Partiel")))</f>
        <v/>
      </c>
    </row>
    <row r="1462" spans="1:13" ht="15">
      <c r="A1462" s="17"/>
      <c r="B1462" t="str">
        <f>IF($A1462="","",YEAR($A1462)*100+MONTH($A1462))</f>
        <v/>
      </c>
      <c r="D1462" t="str">
        <f>IF($C1462="","",VLOOKUP($C1462,Baux!$A:$K,2,FALSE))</f>
        <v/>
      </c>
      <c r="E1462" t="str">
        <f>IF($C1462="","",VLOOKUP(VLOOKUP($C1462,Baux!$A:$K,3,FALSE),Locataires!$A:$I,2,FALSE))</f>
        <v/>
      </c>
      <c r="F1462" t="str">
        <f>IF($C1462="","",VLOOKUP($C1462,Baux!$A:$K,8,FALSE))</f>
        <v/>
      </c>
      <c r="G1462" s="12" t="str">
        <f>IF(OR($A1462="",$F1462=""),"",DATE(YEAR($A1462),MONTH($A1462),$F1462))</f>
        <v/>
      </c>
      <c r="H1462" s="13" t="str">
        <f>IF($C1462="","",VLOOKUP($C1462,Baux!$A:$K,6,FALSE))</f>
        <v/>
      </c>
      <c r="I1462" s="13" t="str">
        <f>IF($C1462="","",VLOOKUP($C1462,Baux!$A:$K,7,FALSE))</f>
        <v/>
      </c>
      <c r="J1462" s="13" t="str">
        <f>IF($C1462="","",$H1462+$I1462)</f>
        <v/>
      </c>
      <c r="K1462" s="13" t="str">
        <f>IF($C1462="","",SUMIFS(Banque_Transactions!$E:$E,Banque_Transactions!$G:$G,$C1462&amp;"-"&amp;$B1462))</f>
        <v/>
      </c>
      <c r="L1462" s="13" t="str">
        <f>IF($C1462="","",$J1462-$K1462)</f>
        <v/>
      </c>
      <c r="M1462" t="str">
        <f>IF($C1462="","",IF($L1462&lt;=0,"Payé",IF($K1462=0,"Impayé","Partiel")))</f>
        <v/>
      </c>
    </row>
    <row r="1463" spans="1:13" ht="15">
      <c r="A1463" s="17"/>
      <c r="B1463" t="str">
        <f>IF($A1463="","",YEAR($A1463)*100+MONTH($A1463))</f>
        <v/>
      </c>
      <c r="D1463" t="str">
        <f>IF($C1463="","",VLOOKUP($C1463,Baux!$A:$K,2,FALSE))</f>
        <v/>
      </c>
      <c r="E1463" t="str">
        <f>IF($C1463="","",VLOOKUP(VLOOKUP($C1463,Baux!$A:$K,3,FALSE),Locataires!$A:$I,2,FALSE))</f>
        <v/>
      </c>
      <c r="F1463" t="str">
        <f>IF($C1463="","",VLOOKUP($C1463,Baux!$A:$K,8,FALSE))</f>
        <v/>
      </c>
      <c r="G1463" s="12" t="str">
        <f>IF(OR($A1463="",$F1463=""),"",DATE(YEAR($A1463),MONTH($A1463),$F1463))</f>
        <v/>
      </c>
      <c r="H1463" s="13" t="str">
        <f>IF($C1463="","",VLOOKUP($C1463,Baux!$A:$K,6,FALSE))</f>
        <v/>
      </c>
      <c r="I1463" s="13" t="str">
        <f>IF($C1463="","",VLOOKUP($C1463,Baux!$A:$K,7,FALSE))</f>
        <v/>
      </c>
      <c r="J1463" s="13" t="str">
        <f>IF($C1463="","",$H1463+$I1463)</f>
        <v/>
      </c>
      <c r="K1463" s="13" t="str">
        <f>IF($C1463="","",SUMIFS(Banque_Transactions!$E:$E,Banque_Transactions!$G:$G,$C1463&amp;"-"&amp;$B1463))</f>
        <v/>
      </c>
      <c r="L1463" s="13" t="str">
        <f>IF($C1463="","",$J1463-$K1463)</f>
        <v/>
      </c>
      <c r="M1463" t="str">
        <f>IF($C1463="","",IF($L1463&lt;=0,"Payé",IF($K1463=0,"Impayé","Partiel")))</f>
        <v/>
      </c>
    </row>
    <row r="1464" spans="1:13" ht="15">
      <c r="A1464" s="17"/>
      <c r="B1464" t="str">
        <f>IF($A1464="","",YEAR($A1464)*100+MONTH($A1464))</f>
        <v/>
      </c>
      <c r="D1464" t="str">
        <f>IF($C1464="","",VLOOKUP($C1464,Baux!$A:$K,2,FALSE))</f>
        <v/>
      </c>
      <c r="E1464" t="str">
        <f>IF($C1464="","",VLOOKUP(VLOOKUP($C1464,Baux!$A:$K,3,FALSE),Locataires!$A:$I,2,FALSE))</f>
        <v/>
      </c>
      <c r="F1464" t="str">
        <f>IF($C1464="","",VLOOKUP($C1464,Baux!$A:$K,8,FALSE))</f>
        <v/>
      </c>
      <c r="G1464" s="12" t="str">
        <f>IF(OR($A1464="",$F1464=""),"",DATE(YEAR($A1464),MONTH($A1464),$F1464))</f>
        <v/>
      </c>
      <c r="H1464" s="13" t="str">
        <f>IF($C1464="","",VLOOKUP($C1464,Baux!$A:$K,6,FALSE))</f>
        <v/>
      </c>
      <c r="I1464" s="13" t="str">
        <f>IF($C1464="","",VLOOKUP($C1464,Baux!$A:$K,7,FALSE))</f>
        <v/>
      </c>
      <c r="J1464" s="13" t="str">
        <f>IF($C1464="","",$H1464+$I1464)</f>
        <v/>
      </c>
      <c r="K1464" s="13" t="str">
        <f>IF($C1464="","",SUMIFS(Banque_Transactions!$E:$E,Banque_Transactions!$G:$G,$C1464&amp;"-"&amp;$B1464))</f>
        <v/>
      </c>
      <c r="L1464" s="13" t="str">
        <f>IF($C1464="","",$J1464-$K1464)</f>
        <v/>
      </c>
      <c r="M1464" t="str">
        <f>IF($C1464="","",IF($L1464&lt;=0,"Payé",IF($K1464=0,"Impayé","Partiel")))</f>
        <v/>
      </c>
    </row>
    <row r="1465" spans="1:13" ht="15">
      <c r="A1465" s="17"/>
      <c r="B1465" t="str">
        <f>IF($A1465="","",YEAR($A1465)*100+MONTH($A1465))</f>
        <v/>
      </c>
      <c r="D1465" t="str">
        <f>IF($C1465="","",VLOOKUP($C1465,Baux!$A:$K,2,FALSE))</f>
        <v/>
      </c>
      <c r="E1465" t="str">
        <f>IF($C1465="","",VLOOKUP(VLOOKUP($C1465,Baux!$A:$K,3,FALSE),Locataires!$A:$I,2,FALSE))</f>
        <v/>
      </c>
      <c r="F1465" t="str">
        <f>IF($C1465="","",VLOOKUP($C1465,Baux!$A:$K,8,FALSE))</f>
        <v/>
      </c>
      <c r="G1465" s="12" t="str">
        <f>IF(OR($A1465="",$F1465=""),"",DATE(YEAR($A1465),MONTH($A1465),$F1465))</f>
        <v/>
      </c>
      <c r="H1465" s="13" t="str">
        <f>IF($C1465="","",VLOOKUP($C1465,Baux!$A:$K,6,FALSE))</f>
        <v/>
      </c>
      <c r="I1465" s="13" t="str">
        <f>IF($C1465="","",VLOOKUP($C1465,Baux!$A:$K,7,FALSE))</f>
        <v/>
      </c>
      <c r="J1465" s="13" t="str">
        <f>IF($C1465="","",$H1465+$I1465)</f>
        <v/>
      </c>
      <c r="K1465" s="13" t="str">
        <f>IF($C1465="","",SUMIFS(Banque_Transactions!$E:$E,Banque_Transactions!$G:$G,$C1465&amp;"-"&amp;$B1465))</f>
        <v/>
      </c>
      <c r="L1465" s="13" t="str">
        <f>IF($C1465="","",$J1465-$K1465)</f>
        <v/>
      </c>
      <c r="M1465" t="str">
        <f>IF($C1465="","",IF($L1465&lt;=0,"Payé",IF($K1465=0,"Impayé","Partiel")))</f>
        <v/>
      </c>
    </row>
    <row r="1466" spans="1:13" ht="15">
      <c r="A1466" s="17"/>
      <c r="B1466" t="str">
        <f>IF($A1466="","",YEAR($A1466)*100+MONTH($A1466))</f>
        <v/>
      </c>
      <c r="D1466" t="str">
        <f>IF($C1466="","",VLOOKUP($C1466,Baux!$A:$K,2,FALSE))</f>
        <v/>
      </c>
      <c r="E1466" t="str">
        <f>IF($C1466="","",VLOOKUP(VLOOKUP($C1466,Baux!$A:$K,3,FALSE),Locataires!$A:$I,2,FALSE))</f>
        <v/>
      </c>
      <c r="F1466" t="str">
        <f>IF($C1466="","",VLOOKUP($C1466,Baux!$A:$K,8,FALSE))</f>
        <v/>
      </c>
      <c r="G1466" s="12" t="str">
        <f>IF(OR($A1466="",$F1466=""),"",DATE(YEAR($A1466),MONTH($A1466),$F1466))</f>
        <v/>
      </c>
      <c r="H1466" s="13" t="str">
        <f>IF($C1466="","",VLOOKUP($C1466,Baux!$A:$K,6,FALSE))</f>
        <v/>
      </c>
      <c r="I1466" s="13" t="str">
        <f>IF($C1466="","",VLOOKUP($C1466,Baux!$A:$K,7,FALSE))</f>
        <v/>
      </c>
      <c r="J1466" s="13" t="str">
        <f>IF($C1466="","",$H1466+$I1466)</f>
        <v/>
      </c>
      <c r="K1466" s="13" t="str">
        <f>IF($C1466="","",SUMIFS(Banque_Transactions!$E:$E,Banque_Transactions!$G:$G,$C1466&amp;"-"&amp;$B1466))</f>
        <v/>
      </c>
      <c r="L1466" s="13" t="str">
        <f>IF($C1466="","",$J1466-$K1466)</f>
        <v/>
      </c>
      <c r="M1466" t="str">
        <f>IF($C1466="","",IF($L1466&lt;=0,"Payé",IF($K1466=0,"Impayé","Partiel")))</f>
        <v/>
      </c>
    </row>
    <row r="1467" spans="1:13" ht="15">
      <c r="A1467" s="17"/>
      <c r="B1467" t="str">
        <f>IF($A1467="","",YEAR($A1467)*100+MONTH($A1467))</f>
        <v/>
      </c>
      <c r="D1467" t="str">
        <f>IF($C1467="","",VLOOKUP($C1467,Baux!$A:$K,2,FALSE))</f>
        <v/>
      </c>
      <c r="E1467" t="str">
        <f>IF($C1467="","",VLOOKUP(VLOOKUP($C1467,Baux!$A:$K,3,FALSE),Locataires!$A:$I,2,FALSE))</f>
        <v/>
      </c>
      <c r="F1467" t="str">
        <f>IF($C1467="","",VLOOKUP($C1467,Baux!$A:$K,8,FALSE))</f>
        <v/>
      </c>
      <c r="G1467" s="12" t="str">
        <f>IF(OR($A1467="",$F1467=""),"",DATE(YEAR($A1467),MONTH($A1467),$F1467))</f>
        <v/>
      </c>
      <c r="H1467" s="13" t="str">
        <f>IF($C1467="","",VLOOKUP($C1467,Baux!$A:$K,6,FALSE))</f>
        <v/>
      </c>
      <c r="I1467" s="13" t="str">
        <f>IF($C1467="","",VLOOKUP($C1467,Baux!$A:$K,7,FALSE))</f>
        <v/>
      </c>
      <c r="J1467" s="13" t="str">
        <f>IF($C1467="","",$H1467+$I1467)</f>
        <v/>
      </c>
      <c r="K1467" s="13" t="str">
        <f>IF($C1467="","",SUMIFS(Banque_Transactions!$E:$E,Banque_Transactions!$G:$G,$C1467&amp;"-"&amp;$B1467))</f>
        <v/>
      </c>
      <c r="L1467" s="13" t="str">
        <f>IF($C1467="","",$J1467-$K1467)</f>
        <v/>
      </c>
      <c r="M1467" t="str">
        <f>IF($C1467="","",IF($L1467&lt;=0,"Payé",IF($K1467=0,"Impayé","Partiel")))</f>
        <v/>
      </c>
    </row>
    <row r="1468" spans="1:13" ht="15">
      <c r="A1468" s="17"/>
      <c r="B1468" t="str">
        <f>IF($A1468="","",YEAR($A1468)*100+MONTH($A1468))</f>
        <v/>
      </c>
      <c r="D1468" t="str">
        <f>IF($C1468="","",VLOOKUP($C1468,Baux!$A:$K,2,FALSE))</f>
        <v/>
      </c>
      <c r="E1468" t="str">
        <f>IF($C1468="","",VLOOKUP(VLOOKUP($C1468,Baux!$A:$K,3,FALSE),Locataires!$A:$I,2,FALSE))</f>
        <v/>
      </c>
      <c r="F1468" t="str">
        <f>IF($C1468="","",VLOOKUP($C1468,Baux!$A:$K,8,FALSE))</f>
        <v/>
      </c>
      <c r="G1468" s="12" t="str">
        <f>IF(OR($A1468="",$F1468=""),"",DATE(YEAR($A1468),MONTH($A1468),$F1468))</f>
        <v/>
      </c>
      <c r="H1468" s="13" t="str">
        <f>IF($C1468="","",VLOOKUP($C1468,Baux!$A:$K,6,FALSE))</f>
        <v/>
      </c>
      <c r="I1468" s="13" t="str">
        <f>IF($C1468="","",VLOOKUP($C1468,Baux!$A:$K,7,FALSE))</f>
        <v/>
      </c>
      <c r="J1468" s="13" t="str">
        <f>IF($C1468="","",$H1468+$I1468)</f>
        <v/>
      </c>
      <c r="K1468" s="13" t="str">
        <f>IF($C1468="","",SUMIFS(Banque_Transactions!$E:$E,Banque_Transactions!$G:$G,$C1468&amp;"-"&amp;$B1468))</f>
        <v/>
      </c>
      <c r="L1468" s="13" t="str">
        <f>IF($C1468="","",$J1468-$K1468)</f>
        <v/>
      </c>
      <c r="M1468" t="str">
        <f>IF($C1468="","",IF($L1468&lt;=0,"Payé",IF($K1468=0,"Impayé","Partiel")))</f>
        <v/>
      </c>
    </row>
    <row r="1469" spans="1:13" ht="15">
      <c r="A1469" s="17"/>
      <c r="B1469" t="str">
        <f>IF($A1469="","",YEAR($A1469)*100+MONTH($A1469))</f>
        <v/>
      </c>
      <c r="D1469" t="str">
        <f>IF($C1469="","",VLOOKUP($C1469,Baux!$A:$K,2,FALSE))</f>
        <v/>
      </c>
      <c r="E1469" t="str">
        <f>IF($C1469="","",VLOOKUP(VLOOKUP($C1469,Baux!$A:$K,3,FALSE),Locataires!$A:$I,2,FALSE))</f>
        <v/>
      </c>
      <c r="F1469" t="str">
        <f>IF($C1469="","",VLOOKUP($C1469,Baux!$A:$K,8,FALSE))</f>
        <v/>
      </c>
      <c r="G1469" s="12" t="str">
        <f>IF(OR($A1469="",$F1469=""),"",DATE(YEAR($A1469),MONTH($A1469),$F1469))</f>
        <v/>
      </c>
      <c r="H1469" s="13" t="str">
        <f>IF($C1469="","",VLOOKUP($C1469,Baux!$A:$K,6,FALSE))</f>
        <v/>
      </c>
      <c r="I1469" s="13" t="str">
        <f>IF($C1469="","",VLOOKUP($C1469,Baux!$A:$K,7,FALSE))</f>
        <v/>
      </c>
      <c r="J1469" s="13" t="str">
        <f>IF($C1469="","",$H1469+$I1469)</f>
        <v/>
      </c>
      <c r="K1469" s="13" t="str">
        <f>IF($C1469="","",SUMIFS(Banque_Transactions!$E:$E,Banque_Transactions!$G:$G,$C1469&amp;"-"&amp;$B1469))</f>
        <v/>
      </c>
      <c r="L1469" s="13" t="str">
        <f>IF($C1469="","",$J1469-$K1469)</f>
        <v/>
      </c>
      <c r="M1469" t="str">
        <f>IF($C1469="","",IF($L1469&lt;=0,"Payé",IF($K1469=0,"Impayé","Partiel")))</f>
        <v/>
      </c>
    </row>
    <row r="1470" spans="1:13" ht="15">
      <c r="A1470" s="17"/>
      <c r="B1470" t="str">
        <f>IF($A1470="","",YEAR($A1470)*100+MONTH($A1470))</f>
        <v/>
      </c>
      <c r="D1470" t="str">
        <f>IF($C1470="","",VLOOKUP($C1470,Baux!$A:$K,2,FALSE))</f>
        <v/>
      </c>
      <c r="E1470" t="str">
        <f>IF($C1470="","",VLOOKUP(VLOOKUP($C1470,Baux!$A:$K,3,FALSE),Locataires!$A:$I,2,FALSE))</f>
        <v/>
      </c>
      <c r="F1470" t="str">
        <f>IF($C1470="","",VLOOKUP($C1470,Baux!$A:$K,8,FALSE))</f>
        <v/>
      </c>
      <c r="G1470" s="12" t="str">
        <f>IF(OR($A1470="",$F1470=""),"",DATE(YEAR($A1470),MONTH($A1470),$F1470))</f>
        <v/>
      </c>
      <c r="H1470" s="13" t="str">
        <f>IF($C1470="","",VLOOKUP($C1470,Baux!$A:$K,6,FALSE))</f>
        <v/>
      </c>
      <c r="I1470" s="13" t="str">
        <f>IF($C1470="","",VLOOKUP($C1470,Baux!$A:$K,7,FALSE))</f>
        <v/>
      </c>
      <c r="J1470" s="13" t="str">
        <f>IF($C1470="","",$H1470+$I1470)</f>
        <v/>
      </c>
      <c r="K1470" s="13" t="str">
        <f>IF($C1470="","",SUMIFS(Banque_Transactions!$E:$E,Banque_Transactions!$G:$G,$C1470&amp;"-"&amp;$B1470))</f>
        <v/>
      </c>
      <c r="L1470" s="13" t="str">
        <f>IF($C1470="","",$J1470-$K1470)</f>
        <v/>
      </c>
      <c r="M1470" t="str">
        <f>IF($C1470="","",IF($L1470&lt;=0,"Payé",IF($K1470=0,"Impayé","Partiel")))</f>
        <v/>
      </c>
    </row>
    <row r="1471" spans="1:13" ht="15">
      <c r="A1471" s="17"/>
      <c r="B1471" t="str">
        <f>IF($A1471="","",YEAR($A1471)*100+MONTH($A1471))</f>
        <v/>
      </c>
      <c r="D1471" t="str">
        <f>IF($C1471="","",VLOOKUP($C1471,Baux!$A:$K,2,FALSE))</f>
        <v/>
      </c>
      <c r="E1471" t="str">
        <f>IF($C1471="","",VLOOKUP(VLOOKUP($C1471,Baux!$A:$K,3,FALSE),Locataires!$A:$I,2,FALSE))</f>
        <v/>
      </c>
      <c r="F1471" t="str">
        <f>IF($C1471="","",VLOOKUP($C1471,Baux!$A:$K,8,FALSE))</f>
        <v/>
      </c>
      <c r="G1471" s="12" t="str">
        <f>IF(OR($A1471="",$F1471=""),"",DATE(YEAR($A1471),MONTH($A1471),$F1471))</f>
        <v/>
      </c>
      <c r="H1471" s="13" t="str">
        <f>IF($C1471="","",VLOOKUP($C1471,Baux!$A:$K,6,FALSE))</f>
        <v/>
      </c>
      <c r="I1471" s="13" t="str">
        <f>IF($C1471="","",VLOOKUP($C1471,Baux!$A:$K,7,FALSE))</f>
        <v/>
      </c>
      <c r="J1471" s="13" t="str">
        <f>IF($C1471="","",$H1471+$I1471)</f>
        <v/>
      </c>
      <c r="K1471" s="13" t="str">
        <f>IF($C1471="","",SUMIFS(Banque_Transactions!$E:$E,Banque_Transactions!$G:$G,$C1471&amp;"-"&amp;$B1471))</f>
        <v/>
      </c>
      <c r="L1471" s="13" t="str">
        <f>IF($C1471="","",$J1471-$K1471)</f>
        <v/>
      </c>
      <c r="M1471" t="str">
        <f>IF($C1471="","",IF($L1471&lt;=0,"Payé",IF($K1471=0,"Impayé","Partiel")))</f>
        <v/>
      </c>
    </row>
    <row r="1472" spans="1:13" ht="15">
      <c r="A1472" s="17"/>
      <c r="B1472" t="str">
        <f>IF($A1472="","",YEAR($A1472)*100+MONTH($A1472))</f>
        <v/>
      </c>
      <c r="D1472" t="str">
        <f>IF($C1472="","",VLOOKUP($C1472,Baux!$A:$K,2,FALSE))</f>
        <v/>
      </c>
      <c r="E1472" t="str">
        <f>IF($C1472="","",VLOOKUP(VLOOKUP($C1472,Baux!$A:$K,3,FALSE),Locataires!$A:$I,2,FALSE))</f>
        <v/>
      </c>
      <c r="F1472" t="str">
        <f>IF($C1472="","",VLOOKUP($C1472,Baux!$A:$K,8,FALSE))</f>
        <v/>
      </c>
      <c r="G1472" s="12" t="str">
        <f>IF(OR($A1472="",$F1472=""),"",DATE(YEAR($A1472),MONTH($A1472),$F1472))</f>
        <v/>
      </c>
      <c r="H1472" s="13" t="str">
        <f>IF($C1472="","",VLOOKUP($C1472,Baux!$A:$K,6,FALSE))</f>
        <v/>
      </c>
      <c r="I1472" s="13" t="str">
        <f>IF($C1472="","",VLOOKUP($C1472,Baux!$A:$K,7,FALSE))</f>
        <v/>
      </c>
      <c r="J1472" s="13" t="str">
        <f>IF($C1472="","",$H1472+$I1472)</f>
        <v/>
      </c>
      <c r="K1472" s="13" t="str">
        <f>IF($C1472="","",SUMIFS(Banque_Transactions!$E:$E,Banque_Transactions!$G:$G,$C1472&amp;"-"&amp;$B1472))</f>
        <v/>
      </c>
      <c r="L1472" s="13" t="str">
        <f>IF($C1472="","",$J1472-$K1472)</f>
        <v/>
      </c>
      <c r="M1472" t="str">
        <f>IF($C1472="","",IF($L1472&lt;=0,"Payé",IF($K1472=0,"Impayé","Partiel")))</f>
        <v/>
      </c>
    </row>
    <row r="1473" spans="1:13" ht="15">
      <c r="A1473" s="17"/>
      <c r="B1473" t="str">
        <f>IF($A1473="","",YEAR($A1473)*100+MONTH($A1473))</f>
        <v/>
      </c>
      <c r="D1473" t="str">
        <f>IF($C1473="","",VLOOKUP($C1473,Baux!$A:$K,2,FALSE))</f>
        <v/>
      </c>
      <c r="E1473" t="str">
        <f>IF($C1473="","",VLOOKUP(VLOOKUP($C1473,Baux!$A:$K,3,FALSE),Locataires!$A:$I,2,FALSE))</f>
        <v/>
      </c>
      <c r="F1473" t="str">
        <f>IF($C1473="","",VLOOKUP($C1473,Baux!$A:$K,8,FALSE))</f>
        <v/>
      </c>
      <c r="G1473" s="12" t="str">
        <f>IF(OR($A1473="",$F1473=""),"",DATE(YEAR($A1473),MONTH($A1473),$F1473))</f>
        <v/>
      </c>
      <c r="H1473" s="13" t="str">
        <f>IF($C1473="","",VLOOKUP($C1473,Baux!$A:$K,6,FALSE))</f>
        <v/>
      </c>
      <c r="I1473" s="13" t="str">
        <f>IF($C1473="","",VLOOKUP($C1473,Baux!$A:$K,7,FALSE))</f>
        <v/>
      </c>
      <c r="J1473" s="13" t="str">
        <f>IF($C1473="","",$H1473+$I1473)</f>
        <v/>
      </c>
      <c r="K1473" s="13" t="str">
        <f>IF($C1473="","",SUMIFS(Banque_Transactions!$E:$E,Banque_Transactions!$G:$G,$C1473&amp;"-"&amp;$B1473))</f>
        <v/>
      </c>
      <c r="L1473" s="13" t="str">
        <f>IF($C1473="","",$J1473-$K1473)</f>
        <v/>
      </c>
      <c r="M1473" t="str">
        <f>IF($C1473="","",IF($L1473&lt;=0,"Payé",IF($K1473=0,"Impayé","Partiel")))</f>
        <v/>
      </c>
    </row>
    <row r="1474" spans="1:13" ht="15">
      <c r="A1474" s="17"/>
      <c r="B1474" t="str">
        <f>IF($A1474="","",YEAR($A1474)*100+MONTH($A1474))</f>
        <v/>
      </c>
      <c r="D1474" t="str">
        <f>IF($C1474="","",VLOOKUP($C1474,Baux!$A:$K,2,FALSE))</f>
        <v/>
      </c>
      <c r="E1474" t="str">
        <f>IF($C1474="","",VLOOKUP(VLOOKUP($C1474,Baux!$A:$K,3,FALSE),Locataires!$A:$I,2,FALSE))</f>
        <v/>
      </c>
      <c r="F1474" t="str">
        <f>IF($C1474="","",VLOOKUP($C1474,Baux!$A:$K,8,FALSE))</f>
        <v/>
      </c>
      <c r="G1474" s="12" t="str">
        <f>IF(OR($A1474="",$F1474=""),"",DATE(YEAR($A1474),MONTH($A1474),$F1474))</f>
        <v/>
      </c>
      <c r="H1474" s="13" t="str">
        <f>IF($C1474="","",VLOOKUP($C1474,Baux!$A:$K,6,FALSE))</f>
        <v/>
      </c>
      <c r="I1474" s="13" t="str">
        <f>IF($C1474="","",VLOOKUP($C1474,Baux!$A:$K,7,FALSE))</f>
        <v/>
      </c>
      <c r="J1474" s="13" t="str">
        <f>IF($C1474="","",$H1474+$I1474)</f>
        <v/>
      </c>
      <c r="K1474" s="13" t="str">
        <f>IF($C1474="","",SUMIFS(Banque_Transactions!$E:$E,Banque_Transactions!$G:$G,$C1474&amp;"-"&amp;$B1474))</f>
        <v/>
      </c>
      <c r="L1474" s="13" t="str">
        <f>IF($C1474="","",$J1474-$K1474)</f>
        <v/>
      </c>
      <c r="M1474" t="str">
        <f>IF($C1474="","",IF($L1474&lt;=0,"Payé",IF($K1474=0,"Impayé","Partiel")))</f>
        <v/>
      </c>
    </row>
    <row r="1475" spans="1:13" ht="15">
      <c r="A1475" s="17"/>
      <c r="B1475" t="str">
        <f>IF($A1475="","",YEAR($A1475)*100+MONTH($A1475))</f>
        <v/>
      </c>
      <c r="D1475" t="str">
        <f>IF($C1475="","",VLOOKUP($C1475,Baux!$A:$K,2,FALSE))</f>
        <v/>
      </c>
      <c r="E1475" t="str">
        <f>IF($C1475="","",VLOOKUP(VLOOKUP($C1475,Baux!$A:$K,3,FALSE),Locataires!$A:$I,2,FALSE))</f>
        <v/>
      </c>
      <c r="F1475" t="str">
        <f>IF($C1475="","",VLOOKUP($C1475,Baux!$A:$K,8,FALSE))</f>
        <v/>
      </c>
      <c r="G1475" s="12" t="str">
        <f>IF(OR($A1475="",$F1475=""),"",DATE(YEAR($A1475),MONTH($A1475),$F1475))</f>
        <v/>
      </c>
      <c r="H1475" s="13" t="str">
        <f>IF($C1475="","",VLOOKUP($C1475,Baux!$A:$K,6,FALSE))</f>
        <v/>
      </c>
      <c r="I1475" s="13" t="str">
        <f>IF($C1475="","",VLOOKUP($C1475,Baux!$A:$K,7,FALSE))</f>
        <v/>
      </c>
      <c r="J1475" s="13" t="str">
        <f>IF($C1475="","",$H1475+$I1475)</f>
        <v/>
      </c>
      <c r="K1475" s="13" t="str">
        <f>IF($C1475="","",SUMIFS(Banque_Transactions!$E:$E,Banque_Transactions!$G:$G,$C1475&amp;"-"&amp;$B1475))</f>
        <v/>
      </c>
      <c r="L1475" s="13" t="str">
        <f>IF($C1475="","",$J1475-$K1475)</f>
        <v/>
      </c>
      <c r="M1475" t="str">
        <f>IF($C1475="","",IF($L1475&lt;=0,"Payé",IF($K1475=0,"Impayé","Partiel")))</f>
        <v/>
      </c>
    </row>
    <row r="1476" spans="1:13" ht="15">
      <c r="A1476" s="17"/>
      <c r="B1476" t="str">
        <f>IF($A1476="","",YEAR($A1476)*100+MONTH($A1476))</f>
        <v/>
      </c>
      <c r="D1476" t="str">
        <f>IF($C1476="","",VLOOKUP($C1476,Baux!$A:$K,2,FALSE))</f>
        <v/>
      </c>
      <c r="E1476" t="str">
        <f>IF($C1476="","",VLOOKUP(VLOOKUP($C1476,Baux!$A:$K,3,FALSE),Locataires!$A:$I,2,FALSE))</f>
        <v/>
      </c>
      <c r="F1476" t="str">
        <f>IF($C1476="","",VLOOKUP($C1476,Baux!$A:$K,8,FALSE))</f>
        <v/>
      </c>
      <c r="G1476" s="12" t="str">
        <f>IF(OR($A1476="",$F1476=""),"",DATE(YEAR($A1476),MONTH($A1476),$F1476))</f>
        <v/>
      </c>
      <c r="H1476" s="13" t="str">
        <f>IF($C1476="","",VLOOKUP($C1476,Baux!$A:$K,6,FALSE))</f>
        <v/>
      </c>
      <c r="I1476" s="13" t="str">
        <f>IF($C1476="","",VLOOKUP($C1476,Baux!$A:$K,7,FALSE))</f>
        <v/>
      </c>
      <c r="J1476" s="13" t="str">
        <f>IF($C1476="","",$H1476+$I1476)</f>
        <v/>
      </c>
      <c r="K1476" s="13" t="str">
        <f>IF($C1476="","",SUMIFS(Banque_Transactions!$E:$E,Banque_Transactions!$G:$G,$C1476&amp;"-"&amp;$B1476))</f>
        <v/>
      </c>
      <c r="L1476" s="13" t="str">
        <f>IF($C1476="","",$J1476-$K1476)</f>
        <v/>
      </c>
      <c r="M1476" t="str">
        <f>IF($C1476="","",IF($L1476&lt;=0,"Payé",IF($K1476=0,"Impayé","Partiel")))</f>
        <v/>
      </c>
    </row>
    <row r="1477" spans="1:13" ht="15">
      <c r="A1477" s="17"/>
      <c r="B1477" t="str">
        <f>IF($A1477="","",YEAR($A1477)*100+MONTH($A1477))</f>
        <v/>
      </c>
      <c r="D1477" t="str">
        <f>IF($C1477="","",VLOOKUP($C1477,Baux!$A:$K,2,FALSE))</f>
        <v/>
      </c>
      <c r="E1477" t="str">
        <f>IF($C1477="","",VLOOKUP(VLOOKUP($C1477,Baux!$A:$K,3,FALSE),Locataires!$A:$I,2,FALSE))</f>
        <v/>
      </c>
      <c r="F1477" t="str">
        <f>IF($C1477="","",VLOOKUP($C1477,Baux!$A:$K,8,FALSE))</f>
        <v/>
      </c>
      <c r="G1477" s="12" t="str">
        <f>IF(OR($A1477="",$F1477=""),"",DATE(YEAR($A1477),MONTH($A1477),$F1477))</f>
        <v/>
      </c>
      <c r="H1477" s="13" t="str">
        <f>IF($C1477="","",VLOOKUP($C1477,Baux!$A:$K,6,FALSE))</f>
        <v/>
      </c>
      <c r="I1477" s="13" t="str">
        <f>IF($C1477="","",VLOOKUP($C1477,Baux!$A:$K,7,FALSE))</f>
        <v/>
      </c>
      <c r="J1477" s="13" t="str">
        <f>IF($C1477="","",$H1477+$I1477)</f>
        <v/>
      </c>
      <c r="K1477" s="13" t="str">
        <f>IF($C1477="","",SUMIFS(Banque_Transactions!$E:$E,Banque_Transactions!$G:$G,$C1477&amp;"-"&amp;$B1477))</f>
        <v/>
      </c>
      <c r="L1477" s="13" t="str">
        <f>IF($C1477="","",$J1477-$K1477)</f>
        <v/>
      </c>
      <c r="M1477" t="str">
        <f>IF($C1477="","",IF($L1477&lt;=0,"Payé",IF($K1477=0,"Impayé","Partiel")))</f>
        <v/>
      </c>
    </row>
    <row r="1478" spans="1:13" ht="15">
      <c r="A1478" s="17"/>
      <c r="B1478" t="str">
        <f>IF($A1478="","",YEAR($A1478)*100+MONTH($A1478))</f>
        <v/>
      </c>
      <c r="D1478" t="str">
        <f>IF($C1478="","",VLOOKUP($C1478,Baux!$A:$K,2,FALSE))</f>
        <v/>
      </c>
      <c r="E1478" t="str">
        <f>IF($C1478="","",VLOOKUP(VLOOKUP($C1478,Baux!$A:$K,3,FALSE),Locataires!$A:$I,2,FALSE))</f>
        <v/>
      </c>
      <c r="F1478" t="str">
        <f>IF($C1478="","",VLOOKUP($C1478,Baux!$A:$K,8,FALSE))</f>
        <v/>
      </c>
      <c r="G1478" s="12" t="str">
        <f>IF(OR($A1478="",$F1478=""),"",DATE(YEAR($A1478),MONTH($A1478),$F1478))</f>
        <v/>
      </c>
      <c r="H1478" s="13" t="str">
        <f>IF($C1478="","",VLOOKUP($C1478,Baux!$A:$K,6,FALSE))</f>
        <v/>
      </c>
      <c r="I1478" s="13" t="str">
        <f>IF($C1478="","",VLOOKUP($C1478,Baux!$A:$K,7,FALSE))</f>
        <v/>
      </c>
      <c r="J1478" s="13" t="str">
        <f>IF($C1478="","",$H1478+$I1478)</f>
        <v/>
      </c>
      <c r="K1478" s="13" t="str">
        <f>IF($C1478="","",SUMIFS(Banque_Transactions!$E:$E,Banque_Transactions!$G:$G,$C1478&amp;"-"&amp;$B1478))</f>
        <v/>
      </c>
      <c r="L1478" s="13" t="str">
        <f>IF($C1478="","",$J1478-$K1478)</f>
        <v/>
      </c>
      <c r="M1478" t="str">
        <f>IF($C1478="","",IF($L1478&lt;=0,"Payé",IF($K1478=0,"Impayé","Partiel")))</f>
        <v/>
      </c>
    </row>
    <row r="1479" spans="1:13" ht="15">
      <c r="A1479" s="17"/>
      <c r="B1479" t="str">
        <f>IF($A1479="","",YEAR($A1479)*100+MONTH($A1479))</f>
        <v/>
      </c>
      <c r="D1479" t="str">
        <f>IF($C1479="","",VLOOKUP($C1479,Baux!$A:$K,2,FALSE))</f>
        <v/>
      </c>
      <c r="E1479" t="str">
        <f>IF($C1479="","",VLOOKUP(VLOOKUP($C1479,Baux!$A:$K,3,FALSE),Locataires!$A:$I,2,FALSE))</f>
        <v/>
      </c>
      <c r="F1479" t="str">
        <f>IF($C1479="","",VLOOKUP($C1479,Baux!$A:$K,8,FALSE))</f>
        <v/>
      </c>
      <c r="G1479" s="12" t="str">
        <f>IF(OR($A1479="",$F1479=""),"",DATE(YEAR($A1479),MONTH($A1479),$F1479))</f>
        <v/>
      </c>
      <c r="H1479" s="13" t="str">
        <f>IF($C1479="","",VLOOKUP($C1479,Baux!$A:$K,6,FALSE))</f>
        <v/>
      </c>
      <c r="I1479" s="13" t="str">
        <f>IF($C1479="","",VLOOKUP($C1479,Baux!$A:$K,7,FALSE))</f>
        <v/>
      </c>
      <c r="J1479" s="13" t="str">
        <f>IF($C1479="","",$H1479+$I1479)</f>
        <v/>
      </c>
      <c r="K1479" s="13" t="str">
        <f>IF($C1479="","",SUMIFS(Banque_Transactions!$E:$E,Banque_Transactions!$G:$G,$C1479&amp;"-"&amp;$B1479))</f>
        <v/>
      </c>
      <c r="L1479" s="13" t="str">
        <f>IF($C1479="","",$J1479-$K1479)</f>
        <v/>
      </c>
      <c r="M1479" t="str">
        <f>IF($C1479="","",IF($L1479&lt;=0,"Payé",IF($K1479=0,"Impayé","Partiel")))</f>
        <v/>
      </c>
    </row>
    <row r="1480" spans="1:13" ht="15">
      <c r="A1480" s="17"/>
      <c r="B1480" t="str">
        <f>IF($A1480="","",YEAR($A1480)*100+MONTH($A1480))</f>
        <v/>
      </c>
      <c r="D1480" t="str">
        <f>IF($C1480="","",VLOOKUP($C1480,Baux!$A:$K,2,FALSE))</f>
        <v/>
      </c>
      <c r="E1480" t="str">
        <f>IF($C1480="","",VLOOKUP(VLOOKUP($C1480,Baux!$A:$K,3,FALSE),Locataires!$A:$I,2,FALSE))</f>
        <v/>
      </c>
      <c r="F1480" t="str">
        <f>IF($C1480="","",VLOOKUP($C1480,Baux!$A:$K,8,FALSE))</f>
        <v/>
      </c>
      <c r="G1480" s="12" t="str">
        <f>IF(OR($A1480="",$F1480=""),"",DATE(YEAR($A1480),MONTH($A1480),$F1480))</f>
        <v/>
      </c>
      <c r="H1480" s="13" t="str">
        <f>IF($C1480="","",VLOOKUP($C1480,Baux!$A:$K,6,FALSE))</f>
        <v/>
      </c>
      <c r="I1480" s="13" t="str">
        <f>IF($C1480="","",VLOOKUP($C1480,Baux!$A:$K,7,FALSE))</f>
        <v/>
      </c>
      <c r="J1480" s="13" t="str">
        <f>IF($C1480="","",$H1480+$I1480)</f>
        <v/>
      </c>
      <c r="K1480" s="13" t="str">
        <f>IF($C1480="","",SUMIFS(Banque_Transactions!$E:$E,Banque_Transactions!$G:$G,$C1480&amp;"-"&amp;$B1480))</f>
        <v/>
      </c>
      <c r="L1480" s="13" t="str">
        <f>IF($C1480="","",$J1480-$K1480)</f>
        <v/>
      </c>
      <c r="M1480" t="str">
        <f>IF($C1480="","",IF($L1480&lt;=0,"Payé",IF($K1480=0,"Impayé","Partiel")))</f>
        <v/>
      </c>
    </row>
    <row r="1481" spans="1:13" ht="15">
      <c r="A1481" s="17"/>
      <c r="B1481" t="str">
        <f>IF($A1481="","",YEAR($A1481)*100+MONTH($A1481))</f>
        <v/>
      </c>
      <c r="D1481" t="str">
        <f>IF($C1481="","",VLOOKUP($C1481,Baux!$A:$K,2,FALSE))</f>
        <v/>
      </c>
      <c r="E1481" t="str">
        <f>IF($C1481="","",VLOOKUP(VLOOKUP($C1481,Baux!$A:$K,3,FALSE),Locataires!$A:$I,2,FALSE))</f>
        <v/>
      </c>
      <c r="F1481" t="str">
        <f>IF($C1481="","",VLOOKUP($C1481,Baux!$A:$K,8,FALSE))</f>
        <v/>
      </c>
      <c r="G1481" s="12" t="str">
        <f>IF(OR($A1481="",$F1481=""),"",DATE(YEAR($A1481),MONTH($A1481),$F1481))</f>
        <v/>
      </c>
      <c r="H1481" s="13" t="str">
        <f>IF($C1481="","",VLOOKUP($C1481,Baux!$A:$K,6,FALSE))</f>
        <v/>
      </c>
      <c r="I1481" s="13" t="str">
        <f>IF($C1481="","",VLOOKUP($C1481,Baux!$A:$K,7,FALSE))</f>
        <v/>
      </c>
      <c r="J1481" s="13" t="str">
        <f>IF($C1481="","",$H1481+$I1481)</f>
        <v/>
      </c>
      <c r="K1481" s="13" t="str">
        <f>IF($C1481="","",SUMIFS(Banque_Transactions!$E:$E,Banque_Transactions!$G:$G,$C1481&amp;"-"&amp;$B1481))</f>
        <v/>
      </c>
      <c r="L1481" s="13" t="str">
        <f>IF($C1481="","",$J1481-$K1481)</f>
        <v/>
      </c>
      <c r="M1481" t="str">
        <f>IF($C1481="","",IF($L1481&lt;=0,"Payé",IF($K1481=0,"Impayé","Partiel")))</f>
        <v/>
      </c>
    </row>
    <row r="1482" spans="1:13" ht="15">
      <c r="A1482" s="17"/>
      <c r="B1482" t="str">
        <f>IF($A1482="","",YEAR($A1482)*100+MONTH($A1482))</f>
        <v/>
      </c>
      <c r="D1482" t="str">
        <f>IF($C1482="","",VLOOKUP($C1482,Baux!$A:$K,2,FALSE))</f>
        <v/>
      </c>
      <c r="E1482" t="str">
        <f>IF($C1482="","",VLOOKUP(VLOOKUP($C1482,Baux!$A:$K,3,FALSE),Locataires!$A:$I,2,FALSE))</f>
        <v/>
      </c>
      <c r="F1482" t="str">
        <f>IF($C1482="","",VLOOKUP($C1482,Baux!$A:$K,8,FALSE))</f>
        <v/>
      </c>
      <c r="G1482" s="12" t="str">
        <f>IF(OR($A1482="",$F1482=""),"",DATE(YEAR($A1482),MONTH($A1482),$F1482))</f>
        <v/>
      </c>
      <c r="H1482" s="13" t="str">
        <f>IF($C1482="","",VLOOKUP($C1482,Baux!$A:$K,6,FALSE))</f>
        <v/>
      </c>
      <c r="I1482" s="13" t="str">
        <f>IF($C1482="","",VLOOKUP($C1482,Baux!$A:$K,7,FALSE))</f>
        <v/>
      </c>
      <c r="J1482" s="13" t="str">
        <f>IF($C1482="","",$H1482+$I1482)</f>
        <v/>
      </c>
      <c r="K1482" s="13" t="str">
        <f>IF($C1482="","",SUMIFS(Banque_Transactions!$E:$E,Banque_Transactions!$G:$G,$C1482&amp;"-"&amp;$B1482))</f>
        <v/>
      </c>
      <c r="L1482" s="13" t="str">
        <f>IF($C1482="","",$J1482-$K1482)</f>
        <v/>
      </c>
      <c r="M1482" t="str">
        <f>IF($C1482="","",IF($L1482&lt;=0,"Payé",IF($K1482=0,"Impayé","Partiel")))</f>
        <v/>
      </c>
    </row>
    <row r="1483" spans="1:13" ht="15">
      <c r="A1483" s="17"/>
      <c r="B1483" t="str">
        <f>IF($A1483="","",YEAR($A1483)*100+MONTH($A1483))</f>
        <v/>
      </c>
      <c r="D1483" t="str">
        <f>IF($C1483="","",VLOOKUP($C1483,Baux!$A:$K,2,FALSE))</f>
        <v/>
      </c>
      <c r="E1483" t="str">
        <f>IF($C1483="","",VLOOKUP(VLOOKUP($C1483,Baux!$A:$K,3,FALSE),Locataires!$A:$I,2,FALSE))</f>
        <v/>
      </c>
      <c r="F1483" t="str">
        <f>IF($C1483="","",VLOOKUP($C1483,Baux!$A:$K,8,FALSE))</f>
        <v/>
      </c>
      <c r="G1483" s="12" t="str">
        <f>IF(OR($A1483="",$F1483=""),"",DATE(YEAR($A1483),MONTH($A1483),$F1483))</f>
        <v/>
      </c>
      <c r="H1483" s="13" t="str">
        <f>IF($C1483="","",VLOOKUP($C1483,Baux!$A:$K,6,FALSE))</f>
        <v/>
      </c>
      <c r="I1483" s="13" t="str">
        <f>IF($C1483="","",VLOOKUP($C1483,Baux!$A:$K,7,FALSE))</f>
        <v/>
      </c>
      <c r="J1483" s="13" t="str">
        <f>IF($C1483="","",$H1483+$I1483)</f>
        <v/>
      </c>
      <c r="K1483" s="13" t="str">
        <f>IF($C1483="","",SUMIFS(Banque_Transactions!$E:$E,Banque_Transactions!$G:$G,$C1483&amp;"-"&amp;$B1483))</f>
        <v/>
      </c>
      <c r="L1483" s="13" t="str">
        <f>IF($C1483="","",$J1483-$K1483)</f>
        <v/>
      </c>
      <c r="M1483" t="str">
        <f>IF($C1483="","",IF($L1483&lt;=0,"Payé",IF($K1483=0,"Impayé","Partiel")))</f>
        <v/>
      </c>
    </row>
    <row r="1484" spans="1:13" ht="15">
      <c r="A1484" s="17"/>
      <c r="B1484" t="str">
        <f>IF($A1484="","",YEAR($A1484)*100+MONTH($A1484))</f>
        <v/>
      </c>
      <c r="D1484" t="str">
        <f>IF($C1484="","",VLOOKUP($C1484,Baux!$A:$K,2,FALSE))</f>
        <v/>
      </c>
      <c r="E1484" t="str">
        <f>IF($C1484="","",VLOOKUP(VLOOKUP($C1484,Baux!$A:$K,3,FALSE),Locataires!$A:$I,2,FALSE))</f>
        <v/>
      </c>
      <c r="F1484" t="str">
        <f>IF($C1484="","",VLOOKUP($C1484,Baux!$A:$K,8,FALSE))</f>
        <v/>
      </c>
      <c r="G1484" s="12" t="str">
        <f>IF(OR($A1484="",$F1484=""),"",DATE(YEAR($A1484),MONTH($A1484),$F1484))</f>
        <v/>
      </c>
      <c r="H1484" s="13" t="str">
        <f>IF($C1484="","",VLOOKUP($C1484,Baux!$A:$K,6,FALSE))</f>
        <v/>
      </c>
      <c r="I1484" s="13" t="str">
        <f>IF($C1484="","",VLOOKUP($C1484,Baux!$A:$K,7,FALSE))</f>
        <v/>
      </c>
      <c r="J1484" s="13" t="str">
        <f>IF($C1484="","",$H1484+$I1484)</f>
        <v/>
      </c>
      <c r="K1484" s="13" t="str">
        <f>IF($C1484="","",SUMIFS(Banque_Transactions!$E:$E,Banque_Transactions!$G:$G,$C1484&amp;"-"&amp;$B1484))</f>
        <v/>
      </c>
      <c r="L1484" s="13" t="str">
        <f>IF($C1484="","",$J1484-$K1484)</f>
        <v/>
      </c>
      <c r="M1484" t="str">
        <f>IF($C1484="","",IF($L1484&lt;=0,"Payé",IF($K1484=0,"Impayé","Partiel")))</f>
        <v/>
      </c>
    </row>
    <row r="1485" spans="1:13" ht="15">
      <c r="A1485" s="17"/>
      <c r="B1485" t="str">
        <f>IF($A1485="","",YEAR($A1485)*100+MONTH($A1485))</f>
        <v/>
      </c>
      <c r="D1485" t="str">
        <f>IF($C1485="","",VLOOKUP($C1485,Baux!$A:$K,2,FALSE))</f>
        <v/>
      </c>
      <c r="E1485" t="str">
        <f>IF($C1485="","",VLOOKUP(VLOOKUP($C1485,Baux!$A:$K,3,FALSE),Locataires!$A:$I,2,FALSE))</f>
        <v/>
      </c>
      <c r="F1485" t="str">
        <f>IF($C1485="","",VLOOKUP($C1485,Baux!$A:$K,8,FALSE))</f>
        <v/>
      </c>
      <c r="G1485" s="12" t="str">
        <f>IF(OR($A1485="",$F1485=""),"",DATE(YEAR($A1485),MONTH($A1485),$F1485))</f>
        <v/>
      </c>
      <c r="H1485" s="13" t="str">
        <f>IF($C1485="","",VLOOKUP($C1485,Baux!$A:$K,6,FALSE))</f>
        <v/>
      </c>
      <c r="I1485" s="13" t="str">
        <f>IF($C1485="","",VLOOKUP($C1485,Baux!$A:$K,7,FALSE))</f>
        <v/>
      </c>
      <c r="J1485" s="13" t="str">
        <f>IF($C1485="","",$H1485+$I1485)</f>
        <v/>
      </c>
      <c r="K1485" s="13" t="str">
        <f>IF($C1485="","",SUMIFS(Banque_Transactions!$E:$E,Banque_Transactions!$G:$G,$C1485&amp;"-"&amp;$B1485))</f>
        <v/>
      </c>
      <c r="L1485" s="13" t="str">
        <f>IF($C1485="","",$J1485-$K1485)</f>
        <v/>
      </c>
      <c r="M1485" t="str">
        <f>IF($C1485="","",IF($L1485&lt;=0,"Payé",IF($K1485=0,"Impayé","Partiel")))</f>
        <v/>
      </c>
    </row>
    <row r="1486" spans="1:13" ht="15">
      <c r="A1486" s="17"/>
      <c r="B1486" t="str">
        <f>IF($A1486="","",YEAR($A1486)*100+MONTH($A1486))</f>
        <v/>
      </c>
      <c r="D1486" t="str">
        <f>IF($C1486="","",VLOOKUP($C1486,Baux!$A:$K,2,FALSE))</f>
        <v/>
      </c>
      <c r="E1486" t="str">
        <f>IF($C1486="","",VLOOKUP(VLOOKUP($C1486,Baux!$A:$K,3,FALSE),Locataires!$A:$I,2,FALSE))</f>
        <v/>
      </c>
      <c r="F1486" t="str">
        <f>IF($C1486="","",VLOOKUP($C1486,Baux!$A:$K,8,FALSE))</f>
        <v/>
      </c>
      <c r="G1486" s="12" t="str">
        <f>IF(OR($A1486="",$F1486=""),"",DATE(YEAR($A1486),MONTH($A1486),$F1486))</f>
        <v/>
      </c>
      <c r="H1486" s="13" t="str">
        <f>IF($C1486="","",VLOOKUP($C1486,Baux!$A:$K,6,FALSE))</f>
        <v/>
      </c>
      <c r="I1486" s="13" t="str">
        <f>IF($C1486="","",VLOOKUP($C1486,Baux!$A:$K,7,FALSE))</f>
        <v/>
      </c>
      <c r="J1486" s="13" t="str">
        <f>IF($C1486="","",$H1486+$I1486)</f>
        <v/>
      </c>
      <c r="K1486" s="13" t="str">
        <f>IF($C1486="","",SUMIFS(Banque_Transactions!$E:$E,Banque_Transactions!$G:$G,$C1486&amp;"-"&amp;$B1486))</f>
        <v/>
      </c>
      <c r="L1486" s="13" t="str">
        <f>IF($C1486="","",$J1486-$K1486)</f>
        <v/>
      </c>
      <c r="M1486" t="str">
        <f>IF($C1486="","",IF($L1486&lt;=0,"Payé",IF($K1486=0,"Impayé","Partiel")))</f>
        <v/>
      </c>
    </row>
    <row r="1487" spans="1:13" ht="15">
      <c r="A1487" s="17"/>
      <c r="B1487" t="str">
        <f>IF($A1487="","",YEAR($A1487)*100+MONTH($A1487))</f>
        <v/>
      </c>
      <c r="D1487" t="str">
        <f>IF($C1487="","",VLOOKUP($C1487,Baux!$A:$K,2,FALSE))</f>
        <v/>
      </c>
      <c r="E1487" t="str">
        <f>IF($C1487="","",VLOOKUP(VLOOKUP($C1487,Baux!$A:$K,3,FALSE),Locataires!$A:$I,2,FALSE))</f>
        <v/>
      </c>
      <c r="F1487" t="str">
        <f>IF($C1487="","",VLOOKUP($C1487,Baux!$A:$K,8,FALSE))</f>
        <v/>
      </c>
      <c r="G1487" s="12" t="str">
        <f>IF(OR($A1487="",$F1487=""),"",DATE(YEAR($A1487),MONTH($A1487),$F1487))</f>
        <v/>
      </c>
      <c r="H1487" s="13" t="str">
        <f>IF($C1487="","",VLOOKUP($C1487,Baux!$A:$K,6,FALSE))</f>
        <v/>
      </c>
      <c r="I1487" s="13" t="str">
        <f>IF($C1487="","",VLOOKUP($C1487,Baux!$A:$K,7,FALSE))</f>
        <v/>
      </c>
      <c r="J1487" s="13" t="str">
        <f>IF($C1487="","",$H1487+$I1487)</f>
        <v/>
      </c>
      <c r="K1487" s="13" t="str">
        <f>IF($C1487="","",SUMIFS(Banque_Transactions!$E:$E,Banque_Transactions!$G:$G,$C1487&amp;"-"&amp;$B1487))</f>
        <v/>
      </c>
      <c r="L1487" s="13" t="str">
        <f>IF($C1487="","",$J1487-$K1487)</f>
        <v/>
      </c>
      <c r="M1487" t="str">
        <f>IF($C1487="","",IF($L1487&lt;=0,"Payé",IF($K1487=0,"Impayé","Partiel")))</f>
        <v/>
      </c>
    </row>
    <row r="1488" spans="1:13" ht="15">
      <c r="A1488" s="17"/>
      <c r="B1488" t="str">
        <f>IF($A1488="","",YEAR($A1488)*100+MONTH($A1488))</f>
        <v/>
      </c>
      <c r="D1488" t="str">
        <f>IF($C1488="","",VLOOKUP($C1488,Baux!$A:$K,2,FALSE))</f>
        <v/>
      </c>
      <c r="E1488" t="str">
        <f>IF($C1488="","",VLOOKUP(VLOOKUP($C1488,Baux!$A:$K,3,FALSE),Locataires!$A:$I,2,FALSE))</f>
        <v/>
      </c>
      <c r="F1488" t="str">
        <f>IF($C1488="","",VLOOKUP($C1488,Baux!$A:$K,8,FALSE))</f>
        <v/>
      </c>
      <c r="G1488" s="12" t="str">
        <f>IF(OR($A1488="",$F1488=""),"",DATE(YEAR($A1488),MONTH($A1488),$F1488))</f>
        <v/>
      </c>
      <c r="H1488" s="13" t="str">
        <f>IF($C1488="","",VLOOKUP($C1488,Baux!$A:$K,6,FALSE))</f>
        <v/>
      </c>
      <c r="I1488" s="13" t="str">
        <f>IF($C1488="","",VLOOKUP($C1488,Baux!$A:$K,7,FALSE))</f>
        <v/>
      </c>
      <c r="J1488" s="13" t="str">
        <f>IF($C1488="","",$H1488+$I1488)</f>
        <v/>
      </c>
      <c r="K1488" s="13" t="str">
        <f>IF($C1488="","",SUMIFS(Banque_Transactions!$E:$E,Banque_Transactions!$G:$G,$C1488&amp;"-"&amp;$B1488))</f>
        <v/>
      </c>
      <c r="L1488" s="13" t="str">
        <f>IF($C1488="","",$J1488-$K1488)</f>
        <v/>
      </c>
      <c r="M1488" t="str">
        <f>IF($C1488="","",IF($L1488&lt;=0,"Payé",IF($K1488=0,"Impayé","Partiel")))</f>
        <v/>
      </c>
    </row>
    <row r="1489" spans="1:13" ht="15">
      <c r="A1489" s="17"/>
      <c r="B1489" t="str">
        <f>IF($A1489="","",YEAR($A1489)*100+MONTH($A1489))</f>
        <v/>
      </c>
      <c r="D1489" t="str">
        <f>IF($C1489="","",VLOOKUP($C1489,Baux!$A:$K,2,FALSE))</f>
        <v/>
      </c>
      <c r="E1489" t="str">
        <f>IF($C1489="","",VLOOKUP(VLOOKUP($C1489,Baux!$A:$K,3,FALSE),Locataires!$A:$I,2,FALSE))</f>
        <v/>
      </c>
      <c r="F1489" t="str">
        <f>IF($C1489="","",VLOOKUP($C1489,Baux!$A:$K,8,FALSE))</f>
        <v/>
      </c>
      <c r="G1489" s="12" t="str">
        <f>IF(OR($A1489="",$F1489=""),"",DATE(YEAR($A1489),MONTH($A1489),$F1489))</f>
        <v/>
      </c>
      <c r="H1489" s="13" t="str">
        <f>IF($C1489="","",VLOOKUP($C1489,Baux!$A:$K,6,FALSE))</f>
        <v/>
      </c>
      <c r="I1489" s="13" t="str">
        <f>IF($C1489="","",VLOOKUP($C1489,Baux!$A:$K,7,FALSE))</f>
        <v/>
      </c>
      <c r="J1489" s="13" t="str">
        <f>IF($C1489="","",$H1489+$I1489)</f>
        <v/>
      </c>
      <c r="K1489" s="13" t="str">
        <f>IF($C1489="","",SUMIFS(Banque_Transactions!$E:$E,Banque_Transactions!$G:$G,$C1489&amp;"-"&amp;$B1489))</f>
        <v/>
      </c>
      <c r="L1489" s="13" t="str">
        <f>IF($C1489="","",$J1489-$K1489)</f>
        <v/>
      </c>
      <c r="M1489" t="str">
        <f>IF($C1489="","",IF($L1489&lt;=0,"Payé",IF($K1489=0,"Impayé","Partiel")))</f>
        <v/>
      </c>
    </row>
    <row r="1490" spans="1:13" ht="15">
      <c r="A1490" s="17"/>
      <c r="B1490" t="str">
        <f>IF($A1490="","",YEAR($A1490)*100+MONTH($A1490))</f>
        <v/>
      </c>
      <c r="D1490" t="str">
        <f>IF($C1490="","",VLOOKUP($C1490,Baux!$A:$K,2,FALSE))</f>
        <v/>
      </c>
      <c r="E1490" t="str">
        <f>IF($C1490="","",VLOOKUP(VLOOKUP($C1490,Baux!$A:$K,3,FALSE),Locataires!$A:$I,2,FALSE))</f>
        <v/>
      </c>
      <c r="F1490" t="str">
        <f>IF($C1490="","",VLOOKUP($C1490,Baux!$A:$K,8,FALSE))</f>
        <v/>
      </c>
      <c r="G1490" s="12" t="str">
        <f>IF(OR($A1490="",$F1490=""),"",DATE(YEAR($A1490),MONTH($A1490),$F1490))</f>
        <v/>
      </c>
      <c r="H1490" s="13" t="str">
        <f>IF($C1490="","",VLOOKUP($C1490,Baux!$A:$K,6,FALSE))</f>
        <v/>
      </c>
      <c r="I1490" s="13" t="str">
        <f>IF($C1490="","",VLOOKUP($C1490,Baux!$A:$K,7,FALSE))</f>
        <v/>
      </c>
      <c r="J1490" s="13" t="str">
        <f>IF($C1490="","",$H1490+$I1490)</f>
        <v/>
      </c>
      <c r="K1490" s="13" t="str">
        <f>IF($C1490="","",SUMIFS(Banque_Transactions!$E:$E,Banque_Transactions!$G:$G,$C1490&amp;"-"&amp;$B1490))</f>
        <v/>
      </c>
      <c r="L1490" s="13" t="str">
        <f>IF($C1490="","",$J1490-$K1490)</f>
        <v/>
      </c>
      <c r="M1490" t="str">
        <f>IF($C1490="","",IF($L1490&lt;=0,"Payé",IF($K1490=0,"Impayé","Partiel")))</f>
        <v/>
      </c>
    </row>
    <row r="1491" spans="1:13" ht="15">
      <c r="A1491" s="17"/>
      <c r="B1491" t="str">
        <f>IF($A1491="","",YEAR($A1491)*100+MONTH($A1491))</f>
        <v/>
      </c>
      <c r="D1491" t="str">
        <f>IF($C1491="","",VLOOKUP($C1491,Baux!$A:$K,2,FALSE))</f>
        <v/>
      </c>
      <c r="E1491" t="str">
        <f>IF($C1491="","",VLOOKUP(VLOOKUP($C1491,Baux!$A:$K,3,FALSE),Locataires!$A:$I,2,FALSE))</f>
        <v/>
      </c>
      <c r="F1491" t="str">
        <f>IF($C1491="","",VLOOKUP($C1491,Baux!$A:$K,8,FALSE))</f>
        <v/>
      </c>
      <c r="G1491" s="12" t="str">
        <f>IF(OR($A1491="",$F1491=""),"",DATE(YEAR($A1491),MONTH($A1491),$F1491))</f>
        <v/>
      </c>
      <c r="H1491" s="13" t="str">
        <f>IF($C1491="","",VLOOKUP($C1491,Baux!$A:$K,6,FALSE))</f>
        <v/>
      </c>
      <c r="I1491" s="13" t="str">
        <f>IF($C1491="","",VLOOKUP($C1491,Baux!$A:$K,7,FALSE))</f>
        <v/>
      </c>
      <c r="J1491" s="13" t="str">
        <f>IF($C1491="","",$H1491+$I1491)</f>
        <v/>
      </c>
      <c r="K1491" s="13" t="str">
        <f>IF($C1491="","",SUMIFS(Banque_Transactions!$E:$E,Banque_Transactions!$G:$G,$C1491&amp;"-"&amp;$B1491))</f>
        <v/>
      </c>
      <c r="L1491" s="13" t="str">
        <f>IF($C1491="","",$J1491-$K1491)</f>
        <v/>
      </c>
      <c r="M1491" t="str">
        <f>IF($C1491="","",IF($L1491&lt;=0,"Payé",IF($K1491=0,"Impayé","Partiel")))</f>
        <v/>
      </c>
    </row>
    <row r="1492" spans="1:13" ht="15">
      <c r="A1492" s="17"/>
      <c r="B1492" t="str">
        <f>IF($A1492="","",YEAR($A1492)*100+MONTH($A1492))</f>
        <v/>
      </c>
      <c r="D1492" t="str">
        <f>IF($C1492="","",VLOOKUP($C1492,Baux!$A:$K,2,FALSE))</f>
        <v/>
      </c>
      <c r="E1492" t="str">
        <f>IF($C1492="","",VLOOKUP(VLOOKUP($C1492,Baux!$A:$K,3,FALSE),Locataires!$A:$I,2,FALSE))</f>
        <v/>
      </c>
      <c r="F1492" t="str">
        <f>IF($C1492="","",VLOOKUP($C1492,Baux!$A:$K,8,FALSE))</f>
        <v/>
      </c>
      <c r="G1492" s="12" t="str">
        <f>IF(OR($A1492="",$F1492=""),"",DATE(YEAR($A1492),MONTH($A1492),$F1492))</f>
        <v/>
      </c>
      <c r="H1492" s="13" t="str">
        <f>IF($C1492="","",VLOOKUP($C1492,Baux!$A:$K,6,FALSE))</f>
        <v/>
      </c>
      <c r="I1492" s="13" t="str">
        <f>IF($C1492="","",VLOOKUP($C1492,Baux!$A:$K,7,FALSE))</f>
        <v/>
      </c>
      <c r="J1492" s="13" t="str">
        <f>IF($C1492="","",$H1492+$I1492)</f>
        <v/>
      </c>
      <c r="K1492" s="13" t="str">
        <f>IF($C1492="","",SUMIFS(Banque_Transactions!$E:$E,Banque_Transactions!$G:$G,$C1492&amp;"-"&amp;$B1492))</f>
        <v/>
      </c>
      <c r="L1492" s="13" t="str">
        <f>IF($C1492="","",$J1492-$K1492)</f>
        <v/>
      </c>
      <c r="M1492" t="str">
        <f>IF($C1492="","",IF($L1492&lt;=0,"Payé",IF($K1492=0,"Impayé","Partiel")))</f>
        <v/>
      </c>
    </row>
    <row r="1493" spans="1:13" ht="15">
      <c r="A1493" s="17"/>
      <c r="B1493" t="str">
        <f>IF($A1493="","",YEAR($A1493)*100+MONTH($A1493))</f>
        <v/>
      </c>
      <c r="D1493" t="str">
        <f>IF($C1493="","",VLOOKUP($C1493,Baux!$A:$K,2,FALSE))</f>
        <v/>
      </c>
      <c r="E1493" t="str">
        <f>IF($C1493="","",VLOOKUP(VLOOKUP($C1493,Baux!$A:$K,3,FALSE),Locataires!$A:$I,2,FALSE))</f>
        <v/>
      </c>
      <c r="F1493" t="str">
        <f>IF($C1493="","",VLOOKUP($C1493,Baux!$A:$K,8,FALSE))</f>
        <v/>
      </c>
      <c r="G1493" s="12" t="str">
        <f>IF(OR($A1493="",$F1493=""),"",DATE(YEAR($A1493),MONTH($A1493),$F1493))</f>
        <v/>
      </c>
      <c r="H1493" s="13" t="str">
        <f>IF($C1493="","",VLOOKUP($C1493,Baux!$A:$K,6,FALSE))</f>
        <v/>
      </c>
      <c r="I1493" s="13" t="str">
        <f>IF($C1493="","",VLOOKUP($C1493,Baux!$A:$K,7,FALSE))</f>
        <v/>
      </c>
      <c r="J1493" s="13" t="str">
        <f>IF($C1493="","",$H1493+$I1493)</f>
        <v/>
      </c>
      <c r="K1493" s="13" t="str">
        <f>IF($C1493="","",SUMIFS(Banque_Transactions!$E:$E,Banque_Transactions!$G:$G,$C1493&amp;"-"&amp;$B1493))</f>
        <v/>
      </c>
      <c r="L1493" s="13" t="str">
        <f>IF($C1493="","",$J1493-$K1493)</f>
        <v/>
      </c>
      <c r="M1493" t="str">
        <f>IF($C1493="","",IF($L1493&lt;=0,"Payé",IF($K1493=0,"Impayé","Partiel")))</f>
        <v/>
      </c>
    </row>
    <row r="1494" spans="1:13" ht="15">
      <c r="A1494" s="17"/>
      <c r="B1494" t="str">
        <f>IF($A1494="","",YEAR($A1494)*100+MONTH($A1494))</f>
        <v/>
      </c>
      <c r="D1494" t="str">
        <f>IF($C1494="","",VLOOKUP($C1494,Baux!$A:$K,2,FALSE))</f>
        <v/>
      </c>
      <c r="E1494" t="str">
        <f>IF($C1494="","",VLOOKUP(VLOOKUP($C1494,Baux!$A:$K,3,FALSE),Locataires!$A:$I,2,FALSE))</f>
        <v/>
      </c>
      <c r="F1494" t="str">
        <f>IF($C1494="","",VLOOKUP($C1494,Baux!$A:$K,8,FALSE))</f>
        <v/>
      </c>
      <c r="G1494" s="12" t="str">
        <f>IF(OR($A1494="",$F1494=""),"",DATE(YEAR($A1494),MONTH($A1494),$F1494))</f>
        <v/>
      </c>
      <c r="H1494" s="13" t="str">
        <f>IF($C1494="","",VLOOKUP($C1494,Baux!$A:$K,6,FALSE))</f>
        <v/>
      </c>
      <c r="I1494" s="13" t="str">
        <f>IF($C1494="","",VLOOKUP($C1494,Baux!$A:$K,7,FALSE))</f>
        <v/>
      </c>
      <c r="J1494" s="13" t="str">
        <f>IF($C1494="","",$H1494+$I1494)</f>
        <v/>
      </c>
      <c r="K1494" s="13" t="str">
        <f>IF($C1494="","",SUMIFS(Banque_Transactions!$E:$E,Banque_Transactions!$G:$G,$C1494&amp;"-"&amp;$B1494))</f>
        <v/>
      </c>
      <c r="L1494" s="13" t="str">
        <f>IF($C1494="","",$J1494-$K1494)</f>
        <v/>
      </c>
      <c r="M1494" t="str">
        <f>IF($C1494="","",IF($L1494&lt;=0,"Payé",IF($K1494=0,"Impayé","Partiel")))</f>
        <v/>
      </c>
    </row>
    <row r="1495" spans="1:13" ht="15">
      <c r="A1495" s="17"/>
      <c r="B1495" t="str">
        <f>IF($A1495="","",YEAR($A1495)*100+MONTH($A1495))</f>
        <v/>
      </c>
      <c r="D1495" t="str">
        <f>IF($C1495="","",VLOOKUP($C1495,Baux!$A:$K,2,FALSE))</f>
        <v/>
      </c>
      <c r="E1495" t="str">
        <f>IF($C1495="","",VLOOKUP(VLOOKUP($C1495,Baux!$A:$K,3,FALSE),Locataires!$A:$I,2,FALSE))</f>
        <v/>
      </c>
      <c r="F1495" t="str">
        <f>IF($C1495="","",VLOOKUP($C1495,Baux!$A:$K,8,FALSE))</f>
        <v/>
      </c>
      <c r="G1495" s="12" t="str">
        <f>IF(OR($A1495="",$F1495=""),"",DATE(YEAR($A1495),MONTH($A1495),$F1495))</f>
        <v/>
      </c>
      <c r="H1495" s="13" t="str">
        <f>IF($C1495="","",VLOOKUP($C1495,Baux!$A:$K,6,FALSE))</f>
        <v/>
      </c>
      <c r="I1495" s="13" t="str">
        <f>IF($C1495="","",VLOOKUP($C1495,Baux!$A:$K,7,FALSE))</f>
        <v/>
      </c>
      <c r="J1495" s="13" t="str">
        <f>IF($C1495="","",$H1495+$I1495)</f>
        <v/>
      </c>
      <c r="K1495" s="13" t="str">
        <f>IF($C1495="","",SUMIFS(Banque_Transactions!$E:$E,Banque_Transactions!$G:$G,$C1495&amp;"-"&amp;$B1495))</f>
        <v/>
      </c>
      <c r="L1495" s="13" t="str">
        <f>IF($C1495="","",$J1495-$K1495)</f>
        <v/>
      </c>
      <c r="M1495" t="str">
        <f>IF($C1495="","",IF($L1495&lt;=0,"Payé",IF($K1495=0,"Impayé","Partiel")))</f>
        <v/>
      </c>
    </row>
    <row r="1496" spans="1:13" ht="15">
      <c r="A1496" s="17"/>
      <c r="B1496" t="str">
        <f>IF($A1496="","",YEAR($A1496)*100+MONTH($A1496))</f>
        <v/>
      </c>
      <c r="D1496" t="str">
        <f>IF($C1496="","",VLOOKUP($C1496,Baux!$A:$K,2,FALSE))</f>
        <v/>
      </c>
      <c r="E1496" t="str">
        <f>IF($C1496="","",VLOOKUP(VLOOKUP($C1496,Baux!$A:$K,3,FALSE),Locataires!$A:$I,2,FALSE))</f>
        <v/>
      </c>
      <c r="F1496" t="str">
        <f>IF($C1496="","",VLOOKUP($C1496,Baux!$A:$K,8,FALSE))</f>
        <v/>
      </c>
      <c r="G1496" s="12" t="str">
        <f>IF(OR($A1496="",$F1496=""),"",DATE(YEAR($A1496),MONTH($A1496),$F1496))</f>
        <v/>
      </c>
      <c r="H1496" s="13" t="str">
        <f>IF($C1496="","",VLOOKUP($C1496,Baux!$A:$K,6,FALSE))</f>
        <v/>
      </c>
      <c r="I1496" s="13" t="str">
        <f>IF($C1496="","",VLOOKUP($C1496,Baux!$A:$K,7,FALSE))</f>
        <v/>
      </c>
      <c r="J1496" s="13" t="str">
        <f>IF($C1496="","",$H1496+$I1496)</f>
        <v/>
      </c>
      <c r="K1496" s="13" t="str">
        <f>IF($C1496="","",SUMIFS(Banque_Transactions!$E:$E,Banque_Transactions!$G:$G,$C1496&amp;"-"&amp;$B1496))</f>
        <v/>
      </c>
      <c r="L1496" s="13" t="str">
        <f>IF($C1496="","",$J1496-$K1496)</f>
        <v/>
      </c>
      <c r="M1496" t="str">
        <f>IF($C1496="","",IF($L1496&lt;=0,"Payé",IF($K1496=0,"Impayé","Partiel")))</f>
        <v/>
      </c>
    </row>
    <row r="1497" spans="1:13" ht="15">
      <c r="A1497" s="17"/>
      <c r="B1497" t="str">
        <f>IF($A1497="","",YEAR($A1497)*100+MONTH($A1497))</f>
        <v/>
      </c>
      <c r="D1497" t="str">
        <f>IF($C1497="","",VLOOKUP($C1497,Baux!$A:$K,2,FALSE))</f>
        <v/>
      </c>
      <c r="E1497" t="str">
        <f>IF($C1497="","",VLOOKUP(VLOOKUP($C1497,Baux!$A:$K,3,FALSE),Locataires!$A:$I,2,FALSE))</f>
        <v/>
      </c>
      <c r="F1497" t="str">
        <f>IF($C1497="","",VLOOKUP($C1497,Baux!$A:$K,8,FALSE))</f>
        <v/>
      </c>
      <c r="G1497" s="12" t="str">
        <f>IF(OR($A1497="",$F1497=""),"",DATE(YEAR($A1497),MONTH($A1497),$F1497))</f>
        <v/>
      </c>
      <c r="H1497" s="13" t="str">
        <f>IF($C1497="","",VLOOKUP($C1497,Baux!$A:$K,6,FALSE))</f>
        <v/>
      </c>
      <c r="I1497" s="13" t="str">
        <f>IF($C1497="","",VLOOKUP($C1497,Baux!$A:$K,7,FALSE))</f>
        <v/>
      </c>
      <c r="J1497" s="13" t="str">
        <f>IF($C1497="","",$H1497+$I1497)</f>
        <v/>
      </c>
      <c r="K1497" s="13" t="str">
        <f>IF($C1497="","",SUMIFS(Banque_Transactions!$E:$E,Banque_Transactions!$G:$G,$C1497&amp;"-"&amp;$B1497))</f>
        <v/>
      </c>
      <c r="L1497" s="13" t="str">
        <f>IF($C1497="","",$J1497-$K1497)</f>
        <v/>
      </c>
      <c r="M1497" t="str">
        <f>IF($C1497="","",IF($L1497&lt;=0,"Payé",IF($K1497=0,"Impayé","Partiel")))</f>
        <v/>
      </c>
    </row>
    <row r="1498" spans="1:13" ht="15">
      <c r="A1498" s="17"/>
      <c r="B1498" t="str">
        <f>IF($A1498="","",YEAR($A1498)*100+MONTH($A1498))</f>
        <v/>
      </c>
      <c r="D1498" t="str">
        <f>IF($C1498="","",VLOOKUP($C1498,Baux!$A:$K,2,FALSE))</f>
        <v/>
      </c>
      <c r="E1498" t="str">
        <f>IF($C1498="","",VLOOKUP(VLOOKUP($C1498,Baux!$A:$K,3,FALSE),Locataires!$A:$I,2,FALSE))</f>
        <v/>
      </c>
      <c r="F1498" t="str">
        <f>IF($C1498="","",VLOOKUP($C1498,Baux!$A:$K,8,FALSE))</f>
        <v/>
      </c>
      <c r="G1498" s="12" t="str">
        <f>IF(OR($A1498="",$F1498=""),"",DATE(YEAR($A1498),MONTH($A1498),$F1498))</f>
        <v/>
      </c>
      <c r="H1498" s="13" t="str">
        <f>IF($C1498="","",VLOOKUP($C1498,Baux!$A:$K,6,FALSE))</f>
        <v/>
      </c>
      <c r="I1498" s="13" t="str">
        <f>IF($C1498="","",VLOOKUP($C1498,Baux!$A:$K,7,FALSE))</f>
        <v/>
      </c>
      <c r="J1498" s="13" t="str">
        <f>IF($C1498="","",$H1498+$I1498)</f>
        <v/>
      </c>
      <c r="K1498" s="13" t="str">
        <f>IF($C1498="","",SUMIFS(Banque_Transactions!$E:$E,Banque_Transactions!$G:$G,$C1498&amp;"-"&amp;$B1498))</f>
        <v/>
      </c>
      <c r="L1498" s="13" t="str">
        <f>IF($C1498="","",$J1498-$K1498)</f>
        <v/>
      </c>
      <c r="M1498" t="str">
        <f>IF($C1498="","",IF($L1498&lt;=0,"Payé",IF($K1498=0,"Impayé","Partiel")))</f>
        <v/>
      </c>
    </row>
    <row r="1499" spans="1:13" ht="15">
      <c r="A1499" s="17"/>
      <c r="B1499" t="str">
        <f>IF($A1499="","",YEAR($A1499)*100+MONTH($A1499))</f>
        <v/>
      </c>
      <c r="D1499" t="str">
        <f>IF($C1499="","",VLOOKUP($C1499,Baux!$A:$K,2,FALSE))</f>
        <v/>
      </c>
      <c r="E1499" t="str">
        <f>IF($C1499="","",VLOOKUP(VLOOKUP($C1499,Baux!$A:$K,3,FALSE),Locataires!$A:$I,2,FALSE))</f>
        <v/>
      </c>
      <c r="F1499" t="str">
        <f>IF($C1499="","",VLOOKUP($C1499,Baux!$A:$K,8,FALSE))</f>
        <v/>
      </c>
      <c r="G1499" s="12" t="str">
        <f>IF(OR($A1499="",$F1499=""),"",DATE(YEAR($A1499),MONTH($A1499),$F1499))</f>
        <v/>
      </c>
      <c r="H1499" s="13" t="str">
        <f>IF($C1499="","",VLOOKUP($C1499,Baux!$A:$K,6,FALSE))</f>
        <v/>
      </c>
      <c r="I1499" s="13" t="str">
        <f>IF($C1499="","",VLOOKUP($C1499,Baux!$A:$K,7,FALSE))</f>
        <v/>
      </c>
      <c r="J1499" s="13" t="str">
        <f>IF($C1499="","",$H1499+$I1499)</f>
        <v/>
      </c>
      <c r="K1499" s="13" t="str">
        <f>IF($C1499="","",SUMIFS(Banque_Transactions!$E:$E,Banque_Transactions!$G:$G,$C1499&amp;"-"&amp;$B1499))</f>
        <v/>
      </c>
      <c r="L1499" s="13" t="str">
        <f>IF($C1499="","",$J1499-$K1499)</f>
        <v/>
      </c>
      <c r="M1499" t="str">
        <f>IF($C1499="","",IF($L1499&lt;=0,"Payé",IF($K1499=0,"Impayé","Partiel")))</f>
        <v/>
      </c>
    </row>
    <row r="1500" spans="1:13" ht="15">
      <c r="A1500" s="17"/>
      <c r="B1500" t="str">
        <f>IF($A1500="","",YEAR($A1500)*100+MONTH($A1500))</f>
        <v/>
      </c>
      <c r="D1500" t="str">
        <f>IF($C1500="","",VLOOKUP($C1500,Baux!$A:$K,2,FALSE))</f>
        <v/>
      </c>
      <c r="E1500" t="str">
        <f>IF($C1500="","",VLOOKUP(VLOOKUP($C1500,Baux!$A:$K,3,FALSE),Locataires!$A:$I,2,FALSE))</f>
        <v/>
      </c>
      <c r="F1500" t="str">
        <f>IF($C1500="","",VLOOKUP($C1500,Baux!$A:$K,8,FALSE))</f>
        <v/>
      </c>
      <c r="G1500" s="12" t="str">
        <f>IF(OR($A1500="",$F1500=""),"",DATE(YEAR($A1500),MONTH($A1500),$F1500))</f>
        <v/>
      </c>
      <c r="H1500" s="13" t="str">
        <f>IF($C1500="","",VLOOKUP($C1500,Baux!$A:$K,6,FALSE))</f>
        <v/>
      </c>
      <c r="I1500" s="13" t="str">
        <f>IF($C1500="","",VLOOKUP($C1500,Baux!$A:$K,7,FALSE))</f>
        <v/>
      </c>
      <c r="J1500" s="13" t="str">
        <f>IF($C1500="","",$H1500+$I1500)</f>
        <v/>
      </c>
      <c r="K1500" s="13" t="str">
        <f>IF($C1500="","",SUMIFS(Banque_Transactions!$E:$E,Banque_Transactions!$G:$G,$C1500&amp;"-"&amp;$B1500))</f>
        <v/>
      </c>
      <c r="L1500" s="13" t="str">
        <f>IF($C1500="","",$J1500-$K1500)</f>
        <v/>
      </c>
      <c r="M1500" t="str">
        <f>IF($C1500="","",IF($L1500&lt;=0,"Payé",IF($K1500=0,"Impayé","Partiel")))</f>
        <v/>
      </c>
    </row>
    <row r="1501" spans="1:13" ht="15">
      <c r="A1501" s="17"/>
      <c r="B1501" t="str">
        <f>IF($A1501="","",YEAR($A1501)*100+MONTH($A1501))</f>
        <v/>
      </c>
      <c r="D1501" t="str">
        <f>IF($C1501="","",VLOOKUP($C1501,Baux!$A:$K,2,FALSE))</f>
        <v/>
      </c>
      <c r="E1501" t="str">
        <f>IF($C1501="","",VLOOKUP(VLOOKUP($C1501,Baux!$A:$K,3,FALSE),Locataires!$A:$I,2,FALSE))</f>
        <v/>
      </c>
      <c r="F1501" t="str">
        <f>IF($C1501="","",VLOOKUP($C1501,Baux!$A:$K,8,FALSE))</f>
        <v/>
      </c>
      <c r="G1501" s="12" t="str">
        <f>IF(OR($A1501="",$F1501=""),"",DATE(YEAR($A1501),MONTH($A1501),$F1501))</f>
        <v/>
      </c>
      <c r="H1501" s="13" t="str">
        <f>IF($C1501="","",VLOOKUP($C1501,Baux!$A:$K,6,FALSE))</f>
        <v/>
      </c>
      <c r="I1501" s="13" t="str">
        <f>IF($C1501="","",VLOOKUP($C1501,Baux!$A:$K,7,FALSE))</f>
        <v/>
      </c>
      <c r="J1501" s="13" t="str">
        <f>IF($C1501="","",$H1501+$I1501)</f>
        <v/>
      </c>
      <c r="K1501" s="13" t="str">
        <f>IF($C1501="","",SUMIFS(Banque_Transactions!$E:$E,Banque_Transactions!$G:$G,$C1501&amp;"-"&amp;$B1501))</f>
        <v/>
      </c>
      <c r="L1501" s="13" t="str">
        <f>IF($C1501="","",$J1501-$K1501)</f>
        <v/>
      </c>
      <c r="M1501" t="str">
        <f>IF($C1501="","",IF($L1501&lt;=0,"Payé",IF($K1501=0,"Impayé","Partiel")))</f>
        <v/>
      </c>
    </row>
    <row r="1502" spans="1:13" ht="15">
      <c r="A1502" s="17"/>
      <c r="B1502" t="str">
        <f>IF($A1502="","",YEAR($A1502)*100+MONTH($A1502))</f>
        <v/>
      </c>
      <c r="D1502" t="str">
        <f>IF($C1502="","",VLOOKUP($C1502,Baux!$A:$K,2,FALSE))</f>
        <v/>
      </c>
      <c r="E1502" t="str">
        <f>IF($C1502="","",VLOOKUP(VLOOKUP($C1502,Baux!$A:$K,3,FALSE),Locataires!$A:$I,2,FALSE))</f>
        <v/>
      </c>
      <c r="F1502" t="str">
        <f>IF($C1502="","",VLOOKUP($C1502,Baux!$A:$K,8,FALSE))</f>
        <v/>
      </c>
      <c r="G1502" s="12" t="str">
        <f>IF(OR($A1502="",$F1502=""),"",DATE(YEAR($A1502),MONTH($A1502),$F1502))</f>
        <v/>
      </c>
      <c r="H1502" s="13" t="str">
        <f>IF($C1502="","",VLOOKUP($C1502,Baux!$A:$K,6,FALSE))</f>
        <v/>
      </c>
      <c r="I1502" s="13" t="str">
        <f>IF($C1502="","",VLOOKUP($C1502,Baux!$A:$K,7,FALSE))</f>
        <v/>
      </c>
      <c r="J1502" s="13" t="str">
        <f>IF($C1502="","",$H1502+$I1502)</f>
        <v/>
      </c>
      <c r="K1502" s="13" t="str">
        <f>IF($C1502="","",SUMIFS(Banque_Transactions!$E:$E,Banque_Transactions!$G:$G,$C1502&amp;"-"&amp;$B1502))</f>
        <v/>
      </c>
      <c r="L1502" s="13" t="str">
        <f>IF($C1502="","",$J1502-$K1502)</f>
        <v/>
      </c>
      <c r="M1502" t="str">
        <f>IF($C1502="","",IF($L1502&lt;=0,"Payé",IF($K1502=0,"Impayé","Partiel")))</f>
        <v/>
      </c>
    </row>
    <row r="1503" spans="1:13" ht="15">
      <c r="A1503" s="17"/>
      <c r="B1503" t="str">
        <f>IF($A1503="","",YEAR($A1503)*100+MONTH($A1503))</f>
        <v/>
      </c>
      <c r="D1503" t="str">
        <f>IF($C1503="","",VLOOKUP($C1503,Baux!$A:$K,2,FALSE))</f>
        <v/>
      </c>
      <c r="E1503" t="str">
        <f>IF($C1503="","",VLOOKUP(VLOOKUP($C1503,Baux!$A:$K,3,FALSE),Locataires!$A:$I,2,FALSE))</f>
        <v/>
      </c>
      <c r="F1503" t="str">
        <f>IF($C1503="","",VLOOKUP($C1503,Baux!$A:$K,8,FALSE))</f>
        <v/>
      </c>
      <c r="G1503" s="12" t="str">
        <f>IF(OR($A1503="",$F1503=""),"",DATE(YEAR($A1503),MONTH($A1503),$F1503))</f>
        <v/>
      </c>
      <c r="H1503" s="13" t="str">
        <f>IF($C1503="","",VLOOKUP($C1503,Baux!$A:$K,6,FALSE))</f>
        <v/>
      </c>
      <c r="I1503" s="13" t="str">
        <f>IF($C1503="","",VLOOKUP($C1503,Baux!$A:$K,7,FALSE))</f>
        <v/>
      </c>
      <c r="J1503" s="13" t="str">
        <f>IF($C1503="","",$H1503+$I1503)</f>
        <v/>
      </c>
      <c r="K1503" s="13" t="str">
        <f>IF($C1503="","",SUMIFS(Banque_Transactions!$E:$E,Banque_Transactions!$G:$G,$C1503&amp;"-"&amp;$B1503))</f>
        <v/>
      </c>
      <c r="L1503" s="13" t="str">
        <f>IF($C1503="","",$J1503-$K1503)</f>
        <v/>
      </c>
      <c r="M1503" t="str">
        <f>IF($C1503="","",IF($L1503&lt;=0,"Payé",IF($K1503=0,"Impayé","Partiel")))</f>
        <v/>
      </c>
    </row>
    <row r="1504" spans="1:13" ht="15">
      <c r="A1504" s="17"/>
      <c r="B1504" t="str">
        <f>IF($A1504="","",YEAR($A1504)*100+MONTH($A1504))</f>
        <v/>
      </c>
      <c r="D1504" t="str">
        <f>IF($C1504="","",VLOOKUP($C1504,Baux!$A:$K,2,FALSE))</f>
        <v/>
      </c>
      <c r="E1504" t="str">
        <f>IF($C1504="","",VLOOKUP(VLOOKUP($C1504,Baux!$A:$K,3,FALSE),Locataires!$A:$I,2,FALSE))</f>
        <v/>
      </c>
      <c r="F1504" t="str">
        <f>IF($C1504="","",VLOOKUP($C1504,Baux!$A:$K,8,FALSE))</f>
        <v/>
      </c>
      <c r="G1504" s="12" t="str">
        <f>IF(OR($A1504="",$F1504=""),"",DATE(YEAR($A1504),MONTH($A1504),$F1504))</f>
        <v/>
      </c>
      <c r="H1504" s="13" t="str">
        <f>IF($C1504="","",VLOOKUP($C1504,Baux!$A:$K,6,FALSE))</f>
        <v/>
      </c>
      <c r="I1504" s="13" t="str">
        <f>IF($C1504="","",VLOOKUP($C1504,Baux!$A:$K,7,FALSE))</f>
        <v/>
      </c>
      <c r="J1504" s="13" t="str">
        <f>IF($C1504="","",$H1504+$I1504)</f>
        <v/>
      </c>
      <c r="K1504" s="13" t="str">
        <f>IF($C1504="","",SUMIFS(Banque_Transactions!$E:$E,Banque_Transactions!$G:$G,$C1504&amp;"-"&amp;$B1504))</f>
        <v/>
      </c>
      <c r="L1504" s="13" t="str">
        <f>IF($C1504="","",$J1504-$K1504)</f>
        <v/>
      </c>
      <c r="M1504" t="str">
        <f>IF($C1504="","",IF($L1504&lt;=0,"Payé",IF($K1504=0,"Impayé","Partiel")))</f>
        <v/>
      </c>
    </row>
    <row r="1505" spans="1:13" ht="15">
      <c r="A1505" s="17"/>
      <c r="B1505" t="str">
        <f>IF($A1505="","",YEAR($A1505)*100+MONTH($A1505))</f>
        <v/>
      </c>
      <c r="D1505" t="str">
        <f>IF($C1505="","",VLOOKUP($C1505,Baux!$A:$K,2,FALSE))</f>
        <v/>
      </c>
      <c r="E1505" t="str">
        <f>IF($C1505="","",VLOOKUP(VLOOKUP($C1505,Baux!$A:$K,3,FALSE),Locataires!$A:$I,2,FALSE))</f>
        <v/>
      </c>
      <c r="F1505" t="str">
        <f>IF($C1505="","",VLOOKUP($C1505,Baux!$A:$K,8,FALSE))</f>
        <v/>
      </c>
      <c r="G1505" s="12" t="str">
        <f>IF(OR($A1505="",$F1505=""),"",DATE(YEAR($A1505),MONTH($A1505),$F1505))</f>
        <v/>
      </c>
      <c r="H1505" s="13" t="str">
        <f>IF($C1505="","",VLOOKUP($C1505,Baux!$A:$K,6,FALSE))</f>
        <v/>
      </c>
      <c r="I1505" s="13" t="str">
        <f>IF($C1505="","",VLOOKUP($C1505,Baux!$A:$K,7,FALSE))</f>
        <v/>
      </c>
      <c r="J1505" s="13" t="str">
        <f>IF($C1505="","",$H1505+$I1505)</f>
        <v/>
      </c>
      <c r="K1505" s="13" t="str">
        <f>IF($C1505="","",SUMIFS(Banque_Transactions!$E:$E,Banque_Transactions!$G:$G,$C1505&amp;"-"&amp;$B1505))</f>
        <v/>
      </c>
      <c r="L1505" s="13" t="str">
        <f>IF($C1505="","",$J1505-$K1505)</f>
        <v/>
      </c>
      <c r="M1505" t="str">
        <f>IF($C1505="","",IF($L1505&lt;=0,"Payé",IF($K1505=0,"Impayé","Partiel")))</f>
        <v/>
      </c>
    </row>
    <row r="1506" spans="1:13" ht="15">
      <c r="A1506" s="17"/>
      <c r="B1506" t="str">
        <f>IF($A1506="","",YEAR($A1506)*100+MONTH($A1506))</f>
        <v/>
      </c>
      <c r="D1506" t="str">
        <f>IF($C1506="","",VLOOKUP($C1506,Baux!$A:$K,2,FALSE))</f>
        <v/>
      </c>
      <c r="E1506" t="str">
        <f>IF($C1506="","",VLOOKUP(VLOOKUP($C1506,Baux!$A:$K,3,FALSE),Locataires!$A:$I,2,FALSE))</f>
        <v/>
      </c>
      <c r="F1506" t="str">
        <f>IF($C1506="","",VLOOKUP($C1506,Baux!$A:$K,8,FALSE))</f>
        <v/>
      </c>
      <c r="G1506" s="12" t="str">
        <f>IF(OR($A1506="",$F1506=""),"",DATE(YEAR($A1506),MONTH($A1506),$F1506))</f>
        <v/>
      </c>
      <c r="H1506" s="13" t="str">
        <f>IF($C1506="","",VLOOKUP($C1506,Baux!$A:$K,6,FALSE))</f>
        <v/>
      </c>
      <c r="I1506" s="13" t="str">
        <f>IF($C1506="","",VLOOKUP($C1506,Baux!$A:$K,7,FALSE))</f>
        <v/>
      </c>
      <c r="J1506" s="13" t="str">
        <f>IF($C1506="","",$H1506+$I1506)</f>
        <v/>
      </c>
      <c r="K1506" s="13" t="str">
        <f>IF($C1506="","",SUMIFS(Banque_Transactions!$E:$E,Banque_Transactions!$G:$G,$C1506&amp;"-"&amp;$B1506))</f>
        <v/>
      </c>
      <c r="L1506" s="13" t="str">
        <f>IF($C1506="","",$J1506-$K1506)</f>
        <v/>
      </c>
      <c r="M1506" t="str">
        <f>IF($C1506="","",IF($L1506&lt;=0,"Payé",IF($K1506=0,"Impayé","Partiel")))</f>
        <v/>
      </c>
    </row>
    <row r="1507" spans="1:13" ht="15">
      <c r="A1507" s="17"/>
      <c r="B1507" t="str">
        <f>IF($A1507="","",YEAR($A1507)*100+MONTH($A1507))</f>
        <v/>
      </c>
      <c r="D1507" t="str">
        <f>IF($C1507="","",VLOOKUP($C1507,Baux!$A:$K,2,FALSE))</f>
        <v/>
      </c>
      <c r="E1507" t="str">
        <f>IF($C1507="","",VLOOKUP(VLOOKUP($C1507,Baux!$A:$K,3,FALSE),Locataires!$A:$I,2,FALSE))</f>
        <v/>
      </c>
      <c r="F1507" t="str">
        <f>IF($C1507="","",VLOOKUP($C1507,Baux!$A:$K,8,FALSE))</f>
        <v/>
      </c>
      <c r="G1507" s="12" t="str">
        <f>IF(OR($A1507="",$F1507=""),"",DATE(YEAR($A1507),MONTH($A1507),$F1507))</f>
        <v/>
      </c>
      <c r="H1507" s="13" t="str">
        <f>IF($C1507="","",VLOOKUP($C1507,Baux!$A:$K,6,FALSE))</f>
        <v/>
      </c>
      <c r="I1507" s="13" t="str">
        <f>IF($C1507="","",VLOOKUP($C1507,Baux!$A:$K,7,FALSE))</f>
        <v/>
      </c>
      <c r="J1507" s="13" t="str">
        <f>IF($C1507="","",$H1507+$I1507)</f>
        <v/>
      </c>
      <c r="K1507" s="13" t="str">
        <f>IF($C1507="","",SUMIFS(Banque_Transactions!$E:$E,Banque_Transactions!$G:$G,$C1507&amp;"-"&amp;$B1507))</f>
        <v/>
      </c>
      <c r="L1507" s="13" t="str">
        <f>IF($C1507="","",$J1507-$K1507)</f>
        <v/>
      </c>
      <c r="M1507" t="str">
        <f>IF($C1507="","",IF($L1507&lt;=0,"Payé",IF($K1507=0,"Impayé","Partiel")))</f>
        <v/>
      </c>
    </row>
    <row r="1508" spans="1:13" ht="15">
      <c r="A1508" s="17"/>
      <c r="B1508" t="str">
        <f>IF($A1508="","",YEAR($A1508)*100+MONTH($A1508))</f>
        <v/>
      </c>
      <c r="D1508" t="str">
        <f>IF($C1508="","",VLOOKUP($C1508,Baux!$A:$K,2,FALSE))</f>
        <v/>
      </c>
      <c r="E1508" t="str">
        <f>IF($C1508="","",VLOOKUP(VLOOKUP($C1508,Baux!$A:$K,3,FALSE),Locataires!$A:$I,2,FALSE))</f>
        <v/>
      </c>
      <c r="F1508" t="str">
        <f>IF($C1508="","",VLOOKUP($C1508,Baux!$A:$K,8,FALSE))</f>
        <v/>
      </c>
      <c r="G1508" s="12" t="str">
        <f>IF(OR($A1508="",$F1508=""),"",DATE(YEAR($A1508),MONTH($A1508),$F1508))</f>
        <v/>
      </c>
      <c r="H1508" s="13" t="str">
        <f>IF($C1508="","",VLOOKUP($C1508,Baux!$A:$K,6,FALSE))</f>
        <v/>
      </c>
      <c r="I1508" s="13" t="str">
        <f>IF($C1508="","",VLOOKUP($C1508,Baux!$A:$K,7,FALSE))</f>
        <v/>
      </c>
      <c r="J1508" s="13" t="str">
        <f>IF($C1508="","",$H1508+$I1508)</f>
        <v/>
      </c>
      <c r="K1508" s="13" t="str">
        <f>IF($C1508="","",SUMIFS(Banque_Transactions!$E:$E,Banque_Transactions!$G:$G,$C1508&amp;"-"&amp;$B1508))</f>
        <v/>
      </c>
      <c r="L1508" s="13" t="str">
        <f>IF($C1508="","",$J1508-$K1508)</f>
        <v/>
      </c>
      <c r="M1508" t="str">
        <f>IF($C1508="","",IF($L1508&lt;=0,"Payé",IF($K1508=0,"Impayé","Partiel")))</f>
        <v/>
      </c>
    </row>
    <row r="1509" spans="1:13" ht="15">
      <c r="A1509" s="17"/>
      <c r="B1509" t="str">
        <f>IF($A1509="","",YEAR($A1509)*100+MONTH($A1509))</f>
        <v/>
      </c>
      <c r="D1509" t="str">
        <f>IF($C1509="","",VLOOKUP($C1509,Baux!$A:$K,2,FALSE))</f>
        <v/>
      </c>
      <c r="E1509" t="str">
        <f>IF($C1509="","",VLOOKUP(VLOOKUP($C1509,Baux!$A:$K,3,FALSE),Locataires!$A:$I,2,FALSE))</f>
        <v/>
      </c>
      <c r="F1509" t="str">
        <f>IF($C1509="","",VLOOKUP($C1509,Baux!$A:$K,8,FALSE))</f>
        <v/>
      </c>
      <c r="G1509" s="12" t="str">
        <f>IF(OR($A1509="",$F1509=""),"",DATE(YEAR($A1509),MONTH($A1509),$F1509))</f>
        <v/>
      </c>
      <c r="H1509" s="13" t="str">
        <f>IF($C1509="","",VLOOKUP($C1509,Baux!$A:$K,6,FALSE))</f>
        <v/>
      </c>
      <c r="I1509" s="13" t="str">
        <f>IF($C1509="","",VLOOKUP($C1509,Baux!$A:$K,7,FALSE))</f>
        <v/>
      </c>
      <c r="J1509" s="13" t="str">
        <f>IF($C1509="","",$H1509+$I1509)</f>
        <v/>
      </c>
      <c r="K1509" s="13" t="str">
        <f>IF($C1509="","",SUMIFS(Banque_Transactions!$E:$E,Banque_Transactions!$G:$G,$C1509&amp;"-"&amp;$B1509))</f>
        <v/>
      </c>
      <c r="L1509" s="13" t="str">
        <f>IF($C1509="","",$J1509-$K1509)</f>
        <v/>
      </c>
      <c r="M1509" t="str">
        <f>IF($C1509="","",IF($L1509&lt;=0,"Payé",IF($K1509=0,"Impayé","Partiel")))</f>
        <v/>
      </c>
    </row>
    <row r="1510" spans="1:13" ht="15">
      <c r="A1510" s="17"/>
      <c r="B1510" t="str">
        <f>IF($A1510="","",YEAR($A1510)*100+MONTH($A1510))</f>
        <v/>
      </c>
      <c r="D1510" t="str">
        <f>IF($C1510="","",VLOOKUP($C1510,Baux!$A:$K,2,FALSE))</f>
        <v/>
      </c>
      <c r="E1510" t="str">
        <f>IF($C1510="","",VLOOKUP(VLOOKUP($C1510,Baux!$A:$K,3,FALSE),Locataires!$A:$I,2,FALSE))</f>
        <v/>
      </c>
      <c r="F1510" t="str">
        <f>IF($C1510="","",VLOOKUP($C1510,Baux!$A:$K,8,FALSE))</f>
        <v/>
      </c>
      <c r="G1510" s="12" t="str">
        <f>IF(OR($A1510="",$F1510=""),"",DATE(YEAR($A1510),MONTH($A1510),$F1510))</f>
        <v/>
      </c>
      <c r="H1510" s="13" t="str">
        <f>IF($C1510="","",VLOOKUP($C1510,Baux!$A:$K,6,FALSE))</f>
        <v/>
      </c>
      <c r="I1510" s="13" t="str">
        <f>IF($C1510="","",VLOOKUP($C1510,Baux!$A:$K,7,FALSE))</f>
        <v/>
      </c>
      <c r="J1510" s="13" t="str">
        <f>IF($C1510="","",$H1510+$I1510)</f>
        <v/>
      </c>
      <c r="K1510" s="13" t="str">
        <f>IF($C1510="","",SUMIFS(Banque_Transactions!$E:$E,Banque_Transactions!$G:$G,$C1510&amp;"-"&amp;$B1510))</f>
        <v/>
      </c>
      <c r="L1510" s="13" t="str">
        <f>IF($C1510="","",$J1510-$K1510)</f>
        <v/>
      </c>
      <c r="M1510" t="str">
        <f>IF($C1510="","",IF($L1510&lt;=0,"Payé",IF($K1510=0,"Impayé","Partiel")))</f>
        <v/>
      </c>
    </row>
    <row r="1511" spans="1:13" ht="15">
      <c r="A1511" s="17"/>
      <c r="B1511" t="str">
        <f>IF($A1511="","",YEAR($A1511)*100+MONTH($A1511))</f>
        <v/>
      </c>
      <c r="D1511" t="str">
        <f>IF($C1511="","",VLOOKUP($C1511,Baux!$A:$K,2,FALSE))</f>
        <v/>
      </c>
      <c r="E1511" t="str">
        <f>IF($C1511="","",VLOOKUP(VLOOKUP($C1511,Baux!$A:$K,3,FALSE),Locataires!$A:$I,2,FALSE))</f>
        <v/>
      </c>
      <c r="F1511" t="str">
        <f>IF($C1511="","",VLOOKUP($C1511,Baux!$A:$K,8,FALSE))</f>
        <v/>
      </c>
      <c r="G1511" s="12" t="str">
        <f>IF(OR($A1511="",$F1511=""),"",DATE(YEAR($A1511),MONTH($A1511),$F1511))</f>
        <v/>
      </c>
      <c r="H1511" s="13" t="str">
        <f>IF($C1511="","",VLOOKUP($C1511,Baux!$A:$K,6,FALSE))</f>
        <v/>
      </c>
      <c r="I1511" s="13" t="str">
        <f>IF($C1511="","",VLOOKUP($C1511,Baux!$A:$K,7,FALSE))</f>
        <v/>
      </c>
      <c r="J1511" s="13" t="str">
        <f>IF($C1511="","",$H1511+$I1511)</f>
        <v/>
      </c>
      <c r="K1511" s="13" t="str">
        <f>IF($C1511="","",SUMIFS(Banque_Transactions!$E:$E,Banque_Transactions!$G:$G,$C1511&amp;"-"&amp;$B1511))</f>
        <v/>
      </c>
      <c r="L1511" s="13" t="str">
        <f>IF($C1511="","",$J1511-$K1511)</f>
        <v/>
      </c>
      <c r="M1511" t="str">
        <f>IF($C1511="","",IF($L1511&lt;=0,"Payé",IF($K1511=0,"Impayé","Partiel")))</f>
        <v/>
      </c>
    </row>
    <row r="1512" spans="1:13" ht="15">
      <c r="A1512" s="17"/>
      <c r="B1512" t="str">
        <f>IF($A1512="","",YEAR($A1512)*100+MONTH($A1512))</f>
        <v/>
      </c>
      <c r="D1512" t="str">
        <f>IF($C1512="","",VLOOKUP($C1512,Baux!$A:$K,2,FALSE))</f>
        <v/>
      </c>
      <c r="E1512" t="str">
        <f>IF($C1512="","",VLOOKUP(VLOOKUP($C1512,Baux!$A:$K,3,FALSE),Locataires!$A:$I,2,FALSE))</f>
        <v/>
      </c>
      <c r="F1512" t="str">
        <f>IF($C1512="","",VLOOKUP($C1512,Baux!$A:$K,8,FALSE))</f>
        <v/>
      </c>
      <c r="G1512" s="12" t="str">
        <f>IF(OR($A1512="",$F1512=""),"",DATE(YEAR($A1512),MONTH($A1512),$F1512))</f>
        <v/>
      </c>
      <c r="H1512" s="13" t="str">
        <f>IF($C1512="","",VLOOKUP($C1512,Baux!$A:$K,6,FALSE))</f>
        <v/>
      </c>
      <c r="I1512" s="13" t="str">
        <f>IF($C1512="","",VLOOKUP($C1512,Baux!$A:$K,7,FALSE))</f>
        <v/>
      </c>
      <c r="J1512" s="13" t="str">
        <f>IF($C1512="","",$H1512+$I1512)</f>
        <v/>
      </c>
      <c r="K1512" s="13" t="str">
        <f>IF($C1512="","",SUMIFS(Banque_Transactions!$E:$E,Banque_Transactions!$G:$G,$C1512&amp;"-"&amp;$B1512))</f>
        <v/>
      </c>
      <c r="L1512" s="13" t="str">
        <f>IF($C1512="","",$J1512-$K1512)</f>
        <v/>
      </c>
      <c r="M1512" t="str">
        <f>IF($C1512="","",IF($L1512&lt;=0,"Payé",IF($K1512=0,"Impayé","Partiel")))</f>
        <v/>
      </c>
    </row>
    <row r="1513" spans="1:13" ht="15">
      <c r="A1513" s="17"/>
      <c r="B1513" t="str">
        <f>IF($A1513="","",YEAR($A1513)*100+MONTH($A1513))</f>
        <v/>
      </c>
      <c r="D1513" t="str">
        <f>IF($C1513="","",VLOOKUP($C1513,Baux!$A:$K,2,FALSE))</f>
        <v/>
      </c>
      <c r="E1513" t="str">
        <f>IF($C1513="","",VLOOKUP(VLOOKUP($C1513,Baux!$A:$K,3,FALSE),Locataires!$A:$I,2,FALSE))</f>
        <v/>
      </c>
      <c r="F1513" t="str">
        <f>IF($C1513="","",VLOOKUP($C1513,Baux!$A:$K,8,FALSE))</f>
        <v/>
      </c>
      <c r="G1513" s="12" t="str">
        <f>IF(OR($A1513="",$F1513=""),"",DATE(YEAR($A1513),MONTH($A1513),$F1513))</f>
        <v/>
      </c>
      <c r="H1513" s="13" t="str">
        <f>IF($C1513="","",VLOOKUP($C1513,Baux!$A:$K,6,FALSE))</f>
        <v/>
      </c>
      <c r="I1513" s="13" t="str">
        <f>IF($C1513="","",VLOOKUP($C1513,Baux!$A:$K,7,FALSE))</f>
        <v/>
      </c>
      <c r="J1513" s="13" t="str">
        <f>IF($C1513="","",$H1513+$I1513)</f>
        <v/>
      </c>
      <c r="K1513" s="13" t="str">
        <f>IF($C1513="","",SUMIFS(Banque_Transactions!$E:$E,Banque_Transactions!$G:$G,$C1513&amp;"-"&amp;$B1513))</f>
        <v/>
      </c>
      <c r="L1513" s="13" t="str">
        <f>IF($C1513="","",$J1513-$K1513)</f>
        <v/>
      </c>
      <c r="M1513" t="str">
        <f>IF($C1513="","",IF($L1513&lt;=0,"Payé",IF($K1513=0,"Impayé","Partiel")))</f>
        <v/>
      </c>
    </row>
    <row r="1514" spans="1:13" ht="15">
      <c r="A1514" s="17"/>
      <c r="B1514" t="str">
        <f>IF($A1514="","",YEAR($A1514)*100+MONTH($A1514))</f>
        <v/>
      </c>
      <c r="D1514" t="str">
        <f>IF($C1514="","",VLOOKUP($C1514,Baux!$A:$K,2,FALSE))</f>
        <v/>
      </c>
      <c r="E1514" t="str">
        <f>IF($C1514="","",VLOOKUP(VLOOKUP($C1514,Baux!$A:$K,3,FALSE),Locataires!$A:$I,2,FALSE))</f>
        <v/>
      </c>
      <c r="F1514" t="str">
        <f>IF($C1514="","",VLOOKUP($C1514,Baux!$A:$K,8,FALSE))</f>
        <v/>
      </c>
      <c r="G1514" s="12" t="str">
        <f>IF(OR($A1514="",$F1514=""),"",DATE(YEAR($A1514),MONTH($A1514),$F1514))</f>
        <v/>
      </c>
      <c r="H1514" s="13" t="str">
        <f>IF($C1514="","",VLOOKUP($C1514,Baux!$A:$K,6,FALSE))</f>
        <v/>
      </c>
      <c r="I1514" s="13" t="str">
        <f>IF($C1514="","",VLOOKUP($C1514,Baux!$A:$K,7,FALSE))</f>
        <v/>
      </c>
      <c r="J1514" s="13" t="str">
        <f>IF($C1514="","",$H1514+$I1514)</f>
        <v/>
      </c>
      <c r="K1514" s="13" t="str">
        <f>IF($C1514="","",SUMIFS(Banque_Transactions!$E:$E,Banque_Transactions!$G:$G,$C1514&amp;"-"&amp;$B1514))</f>
        <v/>
      </c>
      <c r="L1514" s="13" t="str">
        <f>IF($C1514="","",$J1514-$K1514)</f>
        <v/>
      </c>
      <c r="M1514" t="str">
        <f>IF($C1514="","",IF($L1514&lt;=0,"Payé",IF($K1514=0,"Impayé","Partiel")))</f>
        <v/>
      </c>
    </row>
    <row r="1515" spans="1:13" ht="15">
      <c r="A1515" s="17"/>
      <c r="B1515" t="str">
        <f>IF($A1515="","",YEAR($A1515)*100+MONTH($A1515))</f>
        <v/>
      </c>
      <c r="D1515" t="str">
        <f>IF($C1515="","",VLOOKUP($C1515,Baux!$A:$K,2,FALSE))</f>
        <v/>
      </c>
      <c r="E1515" t="str">
        <f>IF($C1515="","",VLOOKUP(VLOOKUP($C1515,Baux!$A:$K,3,FALSE),Locataires!$A:$I,2,FALSE))</f>
        <v/>
      </c>
      <c r="F1515" t="str">
        <f>IF($C1515="","",VLOOKUP($C1515,Baux!$A:$K,8,FALSE))</f>
        <v/>
      </c>
      <c r="G1515" s="12" t="str">
        <f>IF(OR($A1515="",$F1515=""),"",DATE(YEAR($A1515),MONTH($A1515),$F1515))</f>
        <v/>
      </c>
      <c r="H1515" s="13" t="str">
        <f>IF($C1515="","",VLOOKUP($C1515,Baux!$A:$K,6,FALSE))</f>
        <v/>
      </c>
      <c r="I1515" s="13" t="str">
        <f>IF($C1515="","",VLOOKUP($C1515,Baux!$A:$K,7,FALSE))</f>
        <v/>
      </c>
      <c r="J1515" s="13" t="str">
        <f>IF($C1515="","",$H1515+$I1515)</f>
        <v/>
      </c>
      <c r="K1515" s="13" t="str">
        <f>IF($C1515="","",SUMIFS(Banque_Transactions!$E:$E,Banque_Transactions!$G:$G,$C1515&amp;"-"&amp;$B1515))</f>
        <v/>
      </c>
      <c r="L1515" s="13" t="str">
        <f>IF($C1515="","",$J1515-$K1515)</f>
        <v/>
      </c>
      <c r="M1515" t="str">
        <f>IF($C1515="","",IF($L1515&lt;=0,"Payé",IF($K1515=0,"Impayé","Partiel")))</f>
        <v/>
      </c>
    </row>
    <row r="1516" spans="1:13" ht="15">
      <c r="A1516" s="17"/>
      <c r="B1516" t="str">
        <f>IF($A1516="","",YEAR($A1516)*100+MONTH($A1516))</f>
        <v/>
      </c>
      <c r="D1516" t="str">
        <f>IF($C1516="","",VLOOKUP($C1516,Baux!$A:$K,2,FALSE))</f>
        <v/>
      </c>
      <c r="E1516" t="str">
        <f>IF($C1516="","",VLOOKUP(VLOOKUP($C1516,Baux!$A:$K,3,FALSE),Locataires!$A:$I,2,FALSE))</f>
        <v/>
      </c>
      <c r="F1516" t="str">
        <f>IF($C1516="","",VLOOKUP($C1516,Baux!$A:$K,8,FALSE))</f>
        <v/>
      </c>
      <c r="G1516" s="12" t="str">
        <f>IF(OR($A1516="",$F1516=""),"",DATE(YEAR($A1516),MONTH($A1516),$F1516))</f>
        <v/>
      </c>
      <c r="H1516" s="13" t="str">
        <f>IF($C1516="","",VLOOKUP($C1516,Baux!$A:$K,6,FALSE))</f>
        <v/>
      </c>
      <c r="I1516" s="13" t="str">
        <f>IF($C1516="","",VLOOKUP($C1516,Baux!$A:$K,7,FALSE))</f>
        <v/>
      </c>
      <c r="J1516" s="13" t="str">
        <f>IF($C1516="","",$H1516+$I1516)</f>
        <v/>
      </c>
      <c r="K1516" s="13" t="str">
        <f>IF($C1516="","",SUMIFS(Banque_Transactions!$E:$E,Banque_Transactions!$G:$G,$C1516&amp;"-"&amp;$B1516))</f>
        <v/>
      </c>
      <c r="L1516" s="13" t="str">
        <f>IF($C1516="","",$J1516-$K1516)</f>
        <v/>
      </c>
      <c r="M1516" t="str">
        <f>IF($C1516="","",IF($L1516&lt;=0,"Payé",IF($K1516=0,"Impayé","Partiel")))</f>
        <v/>
      </c>
    </row>
    <row r="1517" spans="1:13" ht="15">
      <c r="A1517" s="17"/>
      <c r="B1517" t="str">
        <f>IF($A1517="","",YEAR($A1517)*100+MONTH($A1517))</f>
        <v/>
      </c>
      <c r="D1517" t="str">
        <f>IF($C1517="","",VLOOKUP($C1517,Baux!$A:$K,2,FALSE))</f>
        <v/>
      </c>
      <c r="E1517" t="str">
        <f>IF($C1517="","",VLOOKUP(VLOOKUP($C1517,Baux!$A:$K,3,FALSE),Locataires!$A:$I,2,FALSE))</f>
        <v/>
      </c>
      <c r="F1517" t="str">
        <f>IF($C1517="","",VLOOKUP($C1517,Baux!$A:$K,8,FALSE))</f>
        <v/>
      </c>
      <c r="G1517" s="12" t="str">
        <f>IF(OR($A1517="",$F1517=""),"",DATE(YEAR($A1517),MONTH($A1517),$F1517))</f>
        <v/>
      </c>
      <c r="H1517" s="13" t="str">
        <f>IF($C1517="","",VLOOKUP($C1517,Baux!$A:$K,6,FALSE))</f>
        <v/>
      </c>
      <c r="I1517" s="13" t="str">
        <f>IF($C1517="","",VLOOKUP($C1517,Baux!$A:$K,7,FALSE))</f>
        <v/>
      </c>
      <c r="J1517" s="13" t="str">
        <f>IF($C1517="","",$H1517+$I1517)</f>
        <v/>
      </c>
      <c r="K1517" s="13" t="str">
        <f>IF($C1517="","",SUMIFS(Banque_Transactions!$E:$E,Banque_Transactions!$G:$G,$C1517&amp;"-"&amp;$B1517))</f>
        <v/>
      </c>
      <c r="L1517" s="13" t="str">
        <f>IF($C1517="","",$J1517-$K1517)</f>
        <v/>
      </c>
      <c r="M1517" t="str">
        <f>IF($C1517="","",IF($L1517&lt;=0,"Payé",IF($K1517=0,"Impayé","Partiel")))</f>
        <v/>
      </c>
    </row>
    <row r="1518" spans="1:13" ht="15">
      <c r="A1518" s="17"/>
      <c r="B1518" t="str">
        <f>IF($A1518="","",YEAR($A1518)*100+MONTH($A1518))</f>
        <v/>
      </c>
      <c r="D1518" t="str">
        <f>IF($C1518="","",VLOOKUP($C1518,Baux!$A:$K,2,FALSE))</f>
        <v/>
      </c>
      <c r="E1518" t="str">
        <f>IF($C1518="","",VLOOKUP(VLOOKUP($C1518,Baux!$A:$K,3,FALSE),Locataires!$A:$I,2,FALSE))</f>
        <v/>
      </c>
      <c r="F1518" t="str">
        <f>IF($C1518="","",VLOOKUP($C1518,Baux!$A:$K,8,FALSE))</f>
        <v/>
      </c>
      <c r="G1518" s="12" t="str">
        <f>IF(OR($A1518="",$F1518=""),"",DATE(YEAR($A1518),MONTH($A1518),$F1518))</f>
        <v/>
      </c>
      <c r="H1518" s="13" t="str">
        <f>IF($C1518="","",VLOOKUP($C1518,Baux!$A:$K,6,FALSE))</f>
        <v/>
      </c>
      <c r="I1518" s="13" t="str">
        <f>IF($C1518="","",VLOOKUP($C1518,Baux!$A:$K,7,FALSE))</f>
        <v/>
      </c>
      <c r="J1518" s="13" t="str">
        <f>IF($C1518="","",$H1518+$I1518)</f>
        <v/>
      </c>
      <c r="K1518" s="13" t="str">
        <f>IF($C1518="","",SUMIFS(Banque_Transactions!$E:$E,Banque_Transactions!$G:$G,$C1518&amp;"-"&amp;$B1518))</f>
        <v/>
      </c>
      <c r="L1518" s="13" t="str">
        <f>IF($C1518="","",$J1518-$K1518)</f>
        <v/>
      </c>
      <c r="M1518" t="str">
        <f>IF($C1518="","",IF($L1518&lt;=0,"Payé",IF($K1518=0,"Impayé","Partiel")))</f>
        <v/>
      </c>
    </row>
    <row r="1519" spans="1:13" ht="15">
      <c r="A1519" s="17"/>
      <c r="B1519" t="str">
        <f>IF($A1519="","",YEAR($A1519)*100+MONTH($A1519))</f>
        <v/>
      </c>
      <c r="D1519" t="str">
        <f>IF($C1519="","",VLOOKUP($C1519,Baux!$A:$K,2,FALSE))</f>
        <v/>
      </c>
      <c r="E1519" t="str">
        <f>IF($C1519="","",VLOOKUP(VLOOKUP($C1519,Baux!$A:$K,3,FALSE),Locataires!$A:$I,2,FALSE))</f>
        <v/>
      </c>
      <c r="F1519" t="str">
        <f>IF($C1519="","",VLOOKUP($C1519,Baux!$A:$K,8,FALSE))</f>
        <v/>
      </c>
      <c r="G1519" s="12" t="str">
        <f>IF(OR($A1519="",$F1519=""),"",DATE(YEAR($A1519),MONTH($A1519),$F1519))</f>
        <v/>
      </c>
      <c r="H1519" s="13" t="str">
        <f>IF($C1519="","",VLOOKUP($C1519,Baux!$A:$K,6,FALSE))</f>
        <v/>
      </c>
      <c r="I1519" s="13" t="str">
        <f>IF($C1519="","",VLOOKUP($C1519,Baux!$A:$K,7,FALSE))</f>
        <v/>
      </c>
      <c r="J1519" s="13" t="str">
        <f>IF($C1519="","",$H1519+$I1519)</f>
        <v/>
      </c>
      <c r="K1519" s="13" t="str">
        <f>IF($C1519="","",SUMIFS(Banque_Transactions!$E:$E,Banque_Transactions!$G:$G,$C1519&amp;"-"&amp;$B1519))</f>
        <v/>
      </c>
      <c r="L1519" s="13" t="str">
        <f>IF($C1519="","",$J1519-$K1519)</f>
        <v/>
      </c>
      <c r="M1519" t="str">
        <f>IF($C1519="","",IF($L1519&lt;=0,"Payé",IF($K1519=0,"Impayé","Partiel")))</f>
        <v/>
      </c>
    </row>
    <row r="1520" spans="1:13" ht="15">
      <c r="A1520" s="17"/>
      <c r="B1520" t="str">
        <f>IF($A1520="","",YEAR($A1520)*100+MONTH($A1520))</f>
        <v/>
      </c>
      <c r="D1520" t="str">
        <f>IF($C1520="","",VLOOKUP($C1520,Baux!$A:$K,2,FALSE))</f>
        <v/>
      </c>
      <c r="E1520" t="str">
        <f>IF($C1520="","",VLOOKUP(VLOOKUP($C1520,Baux!$A:$K,3,FALSE),Locataires!$A:$I,2,FALSE))</f>
        <v/>
      </c>
      <c r="F1520" t="str">
        <f>IF($C1520="","",VLOOKUP($C1520,Baux!$A:$K,8,FALSE))</f>
        <v/>
      </c>
      <c r="G1520" s="12" t="str">
        <f>IF(OR($A1520="",$F1520=""),"",DATE(YEAR($A1520),MONTH($A1520),$F1520))</f>
        <v/>
      </c>
      <c r="H1520" s="13" t="str">
        <f>IF($C1520="","",VLOOKUP($C1520,Baux!$A:$K,6,FALSE))</f>
        <v/>
      </c>
      <c r="I1520" s="13" t="str">
        <f>IF($C1520="","",VLOOKUP($C1520,Baux!$A:$K,7,FALSE))</f>
        <v/>
      </c>
      <c r="J1520" s="13" t="str">
        <f>IF($C1520="","",$H1520+$I1520)</f>
        <v/>
      </c>
      <c r="K1520" s="13" t="str">
        <f>IF($C1520="","",SUMIFS(Banque_Transactions!$E:$E,Banque_Transactions!$G:$G,$C1520&amp;"-"&amp;$B1520))</f>
        <v/>
      </c>
      <c r="L1520" s="13" t="str">
        <f>IF($C1520="","",$J1520-$K1520)</f>
        <v/>
      </c>
      <c r="M1520" t="str">
        <f>IF($C1520="","",IF($L1520&lt;=0,"Payé",IF($K1520=0,"Impayé","Partiel")))</f>
        <v/>
      </c>
    </row>
    <row r="1521" spans="1:13" ht="15">
      <c r="A1521" s="17"/>
      <c r="B1521" t="str">
        <f>IF($A1521="","",YEAR($A1521)*100+MONTH($A1521))</f>
        <v/>
      </c>
      <c r="D1521" t="str">
        <f>IF($C1521="","",VLOOKUP($C1521,Baux!$A:$K,2,FALSE))</f>
        <v/>
      </c>
      <c r="E1521" t="str">
        <f>IF($C1521="","",VLOOKUP(VLOOKUP($C1521,Baux!$A:$K,3,FALSE),Locataires!$A:$I,2,FALSE))</f>
        <v/>
      </c>
      <c r="F1521" t="str">
        <f>IF($C1521="","",VLOOKUP($C1521,Baux!$A:$K,8,FALSE))</f>
        <v/>
      </c>
      <c r="G1521" s="12" t="str">
        <f>IF(OR($A1521="",$F1521=""),"",DATE(YEAR($A1521),MONTH($A1521),$F1521))</f>
        <v/>
      </c>
      <c r="H1521" s="13" t="str">
        <f>IF($C1521="","",VLOOKUP($C1521,Baux!$A:$K,6,FALSE))</f>
        <v/>
      </c>
      <c r="I1521" s="13" t="str">
        <f>IF($C1521="","",VLOOKUP($C1521,Baux!$A:$K,7,FALSE))</f>
        <v/>
      </c>
      <c r="J1521" s="13" t="str">
        <f>IF($C1521="","",$H1521+$I1521)</f>
        <v/>
      </c>
      <c r="K1521" s="13" t="str">
        <f>IF($C1521="","",SUMIFS(Banque_Transactions!$E:$E,Banque_Transactions!$G:$G,$C1521&amp;"-"&amp;$B1521))</f>
        <v/>
      </c>
      <c r="L1521" s="13" t="str">
        <f>IF($C1521="","",$J1521-$K1521)</f>
        <v/>
      </c>
      <c r="M1521" t="str">
        <f>IF($C1521="","",IF($L1521&lt;=0,"Payé",IF($K1521=0,"Impayé","Partiel")))</f>
        <v/>
      </c>
    </row>
    <row r="1522" spans="1:13" ht="15">
      <c r="A1522" s="17"/>
      <c r="B1522" t="str">
        <f>IF($A1522="","",YEAR($A1522)*100+MONTH($A1522))</f>
        <v/>
      </c>
      <c r="D1522" t="str">
        <f>IF($C1522="","",VLOOKUP($C1522,Baux!$A:$K,2,FALSE))</f>
        <v/>
      </c>
      <c r="E1522" t="str">
        <f>IF($C1522="","",VLOOKUP(VLOOKUP($C1522,Baux!$A:$K,3,FALSE),Locataires!$A:$I,2,FALSE))</f>
        <v/>
      </c>
      <c r="F1522" t="str">
        <f>IF($C1522="","",VLOOKUP($C1522,Baux!$A:$K,8,FALSE))</f>
        <v/>
      </c>
      <c r="G1522" s="12" t="str">
        <f>IF(OR($A1522="",$F1522=""),"",DATE(YEAR($A1522),MONTH($A1522),$F1522))</f>
        <v/>
      </c>
      <c r="H1522" s="13" t="str">
        <f>IF($C1522="","",VLOOKUP($C1522,Baux!$A:$K,6,FALSE))</f>
        <v/>
      </c>
      <c r="I1522" s="13" t="str">
        <f>IF($C1522="","",VLOOKUP($C1522,Baux!$A:$K,7,FALSE))</f>
        <v/>
      </c>
      <c r="J1522" s="13" t="str">
        <f>IF($C1522="","",$H1522+$I1522)</f>
        <v/>
      </c>
      <c r="K1522" s="13" t="str">
        <f>IF($C1522="","",SUMIFS(Banque_Transactions!$E:$E,Banque_Transactions!$G:$G,$C1522&amp;"-"&amp;$B1522))</f>
        <v/>
      </c>
      <c r="L1522" s="13" t="str">
        <f>IF($C1522="","",$J1522-$K1522)</f>
        <v/>
      </c>
      <c r="M1522" t="str">
        <f>IF($C1522="","",IF($L1522&lt;=0,"Payé",IF($K1522=0,"Impayé","Partiel")))</f>
        <v/>
      </c>
    </row>
    <row r="1523" spans="1:13" ht="15">
      <c r="A1523" s="17"/>
      <c r="B1523" t="str">
        <f>IF($A1523="","",YEAR($A1523)*100+MONTH($A1523))</f>
        <v/>
      </c>
      <c r="D1523" t="str">
        <f>IF($C1523="","",VLOOKUP($C1523,Baux!$A:$K,2,FALSE))</f>
        <v/>
      </c>
      <c r="E1523" t="str">
        <f>IF($C1523="","",VLOOKUP(VLOOKUP($C1523,Baux!$A:$K,3,FALSE),Locataires!$A:$I,2,FALSE))</f>
        <v/>
      </c>
      <c r="F1523" t="str">
        <f>IF($C1523="","",VLOOKUP($C1523,Baux!$A:$K,8,FALSE))</f>
        <v/>
      </c>
      <c r="G1523" s="12" t="str">
        <f>IF(OR($A1523="",$F1523=""),"",DATE(YEAR($A1523),MONTH($A1523),$F1523))</f>
        <v/>
      </c>
      <c r="H1523" s="13" t="str">
        <f>IF($C1523="","",VLOOKUP($C1523,Baux!$A:$K,6,FALSE))</f>
        <v/>
      </c>
      <c r="I1523" s="13" t="str">
        <f>IF($C1523="","",VLOOKUP($C1523,Baux!$A:$K,7,FALSE))</f>
        <v/>
      </c>
      <c r="J1523" s="13" t="str">
        <f>IF($C1523="","",$H1523+$I1523)</f>
        <v/>
      </c>
      <c r="K1523" s="13" t="str">
        <f>IF($C1523="","",SUMIFS(Banque_Transactions!$E:$E,Banque_Transactions!$G:$G,$C1523&amp;"-"&amp;$B1523))</f>
        <v/>
      </c>
      <c r="L1523" s="13" t="str">
        <f>IF($C1523="","",$J1523-$K1523)</f>
        <v/>
      </c>
      <c r="M1523" t="str">
        <f>IF($C1523="","",IF($L1523&lt;=0,"Payé",IF($K1523=0,"Impayé","Partiel")))</f>
        <v/>
      </c>
    </row>
    <row r="1524" spans="1:13" ht="15">
      <c r="A1524" s="17"/>
      <c r="B1524" t="str">
        <f>IF($A1524="","",YEAR($A1524)*100+MONTH($A1524))</f>
        <v/>
      </c>
      <c r="D1524" t="str">
        <f>IF($C1524="","",VLOOKUP($C1524,Baux!$A:$K,2,FALSE))</f>
        <v/>
      </c>
      <c r="E1524" t="str">
        <f>IF($C1524="","",VLOOKUP(VLOOKUP($C1524,Baux!$A:$K,3,FALSE),Locataires!$A:$I,2,FALSE))</f>
        <v/>
      </c>
      <c r="F1524" t="str">
        <f>IF($C1524="","",VLOOKUP($C1524,Baux!$A:$K,8,FALSE))</f>
        <v/>
      </c>
      <c r="G1524" s="12" t="str">
        <f>IF(OR($A1524="",$F1524=""),"",DATE(YEAR($A1524),MONTH($A1524),$F1524))</f>
        <v/>
      </c>
      <c r="H1524" s="13" t="str">
        <f>IF($C1524="","",VLOOKUP($C1524,Baux!$A:$K,6,FALSE))</f>
        <v/>
      </c>
      <c r="I1524" s="13" t="str">
        <f>IF($C1524="","",VLOOKUP($C1524,Baux!$A:$K,7,FALSE))</f>
        <v/>
      </c>
      <c r="J1524" s="13" t="str">
        <f>IF($C1524="","",$H1524+$I1524)</f>
        <v/>
      </c>
      <c r="K1524" s="13" t="str">
        <f>IF($C1524="","",SUMIFS(Banque_Transactions!$E:$E,Banque_Transactions!$G:$G,$C1524&amp;"-"&amp;$B1524))</f>
        <v/>
      </c>
      <c r="L1524" s="13" t="str">
        <f>IF($C1524="","",$J1524-$K1524)</f>
        <v/>
      </c>
      <c r="M1524" t="str">
        <f>IF($C1524="","",IF($L1524&lt;=0,"Payé",IF($K1524=0,"Impayé","Partiel")))</f>
        <v/>
      </c>
    </row>
    <row r="1525" spans="1:13" ht="15">
      <c r="A1525" s="17"/>
      <c r="B1525" t="str">
        <f>IF($A1525="","",YEAR($A1525)*100+MONTH($A1525))</f>
        <v/>
      </c>
      <c r="D1525" t="str">
        <f>IF($C1525="","",VLOOKUP($C1525,Baux!$A:$K,2,FALSE))</f>
        <v/>
      </c>
      <c r="E1525" t="str">
        <f>IF($C1525="","",VLOOKUP(VLOOKUP($C1525,Baux!$A:$K,3,FALSE),Locataires!$A:$I,2,FALSE))</f>
        <v/>
      </c>
      <c r="F1525" t="str">
        <f>IF($C1525="","",VLOOKUP($C1525,Baux!$A:$K,8,FALSE))</f>
        <v/>
      </c>
      <c r="G1525" s="12" t="str">
        <f>IF(OR($A1525="",$F1525=""),"",DATE(YEAR($A1525),MONTH($A1525),$F1525))</f>
        <v/>
      </c>
      <c r="H1525" s="13" t="str">
        <f>IF($C1525="","",VLOOKUP($C1525,Baux!$A:$K,6,FALSE))</f>
        <v/>
      </c>
      <c r="I1525" s="13" t="str">
        <f>IF($C1525="","",VLOOKUP($C1525,Baux!$A:$K,7,FALSE))</f>
        <v/>
      </c>
      <c r="J1525" s="13" t="str">
        <f>IF($C1525="","",$H1525+$I1525)</f>
        <v/>
      </c>
      <c r="K1525" s="13" t="str">
        <f>IF($C1525="","",SUMIFS(Banque_Transactions!$E:$E,Banque_Transactions!$G:$G,$C1525&amp;"-"&amp;$B1525))</f>
        <v/>
      </c>
      <c r="L1525" s="13" t="str">
        <f>IF($C1525="","",$J1525-$K1525)</f>
        <v/>
      </c>
      <c r="M1525" t="str">
        <f>IF($C1525="","",IF($L1525&lt;=0,"Payé",IF($K1525=0,"Impayé","Partiel")))</f>
        <v/>
      </c>
    </row>
    <row r="1526" spans="1:13" ht="15">
      <c r="A1526" s="17"/>
      <c r="B1526" t="str">
        <f>IF($A1526="","",YEAR($A1526)*100+MONTH($A1526))</f>
        <v/>
      </c>
      <c r="D1526" t="str">
        <f>IF($C1526="","",VLOOKUP($C1526,Baux!$A:$K,2,FALSE))</f>
        <v/>
      </c>
      <c r="E1526" t="str">
        <f>IF($C1526="","",VLOOKUP(VLOOKUP($C1526,Baux!$A:$K,3,FALSE),Locataires!$A:$I,2,FALSE))</f>
        <v/>
      </c>
      <c r="F1526" t="str">
        <f>IF($C1526="","",VLOOKUP($C1526,Baux!$A:$K,8,FALSE))</f>
        <v/>
      </c>
      <c r="G1526" s="12" t="str">
        <f>IF(OR($A1526="",$F1526=""),"",DATE(YEAR($A1526),MONTH($A1526),$F1526))</f>
        <v/>
      </c>
      <c r="H1526" s="13" t="str">
        <f>IF($C1526="","",VLOOKUP($C1526,Baux!$A:$K,6,FALSE))</f>
        <v/>
      </c>
      <c r="I1526" s="13" t="str">
        <f>IF($C1526="","",VLOOKUP($C1526,Baux!$A:$K,7,FALSE))</f>
        <v/>
      </c>
      <c r="J1526" s="13" t="str">
        <f>IF($C1526="","",$H1526+$I1526)</f>
        <v/>
      </c>
      <c r="K1526" s="13" t="str">
        <f>IF($C1526="","",SUMIFS(Banque_Transactions!$E:$E,Banque_Transactions!$G:$G,$C1526&amp;"-"&amp;$B1526))</f>
        <v/>
      </c>
      <c r="L1526" s="13" t="str">
        <f>IF($C1526="","",$J1526-$K1526)</f>
        <v/>
      </c>
      <c r="M1526" t="str">
        <f>IF($C1526="","",IF($L1526&lt;=0,"Payé",IF($K1526=0,"Impayé","Partiel")))</f>
        <v/>
      </c>
    </row>
    <row r="1527" spans="1:13" ht="15">
      <c r="A1527" s="17"/>
      <c r="B1527" t="str">
        <f>IF($A1527="","",YEAR($A1527)*100+MONTH($A1527))</f>
        <v/>
      </c>
      <c r="D1527" t="str">
        <f>IF($C1527="","",VLOOKUP($C1527,Baux!$A:$K,2,FALSE))</f>
        <v/>
      </c>
      <c r="E1527" t="str">
        <f>IF($C1527="","",VLOOKUP(VLOOKUP($C1527,Baux!$A:$K,3,FALSE),Locataires!$A:$I,2,FALSE))</f>
        <v/>
      </c>
      <c r="F1527" t="str">
        <f>IF($C1527="","",VLOOKUP($C1527,Baux!$A:$K,8,FALSE))</f>
        <v/>
      </c>
      <c r="G1527" s="12" t="str">
        <f>IF(OR($A1527="",$F1527=""),"",DATE(YEAR($A1527),MONTH($A1527),$F1527))</f>
        <v/>
      </c>
      <c r="H1527" s="13" t="str">
        <f>IF($C1527="","",VLOOKUP($C1527,Baux!$A:$K,6,FALSE))</f>
        <v/>
      </c>
      <c r="I1527" s="13" t="str">
        <f>IF($C1527="","",VLOOKUP($C1527,Baux!$A:$K,7,FALSE))</f>
        <v/>
      </c>
      <c r="J1527" s="13" t="str">
        <f>IF($C1527="","",$H1527+$I1527)</f>
        <v/>
      </c>
      <c r="K1527" s="13" t="str">
        <f>IF($C1527="","",SUMIFS(Banque_Transactions!$E:$E,Banque_Transactions!$G:$G,$C1527&amp;"-"&amp;$B1527))</f>
        <v/>
      </c>
      <c r="L1527" s="13" t="str">
        <f>IF($C1527="","",$J1527-$K1527)</f>
        <v/>
      </c>
      <c r="M1527" t="str">
        <f>IF($C1527="","",IF($L1527&lt;=0,"Payé",IF($K1527=0,"Impayé","Partiel")))</f>
        <v/>
      </c>
    </row>
    <row r="1528" spans="1:13" ht="15">
      <c r="A1528" s="17"/>
      <c r="B1528" t="str">
        <f>IF($A1528="","",YEAR($A1528)*100+MONTH($A1528))</f>
        <v/>
      </c>
      <c r="D1528" t="str">
        <f>IF($C1528="","",VLOOKUP($C1528,Baux!$A:$K,2,FALSE))</f>
        <v/>
      </c>
      <c r="E1528" t="str">
        <f>IF($C1528="","",VLOOKUP(VLOOKUP($C1528,Baux!$A:$K,3,FALSE),Locataires!$A:$I,2,FALSE))</f>
        <v/>
      </c>
      <c r="F1528" t="str">
        <f>IF($C1528="","",VLOOKUP($C1528,Baux!$A:$K,8,FALSE))</f>
        <v/>
      </c>
      <c r="G1528" s="12" t="str">
        <f>IF(OR($A1528="",$F1528=""),"",DATE(YEAR($A1528),MONTH($A1528),$F1528))</f>
        <v/>
      </c>
      <c r="H1528" s="13" t="str">
        <f>IF($C1528="","",VLOOKUP($C1528,Baux!$A:$K,6,FALSE))</f>
        <v/>
      </c>
      <c r="I1528" s="13" t="str">
        <f>IF($C1528="","",VLOOKUP($C1528,Baux!$A:$K,7,FALSE))</f>
        <v/>
      </c>
      <c r="J1528" s="13" t="str">
        <f>IF($C1528="","",$H1528+$I1528)</f>
        <v/>
      </c>
      <c r="K1528" s="13" t="str">
        <f>IF($C1528="","",SUMIFS(Banque_Transactions!$E:$E,Banque_Transactions!$G:$G,$C1528&amp;"-"&amp;$B1528))</f>
        <v/>
      </c>
      <c r="L1528" s="13" t="str">
        <f>IF($C1528="","",$J1528-$K1528)</f>
        <v/>
      </c>
      <c r="M1528" t="str">
        <f>IF($C1528="","",IF($L1528&lt;=0,"Payé",IF($K1528=0,"Impayé","Partiel")))</f>
        <v/>
      </c>
    </row>
    <row r="1529" spans="1:13" ht="15">
      <c r="A1529" s="17"/>
      <c r="B1529" t="str">
        <f>IF($A1529="","",YEAR($A1529)*100+MONTH($A1529))</f>
        <v/>
      </c>
      <c r="D1529" t="str">
        <f>IF($C1529="","",VLOOKUP($C1529,Baux!$A:$K,2,FALSE))</f>
        <v/>
      </c>
      <c r="E1529" t="str">
        <f>IF($C1529="","",VLOOKUP(VLOOKUP($C1529,Baux!$A:$K,3,FALSE),Locataires!$A:$I,2,FALSE))</f>
        <v/>
      </c>
      <c r="F1529" t="str">
        <f>IF($C1529="","",VLOOKUP($C1529,Baux!$A:$K,8,FALSE))</f>
        <v/>
      </c>
      <c r="G1529" s="12" t="str">
        <f>IF(OR($A1529="",$F1529=""),"",DATE(YEAR($A1529),MONTH($A1529),$F1529))</f>
        <v/>
      </c>
      <c r="H1529" s="13" t="str">
        <f>IF($C1529="","",VLOOKUP($C1529,Baux!$A:$K,6,FALSE))</f>
        <v/>
      </c>
      <c r="I1529" s="13" t="str">
        <f>IF($C1529="","",VLOOKUP($C1529,Baux!$A:$K,7,FALSE))</f>
        <v/>
      </c>
      <c r="J1529" s="13" t="str">
        <f>IF($C1529="","",$H1529+$I1529)</f>
        <v/>
      </c>
      <c r="K1529" s="13" t="str">
        <f>IF($C1529="","",SUMIFS(Banque_Transactions!$E:$E,Banque_Transactions!$G:$G,$C1529&amp;"-"&amp;$B1529))</f>
        <v/>
      </c>
      <c r="L1529" s="13" t="str">
        <f>IF($C1529="","",$J1529-$K1529)</f>
        <v/>
      </c>
      <c r="M1529" t="str">
        <f>IF($C1529="","",IF($L1529&lt;=0,"Payé",IF($K1529=0,"Impayé","Partiel")))</f>
        <v/>
      </c>
    </row>
    <row r="1530" spans="1:13" ht="15">
      <c r="A1530" s="17"/>
      <c r="B1530" t="str">
        <f>IF($A1530="","",YEAR($A1530)*100+MONTH($A1530))</f>
        <v/>
      </c>
      <c r="D1530" t="str">
        <f>IF($C1530="","",VLOOKUP($C1530,Baux!$A:$K,2,FALSE))</f>
        <v/>
      </c>
      <c r="E1530" t="str">
        <f>IF($C1530="","",VLOOKUP(VLOOKUP($C1530,Baux!$A:$K,3,FALSE),Locataires!$A:$I,2,FALSE))</f>
        <v/>
      </c>
      <c r="F1530" t="str">
        <f>IF($C1530="","",VLOOKUP($C1530,Baux!$A:$K,8,FALSE))</f>
        <v/>
      </c>
      <c r="G1530" s="12" t="str">
        <f>IF(OR($A1530="",$F1530=""),"",DATE(YEAR($A1530),MONTH($A1530),$F1530))</f>
        <v/>
      </c>
      <c r="H1530" s="13" t="str">
        <f>IF($C1530="","",VLOOKUP($C1530,Baux!$A:$K,6,FALSE))</f>
        <v/>
      </c>
      <c r="I1530" s="13" t="str">
        <f>IF($C1530="","",VLOOKUP($C1530,Baux!$A:$K,7,FALSE))</f>
        <v/>
      </c>
      <c r="J1530" s="13" t="str">
        <f>IF($C1530="","",$H1530+$I1530)</f>
        <v/>
      </c>
      <c r="K1530" s="13" t="str">
        <f>IF($C1530="","",SUMIFS(Banque_Transactions!$E:$E,Banque_Transactions!$G:$G,$C1530&amp;"-"&amp;$B1530))</f>
        <v/>
      </c>
      <c r="L1530" s="13" t="str">
        <f>IF($C1530="","",$J1530-$K1530)</f>
        <v/>
      </c>
      <c r="M1530" t="str">
        <f>IF($C1530="","",IF($L1530&lt;=0,"Payé",IF($K1530=0,"Impayé","Partiel")))</f>
        <v/>
      </c>
    </row>
    <row r="1531" spans="1:13" ht="15">
      <c r="A1531" s="17"/>
      <c r="B1531" t="str">
        <f>IF($A1531="","",YEAR($A1531)*100+MONTH($A1531))</f>
        <v/>
      </c>
      <c r="D1531" t="str">
        <f>IF($C1531="","",VLOOKUP($C1531,Baux!$A:$K,2,FALSE))</f>
        <v/>
      </c>
      <c r="E1531" t="str">
        <f>IF($C1531="","",VLOOKUP(VLOOKUP($C1531,Baux!$A:$K,3,FALSE),Locataires!$A:$I,2,FALSE))</f>
        <v/>
      </c>
      <c r="F1531" t="str">
        <f>IF($C1531="","",VLOOKUP($C1531,Baux!$A:$K,8,FALSE))</f>
        <v/>
      </c>
      <c r="G1531" s="12" t="str">
        <f>IF(OR($A1531="",$F1531=""),"",DATE(YEAR($A1531),MONTH($A1531),$F1531))</f>
        <v/>
      </c>
      <c r="H1531" s="13" t="str">
        <f>IF($C1531="","",VLOOKUP($C1531,Baux!$A:$K,6,FALSE))</f>
        <v/>
      </c>
      <c r="I1531" s="13" t="str">
        <f>IF($C1531="","",VLOOKUP($C1531,Baux!$A:$K,7,FALSE))</f>
        <v/>
      </c>
      <c r="J1531" s="13" t="str">
        <f>IF($C1531="","",$H1531+$I1531)</f>
        <v/>
      </c>
      <c r="K1531" s="13" t="str">
        <f>IF($C1531="","",SUMIFS(Banque_Transactions!$E:$E,Banque_Transactions!$G:$G,$C1531&amp;"-"&amp;$B1531))</f>
        <v/>
      </c>
      <c r="L1531" s="13" t="str">
        <f>IF($C1531="","",$J1531-$K1531)</f>
        <v/>
      </c>
      <c r="M1531" t="str">
        <f>IF($C1531="","",IF($L1531&lt;=0,"Payé",IF($K1531=0,"Impayé","Partiel")))</f>
        <v/>
      </c>
    </row>
    <row r="1532" spans="1:13" ht="15">
      <c r="A1532" s="17"/>
      <c r="B1532" t="str">
        <f>IF($A1532="","",YEAR($A1532)*100+MONTH($A1532))</f>
        <v/>
      </c>
      <c r="D1532" t="str">
        <f>IF($C1532="","",VLOOKUP($C1532,Baux!$A:$K,2,FALSE))</f>
        <v/>
      </c>
      <c r="E1532" t="str">
        <f>IF($C1532="","",VLOOKUP(VLOOKUP($C1532,Baux!$A:$K,3,FALSE),Locataires!$A:$I,2,FALSE))</f>
        <v/>
      </c>
      <c r="F1532" t="str">
        <f>IF($C1532="","",VLOOKUP($C1532,Baux!$A:$K,8,FALSE))</f>
        <v/>
      </c>
      <c r="G1532" s="12" t="str">
        <f>IF(OR($A1532="",$F1532=""),"",DATE(YEAR($A1532),MONTH($A1532),$F1532))</f>
        <v/>
      </c>
      <c r="H1532" s="13" t="str">
        <f>IF($C1532="","",VLOOKUP($C1532,Baux!$A:$K,6,FALSE))</f>
        <v/>
      </c>
      <c r="I1532" s="13" t="str">
        <f>IF($C1532="","",VLOOKUP($C1532,Baux!$A:$K,7,FALSE))</f>
        <v/>
      </c>
      <c r="J1532" s="13" t="str">
        <f>IF($C1532="","",$H1532+$I1532)</f>
        <v/>
      </c>
      <c r="K1532" s="13" t="str">
        <f>IF($C1532="","",SUMIFS(Banque_Transactions!$E:$E,Banque_Transactions!$G:$G,$C1532&amp;"-"&amp;$B1532))</f>
        <v/>
      </c>
      <c r="L1532" s="13" t="str">
        <f>IF($C1532="","",$J1532-$K1532)</f>
        <v/>
      </c>
      <c r="M1532" t="str">
        <f>IF($C1532="","",IF($L1532&lt;=0,"Payé",IF($K1532=0,"Impayé","Partiel")))</f>
        <v/>
      </c>
    </row>
    <row r="1533" spans="1:13" ht="15">
      <c r="A1533" s="17"/>
      <c r="B1533" t="str">
        <f>IF($A1533="","",YEAR($A1533)*100+MONTH($A1533))</f>
        <v/>
      </c>
      <c r="D1533" t="str">
        <f>IF($C1533="","",VLOOKUP($C1533,Baux!$A:$K,2,FALSE))</f>
        <v/>
      </c>
      <c r="E1533" t="str">
        <f>IF($C1533="","",VLOOKUP(VLOOKUP($C1533,Baux!$A:$K,3,FALSE),Locataires!$A:$I,2,FALSE))</f>
        <v/>
      </c>
      <c r="F1533" t="str">
        <f>IF($C1533="","",VLOOKUP($C1533,Baux!$A:$K,8,FALSE))</f>
        <v/>
      </c>
      <c r="G1533" s="12" t="str">
        <f>IF(OR($A1533="",$F1533=""),"",DATE(YEAR($A1533),MONTH($A1533),$F1533))</f>
        <v/>
      </c>
      <c r="H1533" s="13" t="str">
        <f>IF($C1533="","",VLOOKUP($C1533,Baux!$A:$K,6,FALSE))</f>
        <v/>
      </c>
      <c r="I1533" s="13" t="str">
        <f>IF($C1533="","",VLOOKUP($C1533,Baux!$A:$K,7,FALSE))</f>
        <v/>
      </c>
      <c r="J1533" s="13" t="str">
        <f>IF($C1533="","",$H1533+$I1533)</f>
        <v/>
      </c>
      <c r="K1533" s="13" t="str">
        <f>IF($C1533="","",SUMIFS(Banque_Transactions!$E:$E,Banque_Transactions!$G:$G,$C1533&amp;"-"&amp;$B1533))</f>
        <v/>
      </c>
      <c r="L1533" s="13" t="str">
        <f>IF($C1533="","",$J1533-$K1533)</f>
        <v/>
      </c>
      <c r="M1533" t="str">
        <f>IF($C1533="","",IF($L1533&lt;=0,"Payé",IF($K1533=0,"Impayé","Partiel")))</f>
        <v/>
      </c>
    </row>
    <row r="1534" spans="1:13" ht="15">
      <c r="A1534" s="17"/>
      <c r="B1534" t="str">
        <f>IF($A1534="","",YEAR($A1534)*100+MONTH($A1534))</f>
        <v/>
      </c>
      <c r="D1534" t="str">
        <f>IF($C1534="","",VLOOKUP($C1534,Baux!$A:$K,2,FALSE))</f>
        <v/>
      </c>
      <c r="E1534" t="str">
        <f>IF($C1534="","",VLOOKUP(VLOOKUP($C1534,Baux!$A:$K,3,FALSE),Locataires!$A:$I,2,FALSE))</f>
        <v/>
      </c>
      <c r="F1534" t="str">
        <f>IF($C1534="","",VLOOKUP($C1534,Baux!$A:$K,8,FALSE))</f>
        <v/>
      </c>
      <c r="G1534" s="12" t="str">
        <f>IF(OR($A1534="",$F1534=""),"",DATE(YEAR($A1534),MONTH($A1534),$F1534))</f>
        <v/>
      </c>
      <c r="H1534" s="13" t="str">
        <f>IF($C1534="","",VLOOKUP($C1534,Baux!$A:$K,6,FALSE))</f>
        <v/>
      </c>
      <c r="I1534" s="13" t="str">
        <f>IF($C1534="","",VLOOKUP($C1534,Baux!$A:$K,7,FALSE))</f>
        <v/>
      </c>
      <c r="J1534" s="13" t="str">
        <f>IF($C1534="","",$H1534+$I1534)</f>
        <v/>
      </c>
      <c r="K1534" s="13" t="str">
        <f>IF($C1534="","",SUMIFS(Banque_Transactions!$E:$E,Banque_Transactions!$G:$G,$C1534&amp;"-"&amp;$B1534))</f>
        <v/>
      </c>
      <c r="L1534" s="13" t="str">
        <f>IF($C1534="","",$J1534-$K1534)</f>
        <v/>
      </c>
      <c r="M1534" t="str">
        <f>IF($C1534="","",IF($L1534&lt;=0,"Payé",IF($K1534=0,"Impayé","Partiel")))</f>
        <v/>
      </c>
    </row>
    <row r="1535" spans="1:13" ht="15">
      <c r="A1535" s="17"/>
      <c r="B1535" t="str">
        <f>IF($A1535="","",YEAR($A1535)*100+MONTH($A1535))</f>
        <v/>
      </c>
      <c r="D1535" t="str">
        <f>IF($C1535="","",VLOOKUP($C1535,Baux!$A:$K,2,FALSE))</f>
        <v/>
      </c>
      <c r="E1535" t="str">
        <f>IF($C1535="","",VLOOKUP(VLOOKUP($C1535,Baux!$A:$K,3,FALSE),Locataires!$A:$I,2,FALSE))</f>
        <v/>
      </c>
      <c r="F1535" t="str">
        <f>IF($C1535="","",VLOOKUP($C1535,Baux!$A:$K,8,FALSE))</f>
        <v/>
      </c>
      <c r="G1535" s="12" t="str">
        <f>IF(OR($A1535="",$F1535=""),"",DATE(YEAR($A1535),MONTH($A1535),$F1535))</f>
        <v/>
      </c>
      <c r="H1535" s="13" t="str">
        <f>IF($C1535="","",VLOOKUP($C1535,Baux!$A:$K,6,FALSE))</f>
        <v/>
      </c>
      <c r="I1535" s="13" t="str">
        <f>IF($C1535="","",VLOOKUP($C1535,Baux!$A:$K,7,FALSE))</f>
        <v/>
      </c>
      <c r="J1535" s="13" t="str">
        <f>IF($C1535="","",$H1535+$I1535)</f>
        <v/>
      </c>
      <c r="K1535" s="13" t="str">
        <f>IF($C1535="","",SUMIFS(Banque_Transactions!$E:$E,Banque_Transactions!$G:$G,$C1535&amp;"-"&amp;$B1535))</f>
        <v/>
      </c>
      <c r="L1535" s="13" t="str">
        <f>IF($C1535="","",$J1535-$K1535)</f>
        <v/>
      </c>
      <c r="M1535" t="str">
        <f>IF($C1535="","",IF($L1535&lt;=0,"Payé",IF($K1535=0,"Impayé","Partiel")))</f>
        <v/>
      </c>
    </row>
    <row r="1536" spans="1:13" ht="15">
      <c r="A1536" s="17"/>
      <c r="B1536" t="str">
        <f>IF($A1536="","",YEAR($A1536)*100+MONTH($A1536))</f>
        <v/>
      </c>
      <c r="D1536" t="str">
        <f>IF($C1536="","",VLOOKUP($C1536,Baux!$A:$K,2,FALSE))</f>
        <v/>
      </c>
      <c r="E1536" t="str">
        <f>IF($C1536="","",VLOOKUP(VLOOKUP($C1536,Baux!$A:$K,3,FALSE),Locataires!$A:$I,2,FALSE))</f>
        <v/>
      </c>
      <c r="F1536" t="str">
        <f>IF($C1536="","",VLOOKUP($C1536,Baux!$A:$K,8,FALSE))</f>
        <v/>
      </c>
      <c r="G1536" s="12" t="str">
        <f>IF(OR($A1536="",$F1536=""),"",DATE(YEAR($A1536),MONTH($A1536),$F1536))</f>
        <v/>
      </c>
      <c r="H1536" s="13" t="str">
        <f>IF($C1536="","",VLOOKUP($C1536,Baux!$A:$K,6,FALSE))</f>
        <v/>
      </c>
      <c r="I1536" s="13" t="str">
        <f>IF($C1536="","",VLOOKUP($C1536,Baux!$A:$K,7,FALSE))</f>
        <v/>
      </c>
      <c r="J1536" s="13" t="str">
        <f>IF($C1536="","",$H1536+$I1536)</f>
        <v/>
      </c>
      <c r="K1536" s="13" t="str">
        <f>IF($C1536="","",SUMIFS(Banque_Transactions!$E:$E,Banque_Transactions!$G:$G,$C1536&amp;"-"&amp;$B1536))</f>
        <v/>
      </c>
      <c r="L1536" s="13" t="str">
        <f>IF($C1536="","",$J1536-$K1536)</f>
        <v/>
      </c>
      <c r="M1536" t="str">
        <f>IF($C1536="","",IF($L1536&lt;=0,"Payé",IF($K1536=0,"Impayé","Partiel")))</f>
        <v/>
      </c>
    </row>
    <row r="1537" spans="1:13" ht="15">
      <c r="A1537" s="17"/>
      <c r="B1537" t="str">
        <f>IF($A1537="","",YEAR($A1537)*100+MONTH($A1537))</f>
        <v/>
      </c>
      <c r="D1537" t="str">
        <f>IF($C1537="","",VLOOKUP($C1537,Baux!$A:$K,2,FALSE))</f>
        <v/>
      </c>
      <c r="E1537" t="str">
        <f>IF($C1537="","",VLOOKUP(VLOOKUP($C1537,Baux!$A:$K,3,FALSE),Locataires!$A:$I,2,FALSE))</f>
        <v/>
      </c>
      <c r="F1537" t="str">
        <f>IF($C1537="","",VLOOKUP($C1537,Baux!$A:$K,8,FALSE))</f>
        <v/>
      </c>
      <c r="G1537" s="12" t="str">
        <f>IF(OR($A1537="",$F1537=""),"",DATE(YEAR($A1537),MONTH($A1537),$F1537))</f>
        <v/>
      </c>
      <c r="H1537" s="13" t="str">
        <f>IF($C1537="","",VLOOKUP($C1537,Baux!$A:$K,6,FALSE))</f>
        <v/>
      </c>
      <c r="I1537" s="13" t="str">
        <f>IF($C1537="","",VLOOKUP($C1537,Baux!$A:$K,7,FALSE))</f>
        <v/>
      </c>
      <c r="J1537" s="13" t="str">
        <f>IF($C1537="","",$H1537+$I1537)</f>
        <v/>
      </c>
      <c r="K1537" s="13" t="str">
        <f>IF($C1537="","",SUMIFS(Banque_Transactions!$E:$E,Banque_Transactions!$G:$G,$C1537&amp;"-"&amp;$B1537))</f>
        <v/>
      </c>
      <c r="L1537" s="13" t="str">
        <f>IF($C1537="","",$J1537-$K1537)</f>
        <v/>
      </c>
      <c r="M1537" t="str">
        <f>IF($C1537="","",IF($L1537&lt;=0,"Payé",IF($K1537=0,"Impayé","Partiel")))</f>
        <v/>
      </c>
    </row>
    <row r="1538" spans="1:13" ht="15">
      <c r="A1538" s="17"/>
      <c r="B1538" t="str">
        <f>IF($A1538="","",YEAR($A1538)*100+MONTH($A1538))</f>
        <v/>
      </c>
      <c r="D1538" t="str">
        <f>IF($C1538="","",VLOOKUP($C1538,Baux!$A:$K,2,FALSE))</f>
        <v/>
      </c>
      <c r="E1538" t="str">
        <f>IF($C1538="","",VLOOKUP(VLOOKUP($C1538,Baux!$A:$K,3,FALSE),Locataires!$A:$I,2,FALSE))</f>
        <v/>
      </c>
      <c r="F1538" t="str">
        <f>IF($C1538="","",VLOOKUP($C1538,Baux!$A:$K,8,FALSE))</f>
        <v/>
      </c>
      <c r="G1538" s="12" t="str">
        <f>IF(OR($A1538="",$F1538=""),"",DATE(YEAR($A1538),MONTH($A1538),$F1538))</f>
        <v/>
      </c>
      <c r="H1538" s="13" t="str">
        <f>IF($C1538="","",VLOOKUP($C1538,Baux!$A:$K,6,FALSE))</f>
        <v/>
      </c>
      <c r="I1538" s="13" t="str">
        <f>IF($C1538="","",VLOOKUP($C1538,Baux!$A:$K,7,FALSE))</f>
        <v/>
      </c>
      <c r="J1538" s="13" t="str">
        <f>IF($C1538="","",$H1538+$I1538)</f>
        <v/>
      </c>
      <c r="K1538" s="13" t="str">
        <f>IF($C1538="","",SUMIFS(Banque_Transactions!$E:$E,Banque_Transactions!$G:$G,$C1538&amp;"-"&amp;$B1538))</f>
        <v/>
      </c>
      <c r="L1538" s="13" t="str">
        <f>IF($C1538="","",$J1538-$K1538)</f>
        <v/>
      </c>
      <c r="M1538" t="str">
        <f>IF($C1538="","",IF($L1538&lt;=0,"Payé",IF($K1538=0,"Impayé","Partiel")))</f>
        <v/>
      </c>
    </row>
    <row r="1539" spans="1:13" ht="15">
      <c r="A1539" s="17"/>
      <c r="B1539" t="str">
        <f>IF($A1539="","",YEAR($A1539)*100+MONTH($A1539))</f>
        <v/>
      </c>
      <c r="D1539" t="str">
        <f>IF($C1539="","",VLOOKUP($C1539,Baux!$A:$K,2,FALSE))</f>
        <v/>
      </c>
      <c r="E1539" t="str">
        <f>IF($C1539="","",VLOOKUP(VLOOKUP($C1539,Baux!$A:$K,3,FALSE),Locataires!$A:$I,2,FALSE))</f>
        <v/>
      </c>
      <c r="F1539" t="str">
        <f>IF($C1539="","",VLOOKUP($C1539,Baux!$A:$K,8,FALSE))</f>
        <v/>
      </c>
      <c r="G1539" s="12" t="str">
        <f>IF(OR($A1539="",$F1539=""),"",DATE(YEAR($A1539),MONTH($A1539),$F1539))</f>
        <v/>
      </c>
      <c r="H1539" s="13" t="str">
        <f>IF($C1539="","",VLOOKUP($C1539,Baux!$A:$K,6,FALSE))</f>
        <v/>
      </c>
      <c r="I1539" s="13" t="str">
        <f>IF($C1539="","",VLOOKUP($C1539,Baux!$A:$K,7,FALSE))</f>
        <v/>
      </c>
      <c r="J1539" s="13" t="str">
        <f>IF($C1539="","",$H1539+$I1539)</f>
        <v/>
      </c>
      <c r="K1539" s="13" t="str">
        <f>IF($C1539="","",SUMIFS(Banque_Transactions!$E:$E,Banque_Transactions!$G:$G,$C1539&amp;"-"&amp;$B1539))</f>
        <v/>
      </c>
      <c r="L1539" s="13" t="str">
        <f>IF($C1539="","",$J1539-$K1539)</f>
        <v/>
      </c>
      <c r="M1539" t="str">
        <f>IF($C1539="","",IF($L1539&lt;=0,"Payé",IF($K1539=0,"Impayé","Partiel")))</f>
        <v/>
      </c>
    </row>
    <row r="1540" spans="1:13" ht="15">
      <c r="A1540" s="17"/>
      <c r="B1540" t="str">
        <f>IF($A1540="","",YEAR($A1540)*100+MONTH($A1540))</f>
        <v/>
      </c>
      <c r="D1540" t="str">
        <f>IF($C1540="","",VLOOKUP($C1540,Baux!$A:$K,2,FALSE))</f>
        <v/>
      </c>
      <c r="E1540" t="str">
        <f>IF($C1540="","",VLOOKUP(VLOOKUP($C1540,Baux!$A:$K,3,FALSE),Locataires!$A:$I,2,FALSE))</f>
        <v/>
      </c>
      <c r="F1540" t="str">
        <f>IF($C1540="","",VLOOKUP($C1540,Baux!$A:$K,8,FALSE))</f>
        <v/>
      </c>
      <c r="G1540" s="12" t="str">
        <f>IF(OR($A1540="",$F1540=""),"",DATE(YEAR($A1540),MONTH($A1540),$F1540))</f>
        <v/>
      </c>
      <c r="H1540" s="13" t="str">
        <f>IF($C1540="","",VLOOKUP($C1540,Baux!$A:$K,6,FALSE))</f>
        <v/>
      </c>
      <c r="I1540" s="13" t="str">
        <f>IF($C1540="","",VLOOKUP($C1540,Baux!$A:$K,7,FALSE))</f>
        <v/>
      </c>
      <c r="J1540" s="13" t="str">
        <f>IF($C1540="","",$H1540+$I1540)</f>
        <v/>
      </c>
      <c r="K1540" s="13" t="str">
        <f>IF($C1540="","",SUMIFS(Banque_Transactions!$E:$E,Banque_Transactions!$G:$G,$C1540&amp;"-"&amp;$B1540))</f>
        <v/>
      </c>
      <c r="L1540" s="13" t="str">
        <f>IF($C1540="","",$J1540-$K1540)</f>
        <v/>
      </c>
      <c r="M1540" t="str">
        <f>IF($C1540="","",IF($L1540&lt;=0,"Payé",IF($K1540=0,"Impayé","Partiel")))</f>
        <v/>
      </c>
    </row>
    <row r="1541" spans="1:13" ht="15">
      <c r="A1541" s="17"/>
      <c r="B1541" t="str">
        <f>IF($A1541="","",YEAR($A1541)*100+MONTH($A1541))</f>
        <v/>
      </c>
      <c r="D1541" t="str">
        <f>IF($C1541="","",VLOOKUP($C1541,Baux!$A:$K,2,FALSE))</f>
        <v/>
      </c>
      <c r="E1541" t="str">
        <f>IF($C1541="","",VLOOKUP(VLOOKUP($C1541,Baux!$A:$K,3,FALSE),Locataires!$A:$I,2,FALSE))</f>
        <v/>
      </c>
      <c r="F1541" t="str">
        <f>IF($C1541="","",VLOOKUP($C1541,Baux!$A:$K,8,FALSE))</f>
        <v/>
      </c>
      <c r="G1541" s="12" t="str">
        <f>IF(OR($A1541="",$F1541=""),"",DATE(YEAR($A1541),MONTH($A1541),$F1541))</f>
        <v/>
      </c>
      <c r="H1541" s="13" t="str">
        <f>IF($C1541="","",VLOOKUP($C1541,Baux!$A:$K,6,FALSE))</f>
        <v/>
      </c>
      <c r="I1541" s="13" t="str">
        <f>IF($C1541="","",VLOOKUP($C1541,Baux!$A:$K,7,FALSE))</f>
        <v/>
      </c>
      <c r="J1541" s="13" t="str">
        <f>IF($C1541="","",$H1541+$I1541)</f>
        <v/>
      </c>
      <c r="K1541" s="13" t="str">
        <f>IF($C1541="","",SUMIFS(Banque_Transactions!$E:$E,Banque_Transactions!$G:$G,$C1541&amp;"-"&amp;$B1541))</f>
        <v/>
      </c>
      <c r="L1541" s="13" t="str">
        <f>IF($C1541="","",$J1541-$K1541)</f>
        <v/>
      </c>
      <c r="M1541" t="str">
        <f>IF($C1541="","",IF($L1541&lt;=0,"Payé",IF($K1541=0,"Impayé","Partiel")))</f>
        <v/>
      </c>
    </row>
    <row r="1542" spans="1:13" ht="15">
      <c r="A1542" s="17"/>
      <c r="B1542" t="str">
        <f>IF($A1542="","",YEAR($A1542)*100+MONTH($A1542))</f>
        <v/>
      </c>
      <c r="D1542" t="str">
        <f>IF($C1542="","",VLOOKUP($C1542,Baux!$A:$K,2,FALSE))</f>
        <v/>
      </c>
      <c r="E1542" t="str">
        <f>IF($C1542="","",VLOOKUP(VLOOKUP($C1542,Baux!$A:$K,3,FALSE),Locataires!$A:$I,2,FALSE))</f>
        <v/>
      </c>
      <c r="F1542" t="str">
        <f>IF($C1542="","",VLOOKUP($C1542,Baux!$A:$K,8,FALSE))</f>
        <v/>
      </c>
      <c r="G1542" s="12" t="str">
        <f>IF(OR($A1542="",$F1542=""),"",DATE(YEAR($A1542),MONTH($A1542),$F1542))</f>
        <v/>
      </c>
      <c r="H1542" s="13" t="str">
        <f>IF($C1542="","",VLOOKUP($C1542,Baux!$A:$K,6,FALSE))</f>
        <v/>
      </c>
      <c r="I1542" s="13" t="str">
        <f>IF($C1542="","",VLOOKUP($C1542,Baux!$A:$K,7,FALSE))</f>
        <v/>
      </c>
      <c r="J1542" s="13" t="str">
        <f>IF($C1542="","",$H1542+$I1542)</f>
        <v/>
      </c>
      <c r="K1542" s="13" t="str">
        <f>IF($C1542="","",SUMIFS(Banque_Transactions!$E:$E,Banque_Transactions!$G:$G,$C1542&amp;"-"&amp;$B1542))</f>
        <v/>
      </c>
      <c r="L1542" s="13" t="str">
        <f>IF($C1542="","",$J1542-$K1542)</f>
        <v/>
      </c>
      <c r="M1542" t="str">
        <f>IF($C1542="","",IF($L1542&lt;=0,"Payé",IF($K1542=0,"Impayé","Partiel")))</f>
        <v/>
      </c>
    </row>
    <row r="1543" spans="1:13" ht="15">
      <c r="A1543" s="17"/>
      <c r="B1543" t="str">
        <f>IF($A1543="","",YEAR($A1543)*100+MONTH($A1543))</f>
        <v/>
      </c>
      <c r="D1543" t="str">
        <f>IF($C1543="","",VLOOKUP($C1543,Baux!$A:$K,2,FALSE))</f>
        <v/>
      </c>
      <c r="E1543" t="str">
        <f>IF($C1543="","",VLOOKUP(VLOOKUP($C1543,Baux!$A:$K,3,FALSE),Locataires!$A:$I,2,FALSE))</f>
        <v/>
      </c>
      <c r="F1543" t="str">
        <f>IF($C1543="","",VLOOKUP($C1543,Baux!$A:$K,8,FALSE))</f>
        <v/>
      </c>
      <c r="G1543" s="12" t="str">
        <f>IF(OR($A1543="",$F1543=""),"",DATE(YEAR($A1543),MONTH($A1543),$F1543))</f>
        <v/>
      </c>
      <c r="H1543" s="13" t="str">
        <f>IF($C1543="","",VLOOKUP($C1543,Baux!$A:$K,6,FALSE))</f>
        <v/>
      </c>
      <c r="I1543" s="13" t="str">
        <f>IF($C1543="","",VLOOKUP($C1543,Baux!$A:$K,7,FALSE))</f>
        <v/>
      </c>
      <c r="J1543" s="13" t="str">
        <f>IF($C1543="","",$H1543+$I1543)</f>
        <v/>
      </c>
      <c r="K1543" s="13" t="str">
        <f>IF($C1543="","",SUMIFS(Banque_Transactions!$E:$E,Banque_Transactions!$G:$G,$C1543&amp;"-"&amp;$B1543))</f>
        <v/>
      </c>
      <c r="L1543" s="13" t="str">
        <f>IF($C1543="","",$J1543-$K1543)</f>
        <v/>
      </c>
      <c r="M1543" t="str">
        <f>IF($C1543="","",IF($L1543&lt;=0,"Payé",IF($K1543=0,"Impayé","Partiel")))</f>
        <v/>
      </c>
    </row>
    <row r="1544" spans="1:13" ht="15">
      <c r="A1544" s="17"/>
      <c r="B1544" t="str">
        <f>IF($A1544="","",YEAR($A1544)*100+MONTH($A1544))</f>
        <v/>
      </c>
      <c r="D1544" t="str">
        <f>IF($C1544="","",VLOOKUP($C1544,Baux!$A:$K,2,FALSE))</f>
        <v/>
      </c>
      <c r="E1544" t="str">
        <f>IF($C1544="","",VLOOKUP(VLOOKUP($C1544,Baux!$A:$K,3,FALSE),Locataires!$A:$I,2,FALSE))</f>
        <v/>
      </c>
      <c r="F1544" t="str">
        <f>IF($C1544="","",VLOOKUP($C1544,Baux!$A:$K,8,FALSE))</f>
        <v/>
      </c>
      <c r="G1544" s="12" t="str">
        <f>IF(OR($A1544="",$F1544=""),"",DATE(YEAR($A1544),MONTH($A1544),$F1544))</f>
        <v/>
      </c>
      <c r="H1544" s="13" t="str">
        <f>IF($C1544="","",VLOOKUP($C1544,Baux!$A:$K,6,FALSE))</f>
        <v/>
      </c>
      <c r="I1544" s="13" t="str">
        <f>IF($C1544="","",VLOOKUP($C1544,Baux!$A:$K,7,FALSE))</f>
        <v/>
      </c>
      <c r="J1544" s="13" t="str">
        <f>IF($C1544="","",$H1544+$I1544)</f>
        <v/>
      </c>
      <c r="K1544" s="13" t="str">
        <f>IF($C1544="","",SUMIFS(Banque_Transactions!$E:$E,Banque_Transactions!$G:$G,$C1544&amp;"-"&amp;$B1544))</f>
        <v/>
      </c>
      <c r="L1544" s="13" t="str">
        <f>IF($C1544="","",$J1544-$K1544)</f>
        <v/>
      </c>
      <c r="M1544" t="str">
        <f>IF($C1544="","",IF($L1544&lt;=0,"Payé",IF($K1544=0,"Impayé","Partiel")))</f>
        <v/>
      </c>
    </row>
    <row r="1545" spans="1:13" ht="15">
      <c r="A1545" s="17"/>
      <c r="B1545" t="str">
        <f>IF($A1545="","",YEAR($A1545)*100+MONTH($A1545))</f>
        <v/>
      </c>
      <c r="D1545" t="str">
        <f>IF($C1545="","",VLOOKUP($C1545,Baux!$A:$K,2,FALSE))</f>
        <v/>
      </c>
      <c r="E1545" t="str">
        <f>IF($C1545="","",VLOOKUP(VLOOKUP($C1545,Baux!$A:$K,3,FALSE),Locataires!$A:$I,2,FALSE))</f>
        <v/>
      </c>
      <c r="F1545" t="str">
        <f>IF($C1545="","",VLOOKUP($C1545,Baux!$A:$K,8,FALSE))</f>
        <v/>
      </c>
      <c r="G1545" s="12" t="str">
        <f>IF(OR($A1545="",$F1545=""),"",DATE(YEAR($A1545),MONTH($A1545),$F1545))</f>
        <v/>
      </c>
      <c r="H1545" s="13" t="str">
        <f>IF($C1545="","",VLOOKUP($C1545,Baux!$A:$K,6,FALSE))</f>
        <v/>
      </c>
      <c r="I1545" s="13" t="str">
        <f>IF($C1545="","",VLOOKUP($C1545,Baux!$A:$K,7,FALSE))</f>
        <v/>
      </c>
      <c r="J1545" s="13" t="str">
        <f>IF($C1545="","",$H1545+$I1545)</f>
        <v/>
      </c>
      <c r="K1545" s="13" t="str">
        <f>IF($C1545="","",SUMIFS(Banque_Transactions!$E:$E,Banque_Transactions!$G:$G,$C1545&amp;"-"&amp;$B1545))</f>
        <v/>
      </c>
      <c r="L1545" s="13" t="str">
        <f>IF($C1545="","",$J1545-$K1545)</f>
        <v/>
      </c>
      <c r="M1545" t="str">
        <f>IF($C1545="","",IF($L1545&lt;=0,"Payé",IF($K1545=0,"Impayé","Partiel")))</f>
        <v/>
      </c>
    </row>
    <row r="1546" spans="1:13" ht="15">
      <c r="A1546" s="17"/>
      <c r="B1546" t="str">
        <f>IF($A1546="","",YEAR($A1546)*100+MONTH($A1546))</f>
        <v/>
      </c>
      <c r="D1546" t="str">
        <f>IF($C1546="","",VLOOKUP($C1546,Baux!$A:$K,2,FALSE))</f>
        <v/>
      </c>
      <c r="E1546" t="str">
        <f>IF($C1546="","",VLOOKUP(VLOOKUP($C1546,Baux!$A:$K,3,FALSE),Locataires!$A:$I,2,FALSE))</f>
        <v/>
      </c>
      <c r="F1546" t="str">
        <f>IF($C1546="","",VLOOKUP($C1546,Baux!$A:$K,8,FALSE))</f>
        <v/>
      </c>
      <c r="G1546" s="12" t="str">
        <f>IF(OR($A1546="",$F1546=""),"",DATE(YEAR($A1546),MONTH($A1546),$F1546))</f>
        <v/>
      </c>
      <c r="H1546" s="13" t="str">
        <f>IF($C1546="","",VLOOKUP($C1546,Baux!$A:$K,6,FALSE))</f>
        <v/>
      </c>
      <c r="I1546" s="13" t="str">
        <f>IF($C1546="","",VLOOKUP($C1546,Baux!$A:$K,7,FALSE))</f>
        <v/>
      </c>
      <c r="J1546" s="13" t="str">
        <f>IF($C1546="","",$H1546+$I1546)</f>
        <v/>
      </c>
      <c r="K1546" s="13" t="str">
        <f>IF($C1546="","",SUMIFS(Banque_Transactions!$E:$E,Banque_Transactions!$G:$G,$C1546&amp;"-"&amp;$B1546))</f>
        <v/>
      </c>
      <c r="L1546" s="13" t="str">
        <f>IF($C1546="","",$J1546-$K1546)</f>
        <v/>
      </c>
      <c r="M1546" t="str">
        <f>IF($C1546="","",IF($L1546&lt;=0,"Payé",IF($K1546=0,"Impayé","Partiel")))</f>
        <v/>
      </c>
    </row>
    <row r="1547" spans="1:13" ht="15">
      <c r="A1547" s="17"/>
      <c r="B1547" t="str">
        <f>IF($A1547="","",YEAR($A1547)*100+MONTH($A1547))</f>
        <v/>
      </c>
      <c r="D1547" t="str">
        <f>IF($C1547="","",VLOOKUP($C1547,Baux!$A:$K,2,FALSE))</f>
        <v/>
      </c>
      <c r="E1547" t="str">
        <f>IF($C1547="","",VLOOKUP(VLOOKUP($C1547,Baux!$A:$K,3,FALSE),Locataires!$A:$I,2,FALSE))</f>
        <v/>
      </c>
      <c r="F1547" t="str">
        <f>IF($C1547="","",VLOOKUP($C1547,Baux!$A:$K,8,FALSE))</f>
        <v/>
      </c>
      <c r="G1547" s="12" t="str">
        <f>IF(OR($A1547="",$F1547=""),"",DATE(YEAR($A1547),MONTH($A1547),$F1547))</f>
        <v/>
      </c>
      <c r="H1547" s="13" t="str">
        <f>IF($C1547="","",VLOOKUP($C1547,Baux!$A:$K,6,FALSE))</f>
        <v/>
      </c>
      <c r="I1547" s="13" t="str">
        <f>IF($C1547="","",VLOOKUP($C1547,Baux!$A:$K,7,FALSE))</f>
        <v/>
      </c>
      <c r="J1547" s="13" t="str">
        <f>IF($C1547="","",$H1547+$I1547)</f>
        <v/>
      </c>
      <c r="K1547" s="13" t="str">
        <f>IF($C1547="","",SUMIFS(Banque_Transactions!$E:$E,Banque_Transactions!$G:$G,$C1547&amp;"-"&amp;$B1547))</f>
        <v/>
      </c>
      <c r="L1547" s="13" t="str">
        <f>IF($C1547="","",$J1547-$K1547)</f>
        <v/>
      </c>
      <c r="M1547" t="str">
        <f>IF($C1547="","",IF($L1547&lt;=0,"Payé",IF($K1547=0,"Impayé","Partiel")))</f>
        <v/>
      </c>
    </row>
    <row r="1548" spans="1:13" ht="15">
      <c r="A1548" s="17"/>
      <c r="B1548" t="str">
        <f>IF($A1548="","",YEAR($A1548)*100+MONTH($A1548))</f>
        <v/>
      </c>
      <c r="D1548" t="str">
        <f>IF($C1548="","",VLOOKUP($C1548,Baux!$A:$K,2,FALSE))</f>
        <v/>
      </c>
      <c r="E1548" t="str">
        <f>IF($C1548="","",VLOOKUP(VLOOKUP($C1548,Baux!$A:$K,3,FALSE),Locataires!$A:$I,2,FALSE))</f>
        <v/>
      </c>
      <c r="F1548" t="str">
        <f>IF($C1548="","",VLOOKUP($C1548,Baux!$A:$K,8,FALSE))</f>
        <v/>
      </c>
      <c r="G1548" s="12" t="str">
        <f>IF(OR($A1548="",$F1548=""),"",DATE(YEAR($A1548),MONTH($A1548),$F1548))</f>
        <v/>
      </c>
      <c r="H1548" s="13" t="str">
        <f>IF($C1548="","",VLOOKUP($C1548,Baux!$A:$K,6,FALSE))</f>
        <v/>
      </c>
      <c r="I1548" s="13" t="str">
        <f>IF($C1548="","",VLOOKUP($C1548,Baux!$A:$K,7,FALSE))</f>
        <v/>
      </c>
      <c r="J1548" s="13" t="str">
        <f>IF($C1548="","",$H1548+$I1548)</f>
        <v/>
      </c>
      <c r="K1548" s="13" t="str">
        <f>IF($C1548="","",SUMIFS(Banque_Transactions!$E:$E,Banque_Transactions!$G:$G,$C1548&amp;"-"&amp;$B1548))</f>
        <v/>
      </c>
      <c r="L1548" s="13" t="str">
        <f>IF($C1548="","",$J1548-$K1548)</f>
        <v/>
      </c>
      <c r="M1548" t="str">
        <f>IF($C1548="","",IF($L1548&lt;=0,"Payé",IF($K1548=0,"Impayé","Partiel")))</f>
        <v/>
      </c>
    </row>
    <row r="1549" spans="1:13" ht="15">
      <c r="A1549" s="17"/>
      <c r="B1549" t="str">
        <f>IF($A1549="","",YEAR($A1549)*100+MONTH($A1549))</f>
        <v/>
      </c>
      <c r="D1549" t="str">
        <f>IF($C1549="","",VLOOKUP($C1549,Baux!$A:$K,2,FALSE))</f>
        <v/>
      </c>
      <c r="E1549" t="str">
        <f>IF($C1549="","",VLOOKUP(VLOOKUP($C1549,Baux!$A:$K,3,FALSE),Locataires!$A:$I,2,FALSE))</f>
        <v/>
      </c>
      <c r="F1549" t="str">
        <f>IF($C1549="","",VLOOKUP($C1549,Baux!$A:$K,8,FALSE))</f>
        <v/>
      </c>
      <c r="G1549" s="12" t="str">
        <f>IF(OR($A1549="",$F1549=""),"",DATE(YEAR($A1549),MONTH($A1549),$F1549))</f>
        <v/>
      </c>
      <c r="H1549" s="13" t="str">
        <f>IF($C1549="","",VLOOKUP($C1549,Baux!$A:$K,6,FALSE))</f>
        <v/>
      </c>
      <c r="I1549" s="13" t="str">
        <f>IF($C1549="","",VLOOKUP($C1549,Baux!$A:$K,7,FALSE))</f>
        <v/>
      </c>
      <c r="J1549" s="13" t="str">
        <f>IF($C1549="","",$H1549+$I1549)</f>
        <v/>
      </c>
      <c r="K1549" s="13" t="str">
        <f>IF($C1549="","",SUMIFS(Banque_Transactions!$E:$E,Banque_Transactions!$G:$G,$C1549&amp;"-"&amp;$B1549))</f>
        <v/>
      </c>
      <c r="L1549" s="13" t="str">
        <f>IF($C1549="","",$J1549-$K1549)</f>
        <v/>
      </c>
      <c r="M1549" t="str">
        <f>IF($C1549="","",IF($L1549&lt;=0,"Payé",IF($K1549=0,"Impayé","Partiel")))</f>
        <v/>
      </c>
    </row>
    <row r="1550" spans="1:13" ht="15">
      <c r="A1550" s="17"/>
      <c r="B1550" t="str">
        <f>IF($A1550="","",YEAR($A1550)*100+MONTH($A1550))</f>
        <v/>
      </c>
      <c r="D1550" t="str">
        <f>IF($C1550="","",VLOOKUP($C1550,Baux!$A:$K,2,FALSE))</f>
        <v/>
      </c>
      <c r="E1550" t="str">
        <f>IF($C1550="","",VLOOKUP(VLOOKUP($C1550,Baux!$A:$K,3,FALSE),Locataires!$A:$I,2,FALSE))</f>
        <v/>
      </c>
      <c r="F1550" t="str">
        <f>IF($C1550="","",VLOOKUP($C1550,Baux!$A:$K,8,FALSE))</f>
        <v/>
      </c>
      <c r="G1550" s="12" t="str">
        <f>IF(OR($A1550="",$F1550=""),"",DATE(YEAR($A1550),MONTH($A1550),$F1550))</f>
        <v/>
      </c>
      <c r="H1550" s="13" t="str">
        <f>IF($C1550="","",VLOOKUP($C1550,Baux!$A:$K,6,FALSE))</f>
        <v/>
      </c>
      <c r="I1550" s="13" t="str">
        <f>IF($C1550="","",VLOOKUP($C1550,Baux!$A:$K,7,FALSE))</f>
        <v/>
      </c>
      <c r="J1550" s="13" t="str">
        <f>IF($C1550="","",$H1550+$I1550)</f>
        <v/>
      </c>
      <c r="K1550" s="13" t="str">
        <f>IF($C1550="","",SUMIFS(Banque_Transactions!$E:$E,Banque_Transactions!$G:$G,$C1550&amp;"-"&amp;$B1550))</f>
        <v/>
      </c>
      <c r="L1550" s="13" t="str">
        <f>IF($C1550="","",$J1550-$K1550)</f>
        <v/>
      </c>
      <c r="M1550" t="str">
        <f>IF($C1550="","",IF($L1550&lt;=0,"Payé",IF($K1550=0,"Impayé","Partiel")))</f>
        <v/>
      </c>
    </row>
    <row r="1551" spans="1:13" ht="15">
      <c r="A1551" s="17"/>
      <c r="B1551" t="str">
        <f>IF($A1551="","",YEAR($A1551)*100+MONTH($A1551))</f>
        <v/>
      </c>
      <c r="D1551" t="str">
        <f>IF($C1551="","",VLOOKUP($C1551,Baux!$A:$K,2,FALSE))</f>
        <v/>
      </c>
      <c r="E1551" t="str">
        <f>IF($C1551="","",VLOOKUP(VLOOKUP($C1551,Baux!$A:$K,3,FALSE),Locataires!$A:$I,2,FALSE))</f>
        <v/>
      </c>
      <c r="F1551" t="str">
        <f>IF($C1551="","",VLOOKUP($C1551,Baux!$A:$K,8,FALSE))</f>
        <v/>
      </c>
      <c r="G1551" s="12" t="str">
        <f>IF(OR($A1551="",$F1551=""),"",DATE(YEAR($A1551),MONTH($A1551),$F1551))</f>
        <v/>
      </c>
      <c r="H1551" s="13" t="str">
        <f>IF($C1551="","",VLOOKUP($C1551,Baux!$A:$K,6,FALSE))</f>
        <v/>
      </c>
      <c r="I1551" s="13" t="str">
        <f>IF($C1551="","",VLOOKUP($C1551,Baux!$A:$K,7,FALSE))</f>
        <v/>
      </c>
      <c r="J1551" s="13" t="str">
        <f>IF($C1551="","",$H1551+$I1551)</f>
        <v/>
      </c>
      <c r="K1551" s="13" t="str">
        <f>IF($C1551="","",SUMIFS(Banque_Transactions!$E:$E,Banque_Transactions!$G:$G,$C1551&amp;"-"&amp;$B1551))</f>
        <v/>
      </c>
      <c r="L1551" s="13" t="str">
        <f>IF($C1551="","",$J1551-$K1551)</f>
        <v/>
      </c>
      <c r="M1551" t="str">
        <f>IF($C1551="","",IF($L1551&lt;=0,"Payé",IF($K1551=0,"Impayé","Partiel")))</f>
        <v/>
      </c>
    </row>
    <row r="1552" spans="1:13" ht="15">
      <c r="A1552" s="17"/>
      <c r="B1552" t="str">
        <f>IF($A1552="","",YEAR($A1552)*100+MONTH($A1552))</f>
        <v/>
      </c>
      <c r="D1552" t="str">
        <f>IF($C1552="","",VLOOKUP($C1552,Baux!$A:$K,2,FALSE))</f>
        <v/>
      </c>
      <c r="E1552" t="str">
        <f>IF($C1552="","",VLOOKUP(VLOOKUP($C1552,Baux!$A:$K,3,FALSE),Locataires!$A:$I,2,FALSE))</f>
        <v/>
      </c>
      <c r="F1552" t="str">
        <f>IF($C1552="","",VLOOKUP($C1552,Baux!$A:$K,8,FALSE))</f>
        <v/>
      </c>
      <c r="G1552" s="12" t="str">
        <f>IF(OR($A1552="",$F1552=""),"",DATE(YEAR($A1552),MONTH($A1552),$F1552))</f>
        <v/>
      </c>
      <c r="H1552" s="13" t="str">
        <f>IF($C1552="","",VLOOKUP($C1552,Baux!$A:$K,6,FALSE))</f>
        <v/>
      </c>
      <c r="I1552" s="13" t="str">
        <f>IF($C1552="","",VLOOKUP($C1552,Baux!$A:$K,7,FALSE))</f>
        <v/>
      </c>
      <c r="J1552" s="13" t="str">
        <f>IF($C1552="","",$H1552+$I1552)</f>
        <v/>
      </c>
      <c r="K1552" s="13" t="str">
        <f>IF($C1552="","",SUMIFS(Banque_Transactions!$E:$E,Banque_Transactions!$G:$G,$C1552&amp;"-"&amp;$B1552))</f>
        <v/>
      </c>
      <c r="L1552" s="13" t="str">
        <f>IF($C1552="","",$J1552-$K1552)</f>
        <v/>
      </c>
      <c r="M1552" t="str">
        <f>IF($C1552="","",IF($L1552&lt;=0,"Payé",IF($K1552=0,"Impayé","Partiel")))</f>
        <v/>
      </c>
    </row>
    <row r="1553" spans="1:13" ht="15">
      <c r="A1553" s="17"/>
      <c r="B1553" t="str">
        <f>IF($A1553="","",YEAR($A1553)*100+MONTH($A1553))</f>
        <v/>
      </c>
      <c r="D1553" t="str">
        <f>IF($C1553="","",VLOOKUP($C1553,Baux!$A:$K,2,FALSE))</f>
        <v/>
      </c>
      <c r="E1553" t="str">
        <f>IF($C1553="","",VLOOKUP(VLOOKUP($C1553,Baux!$A:$K,3,FALSE),Locataires!$A:$I,2,FALSE))</f>
        <v/>
      </c>
      <c r="F1553" t="str">
        <f>IF($C1553="","",VLOOKUP($C1553,Baux!$A:$K,8,FALSE))</f>
        <v/>
      </c>
      <c r="G1553" s="12" t="str">
        <f>IF(OR($A1553="",$F1553=""),"",DATE(YEAR($A1553),MONTH($A1553),$F1553))</f>
        <v/>
      </c>
      <c r="H1553" s="13" t="str">
        <f>IF($C1553="","",VLOOKUP($C1553,Baux!$A:$K,6,FALSE))</f>
        <v/>
      </c>
      <c r="I1553" s="13" t="str">
        <f>IF($C1553="","",VLOOKUP($C1553,Baux!$A:$K,7,FALSE))</f>
        <v/>
      </c>
      <c r="J1553" s="13" t="str">
        <f>IF($C1553="","",$H1553+$I1553)</f>
        <v/>
      </c>
      <c r="K1553" s="13" t="str">
        <f>IF($C1553="","",SUMIFS(Banque_Transactions!$E:$E,Banque_Transactions!$G:$G,$C1553&amp;"-"&amp;$B1553))</f>
        <v/>
      </c>
      <c r="L1553" s="13" t="str">
        <f>IF($C1553="","",$J1553-$K1553)</f>
        <v/>
      </c>
      <c r="M1553" t="str">
        <f>IF($C1553="","",IF($L1553&lt;=0,"Payé",IF($K1553=0,"Impayé","Partiel")))</f>
        <v/>
      </c>
    </row>
    <row r="1554" spans="1:13" ht="15">
      <c r="A1554" s="17"/>
      <c r="B1554" t="str">
        <f>IF($A1554="","",YEAR($A1554)*100+MONTH($A1554))</f>
        <v/>
      </c>
      <c r="D1554" t="str">
        <f>IF($C1554="","",VLOOKUP($C1554,Baux!$A:$K,2,FALSE))</f>
        <v/>
      </c>
      <c r="E1554" t="str">
        <f>IF($C1554="","",VLOOKUP(VLOOKUP($C1554,Baux!$A:$K,3,FALSE),Locataires!$A:$I,2,FALSE))</f>
        <v/>
      </c>
      <c r="F1554" t="str">
        <f>IF($C1554="","",VLOOKUP($C1554,Baux!$A:$K,8,FALSE))</f>
        <v/>
      </c>
      <c r="G1554" s="12" t="str">
        <f>IF(OR($A1554="",$F1554=""),"",DATE(YEAR($A1554),MONTH($A1554),$F1554))</f>
        <v/>
      </c>
      <c r="H1554" s="13" t="str">
        <f>IF($C1554="","",VLOOKUP($C1554,Baux!$A:$K,6,FALSE))</f>
        <v/>
      </c>
      <c r="I1554" s="13" t="str">
        <f>IF($C1554="","",VLOOKUP($C1554,Baux!$A:$K,7,FALSE))</f>
        <v/>
      </c>
      <c r="J1554" s="13" t="str">
        <f>IF($C1554="","",$H1554+$I1554)</f>
        <v/>
      </c>
      <c r="K1554" s="13" t="str">
        <f>IF($C1554="","",SUMIFS(Banque_Transactions!$E:$E,Banque_Transactions!$G:$G,$C1554&amp;"-"&amp;$B1554))</f>
        <v/>
      </c>
      <c r="L1554" s="13" t="str">
        <f>IF($C1554="","",$J1554-$K1554)</f>
        <v/>
      </c>
      <c r="M1554" t="str">
        <f>IF($C1554="","",IF($L1554&lt;=0,"Payé",IF($K1554=0,"Impayé","Partiel")))</f>
        <v/>
      </c>
    </row>
    <row r="1555" spans="1:13" ht="15">
      <c r="A1555" s="17"/>
      <c r="B1555" t="str">
        <f>IF($A1555="","",YEAR($A1555)*100+MONTH($A1555))</f>
        <v/>
      </c>
      <c r="D1555" t="str">
        <f>IF($C1555="","",VLOOKUP($C1555,Baux!$A:$K,2,FALSE))</f>
        <v/>
      </c>
      <c r="E1555" t="str">
        <f>IF($C1555="","",VLOOKUP(VLOOKUP($C1555,Baux!$A:$K,3,FALSE),Locataires!$A:$I,2,FALSE))</f>
        <v/>
      </c>
      <c r="F1555" t="str">
        <f>IF($C1555="","",VLOOKUP($C1555,Baux!$A:$K,8,FALSE))</f>
        <v/>
      </c>
      <c r="G1555" s="12" t="str">
        <f>IF(OR($A1555="",$F1555=""),"",DATE(YEAR($A1555),MONTH($A1555),$F1555))</f>
        <v/>
      </c>
      <c r="H1555" s="13" t="str">
        <f>IF($C1555="","",VLOOKUP($C1555,Baux!$A:$K,6,FALSE))</f>
        <v/>
      </c>
      <c r="I1555" s="13" t="str">
        <f>IF($C1555="","",VLOOKUP($C1555,Baux!$A:$K,7,FALSE))</f>
        <v/>
      </c>
      <c r="J1555" s="13" t="str">
        <f>IF($C1555="","",$H1555+$I1555)</f>
        <v/>
      </c>
      <c r="K1555" s="13" t="str">
        <f>IF($C1555="","",SUMIFS(Banque_Transactions!$E:$E,Banque_Transactions!$G:$G,$C1555&amp;"-"&amp;$B1555))</f>
        <v/>
      </c>
      <c r="L1555" s="13" t="str">
        <f>IF($C1555="","",$J1555-$K1555)</f>
        <v/>
      </c>
      <c r="M1555" t="str">
        <f>IF($C1555="","",IF($L1555&lt;=0,"Payé",IF($K1555=0,"Impayé","Partiel")))</f>
        <v/>
      </c>
    </row>
    <row r="1556" spans="1:13" ht="15">
      <c r="A1556" s="17"/>
      <c r="B1556" t="str">
        <f>IF($A1556="","",YEAR($A1556)*100+MONTH($A1556))</f>
        <v/>
      </c>
      <c r="D1556" t="str">
        <f>IF($C1556="","",VLOOKUP($C1556,Baux!$A:$K,2,FALSE))</f>
        <v/>
      </c>
      <c r="E1556" t="str">
        <f>IF($C1556="","",VLOOKUP(VLOOKUP($C1556,Baux!$A:$K,3,FALSE),Locataires!$A:$I,2,FALSE))</f>
        <v/>
      </c>
      <c r="F1556" t="str">
        <f>IF($C1556="","",VLOOKUP($C1556,Baux!$A:$K,8,FALSE))</f>
        <v/>
      </c>
      <c r="G1556" s="12" t="str">
        <f>IF(OR($A1556="",$F1556=""),"",DATE(YEAR($A1556),MONTH($A1556),$F1556))</f>
        <v/>
      </c>
      <c r="H1556" s="13" t="str">
        <f>IF($C1556="","",VLOOKUP($C1556,Baux!$A:$K,6,FALSE))</f>
        <v/>
      </c>
      <c r="I1556" s="13" t="str">
        <f>IF($C1556="","",VLOOKUP($C1556,Baux!$A:$K,7,FALSE))</f>
        <v/>
      </c>
      <c r="J1556" s="13" t="str">
        <f>IF($C1556="","",$H1556+$I1556)</f>
        <v/>
      </c>
      <c r="K1556" s="13" t="str">
        <f>IF($C1556="","",SUMIFS(Banque_Transactions!$E:$E,Banque_Transactions!$G:$G,$C1556&amp;"-"&amp;$B1556))</f>
        <v/>
      </c>
      <c r="L1556" s="13" t="str">
        <f>IF($C1556="","",$J1556-$K1556)</f>
        <v/>
      </c>
      <c r="M1556" t="str">
        <f>IF($C1556="","",IF($L1556&lt;=0,"Payé",IF($K1556=0,"Impayé","Partiel")))</f>
        <v/>
      </c>
    </row>
    <row r="1557" spans="1:13" ht="15">
      <c r="A1557" s="17"/>
      <c r="B1557" t="str">
        <f>IF($A1557="","",YEAR($A1557)*100+MONTH($A1557))</f>
        <v/>
      </c>
      <c r="D1557" t="str">
        <f>IF($C1557="","",VLOOKUP($C1557,Baux!$A:$K,2,FALSE))</f>
        <v/>
      </c>
      <c r="E1557" t="str">
        <f>IF($C1557="","",VLOOKUP(VLOOKUP($C1557,Baux!$A:$K,3,FALSE),Locataires!$A:$I,2,FALSE))</f>
        <v/>
      </c>
      <c r="F1557" t="str">
        <f>IF($C1557="","",VLOOKUP($C1557,Baux!$A:$K,8,FALSE))</f>
        <v/>
      </c>
      <c r="G1557" s="12" t="str">
        <f>IF(OR($A1557="",$F1557=""),"",DATE(YEAR($A1557),MONTH($A1557),$F1557))</f>
        <v/>
      </c>
      <c r="H1557" s="13" t="str">
        <f>IF($C1557="","",VLOOKUP($C1557,Baux!$A:$K,6,FALSE))</f>
        <v/>
      </c>
      <c r="I1557" s="13" t="str">
        <f>IF($C1557="","",VLOOKUP($C1557,Baux!$A:$K,7,FALSE))</f>
        <v/>
      </c>
      <c r="J1557" s="13" t="str">
        <f>IF($C1557="","",$H1557+$I1557)</f>
        <v/>
      </c>
      <c r="K1557" s="13" t="str">
        <f>IF($C1557="","",SUMIFS(Banque_Transactions!$E:$E,Banque_Transactions!$G:$G,$C1557&amp;"-"&amp;$B1557))</f>
        <v/>
      </c>
      <c r="L1557" s="13" t="str">
        <f>IF($C1557="","",$J1557-$K1557)</f>
        <v/>
      </c>
      <c r="M1557" t="str">
        <f>IF($C1557="","",IF($L1557&lt;=0,"Payé",IF($K1557=0,"Impayé","Partiel")))</f>
        <v/>
      </c>
    </row>
    <row r="1558" spans="1:13" ht="15">
      <c r="A1558" s="17"/>
      <c r="B1558" t="str">
        <f>IF($A1558="","",YEAR($A1558)*100+MONTH($A1558))</f>
        <v/>
      </c>
      <c r="D1558" t="str">
        <f>IF($C1558="","",VLOOKUP($C1558,Baux!$A:$K,2,FALSE))</f>
        <v/>
      </c>
      <c r="E1558" t="str">
        <f>IF($C1558="","",VLOOKUP(VLOOKUP($C1558,Baux!$A:$K,3,FALSE),Locataires!$A:$I,2,FALSE))</f>
        <v/>
      </c>
      <c r="F1558" t="str">
        <f>IF($C1558="","",VLOOKUP($C1558,Baux!$A:$K,8,FALSE))</f>
        <v/>
      </c>
      <c r="G1558" s="12" t="str">
        <f>IF(OR($A1558="",$F1558=""),"",DATE(YEAR($A1558),MONTH($A1558),$F1558))</f>
        <v/>
      </c>
      <c r="H1558" s="13" t="str">
        <f>IF($C1558="","",VLOOKUP($C1558,Baux!$A:$K,6,FALSE))</f>
        <v/>
      </c>
      <c r="I1558" s="13" t="str">
        <f>IF($C1558="","",VLOOKUP($C1558,Baux!$A:$K,7,FALSE))</f>
        <v/>
      </c>
      <c r="J1558" s="13" t="str">
        <f>IF($C1558="","",$H1558+$I1558)</f>
        <v/>
      </c>
      <c r="K1558" s="13" t="str">
        <f>IF($C1558="","",SUMIFS(Banque_Transactions!$E:$E,Banque_Transactions!$G:$G,$C1558&amp;"-"&amp;$B1558))</f>
        <v/>
      </c>
      <c r="L1558" s="13" t="str">
        <f>IF($C1558="","",$J1558-$K1558)</f>
        <v/>
      </c>
      <c r="M1558" t="str">
        <f>IF($C1558="","",IF($L1558&lt;=0,"Payé",IF($K1558=0,"Impayé","Partiel")))</f>
        <v/>
      </c>
    </row>
    <row r="1559" spans="1:13" ht="15">
      <c r="A1559" s="17"/>
      <c r="B1559" t="str">
        <f>IF($A1559="","",YEAR($A1559)*100+MONTH($A1559))</f>
        <v/>
      </c>
      <c r="D1559" t="str">
        <f>IF($C1559="","",VLOOKUP($C1559,Baux!$A:$K,2,FALSE))</f>
        <v/>
      </c>
      <c r="E1559" t="str">
        <f>IF($C1559="","",VLOOKUP(VLOOKUP($C1559,Baux!$A:$K,3,FALSE),Locataires!$A:$I,2,FALSE))</f>
        <v/>
      </c>
      <c r="F1559" t="str">
        <f>IF($C1559="","",VLOOKUP($C1559,Baux!$A:$K,8,FALSE))</f>
        <v/>
      </c>
      <c r="G1559" s="12" t="str">
        <f>IF(OR($A1559="",$F1559=""),"",DATE(YEAR($A1559),MONTH($A1559),$F1559))</f>
        <v/>
      </c>
      <c r="H1559" s="13" t="str">
        <f>IF($C1559="","",VLOOKUP($C1559,Baux!$A:$K,6,FALSE))</f>
        <v/>
      </c>
      <c r="I1559" s="13" t="str">
        <f>IF($C1559="","",VLOOKUP($C1559,Baux!$A:$K,7,FALSE))</f>
        <v/>
      </c>
      <c r="J1559" s="13" t="str">
        <f>IF($C1559="","",$H1559+$I1559)</f>
        <v/>
      </c>
      <c r="K1559" s="13" t="str">
        <f>IF($C1559="","",SUMIFS(Banque_Transactions!$E:$E,Banque_Transactions!$G:$G,$C1559&amp;"-"&amp;$B1559))</f>
        <v/>
      </c>
      <c r="L1559" s="13" t="str">
        <f>IF($C1559="","",$J1559-$K1559)</f>
        <v/>
      </c>
      <c r="M1559" t="str">
        <f>IF($C1559="","",IF($L1559&lt;=0,"Payé",IF($K1559=0,"Impayé","Partiel")))</f>
        <v/>
      </c>
    </row>
    <row r="1560" spans="1:13" ht="15">
      <c r="A1560" s="17"/>
      <c r="B1560" t="str">
        <f>IF($A1560="","",YEAR($A1560)*100+MONTH($A1560))</f>
        <v/>
      </c>
      <c r="D1560" t="str">
        <f>IF($C1560="","",VLOOKUP($C1560,Baux!$A:$K,2,FALSE))</f>
        <v/>
      </c>
      <c r="E1560" t="str">
        <f>IF($C1560="","",VLOOKUP(VLOOKUP($C1560,Baux!$A:$K,3,FALSE),Locataires!$A:$I,2,FALSE))</f>
        <v/>
      </c>
      <c r="F1560" t="str">
        <f>IF($C1560="","",VLOOKUP($C1560,Baux!$A:$K,8,FALSE))</f>
        <v/>
      </c>
      <c r="G1560" s="12" t="str">
        <f>IF(OR($A1560="",$F1560=""),"",DATE(YEAR($A1560),MONTH($A1560),$F1560))</f>
        <v/>
      </c>
      <c r="H1560" s="13" t="str">
        <f>IF($C1560="","",VLOOKUP($C1560,Baux!$A:$K,6,FALSE))</f>
        <v/>
      </c>
      <c r="I1560" s="13" t="str">
        <f>IF($C1560="","",VLOOKUP($C1560,Baux!$A:$K,7,FALSE))</f>
        <v/>
      </c>
      <c r="J1560" s="13" t="str">
        <f>IF($C1560="","",$H1560+$I1560)</f>
        <v/>
      </c>
      <c r="K1560" s="13" t="str">
        <f>IF($C1560="","",SUMIFS(Banque_Transactions!$E:$E,Banque_Transactions!$G:$G,$C1560&amp;"-"&amp;$B1560))</f>
        <v/>
      </c>
      <c r="L1560" s="13" t="str">
        <f>IF($C1560="","",$J1560-$K1560)</f>
        <v/>
      </c>
      <c r="M1560" t="str">
        <f>IF($C1560="","",IF($L1560&lt;=0,"Payé",IF($K1560=0,"Impayé","Partiel")))</f>
        <v/>
      </c>
    </row>
    <row r="1561" spans="1:13" ht="15">
      <c r="A1561" s="17"/>
      <c r="B1561" t="str">
        <f>IF($A1561="","",YEAR($A1561)*100+MONTH($A1561))</f>
        <v/>
      </c>
      <c r="D1561" t="str">
        <f>IF($C1561="","",VLOOKUP($C1561,Baux!$A:$K,2,FALSE))</f>
        <v/>
      </c>
      <c r="E1561" t="str">
        <f>IF($C1561="","",VLOOKUP(VLOOKUP($C1561,Baux!$A:$K,3,FALSE),Locataires!$A:$I,2,FALSE))</f>
        <v/>
      </c>
      <c r="F1561" t="str">
        <f>IF($C1561="","",VLOOKUP($C1561,Baux!$A:$K,8,FALSE))</f>
        <v/>
      </c>
      <c r="G1561" s="12" t="str">
        <f>IF(OR($A1561="",$F1561=""),"",DATE(YEAR($A1561),MONTH($A1561),$F1561))</f>
        <v/>
      </c>
      <c r="H1561" s="13" t="str">
        <f>IF($C1561="","",VLOOKUP($C1561,Baux!$A:$K,6,FALSE))</f>
        <v/>
      </c>
      <c r="I1561" s="13" t="str">
        <f>IF($C1561="","",VLOOKUP($C1561,Baux!$A:$K,7,FALSE))</f>
        <v/>
      </c>
      <c r="J1561" s="13" t="str">
        <f>IF($C1561="","",$H1561+$I1561)</f>
        <v/>
      </c>
      <c r="K1561" s="13" t="str">
        <f>IF($C1561="","",SUMIFS(Banque_Transactions!$E:$E,Banque_Transactions!$G:$G,$C1561&amp;"-"&amp;$B1561))</f>
        <v/>
      </c>
      <c r="L1561" s="13" t="str">
        <f>IF($C1561="","",$J1561-$K1561)</f>
        <v/>
      </c>
      <c r="M1561" t="str">
        <f>IF($C1561="","",IF($L1561&lt;=0,"Payé",IF($K1561=0,"Impayé","Partiel")))</f>
        <v/>
      </c>
    </row>
    <row r="1562" spans="1:13" ht="15">
      <c r="A1562" s="17"/>
      <c r="B1562" t="str">
        <f>IF($A1562="","",YEAR($A1562)*100+MONTH($A1562))</f>
        <v/>
      </c>
      <c r="D1562" t="str">
        <f>IF($C1562="","",VLOOKUP($C1562,Baux!$A:$K,2,FALSE))</f>
        <v/>
      </c>
      <c r="E1562" t="str">
        <f>IF($C1562="","",VLOOKUP(VLOOKUP($C1562,Baux!$A:$K,3,FALSE),Locataires!$A:$I,2,FALSE))</f>
        <v/>
      </c>
      <c r="F1562" t="str">
        <f>IF($C1562="","",VLOOKUP($C1562,Baux!$A:$K,8,FALSE))</f>
        <v/>
      </c>
      <c r="G1562" s="12" t="str">
        <f>IF(OR($A1562="",$F1562=""),"",DATE(YEAR($A1562),MONTH($A1562),$F1562))</f>
        <v/>
      </c>
      <c r="H1562" s="13" t="str">
        <f>IF($C1562="","",VLOOKUP($C1562,Baux!$A:$K,6,FALSE))</f>
        <v/>
      </c>
      <c r="I1562" s="13" t="str">
        <f>IF($C1562="","",VLOOKUP($C1562,Baux!$A:$K,7,FALSE))</f>
        <v/>
      </c>
      <c r="J1562" s="13" t="str">
        <f>IF($C1562="","",$H1562+$I1562)</f>
        <v/>
      </c>
      <c r="K1562" s="13" t="str">
        <f>IF($C1562="","",SUMIFS(Banque_Transactions!$E:$E,Banque_Transactions!$G:$G,$C1562&amp;"-"&amp;$B1562))</f>
        <v/>
      </c>
      <c r="L1562" s="13" t="str">
        <f>IF($C1562="","",$J1562-$K1562)</f>
        <v/>
      </c>
      <c r="M1562" t="str">
        <f>IF($C1562="","",IF($L1562&lt;=0,"Payé",IF($K1562=0,"Impayé","Partiel")))</f>
        <v/>
      </c>
    </row>
    <row r="1563" spans="1:13" ht="15">
      <c r="A1563" s="17"/>
      <c r="B1563" t="str">
        <f>IF($A1563="","",YEAR($A1563)*100+MONTH($A1563))</f>
        <v/>
      </c>
      <c r="D1563" t="str">
        <f>IF($C1563="","",VLOOKUP($C1563,Baux!$A:$K,2,FALSE))</f>
        <v/>
      </c>
      <c r="E1563" t="str">
        <f>IF($C1563="","",VLOOKUP(VLOOKUP($C1563,Baux!$A:$K,3,FALSE),Locataires!$A:$I,2,FALSE))</f>
        <v/>
      </c>
      <c r="F1563" t="str">
        <f>IF($C1563="","",VLOOKUP($C1563,Baux!$A:$K,8,FALSE))</f>
        <v/>
      </c>
      <c r="G1563" s="12" t="str">
        <f>IF(OR($A1563="",$F1563=""),"",DATE(YEAR($A1563),MONTH($A1563),$F1563))</f>
        <v/>
      </c>
      <c r="H1563" s="13" t="str">
        <f>IF($C1563="","",VLOOKUP($C1563,Baux!$A:$K,6,FALSE))</f>
        <v/>
      </c>
      <c r="I1563" s="13" t="str">
        <f>IF($C1563="","",VLOOKUP($C1563,Baux!$A:$K,7,FALSE))</f>
        <v/>
      </c>
      <c r="J1563" s="13" t="str">
        <f>IF($C1563="","",$H1563+$I1563)</f>
        <v/>
      </c>
      <c r="K1563" s="13" t="str">
        <f>IF($C1563="","",SUMIFS(Banque_Transactions!$E:$E,Banque_Transactions!$G:$G,$C1563&amp;"-"&amp;$B1563))</f>
        <v/>
      </c>
      <c r="L1563" s="13" t="str">
        <f>IF($C1563="","",$J1563-$K1563)</f>
        <v/>
      </c>
      <c r="M1563" t="str">
        <f>IF($C1563="","",IF($L1563&lt;=0,"Payé",IF($K1563=0,"Impayé","Partiel")))</f>
        <v/>
      </c>
    </row>
    <row r="1564" spans="1:13" ht="15">
      <c r="A1564" s="17"/>
      <c r="B1564" t="str">
        <f>IF($A1564="","",YEAR($A1564)*100+MONTH($A1564))</f>
        <v/>
      </c>
      <c r="D1564" t="str">
        <f>IF($C1564="","",VLOOKUP($C1564,Baux!$A:$K,2,FALSE))</f>
        <v/>
      </c>
      <c r="E1564" t="str">
        <f>IF($C1564="","",VLOOKUP(VLOOKUP($C1564,Baux!$A:$K,3,FALSE),Locataires!$A:$I,2,FALSE))</f>
        <v/>
      </c>
      <c r="F1564" t="str">
        <f>IF($C1564="","",VLOOKUP($C1564,Baux!$A:$K,8,FALSE))</f>
        <v/>
      </c>
      <c r="G1564" s="12" t="str">
        <f>IF(OR($A1564="",$F1564=""),"",DATE(YEAR($A1564),MONTH($A1564),$F1564))</f>
        <v/>
      </c>
      <c r="H1564" s="13" t="str">
        <f>IF($C1564="","",VLOOKUP($C1564,Baux!$A:$K,6,FALSE))</f>
        <v/>
      </c>
      <c r="I1564" s="13" t="str">
        <f>IF($C1564="","",VLOOKUP($C1564,Baux!$A:$K,7,FALSE))</f>
        <v/>
      </c>
      <c r="J1564" s="13" t="str">
        <f>IF($C1564="","",$H1564+$I1564)</f>
        <v/>
      </c>
      <c r="K1564" s="13" t="str">
        <f>IF($C1564="","",SUMIFS(Banque_Transactions!$E:$E,Banque_Transactions!$G:$G,$C1564&amp;"-"&amp;$B1564))</f>
        <v/>
      </c>
      <c r="L1564" s="13" t="str">
        <f>IF($C1564="","",$J1564-$K1564)</f>
        <v/>
      </c>
      <c r="M1564" t="str">
        <f>IF($C1564="","",IF($L1564&lt;=0,"Payé",IF($K1564=0,"Impayé","Partiel")))</f>
        <v/>
      </c>
    </row>
    <row r="1565" spans="1:13" ht="15">
      <c r="A1565" s="17"/>
      <c r="B1565" t="str">
        <f>IF($A1565="","",YEAR($A1565)*100+MONTH($A1565))</f>
        <v/>
      </c>
      <c r="D1565" t="str">
        <f>IF($C1565="","",VLOOKUP($C1565,Baux!$A:$K,2,FALSE))</f>
        <v/>
      </c>
      <c r="E1565" t="str">
        <f>IF($C1565="","",VLOOKUP(VLOOKUP($C1565,Baux!$A:$K,3,FALSE),Locataires!$A:$I,2,FALSE))</f>
        <v/>
      </c>
      <c r="F1565" t="str">
        <f>IF($C1565="","",VLOOKUP($C1565,Baux!$A:$K,8,FALSE))</f>
        <v/>
      </c>
      <c r="G1565" s="12" t="str">
        <f>IF(OR($A1565="",$F1565=""),"",DATE(YEAR($A1565),MONTH($A1565),$F1565))</f>
        <v/>
      </c>
      <c r="H1565" s="13" t="str">
        <f>IF($C1565="","",VLOOKUP($C1565,Baux!$A:$K,6,FALSE))</f>
        <v/>
      </c>
      <c r="I1565" s="13" t="str">
        <f>IF($C1565="","",VLOOKUP($C1565,Baux!$A:$K,7,FALSE))</f>
        <v/>
      </c>
      <c r="J1565" s="13" t="str">
        <f>IF($C1565="","",$H1565+$I1565)</f>
        <v/>
      </c>
      <c r="K1565" s="13" t="str">
        <f>IF($C1565="","",SUMIFS(Banque_Transactions!$E:$E,Banque_Transactions!$G:$G,$C1565&amp;"-"&amp;$B1565))</f>
        <v/>
      </c>
      <c r="L1565" s="13" t="str">
        <f>IF($C1565="","",$J1565-$K1565)</f>
        <v/>
      </c>
      <c r="M1565" t="str">
        <f>IF($C1565="","",IF($L1565&lt;=0,"Payé",IF($K1565=0,"Impayé","Partiel")))</f>
        <v/>
      </c>
    </row>
    <row r="1566" spans="1:13" ht="15">
      <c r="A1566" s="17"/>
      <c r="B1566" t="str">
        <f>IF($A1566="","",YEAR($A1566)*100+MONTH($A1566))</f>
        <v/>
      </c>
      <c r="D1566" t="str">
        <f>IF($C1566="","",VLOOKUP($C1566,Baux!$A:$K,2,FALSE))</f>
        <v/>
      </c>
      <c r="E1566" t="str">
        <f>IF($C1566="","",VLOOKUP(VLOOKUP($C1566,Baux!$A:$K,3,FALSE),Locataires!$A:$I,2,FALSE))</f>
        <v/>
      </c>
      <c r="F1566" t="str">
        <f>IF($C1566="","",VLOOKUP($C1566,Baux!$A:$K,8,FALSE))</f>
        <v/>
      </c>
      <c r="G1566" s="12" t="str">
        <f>IF(OR($A1566="",$F1566=""),"",DATE(YEAR($A1566),MONTH($A1566),$F1566))</f>
        <v/>
      </c>
      <c r="H1566" s="13" t="str">
        <f>IF($C1566="","",VLOOKUP($C1566,Baux!$A:$K,6,FALSE))</f>
        <v/>
      </c>
      <c r="I1566" s="13" t="str">
        <f>IF($C1566="","",VLOOKUP($C1566,Baux!$A:$K,7,FALSE))</f>
        <v/>
      </c>
      <c r="J1566" s="13" t="str">
        <f>IF($C1566="","",$H1566+$I1566)</f>
        <v/>
      </c>
      <c r="K1566" s="13" t="str">
        <f>IF($C1566="","",SUMIFS(Banque_Transactions!$E:$E,Banque_Transactions!$G:$G,$C1566&amp;"-"&amp;$B1566))</f>
        <v/>
      </c>
      <c r="L1566" s="13" t="str">
        <f>IF($C1566="","",$J1566-$K1566)</f>
        <v/>
      </c>
      <c r="M1566" t="str">
        <f>IF($C1566="","",IF($L1566&lt;=0,"Payé",IF($K1566=0,"Impayé","Partiel")))</f>
        <v/>
      </c>
    </row>
    <row r="1567" spans="1:13" ht="15">
      <c r="A1567" s="17"/>
      <c r="B1567" t="str">
        <f>IF($A1567="","",YEAR($A1567)*100+MONTH($A1567))</f>
        <v/>
      </c>
      <c r="D1567" t="str">
        <f>IF($C1567="","",VLOOKUP($C1567,Baux!$A:$K,2,FALSE))</f>
        <v/>
      </c>
      <c r="E1567" t="str">
        <f>IF($C1567="","",VLOOKUP(VLOOKUP($C1567,Baux!$A:$K,3,FALSE),Locataires!$A:$I,2,FALSE))</f>
        <v/>
      </c>
      <c r="F1567" t="str">
        <f>IF($C1567="","",VLOOKUP($C1567,Baux!$A:$K,8,FALSE))</f>
        <v/>
      </c>
      <c r="G1567" s="12" t="str">
        <f>IF(OR($A1567="",$F1567=""),"",DATE(YEAR($A1567),MONTH($A1567),$F1567))</f>
        <v/>
      </c>
      <c r="H1567" s="13" t="str">
        <f>IF($C1567="","",VLOOKUP($C1567,Baux!$A:$K,6,FALSE))</f>
        <v/>
      </c>
      <c r="I1567" s="13" t="str">
        <f>IF($C1567="","",VLOOKUP($C1567,Baux!$A:$K,7,FALSE))</f>
        <v/>
      </c>
      <c r="J1567" s="13" t="str">
        <f>IF($C1567="","",$H1567+$I1567)</f>
        <v/>
      </c>
      <c r="K1567" s="13" t="str">
        <f>IF($C1567="","",SUMIFS(Banque_Transactions!$E:$E,Banque_Transactions!$G:$G,$C1567&amp;"-"&amp;$B1567))</f>
        <v/>
      </c>
      <c r="L1567" s="13" t="str">
        <f>IF($C1567="","",$J1567-$K1567)</f>
        <v/>
      </c>
      <c r="M1567" t="str">
        <f>IF($C1567="","",IF($L1567&lt;=0,"Payé",IF($K1567=0,"Impayé","Partiel")))</f>
        <v/>
      </c>
    </row>
    <row r="1568" spans="1:13" ht="15">
      <c r="A1568" s="17"/>
      <c r="B1568" t="str">
        <f>IF($A1568="","",YEAR($A1568)*100+MONTH($A1568))</f>
        <v/>
      </c>
      <c r="D1568" t="str">
        <f>IF($C1568="","",VLOOKUP($C1568,Baux!$A:$K,2,FALSE))</f>
        <v/>
      </c>
      <c r="E1568" t="str">
        <f>IF($C1568="","",VLOOKUP(VLOOKUP($C1568,Baux!$A:$K,3,FALSE),Locataires!$A:$I,2,FALSE))</f>
        <v/>
      </c>
      <c r="F1568" t="str">
        <f>IF($C1568="","",VLOOKUP($C1568,Baux!$A:$K,8,FALSE))</f>
        <v/>
      </c>
      <c r="G1568" s="12" t="str">
        <f>IF(OR($A1568="",$F1568=""),"",DATE(YEAR($A1568),MONTH($A1568),$F1568))</f>
        <v/>
      </c>
      <c r="H1568" s="13" t="str">
        <f>IF($C1568="","",VLOOKUP($C1568,Baux!$A:$K,6,FALSE))</f>
        <v/>
      </c>
      <c r="I1568" s="13" t="str">
        <f>IF($C1568="","",VLOOKUP($C1568,Baux!$A:$K,7,FALSE))</f>
        <v/>
      </c>
      <c r="J1568" s="13" t="str">
        <f>IF($C1568="","",$H1568+$I1568)</f>
        <v/>
      </c>
      <c r="K1568" s="13" t="str">
        <f>IF($C1568="","",SUMIFS(Banque_Transactions!$E:$E,Banque_Transactions!$G:$G,$C1568&amp;"-"&amp;$B1568))</f>
        <v/>
      </c>
      <c r="L1568" s="13" t="str">
        <f>IF($C1568="","",$J1568-$K1568)</f>
        <v/>
      </c>
      <c r="M1568" t="str">
        <f>IF($C1568="","",IF($L1568&lt;=0,"Payé",IF($K1568=0,"Impayé","Partiel")))</f>
        <v/>
      </c>
    </row>
    <row r="1569" spans="1:13" ht="15">
      <c r="A1569" s="17"/>
      <c r="B1569" t="str">
        <f>IF($A1569="","",YEAR($A1569)*100+MONTH($A1569))</f>
        <v/>
      </c>
      <c r="D1569" t="str">
        <f>IF($C1569="","",VLOOKUP($C1569,Baux!$A:$K,2,FALSE))</f>
        <v/>
      </c>
      <c r="E1569" t="str">
        <f>IF($C1569="","",VLOOKUP(VLOOKUP($C1569,Baux!$A:$K,3,FALSE),Locataires!$A:$I,2,FALSE))</f>
        <v/>
      </c>
      <c r="F1569" t="str">
        <f>IF($C1569="","",VLOOKUP($C1569,Baux!$A:$K,8,FALSE))</f>
        <v/>
      </c>
      <c r="G1569" s="12" t="str">
        <f>IF(OR($A1569="",$F1569=""),"",DATE(YEAR($A1569),MONTH($A1569),$F1569))</f>
        <v/>
      </c>
      <c r="H1569" s="13" t="str">
        <f>IF($C1569="","",VLOOKUP($C1569,Baux!$A:$K,6,FALSE))</f>
        <v/>
      </c>
      <c r="I1569" s="13" t="str">
        <f>IF($C1569="","",VLOOKUP($C1569,Baux!$A:$K,7,FALSE))</f>
        <v/>
      </c>
      <c r="J1569" s="13" t="str">
        <f>IF($C1569="","",$H1569+$I1569)</f>
        <v/>
      </c>
      <c r="K1569" s="13" t="str">
        <f>IF($C1569="","",SUMIFS(Banque_Transactions!$E:$E,Banque_Transactions!$G:$G,$C1569&amp;"-"&amp;$B1569))</f>
        <v/>
      </c>
      <c r="L1569" s="13" t="str">
        <f>IF($C1569="","",$J1569-$K1569)</f>
        <v/>
      </c>
      <c r="M1569" t="str">
        <f>IF($C1569="","",IF($L1569&lt;=0,"Payé",IF($K1569=0,"Impayé","Partiel")))</f>
        <v/>
      </c>
    </row>
    <row r="1570" spans="1:13" ht="15">
      <c r="A1570" s="17"/>
      <c r="B1570" t="str">
        <f>IF($A1570="","",YEAR($A1570)*100+MONTH($A1570))</f>
        <v/>
      </c>
      <c r="D1570" t="str">
        <f>IF($C1570="","",VLOOKUP($C1570,Baux!$A:$K,2,FALSE))</f>
        <v/>
      </c>
      <c r="E1570" t="str">
        <f>IF($C1570="","",VLOOKUP(VLOOKUP($C1570,Baux!$A:$K,3,FALSE),Locataires!$A:$I,2,FALSE))</f>
        <v/>
      </c>
      <c r="F1570" t="str">
        <f>IF($C1570="","",VLOOKUP($C1570,Baux!$A:$K,8,FALSE))</f>
        <v/>
      </c>
      <c r="G1570" s="12" t="str">
        <f>IF(OR($A1570="",$F1570=""),"",DATE(YEAR($A1570),MONTH($A1570),$F1570))</f>
        <v/>
      </c>
      <c r="H1570" s="13" t="str">
        <f>IF($C1570="","",VLOOKUP($C1570,Baux!$A:$K,6,FALSE))</f>
        <v/>
      </c>
      <c r="I1570" s="13" t="str">
        <f>IF($C1570="","",VLOOKUP($C1570,Baux!$A:$K,7,FALSE))</f>
        <v/>
      </c>
      <c r="J1570" s="13" t="str">
        <f>IF($C1570="","",$H1570+$I1570)</f>
        <v/>
      </c>
      <c r="K1570" s="13" t="str">
        <f>IF($C1570="","",SUMIFS(Banque_Transactions!$E:$E,Banque_Transactions!$G:$G,$C1570&amp;"-"&amp;$B1570))</f>
        <v/>
      </c>
      <c r="L1570" s="13" t="str">
        <f>IF($C1570="","",$J1570-$K1570)</f>
        <v/>
      </c>
      <c r="M1570" t="str">
        <f>IF($C1570="","",IF($L1570&lt;=0,"Payé",IF($K1570=0,"Impayé","Partiel")))</f>
        <v/>
      </c>
    </row>
    <row r="1571" spans="1:13" ht="15">
      <c r="A1571" s="17"/>
      <c r="B1571" t="str">
        <f>IF($A1571="","",YEAR($A1571)*100+MONTH($A1571))</f>
        <v/>
      </c>
      <c r="D1571" t="str">
        <f>IF($C1571="","",VLOOKUP($C1571,Baux!$A:$K,2,FALSE))</f>
        <v/>
      </c>
      <c r="E1571" t="str">
        <f>IF($C1571="","",VLOOKUP(VLOOKUP($C1571,Baux!$A:$K,3,FALSE),Locataires!$A:$I,2,FALSE))</f>
        <v/>
      </c>
      <c r="F1571" t="str">
        <f>IF($C1571="","",VLOOKUP($C1571,Baux!$A:$K,8,FALSE))</f>
        <v/>
      </c>
      <c r="G1571" s="12" t="str">
        <f>IF(OR($A1571="",$F1571=""),"",DATE(YEAR($A1571),MONTH($A1571),$F1571))</f>
        <v/>
      </c>
      <c r="H1571" s="13" t="str">
        <f>IF($C1571="","",VLOOKUP($C1571,Baux!$A:$K,6,FALSE))</f>
        <v/>
      </c>
      <c r="I1571" s="13" t="str">
        <f>IF($C1571="","",VLOOKUP($C1571,Baux!$A:$K,7,FALSE))</f>
        <v/>
      </c>
      <c r="J1571" s="13" t="str">
        <f>IF($C1571="","",$H1571+$I1571)</f>
        <v/>
      </c>
      <c r="K1571" s="13" t="str">
        <f>IF($C1571="","",SUMIFS(Banque_Transactions!$E:$E,Banque_Transactions!$G:$G,$C1571&amp;"-"&amp;$B1571))</f>
        <v/>
      </c>
      <c r="L1571" s="13" t="str">
        <f>IF($C1571="","",$J1571-$K1571)</f>
        <v/>
      </c>
      <c r="M1571" t="str">
        <f>IF($C1571="","",IF($L1571&lt;=0,"Payé",IF($K1571=0,"Impayé","Partiel")))</f>
        <v/>
      </c>
    </row>
    <row r="1572" spans="1:13" ht="15">
      <c r="A1572" s="17"/>
      <c r="B1572" t="str">
        <f>IF($A1572="","",YEAR($A1572)*100+MONTH($A1572))</f>
        <v/>
      </c>
      <c r="D1572" t="str">
        <f>IF($C1572="","",VLOOKUP($C1572,Baux!$A:$K,2,FALSE))</f>
        <v/>
      </c>
      <c r="E1572" t="str">
        <f>IF($C1572="","",VLOOKUP(VLOOKUP($C1572,Baux!$A:$K,3,FALSE),Locataires!$A:$I,2,FALSE))</f>
        <v/>
      </c>
      <c r="F1572" t="str">
        <f>IF($C1572="","",VLOOKUP($C1572,Baux!$A:$K,8,FALSE))</f>
        <v/>
      </c>
      <c r="G1572" s="12" t="str">
        <f>IF(OR($A1572="",$F1572=""),"",DATE(YEAR($A1572),MONTH($A1572),$F1572))</f>
        <v/>
      </c>
      <c r="H1572" s="13" t="str">
        <f>IF($C1572="","",VLOOKUP($C1572,Baux!$A:$K,6,FALSE))</f>
        <v/>
      </c>
      <c r="I1572" s="13" t="str">
        <f>IF($C1572="","",VLOOKUP($C1572,Baux!$A:$K,7,FALSE))</f>
        <v/>
      </c>
      <c r="J1572" s="13" t="str">
        <f>IF($C1572="","",$H1572+$I1572)</f>
        <v/>
      </c>
      <c r="K1572" s="13" t="str">
        <f>IF($C1572="","",SUMIFS(Banque_Transactions!$E:$E,Banque_Transactions!$G:$G,$C1572&amp;"-"&amp;$B1572))</f>
        <v/>
      </c>
      <c r="L1572" s="13" t="str">
        <f>IF($C1572="","",$J1572-$K1572)</f>
        <v/>
      </c>
      <c r="M1572" t="str">
        <f>IF($C1572="","",IF($L1572&lt;=0,"Payé",IF($K1572=0,"Impayé","Partiel")))</f>
        <v/>
      </c>
    </row>
    <row r="1573" spans="1:13" ht="15">
      <c r="A1573" s="17"/>
      <c r="B1573" t="str">
        <f>IF($A1573="","",YEAR($A1573)*100+MONTH($A1573))</f>
        <v/>
      </c>
      <c r="D1573" t="str">
        <f>IF($C1573="","",VLOOKUP($C1573,Baux!$A:$K,2,FALSE))</f>
        <v/>
      </c>
      <c r="E1573" t="str">
        <f>IF($C1573="","",VLOOKUP(VLOOKUP($C1573,Baux!$A:$K,3,FALSE),Locataires!$A:$I,2,FALSE))</f>
        <v/>
      </c>
      <c r="F1573" t="str">
        <f>IF($C1573="","",VLOOKUP($C1573,Baux!$A:$K,8,FALSE))</f>
        <v/>
      </c>
      <c r="G1573" s="12" t="str">
        <f>IF(OR($A1573="",$F1573=""),"",DATE(YEAR($A1573),MONTH($A1573),$F1573))</f>
        <v/>
      </c>
      <c r="H1573" s="13" t="str">
        <f>IF($C1573="","",VLOOKUP($C1573,Baux!$A:$K,6,FALSE))</f>
        <v/>
      </c>
      <c r="I1573" s="13" t="str">
        <f>IF($C1573="","",VLOOKUP($C1573,Baux!$A:$K,7,FALSE))</f>
        <v/>
      </c>
      <c r="J1573" s="13" t="str">
        <f>IF($C1573="","",$H1573+$I1573)</f>
        <v/>
      </c>
      <c r="K1573" s="13" t="str">
        <f>IF($C1573="","",SUMIFS(Banque_Transactions!$E:$E,Banque_Transactions!$G:$G,$C1573&amp;"-"&amp;$B1573))</f>
        <v/>
      </c>
      <c r="L1573" s="13" t="str">
        <f>IF($C1573="","",$J1573-$K1573)</f>
        <v/>
      </c>
      <c r="M1573" t="str">
        <f>IF($C1573="","",IF($L1573&lt;=0,"Payé",IF($K1573=0,"Impayé","Partiel")))</f>
        <v/>
      </c>
    </row>
    <row r="1574" spans="1:13" ht="15">
      <c r="A1574" s="17"/>
      <c r="B1574" t="str">
        <f>IF($A1574="","",YEAR($A1574)*100+MONTH($A1574))</f>
        <v/>
      </c>
      <c r="D1574" t="str">
        <f>IF($C1574="","",VLOOKUP($C1574,Baux!$A:$K,2,FALSE))</f>
        <v/>
      </c>
      <c r="E1574" t="str">
        <f>IF($C1574="","",VLOOKUP(VLOOKUP($C1574,Baux!$A:$K,3,FALSE),Locataires!$A:$I,2,FALSE))</f>
        <v/>
      </c>
      <c r="F1574" t="str">
        <f>IF($C1574="","",VLOOKUP($C1574,Baux!$A:$K,8,FALSE))</f>
        <v/>
      </c>
      <c r="G1574" s="12" t="str">
        <f>IF(OR($A1574="",$F1574=""),"",DATE(YEAR($A1574),MONTH($A1574),$F1574))</f>
        <v/>
      </c>
      <c r="H1574" s="13" t="str">
        <f>IF($C1574="","",VLOOKUP($C1574,Baux!$A:$K,6,FALSE))</f>
        <v/>
      </c>
      <c r="I1574" s="13" t="str">
        <f>IF($C1574="","",VLOOKUP($C1574,Baux!$A:$K,7,FALSE))</f>
        <v/>
      </c>
      <c r="J1574" s="13" t="str">
        <f>IF($C1574="","",$H1574+$I1574)</f>
        <v/>
      </c>
      <c r="K1574" s="13" t="str">
        <f>IF($C1574="","",SUMIFS(Banque_Transactions!$E:$E,Banque_Transactions!$G:$G,$C1574&amp;"-"&amp;$B1574))</f>
        <v/>
      </c>
      <c r="L1574" s="13" t="str">
        <f>IF($C1574="","",$J1574-$K1574)</f>
        <v/>
      </c>
      <c r="M1574" t="str">
        <f>IF($C1574="","",IF($L1574&lt;=0,"Payé",IF($K1574=0,"Impayé","Partiel")))</f>
        <v/>
      </c>
    </row>
    <row r="1575" spans="1:13" ht="15">
      <c r="A1575" s="17"/>
      <c r="B1575" t="str">
        <f>IF($A1575="","",YEAR($A1575)*100+MONTH($A1575))</f>
        <v/>
      </c>
      <c r="D1575" t="str">
        <f>IF($C1575="","",VLOOKUP($C1575,Baux!$A:$K,2,FALSE))</f>
        <v/>
      </c>
      <c r="E1575" t="str">
        <f>IF($C1575="","",VLOOKUP(VLOOKUP($C1575,Baux!$A:$K,3,FALSE),Locataires!$A:$I,2,FALSE))</f>
        <v/>
      </c>
      <c r="F1575" t="str">
        <f>IF($C1575="","",VLOOKUP($C1575,Baux!$A:$K,8,FALSE))</f>
        <v/>
      </c>
      <c r="G1575" s="12" t="str">
        <f>IF(OR($A1575="",$F1575=""),"",DATE(YEAR($A1575),MONTH($A1575),$F1575))</f>
        <v/>
      </c>
      <c r="H1575" s="13" t="str">
        <f>IF($C1575="","",VLOOKUP($C1575,Baux!$A:$K,6,FALSE))</f>
        <v/>
      </c>
      <c r="I1575" s="13" t="str">
        <f>IF($C1575="","",VLOOKUP($C1575,Baux!$A:$K,7,FALSE))</f>
        <v/>
      </c>
      <c r="J1575" s="13" t="str">
        <f>IF($C1575="","",$H1575+$I1575)</f>
        <v/>
      </c>
      <c r="K1575" s="13" t="str">
        <f>IF($C1575="","",SUMIFS(Banque_Transactions!$E:$E,Banque_Transactions!$G:$G,$C1575&amp;"-"&amp;$B1575))</f>
        <v/>
      </c>
      <c r="L1575" s="13" t="str">
        <f>IF($C1575="","",$J1575-$K1575)</f>
        <v/>
      </c>
      <c r="M1575" t="str">
        <f>IF($C1575="","",IF($L1575&lt;=0,"Payé",IF($K1575=0,"Impayé","Partiel")))</f>
        <v/>
      </c>
    </row>
    <row r="1576" spans="1:13" ht="15">
      <c r="A1576" s="17"/>
      <c r="B1576" t="str">
        <f>IF($A1576="","",YEAR($A1576)*100+MONTH($A1576))</f>
        <v/>
      </c>
      <c r="D1576" t="str">
        <f>IF($C1576="","",VLOOKUP($C1576,Baux!$A:$K,2,FALSE))</f>
        <v/>
      </c>
      <c r="E1576" t="str">
        <f>IF($C1576="","",VLOOKUP(VLOOKUP($C1576,Baux!$A:$K,3,FALSE),Locataires!$A:$I,2,FALSE))</f>
        <v/>
      </c>
      <c r="F1576" t="str">
        <f>IF($C1576="","",VLOOKUP($C1576,Baux!$A:$K,8,FALSE))</f>
        <v/>
      </c>
      <c r="G1576" s="12" t="str">
        <f>IF(OR($A1576="",$F1576=""),"",DATE(YEAR($A1576),MONTH($A1576),$F1576))</f>
        <v/>
      </c>
      <c r="H1576" s="13" t="str">
        <f>IF($C1576="","",VLOOKUP($C1576,Baux!$A:$K,6,FALSE))</f>
        <v/>
      </c>
      <c r="I1576" s="13" t="str">
        <f>IF($C1576="","",VLOOKUP($C1576,Baux!$A:$K,7,FALSE))</f>
        <v/>
      </c>
      <c r="J1576" s="13" t="str">
        <f>IF($C1576="","",$H1576+$I1576)</f>
        <v/>
      </c>
      <c r="K1576" s="13" t="str">
        <f>IF($C1576="","",SUMIFS(Banque_Transactions!$E:$E,Banque_Transactions!$G:$G,$C1576&amp;"-"&amp;$B1576))</f>
        <v/>
      </c>
      <c r="L1576" s="13" t="str">
        <f>IF($C1576="","",$J1576-$K1576)</f>
        <v/>
      </c>
      <c r="M1576" t="str">
        <f>IF($C1576="","",IF($L1576&lt;=0,"Payé",IF($K1576=0,"Impayé","Partiel")))</f>
        <v/>
      </c>
    </row>
    <row r="1577" spans="1:13" ht="15">
      <c r="A1577" s="17"/>
      <c r="B1577" t="str">
        <f>IF($A1577="","",YEAR($A1577)*100+MONTH($A1577))</f>
        <v/>
      </c>
      <c r="D1577" t="str">
        <f>IF($C1577="","",VLOOKUP($C1577,Baux!$A:$K,2,FALSE))</f>
        <v/>
      </c>
      <c r="E1577" t="str">
        <f>IF($C1577="","",VLOOKUP(VLOOKUP($C1577,Baux!$A:$K,3,FALSE),Locataires!$A:$I,2,FALSE))</f>
        <v/>
      </c>
      <c r="F1577" t="str">
        <f>IF($C1577="","",VLOOKUP($C1577,Baux!$A:$K,8,FALSE))</f>
        <v/>
      </c>
      <c r="G1577" s="12" t="str">
        <f>IF(OR($A1577="",$F1577=""),"",DATE(YEAR($A1577),MONTH($A1577),$F1577))</f>
        <v/>
      </c>
      <c r="H1577" s="13" t="str">
        <f>IF($C1577="","",VLOOKUP($C1577,Baux!$A:$K,6,FALSE))</f>
        <v/>
      </c>
      <c r="I1577" s="13" t="str">
        <f>IF($C1577="","",VLOOKUP($C1577,Baux!$A:$K,7,FALSE))</f>
        <v/>
      </c>
      <c r="J1577" s="13" t="str">
        <f>IF($C1577="","",$H1577+$I1577)</f>
        <v/>
      </c>
      <c r="K1577" s="13" t="str">
        <f>IF($C1577="","",SUMIFS(Banque_Transactions!$E:$E,Banque_Transactions!$G:$G,$C1577&amp;"-"&amp;$B1577))</f>
        <v/>
      </c>
      <c r="L1577" s="13" t="str">
        <f>IF($C1577="","",$J1577-$K1577)</f>
        <v/>
      </c>
      <c r="M1577" t="str">
        <f>IF($C1577="","",IF($L1577&lt;=0,"Payé",IF($K1577=0,"Impayé","Partiel")))</f>
        <v/>
      </c>
    </row>
    <row r="1578" spans="1:13" ht="15">
      <c r="A1578" s="17"/>
      <c r="B1578" t="str">
        <f>IF($A1578="","",YEAR($A1578)*100+MONTH($A1578))</f>
        <v/>
      </c>
      <c r="D1578" t="str">
        <f>IF($C1578="","",VLOOKUP($C1578,Baux!$A:$K,2,FALSE))</f>
        <v/>
      </c>
      <c r="E1578" t="str">
        <f>IF($C1578="","",VLOOKUP(VLOOKUP($C1578,Baux!$A:$K,3,FALSE),Locataires!$A:$I,2,FALSE))</f>
        <v/>
      </c>
      <c r="F1578" t="str">
        <f>IF($C1578="","",VLOOKUP($C1578,Baux!$A:$K,8,FALSE))</f>
        <v/>
      </c>
      <c r="G1578" s="12" t="str">
        <f>IF(OR($A1578="",$F1578=""),"",DATE(YEAR($A1578),MONTH($A1578),$F1578))</f>
        <v/>
      </c>
      <c r="H1578" s="13" t="str">
        <f>IF($C1578="","",VLOOKUP($C1578,Baux!$A:$K,6,FALSE))</f>
        <v/>
      </c>
      <c r="I1578" s="13" t="str">
        <f>IF($C1578="","",VLOOKUP($C1578,Baux!$A:$K,7,FALSE))</f>
        <v/>
      </c>
      <c r="J1578" s="13" t="str">
        <f>IF($C1578="","",$H1578+$I1578)</f>
        <v/>
      </c>
      <c r="K1578" s="13" t="str">
        <f>IF($C1578="","",SUMIFS(Banque_Transactions!$E:$E,Banque_Transactions!$G:$G,$C1578&amp;"-"&amp;$B1578))</f>
        <v/>
      </c>
      <c r="L1578" s="13" t="str">
        <f>IF($C1578="","",$J1578-$K1578)</f>
        <v/>
      </c>
      <c r="M1578" t="str">
        <f>IF($C1578="","",IF($L1578&lt;=0,"Payé",IF($K1578=0,"Impayé","Partiel")))</f>
        <v/>
      </c>
    </row>
    <row r="1579" spans="1:13" ht="15">
      <c r="A1579" s="17"/>
      <c r="B1579" t="str">
        <f>IF($A1579="","",YEAR($A1579)*100+MONTH($A1579))</f>
        <v/>
      </c>
      <c r="D1579" t="str">
        <f>IF($C1579="","",VLOOKUP($C1579,Baux!$A:$K,2,FALSE))</f>
        <v/>
      </c>
      <c r="E1579" t="str">
        <f>IF($C1579="","",VLOOKUP(VLOOKUP($C1579,Baux!$A:$K,3,FALSE),Locataires!$A:$I,2,FALSE))</f>
        <v/>
      </c>
      <c r="F1579" t="str">
        <f>IF($C1579="","",VLOOKUP($C1579,Baux!$A:$K,8,FALSE))</f>
        <v/>
      </c>
      <c r="G1579" s="12" t="str">
        <f>IF(OR($A1579="",$F1579=""),"",DATE(YEAR($A1579),MONTH($A1579),$F1579))</f>
        <v/>
      </c>
      <c r="H1579" s="13" t="str">
        <f>IF($C1579="","",VLOOKUP($C1579,Baux!$A:$K,6,FALSE))</f>
        <v/>
      </c>
      <c r="I1579" s="13" t="str">
        <f>IF($C1579="","",VLOOKUP($C1579,Baux!$A:$K,7,FALSE))</f>
        <v/>
      </c>
      <c r="J1579" s="13" t="str">
        <f>IF($C1579="","",$H1579+$I1579)</f>
        <v/>
      </c>
      <c r="K1579" s="13" t="str">
        <f>IF($C1579="","",SUMIFS(Banque_Transactions!$E:$E,Banque_Transactions!$G:$G,$C1579&amp;"-"&amp;$B1579))</f>
        <v/>
      </c>
      <c r="L1579" s="13" t="str">
        <f>IF($C1579="","",$J1579-$K1579)</f>
        <v/>
      </c>
      <c r="M1579" t="str">
        <f>IF($C1579="","",IF($L1579&lt;=0,"Payé",IF($K1579=0,"Impayé","Partiel")))</f>
        <v/>
      </c>
    </row>
    <row r="1580" spans="1:13" ht="15">
      <c r="A1580" s="17"/>
      <c r="B1580" t="str">
        <f>IF($A1580="","",YEAR($A1580)*100+MONTH($A1580))</f>
        <v/>
      </c>
      <c r="D1580" t="str">
        <f>IF($C1580="","",VLOOKUP($C1580,Baux!$A:$K,2,FALSE))</f>
        <v/>
      </c>
      <c r="E1580" t="str">
        <f>IF($C1580="","",VLOOKUP(VLOOKUP($C1580,Baux!$A:$K,3,FALSE),Locataires!$A:$I,2,FALSE))</f>
        <v/>
      </c>
      <c r="F1580" t="str">
        <f>IF($C1580="","",VLOOKUP($C1580,Baux!$A:$K,8,FALSE))</f>
        <v/>
      </c>
      <c r="G1580" s="12" t="str">
        <f>IF(OR($A1580="",$F1580=""),"",DATE(YEAR($A1580),MONTH($A1580),$F1580))</f>
        <v/>
      </c>
      <c r="H1580" s="13" t="str">
        <f>IF($C1580="","",VLOOKUP($C1580,Baux!$A:$K,6,FALSE))</f>
        <v/>
      </c>
      <c r="I1580" s="13" t="str">
        <f>IF($C1580="","",VLOOKUP($C1580,Baux!$A:$K,7,FALSE))</f>
        <v/>
      </c>
      <c r="J1580" s="13" t="str">
        <f>IF($C1580="","",$H1580+$I1580)</f>
        <v/>
      </c>
      <c r="K1580" s="13" t="str">
        <f>IF($C1580="","",SUMIFS(Banque_Transactions!$E:$E,Banque_Transactions!$G:$G,$C1580&amp;"-"&amp;$B1580))</f>
        <v/>
      </c>
      <c r="L1580" s="13" t="str">
        <f>IF($C1580="","",$J1580-$K1580)</f>
        <v/>
      </c>
      <c r="M1580" t="str">
        <f>IF($C1580="","",IF($L1580&lt;=0,"Payé",IF($K1580=0,"Impayé","Partiel")))</f>
        <v/>
      </c>
    </row>
    <row r="1581" spans="1:13" ht="15">
      <c r="A1581" s="17"/>
      <c r="B1581" t="str">
        <f>IF($A1581="","",YEAR($A1581)*100+MONTH($A1581))</f>
        <v/>
      </c>
      <c r="D1581" t="str">
        <f>IF($C1581="","",VLOOKUP($C1581,Baux!$A:$K,2,FALSE))</f>
        <v/>
      </c>
      <c r="E1581" t="str">
        <f>IF($C1581="","",VLOOKUP(VLOOKUP($C1581,Baux!$A:$K,3,FALSE),Locataires!$A:$I,2,FALSE))</f>
        <v/>
      </c>
      <c r="F1581" t="str">
        <f>IF($C1581="","",VLOOKUP($C1581,Baux!$A:$K,8,FALSE))</f>
        <v/>
      </c>
      <c r="G1581" s="12" t="str">
        <f>IF(OR($A1581="",$F1581=""),"",DATE(YEAR($A1581),MONTH($A1581),$F1581))</f>
        <v/>
      </c>
      <c r="H1581" s="13" t="str">
        <f>IF($C1581="","",VLOOKUP($C1581,Baux!$A:$K,6,FALSE))</f>
        <v/>
      </c>
      <c r="I1581" s="13" t="str">
        <f>IF($C1581="","",VLOOKUP($C1581,Baux!$A:$K,7,FALSE))</f>
        <v/>
      </c>
      <c r="J1581" s="13" t="str">
        <f>IF($C1581="","",$H1581+$I1581)</f>
        <v/>
      </c>
      <c r="K1581" s="13" t="str">
        <f>IF($C1581="","",SUMIFS(Banque_Transactions!$E:$E,Banque_Transactions!$G:$G,$C1581&amp;"-"&amp;$B1581))</f>
        <v/>
      </c>
      <c r="L1581" s="13" t="str">
        <f>IF($C1581="","",$J1581-$K1581)</f>
        <v/>
      </c>
      <c r="M1581" t="str">
        <f>IF($C1581="","",IF($L1581&lt;=0,"Payé",IF($K1581=0,"Impayé","Partiel")))</f>
        <v/>
      </c>
    </row>
    <row r="1582" spans="1:13" ht="15">
      <c r="A1582" s="17"/>
      <c r="B1582" t="str">
        <f>IF($A1582="","",YEAR($A1582)*100+MONTH($A1582))</f>
        <v/>
      </c>
      <c r="D1582" t="str">
        <f>IF($C1582="","",VLOOKUP($C1582,Baux!$A:$K,2,FALSE))</f>
        <v/>
      </c>
      <c r="E1582" t="str">
        <f>IF($C1582="","",VLOOKUP(VLOOKUP($C1582,Baux!$A:$K,3,FALSE),Locataires!$A:$I,2,FALSE))</f>
        <v/>
      </c>
      <c r="F1582" t="str">
        <f>IF($C1582="","",VLOOKUP($C1582,Baux!$A:$K,8,FALSE))</f>
        <v/>
      </c>
      <c r="G1582" s="12" t="str">
        <f>IF(OR($A1582="",$F1582=""),"",DATE(YEAR($A1582),MONTH($A1582),$F1582))</f>
        <v/>
      </c>
      <c r="H1582" s="13" t="str">
        <f>IF($C1582="","",VLOOKUP($C1582,Baux!$A:$K,6,FALSE))</f>
        <v/>
      </c>
      <c r="I1582" s="13" t="str">
        <f>IF($C1582="","",VLOOKUP($C1582,Baux!$A:$K,7,FALSE))</f>
        <v/>
      </c>
      <c r="J1582" s="13" t="str">
        <f>IF($C1582="","",$H1582+$I1582)</f>
        <v/>
      </c>
      <c r="K1582" s="13" t="str">
        <f>IF($C1582="","",SUMIFS(Banque_Transactions!$E:$E,Banque_Transactions!$G:$G,$C1582&amp;"-"&amp;$B1582))</f>
        <v/>
      </c>
      <c r="L1582" s="13" t="str">
        <f>IF($C1582="","",$J1582-$K1582)</f>
        <v/>
      </c>
      <c r="M1582" t="str">
        <f>IF($C1582="","",IF($L1582&lt;=0,"Payé",IF($K1582=0,"Impayé","Partiel")))</f>
        <v/>
      </c>
    </row>
    <row r="1583" spans="1:13" ht="15">
      <c r="A1583" s="17"/>
      <c r="B1583" t="str">
        <f>IF($A1583="","",YEAR($A1583)*100+MONTH($A1583))</f>
        <v/>
      </c>
      <c r="D1583" t="str">
        <f>IF($C1583="","",VLOOKUP($C1583,Baux!$A:$K,2,FALSE))</f>
        <v/>
      </c>
      <c r="E1583" t="str">
        <f>IF($C1583="","",VLOOKUP(VLOOKUP($C1583,Baux!$A:$K,3,FALSE),Locataires!$A:$I,2,FALSE))</f>
        <v/>
      </c>
      <c r="F1583" t="str">
        <f>IF($C1583="","",VLOOKUP($C1583,Baux!$A:$K,8,FALSE))</f>
        <v/>
      </c>
      <c r="G1583" s="12" t="str">
        <f>IF(OR($A1583="",$F1583=""),"",DATE(YEAR($A1583),MONTH($A1583),$F1583))</f>
        <v/>
      </c>
      <c r="H1583" s="13" t="str">
        <f>IF($C1583="","",VLOOKUP($C1583,Baux!$A:$K,6,FALSE))</f>
        <v/>
      </c>
      <c r="I1583" s="13" t="str">
        <f>IF($C1583="","",VLOOKUP($C1583,Baux!$A:$K,7,FALSE))</f>
        <v/>
      </c>
      <c r="J1583" s="13" t="str">
        <f>IF($C1583="","",$H1583+$I1583)</f>
        <v/>
      </c>
      <c r="K1583" s="13" t="str">
        <f>IF($C1583="","",SUMIFS(Banque_Transactions!$E:$E,Banque_Transactions!$G:$G,$C1583&amp;"-"&amp;$B1583))</f>
        <v/>
      </c>
      <c r="L1583" s="13" t="str">
        <f>IF($C1583="","",$J1583-$K1583)</f>
        <v/>
      </c>
      <c r="M1583" t="str">
        <f>IF($C1583="","",IF($L1583&lt;=0,"Payé",IF($K1583=0,"Impayé","Partiel")))</f>
        <v/>
      </c>
    </row>
    <row r="1584" spans="1:13" ht="15">
      <c r="A1584" s="17"/>
      <c r="B1584" t="str">
        <f>IF($A1584="","",YEAR($A1584)*100+MONTH($A1584))</f>
        <v/>
      </c>
      <c r="D1584" t="str">
        <f>IF($C1584="","",VLOOKUP($C1584,Baux!$A:$K,2,FALSE))</f>
        <v/>
      </c>
      <c r="E1584" t="str">
        <f>IF($C1584="","",VLOOKUP(VLOOKUP($C1584,Baux!$A:$K,3,FALSE),Locataires!$A:$I,2,FALSE))</f>
        <v/>
      </c>
      <c r="F1584" t="str">
        <f>IF($C1584="","",VLOOKUP($C1584,Baux!$A:$K,8,FALSE))</f>
        <v/>
      </c>
      <c r="G1584" s="12" t="str">
        <f>IF(OR($A1584="",$F1584=""),"",DATE(YEAR($A1584),MONTH($A1584),$F1584))</f>
        <v/>
      </c>
      <c r="H1584" s="13" t="str">
        <f>IF($C1584="","",VLOOKUP($C1584,Baux!$A:$K,6,FALSE))</f>
        <v/>
      </c>
      <c r="I1584" s="13" t="str">
        <f>IF($C1584="","",VLOOKUP($C1584,Baux!$A:$K,7,FALSE))</f>
        <v/>
      </c>
      <c r="J1584" s="13" t="str">
        <f>IF($C1584="","",$H1584+$I1584)</f>
        <v/>
      </c>
      <c r="K1584" s="13" t="str">
        <f>IF($C1584="","",SUMIFS(Banque_Transactions!$E:$E,Banque_Transactions!$G:$G,$C1584&amp;"-"&amp;$B1584))</f>
        <v/>
      </c>
      <c r="L1584" s="13" t="str">
        <f>IF($C1584="","",$J1584-$K1584)</f>
        <v/>
      </c>
      <c r="M1584" t="str">
        <f>IF($C1584="","",IF($L1584&lt;=0,"Payé",IF($K1584=0,"Impayé","Partiel")))</f>
        <v/>
      </c>
    </row>
    <row r="1585" spans="1:13" ht="15">
      <c r="A1585" s="17"/>
      <c r="B1585" t="str">
        <f>IF($A1585="","",YEAR($A1585)*100+MONTH($A1585))</f>
        <v/>
      </c>
      <c r="D1585" t="str">
        <f>IF($C1585="","",VLOOKUP($C1585,Baux!$A:$K,2,FALSE))</f>
        <v/>
      </c>
      <c r="E1585" t="str">
        <f>IF($C1585="","",VLOOKUP(VLOOKUP($C1585,Baux!$A:$K,3,FALSE),Locataires!$A:$I,2,FALSE))</f>
        <v/>
      </c>
      <c r="F1585" t="str">
        <f>IF($C1585="","",VLOOKUP($C1585,Baux!$A:$K,8,FALSE))</f>
        <v/>
      </c>
      <c r="G1585" s="12" t="str">
        <f>IF(OR($A1585="",$F1585=""),"",DATE(YEAR($A1585),MONTH($A1585),$F1585))</f>
        <v/>
      </c>
      <c r="H1585" s="13" t="str">
        <f>IF($C1585="","",VLOOKUP($C1585,Baux!$A:$K,6,FALSE))</f>
        <v/>
      </c>
      <c r="I1585" s="13" t="str">
        <f>IF($C1585="","",VLOOKUP($C1585,Baux!$A:$K,7,FALSE))</f>
        <v/>
      </c>
      <c r="J1585" s="13" t="str">
        <f>IF($C1585="","",$H1585+$I1585)</f>
        <v/>
      </c>
      <c r="K1585" s="13" t="str">
        <f>IF($C1585="","",SUMIFS(Banque_Transactions!$E:$E,Banque_Transactions!$G:$G,$C1585&amp;"-"&amp;$B1585))</f>
        <v/>
      </c>
      <c r="L1585" s="13" t="str">
        <f>IF($C1585="","",$J1585-$K1585)</f>
        <v/>
      </c>
      <c r="M1585" t="str">
        <f>IF($C1585="","",IF($L1585&lt;=0,"Payé",IF($K1585=0,"Impayé","Partiel")))</f>
        <v/>
      </c>
    </row>
    <row r="1586" spans="1:13" ht="15">
      <c r="A1586" s="17"/>
      <c r="B1586" t="str">
        <f>IF($A1586="","",YEAR($A1586)*100+MONTH($A1586))</f>
        <v/>
      </c>
      <c r="D1586" t="str">
        <f>IF($C1586="","",VLOOKUP($C1586,Baux!$A:$K,2,FALSE))</f>
        <v/>
      </c>
      <c r="E1586" t="str">
        <f>IF($C1586="","",VLOOKUP(VLOOKUP($C1586,Baux!$A:$K,3,FALSE),Locataires!$A:$I,2,FALSE))</f>
        <v/>
      </c>
      <c r="F1586" t="str">
        <f>IF($C1586="","",VLOOKUP($C1586,Baux!$A:$K,8,FALSE))</f>
        <v/>
      </c>
      <c r="G1586" s="12" t="str">
        <f>IF(OR($A1586="",$F1586=""),"",DATE(YEAR($A1586),MONTH($A1586),$F1586))</f>
        <v/>
      </c>
      <c r="H1586" s="13" t="str">
        <f>IF($C1586="","",VLOOKUP($C1586,Baux!$A:$K,6,FALSE))</f>
        <v/>
      </c>
      <c r="I1586" s="13" t="str">
        <f>IF($C1586="","",VLOOKUP($C1586,Baux!$A:$K,7,FALSE))</f>
        <v/>
      </c>
      <c r="J1586" s="13" t="str">
        <f>IF($C1586="","",$H1586+$I1586)</f>
        <v/>
      </c>
      <c r="K1586" s="13" t="str">
        <f>IF($C1586="","",SUMIFS(Banque_Transactions!$E:$E,Banque_Transactions!$G:$G,$C1586&amp;"-"&amp;$B1586))</f>
        <v/>
      </c>
      <c r="L1586" s="13" t="str">
        <f>IF($C1586="","",$J1586-$K1586)</f>
        <v/>
      </c>
      <c r="M1586" t="str">
        <f>IF($C1586="","",IF($L1586&lt;=0,"Payé",IF($K1586=0,"Impayé","Partiel")))</f>
        <v/>
      </c>
    </row>
    <row r="1587" spans="1:13" ht="15">
      <c r="A1587" s="17"/>
      <c r="B1587" t="str">
        <f>IF($A1587="","",YEAR($A1587)*100+MONTH($A1587))</f>
        <v/>
      </c>
      <c r="D1587" t="str">
        <f>IF($C1587="","",VLOOKUP($C1587,Baux!$A:$K,2,FALSE))</f>
        <v/>
      </c>
      <c r="E1587" t="str">
        <f>IF($C1587="","",VLOOKUP(VLOOKUP($C1587,Baux!$A:$K,3,FALSE),Locataires!$A:$I,2,FALSE))</f>
        <v/>
      </c>
      <c r="F1587" t="str">
        <f>IF($C1587="","",VLOOKUP($C1587,Baux!$A:$K,8,FALSE))</f>
        <v/>
      </c>
      <c r="G1587" s="12" t="str">
        <f>IF(OR($A1587="",$F1587=""),"",DATE(YEAR($A1587),MONTH($A1587),$F1587))</f>
        <v/>
      </c>
      <c r="H1587" s="13" t="str">
        <f>IF($C1587="","",VLOOKUP($C1587,Baux!$A:$K,6,FALSE))</f>
        <v/>
      </c>
      <c r="I1587" s="13" t="str">
        <f>IF($C1587="","",VLOOKUP($C1587,Baux!$A:$K,7,FALSE))</f>
        <v/>
      </c>
      <c r="J1587" s="13" t="str">
        <f>IF($C1587="","",$H1587+$I1587)</f>
        <v/>
      </c>
      <c r="K1587" s="13" t="str">
        <f>IF($C1587="","",SUMIFS(Banque_Transactions!$E:$E,Banque_Transactions!$G:$G,$C1587&amp;"-"&amp;$B1587))</f>
        <v/>
      </c>
      <c r="L1587" s="13" t="str">
        <f>IF($C1587="","",$J1587-$K1587)</f>
        <v/>
      </c>
      <c r="M1587" t="str">
        <f>IF($C1587="","",IF($L1587&lt;=0,"Payé",IF($K1587=0,"Impayé","Partiel")))</f>
        <v/>
      </c>
    </row>
    <row r="1588" spans="1:13" ht="15">
      <c r="A1588" s="17"/>
      <c r="B1588" t="str">
        <f>IF($A1588="","",YEAR($A1588)*100+MONTH($A1588))</f>
        <v/>
      </c>
      <c r="D1588" t="str">
        <f>IF($C1588="","",VLOOKUP($C1588,Baux!$A:$K,2,FALSE))</f>
        <v/>
      </c>
      <c r="E1588" t="str">
        <f>IF($C1588="","",VLOOKUP(VLOOKUP($C1588,Baux!$A:$K,3,FALSE),Locataires!$A:$I,2,FALSE))</f>
        <v/>
      </c>
      <c r="F1588" t="str">
        <f>IF($C1588="","",VLOOKUP($C1588,Baux!$A:$K,8,FALSE))</f>
        <v/>
      </c>
      <c r="G1588" s="12" t="str">
        <f>IF(OR($A1588="",$F1588=""),"",DATE(YEAR($A1588),MONTH($A1588),$F1588))</f>
        <v/>
      </c>
      <c r="H1588" s="13" t="str">
        <f>IF($C1588="","",VLOOKUP($C1588,Baux!$A:$K,6,FALSE))</f>
        <v/>
      </c>
      <c r="I1588" s="13" t="str">
        <f>IF($C1588="","",VLOOKUP($C1588,Baux!$A:$K,7,FALSE))</f>
        <v/>
      </c>
      <c r="J1588" s="13" t="str">
        <f>IF($C1588="","",$H1588+$I1588)</f>
        <v/>
      </c>
      <c r="K1588" s="13" t="str">
        <f>IF($C1588="","",SUMIFS(Banque_Transactions!$E:$E,Banque_Transactions!$G:$G,$C1588&amp;"-"&amp;$B1588))</f>
        <v/>
      </c>
      <c r="L1588" s="13" t="str">
        <f>IF($C1588="","",$J1588-$K1588)</f>
        <v/>
      </c>
      <c r="M1588" t="str">
        <f>IF($C1588="","",IF($L1588&lt;=0,"Payé",IF($K1588=0,"Impayé","Partiel")))</f>
        <v/>
      </c>
    </row>
    <row r="1589" spans="1:13" ht="15">
      <c r="A1589" s="17"/>
      <c r="B1589" t="str">
        <f>IF($A1589="","",YEAR($A1589)*100+MONTH($A1589))</f>
        <v/>
      </c>
      <c r="D1589" t="str">
        <f>IF($C1589="","",VLOOKUP($C1589,Baux!$A:$K,2,FALSE))</f>
        <v/>
      </c>
      <c r="E1589" t="str">
        <f>IF($C1589="","",VLOOKUP(VLOOKUP($C1589,Baux!$A:$K,3,FALSE),Locataires!$A:$I,2,FALSE))</f>
        <v/>
      </c>
      <c r="F1589" t="str">
        <f>IF($C1589="","",VLOOKUP($C1589,Baux!$A:$K,8,FALSE))</f>
        <v/>
      </c>
      <c r="G1589" s="12" t="str">
        <f>IF(OR($A1589="",$F1589=""),"",DATE(YEAR($A1589),MONTH($A1589),$F1589))</f>
        <v/>
      </c>
      <c r="H1589" s="13" t="str">
        <f>IF($C1589="","",VLOOKUP($C1589,Baux!$A:$K,6,FALSE))</f>
        <v/>
      </c>
      <c r="I1589" s="13" t="str">
        <f>IF($C1589="","",VLOOKUP($C1589,Baux!$A:$K,7,FALSE))</f>
        <v/>
      </c>
      <c r="J1589" s="13" t="str">
        <f>IF($C1589="","",$H1589+$I1589)</f>
        <v/>
      </c>
      <c r="K1589" s="13" t="str">
        <f>IF($C1589="","",SUMIFS(Banque_Transactions!$E:$E,Banque_Transactions!$G:$G,$C1589&amp;"-"&amp;$B1589))</f>
        <v/>
      </c>
      <c r="L1589" s="13" t="str">
        <f>IF($C1589="","",$J1589-$K1589)</f>
        <v/>
      </c>
      <c r="M1589" t="str">
        <f>IF($C1589="","",IF($L1589&lt;=0,"Payé",IF($K1589=0,"Impayé","Partiel")))</f>
        <v/>
      </c>
    </row>
    <row r="1590" spans="1:13" ht="15">
      <c r="A1590" s="17"/>
      <c r="B1590" t="str">
        <f>IF($A1590="","",YEAR($A1590)*100+MONTH($A1590))</f>
        <v/>
      </c>
      <c r="D1590" t="str">
        <f>IF($C1590="","",VLOOKUP($C1590,Baux!$A:$K,2,FALSE))</f>
        <v/>
      </c>
      <c r="E1590" t="str">
        <f>IF($C1590="","",VLOOKUP(VLOOKUP($C1590,Baux!$A:$K,3,FALSE),Locataires!$A:$I,2,FALSE))</f>
        <v/>
      </c>
      <c r="F1590" t="str">
        <f>IF($C1590="","",VLOOKUP($C1590,Baux!$A:$K,8,FALSE))</f>
        <v/>
      </c>
      <c r="G1590" s="12" t="str">
        <f>IF(OR($A1590="",$F1590=""),"",DATE(YEAR($A1590),MONTH($A1590),$F1590))</f>
        <v/>
      </c>
      <c r="H1590" s="13" t="str">
        <f>IF($C1590="","",VLOOKUP($C1590,Baux!$A:$K,6,FALSE))</f>
        <v/>
      </c>
      <c r="I1590" s="13" t="str">
        <f>IF($C1590="","",VLOOKUP($C1590,Baux!$A:$K,7,FALSE))</f>
        <v/>
      </c>
      <c r="J1590" s="13" t="str">
        <f>IF($C1590="","",$H1590+$I1590)</f>
        <v/>
      </c>
      <c r="K1590" s="13" t="str">
        <f>IF($C1590="","",SUMIFS(Banque_Transactions!$E:$E,Banque_Transactions!$G:$G,$C1590&amp;"-"&amp;$B1590))</f>
        <v/>
      </c>
      <c r="L1590" s="13" t="str">
        <f>IF($C1590="","",$J1590-$K1590)</f>
        <v/>
      </c>
      <c r="M1590" t="str">
        <f>IF($C1590="","",IF($L1590&lt;=0,"Payé",IF($K1590=0,"Impayé","Partiel")))</f>
        <v/>
      </c>
    </row>
    <row r="1591" spans="1:13" ht="15">
      <c r="A1591" s="17"/>
      <c r="B1591" t="str">
        <f>IF($A1591="","",YEAR($A1591)*100+MONTH($A1591))</f>
        <v/>
      </c>
      <c r="D1591" t="str">
        <f>IF($C1591="","",VLOOKUP($C1591,Baux!$A:$K,2,FALSE))</f>
        <v/>
      </c>
      <c r="E1591" t="str">
        <f>IF($C1591="","",VLOOKUP(VLOOKUP($C1591,Baux!$A:$K,3,FALSE),Locataires!$A:$I,2,FALSE))</f>
        <v/>
      </c>
      <c r="F1591" t="str">
        <f>IF($C1591="","",VLOOKUP($C1591,Baux!$A:$K,8,FALSE))</f>
        <v/>
      </c>
      <c r="G1591" s="12" t="str">
        <f>IF(OR($A1591="",$F1591=""),"",DATE(YEAR($A1591),MONTH($A1591),$F1591))</f>
        <v/>
      </c>
      <c r="H1591" s="13" t="str">
        <f>IF($C1591="","",VLOOKUP($C1591,Baux!$A:$K,6,FALSE))</f>
        <v/>
      </c>
      <c r="I1591" s="13" t="str">
        <f>IF($C1591="","",VLOOKUP($C1591,Baux!$A:$K,7,FALSE))</f>
        <v/>
      </c>
      <c r="J1591" s="13" t="str">
        <f>IF($C1591="","",$H1591+$I1591)</f>
        <v/>
      </c>
      <c r="K1591" s="13" t="str">
        <f>IF($C1591="","",SUMIFS(Banque_Transactions!$E:$E,Banque_Transactions!$G:$G,$C1591&amp;"-"&amp;$B1591))</f>
        <v/>
      </c>
      <c r="L1591" s="13" t="str">
        <f>IF($C1591="","",$J1591-$K1591)</f>
        <v/>
      </c>
      <c r="M1591" t="str">
        <f>IF($C1591="","",IF($L1591&lt;=0,"Payé",IF($K1591=0,"Impayé","Partiel")))</f>
        <v/>
      </c>
    </row>
    <row r="1592" spans="1:13" ht="15">
      <c r="A1592" s="17"/>
      <c r="B1592" t="str">
        <f>IF($A1592="","",YEAR($A1592)*100+MONTH($A1592))</f>
        <v/>
      </c>
      <c r="D1592" t="str">
        <f>IF($C1592="","",VLOOKUP($C1592,Baux!$A:$K,2,FALSE))</f>
        <v/>
      </c>
      <c r="E1592" t="str">
        <f>IF($C1592="","",VLOOKUP(VLOOKUP($C1592,Baux!$A:$K,3,FALSE),Locataires!$A:$I,2,FALSE))</f>
        <v/>
      </c>
      <c r="F1592" t="str">
        <f>IF($C1592="","",VLOOKUP($C1592,Baux!$A:$K,8,FALSE))</f>
        <v/>
      </c>
      <c r="G1592" s="12" t="str">
        <f>IF(OR($A1592="",$F1592=""),"",DATE(YEAR($A1592),MONTH($A1592),$F1592))</f>
        <v/>
      </c>
      <c r="H1592" s="13" t="str">
        <f>IF($C1592="","",VLOOKUP($C1592,Baux!$A:$K,6,FALSE))</f>
        <v/>
      </c>
      <c r="I1592" s="13" t="str">
        <f>IF($C1592="","",VLOOKUP($C1592,Baux!$A:$K,7,FALSE))</f>
        <v/>
      </c>
      <c r="J1592" s="13" t="str">
        <f>IF($C1592="","",$H1592+$I1592)</f>
        <v/>
      </c>
      <c r="K1592" s="13" t="str">
        <f>IF($C1592="","",SUMIFS(Banque_Transactions!$E:$E,Banque_Transactions!$G:$G,$C1592&amp;"-"&amp;$B1592))</f>
        <v/>
      </c>
      <c r="L1592" s="13" t="str">
        <f>IF($C1592="","",$J1592-$K1592)</f>
        <v/>
      </c>
      <c r="M1592" t="str">
        <f>IF($C1592="","",IF($L1592&lt;=0,"Payé",IF($K1592=0,"Impayé","Partiel")))</f>
        <v/>
      </c>
    </row>
    <row r="1593" spans="1:13" ht="15">
      <c r="A1593" s="17"/>
      <c r="B1593" t="str">
        <f>IF($A1593="","",YEAR($A1593)*100+MONTH($A1593))</f>
        <v/>
      </c>
      <c r="D1593" t="str">
        <f>IF($C1593="","",VLOOKUP($C1593,Baux!$A:$K,2,FALSE))</f>
        <v/>
      </c>
      <c r="E1593" t="str">
        <f>IF($C1593="","",VLOOKUP(VLOOKUP($C1593,Baux!$A:$K,3,FALSE),Locataires!$A:$I,2,FALSE))</f>
        <v/>
      </c>
      <c r="F1593" t="str">
        <f>IF($C1593="","",VLOOKUP($C1593,Baux!$A:$K,8,FALSE))</f>
        <v/>
      </c>
      <c r="G1593" s="12" t="str">
        <f>IF(OR($A1593="",$F1593=""),"",DATE(YEAR($A1593),MONTH($A1593),$F1593))</f>
        <v/>
      </c>
      <c r="H1593" s="13" t="str">
        <f>IF($C1593="","",VLOOKUP($C1593,Baux!$A:$K,6,FALSE))</f>
        <v/>
      </c>
      <c r="I1593" s="13" t="str">
        <f>IF($C1593="","",VLOOKUP($C1593,Baux!$A:$K,7,FALSE))</f>
        <v/>
      </c>
      <c r="J1593" s="13" t="str">
        <f>IF($C1593="","",$H1593+$I1593)</f>
        <v/>
      </c>
      <c r="K1593" s="13" t="str">
        <f>IF($C1593="","",SUMIFS(Banque_Transactions!$E:$E,Banque_Transactions!$G:$G,$C1593&amp;"-"&amp;$B1593))</f>
        <v/>
      </c>
      <c r="L1593" s="13" t="str">
        <f>IF($C1593="","",$J1593-$K1593)</f>
        <v/>
      </c>
      <c r="M1593" t="str">
        <f>IF($C1593="","",IF($L1593&lt;=0,"Payé",IF($K1593=0,"Impayé","Partiel")))</f>
        <v/>
      </c>
    </row>
    <row r="1594" spans="1:13" ht="15">
      <c r="A1594" s="17"/>
      <c r="B1594" t="str">
        <f>IF($A1594="","",YEAR($A1594)*100+MONTH($A1594))</f>
        <v/>
      </c>
      <c r="D1594" t="str">
        <f>IF($C1594="","",VLOOKUP($C1594,Baux!$A:$K,2,FALSE))</f>
        <v/>
      </c>
      <c r="E1594" t="str">
        <f>IF($C1594="","",VLOOKUP(VLOOKUP($C1594,Baux!$A:$K,3,FALSE),Locataires!$A:$I,2,FALSE))</f>
        <v/>
      </c>
      <c r="F1594" t="str">
        <f>IF($C1594="","",VLOOKUP($C1594,Baux!$A:$K,8,FALSE))</f>
        <v/>
      </c>
      <c r="G1594" s="12" t="str">
        <f>IF(OR($A1594="",$F1594=""),"",DATE(YEAR($A1594),MONTH($A1594),$F1594))</f>
        <v/>
      </c>
      <c r="H1594" s="13" t="str">
        <f>IF($C1594="","",VLOOKUP($C1594,Baux!$A:$K,6,FALSE))</f>
        <v/>
      </c>
      <c r="I1594" s="13" t="str">
        <f>IF($C1594="","",VLOOKUP($C1594,Baux!$A:$K,7,FALSE))</f>
        <v/>
      </c>
      <c r="J1594" s="13" t="str">
        <f>IF($C1594="","",$H1594+$I1594)</f>
        <v/>
      </c>
      <c r="K1594" s="13" t="str">
        <f>IF($C1594="","",SUMIFS(Banque_Transactions!$E:$E,Banque_Transactions!$G:$G,$C1594&amp;"-"&amp;$B1594))</f>
        <v/>
      </c>
      <c r="L1594" s="13" t="str">
        <f>IF($C1594="","",$J1594-$K1594)</f>
        <v/>
      </c>
      <c r="M1594" t="str">
        <f>IF($C1594="","",IF($L1594&lt;=0,"Payé",IF($K1594=0,"Impayé","Partiel")))</f>
        <v/>
      </c>
    </row>
    <row r="1595" spans="1:13" ht="15">
      <c r="A1595" s="17"/>
      <c r="B1595" t="str">
        <f>IF($A1595="","",YEAR($A1595)*100+MONTH($A1595))</f>
        <v/>
      </c>
      <c r="D1595" t="str">
        <f>IF($C1595="","",VLOOKUP($C1595,Baux!$A:$K,2,FALSE))</f>
        <v/>
      </c>
      <c r="E1595" t="str">
        <f>IF($C1595="","",VLOOKUP(VLOOKUP($C1595,Baux!$A:$K,3,FALSE),Locataires!$A:$I,2,FALSE))</f>
        <v/>
      </c>
      <c r="F1595" t="str">
        <f>IF($C1595="","",VLOOKUP($C1595,Baux!$A:$K,8,FALSE))</f>
        <v/>
      </c>
      <c r="G1595" s="12" t="str">
        <f>IF(OR($A1595="",$F1595=""),"",DATE(YEAR($A1595),MONTH($A1595),$F1595))</f>
        <v/>
      </c>
      <c r="H1595" s="13" t="str">
        <f>IF($C1595="","",VLOOKUP($C1595,Baux!$A:$K,6,FALSE))</f>
        <v/>
      </c>
      <c r="I1595" s="13" t="str">
        <f>IF($C1595="","",VLOOKUP($C1595,Baux!$A:$K,7,FALSE))</f>
        <v/>
      </c>
      <c r="J1595" s="13" t="str">
        <f>IF($C1595="","",$H1595+$I1595)</f>
        <v/>
      </c>
      <c r="K1595" s="13" t="str">
        <f>IF($C1595="","",SUMIFS(Banque_Transactions!$E:$E,Banque_Transactions!$G:$G,$C1595&amp;"-"&amp;$B1595))</f>
        <v/>
      </c>
      <c r="L1595" s="13" t="str">
        <f>IF($C1595="","",$J1595-$K1595)</f>
        <v/>
      </c>
      <c r="M1595" t="str">
        <f>IF($C1595="","",IF($L1595&lt;=0,"Payé",IF($K1595=0,"Impayé","Partiel")))</f>
        <v/>
      </c>
    </row>
    <row r="1596" spans="1:13" ht="15">
      <c r="A1596" s="17"/>
      <c r="B1596" t="str">
        <f>IF($A1596="","",YEAR($A1596)*100+MONTH($A1596))</f>
        <v/>
      </c>
      <c r="D1596" t="str">
        <f>IF($C1596="","",VLOOKUP($C1596,Baux!$A:$K,2,FALSE))</f>
        <v/>
      </c>
      <c r="E1596" t="str">
        <f>IF($C1596="","",VLOOKUP(VLOOKUP($C1596,Baux!$A:$K,3,FALSE),Locataires!$A:$I,2,FALSE))</f>
        <v/>
      </c>
      <c r="F1596" t="str">
        <f>IF($C1596="","",VLOOKUP($C1596,Baux!$A:$K,8,FALSE))</f>
        <v/>
      </c>
      <c r="G1596" s="12" t="str">
        <f>IF(OR($A1596="",$F1596=""),"",DATE(YEAR($A1596),MONTH($A1596),$F1596))</f>
        <v/>
      </c>
      <c r="H1596" s="13" t="str">
        <f>IF($C1596="","",VLOOKUP($C1596,Baux!$A:$K,6,FALSE))</f>
        <v/>
      </c>
      <c r="I1596" s="13" t="str">
        <f>IF($C1596="","",VLOOKUP($C1596,Baux!$A:$K,7,FALSE))</f>
        <v/>
      </c>
      <c r="J1596" s="13" t="str">
        <f>IF($C1596="","",$H1596+$I1596)</f>
        <v/>
      </c>
      <c r="K1596" s="13" t="str">
        <f>IF($C1596="","",SUMIFS(Banque_Transactions!$E:$E,Banque_Transactions!$G:$G,$C1596&amp;"-"&amp;$B1596))</f>
        <v/>
      </c>
      <c r="L1596" s="13" t="str">
        <f>IF($C1596="","",$J1596-$K1596)</f>
        <v/>
      </c>
      <c r="M1596" t="str">
        <f>IF($C1596="","",IF($L1596&lt;=0,"Payé",IF($K1596=0,"Impayé","Partiel")))</f>
        <v/>
      </c>
    </row>
    <row r="1597" spans="1:13" ht="15">
      <c r="A1597" s="17"/>
      <c r="B1597" t="str">
        <f>IF($A1597="","",YEAR($A1597)*100+MONTH($A1597))</f>
        <v/>
      </c>
      <c r="D1597" t="str">
        <f>IF($C1597="","",VLOOKUP($C1597,Baux!$A:$K,2,FALSE))</f>
        <v/>
      </c>
      <c r="E1597" t="str">
        <f>IF($C1597="","",VLOOKUP(VLOOKUP($C1597,Baux!$A:$K,3,FALSE),Locataires!$A:$I,2,FALSE))</f>
        <v/>
      </c>
      <c r="F1597" t="str">
        <f>IF($C1597="","",VLOOKUP($C1597,Baux!$A:$K,8,FALSE))</f>
        <v/>
      </c>
      <c r="G1597" s="12" t="str">
        <f>IF(OR($A1597="",$F1597=""),"",DATE(YEAR($A1597),MONTH($A1597),$F1597))</f>
        <v/>
      </c>
      <c r="H1597" s="13" t="str">
        <f>IF($C1597="","",VLOOKUP($C1597,Baux!$A:$K,6,FALSE))</f>
        <v/>
      </c>
      <c r="I1597" s="13" t="str">
        <f>IF($C1597="","",VLOOKUP($C1597,Baux!$A:$K,7,FALSE))</f>
        <v/>
      </c>
      <c r="J1597" s="13" t="str">
        <f>IF($C1597="","",$H1597+$I1597)</f>
        <v/>
      </c>
      <c r="K1597" s="13" t="str">
        <f>IF($C1597="","",SUMIFS(Banque_Transactions!$E:$E,Banque_Transactions!$G:$G,$C1597&amp;"-"&amp;$B1597))</f>
        <v/>
      </c>
      <c r="L1597" s="13" t="str">
        <f>IF($C1597="","",$J1597-$K1597)</f>
        <v/>
      </c>
      <c r="M1597" t="str">
        <f>IF($C1597="","",IF($L1597&lt;=0,"Payé",IF($K1597=0,"Impayé","Partiel")))</f>
        <v/>
      </c>
    </row>
    <row r="1598" spans="1:13" ht="15">
      <c r="A1598" s="17"/>
      <c r="B1598" t="str">
        <f>IF($A1598="","",YEAR($A1598)*100+MONTH($A1598))</f>
        <v/>
      </c>
      <c r="D1598" t="str">
        <f>IF($C1598="","",VLOOKUP($C1598,Baux!$A:$K,2,FALSE))</f>
        <v/>
      </c>
      <c r="E1598" t="str">
        <f>IF($C1598="","",VLOOKUP(VLOOKUP($C1598,Baux!$A:$K,3,FALSE),Locataires!$A:$I,2,FALSE))</f>
        <v/>
      </c>
      <c r="F1598" t="str">
        <f>IF($C1598="","",VLOOKUP($C1598,Baux!$A:$K,8,FALSE))</f>
        <v/>
      </c>
      <c r="G1598" s="12" t="str">
        <f>IF(OR($A1598="",$F1598=""),"",DATE(YEAR($A1598),MONTH($A1598),$F1598))</f>
        <v/>
      </c>
      <c r="H1598" s="13" t="str">
        <f>IF($C1598="","",VLOOKUP($C1598,Baux!$A:$K,6,FALSE))</f>
        <v/>
      </c>
      <c r="I1598" s="13" t="str">
        <f>IF($C1598="","",VLOOKUP($C1598,Baux!$A:$K,7,FALSE))</f>
        <v/>
      </c>
      <c r="J1598" s="13" t="str">
        <f>IF($C1598="","",$H1598+$I1598)</f>
        <v/>
      </c>
      <c r="K1598" s="13" t="str">
        <f>IF($C1598="","",SUMIFS(Banque_Transactions!$E:$E,Banque_Transactions!$G:$G,$C1598&amp;"-"&amp;$B1598))</f>
        <v/>
      </c>
      <c r="L1598" s="13" t="str">
        <f>IF($C1598="","",$J1598-$K1598)</f>
        <v/>
      </c>
      <c r="M1598" t="str">
        <f>IF($C1598="","",IF($L1598&lt;=0,"Payé",IF($K1598=0,"Impayé","Partiel")))</f>
        <v/>
      </c>
    </row>
    <row r="1599" spans="1:13" ht="15">
      <c r="A1599" s="17"/>
      <c r="B1599" t="str">
        <f>IF($A1599="","",YEAR($A1599)*100+MONTH($A1599))</f>
        <v/>
      </c>
      <c r="D1599" t="str">
        <f>IF($C1599="","",VLOOKUP($C1599,Baux!$A:$K,2,FALSE))</f>
        <v/>
      </c>
      <c r="E1599" t="str">
        <f>IF($C1599="","",VLOOKUP(VLOOKUP($C1599,Baux!$A:$K,3,FALSE),Locataires!$A:$I,2,FALSE))</f>
        <v/>
      </c>
      <c r="F1599" t="str">
        <f>IF($C1599="","",VLOOKUP($C1599,Baux!$A:$K,8,FALSE))</f>
        <v/>
      </c>
      <c r="G1599" s="12" t="str">
        <f>IF(OR($A1599="",$F1599=""),"",DATE(YEAR($A1599),MONTH($A1599),$F1599))</f>
        <v/>
      </c>
      <c r="H1599" s="13" t="str">
        <f>IF($C1599="","",VLOOKUP($C1599,Baux!$A:$K,6,FALSE))</f>
        <v/>
      </c>
      <c r="I1599" s="13" t="str">
        <f>IF($C1599="","",VLOOKUP($C1599,Baux!$A:$K,7,FALSE))</f>
        <v/>
      </c>
      <c r="J1599" s="13" t="str">
        <f>IF($C1599="","",$H1599+$I1599)</f>
        <v/>
      </c>
      <c r="K1599" s="13" t="str">
        <f>IF($C1599="","",SUMIFS(Banque_Transactions!$E:$E,Banque_Transactions!$G:$G,$C1599&amp;"-"&amp;$B1599))</f>
        <v/>
      </c>
      <c r="L1599" s="13" t="str">
        <f>IF($C1599="","",$J1599-$K1599)</f>
        <v/>
      </c>
      <c r="M1599" t="str">
        <f>IF($C1599="","",IF($L1599&lt;=0,"Payé",IF($K1599=0,"Impayé","Partiel")))</f>
        <v/>
      </c>
    </row>
    <row r="1600" spans="1:13" ht="15">
      <c r="A1600" s="17"/>
      <c r="B1600" t="str">
        <f>IF($A1600="","",YEAR($A1600)*100+MONTH($A1600))</f>
        <v/>
      </c>
      <c r="D1600" t="str">
        <f>IF($C1600="","",VLOOKUP($C1600,Baux!$A:$K,2,FALSE))</f>
        <v/>
      </c>
      <c r="E1600" t="str">
        <f>IF($C1600="","",VLOOKUP(VLOOKUP($C1600,Baux!$A:$K,3,FALSE),Locataires!$A:$I,2,FALSE))</f>
        <v/>
      </c>
      <c r="F1600" t="str">
        <f>IF($C1600="","",VLOOKUP($C1600,Baux!$A:$K,8,FALSE))</f>
        <v/>
      </c>
      <c r="G1600" s="12" t="str">
        <f>IF(OR($A1600="",$F1600=""),"",DATE(YEAR($A1600),MONTH($A1600),$F1600))</f>
        <v/>
      </c>
      <c r="H1600" s="13" t="str">
        <f>IF($C1600="","",VLOOKUP($C1600,Baux!$A:$K,6,FALSE))</f>
        <v/>
      </c>
      <c r="I1600" s="13" t="str">
        <f>IF($C1600="","",VLOOKUP($C1600,Baux!$A:$K,7,FALSE))</f>
        <v/>
      </c>
      <c r="J1600" s="13" t="str">
        <f>IF($C1600="","",$H1600+$I1600)</f>
        <v/>
      </c>
      <c r="K1600" s="13" t="str">
        <f>IF($C1600="","",SUMIFS(Banque_Transactions!$E:$E,Banque_Transactions!$G:$G,$C1600&amp;"-"&amp;$B1600))</f>
        <v/>
      </c>
      <c r="L1600" s="13" t="str">
        <f>IF($C1600="","",$J1600-$K1600)</f>
        <v/>
      </c>
      <c r="M1600" t="str">
        <f>IF($C1600="","",IF($L1600&lt;=0,"Payé",IF($K1600=0,"Impayé","Partiel")))</f>
        <v/>
      </c>
    </row>
    <row r="1601" spans="1:13" ht="15">
      <c r="A1601" s="17"/>
      <c r="B1601" t="str">
        <f>IF($A1601="","",YEAR($A1601)*100+MONTH($A1601))</f>
        <v/>
      </c>
      <c r="D1601" t="str">
        <f>IF($C1601="","",VLOOKUP($C1601,Baux!$A:$K,2,FALSE))</f>
        <v/>
      </c>
      <c r="E1601" t="str">
        <f>IF($C1601="","",VLOOKUP(VLOOKUP($C1601,Baux!$A:$K,3,FALSE),Locataires!$A:$I,2,FALSE))</f>
        <v/>
      </c>
      <c r="F1601" t="str">
        <f>IF($C1601="","",VLOOKUP($C1601,Baux!$A:$K,8,FALSE))</f>
        <v/>
      </c>
      <c r="G1601" s="12" t="str">
        <f>IF(OR($A1601="",$F1601=""),"",DATE(YEAR($A1601),MONTH($A1601),$F1601))</f>
        <v/>
      </c>
      <c r="H1601" s="13" t="str">
        <f>IF($C1601="","",VLOOKUP($C1601,Baux!$A:$K,6,FALSE))</f>
        <v/>
      </c>
      <c r="I1601" s="13" t="str">
        <f>IF($C1601="","",VLOOKUP($C1601,Baux!$A:$K,7,FALSE))</f>
        <v/>
      </c>
      <c r="J1601" s="13" t="str">
        <f>IF($C1601="","",$H1601+$I1601)</f>
        <v/>
      </c>
      <c r="K1601" s="13" t="str">
        <f>IF($C1601="","",SUMIFS(Banque_Transactions!$E:$E,Banque_Transactions!$G:$G,$C1601&amp;"-"&amp;$B1601))</f>
        <v/>
      </c>
      <c r="L1601" s="13" t="str">
        <f>IF($C1601="","",$J1601-$K1601)</f>
        <v/>
      </c>
      <c r="M1601" t="str">
        <f>IF($C1601="","",IF($L1601&lt;=0,"Payé",IF($K1601=0,"Impayé","Partiel")))</f>
        <v/>
      </c>
    </row>
    <row r="1602" spans="1:13" ht="15">
      <c r="A1602" s="17"/>
      <c r="B1602" t="str">
        <f>IF($A1602="","",YEAR($A1602)*100+MONTH($A1602))</f>
        <v/>
      </c>
      <c r="D1602" t="str">
        <f>IF($C1602="","",VLOOKUP($C1602,Baux!$A:$K,2,FALSE))</f>
        <v/>
      </c>
      <c r="E1602" t="str">
        <f>IF($C1602="","",VLOOKUP(VLOOKUP($C1602,Baux!$A:$K,3,FALSE),Locataires!$A:$I,2,FALSE))</f>
        <v/>
      </c>
      <c r="F1602" t="str">
        <f>IF($C1602="","",VLOOKUP($C1602,Baux!$A:$K,8,FALSE))</f>
        <v/>
      </c>
      <c r="G1602" s="12" t="str">
        <f>IF(OR($A1602="",$F1602=""),"",DATE(YEAR($A1602),MONTH($A1602),$F1602))</f>
        <v/>
      </c>
      <c r="H1602" s="13" t="str">
        <f>IF($C1602="","",VLOOKUP($C1602,Baux!$A:$K,6,FALSE))</f>
        <v/>
      </c>
      <c r="I1602" s="13" t="str">
        <f>IF($C1602="","",VLOOKUP($C1602,Baux!$A:$K,7,FALSE))</f>
        <v/>
      </c>
      <c r="J1602" s="13" t="str">
        <f>IF($C1602="","",$H1602+$I1602)</f>
        <v/>
      </c>
      <c r="K1602" s="13" t="str">
        <f>IF($C1602="","",SUMIFS(Banque_Transactions!$E:$E,Banque_Transactions!$G:$G,$C1602&amp;"-"&amp;$B1602))</f>
        <v/>
      </c>
      <c r="L1602" s="13" t="str">
        <f>IF($C1602="","",$J1602-$K1602)</f>
        <v/>
      </c>
      <c r="M1602" t="str">
        <f>IF($C1602="","",IF($L1602&lt;=0,"Payé",IF($K1602=0,"Impayé","Partiel")))</f>
        <v/>
      </c>
    </row>
    <row r="1603" spans="1:13" ht="15">
      <c r="A1603" s="17"/>
      <c r="B1603" t="str">
        <f>IF($A1603="","",YEAR($A1603)*100+MONTH($A1603))</f>
        <v/>
      </c>
      <c r="D1603" t="str">
        <f>IF($C1603="","",VLOOKUP($C1603,Baux!$A:$K,2,FALSE))</f>
        <v/>
      </c>
      <c r="E1603" t="str">
        <f>IF($C1603="","",VLOOKUP(VLOOKUP($C1603,Baux!$A:$K,3,FALSE),Locataires!$A:$I,2,FALSE))</f>
        <v/>
      </c>
      <c r="F1603" t="str">
        <f>IF($C1603="","",VLOOKUP($C1603,Baux!$A:$K,8,FALSE))</f>
        <v/>
      </c>
      <c r="G1603" s="12" t="str">
        <f>IF(OR($A1603="",$F1603=""),"",DATE(YEAR($A1603),MONTH($A1603),$F1603))</f>
        <v/>
      </c>
      <c r="H1603" s="13" t="str">
        <f>IF($C1603="","",VLOOKUP($C1603,Baux!$A:$K,6,FALSE))</f>
        <v/>
      </c>
      <c r="I1603" s="13" t="str">
        <f>IF($C1603="","",VLOOKUP($C1603,Baux!$A:$K,7,FALSE))</f>
        <v/>
      </c>
      <c r="J1603" s="13" t="str">
        <f>IF($C1603="","",$H1603+$I1603)</f>
        <v/>
      </c>
      <c r="K1603" s="13" t="str">
        <f>IF($C1603="","",SUMIFS(Banque_Transactions!$E:$E,Banque_Transactions!$G:$G,$C1603&amp;"-"&amp;$B1603))</f>
        <v/>
      </c>
      <c r="L1603" s="13" t="str">
        <f>IF($C1603="","",$J1603-$K1603)</f>
        <v/>
      </c>
      <c r="M1603" t="str">
        <f>IF($C1603="","",IF($L1603&lt;=0,"Payé",IF($K1603=0,"Impayé","Partiel")))</f>
        <v/>
      </c>
    </row>
    <row r="1604" spans="1:13" ht="15">
      <c r="A1604" s="17"/>
      <c r="B1604" t="str">
        <f>IF($A1604="","",YEAR($A1604)*100+MONTH($A1604))</f>
        <v/>
      </c>
      <c r="D1604" t="str">
        <f>IF($C1604="","",VLOOKUP($C1604,Baux!$A:$K,2,FALSE))</f>
        <v/>
      </c>
      <c r="E1604" t="str">
        <f>IF($C1604="","",VLOOKUP(VLOOKUP($C1604,Baux!$A:$K,3,FALSE),Locataires!$A:$I,2,FALSE))</f>
        <v/>
      </c>
      <c r="F1604" t="str">
        <f>IF($C1604="","",VLOOKUP($C1604,Baux!$A:$K,8,FALSE))</f>
        <v/>
      </c>
      <c r="G1604" s="12" t="str">
        <f>IF(OR($A1604="",$F1604=""),"",DATE(YEAR($A1604),MONTH($A1604),$F1604))</f>
        <v/>
      </c>
      <c r="H1604" s="13" t="str">
        <f>IF($C1604="","",VLOOKUP($C1604,Baux!$A:$K,6,FALSE))</f>
        <v/>
      </c>
      <c r="I1604" s="13" t="str">
        <f>IF($C1604="","",VLOOKUP($C1604,Baux!$A:$K,7,FALSE))</f>
        <v/>
      </c>
      <c r="J1604" s="13" t="str">
        <f>IF($C1604="","",$H1604+$I1604)</f>
        <v/>
      </c>
      <c r="K1604" s="13" t="str">
        <f>IF($C1604="","",SUMIFS(Banque_Transactions!$E:$E,Banque_Transactions!$G:$G,$C1604&amp;"-"&amp;$B1604))</f>
        <v/>
      </c>
      <c r="L1604" s="13" t="str">
        <f>IF($C1604="","",$J1604-$K1604)</f>
        <v/>
      </c>
      <c r="M1604" t="str">
        <f>IF($C1604="","",IF($L1604&lt;=0,"Payé",IF($K1604=0,"Impayé","Partiel")))</f>
        <v/>
      </c>
    </row>
    <row r="1605" spans="1:13" ht="15">
      <c r="A1605" s="17"/>
      <c r="B1605" t="str">
        <f>IF($A1605="","",YEAR($A1605)*100+MONTH($A1605))</f>
        <v/>
      </c>
      <c r="D1605" t="str">
        <f>IF($C1605="","",VLOOKUP($C1605,Baux!$A:$K,2,FALSE))</f>
        <v/>
      </c>
      <c r="E1605" t="str">
        <f>IF($C1605="","",VLOOKUP(VLOOKUP($C1605,Baux!$A:$K,3,FALSE),Locataires!$A:$I,2,FALSE))</f>
        <v/>
      </c>
      <c r="F1605" t="str">
        <f>IF($C1605="","",VLOOKUP($C1605,Baux!$A:$K,8,FALSE))</f>
        <v/>
      </c>
      <c r="G1605" s="12" t="str">
        <f>IF(OR($A1605="",$F1605=""),"",DATE(YEAR($A1605),MONTH($A1605),$F1605))</f>
        <v/>
      </c>
      <c r="H1605" s="13" t="str">
        <f>IF($C1605="","",VLOOKUP($C1605,Baux!$A:$K,6,FALSE))</f>
        <v/>
      </c>
      <c r="I1605" s="13" t="str">
        <f>IF($C1605="","",VLOOKUP($C1605,Baux!$A:$K,7,FALSE))</f>
        <v/>
      </c>
      <c r="J1605" s="13" t="str">
        <f>IF($C1605="","",$H1605+$I1605)</f>
        <v/>
      </c>
      <c r="K1605" s="13" t="str">
        <f>IF($C1605="","",SUMIFS(Banque_Transactions!$E:$E,Banque_Transactions!$G:$G,$C1605&amp;"-"&amp;$B1605))</f>
        <v/>
      </c>
      <c r="L1605" s="13" t="str">
        <f>IF($C1605="","",$J1605-$K1605)</f>
        <v/>
      </c>
      <c r="M1605" t="str">
        <f>IF($C1605="","",IF($L1605&lt;=0,"Payé",IF($K1605=0,"Impayé","Partiel")))</f>
        <v/>
      </c>
    </row>
    <row r="1606" spans="1:13" ht="15">
      <c r="A1606" s="17"/>
      <c r="B1606" t="str">
        <f>IF($A1606="","",YEAR($A1606)*100+MONTH($A1606))</f>
        <v/>
      </c>
      <c r="D1606" t="str">
        <f>IF($C1606="","",VLOOKUP($C1606,Baux!$A:$K,2,FALSE))</f>
        <v/>
      </c>
      <c r="E1606" t="str">
        <f>IF($C1606="","",VLOOKUP(VLOOKUP($C1606,Baux!$A:$K,3,FALSE),Locataires!$A:$I,2,FALSE))</f>
        <v/>
      </c>
      <c r="F1606" t="str">
        <f>IF($C1606="","",VLOOKUP($C1606,Baux!$A:$K,8,FALSE))</f>
        <v/>
      </c>
      <c r="G1606" s="12" t="str">
        <f>IF(OR($A1606="",$F1606=""),"",DATE(YEAR($A1606),MONTH($A1606),$F1606))</f>
        <v/>
      </c>
      <c r="H1606" s="13" t="str">
        <f>IF($C1606="","",VLOOKUP($C1606,Baux!$A:$K,6,FALSE))</f>
        <v/>
      </c>
      <c r="I1606" s="13" t="str">
        <f>IF($C1606="","",VLOOKUP($C1606,Baux!$A:$K,7,FALSE))</f>
        <v/>
      </c>
      <c r="J1606" s="13" t="str">
        <f>IF($C1606="","",$H1606+$I1606)</f>
        <v/>
      </c>
      <c r="K1606" s="13" t="str">
        <f>IF($C1606="","",SUMIFS(Banque_Transactions!$E:$E,Banque_Transactions!$G:$G,$C1606&amp;"-"&amp;$B1606))</f>
        <v/>
      </c>
      <c r="L1606" s="13" t="str">
        <f>IF($C1606="","",$J1606-$K1606)</f>
        <v/>
      </c>
      <c r="M1606" t="str">
        <f>IF($C1606="","",IF($L1606&lt;=0,"Payé",IF($K1606=0,"Impayé","Partiel")))</f>
        <v/>
      </c>
    </row>
    <row r="1607" spans="1:13" ht="15">
      <c r="A1607" s="17"/>
      <c r="B1607" t="str">
        <f>IF($A1607="","",YEAR($A1607)*100+MONTH($A1607))</f>
        <v/>
      </c>
      <c r="D1607" t="str">
        <f>IF($C1607="","",VLOOKUP($C1607,Baux!$A:$K,2,FALSE))</f>
        <v/>
      </c>
      <c r="E1607" t="str">
        <f>IF($C1607="","",VLOOKUP(VLOOKUP($C1607,Baux!$A:$K,3,FALSE),Locataires!$A:$I,2,FALSE))</f>
        <v/>
      </c>
      <c r="F1607" t="str">
        <f>IF($C1607="","",VLOOKUP($C1607,Baux!$A:$K,8,FALSE))</f>
        <v/>
      </c>
      <c r="G1607" s="12" t="str">
        <f>IF(OR($A1607="",$F1607=""),"",DATE(YEAR($A1607),MONTH($A1607),$F1607))</f>
        <v/>
      </c>
      <c r="H1607" s="13" t="str">
        <f>IF($C1607="","",VLOOKUP($C1607,Baux!$A:$K,6,FALSE))</f>
        <v/>
      </c>
      <c r="I1607" s="13" t="str">
        <f>IF($C1607="","",VLOOKUP($C1607,Baux!$A:$K,7,FALSE))</f>
        <v/>
      </c>
      <c r="J1607" s="13" t="str">
        <f>IF($C1607="","",$H1607+$I1607)</f>
        <v/>
      </c>
      <c r="K1607" s="13" t="str">
        <f>IF($C1607="","",SUMIFS(Banque_Transactions!$E:$E,Banque_Transactions!$G:$G,$C1607&amp;"-"&amp;$B1607))</f>
        <v/>
      </c>
      <c r="L1607" s="13" t="str">
        <f>IF($C1607="","",$J1607-$K1607)</f>
        <v/>
      </c>
      <c r="M1607" t="str">
        <f>IF($C1607="","",IF($L1607&lt;=0,"Payé",IF($K1607=0,"Impayé","Partiel")))</f>
        <v/>
      </c>
    </row>
    <row r="1608" spans="1:13" ht="15">
      <c r="A1608" s="17"/>
      <c r="B1608" t="str">
        <f>IF($A1608="","",YEAR($A1608)*100+MONTH($A1608))</f>
        <v/>
      </c>
      <c r="D1608" t="str">
        <f>IF($C1608="","",VLOOKUP($C1608,Baux!$A:$K,2,FALSE))</f>
        <v/>
      </c>
      <c r="E1608" t="str">
        <f>IF($C1608="","",VLOOKUP(VLOOKUP($C1608,Baux!$A:$K,3,FALSE),Locataires!$A:$I,2,FALSE))</f>
        <v/>
      </c>
      <c r="F1608" t="str">
        <f>IF($C1608="","",VLOOKUP($C1608,Baux!$A:$K,8,FALSE))</f>
        <v/>
      </c>
      <c r="G1608" s="12" t="str">
        <f>IF(OR($A1608="",$F1608=""),"",DATE(YEAR($A1608),MONTH($A1608),$F1608))</f>
        <v/>
      </c>
      <c r="H1608" s="13" t="str">
        <f>IF($C1608="","",VLOOKUP($C1608,Baux!$A:$K,6,FALSE))</f>
        <v/>
      </c>
      <c r="I1608" s="13" t="str">
        <f>IF($C1608="","",VLOOKUP($C1608,Baux!$A:$K,7,FALSE))</f>
        <v/>
      </c>
      <c r="J1608" s="13" t="str">
        <f>IF($C1608="","",$H1608+$I1608)</f>
        <v/>
      </c>
      <c r="K1608" s="13" t="str">
        <f>IF($C1608="","",SUMIFS(Banque_Transactions!$E:$E,Banque_Transactions!$G:$G,$C1608&amp;"-"&amp;$B1608))</f>
        <v/>
      </c>
      <c r="L1608" s="13" t="str">
        <f>IF($C1608="","",$J1608-$K1608)</f>
        <v/>
      </c>
      <c r="M1608" t="str">
        <f>IF($C1608="","",IF($L1608&lt;=0,"Payé",IF($K1608=0,"Impayé","Partiel")))</f>
        <v/>
      </c>
    </row>
    <row r="1609" spans="1:13" ht="15">
      <c r="A1609" s="17"/>
      <c r="B1609" t="str">
        <f>IF($A1609="","",YEAR($A1609)*100+MONTH($A1609))</f>
        <v/>
      </c>
      <c r="D1609" t="str">
        <f>IF($C1609="","",VLOOKUP($C1609,Baux!$A:$K,2,FALSE))</f>
        <v/>
      </c>
      <c r="E1609" t="str">
        <f>IF($C1609="","",VLOOKUP(VLOOKUP($C1609,Baux!$A:$K,3,FALSE),Locataires!$A:$I,2,FALSE))</f>
        <v/>
      </c>
      <c r="F1609" t="str">
        <f>IF($C1609="","",VLOOKUP($C1609,Baux!$A:$K,8,FALSE))</f>
        <v/>
      </c>
      <c r="G1609" s="12" t="str">
        <f>IF(OR($A1609="",$F1609=""),"",DATE(YEAR($A1609),MONTH($A1609),$F1609))</f>
        <v/>
      </c>
      <c r="H1609" s="13" t="str">
        <f>IF($C1609="","",VLOOKUP($C1609,Baux!$A:$K,6,FALSE))</f>
        <v/>
      </c>
      <c r="I1609" s="13" t="str">
        <f>IF($C1609="","",VLOOKUP($C1609,Baux!$A:$K,7,FALSE))</f>
        <v/>
      </c>
      <c r="J1609" s="13" t="str">
        <f>IF($C1609="","",$H1609+$I1609)</f>
        <v/>
      </c>
      <c r="K1609" s="13" t="str">
        <f>IF($C1609="","",SUMIFS(Banque_Transactions!$E:$E,Banque_Transactions!$G:$G,$C1609&amp;"-"&amp;$B1609))</f>
        <v/>
      </c>
      <c r="L1609" s="13" t="str">
        <f>IF($C1609="","",$J1609-$K1609)</f>
        <v/>
      </c>
      <c r="M1609" t="str">
        <f>IF($C1609="","",IF($L1609&lt;=0,"Payé",IF($K1609=0,"Impayé","Partiel")))</f>
        <v/>
      </c>
    </row>
    <row r="1610" spans="1:13" ht="15">
      <c r="A1610" s="17"/>
      <c r="B1610" t="str">
        <f>IF($A1610="","",YEAR($A1610)*100+MONTH($A1610))</f>
        <v/>
      </c>
      <c r="D1610" t="str">
        <f>IF($C1610="","",VLOOKUP($C1610,Baux!$A:$K,2,FALSE))</f>
        <v/>
      </c>
      <c r="E1610" t="str">
        <f>IF($C1610="","",VLOOKUP(VLOOKUP($C1610,Baux!$A:$K,3,FALSE),Locataires!$A:$I,2,FALSE))</f>
        <v/>
      </c>
      <c r="F1610" t="str">
        <f>IF($C1610="","",VLOOKUP($C1610,Baux!$A:$K,8,FALSE))</f>
        <v/>
      </c>
      <c r="G1610" s="12" t="str">
        <f>IF(OR($A1610="",$F1610=""),"",DATE(YEAR($A1610),MONTH($A1610),$F1610))</f>
        <v/>
      </c>
      <c r="H1610" s="13" t="str">
        <f>IF($C1610="","",VLOOKUP($C1610,Baux!$A:$K,6,FALSE))</f>
        <v/>
      </c>
      <c r="I1610" s="13" t="str">
        <f>IF($C1610="","",VLOOKUP($C1610,Baux!$A:$K,7,FALSE))</f>
        <v/>
      </c>
      <c r="J1610" s="13" t="str">
        <f>IF($C1610="","",$H1610+$I1610)</f>
        <v/>
      </c>
      <c r="K1610" s="13" t="str">
        <f>IF($C1610="","",SUMIFS(Banque_Transactions!$E:$E,Banque_Transactions!$G:$G,$C1610&amp;"-"&amp;$B1610))</f>
        <v/>
      </c>
      <c r="L1610" s="13" t="str">
        <f>IF($C1610="","",$J1610-$K1610)</f>
        <v/>
      </c>
      <c r="M1610" t="str">
        <f>IF($C1610="","",IF($L1610&lt;=0,"Payé",IF($K1610=0,"Impayé","Partiel")))</f>
        <v/>
      </c>
    </row>
    <row r="1611" spans="1:13" ht="15">
      <c r="A1611" s="17"/>
      <c r="B1611" t="str">
        <f>IF($A1611="","",YEAR($A1611)*100+MONTH($A1611))</f>
        <v/>
      </c>
      <c r="D1611" t="str">
        <f>IF($C1611="","",VLOOKUP($C1611,Baux!$A:$K,2,FALSE))</f>
        <v/>
      </c>
      <c r="E1611" t="str">
        <f>IF($C1611="","",VLOOKUP(VLOOKUP($C1611,Baux!$A:$K,3,FALSE),Locataires!$A:$I,2,FALSE))</f>
        <v/>
      </c>
      <c r="F1611" t="str">
        <f>IF($C1611="","",VLOOKUP($C1611,Baux!$A:$K,8,FALSE))</f>
        <v/>
      </c>
      <c r="G1611" s="12" t="str">
        <f>IF(OR($A1611="",$F1611=""),"",DATE(YEAR($A1611),MONTH($A1611),$F1611))</f>
        <v/>
      </c>
      <c r="H1611" s="13" t="str">
        <f>IF($C1611="","",VLOOKUP($C1611,Baux!$A:$K,6,FALSE))</f>
        <v/>
      </c>
      <c r="I1611" s="13" t="str">
        <f>IF($C1611="","",VLOOKUP($C1611,Baux!$A:$K,7,FALSE))</f>
        <v/>
      </c>
      <c r="J1611" s="13" t="str">
        <f>IF($C1611="","",$H1611+$I1611)</f>
        <v/>
      </c>
      <c r="K1611" s="13" t="str">
        <f>IF($C1611="","",SUMIFS(Banque_Transactions!$E:$E,Banque_Transactions!$G:$G,$C1611&amp;"-"&amp;$B1611))</f>
        <v/>
      </c>
      <c r="L1611" s="13" t="str">
        <f>IF($C1611="","",$J1611-$K1611)</f>
        <v/>
      </c>
      <c r="M1611" t="str">
        <f>IF($C1611="","",IF($L1611&lt;=0,"Payé",IF($K1611=0,"Impayé","Partiel")))</f>
        <v/>
      </c>
    </row>
    <row r="1612" spans="1:13" ht="15">
      <c r="A1612" s="17"/>
      <c r="B1612" t="str">
        <f>IF($A1612="","",YEAR($A1612)*100+MONTH($A1612))</f>
        <v/>
      </c>
      <c r="D1612" t="str">
        <f>IF($C1612="","",VLOOKUP($C1612,Baux!$A:$K,2,FALSE))</f>
        <v/>
      </c>
      <c r="E1612" t="str">
        <f>IF($C1612="","",VLOOKUP(VLOOKUP($C1612,Baux!$A:$K,3,FALSE),Locataires!$A:$I,2,FALSE))</f>
        <v/>
      </c>
      <c r="F1612" t="str">
        <f>IF($C1612="","",VLOOKUP($C1612,Baux!$A:$K,8,FALSE))</f>
        <v/>
      </c>
      <c r="G1612" s="12" t="str">
        <f>IF(OR($A1612="",$F1612=""),"",DATE(YEAR($A1612),MONTH($A1612),$F1612))</f>
        <v/>
      </c>
      <c r="H1612" s="13" t="str">
        <f>IF($C1612="","",VLOOKUP($C1612,Baux!$A:$K,6,FALSE))</f>
        <v/>
      </c>
      <c r="I1612" s="13" t="str">
        <f>IF($C1612="","",VLOOKUP($C1612,Baux!$A:$K,7,FALSE))</f>
        <v/>
      </c>
      <c r="J1612" s="13" t="str">
        <f>IF($C1612="","",$H1612+$I1612)</f>
        <v/>
      </c>
      <c r="K1612" s="13" t="str">
        <f>IF($C1612="","",SUMIFS(Banque_Transactions!$E:$E,Banque_Transactions!$G:$G,$C1612&amp;"-"&amp;$B1612))</f>
        <v/>
      </c>
      <c r="L1612" s="13" t="str">
        <f>IF($C1612="","",$J1612-$K1612)</f>
        <v/>
      </c>
      <c r="M1612" t="str">
        <f>IF($C1612="","",IF($L1612&lt;=0,"Payé",IF($K1612=0,"Impayé","Partiel")))</f>
        <v/>
      </c>
    </row>
    <row r="1613" spans="1:13" ht="15">
      <c r="A1613" s="17"/>
      <c r="B1613" t="str">
        <f>IF($A1613="","",YEAR($A1613)*100+MONTH($A1613))</f>
        <v/>
      </c>
      <c r="D1613" t="str">
        <f>IF($C1613="","",VLOOKUP($C1613,Baux!$A:$K,2,FALSE))</f>
        <v/>
      </c>
      <c r="E1613" t="str">
        <f>IF($C1613="","",VLOOKUP(VLOOKUP($C1613,Baux!$A:$K,3,FALSE),Locataires!$A:$I,2,FALSE))</f>
        <v/>
      </c>
      <c r="F1613" t="str">
        <f>IF($C1613="","",VLOOKUP($C1613,Baux!$A:$K,8,FALSE))</f>
        <v/>
      </c>
      <c r="G1613" s="12" t="str">
        <f>IF(OR($A1613="",$F1613=""),"",DATE(YEAR($A1613),MONTH($A1613),$F1613))</f>
        <v/>
      </c>
      <c r="H1613" s="13" t="str">
        <f>IF($C1613="","",VLOOKUP($C1613,Baux!$A:$K,6,FALSE))</f>
        <v/>
      </c>
      <c r="I1613" s="13" t="str">
        <f>IF($C1613="","",VLOOKUP($C1613,Baux!$A:$K,7,FALSE))</f>
        <v/>
      </c>
      <c r="J1613" s="13" t="str">
        <f>IF($C1613="","",$H1613+$I1613)</f>
        <v/>
      </c>
      <c r="K1613" s="13" t="str">
        <f>IF($C1613="","",SUMIFS(Banque_Transactions!$E:$E,Banque_Transactions!$G:$G,$C1613&amp;"-"&amp;$B1613))</f>
        <v/>
      </c>
      <c r="L1613" s="13" t="str">
        <f>IF($C1613="","",$J1613-$K1613)</f>
        <v/>
      </c>
      <c r="M1613" t="str">
        <f>IF($C1613="","",IF($L1613&lt;=0,"Payé",IF($K1613=0,"Impayé","Partiel")))</f>
        <v/>
      </c>
    </row>
    <row r="1614" spans="1:13" ht="15">
      <c r="A1614" s="17"/>
      <c r="B1614" t="str">
        <f>IF($A1614="","",YEAR($A1614)*100+MONTH($A1614))</f>
        <v/>
      </c>
      <c r="D1614" t="str">
        <f>IF($C1614="","",VLOOKUP($C1614,Baux!$A:$K,2,FALSE))</f>
        <v/>
      </c>
      <c r="E1614" t="str">
        <f>IF($C1614="","",VLOOKUP(VLOOKUP($C1614,Baux!$A:$K,3,FALSE),Locataires!$A:$I,2,FALSE))</f>
        <v/>
      </c>
      <c r="F1614" t="str">
        <f>IF($C1614="","",VLOOKUP($C1614,Baux!$A:$K,8,FALSE))</f>
        <v/>
      </c>
      <c r="G1614" s="12" t="str">
        <f>IF(OR($A1614="",$F1614=""),"",DATE(YEAR($A1614),MONTH($A1614),$F1614))</f>
        <v/>
      </c>
      <c r="H1614" s="13" t="str">
        <f>IF($C1614="","",VLOOKUP($C1614,Baux!$A:$K,6,FALSE))</f>
        <v/>
      </c>
      <c r="I1614" s="13" t="str">
        <f>IF($C1614="","",VLOOKUP($C1614,Baux!$A:$K,7,FALSE))</f>
        <v/>
      </c>
      <c r="J1614" s="13" t="str">
        <f>IF($C1614="","",$H1614+$I1614)</f>
        <v/>
      </c>
      <c r="K1614" s="13" t="str">
        <f>IF($C1614="","",SUMIFS(Banque_Transactions!$E:$E,Banque_Transactions!$G:$G,$C1614&amp;"-"&amp;$B1614))</f>
        <v/>
      </c>
      <c r="L1614" s="13" t="str">
        <f>IF($C1614="","",$J1614-$K1614)</f>
        <v/>
      </c>
      <c r="M1614" t="str">
        <f>IF($C1614="","",IF($L1614&lt;=0,"Payé",IF($K1614=0,"Impayé","Partiel")))</f>
        <v/>
      </c>
    </row>
    <row r="1615" spans="1:13" ht="15">
      <c r="A1615" s="17"/>
      <c r="B1615" t="str">
        <f>IF($A1615="","",YEAR($A1615)*100+MONTH($A1615))</f>
        <v/>
      </c>
      <c r="D1615" t="str">
        <f>IF($C1615="","",VLOOKUP($C1615,Baux!$A:$K,2,FALSE))</f>
        <v/>
      </c>
      <c r="E1615" t="str">
        <f>IF($C1615="","",VLOOKUP(VLOOKUP($C1615,Baux!$A:$K,3,FALSE),Locataires!$A:$I,2,FALSE))</f>
        <v/>
      </c>
      <c r="F1615" t="str">
        <f>IF($C1615="","",VLOOKUP($C1615,Baux!$A:$K,8,FALSE))</f>
        <v/>
      </c>
      <c r="G1615" s="12" t="str">
        <f>IF(OR($A1615="",$F1615=""),"",DATE(YEAR($A1615),MONTH($A1615),$F1615))</f>
        <v/>
      </c>
      <c r="H1615" s="13" t="str">
        <f>IF($C1615="","",VLOOKUP($C1615,Baux!$A:$K,6,FALSE))</f>
        <v/>
      </c>
      <c r="I1615" s="13" t="str">
        <f>IF($C1615="","",VLOOKUP($C1615,Baux!$A:$K,7,FALSE))</f>
        <v/>
      </c>
      <c r="J1615" s="13" t="str">
        <f>IF($C1615="","",$H1615+$I1615)</f>
        <v/>
      </c>
      <c r="K1615" s="13" t="str">
        <f>IF($C1615="","",SUMIFS(Banque_Transactions!$E:$E,Banque_Transactions!$G:$G,$C1615&amp;"-"&amp;$B1615))</f>
        <v/>
      </c>
      <c r="L1615" s="13" t="str">
        <f>IF($C1615="","",$J1615-$K1615)</f>
        <v/>
      </c>
      <c r="M1615" t="str">
        <f>IF($C1615="","",IF($L1615&lt;=0,"Payé",IF($K1615=0,"Impayé","Partiel")))</f>
        <v/>
      </c>
    </row>
    <row r="1616" spans="1:13" ht="15">
      <c r="A1616" s="17"/>
      <c r="B1616" t="str">
        <f>IF($A1616="","",YEAR($A1616)*100+MONTH($A1616))</f>
        <v/>
      </c>
      <c r="D1616" t="str">
        <f>IF($C1616="","",VLOOKUP($C1616,Baux!$A:$K,2,FALSE))</f>
        <v/>
      </c>
      <c r="E1616" t="str">
        <f>IF($C1616="","",VLOOKUP(VLOOKUP($C1616,Baux!$A:$K,3,FALSE),Locataires!$A:$I,2,FALSE))</f>
        <v/>
      </c>
      <c r="F1616" t="str">
        <f>IF($C1616="","",VLOOKUP($C1616,Baux!$A:$K,8,FALSE))</f>
        <v/>
      </c>
      <c r="G1616" s="12" t="str">
        <f>IF(OR($A1616="",$F1616=""),"",DATE(YEAR($A1616),MONTH($A1616),$F1616))</f>
        <v/>
      </c>
      <c r="H1616" s="13" t="str">
        <f>IF($C1616="","",VLOOKUP($C1616,Baux!$A:$K,6,FALSE))</f>
        <v/>
      </c>
      <c r="I1616" s="13" t="str">
        <f>IF($C1616="","",VLOOKUP($C1616,Baux!$A:$K,7,FALSE))</f>
        <v/>
      </c>
      <c r="J1616" s="13" t="str">
        <f>IF($C1616="","",$H1616+$I1616)</f>
        <v/>
      </c>
      <c r="K1616" s="13" t="str">
        <f>IF($C1616="","",SUMIFS(Banque_Transactions!$E:$E,Banque_Transactions!$G:$G,$C1616&amp;"-"&amp;$B1616))</f>
        <v/>
      </c>
      <c r="L1616" s="13" t="str">
        <f>IF($C1616="","",$J1616-$K1616)</f>
        <v/>
      </c>
      <c r="M1616" t="str">
        <f>IF($C1616="","",IF($L1616&lt;=0,"Payé",IF($K1616=0,"Impayé","Partiel")))</f>
        <v/>
      </c>
    </row>
    <row r="1617" spans="1:13" ht="15">
      <c r="A1617" s="17"/>
      <c r="B1617" t="str">
        <f>IF($A1617="","",YEAR($A1617)*100+MONTH($A1617))</f>
        <v/>
      </c>
      <c r="D1617" t="str">
        <f>IF($C1617="","",VLOOKUP($C1617,Baux!$A:$K,2,FALSE))</f>
        <v/>
      </c>
      <c r="E1617" t="str">
        <f>IF($C1617="","",VLOOKUP(VLOOKUP($C1617,Baux!$A:$K,3,FALSE),Locataires!$A:$I,2,FALSE))</f>
        <v/>
      </c>
      <c r="F1617" t="str">
        <f>IF($C1617="","",VLOOKUP($C1617,Baux!$A:$K,8,FALSE))</f>
        <v/>
      </c>
      <c r="G1617" s="12" t="str">
        <f>IF(OR($A1617="",$F1617=""),"",DATE(YEAR($A1617),MONTH($A1617),$F1617))</f>
        <v/>
      </c>
      <c r="H1617" s="13" t="str">
        <f>IF($C1617="","",VLOOKUP($C1617,Baux!$A:$K,6,FALSE))</f>
        <v/>
      </c>
      <c r="I1617" s="13" t="str">
        <f>IF($C1617="","",VLOOKUP($C1617,Baux!$A:$K,7,FALSE))</f>
        <v/>
      </c>
      <c r="J1617" s="13" t="str">
        <f>IF($C1617="","",$H1617+$I1617)</f>
        <v/>
      </c>
      <c r="K1617" s="13" t="str">
        <f>IF($C1617="","",SUMIFS(Banque_Transactions!$E:$E,Banque_Transactions!$G:$G,$C1617&amp;"-"&amp;$B1617))</f>
        <v/>
      </c>
      <c r="L1617" s="13" t="str">
        <f>IF($C1617="","",$J1617-$K1617)</f>
        <v/>
      </c>
      <c r="M1617" t="str">
        <f>IF($C1617="","",IF($L1617&lt;=0,"Payé",IF($K1617=0,"Impayé","Partiel")))</f>
        <v/>
      </c>
    </row>
    <row r="1618" spans="1:13" ht="15">
      <c r="A1618" s="17"/>
      <c r="B1618" t="str">
        <f>IF($A1618="","",YEAR($A1618)*100+MONTH($A1618))</f>
        <v/>
      </c>
      <c r="D1618" t="str">
        <f>IF($C1618="","",VLOOKUP($C1618,Baux!$A:$K,2,FALSE))</f>
        <v/>
      </c>
      <c r="E1618" t="str">
        <f>IF($C1618="","",VLOOKUP(VLOOKUP($C1618,Baux!$A:$K,3,FALSE),Locataires!$A:$I,2,FALSE))</f>
        <v/>
      </c>
      <c r="F1618" t="str">
        <f>IF($C1618="","",VLOOKUP($C1618,Baux!$A:$K,8,FALSE))</f>
        <v/>
      </c>
      <c r="G1618" s="12" t="str">
        <f>IF(OR($A1618="",$F1618=""),"",DATE(YEAR($A1618),MONTH($A1618),$F1618))</f>
        <v/>
      </c>
      <c r="H1618" s="13" t="str">
        <f>IF($C1618="","",VLOOKUP($C1618,Baux!$A:$K,6,FALSE))</f>
        <v/>
      </c>
      <c r="I1618" s="13" t="str">
        <f>IF($C1618="","",VLOOKUP($C1618,Baux!$A:$K,7,FALSE))</f>
        <v/>
      </c>
      <c r="J1618" s="13" t="str">
        <f>IF($C1618="","",$H1618+$I1618)</f>
        <v/>
      </c>
      <c r="K1618" s="13" t="str">
        <f>IF($C1618="","",SUMIFS(Banque_Transactions!$E:$E,Banque_Transactions!$G:$G,$C1618&amp;"-"&amp;$B1618))</f>
        <v/>
      </c>
      <c r="L1618" s="13" t="str">
        <f>IF($C1618="","",$J1618-$K1618)</f>
        <v/>
      </c>
      <c r="M1618" t="str">
        <f>IF($C1618="","",IF($L1618&lt;=0,"Payé",IF($K1618=0,"Impayé","Partiel")))</f>
        <v/>
      </c>
    </row>
    <row r="1619" spans="1:13" ht="15">
      <c r="A1619" s="17"/>
      <c r="B1619" t="str">
        <f>IF($A1619="","",YEAR($A1619)*100+MONTH($A1619))</f>
        <v/>
      </c>
      <c r="D1619" t="str">
        <f>IF($C1619="","",VLOOKUP($C1619,Baux!$A:$K,2,FALSE))</f>
        <v/>
      </c>
      <c r="E1619" t="str">
        <f>IF($C1619="","",VLOOKUP(VLOOKUP($C1619,Baux!$A:$K,3,FALSE),Locataires!$A:$I,2,FALSE))</f>
        <v/>
      </c>
      <c r="F1619" t="str">
        <f>IF($C1619="","",VLOOKUP($C1619,Baux!$A:$K,8,FALSE))</f>
        <v/>
      </c>
      <c r="G1619" s="12" t="str">
        <f>IF(OR($A1619="",$F1619=""),"",DATE(YEAR($A1619),MONTH($A1619),$F1619))</f>
        <v/>
      </c>
      <c r="H1619" s="13" t="str">
        <f>IF($C1619="","",VLOOKUP($C1619,Baux!$A:$K,6,FALSE))</f>
        <v/>
      </c>
      <c r="I1619" s="13" t="str">
        <f>IF($C1619="","",VLOOKUP($C1619,Baux!$A:$K,7,FALSE))</f>
        <v/>
      </c>
      <c r="J1619" s="13" t="str">
        <f>IF($C1619="","",$H1619+$I1619)</f>
        <v/>
      </c>
      <c r="K1619" s="13" t="str">
        <f>IF($C1619="","",SUMIFS(Banque_Transactions!$E:$E,Banque_Transactions!$G:$G,$C1619&amp;"-"&amp;$B1619))</f>
        <v/>
      </c>
      <c r="L1619" s="13" t="str">
        <f>IF($C1619="","",$J1619-$K1619)</f>
        <v/>
      </c>
      <c r="M1619" t="str">
        <f>IF($C1619="","",IF($L1619&lt;=0,"Payé",IF($K1619=0,"Impayé","Partiel")))</f>
        <v/>
      </c>
    </row>
    <row r="1620" spans="1:13" ht="15">
      <c r="A1620" s="17"/>
      <c r="B1620" t="str">
        <f>IF($A1620="","",YEAR($A1620)*100+MONTH($A1620))</f>
        <v/>
      </c>
      <c r="D1620" t="str">
        <f>IF($C1620="","",VLOOKUP($C1620,Baux!$A:$K,2,FALSE))</f>
        <v/>
      </c>
      <c r="E1620" t="str">
        <f>IF($C1620="","",VLOOKUP(VLOOKUP($C1620,Baux!$A:$K,3,FALSE),Locataires!$A:$I,2,FALSE))</f>
        <v/>
      </c>
      <c r="F1620" t="str">
        <f>IF($C1620="","",VLOOKUP($C1620,Baux!$A:$K,8,FALSE))</f>
        <v/>
      </c>
      <c r="G1620" s="12" t="str">
        <f>IF(OR($A1620="",$F1620=""),"",DATE(YEAR($A1620),MONTH($A1620),$F1620))</f>
        <v/>
      </c>
      <c r="H1620" s="13" t="str">
        <f>IF($C1620="","",VLOOKUP($C1620,Baux!$A:$K,6,FALSE))</f>
        <v/>
      </c>
      <c r="I1620" s="13" t="str">
        <f>IF($C1620="","",VLOOKUP($C1620,Baux!$A:$K,7,FALSE))</f>
        <v/>
      </c>
      <c r="J1620" s="13" t="str">
        <f>IF($C1620="","",$H1620+$I1620)</f>
        <v/>
      </c>
      <c r="K1620" s="13" t="str">
        <f>IF($C1620="","",SUMIFS(Banque_Transactions!$E:$E,Banque_Transactions!$G:$G,$C1620&amp;"-"&amp;$B1620))</f>
        <v/>
      </c>
      <c r="L1620" s="13" t="str">
        <f>IF($C1620="","",$J1620-$K1620)</f>
        <v/>
      </c>
      <c r="M1620" t="str">
        <f>IF($C1620="","",IF($L1620&lt;=0,"Payé",IF($K1620=0,"Impayé","Partiel")))</f>
        <v/>
      </c>
    </row>
    <row r="1621" spans="1:13" ht="15">
      <c r="A1621" s="17"/>
      <c r="B1621" t="str">
        <f>IF($A1621="","",YEAR($A1621)*100+MONTH($A1621))</f>
        <v/>
      </c>
      <c r="D1621" t="str">
        <f>IF($C1621="","",VLOOKUP($C1621,Baux!$A:$K,2,FALSE))</f>
        <v/>
      </c>
      <c r="E1621" t="str">
        <f>IF($C1621="","",VLOOKUP(VLOOKUP($C1621,Baux!$A:$K,3,FALSE),Locataires!$A:$I,2,FALSE))</f>
        <v/>
      </c>
      <c r="F1621" t="str">
        <f>IF($C1621="","",VLOOKUP($C1621,Baux!$A:$K,8,FALSE))</f>
        <v/>
      </c>
      <c r="G1621" s="12" t="str">
        <f>IF(OR($A1621="",$F1621=""),"",DATE(YEAR($A1621),MONTH($A1621),$F1621))</f>
        <v/>
      </c>
      <c r="H1621" s="13" t="str">
        <f>IF($C1621="","",VLOOKUP($C1621,Baux!$A:$K,6,FALSE))</f>
        <v/>
      </c>
      <c r="I1621" s="13" t="str">
        <f>IF($C1621="","",VLOOKUP($C1621,Baux!$A:$K,7,FALSE))</f>
        <v/>
      </c>
      <c r="J1621" s="13" t="str">
        <f>IF($C1621="","",$H1621+$I1621)</f>
        <v/>
      </c>
      <c r="K1621" s="13" t="str">
        <f>IF($C1621="","",SUMIFS(Banque_Transactions!$E:$E,Banque_Transactions!$G:$G,$C1621&amp;"-"&amp;$B1621))</f>
        <v/>
      </c>
      <c r="L1621" s="13" t="str">
        <f>IF($C1621="","",$J1621-$K1621)</f>
        <v/>
      </c>
      <c r="M1621" t="str">
        <f>IF($C1621="","",IF($L1621&lt;=0,"Payé",IF($K1621=0,"Impayé","Partiel")))</f>
        <v/>
      </c>
    </row>
    <row r="1622" spans="1:13" ht="15">
      <c r="A1622" s="17"/>
      <c r="B1622" t="str">
        <f>IF($A1622="","",YEAR($A1622)*100+MONTH($A1622))</f>
        <v/>
      </c>
      <c r="D1622" t="str">
        <f>IF($C1622="","",VLOOKUP($C1622,Baux!$A:$K,2,FALSE))</f>
        <v/>
      </c>
      <c r="E1622" t="str">
        <f>IF($C1622="","",VLOOKUP(VLOOKUP($C1622,Baux!$A:$K,3,FALSE),Locataires!$A:$I,2,FALSE))</f>
        <v/>
      </c>
      <c r="F1622" t="str">
        <f>IF($C1622="","",VLOOKUP($C1622,Baux!$A:$K,8,FALSE))</f>
        <v/>
      </c>
      <c r="G1622" s="12" t="str">
        <f>IF(OR($A1622="",$F1622=""),"",DATE(YEAR($A1622),MONTH($A1622),$F1622))</f>
        <v/>
      </c>
      <c r="H1622" s="13" t="str">
        <f>IF($C1622="","",VLOOKUP($C1622,Baux!$A:$K,6,FALSE))</f>
        <v/>
      </c>
      <c r="I1622" s="13" t="str">
        <f>IF($C1622="","",VLOOKUP($C1622,Baux!$A:$K,7,FALSE))</f>
        <v/>
      </c>
      <c r="J1622" s="13" t="str">
        <f>IF($C1622="","",$H1622+$I1622)</f>
        <v/>
      </c>
      <c r="K1622" s="13" t="str">
        <f>IF($C1622="","",SUMIFS(Banque_Transactions!$E:$E,Banque_Transactions!$G:$G,$C1622&amp;"-"&amp;$B1622))</f>
        <v/>
      </c>
      <c r="L1622" s="13" t="str">
        <f>IF($C1622="","",$J1622-$K1622)</f>
        <v/>
      </c>
      <c r="M1622" t="str">
        <f>IF($C1622="","",IF($L1622&lt;=0,"Payé",IF($K1622=0,"Impayé","Partiel")))</f>
        <v/>
      </c>
    </row>
    <row r="1623" spans="1:13" ht="15">
      <c r="A1623" s="17"/>
      <c r="B1623" t="str">
        <f>IF($A1623="","",YEAR($A1623)*100+MONTH($A1623))</f>
        <v/>
      </c>
      <c r="D1623" t="str">
        <f>IF($C1623="","",VLOOKUP($C1623,Baux!$A:$K,2,FALSE))</f>
        <v/>
      </c>
      <c r="E1623" t="str">
        <f>IF($C1623="","",VLOOKUP(VLOOKUP($C1623,Baux!$A:$K,3,FALSE),Locataires!$A:$I,2,FALSE))</f>
        <v/>
      </c>
      <c r="F1623" t="str">
        <f>IF($C1623="","",VLOOKUP($C1623,Baux!$A:$K,8,FALSE))</f>
        <v/>
      </c>
      <c r="G1623" s="12" t="str">
        <f>IF(OR($A1623="",$F1623=""),"",DATE(YEAR($A1623),MONTH($A1623),$F1623))</f>
        <v/>
      </c>
      <c r="H1623" s="13" t="str">
        <f>IF($C1623="","",VLOOKUP($C1623,Baux!$A:$K,6,FALSE))</f>
        <v/>
      </c>
      <c r="I1623" s="13" t="str">
        <f>IF($C1623="","",VLOOKUP($C1623,Baux!$A:$K,7,FALSE))</f>
        <v/>
      </c>
      <c r="J1623" s="13" t="str">
        <f>IF($C1623="","",$H1623+$I1623)</f>
        <v/>
      </c>
      <c r="K1623" s="13" t="str">
        <f>IF($C1623="","",SUMIFS(Banque_Transactions!$E:$E,Banque_Transactions!$G:$G,$C1623&amp;"-"&amp;$B1623))</f>
        <v/>
      </c>
      <c r="L1623" s="13" t="str">
        <f>IF($C1623="","",$J1623-$K1623)</f>
        <v/>
      </c>
      <c r="M1623" t="str">
        <f>IF($C1623="","",IF($L1623&lt;=0,"Payé",IF($K1623=0,"Impayé","Partiel")))</f>
        <v/>
      </c>
    </row>
    <row r="1624" spans="1:13" ht="15">
      <c r="A1624" s="17"/>
      <c r="B1624" t="str">
        <f>IF($A1624="","",YEAR($A1624)*100+MONTH($A1624))</f>
        <v/>
      </c>
      <c r="D1624" t="str">
        <f>IF($C1624="","",VLOOKUP($C1624,Baux!$A:$K,2,FALSE))</f>
        <v/>
      </c>
      <c r="E1624" t="str">
        <f>IF($C1624="","",VLOOKUP(VLOOKUP($C1624,Baux!$A:$K,3,FALSE),Locataires!$A:$I,2,FALSE))</f>
        <v/>
      </c>
      <c r="F1624" t="str">
        <f>IF($C1624="","",VLOOKUP($C1624,Baux!$A:$K,8,FALSE))</f>
        <v/>
      </c>
      <c r="G1624" s="12" t="str">
        <f>IF(OR($A1624="",$F1624=""),"",DATE(YEAR($A1624),MONTH($A1624),$F1624))</f>
        <v/>
      </c>
      <c r="H1624" s="13" t="str">
        <f>IF($C1624="","",VLOOKUP($C1624,Baux!$A:$K,6,FALSE))</f>
        <v/>
      </c>
      <c r="I1624" s="13" t="str">
        <f>IF($C1624="","",VLOOKUP($C1624,Baux!$A:$K,7,FALSE))</f>
        <v/>
      </c>
      <c r="J1624" s="13" t="str">
        <f>IF($C1624="","",$H1624+$I1624)</f>
        <v/>
      </c>
      <c r="K1624" s="13" t="str">
        <f>IF($C1624="","",SUMIFS(Banque_Transactions!$E:$E,Banque_Transactions!$G:$G,$C1624&amp;"-"&amp;$B1624))</f>
        <v/>
      </c>
      <c r="L1624" s="13" t="str">
        <f>IF($C1624="","",$J1624-$K1624)</f>
        <v/>
      </c>
      <c r="M1624" t="str">
        <f>IF($C1624="","",IF($L1624&lt;=0,"Payé",IF($K1624=0,"Impayé","Partiel")))</f>
        <v/>
      </c>
    </row>
    <row r="1625" spans="1:13" ht="15">
      <c r="A1625" s="17"/>
      <c r="B1625" t="str">
        <f>IF($A1625="","",YEAR($A1625)*100+MONTH($A1625))</f>
        <v/>
      </c>
      <c r="D1625" t="str">
        <f>IF($C1625="","",VLOOKUP($C1625,Baux!$A:$K,2,FALSE))</f>
        <v/>
      </c>
      <c r="E1625" t="str">
        <f>IF($C1625="","",VLOOKUP(VLOOKUP($C1625,Baux!$A:$K,3,FALSE),Locataires!$A:$I,2,FALSE))</f>
        <v/>
      </c>
      <c r="F1625" t="str">
        <f>IF($C1625="","",VLOOKUP($C1625,Baux!$A:$K,8,FALSE))</f>
        <v/>
      </c>
      <c r="G1625" s="12" t="str">
        <f>IF(OR($A1625="",$F1625=""),"",DATE(YEAR($A1625),MONTH($A1625),$F1625))</f>
        <v/>
      </c>
      <c r="H1625" s="13" t="str">
        <f>IF($C1625="","",VLOOKUP($C1625,Baux!$A:$K,6,FALSE))</f>
        <v/>
      </c>
      <c r="I1625" s="13" t="str">
        <f>IF($C1625="","",VLOOKUP($C1625,Baux!$A:$K,7,FALSE))</f>
        <v/>
      </c>
      <c r="J1625" s="13" t="str">
        <f>IF($C1625="","",$H1625+$I1625)</f>
        <v/>
      </c>
      <c r="K1625" s="13" t="str">
        <f>IF($C1625="","",SUMIFS(Banque_Transactions!$E:$E,Banque_Transactions!$G:$G,$C1625&amp;"-"&amp;$B1625))</f>
        <v/>
      </c>
      <c r="L1625" s="13" t="str">
        <f>IF($C1625="","",$J1625-$K1625)</f>
        <v/>
      </c>
      <c r="M1625" t="str">
        <f>IF($C1625="","",IF($L1625&lt;=0,"Payé",IF($K1625=0,"Impayé","Partiel")))</f>
        <v/>
      </c>
    </row>
    <row r="1626" spans="1:13" ht="15">
      <c r="A1626" s="17"/>
      <c r="B1626" t="str">
        <f>IF($A1626="","",YEAR($A1626)*100+MONTH($A1626))</f>
        <v/>
      </c>
      <c r="D1626" t="str">
        <f>IF($C1626="","",VLOOKUP($C1626,Baux!$A:$K,2,FALSE))</f>
        <v/>
      </c>
      <c r="E1626" t="str">
        <f>IF($C1626="","",VLOOKUP(VLOOKUP($C1626,Baux!$A:$K,3,FALSE),Locataires!$A:$I,2,FALSE))</f>
        <v/>
      </c>
      <c r="F1626" t="str">
        <f>IF($C1626="","",VLOOKUP($C1626,Baux!$A:$K,8,FALSE))</f>
        <v/>
      </c>
      <c r="G1626" s="12" t="str">
        <f>IF(OR($A1626="",$F1626=""),"",DATE(YEAR($A1626),MONTH($A1626),$F1626))</f>
        <v/>
      </c>
      <c r="H1626" s="13" t="str">
        <f>IF($C1626="","",VLOOKUP($C1626,Baux!$A:$K,6,FALSE))</f>
        <v/>
      </c>
      <c r="I1626" s="13" t="str">
        <f>IF($C1626="","",VLOOKUP($C1626,Baux!$A:$K,7,FALSE))</f>
        <v/>
      </c>
      <c r="J1626" s="13" t="str">
        <f>IF($C1626="","",$H1626+$I1626)</f>
        <v/>
      </c>
      <c r="K1626" s="13" t="str">
        <f>IF($C1626="","",SUMIFS(Banque_Transactions!$E:$E,Banque_Transactions!$G:$G,$C1626&amp;"-"&amp;$B1626))</f>
        <v/>
      </c>
      <c r="L1626" s="13" t="str">
        <f>IF($C1626="","",$J1626-$K1626)</f>
        <v/>
      </c>
      <c r="M1626" t="str">
        <f>IF($C1626="","",IF($L1626&lt;=0,"Payé",IF($K1626=0,"Impayé","Partiel")))</f>
        <v/>
      </c>
    </row>
    <row r="1627" spans="1:13" ht="15">
      <c r="A1627" s="17"/>
      <c r="B1627" t="str">
        <f>IF($A1627="","",YEAR($A1627)*100+MONTH($A1627))</f>
        <v/>
      </c>
      <c r="D1627" t="str">
        <f>IF($C1627="","",VLOOKUP($C1627,Baux!$A:$K,2,FALSE))</f>
        <v/>
      </c>
      <c r="E1627" t="str">
        <f>IF($C1627="","",VLOOKUP(VLOOKUP($C1627,Baux!$A:$K,3,FALSE),Locataires!$A:$I,2,FALSE))</f>
        <v/>
      </c>
      <c r="F1627" t="str">
        <f>IF($C1627="","",VLOOKUP($C1627,Baux!$A:$K,8,FALSE))</f>
        <v/>
      </c>
      <c r="G1627" s="12" t="str">
        <f>IF(OR($A1627="",$F1627=""),"",DATE(YEAR($A1627),MONTH($A1627),$F1627))</f>
        <v/>
      </c>
      <c r="H1627" s="13" t="str">
        <f>IF($C1627="","",VLOOKUP($C1627,Baux!$A:$K,6,FALSE))</f>
        <v/>
      </c>
      <c r="I1627" s="13" t="str">
        <f>IF($C1627="","",VLOOKUP($C1627,Baux!$A:$K,7,FALSE))</f>
        <v/>
      </c>
      <c r="J1627" s="13" t="str">
        <f>IF($C1627="","",$H1627+$I1627)</f>
        <v/>
      </c>
      <c r="K1627" s="13" t="str">
        <f>IF($C1627="","",SUMIFS(Banque_Transactions!$E:$E,Banque_Transactions!$G:$G,$C1627&amp;"-"&amp;$B1627))</f>
        <v/>
      </c>
      <c r="L1627" s="13" t="str">
        <f>IF($C1627="","",$J1627-$K1627)</f>
        <v/>
      </c>
      <c r="M1627" t="str">
        <f>IF($C1627="","",IF($L1627&lt;=0,"Payé",IF($K1627=0,"Impayé","Partiel")))</f>
        <v/>
      </c>
    </row>
    <row r="1628" spans="1:13" ht="15">
      <c r="A1628" s="17"/>
      <c r="B1628" t="str">
        <f>IF($A1628="","",YEAR($A1628)*100+MONTH($A1628))</f>
        <v/>
      </c>
      <c r="D1628" t="str">
        <f>IF($C1628="","",VLOOKUP($C1628,Baux!$A:$K,2,FALSE))</f>
        <v/>
      </c>
      <c r="E1628" t="str">
        <f>IF($C1628="","",VLOOKUP(VLOOKUP($C1628,Baux!$A:$K,3,FALSE),Locataires!$A:$I,2,FALSE))</f>
        <v/>
      </c>
      <c r="F1628" t="str">
        <f>IF($C1628="","",VLOOKUP($C1628,Baux!$A:$K,8,FALSE))</f>
        <v/>
      </c>
      <c r="G1628" s="12" t="str">
        <f>IF(OR($A1628="",$F1628=""),"",DATE(YEAR($A1628),MONTH($A1628),$F1628))</f>
        <v/>
      </c>
      <c r="H1628" s="13" t="str">
        <f>IF($C1628="","",VLOOKUP($C1628,Baux!$A:$K,6,FALSE))</f>
        <v/>
      </c>
      <c r="I1628" s="13" t="str">
        <f>IF($C1628="","",VLOOKUP($C1628,Baux!$A:$K,7,FALSE))</f>
        <v/>
      </c>
      <c r="J1628" s="13" t="str">
        <f>IF($C1628="","",$H1628+$I1628)</f>
        <v/>
      </c>
      <c r="K1628" s="13" t="str">
        <f>IF($C1628="","",SUMIFS(Banque_Transactions!$E:$E,Banque_Transactions!$G:$G,$C1628&amp;"-"&amp;$B1628))</f>
        <v/>
      </c>
      <c r="L1628" s="13" t="str">
        <f>IF($C1628="","",$J1628-$K1628)</f>
        <v/>
      </c>
      <c r="M1628" t="str">
        <f>IF($C1628="","",IF($L1628&lt;=0,"Payé",IF($K1628=0,"Impayé","Partiel")))</f>
        <v/>
      </c>
    </row>
    <row r="1629" spans="1:13" ht="15">
      <c r="A1629" s="17"/>
      <c r="B1629" t="str">
        <f>IF($A1629="","",YEAR($A1629)*100+MONTH($A1629))</f>
        <v/>
      </c>
      <c r="D1629" t="str">
        <f>IF($C1629="","",VLOOKUP($C1629,Baux!$A:$K,2,FALSE))</f>
        <v/>
      </c>
      <c r="E1629" t="str">
        <f>IF($C1629="","",VLOOKUP(VLOOKUP($C1629,Baux!$A:$K,3,FALSE),Locataires!$A:$I,2,FALSE))</f>
        <v/>
      </c>
      <c r="F1629" t="str">
        <f>IF($C1629="","",VLOOKUP($C1629,Baux!$A:$K,8,FALSE))</f>
        <v/>
      </c>
      <c r="G1629" s="12" t="str">
        <f>IF(OR($A1629="",$F1629=""),"",DATE(YEAR($A1629),MONTH($A1629),$F1629))</f>
        <v/>
      </c>
      <c r="H1629" s="13" t="str">
        <f>IF($C1629="","",VLOOKUP($C1629,Baux!$A:$K,6,FALSE))</f>
        <v/>
      </c>
      <c r="I1629" s="13" t="str">
        <f>IF($C1629="","",VLOOKUP($C1629,Baux!$A:$K,7,FALSE))</f>
        <v/>
      </c>
      <c r="J1629" s="13" t="str">
        <f>IF($C1629="","",$H1629+$I1629)</f>
        <v/>
      </c>
      <c r="K1629" s="13" t="str">
        <f>IF($C1629="","",SUMIFS(Banque_Transactions!$E:$E,Banque_Transactions!$G:$G,$C1629&amp;"-"&amp;$B1629))</f>
        <v/>
      </c>
      <c r="L1629" s="13" t="str">
        <f>IF($C1629="","",$J1629-$K1629)</f>
        <v/>
      </c>
      <c r="M1629" t="str">
        <f>IF($C1629="","",IF($L1629&lt;=0,"Payé",IF($K1629=0,"Impayé","Partiel")))</f>
        <v/>
      </c>
    </row>
    <row r="1630" spans="1:13" ht="15">
      <c r="A1630" s="17"/>
      <c r="B1630" t="str">
        <f>IF($A1630="","",YEAR($A1630)*100+MONTH($A1630))</f>
        <v/>
      </c>
      <c r="D1630" t="str">
        <f>IF($C1630="","",VLOOKUP($C1630,Baux!$A:$K,2,FALSE))</f>
        <v/>
      </c>
      <c r="E1630" t="str">
        <f>IF($C1630="","",VLOOKUP(VLOOKUP($C1630,Baux!$A:$K,3,FALSE),Locataires!$A:$I,2,FALSE))</f>
        <v/>
      </c>
      <c r="F1630" t="str">
        <f>IF($C1630="","",VLOOKUP($C1630,Baux!$A:$K,8,FALSE))</f>
        <v/>
      </c>
      <c r="G1630" s="12" t="str">
        <f>IF(OR($A1630="",$F1630=""),"",DATE(YEAR($A1630),MONTH($A1630),$F1630))</f>
        <v/>
      </c>
      <c r="H1630" s="13" t="str">
        <f>IF($C1630="","",VLOOKUP($C1630,Baux!$A:$K,6,FALSE))</f>
        <v/>
      </c>
      <c r="I1630" s="13" t="str">
        <f>IF($C1630="","",VLOOKUP($C1630,Baux!$A:$K,7,FALSE))</f>
        <v/>
      </c>
      <c r="J1630" s="13" t="str">
        <f>IF($C1630="","",$H1630+$I1630)</f>
        <v/>
      </c>
      <c r="K1630" s="13" t="str">
        <f>IF($C1630="","",SUMIFS(Banque_Transactions!$E:$E,Banque_Transactions!$G:$G,$C1630&amp;"-"&amp;$B1630))</f>
        <v/>
      </c>
      <c r="L1630" s="13" t="str">
        <f>IF($C1630="","",$J1630-$K1630)</f>
        <v/>
      </c>
      <c r="M1630" t="str">
        <f>IF($C1630="","",IF($L1630&lt;=0,"Payé",IF($K1630=0,"Impayé","Partiel")))</f>
        <v/>
      </c>
    </row>
    <row r="1631" spans="1:13" ht="15">
      <c r="A1631" s="17"/>
      <c r="B1631" t="str">
        <f>IF($A1631="","",YEAR($A1631)*100+MONTH($A1631))</f>
        <v/>
      </c>
      <c r="D1631" t="str">
        <f>IF($C1631="","",VLOOKUP($C1631,Baux!$A:$K,2,FALSE))</f>
        <v/>
      </c>
      <c r="E1631" t="str">
        <f>IF($C1631="","",VLOOKUP(VLOOKUP($C1631,Baux!$A:$K,3,FALSE),Locataires!$A:$I,2,FALSE))</f>
        <v/>
      </c>
      <c r="F1631" t="str">
        <f>IF($C1631="","",VLOOKUP($C1631,Baux!$A:$K,8,FALSE))</f>
        <v/>
      </c>
      <c r="G1631" s="12" t="str">
        <f>IF(OR($A1631="",$F1631=""),"",DATE(YEAR($A1631),MONTH($A1631),$F1631))</f>
        <v/>
      </c>
      <c r="H1631" s="13" t="str">
        <f>IF($C1631="","",VLOOKUP($C1631,Baux!$A:$K,6,FALSE))</f>
        <v/>
      </c>
      <c r="I1631" s="13" t="str">
        <f>IF($C1631="","",VLOOKUP($C1631,Baux!$A:$K,7,FALSE))</f>
        <v/>
      </c>
      <c r="J1631" s="13" t="str">
        <f>IF($C1631="","",$H1631+$I1631)</f>
        <v/>
      </c>
      <c r="K1631" s="13" t="str">
        <f>IF($C1631="","",SUMIFS(Banque_Transactions!$E:$E,Banque_Transactions!$G:$G,$C1631&amp;"-"&amp;$B1631))</f>
        <v/>
      </c>
      <c r="L1631" s="13" t="str">
        <f>IF($C1631="","",$J1631-$K1631)</f>
        <v/>
      </c>
      <c r="M1631" t="str">
        <f>IF($C1631="","",IF($L1631&lt;=0,"Payé",IF($K1631=0,"Impayé","Partiel")))</f>
        <v/>
      </c>
    </row>
    <row r="1632" spans="1:13" ht="15">
      <c r="A1632" s="17"/>
      <c r="B1632" t="str">
        <f>IF($A1632="","",YEAR($A1632)*100+MONTH($A1632))</f>
        <v/>
      </c>
      <c r="D1632" t="str">
        <f>IF($C1632="","",VLOOKUP($C1632,Baux!$A:$K,2,FALSE))</f>
        <v/>
      </c>
      <c r="E1632" t="str">
        <f>IF($C1632="","",VLOOKUP(VLOOKUP($C1632,Baux!$A:$K,3,FALSE),Locataires!$A:$I,2,FALSE))</f>
        <v/>
      </c>
      <c r="F1632" t="str">
        <f>IF($C1632="","",VLOOKUP($C1632,Baux!$A:$K,8,FALSE))</f>
        <v/>
      </c>
      <c r="G1632" s="12" t="str">
        <f>IF(OR($A1632="",$F1632=""),"",DATE(YEAR($A1632),MONTH($A1632),$F1632))</f>
        <v/>
      </c>
      <c r="H1632" s="13" t="str">
        <f>IF($C1632="","",VLOOKUP($C1632,Baux!$A:$K,6,FALSE))</f>
        <v/>
      </c>
      <c r="I1632" s="13" t="str">
        <f>IF($C1632="","",VLOOKUP($C1632,Baux!$A:$K,7,FALSE))</f>
        <v/>
      </c>
      <c r="J1632" s="13" t="str">
        <f>IF($C1632="","",$H1632+$I1632)</f>
        <v/>
      </c>
      <c r="K1632" s="13" t="str">
        <f>IF($C1632="","",SUMIFS(Banque_Transactions!$E:$E,Banque_Transactions!$G:$G,$C1632&amp;"-"&amp;$B1632))</f>
        <v/>
      </c>
      <c r="L1632" s="13" t="str">
        <f>IF($C1632="","",$J1632-$K1632)</f>
        <v/>
      </c>
      <c r="M1632" t="str">
        <f>IF($C1632="","",IF($L1632&lt;=0,"Payé",IF($K1632=0,"Impayé","Partiel")))</f>
        <v/>
      </c>
    </row>
    <row r="1633" spans="1:13" ht="15">
      <c r="A1633" s="17"/>
      <c r="B1633" t="str">
        <f>IF($A1633="","",YEAR($A1633)*100+MONTH($A1633))</f>
        <v/>
      </c>
      <c r="D1633" t="str">
        <f>IF($C1633="","",VLOOKUP($C1633,Baux!$A:$K,2,FALSE))</f>
        <v/>
      </c>
      <c r="E1633" t="str">
        <f>IF($C1633="","",VLOOKUP(VLOOKUP($C1633,Baux!$A:$K,3,FALSE),Locataires!$A:$I,2,FALSE))</f>
        <v/>
      </c>
      <c r="F1633" t="str">
        <f>IF($C1633="","",VLOOKUP($C1633,Baux!$A:$K,8,FALSE))</f>
        <v/>
      </c>
      <c r="G1633" s="12" t="str">
        <f>IF(OR($A1633="",$F1633=""),"",DATE(YEAR($A1633),MONTH($A1633),$F1633))</f>
        <v/>
      </c>
      <c r="H1633" s="13" t="str">
        <f>IF($C1633="","",VLOOKUP($C1633,Baux!$A:$K,6,FALSE))</f>
        <v/>
      </c>
      <c r="I1633" s="13" t="str">
        <f>IF($C1633="","",VLOOKUP($C1633,Baux!$A:$K,7,FALSE))</f>
        <v/>
      </c>
      <c r="J1633" s="13" t="str">
        <f>IF($C1633="","",$H1633+$I1633)</f>
        <v/>
      </c>
      <c r="K1633" s="13" t="str">
        <f>IF($C1633="","",SUMIFS(Banque_Transactions!$E:$E,Banque_Transactions!$G:$G,$C1633&amp;"-"&amp;$B1633))</f>
        <v/>
      </c>
      <c r="L1633" s="13" t="str">
        <f>IF($C1633="","",$J1633-$K1633)</f>
        <v/>
      </c>
      <c r="M1633" t="str">
        <f>IF($C1633="","",IF($L1633&lt;=0,"Payé",IF($K1633=0,"Impayé","Partiel")))</f>
        <v/>
      </c>
    </row>
    <row r="1634" spans="1:13" ht="15">
      <c r="A1634" s="17"/>
      <c r="B1634" t="str">
        <f>IF($A1634="","",YEAR($A1634)*100+MONTH($A1634))</f>
        <v/>
      </c>
      <c r="D1634" t="str">
        <f>IF($C1634="","",VLOOKUP($C1634,Baux!$A:$K,2,FALSE))</f>
        <v/>
      </c>
      <c r="E1634" t="str">
        <f>IF($C1634="","",VLOOKUP(VLOOKUP($C1634,Baux!$A:$K,3,FALSE),Locataires!$A:$I,2,FALSE))</f>
        <v/>
      </c>
      <c r="F1634" t="str">
        <f>IF($C1634="","",VLOOKUP($C1634,Baux!$A:$K,8,FALSE))</f>
        <v/>
      </c>
      <c r="G1634" s="12" t="str">
        <f>IF(OR($A1634="",$F1634=""),"",DATE(YEAR($A1634),MONTH($A1634),$F1634))</f>
        <v/>
      </c>
      <c r="H1634" s="13" t="str">
        <f>IF($C1634="","",VLOOKUP($C1634,Baux!$A:$K,6,FALSE))</f>
        <v/>
      </c>
      <c r="I1634" s="13" t="str">
        <f>IF($C1634="","",VLOOKUP($C1634,Baux!$A:$K,7,FALSE))</f>
        <v/>
      </c>
      <c r="J1634" s="13" t="str">
        <f>IF($C1634="","",$H1634+$I1634)</f>
        <v/>
      </c>
      <c r="K1634" s="13" t="str">
        <f>IF($C1634="","",SUMIFS(Banque_Transactions!$E:$E,Banque_Transactions!$G:$G,$C1634&amp;"-"&amp;$B1634))</f>
        <v/>
      </c>
      <c r="L1634" s="13" t="str">
        <f>IF($C1634="","",$J1634-$K1634)</f>
        <v/>
      </c>
      <c r="M1634" t="str">
        <f>IF($C1634="","",IF($L1634&lt;=0,"Payé",IF($K1634=0,"Impayé","Partiel")))</f>
        <v/>
      </c>
    </row>
    <row r="1635" spans="1:13" ht="15">
      <c r="A1635" s="17"/>
      <c r="B1635" t="str">
        <f>IF($A1635="","",YEAR($A1635)*100+MONTH($A1635))</f>
        <v/>
      </c>
      <c r="D1635" t="str">
        <f>IF($C1635="","",VLOOKUP($C1635,Baux!$A:$K,2,FALSE))</f>
        <v/>
      </c>
      <c r="E1635" t="str">
        <f>IF($C1635="","",VLOOKUP(VLOOKUP($C1635,Baux!$A:$K,3,FALSE),Locataires!$A:$I,2,FALSE))</f>
        <v/>
      </c>
      <c r="F1635" t="str">
        <f>IF($C1635="","",VLOOKUP($C1635,Baux!$A:$K,8,FALSE))</f>
        <v/>
      </c>
      <c r="G1635" s="12" t="str">
        <f>IF(OR($A1635="",$F1635=""),"",DATE(YEAR($A1635),MONTH($A1635),$F1635))</f>
        <v/>
      </c>
      <c r="H1635" s="13" t="str">
        <f>IF($C1635="","",VLOOKUP($C1635,Baux!$A:$K,6,FALSE))</f>
        <v/>
      </c>
      <c r="I1635" s="13" t="str">
        <f>IF($C1635="","",VLOOKUP($C1635,Baux!$A:$K,7,FALSE))</f>
        <v/>
      </c>
      <c r="J1635" s="13" t="str">
        <f>IF($C1635="","",$H1635+$I1635)</f>
        <v/>
      </c>
      <c r="K1635" s="13" t="str">
        <f>IF($C1635="","",SUMIFS(Banque_Transactions!$E:$E,Banque_Transactions!$G:$G,$C1635&amp;"-"&amp;$B1635))</f>
        <v/>
      </c>
      <c r="L1635" s="13" t="str">
        <f>IF($C1635="","",$J1635-$K1635)</f>
        <v/>
      </c>
      <c r="M1635" t="str">
        <f>IF($C1635="","",IF($L1635&lt;=0,"Payé",IF($K1635=0,"Impayé","Partiel")))</f>
        <v/>
      </c>
    </row>
    <row r="1636" spans="1:13" ht="15">
      <c r="A1636" s="17"/>
      <c r="B1636" t="str">
        <f>IF($A1636="","",YEAR($A1636)*100+MONTH($A1636))</f>
        <v/>
      </c>
      <c r="D1636" t="str">
        <f>IF($C1636="","",VLOOKUP($C1636,Baux!$A:$K,2,FALSE))</f>
        <v/>
      </c>
      <c r="E1636" t="str">
        <f>IF($C1636="","",VLOOKUP(VLOOKUP($C1636,Baux!$A:$K,3,FALSE),Locataires!$A:$I,2,FALSE))</f>
        <v/>
      </c>
      <c r="F1636" t="str">
        <f>IF($C1636="","",VLOOKUP($C1636,Baux!$A:$K,8,FALSE))</f>
        <v/>
      </c>
      <c r="G1636" s="12" t="str">
        <f>IF(OR($A1636="",$F1636=""),"",DATE(YEAR($A1636),MONTH($A1636),$F1636))</f>
        <v/>
      </c>
      <c r="H1636" s="13" t="str">
        <f>IF($C1636="","",VLOOKUP($C1636,Baux!$A:$K,6,FALSE))</f>
        <v/>
      </c>
      <c r="I1636" s="13" t="str">
        <f>IF($C1636="","",VLOOKUP($C1636,Baux!$A:$K,7,FALSE))</f>
        <v/>
      </c>
      <c r="J1636" s="13" t="str">
        <f>IF($C1636="","",$H1636+$I1636)</f>
        <v/>
      </c>
      <c r="K1636" s="13" t="str">
        <f>IF($C1636="","",SUMIFS(Banque_Transactions!$E:$E,Banque_Transactions!$G:$G,$C1636&amp;"-"&amp;$B1636))</f>
        <v/>
      </c>
      <c r="L1636" s="13" t="str">
        <f>IF($C1636="","",$J1636-$K1636)</f>
        <v/>
      </c>
      <c r="M1636" t="str">
        <f>IF($C1636="","",IF($L1636&lt;=0,"Payé",IF($K1636=0,"Impayé","Partiel")))</f>
        <v/>
      </c>
    </row>
    <row r="1637" spans="1:13" ht="15">
      <c r="A1637" s="17"/>
      <c r="B1637" t="str">
        <f>IF($A1637="","",YEAR($A1637)*100+MONTH($A1637))</f>
        <v/>
      </c>
      <c r="D1637" t="str">
        <f>IF($C1637="","",VLOOKUP($C1637,Baux!$A:$K,2,FALSE))</f>
        <v/>
      </c>
      <c r="E1637" t="str">
        <f>IF($C1637="","",VLOOKUP(VLOOKUP($C1637,Baux!$A:$K,3,FALSE),Locataires!$A:$I,2,FALSE))</f>
        <v/>
      </c>
      <c r="F1637" t="str">
        <f>IF($C1637="","",VLOOKUP($C1637,Baux!$A:$K,8,FALSE))</f>
        <v/>
      </c>
      <c r="G1637" s="12" t="str">
        <f>IF(OR($A1637="",$F1637=""),"",DATE(YEAR($A1637),MONTH($A1637),$F1637))</f>
        <v/>
      </c>
      <c r="H1637" s="13" t="str">
        <f>IF($C1637="","",VLOOKUP($C1637,Baux!$A:$K,6,FALSE))</f>
        <v/>
      </c>
      <c r="I1637" s="13" t="str">
        <f>IF($C1637="","",VLOOKUP($C1637,Baux!$A:$K,7,FALSE))</f>
        <v/>
      </c>
      <c r="J1637" s="13" t="str">
        <f>IF($C1637="","",$H1637+$I1637)</f>
        <v/>
      </c>
      <c r="K1637" s="13" t="str">
        <f>IF($C1637="","",SUMIFS(Banque_Transactions!$E:$E,Banque_Transactions!$G:$G,$C1637&amp;"-"&amp;$B1637))</f>
        <v/>
      </c>
      <c r="L1637" s="13" t="str">
        <f>IF($C1637="","",$J1637-$K1637)</f>
        <v/>
      </c>
      <c r="M1637" t="str">
        <f>IF($C1637="","",IF($L1637&lt;=0,"Payé",IF($K1637=0,"Impayé","Partiel")))</f>
        <v/>
      </c>
    </row>
    <row r="1638" spans="1:13" ht="15">
      <c r="A1638" s="17"/>
      <c r="B1638" t="str">
        <f>IF($A1638="","",YEAR($A1638)*100+MONTH($A1638))</f>
        <v/>
      </c>
      <c r="D1638" t="str">
        <f>IF($C1638="","",VLOOKUP($C1638,Baux!$A:$K,2,FALSE))</f>
        <v/>
      </c>
      <c r="E1638" t="str">
        <f>IF($C1638="","",VLOOKUP(VLOOKUP($C1638,Baux!$A:$K,3,FALSE),Locataires!$A:$I,2,FALSE))</f>
        <v/>
      </c>
      <c r="F1638" t="str">
        <f>IF($C1638="","",VLOOKUP($C1638,Baux!$A:$K,8,FALSE))</f>
        <v/>
      </c>
      <c r="G1638" s="12" t="str">
        <f>IF(OR($A1638="",$F1638=""),"",DATE(YEAR($A1638),MONTH($A1638),$F1638))</f>
        <v/>
      </c>
      <c r="H1638" s="13" t="str">
        <f>IF($C1638="","",VLOOKUP($C1638,Baux!$A:$K,6,FALSE))</f>
        <v/>
      </c>
      <c r="I1638" s="13" t="str">
        <f>IF($C1638="","",VLOOKUP($C1638,Baux!$A:$K,7,FALSE))</f>
        <v/>
      </c>
      <c r="J1638" s="13" t="str">
        <f>IF($C1638="","",$H1638+$I1638)</f>
        <v/>
      </c>
      <c r="K1638" s="13" t="str">
        <f>IF($C1638="","",SUMIFS(Banque_Transactions!$E:$E,Banque_Transactions!$G:$G,$C1638&amp;"-"&amp;$B1638))</f>
        <v/>
      </c>
      <c r="L1638" s="13" t="str">
        <f>IF($C1638="","",$J1638-$K1638)</f>
        <v/>
      </c>
      <c r="M1638" t="str">
        <f>IF($C1638="","",IF($L1638&lt;=0,"Payé",IF($K1638=0,"Impayé","Partiel")))</f>
        <v/>
      </c>
    </row>
    <row r="1639" spans="1:13" ht="15">
      <c r="A1639" s="17"/>
      <c r="B1639" t="str">
        <f>IF($A1639="","",YEAR($A1639)*100+MONTH($A1639))</f>
        <v/>
      </c>
      <c r="D1639" t="str">
        <f>IF($C1639="","",VLOOKUP($C1639,Baux!$A:$K,2,FALSE))</f>
        <v/>
      </c>
      <c r="E1639" t="str">
        <f>IF($C1639="","",VLOOKUP(VLOOKUP($C1639,Baux!$A:$K,3,FALSE),Locataires!$A:$I,2,FALSE))</f>
        <v/>
      </c>
      <c r="F1639" t="str">
        <f>IF($C1639="","",VLOOKUP($C1639,Baux!$A:$K,8,FALSE))</f>
        <v/>
      </c>
      <c r="G1639" s="12" t="str">
        <f>IF(OR($A1639="",$F1639=""),"",DATE(YEAR($A1639),MONTH($A1639),$F1639))</f>
        <v/>
      </c>
      <c r="H1639" s="13" t="str">
        <f>IF($C1639="","",VLOOKUP($C1639,Baux!$A:$K,6,FALSE))</f>
        <v/>
      </c>
      <c r="I1639" s="13" t="str">
        <f>IF($C1639="","",VLOOKUP($C1639,Baux!$A:$K,7,FALSE))</f>
        <v/>
      </c>
      <c r="J1639" s="13" t="str">
        <f>IF($C1639="","",$H1639+$I1639)</f>
        <v/>
      </c>
      <c r="K1639" s="13" t="str">
        <f>IF($C1639="","",SUMIFS(Banque_Transactions!$E:$E,Banque_Transactions!$G:$G,$C1639&amp;"-"&amp;$B1639))</f>
        <v/>
      </c>
      <c r="L1639" s="13" t="str">
        <f>IF($C1639="","",$J1639-$K1639)</f>
        <v/>
      </c>
      <c r="M1639" t="str">
        <f>IF($C1639="","",IF($L1639&lt;=0,"Payé",IF($K1639=0,"Impayé","Partiel")))</f>
        <v/>
      </c>
    </row>
    <row r="1640" spans="1:13" ht="15">
      <c r="A1640" s="17"/>
      <c r="B1640" t="str">
        <f>IF($A1640="","",YEAR($A1640)*100+MONTH($A1640))</f>
        <v/>
      </c>
      <c r="D1640" t="str">
        <f>IF($C1640="","",VLOOKUP($C1640,Baux!$A:$K,2,FALSE))</f>
        <v/>
      </c>
      <c r="E1640" t="str">
        <f>IF($C1640="","",VLOOKUP(VLOOKUP($C1640,Baux!$A:$K,3,FALSE),Locataires!$A:$I,2,FALSE))</f>
        <v/>
      </c>
      <c r="F1640" t="str">
        <f>IF($C1640="","",VLOOKUP($C1640,Baux!$A:$K,8,FALSE))</f>
        <v/>
      </c>
      <c r="G1640" s="12" t="str">
        <f>IF(OR($A1640="",$F1640=""),"",DATE(YEAR($A1640),MONTH($A1640),$F1640))</f>
        <v/>
      </c>
      <c r="H1640" s="13" t="str">
        <f>IF($C1640="","",VLOOKUP($C1640,Baux!$A:$K,6,FALSE))</f>
        <v/>
      </c>
      <c r="I1640" s="13" t="str">
        <f>IF($C1640="","",VLOOKUP($C1640,Baux!$A:$K,7,FALSE))</f>
        <v/>
      </c>
      <c r="J1640" s="13" t="str">
        <f>IF($C1640="","",$H1640+$I1640)</f>
        <v/>
      </c>
      <c r="K1640" s="13" t="str">
        <f>IF($C1640="","",SUMIFS(Banque_Transactions!$E:$E,Banque_Transactions!$G:$G,$C1640&amp;"-"&amp;$B1640))</f>
        <v/>
      </c>
      <c r="L1640" s="13" t="str">
        <f>IF($C1640="","",$J1640-$K1640)</f>
        <v/>
      </c>
      <c r="M1640" t="str">
        <f>IF($C1640="","",IF($L1640&lt;=0,"Payé",IF($K1640=0,"Impayé","Partiel")))</f>
        <v/>
      </c>
    </row>
    <row r="1641" spans="1:13" ht="15">
      <c r="A1641" s="17"/>
      <c r="B1641" t="str">
        <f>IF($A1641="","",YEAR($A1641)*100+MONTH($A1641))</f>
        <v/>
      </c>
      <c r="D1641" t="str">
        <f>IF($C1641="","",VLOOKUP($C1641,Baux!$A:$K,2,FALSE))</f>
        <v/>
      </c>
      <c r="E1641" t="str">
        <f>IF($C1641="","",VLOOKUP(VLOOKUP($C1641,Baux!$A:$K,3,FALSE),Locataires!$A:$I,2,FALSE))</f>
        <v/>
      </c>
      <c r="F1641" t="str">
        <f>IF($C1641="","",VLOOKUP($C1641,Baux!$A:$K,8,FALSE))</f>
        <v/>
      </c>
      <c r="G1641" s="12" t="str">
        <f>IF(OR($A1641="",$F1641=""),"",DATE(YEAR($A1641),MONTH($A1641),$F1641))</f>
        <v/>
      </c>
      <c r="H1641" s="13" t="str">
        <f>IF($C1641="","",VLOOKUP($C1641,Baux!$A:$K,6,FALSE))</f>
        <v/>
      </c>
      <c r="I1641" s="13" t="str">
        <f>IF($C1641="","",VLOOKUP($C1641,Baux!$A:$K,7,FALSE))</f>
        <v/>
      </c>
      <c r="J1641" s="13" t="str">
        <f>IF($C1641="","",$H1641+$I1641)</f>
        <v/>
      </c>
      <c r="K1641" s="13" t="str">
        <f>IF($C1641="","",SUMIFS(Banque_Transactions!$E:$E,Banque_Transactions!$G:$G,$C1641&amp;"-"&amp;$B1641))</f>
        <v/>
      </c>
      <c r="L1641" s="13" t="str">
        <f>IF($C1641="","",$J1641-$K1641)</f>
        <v/>
      </c>
      <c r="M1641" t="str">
        <f>IF($C1641="","",IF($L1641&lt;=0,"Payé",IF($K1641=0,"Impayé","Partiel")))</f>
        <v/>
      </c>
    </row>
    <row r="1642" spans="1:13" ht="15">
      <c r="A1642" s="17"/>
      <c r="B1642" t="str">
        <f>IF($A1642="","",YEAR($A1642)*100+MONTH($A1642))</f>
        <v/>
      </c>
      <c r="D1642" t="str">
        <f>IF($C1642="","",VLOOKUP($C1642,Baux!$A:$K,2,FALSE))</f>
        <v/>
      </c>
      <c r="E1642" t="str">
        <f>IF($C1642="","",VLOOKUP(VLOOKUP($C1642,Baux!$A:$K,3,FALSE),Locataires!$A:$I,2,FALSE))</f>
        <v/>
      </c>
      <c r="F1642" t="str">
        <f>IF($C1642="","",VLOOKUP($C1642,Baux!$A:$K,8,FALSE))</f>
        <v/>
      </c>
      <c r="G1642" s="12" t="str">
        <f>IF(OR($A1642="",$F1642=""),"",DATE(YEAR($A1642),MONTH($A1642),$F1642))</f>
        <v/>
      </c>
      <c r="H1642" s="13" t="str">
        <f>IF($C1642="","",VLOOKUP($C1642,Baux!$A:$K,6,FALSE))</f>
        <v/>
      </c>
      <c r="I1642" s="13" t="str">
        <f>IF($C1642="","",VLOOKUP($C1642,Baux!$A:$K,7,FALSE))</f>
        <v/>
      </c>
      <c r="J1642" s="13" t="str">
        <f>IF($C1642="","",$H1642+$I1642)</f>
        <v/>
      </c>
      <c r="K1642" s="13" t="str">
        <f>IF($C1642="","",SUMIFS(Banque_Transactions!$E:$E,Banque_Transactions!$G:$G,$C1642&amp;"-"&amp;$B1642))</f>
        <v/>
      </c>
      <c r="L1642" s="13" t="str">
        <f>IF($C1642="","",$J1642-$K1642)</f>
        <v/>
      </c>
      <c r="M1642" t="str">
        <f>IF($C1642="","",IF($L1642&lt;=0,"Payé",IF($K1642=0,"Impayé","Partiel")))</f>
        <v/>
      </c>
    </row>
    <row r="1643" spans="1:13" ht="15">
      <c r="A1643" s="17"/>
      <c r="B1643" t="str">
        <f>IF($A1643="","",YEAR($A1643)*100+MONTH($A1643))</f>
        <v/>
      </c>
      <c r="D1643" t="str">
        <f>IF($C1643="","",VLOOKUP($C1643,Baux!$A:$K,2,FALSE))</f>
        <v/>
      </c>
      <c r="E1643" t="str">
        <f>IF($C1643="","",VLOOKUP(VLOOKUP($C1643,Baux!$A:$K,3,FALSE),Locataires!$A:$I,2,FALSE))</f>
        <v/>
      </c>
      <c r="F1643" t="str">
        <f>IF($C1643="","",VLOOKUP($C1643,Baux!$A:$K,8,FALSE))</f>
        <v/>
      </c>
      <c r="G1643" s="12" t="str">
        <f>IF(OR($A1643="",$F1643=""),"",DATE(YEAR($A1643),MONTH($A1643),$F1643))</f>
        <v/>
      </c>
      <c r="H1643" s="13" t="str">
        <f>IF($C1643="","",VLOOKUP($C1643,Baux!$A:$K,6,FALSE))</f>
        <v/>
      </c>
      <c r="I1643" s="13" t="str">
        <f>IF($C1643="","",VLOOKUP($C1643,Baux!$A:$K,7,FALSE))</f>
        <v/>
      </c>
      <c r="J1643" s="13" t="str">
        <f>IF($C1643="","",$H1643+$I1643)</f>
        <v/>
      </c>
      <c r="K1643" s="13" t="str">
        <f>IF($C1643="","",SUMIFS(Banque_Transactions!$E:$E,Banque_Transactions!$G:$G,$C1643&amp;"-"&amp;$B1643))</f>
        <v/>
      </c>
      <c r="L1643" s="13" t="str">
        <f>IF($C1643="","",$J1643-$K1643)</f>
        <v/>
      </c>
      <c r="M1643" t="str">
        <f>IF($C1643="","",IF($L1643&lt;=0,"Payé",IF($K1643=0,"Impayé","Partiel")))</f>
        <v/>
      </c>
    </row>
    <row r="1644" spans="1:13" ht="15">
      <c r="A1644" s="17"/>
      <c r="B1644" t="str">
        <f>IF($A1644="","",YEAR($A1644)*100+MONTH($A1644))</f>
        <v/>
      </c>
      <c r="D1644" t="str">
        <f>IF($C1644="","",VLOOKUP($C1644,Baux!$A:$K,2,FALSE))</f>
        <v/>
      </c>
      <c r="E1644" t="str">
        <f>IF($C1644="","",VLOOKUP(VLOOKUP($C1644,Baux!$A:$K,3,FALSE),Locataires!$A:$I,2,FALSE))</f>
        <v/>
      </c>
      <c r="F1644" t="str">
        <f>IF($C1644="","",VLOOKUP($C1644,Baux!$A:$K,8,FALSE))</f>
        <v/>
      </c>
      <c r="G1644" s="12" t="str">
        <f>IF(OR($A1644="",$F1644=""),"",DATE(YEAR($A1644),MONTH($A1644),$F1644))</f>
        <v/>
      </c>
      <c r="H1644" s="13" t="str">
        <f>IF($C1644="","",VLOOKUP($C1644,Baux!$A:$K,6,FALSE))</f>
        <v/>
      </c>
      <c r="I1644" s="13" t="str">
        <f>IF($C1644="","",VLOOKUP($C1644,Baux!$A:$K,7,FALSE))</f>
        <v/>
      </c>
      <c r="J1644" s="13" t="str">
        <f>IF($C1644="","",$H1644+$I1644)</f>
        <v/>
      </c>
      <c r="K1644" s="13" t="str">
        <f>IF($C1644="","",SUMIFS(Banque_Transactions!$E:$E,Banque_Transactions!$G:$G,$C1644&amp;"-"&amp;$B1644))</f>
        <v/>
      </c>
      <c r="L1644" s="13" t="str">
        <f>IF($C1644="","",$J1644-$K1644)</f>
        <v/>
      </c>
      <c r="M1644" t="str">
        <f>IF($C1644="","",IF($L1644&lt;=0,"Payé",IF($K1644=0,"Impayé","Partiel")))</f>
        <v/>
      </c>
    </row>
    <row r="1645" spans="1:13" ht="15">
      <c r="A1645" s="17"/>
      <c r="B1645" t="str">
        <f>IF($A1645="","",YEAR($A1645)*100+MONTH($A1645))</f>
        <v/>
      </c>
      <c r="D1645" t="str">
        <f>IF($C1645="","",VLOOKUP($C1645,Baux!$A:$K,2,FALSE))</f>
        <v/>
      </c>
      <c r="E1645" t="str">
        <f>IF($C1645="","",VLOOKUP(VLOOKUP($C1645,Baux!$A:$K,3,FALSE),Locataires!$A:$I,2,FALSE))</f>
        <v/>
      </c>
      <c r="F1645" t="str">
        <f>IF($C1645="","",VLOOKUP($C1645,Baux!$A:$K,8,FALSE))</f>
        <v/>
      </c>
      <c r="G1645" s="12" t="str">
        <f>IF(OR($A1645="",$F1645=""),"",DATE(YEAR($A1645),MONTH($A1645),$F1645))</f>
        <v/>
      </c>
      <c r="H1645" s="13" t="str">
        <f>IF($C1645="","",VLOOKUP($C1645,Baux!$A:$K,6,FALSE))</f>
        <v/>
      </c>
      <c r="I1645" s="13" t="str">
        <f>IF($C1645="","",VLOOKUP($C1645,Baux!$A:$K,7,FALSE))</f>
        <v/>
      </c>
      <c r="J1645" s="13" t="str">
        <f>IF($C1645="","",$H1645+$I1645)</f>
        <v/>
      </c>
      <c r="K1645" s="13" t="str">
        <f>IF($C1645="","",SUMIFS(Banque_Transactions!$E:$E,Banque_Transactions!$G:$G,$C1645&amp;"-"&amp;$B1645))</f>
        <v/>
      </c>
      <c r="L1645" s="13" t="str">
        <f>IF($C1645="","",$J1645-$K1645)</f>
        <v/>
      </c>
      <c r="M1645" t="str">
        <f>IF($C1645="","",IF($L1645&lt;=0,"Payé",IF($K1645=0,"Impayé","Partiel")))</f>
        <v/>
      </c>
    </row>
    <row r="1646" spans="1:13" ht="15">
      <c r="A1646" s="17"/>
      <c r="B1646" t="str">
        <f>IF($A1646="","",YEAR($A1646)*100+MONTH($A1646))</f>
        <v/>
      </c>
      <c r="D1646" t="str">
        <f>IF($C1646="","",VLOOKUP($C1646,Baux!$A:$K,2,FALSE))</f>
        <v/>
      </c>
      <c r="E1646" t="str">
        <f>IF($C1646="","",VLOOKUP(VLOOKUP($C1646,Baux!$A:$K,3,FALSE),Locataires!$A:$I,2,FALSE))</f>
        <v/>
      </c>
      <c r="F1646" t="str">
        <f>IF($C1646="","",VLOOKUP($C1646,Baux!$A:$K,8,FALSE))</f>
        <v/>
      </c>
      <c r="G1646" s="12" t="str">
        <f>IF(OR($A1646="",$F1646=""),"",DATE(YEAR($A1646),MONTH($A1646),$F1646))</f>
        <v/>
      </c>
      <c r="H1646" s="13" t="str">
        <f>IF($C1646="","",VLOOKUP($C1646,Baux!$A:$K,6,FALSE))</f>
        <v/>
      </c>
      <c r="I1646" s="13" t="str">
        <f>IF($C1646="","",VLOOKUP($C1646,Baux!$A:$K,7,FALSE))</f>
        <v/>
      </c>
      <c r="J1646" s="13" t="str">
        <f>IF($C1646="","",$H1646+$I1646)</f>
        <v/>
      </c>
      <c r="K1646" s="13" t="str">
        <f>IF($C1646="","",SUMIFS(Banque_Transactions!$E:$E,Banque_Transactions!$G:$G,$C1646&amp;"-"&amp;$B1646))</f>
        <v/>
      </c>
      <c r="L1646" s="13" t="str">
        <f>IF($C1646="","",$J1646-$K1646)</f>
        <v/>
      </c>
      <c r="M1646" t="str">
        <f>IF($C1646="","",IF($L1646&lt;=0,"Payé",IF($K1646=0,"Impayé","Partiel")))</f>
        <v/>
      </c>
    </row>
    <row r="1647" spans="1:13" ht="15">
      <c r="A1647" s="17"/>
      <c r="B1647" t="str">
        <f>IF($A1647="","",YEAR($A1647)*100+MONTH($A1647))</f>
        <v/>
      </c>
      <c r="D1647" t="str">
        <f>IF($C1647="","",VLOOKUP($C1647,Baux!$A:$K,2,FALSE))</f>
        <v/>
      </c>
      <c r="E1647" t="str">
        <f>IF($C1647="","",VLOOKUP(VLOOKUP($C1647,Baux!$A:$K,3,FALSE),Locataires!$A:$I,2,FALSE))</f>
        <v/>
      </c>
      <c r="F1647" t="str">
        <f>IF($C1647="","",VLOOKUP($C1647,Baux!$A:$K,8,FALSE))</f>
        <v/>
      </c>
      <c r="G1647" s="12" t="str">
        <f>IF(OR($A1647="",$F1647=""),"",DATE(YEAR($A1647),MONTH($A1647),$F1647))</f>
        <v/>
      </c>
      <c r="H1647" s="13" t="str">
        <f>IF($C1647="","",VLOOKUP($C1647,Baux!$A:$K,6,FALSE))</f>
        <v/>
      </c>
      <c r="I1647" s="13" t="str">
        <f>IF($C1647="","",VLOOKUP($C1647,Baux!$A:$K,7,FALSE))</f>
        <v/>
      </c>
      <c r="J1647" s="13" t="str">
        <f>IF($C1647="","",$H1647+$I1647)</f>
        <v/>
      </c>
      <c r="K1647" s="13" t="str">
        <f>IF($C1647="","",SUMIFS(Banque_Transactions!$E:$E,Banque_Transactions!$G:$G,$C1647&amp;"-"&amp;$B1647))</f>
        <v/>
      </c>
      <c r="L1647" s="13" t="str">
        <f>IF($C1647="","",$J1647-$K1647)</f>
        <v/>
      </c>
      <c r="M1647" t="str">
        <f>IF($C1647="","",IF($L1647&lt;=0,"Payé",IF($K1647=0,"Impayé","Partiel")))</f>
        <v/>
      </c>
    </row>
    <row r="1648" spans="1:13" ht="15">
      <c r="A1648" s="17"/>
      <c r="B1648" t="str">
        <f>IF($A1648="","",YEAR($A1648)*100+MONTH($A1648))</f>
        <v/>
      </c>
      <c r="D1648" t="str">
        <f>IF($C1648="","",VLOOKUP($C1648,Baux!$A:$K,2,FALSE))</f>
        <v/>
      </c>
      <c r="E1648" t="str">
        <f>IF($C1648="","",VLOOKUP(VLOOKUP($C1648,Baux!$A:$K,3,FALSE),Locataires!$A:$I,2,FALSE))</f>
        <v/>
      </c>
      <c r="F1648" t="str">
        <f>IF($C1648="","",VLOOKUP($C1648,Baux!$A:$K,8,FALSE))</f>
        <v/>
      </c>
      <c r="G1648" s="12" t="str">
        <f>IF(OR($A1648="",$F1648=""),"",DATE(YEAR($A1648),MONTH($A1648),$F1648))</f>
        <v/>
      </c>
      <c r="H1648" s="13" t="str">
        <f>IF($C1648="","",VLOOKUP($C1648,Baux!$A:$K,6,FALSE))</f>
        <v/>
      </c>
      <c r="I1648" s="13" t="str">
        <f>IF($C1648="","",VLOOKUP($C1648,Baux!$A:$K,7,FALSE))</f>
        <v/>
      </c>
      <c r="J1648" s="13" t="str">
        <f>IF($C1648="","",$H1648+$I1648)</f>
        <v/>
      </c>
      <c r="K1648" s="13" t="str">
        <f>IF($C1648="","",SUMIFS(Banque_Transactions!$E:$E,Banque_Transactions!$G:$G,$C1648&amp;"-"&amp;$B1648))</f>
        <v/>
      </c>
      <c r="L1648" s="13" t="str">
        <f>IF($C1648="","",$J1648-$K1648)</f>
        <v/>
      </c>
      <c r="M1648" t="str">
        <f>IF($C1648="","",IF($L1648&lt;=0,"Payé",IF($K1648=0,"Impayé","Partiel")))</f>
        <v/>
      </c>
    </row>
    <row r="1649" spans="1:13" ht="15">
      <c r="A1649" s="17"/>
      <c r="B1649" t="str">
        <f>IF($A1649="","",YEAR($A1649)*100+MONTH($A1649))</f>
        <v/>
      </c>
      <c r="D1649" t="str">
        <f>IF($C1649="","",VLOOKUP($C1649,Baux!$A:$K,2,FALSE))</f>
        <v/>
      </c>
      <c r="E1649" t="str">
        <f>IF($C1649="","",VLOOKUP(VLOOKUP($C1649,Baux!$A:$K,3,FALSE),Locataires!$A:$I,2,FALSE))</f>
        <v/>
      </c>
      <c r="F1649" t="str">
        <f>IF($C1649="","",VLOOKUP($C1649,Baux!$A:$K,8,FALSE))</f>
        <v/>
      </c>
      <c r="G1649" s="12" t="str">
        <f>IF(OR($A1649="",$F1649=""),"",DATE(YEAR($A1649),MONTH($A1649),$F1649))</f>
        <v/>
      </c>
      <c r="H1649" s="13" t="str">
        <f>IF($C1649="","",VLOOKUP($C1649,Baux!$A:$K,6,FALSE))</f>
        <v/>
      </c>
      <c r="I1649" s="13" t="str">
        <f>IF($C1649="","",VLOOKUP($C1649,Baux!$A:$K,7,FALSE))</f>
        <v/>
      </c>
      <c r="J1649" s="13" t="str">
        <f>IF($C1649="","",$H1649+$I1649)</f>
        <v/>
      </c>
      <c r="K1649" s="13" t="str">
        <f>IF($C1649="","",SUMIFS(Banque_Transactions!$E:$E,Banque_Transactions!$G:$G,$C1649&amp;"-"&amp;$B1649))</f>
        <v/>
      </c>
      <c r="L1649" s="13" t="str">
        <f>IF($C1649="","",$J1649-$K1649)</f>
        <v/>
      </c>
      <c r="M1649" t="str">
        <f>IF($C1649="","",IF($L1649&lt;=0,"Payé",IF($K1649=0,"Impayé","Partiel")))</f>
        <v/>
      </c>
    </row>
    <row r="1650" spans="1:13" ht="15">
      <c r="A1650" s="17"/>
      <c r="B1650" t="str">
        <f>IF($A1650="","",YEAR($A1650)*100+MONTH($A1650))</f>
        <v/>
      </c>
      <c r="D1650" t="str">
        <f>IF($C1650="","",VLOOKUP($C1650,Baux!$A:$K,2,FALSE))</f>
        <v/>
      </c>
      <c r="E1650" t="str">
        <f>IF($C1650="","",VLOOKUP(VLOOKUP($C1650,Baux!$A:$K,3,FALSE),Locataires!$A:$I,2,FALSE))</f>
        <v/>
      </c>
      <c r="F1650" t="str">
        <f>IF($C1650="","",VLOOKUP($C1650,Baux!$A:$K,8,FALSE))</f>
        <v/>
      </c>
      <c r="G1650" s="12" t="str">
        <f>IF(OR($A1650="",$F1650=""),"",DATE(YEAR($A1650),MONTH($A1650),$F1650))</f>
        <v/>
      </c>
      <c r="H1650" s="13" t="str">
        <f>IF($C1650="","",VLOOKUP($C1650,Baux!$A:$K,6,FALSE))</f>
        <v/>
      </c>
      <c r="I1650" s="13" t="str">
        <f>IF($C1650="","",VLOOKUP($C1650,Baux!$A:$K,7,FALSE))</f>
        <v/>
      </c>
      <c r="J1650" s="13" t="str">
        <f>IF($C1650="","",$H1650+$I1650)</f>
        <v/>
      </c>
      <c r="K1650" s="13" t="str">
        <f>IF($C1650="","",SUMIFS(Banque_Transactions!$E:$E,Banque_Transactions!$G:$G,$C1650&amp;"-"&amp;$B1650))</f>
        <v/>
      </c>
      <c r="L1650" s="13" t="str">
        <f>IF($C1650="","",$J1650-$K1650)</f>
        <v/>
      </c>
      <c r="M1650" t="str">
        <f>IF($C1650="","",IF($L1650&lt;=0,"Payé",IF($K1650=0,"Impayé","Partiel")))</f>
        <v/>
      </c>
    </row>
    <row r="1651" spans="1:13" ht="15">
      <c r="A1651" s="17"/>
      <c r="B1651" t="str">
        <f>IF($A1651="","",YEAR($A1651)*100+MONTH($A1651))</f>
        <v/>
      </c>
      <c r="D1651" t="str">
        <f>IF($C1651="","",VLOOKUP($C1651,Baux!$A:$K,2,FALSE))</f>
        <v/>
      </c>
      <c r="E1651" t="str">
        <f>IF($C1651="","",VLOOKUP(VLOOKUP($C1651,Baux!$A:$K,3,FALSE),Locataires!$A:$I,2,FALSE))</f>
        <v/>
      </c>
      <c r="F1651" t="str">
        <f>IF($C1651="","",VLOOKUP($C1651,Baux!$A:$K,8,FALSE))</f>
        <v/>
      </c>
      <c r="G1651" s="12" t="str">
        <f>IF(OR($A1651="",$F1651=""),"",DATE(YEAR($A1651),MONTH($A1651),$F1651))</f>
        <v/>
      </c>
      <c r="H1651" s="13" t="str">
        <f>IF($C1651="","",VLOOKUP($C1651,Baux!$A:$K,6,FALSE))</f>
        <v/>
      </c>
      <c r="I1651" s="13" t="str">
        <f>IF($C1651="","",VLOOKUP($C1651,Baux!$A:$K,7,FALSE))</f>
        <v/>
      </c>
      <c r="J1651" s="13" t="str">
        <f>IF($C1651="","",$H1651+$I1651)</f>
        <v/>
      </c>
      <c r="K1651" s="13" t="str">
        <f>IF($C1651="","",SUMIFS(Banque_Transactions!$E:$E,Banque_Transactions!$G:$G,$C1651&amp;"-"&amp;$B1651))</f>
        <v/>
      </c>
      <c r="L1651" s="13" t="str">
        <f>IF($C1651="","",$J1651-$K1651)</f>
        <v/>
      </c>
      <c r="M1651" t="str">
        <f>IF($C1651="","",IF($L1651&lt;=0,"Payé",IF($K1651=0,"Impayé","Partiel")))</f>
        <v/>
      </c>
    </row>
    <row r="1652" spans="1:13" ht="15">
      <c r="A1652" s="17"/>
      <c r="B1652" t="str">
        <f>IF($A1652="","",YEAR($A1652)*100+MONTH($A1652))</f>
        <v/>
      </c>
      <c r="D1652" t="str">
        <f>IF($C1652="","",VLOOKUP($C1652,Baux!$A:$K,2,FALSE))</f>
        <v/>
      </c>
      <c r="E1652" t="str">
        <f>IF($C1652="","",VLOOKUP(VLOOKUP($C1652,Baux!$A:$K,3,FALSE),Locataires!$A:$I,2,FALSE))</f>
        <v/>
      </c>
      <c r="F1652" t="str">
        <f>IF($C1652="","",VLOOKUP($C1652,Baux!$A:$K,8,FALSE))</f>
        <v/>
      </c>
      <c r="G1652" s="12" t="str">
        <f>IF(OR($A1652="",$F1652=""),"",DATE(YEAR($A1652),MONTH($A1652),$F1652))</f>
        <v/>
      </c>
      <c r="H1652" s="13" t="str">
        <f>IF($C1652="","",VLOOKUP($C1652,Baux!$A:$K,6,FALSE))</f>
        <v/>
      </c>
      <c r="I1652" s="13" t="str">
        <f>IF($C1652="","",VLOOKUP($C1652,Baux!$A:$K,7,FALSE))</f>
        <v/>
      </c>
      <c r="J1652" s="13" t="str">
        <f>IF($C1652="","",$H1652+$I1652)</f>
        <v/>
      </c>
      <c r="K1652" s="13" t="str">
        <f>IF($C1652="","",SUMIFS(Banque_Transactions!$E:$E,Banque_Transactions!$G:$G,$C1652&amp;"-"&amp;$B1652))</f>
        <v/>
      </c>
      <c r="L1652" s="13" t="str">
        <f>IF($C1652="","",$J1652-$K1652)</f>
        <v/>
      </c>
      <c r="M1652" t="str">
        <f>IF($C1652="","",IF($L1652&lt;=0,"Payé",IF($K1652=0,"Impayé","Partiel")))</f>
        <v/>
      </c>
    </row>
    <row r="1653" spans="1:13" ht="15">
      <c r="A1653" s="17"/>
      <c r="B1653" t="str">
        <f>IF($A1653="","",YEAR($A1653)*100+MONTH($A1653))</f>
        <v/>
      </c>
      <c r="D1653" t="str">
        <f>IF($C1653="","",VLOOKUP($C1653,Baux!$A:$K,2,FALSE))</f>
        <v/>
      </c>
      <c r="E1653" t="str">
        <f>IF($C1653="","",VLOOKUP(VLOOKUP($C1653,Baux!$A:$K,3,FALSE),Locataires!$A:$I,2,FALSE))</f>
        <v/>
      </c>
      <c r="F1653" t="str">
        <f>IF($C1653="","",VLOOKUP($C1653,Baux!$A:$K,8,FALSE))</f>
        <v/>
      </c>
      <c r="G1653" s="12" t="str">
        <f>IF(OR($A1653="",$F1653=""),"",DATE(YEAR($A1653),MONTH($A1653),$F1653))</f>
        <v/>
      </c>
      <c r="H1653" s="13" t="str">
        <f>IF($C1653="","",VLOOKUP($C1653,Baux!$A:$K,6,FALSE))</f>
        <v/>
      </c>
      <c r="I1653" s="13" t="str">
        <f>IF($C1653="","",VLOOKUP($C1653,Baux!$A:$K,7,FALSE))</f>
        <v/>
      </c>
      <c r="J1653" s="13" t="str">
        <f>IF($C1653="","",$H1653+$I1653)</f>
        <v/>
      </c>
      <c r="K1653" s="13" t="str">
        <f>IF($C1653="","",SUMIFS(Banque_Transactions!$E:$E,Banque_Transactions!$G:$G,$C1653&amp;"-"&amp;$B1653))</f>
        <v/>
      </c>
      <c r="L1653" s="13" t="str">
        <f>IF($C1653="","",$J1653-$K1653)</f>
        <v/>
      </c>
      <c r="M1653" t="str">
        <f>IF($C1653="","",IF($L1653&lt;=0,"Payé",IF($K1653=0,"Impayé","Partiel")))</f>
        <v/>
      </c>
    </row>
    <row r="1654" spans="1:13" ht="15">
      <c r="A1654" s="17"/>
      <c r="B1654" t="str">
        <f>IF($A1654="","",YEAR($A1654)*100+MONTH($A1654))</f>
        <v/>
      </c>
      <c r="D1654" t="str">
        <f>IF($C1654="","",VLOOKUP($C1654,Baux!$A:$K,2,FALSE))</f>
        <v/>
      </c>
      <c r="E1654" t="str">
        <f>IF($C1654="","",VLOOKUP(VLOOKUP($C1654,Baux!$A:$K,3,FALSE),Locataires!$A:$I,2,FALSE))</f>
        <v/>
      </c>
      <c r="F1654" t="str">
        <f>IF($C1654="","",VLOOKUP($C1654,Baux!$A:$K,8,FALSE))</f>
        <v/>
      </c>
      <c r="G1654" s="12" t="str">
        <f>IF(OR($A1654="",$F1654=""),"",DATE(YEAR($A1654),MONTH($A1654),$F1654))</f>
        <v/>
      </c>
      <c r="H1654" s="13" t="str">
        <f>IF($C1654="","",VLOOKUP($C1654,Baux!$A:$K,6,FALSE))</f>
        <v/>
      </c>
      <c r="I1654" s="13" t="str">
        <f>IF($C1654="","",VLOOKUP($C1654,Baux!$A:$K,7,FALSE))</f>
        <v/>
      </c>
      <c r="J1654" s="13" t="str">
        <f>IF($C1654="","",$H1654+$I1654)</f>
        <v/>
      </c>
      <c r="K1654" s="13" t="str">
        <f>IF($C1654="","",SUMIFS(Banque_Transactions!$E:$E,Banque_Transactions!$G:$G,$C1654&amp;"-"&amp;$B1654))</f>
        <v/>
      </c>
      <c r="L1654" s="13" t="str">
        <f>IF($C1654="","",$J1654-$K1654)</f>
        <v/>
      </c>
      <c r="M1654" t="str">
        <f>IF($C1654="","",IF($L1654&lt;=0,"Payé",IF($K1654=0,"Impayé","Partiel")))</f>
        <v/>
      </c>
    </row>
    <row r="1655" spans="1:13" ht="15">
      <c r="A1655" s="17"/>
      <c r="B1655" t="str">
        <f>IF($A1655="","",YEAR($A1655)*100+MONTH($A1655))</f>
        <v/>
      </c>
      <c r="D1655" t="str">
        <f>IF($C1655="","",VLOOKUP($C1655,Baux!$A:$K,2,FALSE))</f>
        <v/>
      </c>
      <c r="E1655" t="str">
        <f>IF($C1655="","",VLOOKUP(VLOOKUP($C1655,Baux!$A:$K,3,FALSE),Locataires!$A:$I,2,FALSE))</f>
        <v/>
      </c>
      <c r="F1655" t="str">
        <f>IF($C1655="","",VLOOKUP($C1655,Baux!$A:$K,8,FALSE))</f>
        <v/>
      </c>
      <c r="G1655" s="12" t="str">
        <f>IF(OR($A1655="",$F1655=""),"",DATE(YEAR($A1655),MONTH($A1655),$F1655))</f>
        <v/>
      </c>
      <c r="H1655" s="13" t="str">
        <f>IF($C1655="","",VLOOKUP($C1655,Baux!$A:$K,6,FALSE))</f>
        <v/>
      </c>
      <c r="I1655" s="13" t="str">
        <f>IF($C1655="","",VLOOKUP($C1655,Baux!$A:$K,7,FALSE))</f>
        <v/>
      </c>
      <c r="J1655" s="13" t="str">
        <f>IF($C1655="","",$H1655+$I1655)</f>
        <v/>
      </c>
      <c r="K1655" s="13" t="str">
        <f>IF($C1655="","",SUMIFS(Banque_Transactions!$E:$E,Banque_Transactions!$G:$G,$C1655&amp;"-"&amp;$B1655))</f>
        <v/>
      </c>
      <c r="L1655" s="13" t="str">
        <f>IF($C1655="","",$J1655-$K1655)</f>
        <v/>
      </c>
      <c r="M1655" t="str">
        <f>IF($C1655="","",IF($L1655&lt;=0,"Payé",IF($K1655=0,"Impayé","Partiel")))</f>
        <v/>
      </c>
    </row>
    <row r="1656" spans="1:13" ht="15">
      <c r="A1656" s="17"/>
      <c r="B1656" t="str">
        <f>IF($A1656="","",YEAR($A1656)*100+MONTH($A1656))</f>
        <v/>
      </c>
      <c r="D1656" t="str">
        <f>IF($C1656="","",VLOOKUP($C1656,Baux!$A:$K,2,FALSE))</f>
        <v/>
      </c>
      <c r="E1656" t="str">
        <f>IF($C1656="","",VLOOKUP(VLOOKUP($C1656,Baux!$A:$K,3,FALSE),Locataires!$A:$I,2,FALSE))</f>
        <v/>
      </c>
      <c r="F1656" t="str">
        <f>IF($C1656="","",VLOOKUP($C1656,Baux!$A:$K,8,FALSE))</f>
        <v/>
      </c>
      <c r="G1656" s="12" t="str">
        <f>IF(OR($A1656="",$F1656=""),"",DATE(YEAR($A1656),MONTH($A1656),$F1656))</f>
        <v/>
      </c>
      <c r="H1656" s="13" t="str">
        <f>IF($C1656="","",VLOOKUP($C1656,Baux!$A:$K,6,FALSE))</f>
        <v/>
      </c>
      <c r="I1656" s="13" t="str">
        <f>IF($C1656="","",VLOOKUP($C1656,Baux!$A:$K,7,FALSE))</f>
        <v/>
      </c>
      <c r="J1656" s="13" t="str">
        <f>IF($C1656="","",$H1656+$I1656)</f>
        <v/>
      </c>
      <c r="K1656" s="13" t="str">
        <f>IF($C1656="","",SUMIFS(Banque_Transactions!$E:$E,Banque_Transactions!$G:$G,$C1656&amp;"-"&amp;$B1656))</f>
        <v/>
      </c>
      <c r="L1656" s="13" t="str">
        <f>IF($C1656="","",$J1656-$K1656)</f>
        <v/>
      </c>
      <c r="M1656" t="str">
        <f>IF($C1656="","",IF($L1656&lt;=0,"Payé",IF($K1656=0,"Impayé","Partiel")))</f>
        <v/>
      </c>
    </row>
    <row r="1657" spans="1:13" ht="15">
      <c r="A1657" s="17"/>
      <c r="B1657" t="str">
        <f>IF($A1657="","",YEAR($A1657)*100+MONTH($A1657))</f>
        <v/>
      </c>
      <c r="D1657" t="str">
        <f>IF($C1657="","",VLOOKUP($C1657,Baux!$A:$K,2,FALSE))</f>
        <v/>
      </c>
      <c r="E1657" t="str">
        <f>IF($C1657="","",VLOOKUP(VLOOKUP($C1657,Baux!$A:$K,3,FALSE),Locataires!$A:$I,2,FALSE))</f>
        <v/>
      </c>
      <c r="F1657" t="str">
        <f>IF($C1657="","",VLOOKUP($C1657,Baux!$A:$K,8,FALSE))</f>
        <v/>
      </c>
      <c r="G1657" s="12" t="str">
        <f>IF(OR($A1657="",$F1657=""),"",DATE(YEAR($A1657),MONTH($A1657),$F1657))</f>
        <v/>
      </c>
      <c r="H1657" s="13" t="str">
        <f>IF($C1657="","",VLOOKUP($C1657,Baux!$A:$K,6,FALSE))</f>
        <v/>
      </c>
      <c r="I1657" s="13" t="str">
        <f>IF($C1657="","",VLOOKUP($C1657,Baux!$A:$K,7,FALSE))</f>
        <v/>
      </c>
      <c r="J1657" s="13" t="str">
        <f>IF($C1657="","",$H1657+$I1657)</f>
        <v/>
      </c>
      <c r="K1657" s="13" t="str">
        <f>IF($C1657="","",SUMIFS(Banque_Transactions!$E:$E,Banque_Transactions!$G:$G,$C1657&amp;"-"&amp;$B1657))</f>
        <v/>
      </c>
      <c r="L1657" s="13" t="str">
        <f>IF($C1657="","",$J1657-$K1657)</f>
        <v/>
      </c>
      <c r="M1657" t="str">
        <f>IF($C1657="","",IF($L1657&lt;=0,"Payé",IF($K1657=0,"Impayé","Partiel")))</f>
        <v/>
      </c>
    </row>
    <row r="1658" spans="1:13" ht="15">
      <c r="A1658" s="17"/>
      <c r="B1658" t="str">
        <f>IF($A1658="","",YEAR($A1658)*100+MONTH($A1658))</f>
        <v/>
      </c>
      <c r="D1658" t="str">
        <f>IF($C1658="","",VLOOKUP($C1658,Baux!$A:$K,2,FALSE))</f>
        <v/>
      </c>
      <c r="E1658" t="str">
        <f>IF($C1658="","",VLOOKUP(VLOOKUP($C1658,Baux!$A:$K,3,FALSE),Locataires!$A:$I,2,FALSE))</f>
        <v/>
      </c>
      <c r="F1658" t="str">
        <f>IF($C1658="","",VLOOKUP($C1658,Baux!$A:$K,8,FALSE))</f>
        <v/>
      </c>
      <c r="G1658" s="12" t="str">
        <f>IF(OR($A1658="",$F1658=""),"",DATE(YEAR($A1658),MONTH($A1658),$F1658))</f>
        <v/>
      </c>
      <c r="H1658" s="13" t="str">
        <f>IF($C1658="","",VLOOKUP($C1658,Baux!$A:$K,6,FALSE))</f>
        <v/>
      </c>
      <c r="I1658" s="13" t="str">
        <f>IF($C1658="","",VLOOKUP($C1658,Baux!$A:$K,7,FALSE))</f>
        <v/>
      </c>
      <c r="J1658" s="13" t="str">
        <f>IF($C1658="","",$H1658+$I1658)</f>
        <v/>
      </c>
      <c r="K1658" s="13" t="str">
        <f>IF($C1658="","",SUMIFS(Banque_Transactions!$E:$E,Banque_Transactions!$G:$G,$C1658&amp;"-"&amp;$B1658))</f>
        <v/>
      </c>
      <c r="L1658" s="13" t="str">
        <f>IF($C1658="","",$J1658-$K1658)</f>
        <v/>
      </c>
      <c r="M1658" t="str">
        <f>IF($C1658="","",IF($L1658&lt;=0,"Payé",IF($K1658=0,"Impayé","Partiel")))</f>
        <v/>
      </c>
    </row>
    <row r="1659" spans="1:13" ht="15">
      <c r="A1659" s="17"/>
      <c r="B1659" t="str">
        <f>IF($A1659="","",YEAR($A1659)*100+MONTH($A1659))</f>
        <v/>
      </c>
      <c r="D1659" t="str">
        <f>IF($C1659="","",VLOOKUP($C1659,Baux!$A:$K,2,FALSE))</f>
        <v/>
      </c>
      <c r="E1659" t="str">
        <f>IF($C1659="","",VLOOKUP(VLOOKUP($C1659,Baux!$A:$K,3,FALSE),Locataires!$A:$I,2,FALSE))</f>
        <v/>
      </c>
      <c r="F1659" t="str">
        <f>IF($C1659="","",VLOOKUP($C1659,Baux!$A:$K,8,FALSE))</f>
        <v/>
      </c>
      <c r="G1659" s="12" t="str">
        <f>IF(OR($A1659="",$F1659=""),"",DATE(YEAR($A1659),MONTH($A1659),$F1659))</f>
        <v/>
      </c>
      <c r="H1659" s="13" t="str">
        <f>IF($C1659="","",VLOOKUP($C1659,Baux!$A:$K,6,FALSE))</f>
        <v/>
      </c>
      <c r="I1659" s="13" t="str">
        <f>IF($C1659="","",VLOOKUP($C1659,Baux!$A:$K,7,FALSE))</f>
        <v/>
      </c>
      <c r="J1659" s="13" t="str">
        <f>IF($C1659="","",$H1659+$I1659)</f>
        <v/>
      </c>
      <c r="K1659" s="13" t="str">
        <f>IF($C1659="","",SUMIFS(Banque_Transactions!$E:$E,Banque_Transactions!$G:$G,$C1659&amp;"-"&amp;$B1659))</f>
        <v/>
      </c>
      <c r="L1659" s="13" t="str">
        <f>IF($C1659="","",$J1659-$K1659)</f>
        <v/>
      </c>
      <c r="M1659" t="str">
        <f>IF($C1659="","",IF($L1659&lt;=0,"Payé",IF($K1659=0,"Impayé","Partiel")))</f>
        <v/>
      </c>
    </row>
    <row r="1660" spans="1:13" ht="15">
      <c r="A1660" s="17"/>
      <c r="B1660" t="str">
        <f>IF($A1660="","",YEAR($A1660)*100+MONTH($A1660))</f>
        <v/>
      </c>
      <c r="D1660" t="str">
        <f>IF($C1660="","",VLOOKUP($C1660,Baux!$A:$K,2,FALSE))</f>
        <v/>
      </c>
      <c r="E1660" t="str">
        <f>IF($C1660="","",VLOOKUP(VLOOKUP($C1660,Baux!$A:$K,3,FALSE),Locataires!$A:$I,2,FALSE))</f>
        <v/>
      </c>
      <c r="F1660" t="str">
        <f>IF($C1660="","",VLOOKUP($C1660,Baux!$A:$K,8,FALSE))</f>
        <v/>
      </c>
      <c r="G1660" s="12" t="str">
        <f>IF(OR($A1660="",$F1660=""),"",DATE(YEAR($A1660),MONTH($A1660),$F1660))</f>
        <v/>
      </c>
      <c r="H1660" s="13" t="str">
        <f>IF($C1660="","",VLOOKUP($C1660,Baux!$A:$K,6,FALSE))</f>
        <v/>
      </c>
      <c r="I1660" s="13" t="str">
        <f>IF($C1660="","",VLOOKUP($C1660,Baux!$A:$K,7,FALSE))</f>
        <v/>
      </c>
      <c r="J1660" s="13" t="str">
        <f>IF($C1660="","",$H1660+$I1660)</f>
        <v/>
      </c>
      <c r="K1660" s="13" t="str">
        <f>IF($C1660="","",SUMIFS(Banque_Transactions!$E:$E,Banque_Transactions!$G:$G,$C1660&amp;"-"&amp;$B1660))</f>
        <v/>
      </c>
      <c r="L1660" s="13" t="str">
        <f>IF($C1660="","",$J1660-$K1660)</f>
        <v/>
      </c>
      <c r="M1660" t="str">
        <f>IF($C1660="","",IF($L1660&lt;=0,"Payé",IF($K1660=0,"Impayé","Partiel")))</f>
        <v/>
      </c>
    </row>
    <row r="1661" spans="1:13" ht="15">
      <c r="A1661" s="17"/>
      <c r="B1661" t="str">
        <f>IF($A1661="","",YEAR($A1661)*100+MONTH($A1661))</f>
        <v/>
      </c>
      <c r="D1661" t="str">
        <f>IF($C1661="","",VLOOKUP($C1661,Baux!$A:$K,2,FALSE))</f>
        <v/>
      </c>
      <c r="E1661" t="str">
        <f>IF($C1661="","",VLOOKUP(VLOOKUP($C1661,Baux!$A:$K,3,FALSE),Locataires!$A:$I,2,FALSE))</f>
        <v/>
      </c>
      <c r="F1661" t="str">
        <f>IF($C1661="","",VLOOKUP($C1661,Baux!$A:$K,8,FALSE))</f>
        <v/>
      </c>
      <c r="G1661" s="12" t="str">
        <f>IF(OR($A1661="",$F1661=""),"",DATE(YEAR($A1661),MONTH($A1661),$F1661))</f>
        <v/>
      </c>
      <c r="H1661" s="13" t="str">
        <f>IF($C1661="","",VLOOKUP($C1661,Baux!$A:$K,6,FALSE))</f>
        <v/>
      </c>
      <c r="I1661" s="13" t="str">
        <f>IF($C1661="","",VLOOKUP($C1661,Baux!$A:$K,7,FALSE))</f>
        <v/>
      </c>
      <c r="J1661" s="13" t="str">
        <f>IF($C1661="","",$H1661+$I1661)</f>
        <v/>
      </c>
      <c r="K1661" s="13" t="str">
        <f>IF($C1661="","",SUMIFS(Banque_Transactions!$E:$E,Banque_Transactions!$G:$G,$C1661&amp;"-"&amp;$B1661))</f>
        <v/>
      </c>
      <c r="L1661" s="13" t="str">
        <f>IF($C1661="","",$J1661-$K1661)</f>
        <v/>
      </c>
      <c r="M1661" t="str">
        <f>IF($C1661="","",IF($L1661&lt;=0,"Payé",IF($K1661=0,"Impayé","Partiel")))</f>
        <v/>
      </c>
    </row>
    <row r="1662" spans="1:13" ht="15">
      <c r="A1662" s="17"/>
      <c r="B1662" t="str">
        <f>IF($A1662="","",YEAR($A1662)*100+MONTH($A1662))</f>
        <v/>
      </c>
      <c r="D1662" t="str">
        <f>IF($C1662="","",VLOOKUP($C1662,Baux!$A:$K,2,FALSE))</f>
        <v/>
      </c>
      <c r="E1662" t="str">
        <f>IF($C1662="","",VLOOKUP(VLOOKUP($C1662,Baux!$A:$K,3,FALSE),Locataires!$A:$I,2,FALSE))</f>
        <v/>
      </c>
      <c r="F1662" t="str">
        <f>IF($C1662="","",VLOOKUP($C1662,Baux!$A:$K,8,FALSE))</f>
        <v/>
      </c>
      <c r="G1662" s="12" t="str">
        <f>IF(OR($A1662="",$F1662=""),"",DATE(YEAR($A1662),MONTH($A1662),$F1662))</f>
        <v/>
      </c>
      <c r="H1662" s="13" t="str">
        <f>IF($C1662="","",VLOOKUP($C1662,Baux!$A:$K,6,FALSE))</f>
        <v/>
      </c>
      <c r="I1662" s="13" t="str">
        <f>IF($C1662="","",VLOOKUP($C1662,Baux!$A:$K,7,FALSE))</f>
        <v/>
      </c>
      <c r="J1662" s="13" t="str">
        <f>IF($C1662="","",$H1662+$I1662)</f>
        <v/>
      </c>
      <c r="K1662" s="13" t="str">
        <f>IF($C1662="","",SUMIFS(Banque_Transactions!$E:$E,Banque_Transactions!$G:$G,$C1662&amp;"-"&amp;$B1662))</f>
        <v/>
      </c>
      <c r="L1662" s="13" t="str">
        <f>IF($C1662="","",$J1662-$K1662)</f>
        <v/>
      </c>
      <c r="M1662" t="str">
        <f>IF($C1662="","",IF($L1662&lt;=0,"Payé",IF($K1662=0,"Impayé","Partiel")))</f>
        <v/>
      </c>
    </row>
    <row r="1663" spans="1:13" ht="15">
      <c r="A1663" s="17"/>
      <c r="B1663" t="str">
        <f>IF($A1663="","",YEAR($A1663)*100+MONTH($A1663))</f>
        <v/>
      </c>
      <c r="D1663" t="str">
        <f>IF($C1663="","",VLOOKUP($C1663,Baux!$A:$K,2,FALSE))</f>
        <v/>
      </c>
      <c r="E1663" t="str">
        <f>IF($C1663="","",VLOOKUP(VLOOKUP($C1663,Baux!$A:$K,3,FALSE),Locataires!$A:$I,2,FALSE))</f>
        <v/>
      </c>
      <c r="F1663" t="str">
        <f>IF($C1663="","",VLOOKUP($C1663,Baux!$A:$K,8,FALSE))</f>
        <v/>
      </c>
      <c r="G1663" s="12" t="str">
        <f>IF(OR($A1663="",$F1663=""),"",DATE(YEAR($A1663),MONTH($A1663),$F1663))</f>
        <v/>
      </c>
      <c r="H1663" s="13" t="str">
        <f>IF($C1663="","",VLOOKUP($C1663,Baux!$A:$K,6,FALSE))</f>
        <v/>
      </c>
      <c r="I1663" s="13" t="str">
        <f>IF($C1663="","",VLOOKUP($C1663,Baux!$A:$K,7,FALSE))</f>
        <v/>
      </c>
      <c r="J1663" s="13" t="str">
        <f>IF($C1663="","",$H1663+$I1663)</f>
        <v/>
      </c>
      <c r="K1663" s="13" t="str">
        <f>IF($C1663="","",SUMIFS(Banque_Transactions!$E:$E,Banque_Transactions!$G:$G,$C1663&amp;"-"&amp;$B1663))</f>
        <v/>
      </c>
      <c r="L1663" s="13" t="str">
        <f>IF($C1663="","",$J1663-$K1663)</f>
        <v/>
      </c>
      <c r="M1663" t="str">
        <f>IF($C1663="","",IF($L1663&lt;=0,"Payé",IF($K1663=0,"Impayé","Partiel")))</f>
        <v/>
      </c>
    </row>
    <row r="1664" spans="1:13" ht="15">
      <c r="A1664" s="17"/>
      <c r="B1664" t="str">
        <f>IF($A1664="","",YEAR($A1664)*100+MONTH($A1664))</f>
        <v/>
      </c>
      <c r="D1664" t="str">
        <f>IF($C1664="","",VLOOKUP($C1664,Baux!$A:$K,2,FALSE))</f>
        <v/>
      </c>
      <c r="E1664" t="str">
        <f>IF($C1664="","",VLOOKUP(VLOOKUP($C1664,Baux!$A:$K,3,FALSE),Locataires!$A:$I,2,FALSE))</f>
        <v/>
      </c>
      <c r="F1664" t="str">
        <f>IF($C1664="","",VLOOKUP($C1664,Baux!$A:$K,8,FALSE))</f>
        <v/>
      </c>
      <c r="G1664" s="12" t="str">
        <f>IF(OR($A1664="",$F1664=""),"",DATE(YEAR($A1664),MONTH($A1664),$F1664))</f>
        <v/>
      </c>
      <c r="H1664" s="13" t="str">
        <f>IF($C1664="","",VLOOKUP($C1664,Baux!$A:$K,6,FALSE))</f>
        <v/>
      </c>
      <c r="I1664" s="13" t="str">
        <f>IF($C1664="","",VLOOKUP($C1664,Baux!$A:$K,7,FALSE))</f>
        <v/>
      </c>
      <c r="J1664" s="13" t="str">
        <f>IF($C1664="","",$H1664+$I1664)</f>
        <v/>
      </c>
      <c r="K1664" s="13" t="str">
        <f>IF($C1664="","",SUMIFS(Banque_Transactions!$E:$E,Banque_Transactions!$G:$G,$C1664&amp;"-"&amp;$B1664))</f>
        <v/>
      </c>
      <c r="L1664" s="13" t="str">
        <f>IF($C1664="","",$J1664-$K1664)</f>
        <v/>
      </c>
      <c r="M1664" t="str">
        <f>IF($C1664="","",IF($L1664&lt;=0,"Payé",IF($K1664=0,"Impayé","Partiel")))</f>
        <v/>
      </c>
    </row>
    <row r="1665" spans="1:13" ht="15">
      <c r="A1665" s="17"/>
      <c r="B1665" t="str">
        <f>IF($A1665="","",YEAR($A1665)*100+MONTH($A1665))</f>
        <v/>
      </c>
      <c r="D1665" t="str">
        <f>IF($C1665="","",VLOOKUP($C1665,Baux!$A:$K,2,FALSE))</f>
        <v/>
      </c>
      <c r="E1665" t="str">
        <f>IF($C1665="","",VLOOKUP(VLOOKUP($C1665,Baux!$A:$K,3,FALSE),Locataires!$A:$I,2,FALSE))</f>
        <v/>
      </c>
      <c r="F1665" t="str">
        <f>IF($C1665="","",VLOOKUP($C1665,Baux!$A:$K,8,FALSE))</f>
        <v/>
      </c>
      <c r="G1665" s="12" t="str">
        <f>IF(OR($A1665="",$F1665=""),"",DATE(YEAR($A1665),MONTH($A1665),$F1665))</f>
        <v/>
      </c>
      <c r="H1665" s="13" t="str">
        <f>IF($C1665="","",VLOOKUP($C1665,Baux!$A:$K,6,FALSE))</f>
        <v/>
      </c>
      <c r="I1665" s="13" t="str">
        <f>IF($C1665="","",VLOOKUP($C1665,Baux!$A:$K,7,FALSE))</f>
        <v/>
      </c>
      <c r="J1665" s="13" t="str">
        <f>IF($C1665="","",$H1665+$I1665)</f>
        <v/>
      </c>
      <c r="K1665" s="13" t="str">
        <f>IF($C1665="","",SUMIFS(Banque_Transactions!$E:$E,Banque_Transactions!$G:$G,$C1665&amp;"-"&amp;$B1665))</f>
        <v/>
      </c>
      <c r="L1665" s="13" t="str">
        <f>IF($C1665="","",$J1665-$K1665)</f>
        <v/>
      </c>
      <c r="M1665" t="str">
        <f>IF($C1665="","",IF($L1665&lt;=0,"Payé",IF($K1665=0,"Impayé","Partiel")))</f>
        <v/>
      </c>
    </row>
    <row r="1666" spans="1:13" ht="15">
      <c r="A1666" s="17"/>
      <c r="B1666" t="str">
        <f>IF($A1666="","",YEAR($A1666)*100+MONTH($A1666))</f>
        <v/>
      </c>
      <c r="D1666" t="str">
        <f>IF($C1666="","",VLOOKUP($C1666,Baux!$A:$K,2,FALSE))</f>
        <v/>
      </c>
      <c r="E1666" t="str">
        <f>IF($C1666="","",VLOOKUP(VLOOKUP($C1666,Baux!$A:$K,3,FALSE),Locataires!$A:$I,2,FALSE))</f>
        <v/>
      </c>
      <c r="F1666" t="str">
        <f>IF($C1666="","",VLOOKUP($C1666,Baux!$A:$K,8,FALSE))</f>
        <v/>
      </c>
      <c r="G1666" s="12" t="str">
        <f>IF(OR($A1666="",$F1666=""),"",DATE(YEAR($A1666),MONTH($A1666),$F1666))</f>
        <v/>
      </c>
      <c r="H1666" s="13" t="str">
        <f>IF($C1666="","",VLOOKUP($C1666,Baux!$A:$K,6,FALSE))</f>
        <v/>
      </c>
      <c r="I1666" s="13" t="str">
        <f>IF($C1666="","",VLOOKUP($C1666,Baux!$A:$K,7,FALSE))</f>
        <v/>
      </c>
      <c r="J1666" s="13" t="str">
        <f>IF($C1666="","",$H1666+$I1666)</f>
        <v/>
      </c>
      <c r="K1666" s="13" t="str">
        <f>IF($C1666="","",SUMIFS(Banque_Transactions!$E:$E,Banque_Transactions!$G:$G,$C1666&amp;"-"&amp;$B1666))</f>
        <v/>
      </c>
      <c r="L1666" s="13" t="str">
        <f>IF($C1666="","",$J1666-$K1666)</f>
        <v/>
      </c>
      <c r="M1666" t="str">
        <f>IF($C1666="","",IF($L1666&lt;=0,"Payé",IF($K1666=0,"Impayé","Partiel")))</f>
        <v/>
      </c>
    </row>
    <row r="1667" spans="1:13" ht="15">
      <c r="A1667" s="17"/>
      <c r="B1667" t="str">
        <f>IF($A1667="","",YEAR($A1667)*100+MONTH($A1667))</f>
        <v/>
      </c>
      <c r="D1667" t="str">
        <f>IF($C1667="","",VLOOKUP($C1667,Baux!$A:$K,2,FALSE))</f>
        <v/>
      </c>
      <c r="E1667" t="str">
        <f>IF($C1667="","",VLOOKUP(VLOOKUP($C1667,Baux!$A:$K,3,FALSE),Locataires!$A:$I,2,FALSE))</f>
        <v/>
      </c>
      <c r="F1667" t="str">
        <f>IF($C1667="","",VLOOKUP($C1667,Baux!$A:$K,8,FALSE))</f>
        <v/>
      </c>
      <c r="G1667" s="12" t="str">
        <f>IF(OR($A1667="",$F1667=""),"",DATE(YEAR($A1667),MONTH($A1667),$F1667))</f>
        <v/>
      </c>
      <c r="H1667" s="13" t="str">
        <f>IF($C1667="","",VLOOKUP($C1667,Baux!$A:$K,6,FALSE))</f>
        <v/>
      </c>
      <c r="I1667" s="13" t="str">
        <f>IF($C1667="","",VLOOKUP($C1667,Baux!$A:$K,7,FALSE))</f>
        <v/>
      </c>
      <c r="J1667" s="13" t="str">
        <f>IF($C1667="","",$H1667+$I1667)</f>
        <v/>
      </c>
      <c r="K1667" s="13" t="str">
        <f>IF($C1667="","",SUMIFS(Banque_Transactions!$E:$E,Banque_Transactions!$G:$G,$C1667&amp;"-"&amp;$B1667))</f>
        <v/>
      </c>
      <c r="L1667" s="13" t="str">
        <f>IF($C1667="","",$J1667-$K1667)</f>
        <v/>
      </c>
      <c r="M1667" t="str">
        <f>IF($C1667="","",IF($L1667&lt;=0,"Payé",IF($K1667=0,"Impayé","Partiel")))</f>
        <v/>
      </c>
    </row>
    <row r="1668" spans="1:13" ht="15">
      <c r="A1668" s="17"/>
      <c r="B1668" t="str">
        <f>IF($A1668="","",YEAR($A1668)*100+MONTH($A1668))</f>
        <v/>
      </c>
      <c r="D1668" t="str">
        <f>IF($C1668="","",VLOOKUP($C1668,Baux!$A:$K,2,FALSE))</f>
        <v/>
      </c>
      <c r="E1668" t="str">
        <f>IF($C1668="","",VLOOKUP(VLOOKUP($C1668,Baux!$A:$K,3,FALSE),Locataires!$A:$I,2,FALSE))</f>
        <v/>
      </c>
      <c r="F1668" t="str">
        <f>IF($C1668="","",VLOOKUP($C1668,Baux!$A:$K,8,FALSE))</f>
        <v/>
      </c>
      <c r="G1668" s="12" t="str">
        <f>IF(OR($A1668="",$F1668=""),"",DATE(YEAR($A1668),MONTH($A1668),$F1668))</f>
        <v/>
      </c>
      <c r="H1668" s="13" t="str">
        <f>IF($C1668="","",VLOOKUP($C1668,Baux!$A:$K,6,FALSE))</f>
        <v/>
      </c>
      <c r="I1668" s="13" t="str">
        <f>IF($C1668="","",VLOOKUP($C1668,Baux!$A:$K,7,FALSE))</f>
        <v/>
      </c>
      <c r="J1668" s="13" t="str">
        <f>IF($C1668="","",$H1668+$I1668)</f>
        <v/>
      </c>
      <c r="K1668" s="13" t="str">
        <f>IF($C1668="","",SUMIFS(Banque_Transactions!$E:$E,Banque_Transactions!$G:$G,$C1668&amp;"-"&amp;$B1668))</f>
        <v/>
      </c>
      <c r="L1668" s="13" t="str">
        <f>IF($C1668="","",$J1668-$K1668)</f>
        <v/>
      </c>
      <c r="M1668" t="str">
        <f>IF($C1668="","",IF($L1668&lt;=0,"Payé",IF($K1668=0,"Impayé","Partiel")))</f>
        <v/>
      </c>
    </row>
    <row r="1669" spans="1:13" ht="15">
      <c r="A1669" s="17"/>
      <c r="B1669" t="str">
        <f>IF($A1669="","",YEAR($A1669)*100+MONTH($A1669))</f>
        <v/>
      </c>
      <c r="D1669" t="str">
        <f>IF($C1669="","",VLOOKUP($C1669,Baux!$A:$K,2,FALSE))</f>
        <v/>
      </c>
      <c r="E1669" t="str">
        <f>IF($C1669="","",VLOOKUP(VLOOKUP($C1669,Baux!$A:$K,3,FALSE),Locataires!$A:$I,2,FALSE))</f>
        <v/>
      </c>
      <c r="F1669" t="str">
        <f>IF($C1669="","",VLOOKUP($C1669,Baux!$A:$K,8,FALSE))</f>
        <v/>
      </c>
      <c r="G1669" s="12" t="str">
        <f>IF(OR($A1669="",$F1669=""),"",DATE(YEAR($A1669),MONTH($A1669),$F1669))</f>
        <v/>
      </c>
      <c r="H1669" s="13" t="str">
        <f>IF($C1669="","",VLOOKUP($C1669,Baux!$A:$K,6,FALSE))</f>
        <v/>
      </c>
      <c r="I1669" s="13" t="str">
        <f>IF($C1669="","",VLOOKUP($C1669,Baux!$A:$K,7,FALSE))</f>
        <v/>
      </c>
      <c r="J1669" s="13" t="str">
        <f>IF($C1669="","",$H1669+$I1669)</f>
        <v/>
      </c>
      <c r="K1669" s="13" t="str">
        <f>IF($C1669="","",SUMIFS(Banque_Transactions!$E:$E,Banque_Transactions!$G:$G,$C1669&amp;"-"&amp;$B1669))</f>
        <v/>
      </c>
      <c r="L1669" s="13" t="str">
        <f>IF($C1669="","",$J1669-$K1669)</f>
        <v/>
      </c>
      <c r="M1669" t="str">
        <f>IF($C1669="","",IF($L1669&lt;=0,"Payé",IF($K1669=0,"Impayé","Partiel")))</f>
        <v/>
      </c>
    </row>
    <row r="1670" spans="1:13" ht="15">
      <c r="A1670" s="17"/>
      <c r="B1670" t="str">
        <f>IF($A1670="","",YEAR($A1670)*100+MONTH($A1670))</f>
        <v/>
      </c>
      <c r="D1670" t="str">
        <f>IF($C1670="","",VLOOKUP($C1670,Baux!$A:$K,2,FALSE))</f>
        <v/>
      </c>
      <c r="E1670" t="str">
        <f>IF($C1670="","",VLOOKUP(VLOOKUP($C1670,Baux!$A:$K,3,FALSE),Locataires!$A:$I,2,FALSE))</f>
        <v/>
      </c>
      <c r="F1670" t="str">
        <f>IF($C1670="","",VLOOKUP($C1670,Baux!$A:$K,8,FALSE))</f>
        <v/>
      </c>
      <c r="G1670" s="12" t="str">
        <f>IF(OR($A1670="",$F1670=""),"",DATE(YEAR($A1670),MONTH($A1670),$F1670))</f>
        <v/>
      </c>
      <c r="H1670" s="13" t="str">
        <f>IF($C1670="","",VLOOKUP($C1670,Baux!$A:$K,6,FALSE))</f>
        <v/>
      </c>
      <c r="I1670" s="13" t="str">
        <f>IF($C1670="","",VLOOKUP($C1670,Baux!$A:$K,7,FALSE))</f>
        <v/>
      </c>
      <c r="J1670" s="13" t="str">
        <f>IF($C1670="","",$H1670+$I1670)</f>
        <v/>
      </c>
      <c r="K1670" s="13" t="str">
        <f>IF($C1670="","",SUMIFS(Banque_Transactions!$E:$E,Banque_Transactions!$G:$G,$C1670&amp;"-"&amp;$B1670))</f>
        <v/>
      </c>
      <c r="L1670" s="13" t="str">
        <f>IF($C1670="","",$J1670-$K1670)</f>
        <v/>
      </c>
      <c r="M1670" t="str">
        <f>IF($C1670="","",IF($L1670&lt;=0,"Payé",IF($K1670=0,"Impayé","Partiel")))</f>
        <v/>
      </c>
    </row>
    <row r="1671" spans="1:13" ht="15">
      <c r="A1671" s="17"/>
      <c r="B1671" t="str">
        <f>IF($A1671="","",YEAR($A1671)*100+MONTH($A1671))</f>
        <v/>
      </c>
      <c r="D1671" t="str">
        <f>IF($C1671="","",VLOOKUP($C1671,Baux!$A:$K,2,FALSE))</f>
        <v/>
      </c>
      <c r="E1671" t="str">
        <f>IF($C1671="","",VLOOKUP(VLOOKUP($C1671,Baux!$A:$K,3,FALSE),Locataires!$A:$I,2,FALSE))</f>
        <v/>
      </c>
      <c r="F1671" t="str">
        <f>IF($C1671="","",VLOOKUP($C1671,Baux!$A:$K,8,FALSE))</f>
        <v/>
      </c>
      <c r="G1671" s="12" t="str">
        <f>IF(OR($A1671="",$F1671=""),"",DATE(YEAR($A1671),MONTH($A1671),$F1671))</f>
        <v/>
      </c>
      <c r="H1671" s="13" t="str">
        <f>IF($C1671="","",VLOOKUP($C1671,Baux!$A:$K,6,FALSE))</f>
        <v/>
      </c>
      <c r="I1671" s="13" t="str">
        <f>IF($C1671="","",VLOOKUP($C1671,Baux!$A:$K,7,FALSE))</f>
        <v/>
      </c>
      <c r="J1671" s="13" t="str">
        <f>IF($C1671="","",$H1671+$I1671)</f>
        <v/>
      </c>
      <c r="K1671" s="13" t="str">
        <f>IF($C1671="","",SUMIFS(Banque_Transactions!$E:$E,Banque_Transactions!$G:$G,$C1671&amp;"-"&amp;$B1671))</f>
        <v/>
      </c>
      <c r="L1671" s="13" t="str">
        <f>IF($C1671="","",$J1671-$K1671)</f>
        <v/>
      </c>
      <c r="M1671" t="str">
        <f>IF($C1671="","",IF($L1671&lt;=0,"Payé",IF($K1671=0,"Impayé","Partiel")))</f>
        <v/>
      </c>
    </row>
    <row r="1672" spans="1:13" ht="15">
      <c r="A1672" s="17"/>
      <c r="B1672" t="str">
        <f>IF($A1672="","",YEAR($A1672)*100+MONTH($A1672))</f>
        <v/>
      </c>
      <c r="D1672" t="str">
        <f>IF($C1672="","",VLOOKUP($C1672,Baux!$A:$K,2,FALSE))</f>
        <v/>
      </c>
      <c r="E1672" t="str">
        <f>IF($C1672="","",VLOOKUP(VLOOKUP($C1672,Baux!$A:$K,3,FALSE),Locataires!$A:$I,2,FALSE))</f>
        <v/>
      </c>
      <c r="F1672" t="str">
        <f>IF($C1672="","",VLOOKUP($C1672,Baux!$A:$K,8,FALSE))</f>
        <v/>
      </c>
      <c r="G1672" s="12" t="str">
        <f>IF(OR($A1672="",$F1672=""),"",DATE(YEAR($A1672),MONTH($A1672),$F1672))</f>
        <v/>
      </c>
      <c r="H1672" s="13" t="str">
        <f>IF($C1672="","",VLOOKUP($C1672,Baux!$A:$K,6,FALSE))</f>
        <v/>
      </c>
      <c r="I1672" s="13" t="str">
        <f>IF($C1672="","",VLOOKUP($C1672,Baux!$A:$K,7,FALSE))</f>
        <v/>
      </c>
      <c r="J1672" s="13" t="str">
        <f>IF($C1672="","",$H1672+$I1672)</f>
        <v/>
      </c>
      <c r="K1672" s="13" t="str">
        <f>IF($C1672="","",SUMIFS(Banque_Transactions!$E:$E,Banque_Transactions!$G:$G,$C1672&amp;"-"&amp;$B1672))</f>
        <v/>
      </c>
      <c r="L1672" s="13" t="str">
        <f>IF($C1672="","",$J1672-$K1672)</f>
        <v/>
      </c>
      <c r="M1672" t="str">
        <f>IF($C1672="","",IF($L1672&lt;=0,"Payé",IF($K1672=0,"Impayé","Partiel")))</f>
        <v/>
      </c>
    </row>
    <row r="1673" spans="1:13" ht="15">
      <c r="A1673" s="17"/>
      <c r="B1673" t="str">
        <f>IF($A1673="","",YEAR($A1673)*100+MONTH($A1673))</f>
        <v/>
      </c>
      <c r="D1673" t="str">
        <f>IF($C1673="","",VLOOKUP($C1673,Baux!$A:$K,2,FALSE))</f>
        <v/>
      </c>
      <c r="E1673" t="str">
        <f>IF($C1673="","",VLOOKUP(VLOOKUP($C1673,Baux!$A:$K,3,FALSE),Locataires!$A:$I,2,FALSE))</f>
        <v/>
      </c>
      <c r="F1673" t="str">
        <f>IF($C1673="","",VLOOKUP($C1673,Baux!$A:$K,8,FALSE))</f>
        <v/>
      </c>
      <c r="G1673" s="12" t="str">
        <f>IF(OR($A1673="",$F1673=""),"",DATE(YEAR($A1673),MONTH($A1673),$F1673))</f>
        <v/>
      </c>
      <c r="H1673" s="13" t="str">
        <f>IF($C1673="","",VLOOKUP($C1673,Baux!$A:$K,6,FALSE))</f>
        <v/>
      </c>
      <c r="I1673" s="13" t="str">
        <f>IF($C1673="","",VLOOKUP($C1673,Baux!$A:$K,7,FALSE))</f>
        <v/>
      </c>
      <c r="J1673" s="13" t="str">
        <f>IF($C1673="","",$H1673+$I1673)</f>
        <v/>
      </c>
      <c r="K1673" s="13" t="str">
        <f>IF($C1673="","",SUMIFS(Banque_Transactions!$E:$E,Banque_Transactions!$G:$G,$C1673&amp;"-"&amp;$B1673))</f>
        <v/>
      </c>
      <c r="L1673" s="13" t="str">
        <f>IF($C1673="","",$J1673-$K1673)</f>
        <v/>
      </c>
      <c r="M1673" t="str">
        <f>IF($C1673="","",IF($L1673&lt;=0,"Payé",IF($K1673=0,"Impayé","Partiel")))</f>
        <v/>
      </c>
    </row>
    <row r="1674" spans="1:13" ht="15">
      <c r="A1674" s="17"/>
      <c r="B1674" t="str">
        <f>IF($A1674="","",YEAR($A1674)*100+MONTH($A1674))</f>
        <v/>
      </c>
      <c r="D1674" t="str">
        <f>IF($C1674="","",VLOOKUP($C1674,Baux!$A:$K,2,FALSE))</f>
        <v/>
      </c>
      <c r="E1674" t="str">
        <f>IF($C1674="","",VLOOKUP(VLOOKUP($C1674,Baux!$A:$K,3,FALSE),Locataires!$A:$I,2,FALSE))</f>
        <v/>
      </c>
      <c r="F1674" t="str">
        <f>IF($C1674="","",VLOOKUP($C1674,Baux!$A:$K,8,FALSE))</f>
        <v/>
      </c>
      <c r="G1674" s="12" t="str">
        <f>IF(OR($A1674="",$F1674=""),"",DATE(YEAR($A1674),MONTH($A1674),$F1674))</f>
        <v/>
      </c>
      <c r="H1674" s="13" t="str">
        <f>IF($C1674="","",VLOOKUP($C1674,Baux!$A:$K,6,FALSE))</f>
        <v/>
      </c>
      <c r="I1674" s="13" t="str">
        <f>IF($C1674="","",VLOOKUP($C1674,Baux!$A:$K,7,FALSE))</f>
        <v/>
      </c>
      <c r="J1674" s="13" t="str">
        <f>IF($C1674="","",$H1674+$I1674)</f>
        <v/>
      </c>
      <c r="K1674" s="13" t="str">
        <f>IF($C1674="","",SUMIFS(Banque_Transactions!$E:$E,Banque_Transactions!$G:$G,$C1674&amp;"-"&amp;$B1674))</f>
        <v/>
      </c>
      <c r="L1674" s="13" t="str">
        <f>IF($C1674="","",$J1674-$K1674)</f>
        <v/>
      </c>
      <c r="M1674" t="str">
        <f>IF($C1674="","",IF($L1674&lt;=0,"Payé",IF($K1674=0,"Impayé","Partiel")))</f>
        <v/>
      </c>
    </row>
    <row r="1675" spans="1:13" ht="15">
      <c r="A1675" s="17"/>
      <c r="B1675" t="str">
        <f>IF($A1675="","",YEAR($A1675)*100+MONTH($A1675))</f>
        <v/>
      </c>
      <c r="D1675" t="str">
        <f>IF($C1675="","",VLOOKUP($C1675,Baux!$A:$K,2,FALSE))</f>
        <v/>
      </c>
      <c r="E1675" t="str">
        <f>IF($C1675="","",VLOOKUP(VLOOKUP($C1675,Baux!$A:$K,3,FALSE),Locataires!$A:$I,2,FALSE))</f>
        <v/>
      </c>
      <c r="F1675" t="str">
        <f>IF($C1675="","",VLOOKUP($C1675,Baux!$A:$K,8,FALSE))</f>
        <v/>
      </c>
      <c r="G1675" s="12" t="str">
        <f>IF(OR($A1675="",$F1675=""),"",DATE(YEAR($A1675),MONTH($A1675),$F1675))</f>
        <v/>
      </c>
      <c r="H1675" s="13" t="str">
        <f>IF($C1675="","",VLOOKUP($C1675,Baux!$A:$K,6,FALSE))</f>
        <v/>
      </c>
      <c r="I1675" s="13" t="str">
        <f>IF($C1675="","",VLOOKUP($C1675,Baux!$A:$K,7,FALSE))</f>
        <v/>
      </c>
      <c r="J1675" s="13" t="str">
        <f>IF($C1675="","",$H1675+$I1675)</f>
        <v/>
      </c>
      <c r="K1675" s="13" t="str">
        <f>IF($C1675="","",SUMIFS(Banque_Transactions!$E:$E,Banque_Transactions!$G:$G,$C1675&amp;"-"&amp;$B1675))</f>
        <v/>
      </c>
      <c r="L1675" s="13" t="str">
        <f>IF($C1675="","",$J1675-$K1675)</f>
        <v/>
      </c>
      <c r="M1675" t="str">
        <f>IF($C1675="","",IF($L1675&lt;=0,"Payé",IF($K1675=0,"Impayé","Partiel")))</f>
        <v/>
      </c>
    </row>
    <row r="1676" spans="1:13" ht="15">
      <c r="A1676" s="17"/>
      <c r="B1676" t="str">
        <f>IF($A1676="","",YEAR($A1676)*100+MONTH($A1676))</f>
        <v/>
      </c>
      <c r="D1676" t="str">
        <f>IF($C1676="","",VLOOKUP($C1676,Baux!$A:$K,2,FALSE))</f>
        <v/>
      </c>
      <c r="E1676" t="str">
        <f>IF($C1676="","",VLOOKUP(VLOOKUP($C1676,Baux!$A:$K,3,FALSE),Locataires!$A:$I,2,FALSE))</f>
        <v/>
      </c>
      <c r="F1676" t="str">
        <f>IF($C1676="","",VLOOKUP($C1676,Baux!$A:$K,8,FALSE))</f>
        <v/>
      </c>
      <c r="G1676" s="12" t="str">
        <f>IF(OR($A1676="",$F1676=""),"",DATE(YEAR($A1676),MONTH($A1676),$F1676))</f>
        <v/>
      </c>
      <c r="H1676" s="13" t="str">
        <f>IF($C1676="","",VLOOKUP($C1676,Baux!$A:$K,6,FALSE))</f>
        <v/>
      </c>
      <c r="I1676" s="13" t="str">
        <f>IF($C1676="","",VLOOKUP($C1676,Baux!$A:$K,7,FALSE))</f>
        <v/>
      </c>
      <c r="J1676" s="13" t="str">
        <f>IF($C1676="","",$H1676+$I1676)</f>
        <v/>
      </c>
      <c r="K1676" s="13" t="str">
        <f>IF($C1676="","",SUMIFS(Banque_Transactions!$E:$E,Banque_Transactions!$G:$G,$C1676&amp;"-"&amp;$B1676))</f>
        <v/>
      </c>
      <c r="L1676" s="13" t="str">
        <f>IF($C1676="","",$J1676-$K1676)</f>
        <v/>
      </c>
      <c r="M1676" t="str">
        <f>IF($C1676="","",IF($L1676&lt;=0,"Payé",IF($K1676=0,"Impayé","Partiel")))</f>
        <v/>
      </c>
    </row>
    <row r="1677" spans="1:13" ht="15">
      <c r="A1677" s="17"/>
      <c r="B1677" t="str">
        <f>IF($A1677="","",YEAR($A1677)*100+MONTH($A1677))</f>
        <v/>
      </c>
      <c r="D1677" t="str">
        <f>IF($C1677="","",VLOOKUP($C1677,Baux!$A:$K,2,FALSE))</f>
        <v/>
      </c>
      <c r="E1677" t="str">
        <f>IF($C1677="","",VLOOKUP(VLOOKUP($C1677,Baux!$A:$K,3,FALSE),Locataires!$A:$I,2,FALSE))</f>
        <v/>
      </c>
      <c r="F1677" t="str">
        <f>IF($C1677="","",VLOOKUP($C1677,Baux!$A:$K,8,FALSE))</f>
        <v/>
      </c>
      <c r="G1677" s="12" t="str">
        <f>IF(OR($A1677="",$F1677=""),"",DATE(YEAR($A1677),MONTH($A1677),$F1677))</f>
        <v/>
      </c>
      <c r="H1677" s="13" t="str">
        <f>IF($C1677="","",VLOOKUP($C1677,Baux!$A:$K,6,FALSE))</f>
        <v/>
      </c>
      <c r="I1677" s="13" t="str">
        <f>IF($C1677="","",VLOOKUP($C1677,Baux!$A:$K,7,FALSE))</f>
        <v/>
      </c>
      <c r="J1677" s="13" t="str">
        <f>IF($C1677="","",$H1677+$I1677)</f>
        <v/>
      </c>
      <c r="K1677" s="13" t="str">
        <f>IF($C1677="","",SUMIFS(Banque_Transactions!$E:$E,Banque_Transactions!$G:$G,$C1677&amp;"-"&amp;$B1677))</f>
        <v/>
      </c>
      <c r="L1677" s="13" t="str">
        <f>IF($C1677="","",$J1677-$K1677)</f>
        <v/>
      </c>
      <c r="M1677" t="str">
        <f>IF($C1677="","",IF($L1677&lt;=0,"Payé",IF($K1677=0,"Impayé","Partiel")))</f>
        <v/>
      </c>
    </row>
    <row r="1678" spans="1:13" ht="15">
      <c r="A1678" s="17"/>
      <c r="B1678" t="str">
        <f>IF($A1678="","",YEAR($A1678)*100+MONTH($A1678))</f>
        <v/>
      </c>
      <c r="D1678" t="str">
        <f>IF($C1678="","",VLOOKUP($C1678,Baux!$A:$K,2,FALSE))</f>
        <v/>
      </c>
      <c r="E1678" t="str">
        <f>IF($C1678="","",VLOOKUP(VLOOKUP($C1678,Baux!$A:$K,3,FALSE),Locataires!$A:$I,2,FALSE))</f>
        <v/>
      </c>
      <c r="F1678" t="str">
        <f>IF($C1678="","",VLOOKUP($C1678,Baux!$A:$K,8,FALSE))</f>
        <v/>
      </c>
      <c r="G1678" s="12" t="str">
        <f>IF(OR($A1678="",$F1678=""),"",DATE(YEAR($A1678),MONTH($A1678),$F1678))</f>
        <v/>
      </c>
      <c r="H1678" s="13" t="str">
        <f>IF($C1678="","",VLOOKUP($C1678,Baux!$A:$K,6,FALSE))</f>
        <v/>
      </c>
      <c r="I1678" s="13" t="str">
        <f>IF($C1678="","",VLOOKUP($C1678,Baux!$A:$K,7,FALSE))</f>
        <v/>
      </c>
      <c r="J1678" s="13" t="str">
        <f>IF($C1678="","",$H1678+$I1678)</f>
        <v/>
      </c>
      <c r="K1678" s="13" t="str">
        <f>IF($C1678="","",SUMIFS(Banque_Transactions!$E:$E,Banque_Transactions!$G:$G,$C1678&amp;"-"&amp;$B1678))</f>
        <v/>
      </c>
      <c r="L1678" s="13" t="str">
        <f>IF($C1678="","",$J1678-$K1678)</f>
        <v/>
      </c>
      <c r="M1678" t="str">
        <f>IF($C1678="","",IF($L1678&lt;=0,"Payé",IF($K1678=0,"Impayé","Partiel")))</f>
        <v/>
      </c>
    </row>
    <row r="1679" spans="1:13" ht="15">
      <c r="A1679" s="17"/>
      <c r="B1679" t="str">
        <f>IF($A1679="","",YEAR($A1679)*100+MONTH($A1679))</f>
        <v/>
      </c>
      <c r="D1679" t="str">
        <f>IF($C1679="","",VLOOKUP($C1679,Baux!$A:$K,2,FALSE))</f>
        <v/>
      </c>
      <c r="E1679" t="str">
        <f>IF($C1679="","",VLOOKUP(VLOOKUP($C1679,Baux!$A:$K,3,FALSE),Locataires!$A:$I,2,FALSE))</f>
        <v/>
      </c>
      <c r="F1679" t="str">
        <f>IF($C1679="","",VLOOKUP($C1679,Baux!$A:$K,8,FALSE))</f>
        <v/>
      </c>
      <c r="G1679" s="12" t="str">
        <f>IF(OR($A1679="",$F1679=""),"",DATE(YEAR($A1679),MONTH($A1679),$F1679))</f>
        <v/>
      </c>
      <c r="H1679" s="13" t="str">
        <f>IF($C1679="","",VLOOKUP($C1679,Baux!$A:$K,6,FALSE))</f>
        <v/>
      </c>
      <c r="I1679" s="13" t="str">
        <f>IF($C1679="","",VLOOKUP($C1679,Baux!$A:$K,7,FALSE))</f>
        <v/>
      </c>
      <c r="J1679" s="13" t="str">
        <f>IF($C1679="","",$H1679+$I1679)</f>
        <v/>
      </c>
      <c r="K1679" s="13" t="str">
        <f>IF($C1679="","",SUMIFS(Banque_Transactions!$E:$E,Banque_Transactions!$G:$G,$C1679&amp;"-"&amp;$B1679))</f>
        <v/>
      </c>
      <c r="L1679" s="13" t="str">
        <f>IF($C1679="","",$J1679-$K1679)</f>
        <v/>
      </c>
      <c r="M1679" t="str">
        <f>IF($C1679="","",IF($L1679&lt;=0,"Payé",IF($K1679=0,"Impayé","Partiel")))</f>
        <v/>
      </c>
    </row>
    <row r="1680" spans="1:13" ht="15">
      <c r="A1680" s="17"/>
      <c r="B1680" t="str">
        <f>IF($A1680="","",YEAR($A1680)*100+MONTH($A1680))</f>
        <v/>
      </c>
      <c r="D1680" t="str">
        <f>IF($C1680="","",VLOOKUP($C1680,Baux!$A:$K,2,FALSE))</f>
        <v/>
      </c>
      <c r="E1680" t="str">
        <f>IF($C1680="","",VLOOKUP(VLOOKUP($C1680,Baux!$A:$K,3,FALSE),Locataires!$A:$I,2,FALSE))</f>
        <v/>
      </c>
      <c r="F1680" t="str">
        <f>IF($C1680="","",VLOOKUP($C1680,Baux!$A:$K,8,FALSE))</f>
        <v/>
      </c>
      <c r="G1680" s="12" t="str">
        <f>IF(OR($A1680="",$F1680=""),"",DATE(YEAR($A1680),MONTH($A1680),$F1680))</f>
        <v/>
      </c>
      <c r="H1680" s="13" t="str">
        <f>IF($C1680="","",VLOOKUP($C1680,Baux!$A:$K,6,FALSE))</f>
        <v/>
      </c>
      <c r="I1680" s="13" t="str">
        <f>IF($C1680="","",VLOOKUP($C1680,Baux!$A:$K,7,FALSE))</f>
        <v/>
      </c>
      <c r="J1680" s="13" t="str">
        <f>IF($C1680="","",$H1680+$I1680)</f>
        <v/>
      </c>
      <c r="K1680" s="13" t="str">
        <f>IF($C1680="","",SUMIFS(Banque_Transactions!$E:$E,Banque_Transactions!$G:$G,$C1680&amp;"-"&amp;$B1680))</f>
        <v/>
      </c>
      <c r="L1680" s="13" t="str">
        <f>IF($C1680="","",$J1680-$K1680)</f>
        <v/>
      </c>
      <c r="M1680" t="str">
        <f>IF($C1680="","",IF($L1680&lt;=0,"Payé",IF($K1680=0,"Impayé","Partiel")))</f>
        <v/>
      </c>
    </row>
    <row r="1681" spans="1:13" ht="15">
      <c r="A1681" s="17"/>
      <c r="B1681" t="str">
        <f>IF($A1681="","",YEAR($A1681)*100+MONTH($A1681))</f>
        <v/>
      </c>
      <c r="D1681" t="str">
        <f>IF($C1681="","",VLOOKUP($C1681,Baux!$A:$K,2,FALSE))</f>
        <v/>
      </c>
      <c r="E1681" t="str">
        <f>IF($C1681="","",VLOOKUP(VLOOKUP($C1681,Baux!$A:$K,3,FALSE),Locataires!$A:$I,2,FALSE))</f>
        <v/>
      </c>
      <c r="F1681" t="str">
        <f>IF($C1681="","",VLOOKUP($C1681,Baux!$A:$K,8,FALSE))</f>
        <v/>
      </c>
      <c r="G1681" s="12" t="str">
        <f>IF(OR($A1681="",$F1681=""),"",DATE(YEAR($A1681),MONTH($A1681),$F1681))</f>
        <v/>
      </c>
      <c r="H1681" s="13" t="str">
        <f>IF($C1681="","",VLOOKUP($C1681,Baux!$A:$K,6,FALSE))</f>
        <v/>
      </c>
      <c r="I1681" s="13" t="str">
        <f>IF($C1681="","",VLOOKUP($C1681,Baux!$A:$K,7,FALSE))</f>
        <v/>
      </c>
      <c r="J1681" s="13" t="str">
        <f>IF($C1681="","",$H1681+$I1681)</f>
        <v/>
      </c>
      <c r="K1681" s="13" t="str">
        <f>IF($C1681="","",SUMIFS(Banque_Transactions!$E:$E,Banque_Transactions!$G:$G,$C1681&amp;"-"&amp;$B1681))</f>
        <v/>
      </c>
      <c r="L1681" s="13" t="str">
        <f>IF($C1681="","",$J1681-$K1681)</f>
        <v/>
      </c>
      <c r="M1681" t="str">
        <f>IF($C1681="","",IF($L1681&lt;=0,"Payé",IF($K1681=0,"Impayé","Partiel")))</f>
        <v/>
      </c>
    </row>
    <row r="1682" spans="1:13" ht="15">
      <c r="A1682" s="17"/>
      <c r="B1682" t="str">
        <f>IF($A1682="","",YEAR($A1682)*100+MONTH($A1682))</f>
        <v/>
      </c>
      <c r="D1682" t="str">
        <f>IF($C1682="","",VLOOKUP($C1682,Baux!$A:$K,2,FALSE))</f>
        <v/>
      </c>
      <c r="E1682" t="str">
        <f>IF($C1682="","",VLOOKUP(VLOOKUP($C1682,Baux!$A:$K,3,FALSE),Locataires!$A:$I,2,FALSE))</f>
        <v/>
      </c>
      <c r="F1682" t="str">
        <f>IF($C1682="","",VLOOKUP($C1682,Baux!$A:$K,8,FALSE))</f>
        <v/>
      </c>
      <c r="G1682" s="12" t="str">
        <f>IF(OR($A1682="",$F1682=""),"",DATE(YEAR($A1682),MONTH($A1682),$F1682))</f>
        <v/>
      </c>
      <c r="H1682" s="13" t="str">
        <f>IF($C1682="","",VLOOKUP($C1682,Baux!$A:$K,6,FALSE))</f>
        <v/>
      </c>
      <c r="I1682" s="13" t="str">
        <f>IF($C1682="","",VLOOKUP($C1682,Baux!$A:$K,7,FALSE))</f>
        <v/>
      </c>
      <c r="J1682" s="13" t="str">
        <f>IF($C1682="","",$H1682+$I1682)</f>
        <v/>
      </c>
      <c r="K1682" s="13" t="str">
        <f>IF($C1682="","",SUMIFS(Banque_Transactions!$E:$E,Banque_Transactions!$G:$G,$C1682&amp;"-"&amp;$B1682))</f>
        <v/>
      </c>
      <c r="L1682" s="13" t="str">
        <f>IF($C1682="","",$J1682-$K1682)</f>
        <v/>
      </c>
      <c r="M1682" t="str">
        <f>IF($C1682="","",IF($L1682&lt;=0,"Payé",IF($K1682=0,"Impayé","Partiel")))</f>
        <v/>
      </c>
    </row>
    <row r="1683" spans="1:13" ht="15">
      <c r="A1683" s="17"/>
      <c r="B1683" t="str">
        <f>IF($A1683="","",YEAR($A1683)*100+MONTH($A1683))</f>
        <v/>
      </c>
      <c r="D1683" t="str">
        <f>IF($C1683="","",VLOOKUP($C1683,Baux!$A:$K,2,FALSE))</f>
        <v/>
      </c>
      <c r="E1683" t="str">
        <f>IF($C1683="","",VLOOKUP(VLOOKUP($C1683,Baux!$A:$K,3,FALSE),Locataires!$A:$I,2,FALSE))</f>
        <v/>
      </c>
      <c r="F1683" t="str">
        <f>IF($C1683="","",VLOOKUP($C1683,Baux!$A:$K,8,FALSE))</f>
        <v/>
      </c>
      <c r="G1683" s="12" t="str">
        <f>IF(OR($A1683="",$F1683=""),"",DATE(YEAR($A1683),MONTH($A1683),$F1683))</f>
        <v/>
      </c>
      <c r="H1683" s="13" t="str">
        <f>IF($C1683="","",VLOOKUP($C1683,Baux!$A:$K,6,FALSE))</f>
        <v/>
      </c>
      <c r="I1683" s="13" t="str">
        <f>IF($C1683="","",VLOOKUP($C1683,Baux!$A:$K,7,FALSE))</f>
        <v/>
      </c>
      <c r="J1683" s="13" t="str">
        <f>IF($C1683="","",$H1683+$I1683)</f>
        <v/>
      </c>
      <c r="K1683" s="13" t="str">
        <f>IF($C1683="","",SUMIFS(Banque_Transactions!$E:$E,Banque_Transactions!$G:$G,$C1683&amp;"-"&amp;$B1683))</f>
        <v/>
      </c>
      <c r="L1683" s="13" t="str">
        <f>IF($C1683="","",$J1683-$K1683)</f>
        <v/>
      </c>
      <c r="M1683" t="str">
        <f>IF($C1683="","",IF($L1683&lt;=0,"Payé",IF($K1683=0,"Impayé","Partiel")))</f>
        <v/>
      </c>
    </row>
    <row r="1684" spans="1:13" ht="15">
      <c r="A1684" s="17"/>
      <c r="B1684" t="str">
        <f>IF($A1684="","",YEAR($A1684)*100+MONTH($A1684))</f>
        <v/>
      </c>
      <c r="D1684" t="str">
        <f>IF($C1684="","",VLOOKUP($C1684,Baux!$A:$K,2,FALSE))</f>
        <v/>
      </c>
      <c r="E1684" t="str">
        <f>IF($C1684="","",VLOOKUP(VLOOKUP($C1684,Baux!$A:$K,3,FALSE),Locataires!$A:$I,2,FALSE))</f>
        <v/>
      </c>
      <c r="F1684" t="str">
        <f>IF($C1684="","",VLOOKUP($C1684,Baux!$A:$K,8,FALSE))</f>
        <v/>
      </c>
      <c r="G1684" s="12" t="str">
        <f>IF(OR($A1684="",$F1684=""),"",DATE(YEAR($A1684),MONTH($A1684),$F1684))</f>
        <v/>
      </c>
      <c r="H1684" s="13" t="str">
        <f>IF($C1684="","",VLOOKUP($C1684,Baux!$A:$K,6,FALSE))</f>
        <v/>
      </c>
      <c r="I1684" s="13" t="str">
        <f>IF($C1684="","",VLOOKUP($C1684,Baux!$A:$K,7,FALSE))</f>
        <v/>
      </c>
      <c r="J1684" s="13" t="str">
        <f>IF($C1684="","",$H1684+$I1684)</f>
        <v/>
      </c>
      <c r="K1684" s="13" t="str">
        <f>IF($C1684="","",SUMIFS(Banque_Transactions!$E:$E,Banque_Transactions!$G:$G,$C1684&amp;"-"&amp;$B1684))</f>
        <v/>
      </c>
      <c r="L1684" s="13" t="str">
        <f>IF($C1684="","",$J1684-$K1684)</f>
        <v/>
      </c>
      <c r="M1684" t="str">
        <f>IF($C1684="","",IF($L1684&lt;=0,"Payé",IF($K1684=0,"Impayé","Partiel")))</f>
        <v/>
      </c>
    </row>
    <row r="1685" spans="1:13" ht="15">
      <c r="A1685" s="17"/>
      <c r="B1685" t="str">
        <f>IF($A1685="","",YEAR($A1685)*100+MONTH($A1685))</f>
        <v/>
      </c>
      <c r="D1685" t="str">
        <f>IF($C1685="","",VLOOKUP($C1685,Baux!$A:$K,2,FALSE))</f>
        <v/>
      </c>
      <c r="E1685" t="str">
        <f>IF($C1685="","",VLOOKUP(VLOOKUP($C1685,Baux!$A:$K,3,FALSE),Locataires!$A:$I,2,FALSE))</f>
        <v/>
      </c>
      <c r="F1685" t="str">
        <f>IF($C1685="","",VLOOKUP($C1685,Baux!$A:$K,8,FALSE))</f>
        <v/>
      </c>
      <c r="G1685" s="12" t="str">
        <f>IF(OR($A1685="",$F1685=""),"",DATE(YEAR($A1685),MONTH($A1685),$F1685))</f>
        <v/>
      </c>
      <c r="H1685" s="13" t="str">
        <f>IF($C1685="","",VLOOKUP($C1685,Baux!$A:$K,6,FALSE))</f>
        <v/>
      </c>
      <c r="I1685" s="13" t="str">
        <f>IF($C1685="","",VLOOKUP($C1685,Baux!$A:$K,7,FALSE))</f>
        <v/>
      </c>
      <c r="J1685" s="13" t="str">
        <f>IF($C1685="","",$H1685+$I1685)</f>
        <v/>
      </c>
      <c r="K1685" s="13" t="str">
        <f>IF($C1685="","",SUMIFS(Banque_Transactions!$E:$E,Banque_Transactions!$G:$G,$C1685&amp;"-"&amp;$B1685))</f>
        <v/>
      </c>
      <c r="L1685" s="13" t="str">
        <f>IF($C1685="","",$J1685-$K1685)</f>
        <v/>
      </c>
      <c r="M1685" t="str">
        <f>IF($C1685="","",IF($L1685&lt;=0,"Payé",IF($K1685=0,"Impayé","Partiel")))</f>
        <v/>
      </c>
    </row>
    <row r="1686" spans="1:13" ht="15">
      <c r="A1686" s="17"/>
      <c r="B1686" t="str">
        <f>IF($A1686="","",YEAR($A1686)*100+MONTH($A1686))</f>
        <v/>
      </c>
      <c r="D1686" t="str">
        <f>IF($C1686="","",VLOOKUP($C1686,Baux!$A:$K,2,FALSE))</f>
        <v/>
      </c>
      <c r="E1686" t="str">
        <f>IF($C1686="","",VLOOKUP(VLOOKUP($C1686,Baux!$A:$K,3,FALSE),Locataires!$A:$I,2,FALSE))</f>
        <v/>
      </c>
      <c r="F1686" t="str">
        <f>IF($C1686="","",VLOOKUP($C1686,Baux!$A:$K,8,FALSE))</f>
        <v/>
      </c>
      <c r="G1686" s="12" t="str">
        <f>IF(OR($A1686="",$F1686=""),"",DATE(YEAR($A1686),MONTH($A1686),$F1686))</f>
        <v/>
      </c>
      <c r="H1686" s="13" t="str">
        <f>IF($C1686="","",VLOOKUP($C1686,Baux!$A:$K,6,FALSE))</f>
        <v/>
      </c>
      <c r="I1686" s="13" t="str">
        <f>IF($C1686="","",VLOOKUP($C1686,Baux!$A:$K,7,FALSE))</f>
        <v/>
      </c>
      <c r="J1686" s="13" t="str">
        <f>IF($C1686="","",$H1686+$I1686)</f>
        <v/>
      </c>
      <c r="K1686" s="13" t="str">
        <f>IF($C1686="","",SUMIFS(Banque_Transactions!$E:$E,Banque_Transactions!$G:$G,$C1686&amp;"-"&amp;$B1686))</f>
        <v/>
      </c>
      <c r="L1686" s="13" t="str">
        <f>IF($C1686="","",$J1686-$K1686)</f>
        <v/>
      </c>
      <c r="M1686" t="str">
        <f>IF($C1686="","",IF($L1686&lt;=0,"Payé",IF($K1686=0,"Impayé","Partiel")))</f>
        <v/>
      </c>
    </row>
    <row r="1687" spans="1:13" ht="15">
      <c r="A1687" s="17"/>
      <c r="B1687" t="str">
        <f>IF($A1687="","",YEAR($A1687)*100+MONTH($A1687))</f>
        <v/>
      </c>
      <c r="D1687" t="str">
        <f>IF($C1687="","",VLOOKUP($C1687,Baux!$A:$K,2,FALSE))</f>
        <v/>
      </c>
      <c r="E1687" t="str">
        <f>IF($C1687="","",VLOOKUP(VLOOKUP($C1687,Baux!$A:$K,3,FALSE),Locataires!$A:$I,2,FALSE))</f>
        <v/>
      </c>
      <c r="F1687" t="str">
        <f>IF($C1687="","",VLOOKUP($C1687,Baux!$A:$K,8,FALSE))</f>
        <v/>
      </c>
      <c r="G1687" s="12" t="str">
        <f>IF(OR($A1687="",$F1687=""),"",DATE(YEAR($A1687),MONTH($A1687),$F1687))</f>
        <v/>
      </c>
      <c r="H1687" s="13" t="str">
        <f>IF($C1687="","",VLOOKUP($C1687,Baux!$A:$K,6,FALSE))</f>
        <v/>
      </c>
      <c r="I1687" s="13" t="str">
        <f>IF($C1687="","",VLOOKUP($C1687,Baux!$A:$K,7,FALSE))</f>
        <v/>
      </c>
      <c r="J1687" s="13" t="str">
        <f>IF($C1687="","",$H1687+$I1687)</f>
        <v/>
      </c>
      <c r="K1687" s="13" t="str">
        <f>IF($C1687="","",SUMIFS(Banque_Transactions!$E:$E,Banque_Transactions!$G:$G,$C1687&amp;"-"&amp;$B1687))</f>
        <v/>
      </c>
      <c r="L1687" s="13" t="str">
        <f>IF($C1687="","",$J1687-$K1687)</f>
        <v/>
      </c>
      <c r="M1687" t="str">
        <f>IF($C1687="","",IF($L1687&lt;=0,"Payé",IF($K1687=0,"Impayé","Partiel")))</f>
        <v/>
      </c>
    </row>
    <row r="1688" spans="1:13" ht="15">
      <c r="A1688" s="17"/>
      <c r="B1688" t="str">
        <f>IF($A1688="","",YEAR($A1688)*100+MONTH($A1688))</f>
        <v/>
      </c>
      <c r="D1688" t="str">
        <f>IF($C1688="","",VLOOKUP($C1688,Baux!$A:$K,2,FALSE))</f>
        <v/>
      </c>
      <c r="E1688" t="str">
        <f>IF($C1688="","",VLOOKUP(VLOOKUP($C1688,Baux!$A:$K,3,FALSE),Locataires!$A:$I,2,FALSE))</f>
        <v/>
      </c>
      <c r="F1688" t="str">
        <f>IF($C1688="","",VLOOKUP($C1688,Baux!$A:$K,8,FALSE))</f>
        <v/>
      </c>
      <c r="G1688" s="12" t="str">
        <f>IF(OR($A1688="",$F1688=""),"",DATE(YEAR($A1688),MONTH($A1688),$F1688))</f>
        <v/>
      </c>
      <c r="H1688" s="13" t="str">
        <f>IF($C1688="","",VLOOKUP($C1688,Baux!$A:$K,6,FALSE))</f>
        <v/>
      </c>
      <c r="I1688" s="13" t="str">
        <f>IF($C1688="","",VLOOKUP($C1688,Baux!$A:$K,7,FALSE))</f>
        <v/>
      </c>
      <c r="J1688" s="13" t="str">
        <f>IF($C1688="","",$H1688+$I1688)</f>
        <v/>
      </c>
      <c r="K1688" s="13" t="str">
        <f>IF($C1688="","",SUMIFS(Banque_Transactions!$E:$E,Banque_Transactions!$G:$G,$C1688&amp;"-"&amp;$B1688))</f>
        <v/>
      </c>
      <c r="L1688" s="13" t="str">
        <f>IF($C1688="","",$J1688-$K1688)</f>
        <v/>
      </c>
      <c r="M1688" t="str">
        <f>IF($C1688="","",IF($L1688&lt;=0,"Payé",IF($K1688=0,"Impayé","Partiel")))</f>
        <v/>
      </c>
    </row>
    <row r="1689" spans="1:13" ht="15">
      <c r="A1689" s="17"/>
      <c r="B1689" t="str">
        <f>IF($A1689="","",YEAR($A1689)*100+MONTH($A1689))</f>
        <v/>
      </c>
      <c r="D1689" t="str">
        <f>IF($C1689="","",VLOOKUP($C1689,Baux!$A:$K,2,FALSE))</f>
        <v/>
      </c>
      <c r="E1689" t="str">
        <f>IF($C1689="","",VLOOKUP(VLOOKUP($C1689,Baux!$A:$K,3,FALSE),Locataires!$A:$I,2,FALSE))</f>
        <v/>
      </c>
      <c r="F1689" t="str">
        <f>IF($C1689="","",VLOOKUP($C1689,Baux!$A:$K,8,FALSE))</f>
        <v/>
      </c>
      <c r="G1689" s="12" t="str">
        <f>IF(OR($A1689="",$F1689=""),"",DATE(YEAR($A1689),MONTH($A1689),$F1689))</f>
        <v/>
      </c>
      <c r="H1689" s="13" t="str">
        <f>IF($C1689="","",VLOOKUP($C1689,Baux!$A:$K,6,FALSE))</f>
        <v/>
      </c>
      <c r="I1689" s="13" t="str">
        <f>IF($C1689="","",VLOOKUP($C1689,Baux!$A:$K,7,FALSE))</f>
        <v/>
      </c>
      <c r="J1689" s="13" t="str">
        <f>IF($C1689="","",$H1689+$I1689)</f>
        <v/>
      </c>
      <c r="K1689" s="13" t="str">
        <f>IF($C1689="","",SUMIFS(Banque_Transactions!$E:$E,Banque_Transactions!$G:$G,$C1689&amp;"-"&amp;$B1689))</f>
        <v/>
      </c>
      <c r="L1689" s="13" t="str">
        <f>IF($C1689="","",$J1689-$K1689)</f>
        <v/>
      </c>
      <c r="M1689" t="str">
        <f>IF($C1689="","",IF($L1689&lt;=0,"Payé",IF($K1689=0,"Impayé","Partiel")))</f>
        <v/>
      </c>
    </row>
    <row r="1690" spans="1:13" ht="15">
      <c r="A1690" s="17"/>
      <c r="B1690" t="str">
        <f>IF($A1690="","",YEAR($A1690)*100+MONTH($A1690))</f>
        <v/>
      </c>
      <c r="D1690" t="str">
        <f>IF($C1690="","",VLOOKUP($C1690,Baux!$A:$K,2,FALSE))</f>
        <v/>
      </c>
      <c r="E1690" t="str">
        <f>IF($C1690="","",VLOOKUP(VLOOKUP($C1690,Baux!$A:$K,3,FALSE),Locataires!$A:$I,2,FALSE))</f>
        <v/>
      </c>
      <c r="F1690" t="str">
        <f>IF($C1690="","",VLOOKUP($C1690,Baux!$A:$K,8,FALSE))</f>
        <v/>
      </c>
      <c r="G1690" s="12" t="str">
        <f>IF(OR($A1690="",$F1690=""),"",DATE(YEAR($A1690),MONTH($A1690),$F1690))</f>
        <v/>
      </c>
      <c r="H1690" s="13" t="str">
        <f>IF($C1690="","",VLOOKUP($C1690,Baux!$A:$K,6,FALSE))</f>
        <v/>
      </c>
      <c r="I1690" s="13" t="str">
        <f>IF($C1690="","",VLOOKUP($C1690,Baux!$A:$K,7,FALSE))</f>
        <v/>
      </c>
      <c r="J1690" s="13" t="str">
        <f>IF($C1690="","",$H1690+$I1690)</f>
        <v/>
      </c>
      <c r="K1690" s="13" t="str">
        <f>IF($C1690="","",SUMIFS(Banque_Transactions!$E:$E,Banque_Transactions!$G:$G,$C1690&amp;"-"&amp;$B1690))</f>
        <v/>
      </c>
      <c r="L1690" s="13" t="str">
        <f>IF($C1690="","",$J1690-$K1690)</f>
        <v/>
      </c>
      <c r="M1690" t="str">
        <f>IF($C1690="","",IF($L1690&lt;=0,"Payé",IF($K1690=0,"Impayé","Partiel")))</f>
        <v/>
      </c>
    </row>
    <row r="1691" spans="1:13" ht="15">
      <c r="A1691" s="17"/>
      <c r="B1691" t="str">
        <f>IF($A1691="","",YEAR($A1691)*100+MONTH($A1691))</f>
        <v/>
      </c>
      <c r="D1691" t="str">
        <f>IF($C1691="","",VLOOKUP($C1691,Baux!$A:$K,2,FALSE))</f>
        <v/>
      </c>
      <c r="E1691" t="str">
        <f>IF($C1691="","",VLOOKUP(VLOOKUP($C1691,Baux!$A:$K,3,FALSE),Locataires!$A:$I,2,FALSE))</f>
        <v/>
      </c>
      <c r="F1691" t="str">
        <f>IF($C1691="","",VLOOKUP($C1691,Baux!$A:$K,8,FALSE))</f>
        <v/>
      </c>
      <c r="G1691" s="12" t="str">
        <f>IF(OR($A1691="",$F1691=""),"",DATE(YEAR($A1691),MONTH($A1691),$F1691))</f>
        <v/>
      </c>
      <c r="H1691" s="13" t="str">
        <f>IF($C1691="","",VLOOKUP($C1691,Baux!$A:$K,6,FALSE))</f>
        <v/>
      </c>
      <c r="I1691" s="13" t="str">
        <f>IF($C1691="","",VLOOKUP($C1691,Baux!$A:$K,7,FALSE))</f>
        <v/>
      </c>
      <c r="J1691" s="13" t="str">
        <f>IF($C1691="","",$H1691+$I1691)</f>
        <v/>
      </c>
      <c r="K1691" s="13" t="str">
        <f>IF($C1691="","",SUMIFS(Banque_Transactions!$E:$E,Banque_Transactions!$G:$G,$C1691&amp;"-"&amp;$B1691))</f>
        <v/>
      </c>
      <c r="L1691" s="13" t="str">
        <f>IF($C1691="","",$J1691-$K1691)</f>
        <v/>
      </c>
      <c r="M1691" t="str">
        <f>IF($C1691="","",IF($L1691&lt;=0,"Payé",IF($K1691=0,"Impayé","Partiel")))</f>
        <v/>
      </c>
    </row>
    <row r="1692" spans="1:13" ht="15">
      <c r="A1692" s="17"/>
      <c r="B1692" t="str">
        <f>IF($A1692="","",YEAR($A1692)*100+MONTH($A1692))</f>
        <v/>
      </c>
      <c r="D1692" t="str">
        <f>IF($C1692="","",VLOOKUP($C1692,Baux!$A:$K,2,FALSE))</f>
        <v/>
      </c>
      <c r="E1692" t="str">
        <f>IF($C1692="","",VLOOKUP(VLOOKUP($C1692,Baux!$A:$K,3,FALSE),Locataires!$A:$I,2,FALSE))</f>
        <v/>
      </c>
      <c r="F1692" t="str">
        <f>IF($C1692="","",VLOOKUP($C1692,Baux!$A:$K,8,FALSE))</f>
        <v/>
      </c>
      <c r="G1692" s="12" t="str">
        <f>IF(OR($A1692="",$F1692=""),"",DATE(YEAR($A1692),MONTH($A1692),$F1692))</f>
        <v/>
      </c>
      <c r="H1692" s="13" t="str">
        <f>IF($C1692="","",VLOOKUP($C1692,Baux!$A:$K,6,FALSE))</f>
        <v/>
      </c>
      <c r="I1692" s="13" t="str">
        <f>IF($C1692="","",VLOOKUP($C1692,Baux!$A:$K,7,FALSE))</f>
        <v/>
      </c>
      <c r="J1692" s="13" t="str">
        <f>IF($C1692="","",$H1692+$I1692)</f>
        <v/>
      </c>
      <c r="K1692" s="13" t="str">
        <f>IF($C1692="","",SUMIFS(Banque_Transactions!$E:$E,Banque_Transactions!$G:$G,$C1692&amp;"-"&amp;$B1692))</f>
        <v/>
      </c>
      <c r="L1692" s="13" t="str">
        <f>IF($C1692="","",$J1692-$K1692)</f>
        <v/>
      </c>
      <c r="M1692" t="str">
        <f>IF($C1692="","",IF($L1692&lt;=0,"Payé",IF($K1692=0,"Impayé","Partiel")))</f>
        <v/>
      </c>
    </row>
    <row r="1693" spans="1:13" ht="15">
      <c r="A1693" s="17"/>
      <c r="B1693" t="str">
        <f>IF($A1693="","",YEAR($A1693)*100+MONTH($A1693))</f>
        <v/>
      </c>
      <c r="D1693" t="str">
        <f>IF($C1693="","",VLOOKUP($C1693,Baux!$A:$K,2,FALSE))</f>
        <v/>
      </c>
      <c r="E1693" t="str">
        <f>IF($C1693="","",VLOOKUP(VLOOKUP($C1693,Baux!$A:$K,3,FALSE),Locataires!$A:$I,2,FALSE))</f>
        <v/>
      </c>
      <c r="F1693" t="str">
        <f>IF($C1693="","",VLOOKUP($C1693,Baux!$A:$K,8,FALSE))</f>
        <v/>
      </c>
      <c r="G1693" s="12" t="str">
        <f>IF(OR($A1693="",$F1693=""),"",DATE(YEAR($A1693),MONTH($A1693),$F1693))</f>
        <v/>
      </c>
      <c r="H1693" s="13" t="str">
        <f>IF($C1693="","",VLOOKUP($C1693,Baux!$A:$K,6,FALSE))</f>
        <v/>
      </c>
      <c r="I1693" s="13" t="str">
        <f>IF($C1693="","",VLOOKUP($C1693,Baux!$A:$K,7,FALSE))</f>
        <v/>
      </c>
      <c r="J1693" s="13" t="str">
        <f>IF($C1693="","",$H1693+$I1693)</f>
        <v/>
      </c>
      <c r="K1693" s="13" t="str">
        <f>IF($C1693="","",SUMIFS(Banque_Transactions!$E:$E,Banque_Transactions!$G:$G,$C1693&amp;"-"&amp;$B1693))</f>
        <v/>
      </c>
      <c r="L1693" s="13" t="str">
        <f>IF($C1693="","",$J1693-$K1693)</f>
        <v/>
      </c>
      <c r="M1693" t="str">
        <f>IF($C1693="","",IF($L1693&lt;=0,"Payé",IF($K1693=0,"Impayé","Partiel")))</f>
        <v/>
      </c>
    </row>
    <row r="1694" spans="1:13" ht="15">
      <c r="A1694" s="17"/>
      <c r="B1694" t="str">
        <f>IF($A1694="","",YEAR($A1694)*100+MONTH($A1694))</f>
        <v/>
      </c>
      <c r="D1694" t="str">
        <f>IF($C1694="","",VLOOKUP($C1694,Baux!$A:$K,2,FALSE))</f>
        <v/>
      </c>
      <c r="E1694" t="str">
        <f>IF($C1694="","",VLOOKUP(VLOOKUP($C1694,Baux!$A:$K,3,FALSE),Locataires!$A:$I,2,FALSE))</f>
        <v/>
      </c>
      <c r="F1694" t="str">
        <f>IF($C1694="","",VLOOKUP($C1694,Baux!$A:$K,8,FALSE))</f>
        <v/>
      </c>
      <c r="G1694" s="12" t="str">
        <f>IF(OR($A1694="",$F1694=""),"",DATE(YEAR($A1694),MONTH($A1694),$F1694))</f>
        <v/>
      </c>
      <c r="H1694" s="13" t="str">
        <f>IF($C1694="","",VLOOKUP($C1694,Baux!$A:$K,6,FALSE))</f>
        <v/>
      </c>
      <c r="I1694" s="13" t="str">
        <f>IF($C1694="","",VLOOKUP($C1694,Baux!$A:$K,7,FALSE))</f>
        <v/>
      </c>
      <c r="J1694" s="13" t="str">
        <f>IF($C1694="","",$H1694+$I1694)</f>
        <v/>
      </c>
      <c r="K1694" s="13" t="str">
        <f>IF($C1694="","",SUMIFS(Banque_Transactions!$E:$E,Banque_Transactions!$G:$G,$C1694&amp;"-"&amp;$B1694))</f>
        <v/>
      </c>
      <c r="L1694" s="13" t="str">
        <f>IF($C1694="","",$J1694-$K1694)</f>
        <v/>
      </c>
      <c r="M1694" t="str">
        <f>IF($C1694="","",IF($L1694&lt;=0,"Payé",IF($K1694=0,"Impayé","Partiel")))</f>
        <v/>
      </c>
    </row>
    <row r="1695" spans="1:13" ht="15">
      <c r="A1695" s="17"/>
      <c r="B1695" t="str">
        <f>IF($A1695="","",YEAR($A1695)*100+MONTH($A1695))</f>
        <v/>
      </c>
      <c r="D1695" t="str">
        <f>IF($C1695="","",VLOOKUP($C1695,Baux!$A:$K,2,FALSE))</f>
        <v/>
      </c>
      <c r="E1695" t="str">
        <f>IF($C1695="","",VLOOKUP(VLOOKUP($C1695,Baux!$A:$K,3,FALSE),Locataires!$A:$I,2,FALSE))</f>
        <v/>
      </c>
      <c r="F1695" t="str">
        <f>IF($C1695="","",VLOOKUP($C1695,Baux!$A:$K,8,FALSE))</f>
        <v/>
      </c>
      <c r="G1695" s="12" t="str">
        <f>IF(OR($A1695="",$F1695=""),"",DATE(YEAR($A1695),MONTH($A1695),$F1695))</f>
        <v/>
      </c>
      <c r="H1695" s="13" t="str">
        <f>IF($C1695="","",VLOOKUP($C1695,Baux!$A:$K,6,FALSE))</f>
        <v/>
      </c>
      <c r="I1695" s="13" t="str">
        <f>IF($C1695="","",VLOOKUP($C1695,Baux!$A:$K,7,FALSE))</f>
        <v/>
      </c>
      <c r="J1695" s="13" t="str">
        <f>IF($C1695="","",$H1695+$I1695)</f>
        <v/>
      </c>
      <c r="K1695" s="13" t="str">
        <f>IF($C1695="","",SUMIFS(Banque_Transactions!$E:$E,Banque_Transactions!$G:$G,$C1695&amp;"-"&amp;$B1695))</f>
        <v/>
      </c>
      <c r="L1695" s="13" t="str">
        <f>IF($C1695="","",$J1695-$K1695)</f>
        <v/>
      </c>
      <c r="M1695" t="str">
        <f>IF($C1695="","",IF($L1695&lt;=0,"Payé",IF($K1695=0,"Impayé","Partiel")))</f>
        <v/>
      </c>
    </row>
    <row r="1696" spans="1:13" ht="15">
      <c r="A1696" s="17"/>
      <c r="B1696" t="str">
        <f>IF($A1696="","",YEAR($A1696)*100+MONTH($A1696))</f>
        <v/>
      </c>
      <c r="D1696" t="str">
        <f>IF($C1696="","",VLOOKUP($C1696,Baux!$A:$K,2,FALSE))</f>
        <v/>
      </c>
      <c r="E1696" t="str">
        <f>IF($C1696="","",VLOOKUP(VLOOKUP($C1696,Baux!$A:$K,3,FALSE),Locataires!$A:$I,2,FALSE))</f>
        <v/>
      </c>
      <c r="F1696" t="str">
        <f>IF($C1696="","",VLOOKUP($C1696,Baux!$A:$K,8,FALSE))</f>
        <v/>
      </c>
      <c r="G1696" s="12" t="str">
        <f>IF(OR($A1696="",$F1696=""),"",DATE(YEAR($A1696),MONTH($A1696),$F1696))</f>
        <v/>
      </c>
      <c r="H1696" s="13" t="str">
        <f>IF($C1696="","",VLOOKUP($C1696,Baux!$A:$K,6,FALSE))</f>
        <v/>
      </c>
      <c r="I1696" s="13" t="str">
        <f>IF($C1696="","",VLOOKUP($C1696,Baux!$A:$K,7,FALSE))</f>
        <v/>
      </c>
      <c r="J1696" s="13" t="str">
        <f>IF($C1696="","",$H1696+$I1696)</f>
        <v/>
      </c>
      <c r="K1696" s="13" t="str">
        <f>IF($C1696="","",SUMIFS(Banque_Transactions!$E:$E,Banque_Transactions!$G:$G,$C1696&amp;"-"&amp;$B1696))</f>
        <v/>
      </c>
      <c r="L1696" s="13" t="str">
        <f>IF($C1696="","",$J1696-$K1696)</f>
        <v/>
      </c>
      <c r="M1696" t="str">
        <f>IF($C1696="","",IF($L1696&lt;=0,"Payé",IF($K1696=0,"Impayé","Partiel")))</f>
        <v/>
      </c>
    </row>
    <row r="1697" spans="1:13" ht="15">
      <c r="A1697" s="17"/>
      <c r="B1697" t="str">
        <f>IF($A1697="","",YEAR($A1697)*100+MONTH($A1697))</f>
        <v/>
      </c>
      <c r="D1697" t="str">
        <f>IF($C1697="","",VLOOKUP($C1697,Baux!$A:$K,2,FALSE))</f>
        <v/>
      </c>
      <c r="E1697" t="str">
        <f>IF($C1697="","",VLOOKUP(VLOOKUP($C1697,Baux!$A:$K,3,FALSE),Locataires!$A:$I,2,FALSE))</f>
        <v/>
      </c>
      <c r="F1697" t="str">
        <f>IF($C1697="","",VLOOKUP($C1697,Baux!$A:$K,8,FALSE))</f>
        <v/>
      </c>
      <c r="G1697" s="12" t="str">
        <f>IF(OR($A1697="",$F1697=""),"",DATE(YEAR($A1697),MONTH($A1697),$F1697))</f>
        <v/>
      </c>
      <c r="H1697" s="13" t="str">
        <f>IF($C1697="","",VLOOKUP($C1697,Baux!$A:$K,6,FALSE))</f>
        <v/>
      </c>
      <c r="I1697" s="13" t="str">
        <f>IF($C1697="","",VLOOKUP($C1697,Baux!$A:$K,7,FALSE))</f>
        <v/>
      </c>
      <c r="J1697" s="13" t="str">
        <f>IF($C1697="","",$H1697+$I1697)</f>
        <v/>
      </c>
      <c r="K1697" s="13" t="str">
        <f>IF($C1697="","",SUMIFS(Banque_Transactions!$E:$E,Banque_Transactions!$G:$G,$C1697&amp;"-"&amp;$B1697))</f>
        <v/>
      </c>
      <c r="L1697" s="13" t="str">
        <f>IF($C1697="","",$J1697-$K1697)</f>
        <v/>
      </c>
      <c r="M1697" t="str">
        <f>IF($C1697="","",IF($L1697&lt;=0,"Payé",IF($K1697=0,"Impayé","Partiel")))</f>
        <v/>
      </c>
    </row>
    <row r="1698" spans="1:13" ht="15">
      <c r="A1698" s="17"/>
      <c r="B1698" t="str">
        <f>IF($A1698="","",YEAR($A1698)*100+MONTH($A1698))</f>
        <v/>
      </c>
      <c r="D1698" t="str">
        <f>IF($C1698="","",VLOOKUP($C1698,Baux!$A:$K,2,FALSE))</f>
        <v/>
      </c>
      <c r="E1698" t="str">
        <f>IF($C1698="","",VLOOKUP(VLOOKUP($C1698,Baux!$A:$K,3,FALSE),Locataires!$A:$I,2,FALSE))</f>
        <v/>
      </c>
      <c r="F1698" t="str">
        <f>IF($C1698="","",VLOOKUP($C1698,Baux!$A:$K,8,FALSE))</f>
        <v/>
      </c>
      <c r="G1698" s="12" t="str">
        <f>IF(OR($A1698="",$F1698=""),"",DATE(YEAR($A1698),MONTH($A1698),$F1698))</f>
        <v/>
      </c>
      <c r="H1698" s="13" t="str">
        <f>IF($C1698="","",VLOOKUP($C1698,Baux!$A:$K,6,FALSE))</f>
        <v/>
      </c>
      <c r="I1698" s="13" t="str">
        <f>IF($C1698="","",VLOOKUP($C1698,Baux!$A:$K,7,FALSE))</f>
        <v/>
      </c>
      <c r="J1698" s="13" t="str">
        <f>IF($C1698="","",$H1698+$I1698)</f>
        <v/>
      </c>
      <c r="K1698" s="13" t="str">
        <f>IF($C1698="","",SUMIFS(Banque_Transactions!$E:$E,Banque_Transactions!$G:$G,$C1698&amp;"-"&amp;$B1698))</f>
        <v/>
      </c>
      <c r="L1698" s="13" t="str">
        <f>IF($C1698="","",$J1698-$K1698)</f>
        <v/>
      </c>
      <c r="M1698" t="str">
        <f>IF($C1698="","",IF($L1698&lt;=0,"Payé",IF($K1698=0,"Impayé","Partiel")))</f>
        <v/>
      </c>
    </row>
    <row r="1699" spans="1:13" ht="15">
      <c r="A1699" s="17"/>
      <c r="B1699" t="str">
        <f>IF($A1699="","",YEAR($A1699)*100+MONTH($A1699))</f>
        <v/>
      </c>
      <c r="D1699" t="str">
        <f>IF($C1699="","",VLOOKUP($C1699,Baux!$A:$K,2,FALSE))</f>
        <v/>
      </c>
      <c r="E1699" t="str">
        <f>IF($C1699="","",VLOOKUP(VLOOKUP($C1699,Baux!$A:$K,3,FALSE),Locataires!$A:$I,2,FALSE))</f>
        <v/>
      </c>
      <c r="F1699" t="str">
        <f>IF($C1699="","",VLOOKUP($C1699,Baux!$A:$K,8,FALSE))</f>
        <v/>
      </c>
      <c r="G1699" s="12" t="str">
        <f>IF(OR($A1699="",$F1699=""),"",DATE(YEAR($A1699),MONTH($A1699),$F1699))</f>
        <v/>
      </c>
      <c r="H1699" s="13" t="str">
        <f>IF($C1699="","",VLOOKUP($C1699,Baux!$A:$K,6,FALSE))</f>
        <v/>
      </c>
      <c r="I1699" s="13" t="str">
        <f>IF($C1699="","",VLOOKUP($C1699,Baux!$A:$K,7,FALSE))</f>
        <v/>
      </c>
      <c r="J1699" s="13" t="str">
        <f>IF($C1699="","",$H1699+$I1699)</f>
        <v/>
      </c>
      <c r="K1699" s="13" t="str">
        <f>IF($C1699="","",SUMIFS(Banque_Transactions!$E:$E,Banque_Transactions!$G:$G,$C1699&amp;"-"&amp;$B1699))</f>
        <v/>
      </c>
      <c r="L1699" s="13" t="str">
        <f>IF($C1699="","",$J1699-$K1699)</f>
        <v/>
      </c>
      <c r="M1699" t="str">
        <f>IF($C1699="","",IF($L1699&lt;=0,"Payé",IF($K1699=0,"Impayé","Partiel")))</f>
        <v/>
      </c>
    </row>
    <row r="1700" spans="1:13" ht="15">
      <c r="A1700" s="17"/>
      <c r="B1700" t="str">
        <f>IF($A1700="","",YEAR($A1700)*100+MONTH($A1700))</f>
        <v/>
      </c>
      <c r="D1700" t="str">
        <f>IF($C1700="","",VLOOKUP($C1700,Baux!$A:$K,2,FALSE))</f>
        <v/>
      </c>
      <c r="E1700" t="str">
        <f>IF($C1700="","",VLOOKUP(VLOOKUP($C1700,Baux!$A:$K,3,FALSE),Locataires!$A:$I,2,FALSE))</f>
        <v/>
      </c>
      <c r="F1700" t="str">
        <f>IF($C1700="","",VLOOKUP($C1700,Baux!$A:$K,8,FALSE))</f>
        <v/>
      </c>
      <c r="G1700" s="12" t="str">
        <f>IF(OR($A1700="",$F1700=""),"",DATE(YEAR($A1700),MONTH($A1700),$F1700))</f>
        <v/>
      </c>
      <c r="H1700" s="13" t="str">
        <f>IF($C1700="","",VLOOKUP($C1700,Baux!$A:$K,6,FALSE))</f>
        <v/>
      </c>
      <c r="I1700" s="13" t="str">
        <f>IF($C1700="","",VLOOKUP($C1700,Baux!$A:$K,7,FALSE))</f>
        <v/>
      </c>
      <c r="J1700" s="13" t="str">
        <f>IF($C1700="","",$H1700+$I1700)</f>
        <v/>
      </c>
      <c r="K1700" s="13" t="str">
        <f>IF($C1700="","",SUMIFS(Banque_Transactions!$E:$E,Banque_Transactions!$G:$G,$C1700&amp;"-"&amp;$B1700))</f>
        <v/>
      </c>
      <c r="L1700" s="13" t="str">
        <f>IF($C1700="","",$J1700-$K1700)</f>
        <v/>
      </c>
      <c r="M1700" t="str">
        <f>IF($C1700="","",IF($L1700&lt;=0,"Payé",IF($K1700=0,"Impayé","Partiel")))</f>
        <v/>
      </c>
    </row>
    <row r="1701" spans="1:13" ht="15">
      <c r="A1701" s="17"/>
      <c r="B1701" t="str">
        <f>IF($A1701="","",YEAR($A1701)*100+MONTH($A1701))</f>
        <v/>
      </c>
      <c r="D1701" t="str">
        <f>IF($C1701="","",VLOOKUP($C1701,Baux!$A:$K,2,FALSE))</f>
        <v/>
      </c>
      <c r="E1701" t="str">
        <f>IF($C1701="","",VLOOKUP(VLOOKUP($C1701,Baux!$A:$K,3,FALSE),Locataires!$A:$I,2,FALSE))</f>
        <v/>
      </c>
      <c r="F1701" t="str">
        <f>IF($C1701="","",VLOOKUP($C1701,Baux!$A:$K,8,FALSE))</f>
        <v/>
      </c>
      <c r="G1701" s="12" t="str">
        <f>IF(OR($A1701="",$F1701=""),"",DATE(YEAR($A1701),MONTH($A1701),$F1701))</f>
        <v/>
      </c>
      <c r="H1701" s="13" t="str">
        <f>IF($C1701="","",VLOOKUP($C1701,Baux!$A:$K,6,FALSE))</f>
        <v/>
      </c>
      <c r="I1701" s="13" t="str">
        <f>IF($C1701="","",VLOOKUP($C1701,Baux!$A:$K,7,FALSE))</f>
        <v/>
      </c>
      <c r="J1701" s="13" t="str">
        <f>IF($C1701="","",$H1701+$I1701)</f>
        <v/>
      </c>
      <c r="K1701" s="13" t="str">
        <f>IF($C1701="","",SUMIFS(Banque_Transactions!$E:$E,Banque_Transactions!$G:$G,$C1701&amp;"-"&amp;$B1701))</f>
        <v/>
      </c>
      <c r="L1701" s="13" t="str">
        <f>IF($C1701="","",$J1701-$K1701)</f>
        <v/>
      </c>
      <c r="M1701" t="str">
        <f>IF($C1701="","",IF($L1701&lt;=0,"Payé",IF($K1701=0,"Impayé","Partiel")))</f>
        <v/>
      </c>
    </row>
    <row r="1702" spans="1:13" ht="15">
      <c r="A1702" s="17"/>
      <c r="B1702" t="str">
        <f>IF($A1702="","",YEAR($A1702)*100+MONTH($A1702))</f>
        <v/>
      </c>
      <c r="D1702" t="str">
        <f>IF($C1702="","",VLOOKUP($C1702,Baux!$A:$K,2,FALSE))</f>
        <v/>
      </c>
      <c r="E1702" t="str">
        <f>IF($C1702="","",VLOOKUP(VLOOKUP($C1702,Baux!$A:$K,3,FALSE),Locataires!$A:$I,2,FALSE))</f>
        <v/>
      </c>
      <c r="F1702" t="str">
        <f>IF($C1702="","",VLOOKUP($C1702,Baux!$A:$K,8,FALSE))</f>
        <v/>
      </c>
      <c r="G1702" s="12" t="str">
        <f>IF(OR($A1702="",$F1702=""),"",DATE(YEAR($A1702),MONTH($A1702),$F1702))</f>
        <v/>
      </c>
      <c r="H1702" s="13" t="str">
        <f>IF($C1702="","",VLOOKUP($C1702,Baux!$A:$K,6,FALSE))</f>
        <v/>
      </c>
      <c r="I1702" s="13" t="str">
        <f>IF($C1702="","",VLOOKUP($C1702,Baux!$A:$K,7,FALSE))</f>
        <v/>
      </c>
      <c r="J1702" s="13" t="str">
        <f>IF($C1702="","",$H1702+$I1702)</f>
        <v/>
      </c>
      <c r="K1702" s="13" t="str">
        <f>IF($C1702="","",SUMIFS(Banque_Transactions!$E:$E,Banque_Transactions!$G:$G,$C1702&amp;"-"&amp;$B1702))</f>
        <v/>
      </c>
      <c r="L1702" s="13" t="str">
        <f>IF($C1702="","",$J1702-$K1702)</f>
        <v/>
      </c>
      <c r="M1702" t="str">
        <f>IF($C1702="","",IF($L1702&lt;=0,"Payé",IF($K1702=0,"Impayé","Partiel")))</f>
        <v/>
      </c>
    </row>
    <row r="1703" spans="1:13" ht="15">
      <c r="A1703" s="17"/>
      <c r="B1703" t="str">
        <f>IF($A1703="","",YEAR($A1703)*100+MONTH($A1703))</f>
        <v/>
      </c>
      <c r="D1703" t="str">
        <f>IF($C1703="","",VLOOKUP($C1703,Baux!$A:$K,2,FALSE))</f>
        <v/>
      </c>
      <c r="E1703" t="str">
        <f>IF($C1703="","",VLOOKUP(VLOOKUP($C1703,Baux!$A:$K,3,FALSE),Locataires!$A:$I,2,FALSE))</f>
        <v/>
      </c>
      <c r="F1703" t="str">
        <f>IF($C1703="","",VLOOKUP($C1703,Baux!$A:$K,8,FALSE))</f>
        <v/>
      </c>
      <c r="G1703" s="12" t="str">
        <f>IF(OR($A1703="",$F1703=""),"",DATE(YEAR($A1703),MONTH($A1703),$F1703))</f>
        <v/>
      </c>
      <c r="H1703" s="13" t="str">
        <f>IF($C1703="","",VLOOKUP($C1703,Baux!$A:$K,6,FALSE))</f>
        <v/>
      </c>
      <c r="I1703" s="13" t="str">
        <f>IF($C1703="","",VLOOKUP($C1703,Baux!$A:$K,7,FALSE))</f>
        <v/>
      </c>
      <c r="J1703" s="13" t="str">
        <f>IF($C1703="","",$H1703+$I1703)</f>
        <v/>
      </c>
      <c r="K1703" s="13" t="str">
        <f>IF($C1703="","",SUMIFS(Banque_Transactions!$E:$E,Banque_Transactions!$G:$G,$C1703&amp;"-"&amp;$B1703))</f>
        <v/>
      </c>
      <c r="L1703" s="13" t="str">
        <f>IF($C1703="","",$J1703-$K1703)</f>
        <v/>
      </c>
      <c r="M1703" t="str">
        <f>IF($C1703="","",IF($L1703&lt;=0,"Payé",IF($K1703=0,"Impayé","Partiel")))</f>
        <v/>
      </c>
    </row>
    <row r="1704" spans="1:13" ht="15">
      <c r="A1704" s="17"/>
      <c r="B1704" t="str">
        <f>IF($A1704="","",YEAR($A1704)*100+MONTH($A1704))</f>
        <v/>
      </c>
      <c r="D1704" t="str">
        <f>IF($C1704="","",VLOOKUP($C1704,Baux!$A:$K,2,FALSE))</f>
        <v/>
      </c>
      <c r="E1704" t="str">
        <f>IF($C1704="","",VLOOKUP(VLOOKUP($C1704,Baux!$A:$K,3,FALSE),Locataires!$A:$I,2,FALSE))</f>
        <v/>
      </c>
      <c r="F1704" t="str">
        <f>IF($C1704="","",VLOOKUP($C1704,Baux!$A:$K,8,FALSE))</f>
        <v/>
      </c>
      <c r="G1704" s="12" t="str">
        <f>IF(OR($A1704="",$F1704=""),"",DATE(YEAR($A1704),MONTH($A1704),$F1704))</f>
        <v/>
      </c>
      <c r="H1704" s="13" t="str">
        <f>IF($C1704="","",VLOOKUP($C1704,Baux!$A:$K,6,FALSE))</f>
        <v/>
      </c>
      <c r="I1704" s="13" t="str">
        <f>IF($C1704="","",VLOOKUP($C1704,Baux!$A:$K,7,FALSE))</f>
        <v/>
      </c>
      <c r="J1704" s="13" t="str">
        <f>IF($C1704="","",$H1704+$I1704)</f>
        <v/>
      </c>
      <c r="K1704" s="13" t="str">
        <f>IF($C1704="","",SUMIFS(Banque_Transactions!$E:$E,Banque_Transactions!$G:$G,$C1704&amp;"-"&amp;$B1704))</f>
        <v/>
      </c>
      <c r="L1704" s="13" t="str">
        <f>IF($C1704="","",$J1704-$K1704)</f>
        <v/>
      </c>
      <c r="M1704" t="str">
        <f>IF($C1704="","",IF($L1704&lt;=0,"Payé",IF($K1704=0,"Impayé","Partiel")))</f>
        <v/>
      </c>
    </row>
    <row r="1705" spans="1:13" ht="15">
      <c r="A1705" s="17"/>
      <c r="B1705" t="str">
        <f>IF($A1705="","",YEAR($A1705)*100+MONTH($A1705))</f>
        <v/>
      </c>
      <c r="D1705" t="str">
        <f>IF($C1705="","",VLOOKUP($C1705,Baux!$A:$K,2,FALSE))</f>
        <v/>
      </c>
      <c r="E1705" t="str">
        <f>IF($C1705="","",VLOOKUP(VLOOKUP($C1705,Baux!$A:$K,3,FALSE),Locataires!$A:$I,2,FALSE))</f>
        <v/>
      </c>
      <c r="F1705" t="str">
        <f>IF($C1705="","",VLOOKUP($C1705,Baux!$A:$K,8,FALSE))</f>
        <v/>
      </c>
      <c r="G1705" s="12" t="str">
        <f>IF(OR($A1705="",$F1705=""),"",DATE(YEAR($A1705),MONTH($A1705),$F1705))</f>
        <v/>
      </c>
      <c r="H1705" s="13" t="str">
        <f>IF($C1705="","",VLOOKUP($C1705,Baux!$A:$K,6,FALSE))</f>
        <v/>
      </c>
      <c r="I1705" s="13" t="str">
        <f>IF($C1705="","",VLOOKUP($C1705,Baux!$A:$K,7,FALSE))</f>
        <v/>
      </c>
      <c r="J1705" s="13" t="str">
        <f>IF($C1705="","",$H1705+$I1705)</f>
        <v/>
      </c>
      <c r="K1705" s="13" t="str">
        <f>IF($C1705="","",SUMIFS(Banque_Transactions!$E:$E,Banque_Transactions!$G:$G,$C1705&amp;"-"&amp;$B1705))</f>
        <v/>
      </c>
      <c r="L1705" s="13" t="str">
        <f>IF($C1705="","",$J1705-$K1705)</f>
        <v/>
      </c>
      <c r="M1705" t="str">
        <f>IF($C1705="","",IF($L1705&lt;=0,"Payé",IF($K1705=0,"Impayé","Partiel")))</f>
        <v/>
      </c>
    </row>
    <row r="1706" spans="1:13" ht="15">
      <c r="A1706" s="17"/>
      <c r="B1706" t="str">
        <f>IF($A1706="","",YEAR($A1706)*100+MONTH($A1706))</f>
        <v/>
      </c>
      <c r="D1706" t="str">
        <f>IF($C1706="","",VLOOKUP($C1706,Baux!$A:$K,2,FALSE))</f>
        <v/>
      </c>
      <c r="E1706" t="str">
        <f>IF($C1706="","",VLOOKUP(VLOOKUP($C1706,Baux!$A:$K,3,FALSE),Locataires!$A:$I,2,FALSE))</f>
        <v/>
      </c>
      <c r="F1706" t="str">
        <f>IF($C1706="","",VLOOKUP($C1706,Baux!$A:$K,8,FALSE))</f>
        <v/>
      </c>
      <c r="G1706" s="12" t="str">
        <f>IF(OR($A1706="",$F1706=""),"",DATE(YEAR($A1706),MONTH($A1706),$F1706))</f>
        <v/>
      </c>
      <c r="H1706" s="13" t="str">
        <f>IF($C1706="","",VLOOKUP($C1706,Baux!$A:$K,6,FALSE))</f>
        <v/>
      </c>
      <c r="I1706" s="13" t="str">
        <f>IF($C1706="","",VLOOKUP($C1706,Baux!$A:$K,7,FALSE))</f>
        <v/>
      </c>
      <c r="J1706" s="13" t="str">
        <f>IF($C1706="","",$H1706+$I1706)</f>
        <v/>
      </c>
      <c r="K1706" s="13" t="str">
        <f>IF($C1706="","",SUMIFS(Banque_Transactions!$E:$E,Banque_Transactions!$G:$G,$C1706&amp;"-"&amp;$B1706))</f>
        <v/>
      </c>
      <c r="L1706" s="13" t="str">
        <f>IF($C1706="","",$J1706-$K1706)</f>
        <v/>
      </c>
      <c r="M1706" t="str">
        <f>IF($C1706="","",IF($L1706&lt;=0,"Payé",IF($K1706=0,"Impayé","Partiel")))</f>
        <v/>
      </c>
    </row>
    <row r="1707" spans="1:13" ht="15">
      <c r="A1707" s="17"/>
      <c r="B1707" t="str">
        <f>IF($A1707="","",YEAR($A1707)*100+MONTH($A1707))</f>
        <v/>
      </c>
      <c r="D1707" t="str">
        <f>IF($C1707="","",VLOOKUP($C1707,Baux!$A:$K,2,FALSE))</f>
        <v/>
      </c>
      <c r="E1707" t="str">
        <f>IF($C1707="","",VLOOKUP(VLOOKUP($C1707,Baux!$A:$K,3,FALSE),Locataires!$A:$I,2,FALSE))</f>
        <v/>
      </c>
      <c r="F1707" t="str">
        <f>IF($C1707="","",VLOOKUP($C1707,Baux!$A:$K,8,FALSE))</f>
        <v/>
      </c>
      <c r="G1707" s="12" t="str">
        <f>IF(OR($A1707="",$F1707=""),"",DATE(YEAR($A1707),MONTH($A1707),$F1707))</f>
        <v/>
      </c>
      <c r="H1707" s="13" t="str">
        <f>IF($C1707="","",VLOOKUP($C1707,Baux!$A:$K,6,FALSE))</f>
        <v/>
      </c>
      <c r="I1707" s="13" t="str">
        <f>IF($C1707="","",VLOOKUP($C1707,Baux!$A:$K,7,FALSE))</f>
        <v/>
      </c>
      <c r="J1707" s="13" t="str">
        <f>IF($C1707="","",$H1707+$I1707)</f>
        <v/>
      </c>
      <c r="K1707" s="13" t="str">
        <f>IF($C1707="","",SUMIFS(Banque_Transactions!$E:$E,Banque_Transactions!$G:$G,$C1707&amp;"-"&amp;$B1707))</f>
        <v/>
      </c>
      <c r="L1707" s="13" t="str">
        <f>IF($C1707="","",$J1707-$K1707)</f>
        <v/>
      </c>
      <c r="M1707" t="str">
        <f>IF($C1707="","",IF($L1707&lt;=0,"Payé",IF($K1707=0,"Impayé","Partiel")))</f>
        <v/>
      </c>
    </row>
    <row r="1708" spans="1:13" ht="15">
      <c r="A1708" s="17"/>
      <c r="B1708" t="str">
        <f>IF($A1708="","",YEAR($A1708)*100+MONTH($A1708))</f>
        <v/>
      </c>
      <c r="D1708" t="str">
        <f>IF($C1708="","",VLOOKUP($C1708,Baux!$A:$K,2,FALSE))</f>
        <v/>
      </c>
      <c r="E1708" t="str">
        <f>IF($C1708="","",VLOOKUP(VLOOKUP($C1708,Baux!$A:$K,3,FALSE),Locataires!$A:$I,2,FALSE))</f>
        <v/>
      </c>
      <c r="F1708" t="str">
        <f>IF($C1708="","",VLOOKUP($C1708,Baux!$A:$K,8,FALSE))</f>
        <v/>
      </c>
      <c r="G1708" s="12" t="str">
        <f>IF(OR($A1708="",$F1708=""),"",DATE(YEAR($A1708),MONTH($A1708),$F1708))</f>
        <v/>
      </c>
      <c r="H1708" s="13" t="str">
        <f>IF($C1708="","",VLOOKUP($C1708,Baux!$A:$K,6,FALSE))</f>
        <v/>
      </c>
      <c r="I1708" s="13" t="str">
        <f>IF($C1708="","",VLOOKUP($C1708,Baux!$A:$K,7,FALSE))</f>
        <v/>
      </c>
      <c r="J1708" s="13" t="str">
        <f>IF($C1708="","",$H1708+$I1708)</f>
        <v/>
      </c>
      <c r="K1708" s="13" t="str">
        <f>IF($C1708="","",SUMIFS(Banque_Transactions!$E:$E,Banque_Transactions!$G:$G,$C1708&amp;"-"&amp;$B1708))</f>
        <v/>
      </c>
      <c r="L1708" s="13" t="str">
        <f>IF($C1708="","",$J1708-$K1708)</f>
        <v/>
      </c>
      <c r="M1708" t="str">
        <f>IF($C1708="","",IF($L1708&lt;=0,"Payé",IF($K1708=0,"Impayé","Partiel")))</f>
        <v/>
      </c>
    </row>
    <row r="1709" spans="1:13" ht="15">
      <c r="A1709" s="17"/>
      <c r="B1709" t="str">
        <f>IF($A1709="","",YEAR($A1709)*100+MONTH($A1709))</f>
        <v/>
      </c>
      <c r="D1709" t="str">
        <f>IF($C1709="","",VLOOKUP($C1709,Baux!$A:$K,2,FALSE))</f>
        <v/>
      </c>
      <c r="E1709" t="str">
        <f>IF($C1709="","",VLOOKUP(VLOOKUP($C1709,Baux!$A:$K,3,FALSE),Locataires!$A:$I,2,FALSE))</f>
        <v/>
      </c>
      <c r="F1709" t="str">
        <f>IF($C1709="","",VLOOKUP($C1709,Baux!$A:$K,8,FALSE))</f>
        <v/>
      </c>
      <c r="G1709" s="12" t="str">
        <f>IF(OR($A1709="",$F1709=""),"",DATE(YEAR($A1709),MONTH($A1709),$F1709))</f>
        <v/>
      </c>
      <c r="H1709" s="13" t="str">
        <f>IF($C1709="","",VLOOKUP($C1709,Baux!$A:$K,6,FALSE))</f>
        <v/>
      </c>
      <c r="I1709" s="13" t="str">
        <f>IF($C1709="","",VLOOKUP($C1709,Baux!$A:$K,7,FALSE))</f>
        <v/>
      </c>
      <c r="J1709" s="13" t="str">
        <f>IF($C1709="","",$H1709+$I1709)</f>
        <v/>
      </c>
      <c r="K1709" s="13" t="str">
        <f>IF($C1709="","",SUMIFS(Banque_Transactions!$E:$E,Banque_Transactions!$G:$G,$C1709&amp;"-"&amp;$B1709))</f>
        <v/>
      </c>
      <c r="L1709" s="13" t="str">
        <f>IF($C1709="","",$J1709-$K1709)</f>
        <v/>
      </c>
      <c r="M1709" t="str">
        <f>IF($C1709="","",IF($L1709&lt;=0,"Payé",IF($K1709=0,"Impayé","Partiel")))</f>
        <v/>
      </c>
    </row>
    <row r="1710" spans="1:13" ht="15">
      <c r="A1710" s="17"/>
      <c r="B1710" t="str">
        <f>IF($A1710="","",YEAR($A1710)*100+MONTH($A1710))</f>
        <v/>
      </c>
      <c r="D1710" t="str">
        <f>IF($C1710="","",VLOOKUP($C1710,Baux!$A:$K,2,FALSE))</f>
        <v/>
      </c>
      <c r="E1710" t="str">
        <f>IF($C1710="","",VLOOKUP(VLOOKUP($C1710,Baux!$A:$K,3,FALSE),Locataires!$A:$I,2,FALSE))</f>
        <v/>
      </c>
      <c r="F1710" t="str">
        <f>IF($C1710="","",VLOOKUP($C1710,Baux!$A:$K,8,FALSE))</f>
        <v/>
      </c>
      <c r="G1710" s="12" t="str">
        <f>IF(OR($A1710="",$F1710=""),"",DATE(YEAR($A1710),MONTH($A1710),$F1710))</f>
        <v/>
      </c>
      <c r="H1710" s="13" t="str">
        <f>IF($C1710="","",VLOOKUP($C1710,Baux!$A:$K,6,FALSE))</f>
        <v/>
      </c>
      <c r="I1710" s="13" t="str">
        <f>IF($C1710="","",VLOOKUP($C1710,Baux!$A:$K,7,FALSE))</f>
        <v/>
      </c>
      <c r="J1710" s="13" t="str">
        <f>IF($C1710="","",$H1710+$I1710)</f>
        <v/>
      </c>
      <c r="K1710" s="13" t="str">
        <f>IF($C1710="","",SUMIFS(Banque_Transactions!$E:$E,Banque_Transactions!$G:$G,$C1710&amp;"-"&amp;$B1710))</f>
        <v/>
      </c>
      <c r="L1710" s="13" t="str">
        <f>IF($C1710="","",$J1710-$K1710)</f>
        <v/>
      </c>
      <c r="M1710" t="str">
        <f>IF($C1710="","",IF($L1710&lt;=0,"Payé",IF($K1710=0,"Impayé","Partiel")))</f>
        <v/>
      </c>
    </row>
    <row r="1711" spans="1:13" ht="15">
      <c r="A1711" s="17"/>
      <c r="B1711" t="str">
        <f>IF($A1711="","",YEAR($A1711)*100+MONTH($A1711))</f>
        <v/>
      </c>
      <c r="D1711" t="str">
        <f>IF($C1711="","",VLOOKUP($C1711,Baux!$A:$K,2,FALSE))</f>
        <v/>
      </c>
      <c r="E1711" t="str">
        <f>IF($C1711="","",VLOOKUP(VLOOKUP($C1711,Baux!$A:$K,3,FALSE),Locataires!$A:$I,2,FALSE))</f>
        <v/>
      </c>
      <c r="F1711" t="str">
        <f>IF($C1711="","",VLOOKUP($C1711,Baux!$A:$K,8,FALSE))</f>
        <v/>
      </c>
      <c r="G1711" s="12" t="str">
        <f>IF(OR($A1711="",$F1711=""),"",DATE(YEAR($A1711),MONTH($A1711),$F1711))</f>
        <v/>
      </c>
      <c r="H1711" s="13" t="str">
        <f>IF($C1711="","",VLOOKUP($C1711,Baux!$A:$K,6,FALSE))</f>
        <v/>
      </c>
      <c r="I1711" s="13" t="str">
        <f>IF($C1711="","",VLOOKUP($C1711,Baux!$A:$K,7,FALSE))</f>
        <v/>
      </c>
      <c r="J1711" s="13" t="str">
        <f>IF($C1711="","",$H1711+$I1711)</f>
        <v/>
      </c>
      <c r="K1711" s="13" t="str">
        <f>IF($C1711="","",SUMIFS(Banque_Transactions!$E:$E,Banque_Transactions!$G:$G,$C1711&amp;"-"&amp;$B1711))</f>
        <v/>
      </c>
      <c r="L1711" s="13" t="str">
        <f>IF($C1711="","",$J1711-$K1711)</f>
        <v/>
      </c>
      <c r="M1711" t="str">
        <f>IF($C1711="","",IF($L1711&lt;=0,"Payé",IF($K1711=0,"Impayé","Partiel")))</f>
        <v/>
      </c>
    </row>
    <row r="1712" spans="1:13" ht="15">
      <c r="A1712" s="17"/>
      <c r="B1712" t="str">
        <f>IF($A1712="","",YEAR($A1712)*100+MONTH($A1712))</f>
        <v/>
      </c>
      <c r="D1712" t="str">
        <f>IF($C1712="","",VLOOKUP($C1712,Baux!$A:$K,2,FALSE))</f>
        <v/>
      </c>
      <c r="E1712" t="str">
        <f>IF($C1712="","",VLOOKUP(VLOOKUP($C1712,Baux!$A:$K,3,FALSE),Locataires!$A:$I,2,FALSE))</f>
        <v/>
      </c>
      <c r="F1712" t="str">
        <f>IF($C1712="","",VLOOKUP($C1712,Baux!$A:$K,8,FALSE))</f>
        <v/>
      </c>
      <c r="G1712" s="12" t="str">
        <f>IF(OR($A1712="",$F1712=""),"",DATE(YEAR($A1712),MONTH($A1712),$F1712))</f>
        <v/>
      </c>
      <c r="H1712" s="13" t="str">
        <f>IF($C1712="","",VLOOKUP($C1712,Baux!$A:$K,6,FALSE))</f>
        <v/>
      </c>
      <c r="I1712" s="13" t="str">
        <f>IF($C1712="","",VLOOKUP($C1712,Baux!$A:$K,7,FALSE))</f>
        <v/>
      </c>
      <c r="J1712" s="13" t="str">
        <f>IF($C1712="","",$H1712+$I1712)</f>
        <v/>
      </c>
      <c r="K1712" s="13" t="str">
        <f>IF($C1712="","",SUMIFS(Banque_Transactions!$E:$E,Banque_Transactions!$G:$G,$C1712&amp;"-"&amp;$B1712))</f>
        <v/>
      </c>
      <c r="L1712" s="13" t="str">
        <f>IF($C1712="","",$J1712-$K1712)</f>
        <v/>
      </c>
      <c r="M1712" t="str">
        <f>IF($C1712="","",IF($L1712&lt;=0,"Payé",IF($K1712=0,"Impayé","Partiel")))</f>
        <v/>
      </c>
    </row>
    <row r="1713" spans="1:13" ht="15">
      <c r="A1713" s="17"/>
      <c r="B1713" t="str">
        <f>IF($A1713="","",YEAR($A1713)*100+MONTH($A1713))</f>
        <v/>
      </c>
      <c r="D1713" t="str">
        <f>IF($C1713="","",VLOOKUP($C1713,Baux!$A:$K,2,FALSE))</f>
        <v/>
      </c>
      <c r="E1713" t="str">
        <f>IF($C1713="","",VLOOKUP(VLOOKUP($C1713,Baux!$A:$K,3,FALSE),Locataires!$A:$I,2,FALSE))</f>
        <v/>
      </c>
      <c r="F1713" t="str">
        <f>IF($C1713="","",VLOOKUP($C1713,Baux!$A:$K,8,FALSE))</f>
        <v/>
      </c>
      <c r="G1713" s="12" t="str">
        <f>IF(OR($A1713="",$F1713=""),"",DATE(YEAR($A1713),MONTH($A1713),$F1713))</f>
        <v/>
      </c>
      <c r="H1713" s="13" t="str">
        <f>IF($C1713="","",VLOOKUP($C1713,Baux!$A:$K,6,FALSE))</f>
        <v/>
      </c>
      <c r="I1713" s="13" t="str">
        <f>IF($C1713="","",VLOOKUP($C1713,Baux!$A:$K,7,FALSE))</f>
        <v/>
      </c>
      <c r="J1713" s="13" t="str">
        <f>IF($C1713="","",$H1713+$I1713)</f>
        <v/>
      </c>
      <c r="K1713" s="13" t="str">
        <f>IF($C1713="","",SUMIFS(Banque_Transactions!$E:$E,Banque_Transactions!$G:$G,$C1713&amp;"-"&amp;$B1713))</f>
        <v/>
      </c>
      <c r="L1713" s="13" t="str">
        <f>IF($C1713="","",$J1713-$K1713)</f>
        <v/>
      </c>
      <c r="M1713" t="str">
        <f>IF($C1713="","",IF($L1713&lt;=0,"Payé",IF($K1713=0,"Impayé","Partiel")))</f>
        <v/>
      </c>
    </row>
    <row r="1714" spans="1:13" ht="15">
      <c r="A1714" s="17"/>
      <c r="B1714" t="str">
        <f>IF($A1714="","",YEAR($A1714)*100+MONTH($A1714))</f>
        <v/>
      </c>
      <c r="D1714" t="str">
        <f>IF($C1714="","",VLOOKUP($C1714,Baux!$A:$K,2,FALSE))</f>
        <v/>
      </c>
      <c r="E1714" t="str">
        <f>IF($C1714="","",VLOOKUP(VLOOKUP($C1714,Baux!$A:$K,3,FALSE),Locataires!$A:$I,2,FALSE))</f>
        <v/>
      </c>
      <c r="F1714" t="str">
        <f>IF($C1714="","",VLOOKUP($C1714,Baux!$A:$K,8,FALSE))</f>
        <v/>
      </c>
      <c r="G1714" s="12" t="str">
        <f>IF(OR($A1714="",$F1714=""),"",DATE(YEAR($A1714),MONTH($A1714),$F1714))</f>
        <v/>
      </c>
      <c r="H1714" s="13" t="str">
        <f>IF($C1714="","",VLOOKUP($C1714,Baux!$A:$K,6,FALSE))</f>
        <v/>
      </c>
      <c r="I1714" s="13" t="str">
        <f>IF($C1714="","",VLOOKUP($C1714,Baux!$A:$K,7,FALSE))</f>
        <v/>
      </c>
      <c r="J1714" s="13" t="str">
        <f>IF($C1714="","",$H1714+$I1714)</f>
        <v/>
      </c>
      <c r="K1714" s="13" t="str">
        <f>IF($C1714="","",SUMIFS(Banque_Transactions!$E:$E,Banque_Transactions!$G:$G,$C1714&amp;"-"&amp;$B1714))</f>
        <v/>
      </c>
      <c r="L1714" s="13" t="str">
        <f>IF($C1714="","",$J1714-$K1714)</f>
        <v/>
      </c>
      <c r="M1714" t="str">
        <f>IF($C1714="","",IF($L1714&lt;=0,"Payé",IF($K1714=0,"Impayé","Partiel")))</f>
        <v/>
      </c>
    </row>
    <row r="1715" spans="1:13" ht="15">
      <c r="A1715" s="17"/>
      <c r="B1715" t="str">
        <f>IF($A1715="","",YEAR($A1715)*100+MONTH($A1715))</f>
        <v/>
      </c>
      <c r="D1715" t="str">
        <f>IF($C1715="","",VLOOKUP($C1715,Baux!$A:$K,2,FALSE))</f>
        <v/>
      </c>
      <c r="E1715" t="str">
        <f>IF($C1715="","",VLOOKUP(VLOOKUP($C1715,Baux!$A:$K,3,FALSE),Locataires!$A:$I,2,FALSE))</f>
        <v/>
      </c>
      <c r="F1715" t="str">
        <f>IF($C1715="","",VLOOKUP($C1715,Baux!$A:$K,8,FALSE))</f>
        <v/>
      </c>
      <c r="G1715" s="12" t="str">
        <f>IF(OR($A1715="",$F1715=""),"",DATE(YEAR($A1715),MONTH($A1715),$F1715))</f>
        <v/>
      </c>
      <c r="H1715" s="13" t="str">
        <f>IF($C1715="","",VLOOKUP($C1715,Baux!$A:$K,6,FALSE))</f>
        <v/>
      </c>
      <c r="I1715" s="13" t="str">
        <f>IF($C1715="","",VLOOKUP($C1715,Baux!$A:$K,7,FALSE))</f>
        <v/>
      </c>
      <c r="J1715" s="13" t="str">
        <f>IF($C1715="","",$H1715+$I1715)</f>
        <v/>
      </c>
      <c r="K1715" s="13" t="str">
        <f>IF($C1715="","",SUMIFS(Banque_Transactions!$E:$E,Banque_Transactions!$G:$G,$C1715&amp;"-"&amp;$B1715))</f>
        <v/>
      </c>
      <c r="L1715" s="13" t="str">
        <f>IF($C1715="","",$J1715-$K1715)</f>
        <v/>
      </c>
      <c r="M1715" t="str">
        <f>IF($C1715="","",IF($L1715&lt;=0,"Payé",IF($K1715=0,"Impayé","Partiel")))</f>
        <v/>
      </c>
    </row>
    <row r="1716" spans="1:13" ht="15">
      <c r="A1716" s="17"/>
      <c r="B1716" t="str">
        <f>IF($A1716="","",YEAR($A1716)*100+MONTH($A1716))</f>
        <v/>
      </c>
      <c r="D1716" t="str">
        <f>IF($C1716="","",VLOOKUP($C1716,Baux!$A:$K,2,FALSE))</f>
        <v/>
      </c>
      <c r="E1716" t="str">
        <f>IF($C1716="","",VLOOKUP(VLOOKUP($C1716,Baux!$A:$K,3,FALSE),Locataires!$A:$I,2,FALSE))</f>
        <v/>
      </c>
      <c r="F1716" t="str">
        <f>IF($C1716="","",VLOOKUP($C1716,Baux!$A:$K,8,FALSE))</f>
        <v/>
      </c>
      <c r="G1716" s="12" t="str">
        <f>IF(OR($A1716="",$F1716=""),"",DATE(YEAR($A1716),MONTH($A1716),$F1716))</f>
        <v/>
      </c>
      <c r="H1716" s="13" t="str">
        <f>IF($C1716="","",VLOOKUP($C1716,Baux!$A:$K,6,FALSE))</f>
        <v/>
      </c>
      <c r="I1716" s="13" t="str">
        <f>IF($C1716="","",VLOOKUP($C1716,Baux!$A:$K,7,FALSE))</f>
        <v/>
      </c>
      <c r="J1716" s="13" t="str">
        <f>IF($C1716="","",$H1716+$I1716)</f>
        <v/>
      </c>
      <c r="K1716" s="13" t="str">
        <f>IF($C1716="","",SUMIFS(Banque_Transactions!$E:$E,Banque_Transactions!$G:$G,$C1716&amp;"-"&amp;$B1716))</f>
        <v/>
      </c>
      <c r="L1716" s="13" t="str">
        <f>IF($C1716="","",$J1716-$K1716)</f>
        <v/>
      </c>
      <c r="M1716" t="str">
        <f>IF($C1716="","",IF($L1716&lt;=0,"Payé",IF($K1716=0,"Impayé","Partiel")))</f>
        <v/>
      </c>
    </row>
    <row r="1717" spans="1:13" ht="15">
      <c r="A1717" s="17"/>
      <c r="B1717" t="str">
        <f>IF($A1717="","",YEAR($A1717)*100+MONTH($A1717))</f>
        <v/>
      </c>
      <c r="D1717" t="str">
        <f>IF($C1717="","",VLOOKUP($C1717,Baux!$A:$K,2,FALSE))</f>
        <v/>
      </c>
      <c r="E1717" t="str">
        <f>IF($C1717="","",VLOOKUP(VLOOKUP($C1717,Baux!$A:$K,3,FALSE),Locataires!$A:$I,2,FALSE))</f>
        <v/>
      </c>
      <c r="F1717" t="str">
        <f>IF($C1717="","",VLOOKUP($C1717,Baux!$A:$K,8,FALSE))</f>
        <v/>
      </c>
      <c r="G1717" s="12" t="str">
        <f>IF(OR($A1717="",$F1717=""),"",DATE(YEAR($A1717),MONTH($A1717),$F1717))</f>
        <v/>
      </c>
      <c r="H1717" s="13" t="str">
        <f>IF($C1717="","",VLOOKUP($C1717,Baux!$A:$K,6,FALSE))</f>
        <v/>
      </c>
      <c r="I1717" s="13" t="str">
        <f>IF($C1717="","",VLOOKUP($C1717,Baux!$A:$K,7,FALSE))</f>
        <v/>
      </c>
      <c r="J1717" s="13" t="str">
        <f>IF($C1717="","",$H1717+$I1717)</f>
        <v/>
      </c>
      <c r="K1717" s="13" t="str">
        <f>IF($C1717="","",SUMIFS(Banque_Transactions!$E:$E,Banque_Transactions!$G:$G,$C1717&amp;"-"&amp;$B1717))</f>
        <v/>
      </c>
      <c r="L1717" s="13" t="str">
        <f>IF($C1717="","",$J1717-$K1717)</f>
        <v/>
      </c>
      <c r="M1717" t="str">
        <f>IF($C1717="","",IF($L1717&lt;=0,"Payé",IF($K1717=0,"Impayé","Partiel")))</f>
        <v/>
      </c>
    </row>
    <row r="1718" spans="1:13" ht="15">
      <c r="A1718" s="17"/>
      <c r="B1718" t="str">
        <f>IF($A1718="","",YEAR($A1718)*100+MONTH($A1718))</f>
        <v/>
      </c>
      <c r="D1718" t="str">
        <f>IF($C1718="","",VLOOKUP($C1718,Baux!$A:$K,2,FALSE))</f>
        <v/>
      </c>
      <c r="E1718" t="str">
        <f>IF($C1718="","",VLOOKUP(VLOOKUP($C1718,Baux!$A:$K,3,FALSE),Locataires!$A:$I,2,FALSE))</f>
        <v/>
      </c>
      <c r="F1718" t="str">
        <f>IF($C1718="","",VLOOKUP($C1718,Baux!$A:$K,8,FALSE))</f>
        <v/>
      </c>
      <c r="G1718" s="12" t="str">
        <f>IF(OR($A1718="",$F1718=""),"",DATE(YEAR($A1718),MONTH($A1718),$F1718))</f>
        <v/>
      </c>
      <c r="H1718" s="13" t="str">
        <f>IF($C1718="","",VLOOKUP($C1718,Baux!$A:$K,6,FALSE))</f>
        <v/>
      </c>
      <c r="I1718" s="13" t="str">
        <f>IF($C1718="","",VLOOKUP($C1718,Baux!$A:$K,7,FALSE))</f>
        <v/>
      </c>
      <c r="J1718" s="13" t="str">
        <f>IF($C1718="","",$H1718+$I1718)</f>
        <v/>
      </c>
      <c r="K1718" s="13" t="str">
        <f>IF($C1718="","",SUMIFS(Banque_Transactions!$E:$E,Banque_Transactions!$G:$G,$C1718&amp;"-"&amp;$B1718))</f>
        <v/>
      </c>
      <c r="L1718" s="13" t="str">
        <f>IF($C1718="","",$J1718-$K1718)</f>
        <v/>
      </c>
      <c r="M1718" t="str">
        <f>IF($C1718="","",IF($L1718&lt;=0,"Payé",IF($K1718=0,"Impayé","Partiel")))</f>
        <v/>
      </c>
    </row>
    <row r="1719" spans="1:13" ht="15">
      <c r="A1719" s="17"/>
      <c r="B1719" t="str">
        <f>IF($A1719="","",YEAR($A1719)*100+MONTH($A1719))</f>
        <v/>
      </c>
      <c r="D1719" t="str">
        <f>IF($C1719="","",VLOOKUP($C1719,Baux!$A:$K,2,FALSE))</f>
        <v/>
      </c>
      <c r="E1719" t="str">
        <f>IF($C1719="","",VLOOKUP(VLOOKUP($C1719,Baux!$A:$K,3,FALSE),Locataires!$A:$I,2,FALSE))</f>
        <v/>
      </c>
      <c r="F1719" t="str">
        <f>IF($C1719="","",VLOOKUP($C1719,Baux!$A:$K,8,FALSE))</f>
        <v/>
      </c>
      <c r="G1719" s="12" t="str">
        <f>IF(OR($A1719="",$F1719=""),"",DATE(YEAR($A1719),MONTH($A1719),$F1719))</f>
        <v/>
      </c>
      <c r="H1719" s="13" t="str">
        <f>IF($C1719="","",VLOOKUP($C1719,Baux!$A:$K,6,FALSE))</f>
        <v/>
      </c>
      <c r="I1719" s="13" t="str">
        <f>IF($C1719="","",VLOOKUP($C1719,Baux!$A:$K,7,FALSE))</f>
        <v/>
      </c>
      <c r="J1719" s="13" t="str">
        <f>IF($C1719="","",$H1719+$I1719)</f>
        <v/>
      </c>
      <c r="K1719" s="13" t="str">
        <f>IF($C1719="","",SUMIFS(Banque_Transactions!$E:$E,Banque_Transactions!$G:$G,$C1719&amp;"-"&amp;$B1719))</f>
        <v/>
      </c>
      <c r="L1719" s="13" t="str">
        <f>IF($C1719="","",$J1719-$K1719)</f>
        <v/>
      </c>
      <c r="M1719" t="str">
        <f>IF($C1719="","",IF($L1719&lt;=0,"Payé",IF($K1719=0,"Impayé","Partiel")))</f>
        <v/>
      </c>
    </row>
    <row r="1720" spans="1:13" ht="15">
      <c r="A1720" s="17"/>
      <c r="B1720" t="str">
        <f>IF($A1720="","",YEAR($A1720)*100+MONTH($A1720))</f>
        <v/>
      </c>
      <c r="D1720" t="str">
        <f>IF($C1720="","",VLOOKUP($C1720,Baux!$A:$K,2,FALSE))</f>
        <v/>
      </c>
      <c r="E1720" t="str">
        <f>IF($C1720="","",VLOOKUP(VLOOKUP($C1720,Baux!$A:$K,3,FALSE),Locataires!$A:$I,2,FALSE))</f>
        <v/>
      </c>
      <c r="F1720" t="str">
        <f>IF($C1720="","",VLOOKUP($C1720,Baux!$A:$K,8,FALSE))</f>
        <v/>
      </c>
      <c r="G1720" s="12" t="str">
        <f>IF(OR($A1720="",$F1720=""),"",DATE(YEAR($A1720),MONTH($A1720),$F1720))</f>
        <v/>
      </c>
      <c r="H1720" s="13" t="str">
        <f>IF($C1720="","",VLOOKUP($C1720,Baux!$A:$K,6,FALSE))</f>
        <v/>
      </c>
      <c r="I1720" s="13" t="str">
        <f>IF($C1720="","",VLOOKUP($C1720,Baux!$A:$K,7,FALSE))</f>
        <v/>
      </c>
      <c r="J1720" s="13" t="str">
        <f>IF($C1720="","",$H1720+$I1720)</f>
        <v/>
      </c>
      <c r="K1720" s="13" t="str">
        <f>IF($C1720="","",SUMIFS(Banque_Transactions!$E:$E,Banque_Transactions!$G:$G,$C1720&amp;"-"&amp;$B1720))</f>
        <v/>
      </c>
      <c r="L1720" s="13" t="str">
        <f>IF($C1720="","",$J1720-$K1720)</f>
        <v/>
      </c>
      <c r="M1720" t="str">
        <f>IF($C1720="","",IF($L1720&lt;=0,"Payé",IF($K1720=0,"Impayé","Partiel")))</f>
        <v/>
      </c>
    </row>
    <row r="1721" spans="1:13" ht="15">
      <c r="A1721" s="17"/>
      <c r="B1721" t="str">
        <f>IF($A1721="","",YEAR($A1721)*100+MONTH($A1721))</f>
        <v/>
      </c>
      <c r="D1721" t="str">
        <f>IF($C1721="","",VLOOKUP($C1721,Baux!$A:$K,2,FALSE))</f>
        <v/>
      </c>
      <c r="E1721" t="str">
        <f>IF($C1721="","",VLOOKUP(VLOOKUP($C1721,Baux!$A:$K,3,FALSE),Locataires!$A:$I,2,FALSE))</f>
        <v/>
      </c>
      <c r="F1721" t="str">
        <f>IF($C1721="","",VLOOKUP($C1721,Baux!$A:$K,8,FALSE))</f>
        <v/>
      </c>
      <c r="G1721" s="12" t="str">
        <f>IF(OR($A1721="",$F1721=""),"",DATE(YEAR($A1721),MONTH($A1721),$F1721))</f>
        <v/>
      </c>
      <c r="H1721" s="13" t="str">
        <f>IF($C1721="","",VLOOKUP($C1721,Baux!$A:$K,6,FALSE))</f>
        <v/>
      </c>
      <c r="I1721" s="13" t="str">
        <f>IF($C1721="","",VLOOKUP($C1721,Baux!$A:$K,7,FALSE))</f>
        <v/>
      </c>
      <c r="J1721" s="13" t="str">
        <f>IF($C1721="","",$H1721+$I1721)</f>
        <v/>
      </c>
      <c r="K1721" s="13" t="str">
        <f>IF($C1721="","",SUMIFS(Banque_Transactions!$E:$E,Banque_Transactions!$G:$G,$C1721&amp;"-"&amp;$B1721))</f>
        <v/>
      </c>
      <c r="L1721" s="13" t="str">
        <f>IF($C1721="","",$J1721-$K1721)</f>
        <v/>
      </c>
      <c r="M1721" t="str">
        <f>IF($C1721="","",IF($L1721&lt;=0,"Payé",IF($K1721=0,"Impayé","Partiel")))</f>
        <v/>
      </c>
    </row>
    <row r="1722" spans="1:13" ht="15">
      <c r="A1722" s="17"/>
      <c r="B1722" t="str">
        <f>IF($A1722="","",YEAR($A1722)*100+MONTH($A1722))</f>
        <v/>
      </c>
      <c r="D1722" t="str">
        <f>IF($C1722="","",VLOOKUP($C1722,Baux!$A:$K,2,FALSE))</f>
        <v/>
      </c>
      <c r="E1722" t="str">
        <f>IF($C1722="","",VLOOKUP(VLOOKUP($C1722,Baux!$A:$K,3,FALSE),Locataires!$A:$I,2,FALSE))</f>
        <v/>
      </c>
      <c r="F1722" t="str">
        <f>IF($C1722="","",VLOOKUP($C1722,Baux!$A:$K,8,FALSE))</f>
        <v/>
      </c>
      <c r="G1722" s="12" t="str">
        <f>IF(OR($A1722="",$F1722=""),"",DATE(YEAR($A1722),MONTH($A1722),$F1722))</f>
        <v/>
      </c>
      <c r="H1722" s="13" t="str">
        <f>IF($C1722="","",VLOOKUP($C1722,Baux!$A:$K,6,FALSE))</f>
        <v/>
      </c>
      <c r="I1722" s="13" t="str">
        <f>IF($C1722="","",VLOOKUP($C1722,Baux!$A:$K,7,FALSE))</f>
        <v/>
      </c>
      <c r="J1722" s="13" t="str">
        <f>IF($C1722="","",$H1722+$I1722)</f>
        <v/>
      </c>
      <c r="K1722" s="13" t="str">
        <f>IF($C1722="","",SUMIFS(Banque_Transactions!$E:$E,Banque_Transactions!$G:$G,$C1722&amp;"-"&amp;$B1722))</f>
        <v/>
      </c>
      <c r="L1722" s="13" t="str">
        <f>IF($C1722="","",$J1722-$K1722)</f>
        <v/>
      </c>
      <c r="M1722" t="str">
        <f>IF($C1722="","",IF($L1722&lt;=0,"Payé",IF($K1722=0,"Impayé","Partiel")))</f>
        <v/>
      </c>
    </row>
    <row r="1723" spans="1:13" ht="15">
      <c r="A1723" s="17"/>
      <c r="B1723" t="str">
        <f>IF($A1723="","",YEAR($A1723)*100+MONTH($A1723))</f>
        <v/>
      </c>
      <c r="D1723" t="str">
        <f>IF($C1723="","",VLOOKUP($C1723,Baux!$A:$K,2,FALSE))</f>
        <v/>
      </c>
      <c r="E1723" t="str">
        <f>IF($C1723="","",VLOOKUP(VLOOKUP($C1723,Baux!$A:$K,3,FALSE),Locataires!$A:$I,2,FALSE))</f>
        <v/>
      </c>
      <c r="F1723" t="str">
        <f>IF($C1723="","",VLOOKUP($C1723,Baux!$A:$K,8,FALSE))</f>
        <v/>
      </c>
      <c r="G1723" s="12" t="str">
        <f>IF(OR($A1723="",$F1723=""),"",DATE(YEAR($A1723),MONTH($A1723),$F1723))</f>
        <v/>
      </c>
      <c r="H1723" s="13" t="str">
        <f>IF($C1723="","",VLOOKUP($C1723,Baux!$A:$K,6,FALSE))</f>
        <v/>
      </c>
      <c r="I1723" s="13" t="str">
        <f>IF($C1723="","",VLOOKUP($C1723,Baux!$A:$K,7,FALSE))</f>
        <v/>
      </c>
      <c r="J1723" s="13" t="str">
        <f>IF($C1723="","",$H1723+$I1723)</f>
        <v/>
      </c>
      <c r="K1723" s="13" t="str">
        <f>IF($C1723="","",SUMIFS(Banque_Transactions!$E:$E,Banque_Transactions!$G:$G,$C1723&amp;"-"&amp;$B1723))</f>
        <v/>
      </c>
      <c r="L1723" s="13" t="str">
        <f>IF($C1723="","",$J1723-$K1723)</f>
        <v/>
      </c>
      <c r="M1723" t="str">
        <f>IF($C1723="","",IF($L1723&lt;=0,"Payé",IF($K1723=0,"Impayé","Partiel")))</f>
        <v/>
      </c>
    </row>
    <row r="1724" spans="1:13" ht="15">
      <c r="A1724" s="17"/>
      <c r="B1724" t="str">
        <f>IF($A1724="","",YEAR($A1724)*100+MONTH($A1724))</f>
        <v/>
      </c>
      <c r="D1724" t="str">
        <f>IF($C1724="","",VLOOKUP($C1724,Baux!$A:$K,2,FALSE))</f>
        <v/>
      </c>
      <c r="E1724" t="str">
        <f>IF($C1724="","",VLOOKUP(VLOOKUP($C1724,Baux!$A:$K,3,FALSE),Locataires!$A:$I,2,FALSE))</f>
        <v/>
      </c>
      <c r="F1724" t="str">
        <f>IF($C1724="","",VLOOKUP($C1724,Baux!$A:$K,8,FALSE))</f>
        <v/>
      </c>
      <c r="G1724" s="12" t="str">
        <f>IF(OR($A1724="",$F1724=""),"",DATE(YEAR($A1724),MONTH($A1724),$F1724))</f>
        <v/>
      </c>
      <c r="H1724" s="13" t="str">
        <f>IF($C1724="","",VLOOKUP($C1724,Baux!$A:$K,6,FALSE))</f>
        <v/>
      </c>
      <c r="I1724" s="13" t="str">
        <f>IF($C1724="","",VLOOKUP($C1724,Baux!$A:$K,7,FALSE))</f>
        <v/>
      </c>
      <c r="J1724" s="13" t="str">
        <f>IF($C1724="","",$H1724+$I1724)</f>
        <v/>
      </c>
      <c r="K1724" s="13" t="str">
        <f>IF($C1724="","",SUMIFS(Banque_Transactions!$E:$E,Banque_Transactions!$G:$G,$C1724&amp;"-"&amp;$B1724))</f>
        <v/>
      </c>
      <c r="L1724" s="13" t="str">
        <f>IF($C1724="","",$J1724-$K1724)</f>
        <v/>
      </c>
      <c r="M1724" t="str">
        <f>IF($C1724="","",IF($L1724&lt;=0,"Payé",IF($K1724=0,"Impayé","Partiel")))</f>
        <v/>
      </c>
    </row>
    <row r="1725" spans="1:13" ht="15">
      <c r="A1725" s="17"/>
      <c r="B1725" t="str">
        <f>IF($A1725="","",YEAR($A1725)*100+MONTH($A1725))</f>
        <v/>
      </c>
      <c r="D1725" t="str">
        <f>IF($C1725="","",VLOOKUP($C1725,Baux!$A:$K,2,FALSE))</f>
        <v/>
      </c>
      <c r="E1725" t="str">
        <f>IF($C1725="","",VLOOKUP(VLOOKUP($C1725,Baux!$A:$K,3,FALSE),Locataires!$A:$I,2,FALSE))</f>
        <v/>
      </c>
      <c r="F1725" t="str">
        <f>IF($C1725="","",VLOOKUP($C1725,Baux!$A:$K,8,FALSE))</f>
        <v/>
      </c>
      <c r="G1725" s="12" t="str">
        <f>IF(OR($A1725="",$F1725=""),"",DATE(YEAR($A1725),MONTH($A1725),$F1725))</f>
        <v/>
      </c>
      <c r="H1725" s="13" t="str">
        <f>IF($C1725="","",VLOOKUP($C1725,Baux!$A:$K,6,FALSE))</f>
        <v/>
      </c>
      <c r="I1725" s="13" t="str">
        <f>IF($C1725="","",VLOOKUP($C1725,Baux!$A:$K,7,FALSE))</f>
        <v/>
      </c>
      <c r="J1725" s="13" t="str">
        <f>IF($C1725="","",$H1725+$I1725)</f>
        <v/>
      </c>
      <c r="K1725" s="13" t="str">
        <f>IF($C1725="","",SUMIFS(Banque_Transactions!$E:$E,Banque_Transactions!$G:$G,$C1725&amp;"-"&amp;$B1725))</f>
        <v/>
      </c>
      <c r="L1725" s="13" t="str">
        <f>IF($C1725="","",$J1725-$K1725)</f>
        <v/>
      </c>
      <c r="M1725" t="str">
        <f>IF($C1725="","",IF($L1725&lt;=0,"Payé",IF($K1725=0,"Impayé","Partiel")))</f>
        <v/>
      </c>
    </row>
    <row r="1726" spans="1:13" ht="15">
      <c r="A1726" s="17"/>
      <c r="B1726" t="str">
        <f>IF($A1726="","",YEAR($A1726)*100+MONTH($A1726))</f>
        <v/>
      </c>
      <c r="D1726" t="str">
        <f>IF($C1726="","",VLOOKUP($C1726,Baux!$A:$K,2,FALSE))</f>
        <v/>
      </c>
      <c r="E1726" t="str">
        <f>IF($C1726="","",VLOOKUP(VLOOKUP($C1726,Baux!$A:$K,3,FALSE),Locataires!$A:$I,2,FALSE))</f>
        <v/>
      </c>
      <c r="F1726" t="str">
        <f>IF($C1726="","",VLOOKUP($C1726,Baux!$A:$K,8,FALSE))</f>
        <v/>
      </c>
      <c r="G1726" s="12" t="str">
        <f>IF(OR($A1726="",$F1726=""),"",DATE(YEAR($A1726),MONTH($A1726),$F1726))</f>
        <v/>
      </c>
      <c r="H1726" s="13" t="str">
        <f>IF($C1726="","",VLOOKUP($C1726,Baux!$A:$K,6,FALSE))</f>
        <v/>
      </c>
      <c r="I1726" s="13" t="str">
        <f>IF($C1726="","",VLOOKUP($C1726,Baux!$A:$K,7,FALSE))</f>
        <v/>
      </c>
      <c r="J1726" s="13" t="str">
        <f>IF($C1726="","",$H1726+$I1726)</f>
        <v/>
      </c>
      <c r="K1726" s="13" t="str">
        <f>IF($C1726="","",SUMIFS(Banque_Transactions!$E:$E,Banque_Transactions!$G:$G,$C1726&amp;"-"&amp;$B1726))</f>
        <v/>
      </c>
      <c r="L1726" s="13" t="str">
        <f>IF($C1726="","",$J1726-$K1726)</f>
        <v/>
      </c>
      <c r="M1726" t="str">
        <f>IF($C1726="","",IF($L1726&lt;=0,"Payé",IF($K1726=0,"Impayé","Partiel")))</f>
        <v/>
      </c>
    </row>
    <row r="1727" spans="1:13" ht="15">
      <c r="A1727" s="17"/>
      <c r="B1727" t="str">
        <f>IF($A1727="","",YEAR($A1727)*100+MONTH($A1727))</f>
        <v/>
      </c>
      <c r="D1727" t="str">
        <f>IF($C1727="","",VLOOKUP($C1727,Baux!$A:$K,2,FALSE))</f>
        <v/>
      </c>
      <c r="E1727" t="str">
        <f>IF($C1727="","",VLOOKUP(VLOOKUP($C1727,Baux!$A:$K,3,FALSE),Locataires!$A:$I,2,FALSE))</f>
        <v/>
      </c>
      <c r="F1727" t="str">
        <f>IF($C1727="","",VLOOKUP($C1727,Baux!$A:$K,8,FALSE))</f>
        <v/>
      </c>
      <c r="G1727" s="12" t="str">
        <f>IF(OR($A1727="",$F1727=""),"",DATE(YEAR($A1727),MONTH($A1727),$F1727))</f>
        <v/>
      </c>
      <c r="H1727" s="13" t="str">
        <f>IF($C1727="","",VLOOKUP($C1727,Baux!$A:$K,6,FALSE))</f>
        <v/>
      </c>
      <c r="I1727" s="13" t="str">
        <f>IF($C1727="","",VLOOKUP($C1727,Baux!$A:$K,7,FALSE))</f>
        <v/>
      </c>
      <c r="J1727" s="13" t="str">
        <f>IF($C1727="","",$H1727+$I1727)</f>
        <v/>
      </c>
      <c r="K1727" s="13" t="str">
        <f>IF($C1727="","",SUMIFS(Banque_Transactions!$E:$E,Banque_Transactions!$G:$G,$C1727&amp;"-"&amp;$B1727))</f>
        <v/>
      </c>
      <c r="L1727" s="13" t="str">
        <f>IF($C1727="","",$J1727-$K1727)</f>
        <v/>
      </c>
      <c r="M1727" t="str">
        <f>IF($C1727="","",IF($L1727&lt;=0,"Payé",IF($K1727=0,"Impayé","Partiel")))</f>
        <v/>
      </c>
    </row>
    <row r="1728" spans="1:13" ht="15">
      <c r="A1728" s="17"/>
      <c r="B1728" t="str">
        <f>IF($A1728="","",YEAR($A1728)*100+MONTH($A1728))</f>
        <v/>
      </c>
      <c r="D1728" t="str">
        <f>IF($C1728="","",VLOOKUP($C1728,Baux!$A:$K,2,FALSE))</f>
        <v/>
      </c>
      <c r="E1728" t="str">
        <f>IF($C1728="","",VLOOKUP(VLOOKUP($C1728,Baux!$A:$K,3,FALSE),Locataires!$A:$I,2,FALSE))</f>
        <v/>
      </c>
      <c r="F1728" t="str">
        <f>IF($C1728="","",VLOOKUP($C1728,Baux!$A:$K,8,FALSE))</f>
        <v/>
      </c>
      <c r="G1728" s="12" t="str">
        <f>IF(OR($A1728="",$F1728=""),"",DATE(YEAR($A1728),MONTH($A1728),$F1728))</f>
        <v/>
      </c>
      <c r="H1728" s="13" t="str">
        <f>IF($C1728="","",VLOOKUP($C1728,Baux!$A:$K,6,FALSE))</f>
        <v/>
      </c>
      <c r="I1728" s="13" t="str">
        <f>IF($C1728="","",VLOOKUP($C1728,Baux!$A:$K,7,FALSE))</f>
        <v/>
      </c>
      <c r="J1728" s="13" t="str">
        <f>IF($C1728="","",$H1728+$I1728)</f>
        <v/>
      </c>
      <c r="K1728" s="13" t="str">
        <f>IF($C1728="","",SUMIFS(Banque_Transactions!$E:$E,Banque_Transactions!$G:$G,$C1728&amp;"-"&amp;$B1728))</f>
        <v/>
      </c>
      <c r="L1728" s="13" t="str">
        <f>IF($C1728="","",$J1728-$K1728)</f>
        <v/>
      </c>
      <c r="M1728" t="str">
        <f>IF($C1728="","",IF($L1728&lt;=0,"Payé",IF($K1728=0,"Impayé","Partiel")))</f>
        <v/>
      </c>
    </row>
    <row r="1729" spans="1:13" ht="15">
      <c r="A1729" s="17"/>
      <c r="B1729" t="str">
        <f>IF($A1729="","",YEAR($A1729)*100+MONTH($A1729))</f>
        <v/>
      </c>
      <c r="D1729" t="str">
        <f>IF($C1729="","",VLOOKUP($C1729,Baux!$A:$K,2,FALSE))</f>
        <v/>
      </c>
      <c r="E1729" t="str">
        <f>IF($C1729="","",VLOOKUP(VLOOKUP($C1729,Baux!$A:$K,3,FALSE),Locataires!$A:$I,2,FALSE))</f>
        <v/>
      </c>
      <c r="F1729" t="str">
        <f>IF($C1729="","",VLOOKUP($C1729,Baux!$A:$K,8,FALSE))</f>
        <v/>
      </c>
      <c r="G1729" s="12" t="str">
        <f>IF(OR($A1729="",$F1729=""),"",DATE(YEAR($A1729),MONTH($A1729),$F1729))</f>
        <v/>
      </c>
      <c r="H1729" s="13" t="str">
        <f>IF($C1729="","",VLOOKUP($C1729,Baux!$A:$K,6,FALSE))</f>
        <v/>
      </c>
      <c r="I1729" s="13" t="str">
        <f>IF($C1729="","",VLOOKUP($C1729,Baux!$A:$K,7,FALSE))</f>
        <v/>
      </c>
      <c r="J1729" s="13" t="str">
        <f>IF($C1729="","",$H1729+$I1729)</f>
        <v/>
      </c>
      <c r="K1729" s="13" t="str">
        <f>IF($C1729="","",SUMIFS(Banque_Transactions!$E:$E,Banque_Transactions!$G:$G,$C1729&amp;"-"&amp;$B1729))</f>
        <v/>
      </c>
      <c r="L1729" s="13" t="str">
        <f>IF($C1729="","",$J1729-$K1729)</f>
        <v/>
      </c>
      <c r="M1729" t="str">
        <f>IF($C1729="","",IF($L1729&lt;=0,"Payé",IF($K1729=0,"Impayé","Partiel")))</f>
        <v/>
      </c>
    </row>
    <row r="1730" spans="1:13" ht="15">
      <c r="A1730" s="17"/>
      <c r="B1730" t="str">
        <f>IF($A1730="","",YEAR($A1730)*100+MONTH($A1730))</f>
        <v/>
      </c>
      <c r="D1730" t="str">
        <f>IF($C1730="","",VLOOKUP($C1730,Baux!$A:$K,2,FALSE))</f>
        <v/>
      </c>
      <c r="E1730" t="str">
        <f>IF($C1730="","",VLOOKUP(VLOOKUP($C1730,Baux!$A:$K,3,FALSE),Locataires!$A:$I,2,FALSE))</f>
        <v/>
      </c>
      <c r="F1730" t="str">
        <f>IF($C1730="","",VLOOKUP($C1730,Baux!$A:$K,8,FALSE))</f>
        <v/>
      </c>
      <c r="G1730" s="12" t="str">
        <f>IF(OR($A1730="",$F1730=""),"",DATE(YEAR($A1730),MONTH($A1730),$F1730))</f>
        <v/>
      </c>
      <c r="H1730" s="13" t="str">
        <f>IF($C1730="","",VLOOKUP($C1730,Baux!$A:$K,6,FALSE))</f>
        <v/>
      </c>
      <c r="I1730" s="13" t="str">
        <f>IF($C1730="","",VLOOKUP($C1730,Baux!$A:$K,7,FALSE))</f>
        <v/>
      </c>
      <c r="J1730" s="13" t="str">
        <f>IF($C1730="","",$H1730+$I1730)</f>
        <v/>
      </c>
      <c r="K1730" s="13" t="str">
        <f>IF($C1730="","",SUMIFS(Banque_Transactions!$E:$E,Banque_Transactions!$G:$G,$C1730&amp;"-"&amp;$B1730))</f>
        <v/>
      </c>
      <c r="L1730" s="13" t="str">
        <f>IF($C1730="","",$J1730-$K1730)</f>
        <v/>
      </c>
      <c r="M1730" t="str">
        <f>IF($C1730="","",IF($L1730&lt;=0,"Payé",IF($K1730=0,"Impayé","Partiel")))</f>
        <v/>
      </c>
    </row>
    <row r="1731" spans="1:13" ht="15">
      <c r="A1731" s="17"/>
      <c r="B1731" t="str">
        <f>IF($A1731="","",YEAR($A1731)*100+MONTH($A1731))</f>
        <v/>
      </c>
      <c r="D1731" t="str">
        <f>IF($C1731="","",VLOOKUP($C1731,Baux!$A:$K,2,FALSE))</f>
        <v/>
      </c>
      <c r="E1731" t="str">
        <f>IF($C1731="","",VLOOKUP(VLOOKUP($C1731,Baux!$A:$K,3,FALSE),Locataires!$A:$I,2,FALSE))</f>
        <v/>
      </c>
      <c r="F1731" t="str">
        <f>IF($C1731="","",VLOOKUP($C1731,Baux!$A:$K,8,FALSE))</f>
        <v/>
      </c>
      <c r="G1731" s="12" t="str">
        <f>IF(OR($A1731="",$F1731=""),"",DATE(YEAR($A1731),MONTH($A1731),$F1731))</f>
        <v/>
      </c>
      <c r="H1731" s="13" t="str">
        <f>IF($C1731="","",VLOOKUP($C1731,Baux!$A:$K,6,FALSE))</f>
        <v/>
      </c>
      <c r="I1731" s="13" t="str">
        <f>IF($C1731="","",VLOOKUP($C1731,Baux!$A:$K,7,FALSE))</f>
        <v/>
      </c>
      <c r="J1731" s="13" t="str">
        <f>IF($C1731="","",$H1731+$I1731)</f>
        <v/>
      </c>
      <c r="K1731" s="13" t="str">
        <f>IF($C1731="","",SUMIFS(Banque_Transactions!$E:$E,Banque_Transactions!$G:$G,$C1731&amp;"-"&amp;$B1731))</f>
        <v/>
      </c>
      <c r="L1731" s="13" t="str">
        <f>IF($C1731="","",$J1731-$K1731)</f>
        <v/>
      </c>
      <c r="M1731" t="str">
        <f>IF($C1731="","",IF($L1731&lt;=0,"Payé",IF($K1731=0,"Impayé","Partiel")))</f>
        <v/>
      </c>
    </row>
    <row r="1732" spans="1:13" ht="15">
      <c r="A1732" s="17"/>
      <c r="B1732" t="str">
        <f>IF($A1732="","",YEAR($A1732)*100+MONTH($A1732))</f>
        <v/>
      </c>
      <c r="D1732" t="str">
        <f>IF($C1732="","",VLOOKUP($C1732,Baux!$A:$K,2,FALSE))</f>
        <v/>
      </c>
      <c r="E1732" t="str">
        <f>IF($C1732="","",VLOOKUP(VLOOKUP($C1732,Baux!$A:$K,3,FALSE),Locataires!$A:$I,2,FALSE))</f>
        <v/>
      </c>
      <c r="F1732" t="str">
        <f>IF($C1732="","",VLOOKUP($C1732,Baux!$A:$K,8,FALSE))</f>
        <v/>
      </c>
      <c r="G1732" s="12" t="str">
        <f>IF(OR($A1732="",$F1732=""),"",DATE(YEAR($A1732),MONTH($A1732),$F1732))</f>
        <v/>
      </c>
      <c r="H1732" s="13" t="str">
        <f>IF($C1732="","",VLOOKUP($C1732,Baux!$A:$K,6,FALSE))</f>
        <v/>
      </c>
      <c r="I1732" s="13" t="str">
        <f>IF($C1732="","",VLOOKUP($C1732,Baux!$A:$K,7,FALSE))</f>
        <v/>
      </c>
      <c r="J1732" s="13" t="str">
        <f>IF($C1732="","",$H1732+$I1732)</f>
        <v/>
      </c>
      <c r="K1732" s="13" t="str">
        <f>IF($C1732="","",SUMIFS(Banque_Transactions!$E:$E,Banque_Transactions!$G:$G,$C1732&amp;"-"&amp;$B1732))</f>
        <v/>
      </c>
      <c r="L1732" s="13" t="str">
        <f>IF($C1732="","",$J1732-$K1732)</f>
        <v/>
      </c>
      <c r="M1732" t="str">
        <f>IF($C1732="","",IF($L1732&lt;=0,"Payé",IF($K1732=0,"Impayé","Partiel")))</f>
        <v/>
      </c>
    </row>
    <row r="1733" spans="1:13" ht="15">
      <c r="A1733" s="17"/>
      <c r="B1733" t="str">
        <f>IF($A1733="","",YEAR($A1733)*100+MONTH($A1733))</f>
        <v/>
      </c>
      <c r="D1733" t="str">
        <f>IF($C1733="","",VLOOKUP($C1733,Baux!$A:$K,2,FALSE))</f>
        <v/>
      </c>
      <c r="E1733" t="str">
        <f>IF($C1733="","",VLOOKUP(VLOOKUP($C1733,Baux!$A:$K,3,FALSE),Locataires!$A:$I,2,FALSE))</f>
        <v/>
      </c>
      <c r="F1733" t="str">
        <f>IF($C1733="","",VLOOKUP($C1733,Baux!$A:$K,8,FALSE))</f>
        <v/>
      </c>
      <c r="G1733" s="12" t="str">
        <f>IF(OR($A1733="",$F1733=""),"",DATE(YEAR($A1733),MONTH($A1733),$F1733))</f>
        <v/>
      </c>
      <c r="H1733" s="13" t="str">
        <f>IF($C1733="","",VLOOKUP($C1733,Baux!$A:$K,6,FALSE))</f>
        <v/>
      </c>
      <c r="I1733" s="13" t="str">
        <f>IF($C1733="","",VLOOKUP($C1733,Baux!$A:$K,7,FALSE))</f>
        <v/>
      </c>
      <c r="J1733" s="13" t="str">
        <f>IF($C1733="","",$H1733+$I1733)</f>
        <v/>
      </c>
      <c r="K1733" s="13" t="str">
        <f>IF($C1733="","",SUMIFS(Banque_Transactions!$E:$E,Banque_Transactions!$G:$G,$C1733&amp;"-"&amp;$B1733))</f>
        <v/>
      </c>
      <c r="L1733" s="13" t="str">
        <f>IF($C1733="","",$J1733-$K1733)</f>
        <v/>
      </c>
      <c r="M1733" t="str">
        <f>IF($C1733="","",IF($L1733&lt;=0,"Payé",IF($K1733=0,"Impayé","Partiel")))</f>
        <v/>
      </c>
    </row>
    <row r="1734" spans="1:13" ht="15">
      <c r="A1734" s="17"/>
      <c r="B1734" t="str">
        <f>IF($A1734="","",YEAR($A1734)*100+MONTH($A1734))</f>
        <v/>
      </c>
      <c r="D1734" t="str">
        <f>IF($C1734="","",VLOOKUP($C1734,Baux!$A:$K,2,FALSE))</f>
        <v/>
      </c>
      <c r="E1734" t="str">
        <f>IF($C1734="","",VLOOKUP(VLOOKUP($C1734,Baux!$A:$K,3,FALSE),Locataires!$A:$I,2,FALSE))</f>
        <v/>
      </c>
      <c r="F1734" t="str">
        <f>IF($C1734="","",VLOOKUP($C1734,Baux!$A:$K,8,FALSE))</f>
        <v/>
      </c>
      <c r="G1734" s="12" t="str">
        <f>IF(OR($A1734="",$F1734=""),"",DATE(YEAR($A1734),MONTH($A1734),$F1734))</f>
        <v/>
      </c>
      <c r="H1734" s="13" t="str">
        <f>IF($C1734="","",VLOOKUP($C1734,Baux!$A:$K,6,FALSE))</f>
        <v/>
      </c>
      <c r="I1734" s="13" t="str">
        <f>IF($C1734="","",VLOOKUP($C1734,Baux!$A:$K,7,FALSE))</f>
        <v/>
      </c>
      <c r="J1734" s="13" t="str">
        <f>IF($C1734="","",$H1734+$I1734)</f>
        <v/>
      </c>
      <c r="K1734" s="13" t="str">
        <f>IF($C1734="","",SUMIFS(Banque_Transactions!$E:$E,Banque_Transactions!$G:$G,$C1734&amp;"-"&amp;$B1734))</f>
        <v/>
      </c>
      <c r="L1734" s="13" t="str">
        <f>IF($C1734="","",$J1734-$K1734)</f>
        <v/>
      </c>
      <c r="M1734" t="str">
        <f>IF($C1734="","",IF($L1734&lt;=0,"Payé",IF($K1734=0,"Impayé","Partiel")))</f>
        <v/>
      </c>
    </row>
    <row r="1735" spans="1:13" ht="15">
      <c r="A1735" s="17"/>
      <c r="B1735" t="str">
        <f>IF($A1735="","",YEAR($A1735)*100+MONTH($A1735))</f>
        <v/>
      </c>
      <c r="D1735" t="str">
        <f>IF($C1735="","",VLOOKUP($C1735,Baux!$A:$K,2,FALSE))</f>
        <v/>
      </c>
      <c r="E1735" t="str">
        <f>IF($C1735="","",VLOOKUP(VLOOKUP($C1735,Baux!$A:$K,3,FALSE),Locataires!$A:$I,2,FALSE))</f>
        <v/>
      </c>
      <c r="F1735" t="str">
        <f>IF($C1735="","",VLOOKUP($C1735,Baux!$A:$K,8,FALSE))</f>
        <v/>
      </c>
      <c r="G1735" s="12" t="str">
        <f>IF(OR($A1735="",$F1735=""),"",DATE(YEAR($A1735),MONTH($A1735),$F1735))</f>
        <v/>
      </c>
      <c r="H1735" s="13" t="str">
        <f>IF($C1735="","",VLOOKUP($C1735,Baux!$A:$K,6,FALSE))</f>
        <v/>
      </c>
      <c r="I1735" s="13" t="str">
        <f>IF($C1735="","",VLOOKUP($C1735,Baux!$A:$K,7,FALSE))</f>
        <v/>
      </c>
      <c r="J1735" s="13" t="str">
        <f>IF($C1735="","",$H1735+$I1735)</f>
        <v/>
      </c>
      <c r="K1735" s="13" t="str">
        <f>IF($C1735="","",SUMIFS(Banque_Transactions!$E:$E,Banque_Transactions!$G:$G,$C1735&amp;"-"&amp;$B1735))</f>
        <v/>
      </c>
      <c r="L1735" s="13" t="str">
        <f>IF($C1735="","",$J1735-$K1735)</f>
        <v/>
      </c>
      <c r="M1735" t="str">
        <f>IF($C1735="","",IF($L1735&lt;=0,"Payé",IF($K1735=0,"Impayé","Partiel")))</f>
        <v/>
      </c>
    </row>
    <row r="1736" spans="1:13" ht="15">
      <c r="A1736" s="17"/>
      <c r="B1736" t="str">
        <f>IF($A1736="","",YEAR($A1736)*100+MONTH($A1736))</f>
        <v/>
      </c>
      <c r="D1736" t="str">
        <f>IF($C1736="","",VLOOKUP($C1736,Baux!$A:$K,2,FALSE))</f>
        <v/>
      </c>
      <c r="E1736" t="str">
        <f>IF($C1736="","",VLOOKUP(VLOOKUP($C1736,Baux!$A:$K,3,FALSE),Locataires!$A:$I,2,FALSE))</f>
        <v/>
      </c>
      <c r="F1736" t="str">
        <f>IF($C1736="","",VLOOKUP($C1736,Baux!$A:$K,8,FALSE))</f>
        <v/>
      </c>
      <c r="G1736" s="12" t="str">
        <f>IF(OR($A1736="",$F1736=""),"",DATE(YEAR($A1736),MONTH($A1736),$F1736))</f>
        <v/>
      </c>
      <c r="H1736" s="13" t="str">
        <f>IF($C1736="","",VLOOKUP($C1736,Baux!$A:$K,6,FALSE))</f>
        <v/>
      </c>
      <c r="I1736" s="13" t="str">
        <f>IF($C1736="","",VLOOKUP($C1736,Baux!$A:$K,7,FALSE))</f>
        <v/>
      </c>
      <c r="J1736" s="13" t="str">
        <f>IF($C1736="","",$H1736+$I1736)</f>
        <v/>
      </c>
      <c r="K1736" s="13" t="str">
        <f>IF($C1736="","",SUMIFS(Banque_Transactions!$E:$E,Banque_Transactions!$G:$G,$C1736&amp;"-"&amp;$B1736))</f>
        <v/>
      </c>
      <c r="L1736" s="13" t="str">
        <f>IF($C1736="","",$J1736-$K1736)</f>
        <v/>
      </c>
      <c r="M1736" t="str">
        <f>IF($C1736="","",IF($L1736&lt;=0,"Payé",IF($K1736=0,"Impayé","Partiel")))</f>
        <v/>
      </c>
    </row>
    <row r="1737" spans="1:13" ht="15">
      <c r="A1737" s="17"/>
      <c r="B1737" t="str">
        <f>IF($A1737="","",YEAR($A1737)*100+MONTH($A1737))</f>
        <v/>
      </c>
      <c r="D1737" t="str">
        <f>IF($C1737="","",VLOOKUP($C1737,Baux!$A:$K,2,FALSE))</f>
        <v/>
      </c>
      <c r="E1737" t="str">
        <f>IF($C1737="","",VLOOKUP(VLOOKUP($C1737,Baux!$A:$K,3,FALSE),Locataires!$A:$I,2,FALSE))</f>
        <v/>
      </c>
      <c r="F1737" t="str">
        <f>IF($C1737="","",VLOOKUP($C1737,Baux!$A:$K,8,FALSE))</f>
        <v/>
      </c>
      <c r="G1737" s="12" t="str">
        <f>IF(OR($A1737="",$F1737=""),"",DATE(YEAR($A1737),MONTH($A1737),$F1737))</f>
        <v/>
      </c>
      <c r="H1737" s="13" t="str">
        <f>IF($C1737="","",VLOOKUP($C1737,Baux!$A:$K,6,FALSE))</f>
        <v/>
      </c>
      <c r="I1737" s="13" t="str">
        <f>IF($C1737="","",VLOOKUP($C1737,Baux!$A:$K,7,FALSE))</f>
        <v/>
      </c>
      <c r="J1737" s="13" t="str">
        <f>IF($C1737="","",$H1737+$I1737)</f>
        <v/>
      </c>
      <c r="K1737" s="13" t="str">
        <f>IF($C1737="","",SUMIFS(Banque_Transactions!$E:$E,Banque_Transactions!$G:$G,$C1737&amp;"-"&amp;$B1737))</f>
        <v/>
      </c>
      <c r="L1737" s="13" t="str">
        <f>IF($C1737="","",$J1737-$K1737)</f>
        <v/>
      </c>
      <c r="M1737" t="str">
        <f>IF($C1737="","",IF($L1737&lt;=0,"Payé",IF($K1737=0,"Impayé","Partiel")))</f>
        <v/>
      </c>
    </row>
    <row r="1738" spans="1:13" ht="15">
      <c r="A1738" s="17"/>
      <c r="B1738" t="str">
        <f>IF($A1738="","",YEAR($A1738)*100+MONTH($A1738))</f>
        <v/>
      </c>
      <c r="D1738" t="str">
        <f>IF($C1738="","",VLOOKUP($C1738,Baux!$A:$K,2,FALSE))</f>
        <v/>
      </c>
      <c r="E1738" t="str">
        <f>IF($C1738="","",VLOOKUP(VLOOKUP($C1738,Baux!$A:$K,3,FALSE),Locataires!$A:$I,2,FALSE))</f>
        <v/>
      </c>
      <c r="F1738" t="str">
        <f>IF($C1738="","",VLOOKUP($C1738,Baux!$A:$K,8,FALSE))</f>
        <v/>
      </c>
      <c r="G1738" s="12" t="str">
        <f>IF(OR($A1738="",$F1738=""),"",DATE(YEAR($A1738),MONTH($A1738),$F1738))</f>
        <v/>
      </c>
      <c r="H1738" s="13" t="str">
        <f>IF($C1738="","",VLOOKUP($C1738,Baux!$A:$K,6,FALSE))</f>
        <v/>
      </c>
      <c r="I1738" s="13" t="str">
        <f>IF($C1738="","",VLOOKUP($C1738,Baux!$A:$K,7,FALSE))</f>
        <v/>
      </c>
      <c r="J1738" s="13" t="str">
        <f>IF($C1738="","",$H1738+$I1738)</f>
        <v/>
      </c>
      <c r="K1738" s="13" t="str">
        <f>IF($C1738="","",SUMIFS(Banque_Transactions!$E:$E,Banque_Transactions!$G:$G,$C1738&amp;"-"&amp;$B1738))</f>
        <v/>
      </c>
      <c r="L1738" s="13" t="str">
        <f>IF($C1738="","",$J1738-$K1738)</f>
        <v/>
      </c>
      <c r="M1738" t="str">
        <f>IF($C1738="","",IF($L1738&lt;=0,"Payé",IF($K1738=0,"Impayé","Partiel")))</f>
        <v/>
      </c>
    </row>
    <row r="1739" spans="1:13" ht="15">
      <c r="A1739" s="17"/>
      <c r="B1739" t="str">
        <f>IF($A1739="","",YEAR($A1739)*100+MONTH($A1739))</f>
        <v/>
      </c>
      <c r="D1739" t="str">
        <f>IF($C1739="","",VLOOKUP($C1739,Baux!$A:$K,2,FALSE))</f>
        <v/>
      </c>
      <c r="E1739" t="str">
        <f>IF($C1739="","",VLOOKUP(VLOOKUP($C1739,Baux!$A:$K,3,FALSE),Locataires!$A:$I,2,FALSE))</f>
        <v/>
      </c>
      <c r="F1739" t="str">
        <f>IF($C1739="","",VLOOKUP($C1739,Baux!$A:$K,8,FALSE))</f>
        <v/>
      </c>
      <c r="G1739" s="12" t="str">
        <f>IF(OR($A1739="",$F1739=""),"",DATE(YEAR($A1739),MONTH($A1739),$F1739))</f>
        <v/>
      </c>
      <c r="H1739" s="13" t="str">
        <f>IF($C1739="","",VLOOKUP($C1739,Baux!$A:$K,6,FALSE))</f>
        <v/>
      </c>
      <c r="I1739" s="13" t="str">
        <f>IF($C1739="","",VLOOKUP($C1739,Baux!$A:$K,7,FALSE))</f>
        <v/>
      </c>
      <c r="J1739" s="13" t="str">
        <f>IF($C1739="","",$H1739+$I1739)</f>
        <v/>
      </c>
      <c r="K1739" s="13" t="str">
        <f>IF($C1739="","",SUMIFS(Banque_Transactions!$E:$E,Banque_Transactions!$G:$G,$C1739&amp;"-"&amp;$B1739))</f>
        <v/>
      </c>
      <c r="L1739" s="13" t="str">
        <f>IF($C1739="","",$J1739-$K1739)</f>
        <v/>
      </c>
      <c r="M1739" t="str">
        <f>IF($C1739="","",IF($L1739&lt;=0,"Payé",IF($K1739=0,"Impayé","Partiel")))</f>
        <v/>
      </c>
    </row>
    <row r="1740" spans="1:13" ht="15">
      <c r="A1740" s="17"/>
      <c r="B1740" t="str">
        <f>IF($A1740="","",YEAR($A1740)*100+MONTH($A1740))</f>
        <v/>
      </c>
      <c r="D1740" t="str">
        <f>IF($C1740="","",VLOOKUP($C1740,Baux!$A:$K,2,FALSE))</f>
        <v/>
      </c>
      <c r="E1740" t="str">
        <f>IF($C1740="","",VLOOKUP(VLOOKUP($C1740,Baux!$A:$K,3,FALSE),Locataires!$A:$I,2,FALSE))</f>
        <v/>
      </c>
      <c r="F1740" t="str">
        <f>IF($C1740="","",VLOOKUP($C1740,Baux!$A:$K,8,FALSE))</f>
        <v/>
      </c>
      <c r="G1740" s="12" t="str">
        <f>IF(OR($A1740="",$F1740=""),"",DATE(YEAR($A1740),MONTH($A1740),$F1740))</f>
        <v/>
      </c>
      <c r="H1740" s="13" t="str">
        <f>IF($C1740="","",VLOOKUP($C1740,Baux!$A:$K,6,FALSE))</f>
        <v/>
      </c>
      <c r="I1740" s="13" t="str">
        <f>IF($C1740="","",VLOOKUP($C1740,Baux!$A:$K,7,FALSE))</f>
        <v/>
      </c>
      <c r="J1740" s="13" t="str">
        <f>IF($C1740="","",$H1740+$I1740)</f>
        <v/>
      </c>
      <c r="K1740" s="13" t="str">
        <f>IF($C1740="","",SUMIFS(Banque_Transactions!$E:$E,Banque_Transactions!$G:$G,$C1740&amp;"-"&amp;$B1740))</f>
        <v/>
      </c>
      <c r="L1740" s="13" t="str">
        <f>IF($C1740="","",$J1740-$K1740)</f>
        <v/>
      </c>
      <c r="M1740" t="str">
        <f>IF($C1740="","",IF($L1740&lt;=0,"Payé",IF($K1740=0,"Impayé","Partiel")))</f>
        <v/>
      </c>
    </row>
    <row r="1741" spans="1:13" ht="15">
      <c r="A1741" s="17"/>
      <c r="B1741" t="str">
        <f>IF($A1741="","",YEAR($A1741)*100+MONTH($A1741))</f>
        <v/>
      </c>
      <c r="D1741" t="str">
        <f>IF($C1741="","",VLOOKUP($C1741,Baux!$A:$K,2,FALSE))</f>
        <v/>
      </c>
      <c r="E1741" t="str">
        <f>IF($C1741="","",VLOOKUP(VLOOKUP($C1741,Baux!$A:$K,3,FALSE),Locataires!$A:$I,2,FALSE))</f>
        <v/>
      </c>
      <c r="F1741" t="str">
        <f>IF($C1741="","",VLOOKUP($C1741,Baux!$A:$K,8,FALSE))</f>
        <v/>
      </c>
      <c r="G1741" s="12" t="str">
        <f>IF(OR($A1741="",$F1741=""),"",DATE(YEAR($A1741),MONTH($A1741),$F1741))</f>
        <v/>
      </c>
      <c r="H1741" s="13" t="str">
        <f>IF($C1741="","",VLOOKUP($C1741,Baux!$A:$K,6,FALSE))</f>
        <v/>
      </c>
      <c r="I1741" s="13" t="str">
        <f>IF($C1741="","",VLOOKUP($C1741,Baux!$A:$K,7,FALSE))</f>
        <v/>
      </c>
      <c r="J1741" s="13" t="str">
        <f>IF($C1741="","",$H1741+$I1741)</f>
        <v/>
      </c>
      <c r="K1741" s="13" t="str">
        <f>IF($C1741="","",SUMIFS(Banque_Transactions!$E:$E,Banque_Transactions!$G:$G,$C1741&amp;"-"&amp;$B1741))</f>
        <v/>
      </c>
      <c r="L1741" s="13" t="str">
        <f>IF($C1741="","",$J1741-$K1741)</f>
        <v/>
      </c>
      <c r="M1741" t="str">
        <f>IF($C1741="","",IF($L1741&lt;=0,"Payé",IF($K1741=0,"Impayé","Partiel")))</f>
        <v/>
      </c>
    </row>
    <row r="1742" spans="1:13" ht="15">
      <c r="A1742" s="17"/>
      <c r="B1742" t="str">
        <f>IF($A1742="","",YEAR($A1742)*100+MONTH($A1742))</f>
        <v/>
      </c>
      <c r="D1742" t="str">
        <f>IF($C1742="","",VLOOKUP($C1742,Baux!$A:$K,2,FALSE))</f>
        <v/>
      </c>
      <c r="E1742" t="str">
        <f>IF($C1742="","",VLOOKUP(VLOOKUP($C1742,Baux!$A:$K,3,FALSE),Locataires!$A:$I,2,FALSE))</f>
        <v/>
      </c>
      <c r="F1742" t="str">
        <f>IF($C1742="","",VLOOKUP($C1742,Baux!$A:$K,8,FALSE))</f>
        <v/>
      </c>
      <c r="G1742" s="12" t="str">
        <f>IF(OR($A1742="",$F1742=""),"",DATE(YEAR($A1742),MONTH($A1742),$F1742))</f>
        <v/>
      </c>
      <c r="H1742" s="13" t="str">
        <f>IF($C1742="","",VLOOKUP($C1742,Baux!$A:$K,6,FALSE))</f>
        <v/>
      </c>
      <c r="I1742" s="13" t="str">
        <f>IF($C1742="","",VLOOKUP($C1742,Baux!$A:$K,7,FALSE))</f>
        <v/>
      </c>
      <c r="J1742" s="13" t="str">
        <f>IF($C1742="","",$H1742+$I1742)</f>
        <v/>
      </c>
      <c r="K1742" s="13" t="str">
        <f>IF($C1742="","",SUMIFS(Banque_Transactions!$E:$E,Banque_Transactions!$G:$G,$C1742&amp;"-"&amp;$B1742))</f>
        <v/>
      </c>
      <c r="L1742" s="13" t="str">
        <f>IF($C1742="","",$J1742-$K1742)</f>
        <v/>
      </c>
      <c r="M1742" t="str">
        <f>IF($C1742="","",IF($L1742&lt;=0,"Payé",IF($K1742=0,"Impayé","Partiel")))</f>
        <v/>
      </c>
    </row>
    <row r="1743" spans="1:13" ht="15">
      <c r="A1743" s="17"/>
      <c r="B1743" t="str">
        <f>IF($A1743="","",YEAR($A1743)*100+MONTH($A1743))</f>
        <v/>
      </c>
      <c r="D1743" t="str">
        <f>IF($C1743="","",VLOOKUP($C1743,Baux!$A:$K,2,FALSE))</f>
        <v/>
      </c>
      <c r="E1743" t="str">
        <f>IF($C1743="","",VLOOKUP(VLOOKUP($C1743,Baux!$A:$K,3,FALSE),Locataires!$A:$I,2,FALSE))</f>
        <v/>
      </c>
      <c r="F1743" t="str">
        <f>IF($C1743="","",VLOOKUP($C1743,Baux!$A:$K,8,FALSE))</f>
        <v/>
      </c>
      <c r="G1743" s="12" t="str">
        <f>IF(OR($A1743="",$F1743=""),"",DATE(YEAR($A1743),MONTH($A1743),$F1743))</f>
        <v/>
      </c>
      <c r="H1743" s="13" t="str">
        <f>IF($C1743="","",VLOOKUP($C1743,Baux!$A:$K,6,FALSE))</f>
        <v/>
      </c>
      <c r="I1743" s="13" t="str">
        <f>IF($C1743="","",VLOOKUP($C1743,Baux!$A:$K,7,FALSE))</f>
        <v/>
      </c>
      <c r="J1743" s="13" t="str">
        <f>IF($C1743="","",$H1743+$I1743)</f>
        <v/>
      </c>
      <c r="K1743" s="13" t="str">
        <f>IF($C1743="","",SUMIFS(Banque_Transactions!$E:$E,Banque_Transactions!$G:$G,$C1743&amp;"-"&amp;$B1743))</f>
        <v/>
      </c>
      <c r="L1743" s="13" t="str">
        <f>IF($C1743="","",$J1743-$K1743)</f>
        <v/>
      </c>
      <c r="M1743" t="str">
        <f>IF($C1743="","",IF($L1743&lt;=0,"Payé",IF($K1743=0,"Impayé","Partiel")))</f>
        <v/>
      </c>
    </row>
    <row r="1744" spans="1:13" ht="15">
      <c r="A1744" s="17"/>
      <c r="B1744" t="str">
        <f>IF($A1744="","",YEAR($A1744)*100+MONTH($A1744))</f>
        <v/>
      </c>
      <c r="D1744" t="str">
        <f>IF($C1744="","",VLOOKUP($C1744,Baux!$A:$K,2,FALSE))</f>
        <v/>
      </c>
      <c r="E1744" t="str">
        <f>IF($C1744="","",VLOOKUP(VLOOKUP($C1744,Baux!$A:$K,3,FALSE),Locataires!$A:$I,2,FALSE))</f>
        <v/>
      </c>
      <c r="F1744" t="str">
        <f>IF($C1744="","",VLOOKUP($C1744,Baux!$A:$K,8,FALSE))</f>
        <v/>
      </c>
      <c r="G1744" s="12" t="str">
        <f>IF(OR($A1744="",$F1744=""),"",DATE(YEAR($A1744),MONTH($A1744),$F1744))</f>
        <v/>
      </c>
      <c r="H1744" s="13" t="str">
        <f>IF($C1744="","",VLOOKUP($C1744,Baux!$A:$K,6,FALSE))</f>
        <v/>
      </c>
      <c r="I1744" s="13" t="str">
        <f>IF($C1744="","",VLOOKUP($C1744,Baux!$A:$K,7,FALSE))</f>
        <v/>
      </c>
      <c r="J1744" s="13" t="str">
        <f>IF($C1744="","",$H1744+$I1744)</f>
        <v/>
      </c>
      <c r="K1744" s="13" t="str">
        <f>IF($C1744="","",SUMIFS(Banque_Transactions!$E:$E,Banque_Transactions!$G:$G,$C1744&amp;"-"&amp;$B1744))</f>
        <v/>
      </c>
      <c r="L1744" s="13" t="str">
        <f>IF($C1744="","",$J1744-$K1744)</f>
        <v/>
      </c>
      <c r="M1744" t="str">
        <f>IF($C1744="","",IF($L1744&lt;=0,"Payé",IF($K1744=0,"Impayé","Partiel")))</f>
        <v/>
      </c>
    </row>
    <row r="1745" spans="1:13" ht="15">
      <c r="A1745" s="17"/>
      <c r="B1745" t="str">
        <f>IF($A1745="","",YEAR($A1745)*100+MONTH($A1745))</f>
        <v/>
      </c>
      <c r="D1745" t="str">
        <f>IF($C1745="","",VLOOKUP($C1745,Baux!$A:$K,2,FALSE))</f>
        <v/>
      </c>
      <c r="E1745" t="str">
        <f>IF($C1745="","",VLOOKUP(VLOOKUP($C1745,Baux!$A:$K,3,FALSE),Locataires!$A:$I,2,FALSE))</f>
        <v/>
      </c>
      <c r="F1745" t="str">
        <f>IF($C1745="","",VLOOKUP($C1745,Baux!$A:$K,8,FALSE))</f>
        <v/>
      </c>
      <c r="G1745" s="12" t="str">
        <f>IF(OR($A1745="",$F1745=""),"",DATE(YEAR($A1745),MONTH($A1745),$F1745))</f>
        <v/>
      </c>
      <c r="H1745" s="13" t="str">
        <f>IF($C1745="","",VLOOKUP($C1745,Baux!$A:$K,6,FALSE))</f>
        <v/>
      </c>
      <c r="I1745" s="13" t="str">
        <f>IF($C1745="","",VLOOKUP($C1745,Baux!$A:$K,7,FALSE))</f>
        <v/>
      </c>
      <c r="J1745" s="13" t="str">
        <f>IF($C1745="","",$H1745+$I1745)</f>
        <v/>
      </c>
      <c r="K1745" s="13" t="str">
        <f>IF($C1745="","",SUMIFS(Banque_Transactions!$E:$E,Banque_Transactions!$G:$G,$C1745&amp;"-"&amp;$B1745))</f>
        <v/>
      </c>
      <c r="L1745" s="13" t="str">
        <f>IF($C1745="","",$J1745-$K1745)</f>
        <v/>
      </c>
      <c r="M1745" t="str">
        <f>IF($C1745="","",IF($L1745&lt;=0,"Payé",IF($K1745=0,"Impayé","Partiel")))</f>
        <v/>
      </c>
    </row>
    <row r="1746" spans="1:13" ht="15">
      <c r="A1746" s="17"/>
      <c r="B1746" t="str">
        <f>IF($A1746="","",YEAR($A1746)*100+MONTH($A1746))</f>
        <v/>
      </c>
      <c r="D1746" t="str">
        <f>IF($C1746="","",VLOOKUP($C1746,Baux!$A:$K,2,FALSE))</f>
        <v/>
      </c>
      <c r="E1746" t="str">
        <f>IF($C1746="","",VLOOKUP(VLOOKUP($C1746,Baux!$A:$K,3,FALSE),Locataires!$A:$I,2,FALSE))</f>
        <v/>
      </c>
      <c r="F1746" t="str">
        <f>IF($C1746="","",VLOOKUP($C1746,Baux!$A:$K,8,FALSE))</f>
        <v/>
      </c>
      <c r="G1746" s="12" t="str">
        <f>IF(OR($A1746="",$F1746=""),"",DATE(YEAR($A1746),MONTH($A1746),$F1746))</f>
        <v/>
      </c>
      <c r="H1746" s="13" t="str">
        <f>IF($C1746="","",VLOOKUP($C1746,Baux!$A:$K,6,FALSE))</f>
        <v/>
      </c>
      <c r="I1746" s="13" t="str">
        <f>IF($C1746="","",VLOOKUP($C1746,Baux!$A:$K,7,FALSE))</f>
        <v/>
      </c>
      <c r="J1746" s="13" t="str">
        <f>IF($C1746="","",$H1746+$I1746)</f>
        <v/>
      </c>
      <c r="K1746" s="13" t="str">
        <f>IF($C1746="","",SUMIFS(Banque_Transactions!$E:$E,Banque_Transactions!$G:$G,$C1746&amp;"-"&amp;$B1746))</f>
        <v/>
      </c>
      <c r="L1746" s="13" t="str">
        <f>IF($C1746="","",$J1746-$K1746)</f>
        <v/>
      </c>
      <c r="M1746" t="str">
        <f>IF($C1746="","",IF($L1746&lt;=0,"Payé",IF($K1746=0,"Impayé","Partiel")))</f>
        <v/>
      </c>
    </row>
    <row r="1747" spans="1:13" ht="15">
      <c r="A1747" s="17"/>
      <c r="B1747" t="str">
        <f>IF($A1747="","",YEAR($A1747)*100+MONTH($A1747))</f>
        <v/>
      </c>
      <c r="D1747" t="str">
        <f>IF($C1747="","",VLOOKUP($C1747,Baux!$A:$K,2,FALSE))</f>
        <v/>
      </c>
      <c r="E1747" t="str">
        <f>IF($C1747="","",VLOOKUP(VLOOKUP($C1747,Baux!$A:$K,3,FALSE),Locataires!$A:$I,2,FALSE))</f>
        <v/>
      </c>
      <c r="F1747" t="str">
        <f>IF($C1747="","",VLOOKUP($C1747,Baux!$A:$K,8,FALSE))</f>
        <v/>
      </c>
      <c r="G1747" s="12" t="str">
        <f>IF(OR($A1747="",$F1747=""),"",DATE(YEAR($A1747),MONTH($A1747),$F1747))</f>
        <v/>
      </c>
      <c r="H1747" s="13" t="str">
        <f>IF($C1747="","",VLOOKUP($C1747,Baux!$A:$K,6,FALSE))</f>
        <v/>
      </c>
      <c r="I1747" s="13" t="str">
        <f>IF($C1747="","",VLOOKUP($C1747,Baux!$A:$K,7,FALSE))</f>
        <v/>
      </c>
      <c r="J1747" s="13" t="str">
        <f>IF($C1747="","",$H1747+$I1747)</f>
        <v/>
      </c>
      <c r="K1747" s="13" t="str">
        <f>IF($C1747="","",SUMIFS(Banque_Transactions!$E:$E,Banque_Transactions!$G:$G,$C1747&amp;"-"&amp;$B1747))</f>
        <v/>
      </c>
      <c r="L1747" s="13" t="str">
        <f>IF($C1747="","",$J1747-$K1747)</f>
        <v/>
      </c>
      <c r="M1747" t="str">
        <f>IF($C1747="","",IF($L1747&lt;=0,"Payé",IF($K1747=0,"Impayé","Partiel")))</f>
        <v/>
      </c>
    </row>
    <row r="1748" spans="1:13" ht="15">
      <c r="A1748" s="17"/>
      <c r="B1748" t="str">
        <f>IF($A1748="","",YEAR($A1748)*100+MONTH($A1748))</f>
        <v/>
      </c>
      <c r="D1748" t="str">
        <f>IF($C1748="","",VLOOKUP($C1748,Baux!$A:$K,2,FALSE))</f>
        <v/>
      </c>
      <c r="E1748" t="str">
        <f>IF($C1748="","",VLOOKUP(VLOOKUP($C1748,Baux!$A:$K,3,FALSE),Locataires!$A:$I,2,FALSE))</f>
        <v/>
      </c>
      <c r="F1748" t="str">
        <f>IF($C1748="","",VLOOKUP($C1748,Baux!$A:$K,8,FALSE))</f>
        <v/>
      </c>
      <c r="G1748" s="12" t="str">
        <f>IF(OR($A1748="",$F1748=""),"",DATE(YEAR($A1748),MONTH($A1748),$F1748))</f>
        <v/>
      </c>
      <c r="H1748" s="13" t="str">
        <f>IF($C1748="","",VLOOKUP($C1748,Baux!$A:$K,6,FALSE))</f>
        <v/>
      </c>
      <c r="I1748" s="13" t="str">
        <f>IF($C1748="","",VLOOKUP($C1748,Baux!$A:$K,7,FALSE))</f>
        <v/>
      </c>
      <c r="J1748" s="13" t="str">
        <f>IF($C1748="","",$H1748+$I1748)</f>
        <v/>
      </c>
      <c r="K1748" s="13" t="str">
        <f>IF($C1748="","",SUMIFS(Banque_Transactions!$E:$E,Banque_Transactions!$G:$G,$C1748&amp;"-"&amp;$B1748))</f>
        <v/>
      </c>
      <c r="L1748" s="13" t="str">
        <f>IF($C1748="","",$J1748-$K1748)</f>
        <v/>
      </c>
      <c r="M1748" t="str">
        <f>IF($C1748="","",IF($L1748&lt;=0,"Payé",IF($K1748=0,"Impayé","Partiel")))</f>
        <v/>
      </c>
    </row>
    <row r="1749" spans="1:13" ht="15">
      <c r="A1749" s="17"/>
      <c r="B1749" t="str">
        <f>IF($A1749="","",YEAR($A1749)*100+MONTH($A1749))</f>
        <v/>
      </c>
      <c r="D1749" t="str">
        <f>IF($C1749="","",VLOOKUP($C1749,Baux!$A:$K,2,FALSE))</f>
        <v/>
      </c>
      <c r="E1749" t="str">
        <f>IF($C1749="","",VLOOKUP(VLOOKUP($C1749,Baux!$A:$K,3,FALSE),Locataires!$A:$I,2,FALSE))</f>
        <v/>
      </c>
      <c r="F1749" t="str">
        <f>IF($C1749="","",VLOOKUP($C1749,Baux!$A:$K,8,FALSE))</f>
        <v/>
      </c>
      <c r="G1749" s="12" t="str">
        <f>IF(OR($A1749="",$F1749=""),"",DATE(YEAR($A1749),MONTH($A1749),$F1749))</f>
        <v/>
      </c>
      <c r="H1749" s="13" t="str">
        <f>IF($C1749="","",VLOOKUP($C1749,Baux!$A:$K,6,FALSE))</f>
        <v/>
      </c>
      <c r="I1749" s="13" t="str">
        <f>IF($C1749="","",VLOOKUP($C1749,Baux!$A:$K,7,FALSE))</f>
        <v/>
      </c>
      <c r="J1749" s="13" t="str">
        <f>IF($C1749="","",$H1749+$I1749)</f>
        <v/>
      </c>
      <c r="K1749" s="13" t="str">
        <f>IF($C1749="","",SUMIFS(Banque_Transactions!$E:$E,Banque_Transactions!$G:$G,$C1749&amp;"-"&amp;$B1749))</f>
        <v/>
      </c>
      <c r="L1749" s="13" t="str">
        <f>IF($C1749="","",$J1749-$K1749)</f>
        <v/>
      </c>
      <c r="M1749" t="str">
        <f>IF($C1749="","",IF($L1749&lt;=0,"Payé",IF($K1749=0,"Impayé","Partiel")))</f>
        <v/>
      </c>
    </row>
    <row r="1750" spans="1:13" ht="15">
      <c r="A1750" s="17"/>
      <c r="B1750" t="str">
        <f>IF($A1750="","",YEAR($A1750)*100+MONTH($A1750))</f>
        <v/>
      </c>
      <c r="D1750" t="str">
        <f>IF($C1750="","",VLOOKUP($C1750,Baux!$A:$K,2,FALSE))</f>
        <v/>
      </c>
      <c r="E1750" t="str">
        <f>IF($C1750="","",VLOOKUP(VLOOKUP($C1750,Baux!$A:$K,3,FALSE),Locataires!$A:$I,2,FALSE))</f>
        <v/>
      </c>
      <c r="F1750" t="str">
        <f>IF($C1750="","",VLOOKUP($C1750,Baux!$A:$K,8,FALSE))</f>
        <v/>
      </c>
      <c r="G1750" s="12" t="str">
        <f>IF(OR($A1750="",$F1750=""),"",DATE(YEAR($A1750),MONTH($A1750),$F1750))</f>
        <v/>
      </c>
      <c r="H1750" s="13" t="str">
        <f>IF($C1750="","",VLOOKUP($C1750,Baux!$A:$K,6,FALSE))</f>
        <v/>
      </c>
      <c r="I1750" s="13" t="str">
        <f>IF($C1750="","",VLOOKUP($C1750,Baux!$A:$K,7,FALSE))</f>
        <v/>
      </c>
      <c r="J1750" s="13" t="str">
        <f>IF($C1750="","",$H1750+$I1750)</f>
        <v/>
      </c>
      <c r="K1750" s="13" t="str">
        <f>IF($C1750="","",SUMIFS(Banque_Transactions!$E:$E,Banque_Transactions!$G:$G,$C1750&amp;"-"&amp;$B1750))</f>
        <v/>
      </c>
      <c r="L1750" s="13" t="str">
        <f>IF($C1750="","",$J1750-$K1750)</f>
        <v/>
      </c>
      <c r="M1750" t="str">
        <f>IF($C1750="","",IF($L1750&lt;=0,"Payé",IF($K1750=0,"Impayé","Partiel")))</f>
        <v/>
      </c>
    </row>
    <row r="1751" spans="1:13" ht="15">
      <c r="A1751" s="17"/>
      <c r="B1751" t="str">
        <f>IF($A1751="","",YEAR($A1751)*100+MONTH($A1751))</f>
        <v/>
      </c>
      <c r="D1751" t="str">
        <f>IF($C1751="","",VLOOKUP($C1751,Baux!$A:$K,2,FALSE))</f>
        <v/>
      </c>
      <c r="E1751" t="str">
        <f>IF($C1751="","",VLOOKUP(VLOOKUP($C1751,Baux!$A:$K,3,FALSE),Locataires!$A:$I,2,FALSE))</f>
        <v/>
      </c>
      <c r="F1751" t="str">
        <f>IF($C1751="","",VLOOKUP($C1751,Baux!$A:$K,8,FALSE))</f>
        <v/>
      </c>
      <c r="G1751" s="12" t="str">
        <f>IF(OR($A1751="",$F1751=""),"",DATE(YEAR($A1751),MONTH($A1751),$F1751))</f>
        <v/>
      </c>
      <c r="H1751" s="13" t="str">
        <f>IF($C1751="","",VLOOKUP($C1751,Baux!$A:$K,6,FALSE))</f>
        <v/>
      </c>
      <c r="I1751" s="13" t="str">
        <f>IF($C1751="","",VLOOKUP($C1751,Baux!$A:$K,7,FALSE))</f>
        <v/>
      </c>
      <c r="J1751" s="13" t="str">
        <f>IF($C1751="","",$H1751+$I1751)</f>
        <v/>
      </c>
      <c r="K1751" s="13" t="str">
        <f>IF($C1751="","",SUMIFS(Banque_Transactions!$E:$E,Banque_Transactions!$G:$G,$C1751&amp;"-"&amp;$B1751))</f>
        <v/>
      </c>
      <c r="L1751" s="13" t="str">
        <f>IF($C1751="","",$J1751-$K1751)</f>
        <v/>
      </c>
      <c r="M1751" t="str">
        <f>IF($C1751="","",IF($L1751&lt;=0,"Payé",IF($K1751=0,"Impayé","Partiel")))</f>
        <v/>
      </c>
    </row>
    <row r="1752" spans="1:13" ht="15">
      <c r="A1752" s="17"/>
      <c r="B1752" t="str">
        <f>IF($A1752="","",YEAR($A1752)*100+MONTH($A1752))</f>
        <v/>
      </c>
      <c r="D1752" t="str">
        <f>IF($C1752="","",VLOOKUP($C1752,Baux!$A:$K,2,FALSE))</f>
        <v/>
      </c>
      <c r="E1752" t="str">
        <f>IF($C1752="","",VLOOKUP(VLOOKUP($C1752,Baux!$A:$K,3,FALSE),Locataires!$A:$I,2,FALSE))</f>
        <v/>
      </c>
      <c r="F1752" t="str">
        <f>IF($C1752="","",VLOOKUP($C1752,Baux!$A:$K,8,FALSE))</f>
        <v/>
      </c>
      <c r="G1752" s="12" t="str">
        <f>IF(OR($A1752="",$F1752=""),"",DATE(YEAR($A1752),MONTH($A1752),$F1752))</f>
        <v/>
      </c>
      <c r="H1752" s="13" t="str">
        <f>IF($C1752="","",VLOOKUP($C1752,Baux!$A:$K,6,FALSE))</f>
        <v/>
      </c>
      <c r="I1752" s="13" t="str">
        <f>IF($C1752="","",VLOOKUP($C1752,Baux!$A:$K,7,FALSE))</f>
        <v/>
      </c>
      <c r="J1752" s="13" t="str">
        <f>IF($C1752="","",$H1752+$I1752)</f>
        <v/>
      </c>
      <c r="K1752" s="13" t="str">
        <f>IF($C1752="","",SUMIFS(Banque_Transactions!$E:$E,Banque_Transactions!$G:$G,$C1752&amp;"-"&amp;$B1752))</f>
        <v/>
      </c>
      <c r="L1752" s="13" t="str">
        <f>IF($C1752="","",$J1752-$K1752)</f>
        <v/>
      </c>
      <c r="M1752" t="str">
        <f>IF($C1752="","",IF($L1752&lt;=0,"Payé",IF($K1752=0,"Impayé","Partiel")))</f>
        <v/>
      </c>
    </row>
    <row r="1753" spans="1:13" ht="15">
      <c r="A1753" s="17"/>
      <c r="B1753" t="str">
        <f>IF($A1753="","",YEAR($A1753)*100+MONTH($A1753))</f>
        <v/>
      </c>
      <c r="D1753" t="str">
        <f>IF($C1753="","",VLOOKUP($C1753,Baux!$A:$K,2,FALSE))</f>
        <v/>
      </c>
      <c r="E1753" t="str">
        <f>IF($C1753="","",VLOOKUP(VLOOKUP($C1753,Baux!$A:$K,3,FALSE),Locataires!$A:$I,2,FALSE))</f>
        <v/>
      </c>
      <c r="F1753" t="str">
        <f>IF($C1753="","",VLOOKUP($C1753,Baux!$A:$K,8,FALSE))</f>
        <v/>
      </c>
      <c r="G1753" s="12" t="str">
        <f>IF(OR($A1753="",$F1753=""),"",DATE(YEAR($A1753),MONTH($A1753),$F1753))</f>
        <v/>
      </c>
      <c r="H1753" s="13" t="str">
        <f>IF($C1753="","",VLOOKUP($C1753,Baux!$A:$K,6,FALSE))</f>
        <v/>
      </c>
      <c r="I1753" s="13" t="str">
        <f>IF($C1753="","",VLOOKUP($C1753,Baux!$A:$K,7,FALSE))</f>
        <v/>
      </c>
      <c r="J1753" s="13" t="str">
        <f>IF($C1753="","",$H1753+$I1753)</f>
        <v/>
      </c>
      <c r="K1753" s="13" t="str">
        <f>IF($C1753="","",SUMIFS(Banque_Transactions!$E:$E,Banque_Transactions!$G:$G,$C1753&amp;"-"&amp;$B1753))</f>
        <v/>
      </c>
      <c r="L1753" s="13" t="str">
        <f>IF($C1753="","",$J1753-$K1753)</f>
        <v/>
      </c>
      <c r="M1753" t="str">
        <f>IF($C1753="","",IF($L1753&lt;=0,"Payé",IF($K1753=0,"Impayé","Partiel")))</f>
        <v/>
      </c>
    </row>
    <row r="1754" spans="1:13" ht="15">
      <c r="A1754" s="17"/>
      <c r="B1754" t="str">
        <f>IF($A1754="","",YEAR($A1754)*100+MONTH($A1754))</f>
        <v/>
      </c>
      <c r="D1754" t="str">
        <f>IF($C1754="","",VLOOKUP($C1754,Baux!$A:$K,2,FALSE))</f>
        <v/>
      </c>
      <c r="E1754" t="str">
        <f>IF($C1754="","",VLOOKUP(VLOOKUP($C1754,Baux!$A:$K,3,FALSE),Locataires!$A:$I,2,FALSE))</f>
        <v/>
      </c>
      <c r="F1754" t="str">
        <f>IF($C1754="","",VLOOKUP($C1754,Baux!$A:$K,8,FALSE))</f>
        <v/>
      </c>
      <c r="G1754" s="12" t="str">
        <f>IF(OR($A1754="",$F1754=""),"",DATE(YEAR($A1754),MONTH($A1754),$F1754))</f>
        <v/>
      </c>
      <c r="H1754" s="13" t="str">
        <f>IF($C1754="","",VLOOKUP($C1754,Baux!$A:$K,6,FALSE))</f>
        <v/>
      </c>
      <c r="I1754" s="13" t="str">
        <f>IF($C1754="","",VLOOKUP($C1754,Baux!$A:$K,7,FALSE))</f>
        <v/>
      </c>
      <c r="J1754" s="13" t="str">
        <f>IF($C1754="","",$H1754+$I1754)</f>
        <v/>
      </c>
      <c r="K1754" s="13" t="str">
        <f>IF($C1754="","",SUMIFS(Banque_Transactions!$E:$E,Banque_Transactions!$G:$G,$C1754&amp;"-"&amp;$B1754))</f>
        <v/>
      </c>
      <c r="L1754" s="13" t="str">
        <f>IF($C1754="","",$J1754-$K1754)</f>
        <v/>
      </c>
      <c r="M1754" t="str">
        <f>IF($C1754="","",IF($L1754&lt;=0,"Payé",IF($K1754=0,"Impayé","Partiel")))</f>
        <v/>
      </c>
    </row>
    <row r="1755" spans="1:13" ht="15">
      <c r="A1755" s="17"/>
      <c r="B1755" t="str">
        <f>IF($A1755="","",YEAR($A1755)*100+MONTH($A1755))</f>
        <v/>
      </c>
      <c r="D1755" t="str">
        <f>IF($C1755="","",VLOOKUP($C1755,Baux!$A:$K,2,FALSE))</f>
        <v/>
      </c>
      <c r="E1755" t="str">
        <f>IF($C1755="","",VLOOKUP(VLOOKUP($C1755,Baux!$A:$K,3,FALSE),Locataires!$A:$I,2,FALSE))</f>
        <v/>
      </c>
      <c r="F1755" t="str">
        <f>IF($C1755="","",VLOOKUP($C1755,Baux!$A:$K,8,FALSE))</f>
        <v/>
      </c>
      <c r="G1755" s="12" t="str">
        <f>IF(OR($A1755="",$F1755=""),"",DATE(YEAR($A1755),MONTH($A1755),$F1755))</f>
        <v/>
      </c>
      <c r="H1755" s="13" t="str">
        <f>IF($C1755="","",VLOOKUP($C1755,Baux!$A:$K,6,FALSE))</f>
        <v/>
      </c>
      <c r="I1755" s="13" t="str">
        <f>IF($C1755="","",VLOOKUP($C1755,Baux!$A:$K,7,FALSE))</f>
        <v/>
      </c>
      <c r="J1755" s="13" t="str">
        <f>IF($C1755="","",$H1755+$I1755)</f>
        <v/>
      </c>
      <c r="K1755" s="13" t="str">
        <f>IF($C1755="","",SUMIFS(Banque_Transactions!$E:$E,Banque_Transactions!$G:$G,$C1755&amp;"-"&amp;$B1755))</f>
        <v/>
      </c>
      <c r="L1755" s="13" t="str">
        <f>IF($C1755="","",$J1755-$K1755)</f>
        <v/>
      </c>
      <c r="M1755" t="str">
        <f>IF($C1755="","",IF($L1755&lt;=0,"Payé",IF($K1755=0,"Impayé","Partiel")))</f>
        <v/>
      </c>
    </row>
    <row r="1756" spans="1:13" ht="15">
      <c r="A1756" s="17"/>
      <c r="B1756" t="str">
        <f>IF($A1756="","",YEAR($A1756)*100+MONTH($A1756))</f>
        <v/>
      </c>
      <c r="D1756" t="str">
        <f>IF($C1756="","",VLOOKUP($C1756,Baux!$A:$K,2,FALSE))</f>
        <v/>
      </c>
      <c r="E1756" t="str">
        <f>IF($C1756="","",VLOOKUP(VLOOKUP($C1756,Baux!$A:$K,3,FALSE),Locataires!$A:$I,2,FALSE))</f>
        <v/>
      </c>
      <c r="F1756" t="str">
        <f>IF($C1756="","",VLOOKUP($C1756,Baux!$A:$K,8,FALSE))</f>
        <v/>
      </c>
      <c r="G1756" s="12" t="str">
        <f>IF(OR($A1756="",$F1756=""),"",DATE(YEAR($A1756),MONTH($A1756),$F1756))</f>
        <v/>
      </c>
      <c r="H1756" s="13" t="str">
        <f>IF($C1756="","",VLOOKUP($C1756,Baux!$A:$K,6,FALSE))</f>
        <v/>
      </c>
      <c r="I1756" s="13" t="str">
        <f>IF($C1756="","",VLOOKUP($C1756,Baux!$A:$K,7,FALSE))</f>
        <v/>
      </c>
      <c r="J1756" s="13" t="str">
        <f>IF($C1756="","",$H1756+$I1756)</f>
        <v/>
      </c>
      <c r="K1756" s="13" t="str">
        <f>IF($C1756="","",SUMIFS(Banque_Transactions!$E:$E,Banque_Transactions!$G:$G,$C1756&amp;"-"&amp;$B1756))</f>
        <v/>
      </c>
      <c r="L1756" s="13" t="str">
        <f>IF($C1756="","",$J1756-$K1756)</f>
        <v/>
      </c>
      <c r="M1756" t="str">
        <f>IF($C1756="","",IF($L1756&lt;=0,"Payé",IF($K1756=0,"Impayé","Partiel")))</f>
        <v/>
      </c>
    </row>
    <row r="1757" spans="1:13" ht="15">
      <c r="A1757" s="17"/>
      <c r="B1757" t="str">
        <f>IF($A1757="","",YEAR($A1757)*100+MONTH($A1757))</f>
        <v/>
      </c>
      <c r="D1757" t="str">
        <f>IF($C1757="","",VLOOKUP($C1757,Baux!$A:$K,2,FALSE))</f>
        <v/>
      </c>
      <c r="E1757" t="str">
        <f>IF($C1757="","",VLOOKUP(VLOOKUP($C1757,Baux!$A:$K,3,FALSE),Locataires!$A:$I,2,FALSE))</f>
        <v/>
      </c>
      <c r="F1757" t="str">
        <f>IF($C1757="","",VLOOKUP($C1757,Baux!$A:$K,8,FALSE))</f>
        <v/>
      </c>
      <c r="G1757" s="12" t="str">
        <f>IF(OR($A1757="",$F1757=""),"",DATE(YEAR($A1757),MONTH($A1757),$F1757))</f>
        <v/>
      </c>
      <c r="H1757" s="13" t="str">
        <f>IF($C1757="","",VLOOKUP($C1757,Baux!$A:$K,6,FALSE))</f>
        <v/>
      </c>
      <c r="I1757" s="13" t="str">
        <f>IF($C1757="","",VLOOKUP($C1757,Baux!$A:$K,7,FALSE))</f>
        <v/>
      </c>
      <c r="J1757" s="13" t="str">
        <f>IF($C1757="","",$H1757+$I1757)</f>
        <v/>
      </c>
      <c r="K1757" s="13" t="str">
        <f>IF($C1757="","",SUMIFS(Banque_Transactions!$E:$E,Banque_Transactions!$G:$G,$C1757&amp;"-"&amp;$B1757))</f>
        <v/>
      </c>
      <c r="L1757" s="13" t="str">
        <f>IF($C1757="","",$J1757-$K1757)</f>
        <v/>
      </c>
      <c r="M1757" t="str">
        <f>IF($C1757="","",IF($L1757&lt;=0,"Payé",IF($K1757=0,"Impayé","Partiel")))</f>
        <v/>
      </c>
    </row>
    <row r="1758" spans="1:13" ht="15">
      <c r="A1758" s="17"/>
      <c r="B1758" t="str">
        <f>IF($A1758="","",YEAR($A1758)*100+MONTH($A1758))</f>
        <v/>
      </c>
      <c r="D1758" t="str">
        <f>IF($C1758="","",VLOOKUP($C1758,Baux!$A:$K,2,FALSE))</f>
        <v/>
      </c>
      <c r="E1758" t="str">
        <f>IF($C1758="","",VLOOKUP(VLOOKUP($C1758,Baux!$A:$K,3,FALSE),Locataires!$A:$I,2,FALSE))</f>
        <v/>
      </c>
      <c r="F1758" t="str">
        <f>IF($C1758="","",VLOOKUP($C1758,Baux!$A:$K,8,FALSE))</f>
        <v/>
      </c>
      <c r="G1758" s="12" t="str">
        <f>IF(OR($A1758="",$F1758=""),"",DATE(YEAR($A1758),MONTH($A1758),$F1758))</f>
        <v/>
      </c>
      <c r="H1758" s="13" t="str">
        <f>IF($C1758="","",VLOOKUP($C1758,Baux!$A:$K,6,FALSE))</f>
        <v/>
      </c>
      <c r="I1758" s="13" t="str">
        <f>IF($C1758="","",VLOOKUP($C1758,Baux!$A:$K,7,FALSE))</f>
        <v/>
      </c>
      <c r="J1758" s="13" t="str">
        <f>IF($C1758="","",$H1758+$I1758)</f>
        <v/>
      </c>
      <c r="K1758" s="13" t="str">
        <f>IF($C1758="","",SUMIFS(Banque_Transactions!$E:$E,Banque_Transactions!$G:$G,$C1758&amp;"-"&amp;$B1758))</f>
        <v/>
      </c>
      <c r="L1758" s="13" t="str">
        <f>IF($C1758="","",$J1758-$K1758)</f>
        <v/>
      </c>
      <c r="M1758" t="str">
        <f>IF($C1758="","",IF($L1758&lt;=0,"Payé",IF($K1758=0,"Impayé","Partiel")))</f>
        <v/>
      </c>
    </row>
    <row r="1759" spans="1:13" ht="15">
      <c r="A1759" s="17"/>
      <c r="B1759" t="str">
        <f>IF($A1759="","",YEAR($A1759)*100+MONTH($A1759))</f>
        <v/>
      </c>
      <c r="D1759" t="str">
        <f>IF($C1759="","",VLOOKUP($C1759,Baux!$A:$K,2,FALSE))</f>
        <v/>
      </c>
      <c r="E1759" t="str">
        <f>IF($C1759="","",VLOOKUP(VLOOKUP($C1759,Baux!$A:$K,3,FALSE),Locataires!$A:$I,2,FALSE))</f>
        <v/>
      </c>
      <c r="F1759" t="str">
        <f>IF($C1759="","",VLOOKUP($C1759,Baux!$A:$K,8,FALSE))</f>
        <v/>
      </c>
      <c r="G1759" s="12" t="str">
        <f>IF(OR($A1759="",$F1759=""),"",DATE(YEAR($A1759),MONTH($A1759),$F1759))</f>
        <v/>
      </c>
      <c r="H1759" s="13" t="str">
        <f>IF($C1759="","",VLOOKUP($C1759,Baux!$A:$K,6,FALSE))</f>
        <v/>
      </c>
      <c r="I1759" s="13" t="str">
        <f>IF($C1759="","",VLOOKUP($C1759,Baux!$A:$K,7,FALSE))</f>
        <v/>
      </c>
      <c r="J1759" s="13" t="str">
        <f>IF($C1759="","",$H1759+$I1759)</f>
        <v/>
      </c>
      <c r="K1759" s="13" t="str">
        <f>IF($C1759="","",SUMIFS(Banque_Transactions!$E:$E,Banque_Transactions!$G:$G,$C1759&amp;"-"&amp;$B1759))</f>
        <v/>
      </c>
      <c r="L1759" s="13" t="str">
        <f>IF($C1759="","",$J1759-$K1759)</f>
        <v/>
      </c>
      <c r="M1759" t="str">
        <f>IF($C1759="","",IF($L1759&lt;=0,"Payé",IF($K1759=0,"Impayé","Partiel")))</f>
        <v/>
      </c>
    </row>
    <row r="1760" spans="1:13" ht="15">
      <c r="A1760" s="17"/>
      <c r="B1760" t="str">
        <f>IF($A1760="","",YEAR($A1760)*100+MONTH($A1760))</f>
        <v/>
      </c>
      <c r="D1760" t="str">
        <f>IF($C1760="","",VLOOKUP($C1760,Baux!$A:$K,2,FALSE))</f>
        <v/>
      </c>
      <c r="E1760" t="str">
        <f>IF($C1760="","",VLOOKUP(VLOOKUP($C1760,Baux!$A:$K,3,FALSE),Locataires!$A:$I,2,FALSE))</f>
        <v/>
      </c>
      <c r="F1760" t="str">
        <f>IF($C1760="","",VLOOKUP($C1760,Baux!$A:$K,8,FALSE))</f>
        <v/>
      </c>
      <c r="G1760" s="12" t="str">
        <f>IF(OR($A1760="",$F1760=""),"",DATE(YEAR($A1760),MONTH($A1760),$F1760))</f>
        <v/>
      </c>
      <c r="H1760" s="13" t="str">
        <f>IF($C1760="","",VLOOKUP($C1760,Baux!$A:$K,6,FALSE))</f>
        <v/>
      </c>
      <c r="I1760" s="13" t="str">
        <f>IF($C1760="","",VLOOKUP($C1760,Baux!$A:$K,7,FALSE))</f>
        <v/>
      </c>
      <c r="J1760" s="13" t="str">
        <f>IF($C1760="","",$H1760+$I1760)</f>
        <v/>
      </c>
      <c r="K1760" s="13" t="str">
        <f>IF($C1760="","",SUMIFS(Banque_Transactions!$E:$E,Banque_Transactions!$G:$G,$C1760&amp;"-"&amp;$B1760))</f>
        <v/>
      </c>
      <c r="L1760" s="13" t="str">
        <f>IF($C1760="","",$J1760-$K1760)</f>
        <v/>
      </c>
      <c r="M1760" t="str">
        <f>IF($C1760="","",IF($L1760&lt;=0,"Payé",IF($K1760=0,"Impayé","Partiel")))</f>
        <v/>
      </c>
    </row>
    <row r="1761" spans="1:13" ht="15">
      <c r="A1761" s="17"/>
      <c r="B1761" t="str">
        <f>IF($A1761="","",YEAR($A1761)*100+MONTH($A1761))</f>
        <v/>
      </c>
      <c r="D1761" t="str">
        <f>IF($C1761="","",VLOOKUP($C1761,Baux!$A:$K,2,FALSE))</f>
        <v/>
      </c>
      <c r="E1761" t="str">
        <f>IF($C1761="","",VLOOKUP(VLOOKUP($C1761,Baux!$A:$K,3,FALSE),Locataires!$A:$I,2,FALSE))</f>
        <v/>
      </c>
      <c r="F1761" t="str">
        <f>IF($C1761="","",VLOOKUP($C1761,Baux!$A:$K,8,FALSE))</f>
        <v/>
      </c>
      <c r="G1761" s="12" t="str">
        <f>IF(OR($A1761="",$F1761=""),"",DATE(YEAR($A1761),MONTH($A1761),$F1761))</f>
        <v/>
      </c>
      <c r="H1761" s="13" t="str">
        <f>IF($C1761="","",VLOOKUP($C1761,Baux!$A:$K,6,FALSE))</f>
        <v/>
      </c>
      <c r="I1761" s="13" t="str">
        <f>IF($C1761="","",VLOOKUP($C1761,Baux!$A:$K,7,FALSE))</f>
        <v/>
      </c>
      <c r="J1761" s="13" t="str">
        <f>IF($C1761="","",$H1761+$I1761)</f>
        <v/>
      </c>
      <c r="K1761" s="13" t="str">
        <f>IF($C1761="","",SUMIFS(Banque_Transactions!$E:$E,Banque_Transactions!$G:$G,$C1761&amp;"-"&amp;$B1761))</f>
        <v/>
      </c>
      <c r="L1761" s="13" t="str">
        <f>IF($C1761="","",$J1761-$K1761)</f>
        <v/>
      </c>
      <c r="M1761" t="str">
        <f>IF($C1761="","",IF($L1761&lt;=0,"Payé",IF($K1761=0,"Impayé","Partiel")))</f>
        <v/>
      </c>
    </row>
    <row r="1762" spans="1:13" ht="15">
      <c r="A1762" s="17"/>
      <c r="B1762" t="str">
        <f>IF($A1762="","",YEAR($A1762)*100+MONTH($A1762))</f>
        <v/>
      </c>
      <c r="D1762" t="str">
        <f>IF($C1762="","",VLOOKUP($C1762,Baux!$A:$K,2,FALSE))</f>
        <v/>
      </c>
      <c r="E1762" t="str">
        <f>IF($C1762="","",VLOOKUP(VLOOKUP($C1762,Baux!$A:$K,3,FALSE),Locataires!$A:$I,2,FALSE))</f>
        <v/>
      </c>
      <c r="F1762" t="str">
        <f>IF($C1762="","",VLOOKUP($C1762,Baux!$A:$K,8,FALSE))</f>
        <v/>
      </c>
      <c r="G1762" s="12" t="str">
        <f>IF(OR($A1762="",$F1762=""),"",DATE(YEAR($A1762),MONTH($A1762),$F1762))</f>
        <v/>
      </c>
      <c r="H1762" s="13" t="str">
        <f>IF($C1762="","",VLOOKUP($C1762,Baux!$A:$K,6,FALSE))</f>
        <v/>
      </c>
      <c r="I1762" s="13" t="str">
        <f>IF($C1762="","",VLOOKUP($C1762,Baux!$A:$K,7,FALSE))</f>
        <v/>
      </c>
      <c r="J1762" s="13" t="str">
        <f>IF($C1762="","",$H1762+$I1762)</f>
        <v/>
      </c>
      <c r="K1762" s="13" t="str">
        <f>IF($C1762="","",SUMIFS(Banque_Transactions!$E:$E,Banque_Transactions!$G:$G,$C1762&amp;"-"&amp;$B1762))</f>
        <v/>
      </c>
      <c r="L1762" s="13" t="str">
        <f>IF($C1762="","",$J1762-$K1762)</f>
        <v/>
      </c>
      <c r="M1762" t="str">
        <f>IF($C1762="","",IF($L1762&lt;=0,"Payé",IF($K1762=0,"Impayé","Partiel")))</f>
        <v/>
      </c>
    </row>
    <row r="1763" spans="1:13" ht="15">
      <c r="A1763" s="17"/>
      <c r="B1763" t="str">
        <f>IF($A1763="","",YEAR($A1763)*100+MONTH($A1763))</f>
        <v/>
      </c>
      <c r="D1763" t="str">
        <f>IF($C1763="","",VLOOKUP($C1763,Baux!$A:$K,2,FALSE))</f>
        <v/>
      </c>
      <c r="E1763" t="str">
        <f>IF($C1763="","",VLOOKUP(VLOOKUP($C1763,Baux!$A:$K,3,FALSE),Locataires!$A:$I,2,FALSE))</f>
        <v/>
      </c>
      <c r="F1763" t="str">
        <f>IF($C1763="","",VLOOKUP($C1763,Baux!$A:$K,8,FALSE))</f>
        <v/>
      </c>
      <c r="G1763" s="12" t="str">
        <f>IF(OR($A1763="",$F1763=""),"",DATE(YEAR($A1763),MONTH($A1763),$F1763))</f>
        <v/>
      </c>
      <c r="H1763" s="13" t="str">
        <f>IF($C1763="","",VLOOKUP($C1763,Baux!$A:$K,6,FALSE))</f>
        <v/>
      </c>
      <c r="I1763" s="13" t="str">
        <f>IF($C1763="","",VLOOKUP($C1763,Baux!$A:$K,7,FALSE))</f>
        <v/>
      </c>
      <c r="J1763" s="13" t="str">
        <f>IF($C1763="","",$H1763+$I1763)</f>
        <v/>
      </c>
      <c r="K1763" s="13" t="str">
        <f>IF($C1763="","",SUMIFS(Banque_Transactions!$E:$E,Banque_Transactions!$G:$G,$C1763&amp;"-"&amp;$B1763))</f>
        <v/>
      </c>
      <c r="L1763" s="13" t="str">
        <f>IF($C1763="","",$J1763-$K1763)</f>
        <v/>
      </c>
      <c r="M1763" t="str">
        <f>IF($C1763="","",IF($L1763&lt;=0,"Payé",IF($K1763=0,"Impayé","Partiel")))</f>
        <v/>
      </c>
    </row>
    <row r="1764" spans="1:13" ht="15">
      <c r="A1764" s="17"/>
      <c r="B1764" t="str">
        <f>IF($A1764="","",YEAR($A1764)*100+MONTH($A1764))</f>
        <v/>
      </c>
      <c r="D1764" t="str">
        <f>IF($C1764="","",VLOOKUP($C1764,Baux!$A:$K,2,FALSE))</f>
        <v/>
      </c>
      <c r="E1764" t="str">
        <f>IF($C1764="","",VLOOKUP(VLOOKUP($C1764,Baux!$A:$K,3,FALSE),Locataires!$A:$I,2,FALSE))</f>
        <v/>
      </c>
      <c r="F1764" t="str">
        <f>IF($C1764="","",VLOOKUP($C1764,Baux!$A:$K,8,FALSE))</f>
        <v/>
      </c>
      <c r="G1764" s="12" t="str">
        <f>IF(OR($A1764="",$F1764=""),"",DATE(YEAR($A1764),MONTH($A1764),$F1764))</f>
        <v/>
      </c>
      <c r="H1764" s="13" t="str">
        <f>IF($C1764="","",VLOOKUP($C1764,Baux!$A:$K,6,FALSE))</f>
        <v/>
      </c>
      <c r="I1764" s="13" t="str">
        <f>IF($C1764="","",VLOOKUP($C1764,Baux!$A:$K,7,FALSE))</f>
        <v/>
      </c>
      <c r="J1764" s="13" t="str">
        <f>IF($C1764="","",$H1764+$I1764)</f>
        <v/>
      </c>
      <c r="K1764" s="13" t="str">
        <f>IF($C1764="","",SUMIFS(Banque_Transactions!$E:$E,Banque_Transactions!$G:$G,$C1764&amp;"-"&amp;$B1764))</f>
        <v/>
      </c>
      <c r="L1764" s="13" t="str">
        <f>IF($C1764="","",$J1764-$K1764)</f>
        <v/>
      </c>
      <c r="M1764" t="str">
        <f>IF($C1764="","",IF($L1764&lt;=0,"Payé",IF($K1764=0,"Impayé","Partiel")))</f>
        <v/>
      </c>
    </row>
    <row r="1765" spans="1:13" ht="15">
      <c r="A1765" s="17"/>
      <c r="B1765" t="str">
        <f>IF($A1765="","",YEAR($A1765)*100+MONTH($A1765))</f>
        <v/>
      </c>
      <c r="D1765" t="str">
        <f>IF($C1765="","",VLOOKUP($C1765,Baux!$A:$K,2,FALSE))</f>
        <v/>
      </c>
      <c r="E1765" t="str">
        <f>IF($C1765="","",VLOOKUP(VLOOKUP($C1765,Baux!$A:$K,3,FALSE),Locataires!$A:$I,2,FALSE))</f>
        <v/>
      </c>
      <c r="F1765" t="str">
        <f>IF($C1765="","",VLOOKUP($C1765,Baux!$A:$K,8,FALSE))</f>
        <v/>
      </c>
      <c r="G1765" s="12" t="str">
        <f>IF(OR($A1765="",$F1765=""),"",DATE(YEAR($A1765),MONTH($A1765),$F1765))</f>
        <v/>
      </c>
      <c r="H1765" s="13" t="str">
        <f>IF($C1765="","",VLOOKUP($C1765,Baux!$A:$K,6,FALSE))</f>
        <v/>
      </c>
      <c r="I1765" s="13" t="str">
        <f>IF($C1765="","",VLOOKUP($C1765,Baux!$A:$K,7,FALSE))</f>
        <v/>
      </c>
      <c r="J1765" s="13" t="str">
        <f>IF($C1765="","",$H1765+$I1765)</f>
        <v/>
      </c>
      <c r="K1765" s="13" t="str">
        <f>IF($C1765="","",SUMIFS(Banque_Transactions!$E:$E,Banque_Transactions!$G:$G,$C1765&amp;"-"&amp;$B1765))</f>
        <v/>
      </c>
      <c r="L1765" s="13" t="str">
        <f>IF($C1765="","",$J1765-$K1765)</f>
        <v/>
      </c>
      <c r="M1765" t="str">
        <f>IF($C1765="","",IF($L1765&lt;=0,"Payé",IF($K1765=0,"Impayé","Partiel")))</f>
        <v/>
      </c>
    </row>
    <row r="1766" spans="1:13" ht="15">
      <c r="A1766" s="17"/>
      <c r="B1766" t="str">
        <f>IF($A1766="","",YEAR($A1766)*100+MONTH($A1766))</f>
        <v/>
      </c>
      <c r="D1766" t="str">
        <f>IF($C1766="","",VLOOKUP($C1766,Baux!$A:$K,2,FALSE))</f>
        <v/>
      </c>
      <c r="E1766" t="str">
        <f>IF($C1766="","",VLOOKUP(VLOOKUP($C1766,Baux!$A:$K,3,FALSE),Locataires!$A:$I,2,FALSE))</f>
        <v/>
      </c>
      <c r="F1766" t="str">
        <f>IF($C1766="","",VLOOKUP($C1766,Baux!$A:$K,8,FALSE))</f>
        <v/>
      </c>
      <c r="G1766" s="12" t="str">
        <f>IF(OR($A1766="",$F1766=""),"",DATE(YEAR($A1766),MONTH($A1766),$F1766))</f>
        <v/>
      </c>
      <c r="H1766" s="13" t="str">
        <f>IF($C1766="","",VLOOKUP($C1766,Baux!$A:$K,6,FALSE))</f>
        <v/>
      </c>
      <c r="I1766" s="13" t="str">
        <f>IF($C1766="","",VLOOKUP($C1766,Baux!$A:$K,7,FALSE))</f>
        <v/>
      </c>
      <c r="J1766" s="13" t="str">
        <f>IF($C1766="","",$H1766+$I1766)</f>
        <v/>
      </c>
      <c r="K1766" s="13" t="str">
        <f>IF($C1766="","",SUMIFS(Banque_Transactions!$E:$E,Banque_Transactions!$G:$G,$C1766&amp;"-"&amp;$B1766))</f>
        <v/>
      </c>
      <c r="L1766" s="13" t="str">
        <f>IF($C1766="","",$J1766-$K1766)</f>
        <v/>
      </c>
      <c r="M1766" t="str">
        <f>IF($C1766="","",IF($L1766&lt;=0,"Payé",IF($K1766=0,"Impayé","Partiel")))</f>
        <v/>
      </c>
    </row>
    <row r="1767" spans="1:13" ht="15">
      <c r="A1767" s="17"/>
      <c r="B1767" t="str">
        <f>IF($A1767="","",YEAR($A1767)*100+MONTH($A1767))</f>
        <v/>
      </c>
      <c r="D1767" t="str">
        <f>IF($C1767="","",VLOOKUP($C1767,Baux!$A:$K,2,FALSE))</f>
        <v/>
      </c>
      <c r="E1767" t="str">
        <f>IF($C1767="","",VLOOKUP(VLOOKUP($C1767,Baux!$A:$K,3,FALSE),Locataires!$A:$I,2,FALSE))</f>
        <v/>
      </c>
      <c r="F1767" t="str">
        <f>IF($C1767="","",VLOOKUP($C1767,Baux!$A:$K,8,FALSE))</f>
        <v/>
      </c>
      <c r="G1767" s="12" t="str">
        <f>IF(OR($A1767="",$F1767=""),"",DATE(YEAR($A1767),MONTH($A1767),$F1767))</f>
        <v/>
      </c>
      <c r="H1767" s="13" t="str">
        <f>IF($C1767="","",VLOOKUP($C1767,Baux!$A:$K,6,FALSE))</f>
        <v/>
      </c>
      <c r="I1767" s="13" t="str">
        <f>IF($C1767="","",VLOOKUP($C1767,Baux!$A:$K,7,FALSE))</f>
        <v/>
      </c>
      <c r="J1767" s="13" t="str">
        <f>IF($C1767="","",$H1767+$I1767)</f>
        <v/>
      </c>
      <c r="K1767" s="13" t="str">
        <f>IF($C1767="","",SUMIFS(Banque_Transactions!$E:$E,Banque_Transactions!$G:$G,$C1767&amp;"-"&amp;$B1767))</f>
        <v/>
      </c>
      <c r="L1767" s="13" t="str">
        <f>IF($C1767="","",$J1767-$K1767)</f>
        <v/>
      </c>
      <c r="M1767" t="str">
        <f>IF($C1767="","",IF($L1767&lt;=0,"Payé",IF($K1767=0,"Impayé","Partiel")))</f>
        <v/>
      </c>
    </row>
    <row r="1768" spans="1:13" ht="15">
      <c r="A1768" s="17"/>
      <c r="B1768" t="str">
        <f>IF($A1768="","",YEAR($A1768)*100+MONTH($A1768))</f>
        <v/>
      </c>
      <c r="D1768" t="str">
        <f>IF($C1768="","",VLOOKUP($C1768,Baux!$A:$K,2,FALSE))</f>
        <v/>
      </c>
      <c r="E1768" t="str">
        <f>IF($C1768="","",VLOOKUP(VLOOKUP($C1768,Baux!$A:$K,3,FALSE),Locataires!$A:$I,2,FALSE))</f>
        <v/>
      </c>
      <c r="F1768" t="str">
        <f>IF($C1768="","",VLOOKUP($C1768,Baux!$A:$K,8,FALSE))</f>
        <v/>
      </c>
      <c r="G1768" s="12" t="str">
        <f>IF(OR($A1768="",$F1768=""),"",DATE(YEAR($A1768),MONTH($A1768),$F1768))</f>
        <v/>
      </c>
      <c r="H1768" s="13" t="str">
        <f>IF($C1768="","",VLOOKUP($C1768,Baux!$A:$K,6,FALSE))</f>
        <v/>
      </c>
      <c r="I1768" s="13" t="str">
        <f>IF($C1768="","",VLOOKUP($C1768,Baux!$A:$K,7,FALSE))</f>
        <v/>
      </c>
      <c r="J1768" s="13" t="str">
        <f>IF($C1768="","",$H1768+$I1768)</f>
        <v/>
      </c>
      <c r="K1768" s="13" t="str">
        <f>IF($C1768="","",SUMIFS(Banque_Transactions!$E:$E,Banque_Transactions!$G:$G,$C1768&amp;"-"&amp;$B1768))</f>
        <v/>
      </c>
      <c r="L1768" s="13" t="str">
        <f>IF($C1768="","",$J1768-$K1768)</f>
        <v/>
      </c>
      <c r="M1768" t="str">
        <f>IF($C1768="","",IF($L1768&lt;=0,"Payé",IF($K1768=0,"Impayé","Partiel")))</f>
        <v/>
      </c>
    </row>
    <row r="1769" spans="1:13" ht="15">
      <c r="A1769" s="17"/>
      <c r="B1769" t="str">
        <f>IF($A1769="","",YEAR($A1769)*100+MONTH($A1769))</f>
        <v/>
      </c>
      <c r="D1769" t="str">
        <f>IF($C1769="","",VLOOKUP($C1769,Baux!$A:$K,2,FALSE))</f>
        <v/>
      </c>
      <c r="E1769" t="str">
        <f>IF($C1769="","",VLOOKUP(VLOOKUP($C1769,Baux!$A:$K,3,FALSE),Locataires!$A:$I,2,FALSE))</f>
        <v/>
      </c>
      <c r="F1769" t="str">
        <f>IF($C1769="","",VLOOKUP($C1769,Baux!$A:$K,8,FALSE))</f>
        <v/>
      </c>
      <c r="G1769" s="12" t="str">
        <f>IF(OR($A1769="",$F1769=""),"",DATE(YEAR($A1769),MONTH($A1769),$F1769))</f>
        <v/>
      </c>
      <c r="H1769" s="13" t="str">
        <f>IF($C1769="","",VLOOKUP($C1769,Baux!$A:$K,6,FALSE))</f>
        <v/>
      </c>
      <c r="I1769" s="13" t="str">
        <f>IF($C1769="","",VLOOKUP($C1769,Baux!$A:$K,7,FALSE))</f>
        <v/>
      </c>
      <c r="J1769" s="13" t="str">
        <f>IF($C1769="","",$H1769+$I1769)</f>
        <v/>
      </c>
      <c r="K1769" s="13" t="str">
        <f>IF($C1769="","",SUMIFS(Banque_Transactions!$E:$E,Banque_Transactions!$G:$G,$C1769&amp;"-"&amp;$B1769))</f>
        <v/>
      </c>
      <c r="L1769" s="13" t="str">
        <f>IF($C1769="","",$J1769-$K1769)</f>
        <v/>
      </c>
      <c r="M1769" t="str">
        <f>IF($C1769="","",IF($L1769&lt;=0,"Payé",IF($K1769=0,"Impayé","Partiel")))</f>
        <v/>
      </c>
    </row>
    <row r="1770" spans="1:13" ht="15">
      <c r="A1770" s="17"/>
      <c r="B1770" t="str">
        <f>IF($A1770="","",YEAR($A1770)*100+MONTH($A1770))</f>
        <v/>
      </c>
      <c r="D1770" t="str">
        <f>IF($C1770="","",VLOOKUP($C1770,Baux!$A:$K,2,FALSE))</f>
        <v/>
      </c>
      <c r="E1770" t="str">
        <f>IF($C1770="","",VLOOKUP(VLOOKUP($C1770,Baux!$A:$K,3,FALSE),Locataires!$A:$I,2,FALSE))</f>
        <v/>
      </c>
      <c r="F1770" t="str">
        <f>IF($C1770="","",VLOOKUP($C1770,Baux!$A:$K,8,FALSE))</f>
        <v/>
      </c>
      <c r="G1770" s="12" t="str">
        <f>IF(OR($A1770="",$F1770=""),"",DATE(YEAR($A1770),MONTH($A1770),$F1770))</f>
        <v/>
      </c>
      <c r="H1770" s="13" t="str">
        <f>IF($C1770="","",VLOOKUP($C1770,Baux!$A:$K,6,FALSE))</f>
        <v/>
      </c>
      <c r="I1770" s="13" t="str">
        <f>IF($C1770="","",VLOOKUP($C1770,Baux!$A:$K,7,FALSE))</f>
        <v/>
      </c>
      <c r="J1770" s="13" t="str">
        <f>IF($C1770="","",$H1770+$I1770)</f>
        <v/>
      </c>
      <c r="K1770" s="13" t="str">
        <f>IF($C1770="","",SUMIFS(Banque_Transactions!$E:$E,Banque_Transactions!$G:$G,$C1770&amp;"-"&amp;$B1770))</f>
        <v/>
      </c>
      <c r="L1770" s="13" t="str">
        <f>IF($C1770="","",$J1770-$K1770)</f>
        <v/>
      </c>
      <c r="M1770" t="str">
        <f>IF($C1770="","",IF($L1770&lt;=0,"Payé",IF($K1770=0,"Impayé","Partiel")))</f>
        <v/>
      </c>
    </row>
    <row r="1771" spans="1:13" ht="15">
      <c r="A1771" s="17"/>
      <c r="B1771" t="str">
        <f>IF($A1771="","",YEAR($A1771)*100+MONTH($A1771))</f>
        <v/>
      </c>
      <c r="D1771" t="str">
        <f>IF($C1771="","",VLOOKUP($C1771,Baux!$A:$K,2,FALSE))</f>
        <v/>
      </c>
      <c r="E1771" t="str">
        <f>IF($C1771="","",VLOOKUP(VLOOKUP($C1771,Baux!$A:$K,3,FALSE),Locataires!$A:$I,2,FALSE))</f>
        <v/>
      </c>
      <c r="F1771" t="str">
        <f>IF($C1771="","",VLOOKUP($C1771,Baux!$A:$K,8,FALSE))</f>
        <v/>
      </c>
      <c r="G1771" s="12" t="str">
        <f>IF(OR($A1771="",$F1771=""),"",DATE(YEAR($A1771),MONTH($A1771),$F1771))</f>
        <v/>
      </c>
      <c r="H1771" s="13" t="str">
        <f>IF($C1771="","",VLOOKUP($C1771,Baux!$A:$K,6,FALSE))</f>
        <v/>
      </c>
      <c r="I1771" s="13" t="str">
        <f>IF($C1771="","",VLOOKUP($C1771,Baux!$A:$K,7,FALSE))</f>
        <v/>
      </c>
      <c r="J1771" s="13" t="str">
        <f>IF($C1771="","",$H1771+$I1771)</f>
        <v/>
      </c>
      <c r="K1771" s="13" t="str">
        <f>IF($C1771="","",SUMIFS(Banque_Transactions!$E:$E,Banque_Transactions!$G:$G,$C1771&amp;"-"&amp;$B1771))</f>
        <v/>
      </c>
      <c r="L1771" s="13" t="str">
        <f>IF($C1771="","",$J1771-$K1771)</f>
        <v/>
      </c>
      <c r="M1771" t="str">
        <f>IF($C1771="","",IF($L1771&lt;=0,"Payé",IF($K1771=0,"Impayé","Partiel")))</f>
        <v/>
      </c>
    </row>
    <row r="1772" spans="1:13" ht="15">
      <c r="A1772" s="17"/>
      <c r="B1772" t="str">
        <f>IF($A1772="","",YEAR($A1772)*100+MONTH($A1772))</f>
        <v/>
      </c>
      <c r="D1772" t="str">
        <f>IF($C1772="","",VLOOKUP($C1772,Baux!$A:$K,2,FALSE))</f>
        <v/>
      </c>
      <c r="E1772" t="str">
        <f>IF($C1772="","",VLOOKUP(VLOOKUP($C1772,Baux!$A:$K,3,FALSE),Locataires!$A:$I,2,FALSE))</f>
        <v/>
      </c>
      <c r="F1772" t="str">
        <f>IF($C1772="","",VLOOKUP($C1772,Baux!$A:$K,8,FALSE))</f>
        <v/>
      </c>
      <c r="G1772" s="12" t="str">
        <f>IF(OR($A1772="",$F1772=""),"",DATE(YEAR($A1772),MONTH($A1772),$F1772))</f>
        <v/>
      </c>
      <c r="H1772" s="13" t="str">
        <f>IF($C1772="","",VLOOKUP($C1772,Baux!$A:$K,6,FALSE))</f>
        <v/>
      </c>
      <c r="I1772" s="13" t="str">
        <f>IF($C1772="","",VLOOKUP($C1772,Baux!$A:$K,7,FALSE))</f>
        <v/>
      </c>
      <c r="J1772" s="13" t="str">
        <f>IF($C1772="","",$H1772+$I1772)</f>
        <v/>
      </c>
      <c r="K1772" s="13" t="str">
        <f>IF($C1772="","",SUMIFS(Banque_Transactions!$E:$E,Banque_Transactions!$G:$G,$C1772&amp;"-"&amp;$B1772))</f>
        <v/>
      </c>
      <c r="L1772" s="13" t="str">
        <f>IF($C1772="","",$J1772-$K1772)</f>
        <v/>
      </c>
      <c r="M1772" t="str">
        <f>IF($C1772="","",IF($L1772&lt;=0,"Payé",IF($K1772=0,"Impayé","Partiel")))</f>
        <v/>
      </c>
    </row>
    <row r="1773" spans="1:13" ht="15">
      <c r="A1773" s="17"/>
      <c r="B1773" t="str">
        <f>IF($A1773="","",YEAR($A1773)*100+MONTH($A1773))</f>
        <v/>
      </c>
      <c r="D1773" t="str">
        <f>IF($C1773="","",VLOOKUP($C1773,Baux!$A:$K,2,FALSE))</f>
        <v/>
      </c>
      <c r="E1773" t="str">
        <f>IF($C1773="","",VLOOKUP(VLOOKUP($C1773,Baux!$A:$K,3,FALSE),Locataires!$A:$I,2,FALSE))</f>
        <v/>
      </c>
      <c r="F1773" t="str">
        <f>IF($C1773="","",VLOOKUP($C1773,Baux!$A:$K,8,FALSE))</f>
        <v/>
      </c>
      <c r="G1773" s="12" t="str">
        <f>IF(OR($A1773="",$F1773=""),"",DATE(YEAR($A1773),MONTH($A1773),$F1773))</f>
        <v/>
      </c>
      <c r="H1773" s="13" t="str">
        <f>IF($C1773="","",VLOOKUP($C1773,Baux!$A:$K,6,FALSE))</f>
        <v/>
      </c>
      <c r="I1773" s="13" t="str">
        <f>IF($C1773="","",VLOOKUP($C1773,Baux!$A:$K,7,FALSE))</f>
        <v/>
      </c>
      <c r="J1773" s="13" t="str">
        <f>IF($C1773="","",$H1773+$I1773)</f>
        <v/>
      </c>
      <c r="K1773" s="13" t="str">
        <f>IF($C1773="","",SUMIFS(Banque_Transactions!$E:$E,Banque_Transactions!$G:$G,$C1773&amp;"-"&amp;$B1773))</f>
        <v/>
      </c>
      <c r="L1773" s="13" t="str">
        <f>IF($C1773="","",$J1773-$K1773)</f>
        <v/>
      </c>
      <c r="M1773" t="str">
        <f>IF($C1773="","",IF($L1773&lt;=0,"Payé",IF($K1773=0,"Impayé","Partiel")))</f>
        <v/>
      </c>
    </row>
    <row r="1774" spans="1:13" ht="15">
      <c r="A1774" s="17"/>
      <c r="B1774" t="str">
        <f>IF($A1774="","",YEAR($A1774)*100+MONTH($A1774))</f>
        <v/>
      </c>
      <c r="D1774" t="str">
        <f>IF($C1774="","",VLOOKUP($C1774,Baux!$A:$K,2,FALSE))</f>
        <v/>
      </c>
      <c r="E1774" t="str">
        <f>IF($C1774="","",VLOOKUP(VLOOKUP($C1774,Baux!$A:$K,3,FALSE),Locataires!$A:$I,2,FALSE))</f>
        <v/>
      </c>
      <c r="F1774" t="str">
        <f>IF($C1774="","",VLOOKUP($C1774,Baux!$A:$K,8,FALSE))</f>
        <v/>
      </c>
      <c r="G1774" s="12" t="str">
        <f>IF(OR($A1774="",$F1774=""),"",DATE(YEAR($A1774),MONTH($A1774),$F1774))</f>
        <v/>
      </c>
      <c r="H1774" s="13" t="str">
        <f>IF($C1774="","",VLOOKUP($C1774,Baux!$A:$K,6,FALSE))</f>
        <v/>
      </c>
      <c r="I1774" s="13" t="str">
        <f>IF($C1774="","",VLOOKUP($C1774,Baux!$A:$K,7,FALSE))</f>
        <v/>
      </c>
      <c r="J1774" s="13" t="str">
        <f>IF($C1774="","",$H1774+$I1774)</f>
        <v/>
      </c>
      <c r="K1774" s="13" t="str">
        <f>IF($C1774="","",SUMIFS(Banque_Transactions!$E:$E,Banque_Transactions!$G:$G,$C1774&amp;"-"&amp;$B1774))</f>
        <v/>
      </c>
      <c r="L1774" s="13" t="str">
        <f>IF($C1774="","",$J1774-$K1774)</f>
        <v/>
      </c>
      <c r="M1774" t="str">
        <f>IF($C1774="","",IF($L1774&lt;=0,"Payé",IF($K1774=0,"Impayé","Partiel")))</f>
        <v/>
      </c>
    </row>
    <row r="1775" spans="1:13" ht="15">
      <c r="A1775" s="17"/>
      <c r="B1775" t="str">
        <f>IF($A1775="","",YEAR($A1775)*100+MONTH($A1775))</f>
        <v/>
      </c>
      <c r="D1775" t="str">
        <f>IF($C1775="","",VLOOKUP($C1775,Baux!$A:$K,2,FALSE))</f>
        <v/>
      </c>
      <c r="E1775" t="str">
        <f>IF($C1775="","",VLOOKUP(VLOOKUP($C1775,Baux!$A:$K,3,FALSE),Locataires!$A:$I,2,FALSE))</f>
        <v/>
      </c>
      <c r="F1775" t="str">
        <f>IF($C1775="","",VLOOKUP($C1775,Baux!$A:$K,8,FALSE))</f>
        <v/>
      </c>
      <c r="G1775" s="12" t="str">
        <f>IF(OR($A1775="",$F1775=""),"",DATE(YEAR($A1775),MONTH($A1775),$F1775))</f>
        <v/>
      </c>
      <c r="H1775" s="13" t="str">
        <f>IF($C1775="","",VLOOKUP($C1775,Baux!$A:$K,6,FALSE))</f>
        <v/>
      </c>
      <c r="I1775" s="13" t="str">
        <f>IF($C1775="","",VLOOKUP($C1775,Baux!$A:$K,7,FALSE))</f>
        <v/>
      </c>
      <c r="J1775" s="13" t="str">
        <f>IF($C1775="","",$H1775+$I1775)</f>
        <v/>
      </c>
      <c r="K1775" s="13" t="str">
        <f>IF($C1775="","",SUMIFS(Banque_Transactions!$E:$E,Banque_Transactions!$G:$G,$C1775&amp;"-"&amp;$B1775))</f>
        <v/>
      </c>
      <c r="L1775" s="13" t="str">
        <f>IF($C1775="","",$J1775-$K1775)</f>
        <v/>
      </c>
      <c r="M1775" t="str">
        <f>IF($C1775="","",IF($L1775&lt;=0,"Payé",IF($K1775=0,"Impayé","Partiel")))</f>
        <v/>
      </c>
    </row>
    <row r="1776" spans="1:13" ht="15">
      <c r="A1776" s="17"/>
      <c r="B1776" t="str">
        <f>IF($A1776="","",YEAR($A1776)*100+MONTH($A1776))</f>
        <v/>
      </c>
      <c r="D1776" t="str">
        <f>IF($C1776="","",VLOOKUP($C1776,Baux!$A:$K,2,FALSE))</f>
        <v/>
      </c>
      <c r="E1776" t="str">
        <f>IF($C1776="","",VLOOKUP(VLOOKUP($C1776,Baux!$A:$K,3,FALSE),Locataires!$A:$I,2,FALSE))</f>
        <v/>
      </c>
      <c r="F1776" t="str">
        <f>IF($C1776="","",VLOOKUP($C1776,Baux!$A:$K,8,FALSE))</f>
        <v/>
      </c>
      <c r="G1776" s="12" t="str">
        <f>IF(OR($A1776="",$F1776=""),"",DATE(YEAR($A1776),MONTH($A1776),$F1776))</f>
        <v/>
      </c>
      <c r="H1776" s="13" t="str">
        <f>IF($C1776="","",VLOOKUP($C1776,Baux!$A:$K,6,FALSE))</f>
        <v/>
      </c>
      <c r="I1776" s="13" t="str">
        <f>IF($C1776="","",VLOOKUP($C1776,Baux!$A:$K,7,FALSE))</f>
        <v/>
      </c>
      <c r="J1776" s="13" t="str">
        <f>IF($C1776="","",$H1776+$I1776)</f>
        <v/>
      </c>
      <c r="K1776" s="13" t="str">
        <f>IF($C1776="","",SUMIFS(Banque_Transactions!$E:$E,Banque_Transactions!$G:$G,$C1776&amp;"-"&amp;$B1776))</f>
        <v/>
      </c>
      <c r="L1776" s="13" t="str">
        <f>IF($C1776="","",$J1776-$K1776)</f>
        <v/>
      </c>
      <c r="M1776" t="str">
        <f>IF($C1776="","",IF($L1776&lt;=0,"Payé",IF($K1776=0,"Impayé","Partiel")))</f>
        <v/>
      </c>
    </row>
    <row r="1777" spans="1:13" ht="15">
      <c r="A1777" s="17"/>
      <c r="B1777" t="str">
        <f>IF($A1777="","",YEAR($A1777)*100+MONTH($A1777))</f>
        <v/>
      </c>
      <c r="D1777" t="str">
        <f>IF($C1777="","",VLOOKUP($C1777,Baux!$A:$K,2,FALSE))</f>
        <v/>
      </c>
      <c r="E1777" t="str">
        <f>IF($C1777="","",VLOOKUP(VLOOKUP($C1777,Baux!$A:$K,3,FALSE),Locataires!$A:$I,2,FALSE))</f>
        <v/>
      </c>
      <c r="F1777" t="str">
        <f>IF($C1777="","",VLOOKUP($C1777,Baux!$A:$K,8,FALSE))</f>
        <v/>
      </c>
      <c r="G1777" s="12" t="str">
        <f>IF(OR($A1777="",$F1777=""),"",DATE(YEAR($A1777),MONTH($A1777),$F1777))</f>
        <v/>
      </c>
      <c r="H1777" s="13" t="str">
        <f>IF($C1777="","",VLOOKUP($C1777,Baux!$A:$K,6,FALSE))</f>
        <v/>
      </c>
      <c r="I1777" s="13" t="str">
        <f>IF($C1777="","",VLOOKUP($C1777,Baux!$A:$K,7,FALSE))</f>
        <v/>
      </c>
      <c r="J1777" s="13" t="str">
        <f>IF($C1777="","",$H1777+$I1777)</f>
        <v/>
      </c>
      <c r="K1777" s="13" t="str">
        <f>IF($C1777="","",SUMIFS(Banque_Transactions!$E:$E,Banque_Transactions!$G:$G,$C1777&amp;"-"&amp;$B1777))</f>
        <v/>
      </c>
      <c r="L1777" s="13" t="str">
        <f>IF($C1777="","",$J1777-$K1777)</f>
        <v/>
      </c>
      <c r="M1777" t="str">
        <f>IF($C1777="","",IF($L1777&lt;=0,"Payé",IF($K1777=0,"Impayé","Partiel")))</f>
        <v/>
      </c>
    </row>
    <row r="1778" spans="1:13" ht="15">
      <c r="A1778" s="17"/>
      <c r="B1778" t="str">
        <f>IF($A1778="","",YEAR($A1778)*100+MONTH($A1778))</f>
        <v/>
      </c>
      <c r="D1778" t="str">
        <f>IF($C1778="","",VLOOKUP($C1778,Baux!$A:$K,2,FALSE))</f>
        <v/>
      </c>
      <c r="E1778" t="str">
        <f>IF($C1778="","",VLOOKUP(VLOOKUP($C1778,Baux!$A:$K,3,FALSE),Locataires!$A:$I,2,FALSE))</f>
        <v/>
      </c>
      <c r="F1778" t="str">
        <f>IF($C1778="","",VLOOKUP($C1778,Baux!$A:$K,8,FALSE))</f>
        <v/>
      </c>
      <c r="G1778" s="12" t="str">
        <f>IF(OR($A1778="",$F1778=""),"",DATE(YEAR($A1778),MONTH($A1778),$F1778))</f>
        <v/>
      </c>
      <c r="H1778" s="13" t="str">
        <f>IF($C1778="","",VLOOKUP($C1778,Baux!$A:$K,6,FALSE))</f>
        <v/>
      </c>
      <c r="I1778" s="13" t="str">
        <f>IF($C1778="","",VLOOKUP($C1778,Baux!$A:$K,7,FALSE))</f>
        <v/>
      </c>
      <c r="J1778" s="13" t="str">
        <f>IF($C1778="","",$H1778+$I1778)</f>
        <v/>
      </c>
      <c r="K1778" s="13" t="str">
        <f>IF($C1778="","",SUMIFS(Banque_Transactions!$E:$E,Banque_Transactions!$G:$G,$C1778&amp;"-"&amp;$B1778))</f>
        <v/>
      </c>
      <c r="L1778" s="13" t="str">
        <f>IF($C1778="","",$J1778-$K1778)</f>
        <v/>
      </c>
      <c r="M1778" t="str">
        <f>IF($C1778="","",IF($L1778&lt;=0,"Payé",IF($K1778=0,"Impayé","Partiel")))</f>
        <v/>
      </c>
    </row>
    <row r="1779" spans="1:13" ht="15">
      <c r="A1779" s="17"/>
      <c r="B1779" t="str">
        <f>IF($A1779="","",YEAR($A1779)*100+MONTH($A1779))</f>
        <v/>
      </c>
      <c r="D1779" t="str">
        <f>IF($C1779="","",VLOOKUP($C1779,Baux!$A:$K,2,FALSE))</f>
        <v/>
      </c>
      <c r="E1779" t="str">
        <f>IF($C1779="","",VLOOKUP(VLOOKUP($C1779,Baux!$A:$K,3,FALSE),Locataires!$A:$I,2,FALSE))</f>
        <v/>
      </c>
      <c r="F1779" t="str">
        <f>IF($C1779="","",VLOOKUP($C1779,Baux!$A:$K,8,FALSE))</f>
        <v/>
      </c>
      <c r="G1779" s="12" t="str">
        <f>IF(OR($A1779="",$F1779=""),"",DATE(YEAR($A1779),MONTH($A1779),$F1779))</f>
        <v/>
      </c>
      <c r="H1779" s="13" t="str">
        <f>IF($C1779="","",VLOOKUP($C1779,Baux!$A:$K,6,FALSE))</f>
        <v/>
      </c>
      <c r="I1779" s="13" t="str">
        <f>IF($C1779="","",VLOOKUP($C1779,Baux!$A:$K,7,FALSE))</f>
        <v/>
      </c>
      <c r="J1779" s="13" t="str">
        <f>IF($C1779="","",$H1779+$I1779)</f>
        <v/>
      </c>
      <c r="K1779" s="13" t="str">
        <f>IF($C1779="","",SUMIFS(Banque_Transactions!$E:$E,Banque_Transactions!$G:$G,$C1779&amp;"-"&amp;$B1779))</f>
        <v/>
      </c>
      <c r="L1779" s="13" t="str">
        <f>IF($C1779="","",$J1779-$K1779)</f>
        <v/>
      </c>
      <c r="M1779" t="str">
        <f>IF($C1779="","",IF($L1779&lt;=0,"Payé",IF($K1779=0,"Impayé","Partiel")))</f>
        <v/>
      </c>
    </row>
    <row r="1780" spans="1:13" ht="15">
      <c r="A1780" s="17"/>
      <c r="B1780" t="str">
        <f>IF($A1780="","",YEAR($A1780)*100+MONTH($A1780))</f>
        <v/>
      </c>
      <c r="D1780" t="str">
        <f>IF($C1780="","",VLOOKUP($C1780,Baux!$A:$K,2,FALSE))</f>
        <v/>
      </c>
      <c r="E1780" t="str">
        <f>IF($C1780="","",VLOOKUP(VLOOKUP($C1780,Baux!$A:$K,3,FALSE),Locataires!$A:$I,2,FALSE))</f>
        <v/>
      </c>
      <c r="F1780" t="str">
        <f>IF($C1780="","",VLOOKUP($C1780,Baux!$A:$K,8,FALSE))</f>
        <v/>
      </c>
      <c r="G1780" s="12" t="str">
        <f>IF(OR($A1780="",$F1780=""),"",DATE(YEAR($A1780),MONTH($A1780),$F1780))</f>
        <v/>
      </c>
      <c r="H1780" s="13" t="str">
        <f>IF($C1780="","",VLOOKUP($C1780,Baux!$A:$K,6,FALSE))</f>
        <v/>
      </c>
      <c r="I1780" s="13" t="str">
        <f>IF($C1780="","",VLOOKUP($C1780,Baux!$A:$K,7,FALSE))</f>
        <v/>
      </c>
      <c r="J1780" s="13" t="str">
        <f>IF($C1780="","",$H1780+$I1780)</f>
        <v/>
      </c>
      <c r="K1780" s="13" t="str">
        <f>IF($C1780="","",SUMIFS(Banque_Transactions!$E:$E,Banque_Transactions!$G:$G,$C1780&amp;"-"&amp;$B1780))</f>
        <v/>
      </c>
      <c r="L1780" s="13" t="str">
        <f>IF($C1780="","",$J1780-$K1780)</f>
        <v/>
      </c>
      <c r="M1780" t="str">
        <f>IF($C1780="","",IF($L1780&lt;=0,"Payé",IF($K1780=0,"Impayé","Partiel")))</f>
        <v/>
      </c>
    </row>
    <row r="1781" spans="1:13" ht="15">
      <c r="A1781" s="17"/>
      <c r="B1781" t="str">
        <f>IF($A1781="","",YEAR($A1781)*100+MONTH($A1781))</f>
        <v/>
      </c>
      <c r="D1781" t="str">
        <f>IF($C1781="","",VLOOKUP($C1781,Baux!$A:$K,2,FALSE))</f>
        <v/>
      </c>
      <c r="E1781" t="str">
        <f>IF($C1781="","",VLOOKUP(VLOOKUP($C1781,Baux!$A:$K,3,FALSE),Locataires!$A:$I,2,FALSE))</f>
        <v/>
      </c>
      <c r="F1781" t="str">
        <f>IF($C1781="","",VLOOKUP($C1781,Baux!$A:$K,8,FALSE))</f>
        <v/>
      </c>
      <c r="G1781" s="12" t="str">
        <f>IF(OR($A1781="",$F1781=""),"",DATE(YEAR($A1781),MONTH($A1781),$F1781))</f>
        <v/>
      </c>
      <c r="H1781" s="13" t="str">
        <f>IF($C1781="","",VLOOKUP($C1781,Baux!$A:$K,6,FALSE))</f>
        <v/>
      </c>
      <c r="I1781" s="13" t="str">
        <f>IF($C1781="","",VLOOKUP($C1781,Baux!$A:$K,7,FALSE))</f>
        <v/>
      </c>
      <c r="J1781" s="13" t="str">
        <f>IF($C1781="","",$H1781+$I1781)</f>
        <v/>
      </c>
      <c r="K1781" s="13" t="str">
        <f>IF($C1781="","",SUMIFS(Banque_Transactions!$E:$E,Banque_Transactions!$G:$G,$C1781&amp;"-"&amp;$B1781))</f>
        <v/>
      </c>
      <c r="L1781" s="13" t="str">
        <f>IF($C1781="","",$J1781-$K1781)</f>
        <v/>
      </c>
      <c r="M1781" t="str">
        <f>IF($C1781="","",IF($L1781&lt;=0,"Payé",IF($K1781=0,"Impayé","Partiel")))</f>
        <v/>
      </c>
    </row>
    <row r="1782" spans="1:13" ht="15">
      <c r="A1782" s="17"/>
      <c r="B1782" t="str">
        <f>IF($A1782="","",YEAR($A1782)*100+MONTH($A1782))</f>
        <v/>
      </c>
      <c r="D1782" t="str">
        <f>IF($C1782="","",VLOOKUP($C1782,Baux!$A:$K,2,FALSE))</f>
        <v/>
      </c>
      <c r="E1782" t="str">
        <f>IF($C1782="","",VLOOKUP(VLOOKUP($C1782,Baux!$A:$K,3,FALSE),Locataires!$A:$I,2,FALSE))</f>
        <v/>
      </c>
      <c r="F1782" t="str">
        <f>IF($C1782="","",VLOOKUP($C1782,Baux!$A:$K,8,FALSE))</f>
        <v/>
      </c>
      <c r="G1782" s="12" t="str">
        <f>IF(OR($A1782="",$F1782=""),"",DATE(YEAR($A1782),MONTH($A1782),$F1782))</f>
        <v/>
      </c>
      <c r="H1782" s="13" t="str">
        <f>IF($C1782="","",VLOOKUP($C1782,Baux!$A:$K,6,FALSE))</f>
        <v/>
      </c>
      <c r="I1782" s="13" t="str">
        <f>IF($C1782="","",VLOOKUP($C1782,Baux!$A:$K,7,FALSE))</f>
        <v/>
      </c>
      <c r="J1782" s="13" t="str">
        <f>IF($C1782="","",$H1782+$I1782)</f>
        <v/>
      </c>
      <c r="K1782" s="13" t="str">
        <f>IF($C1782="","",SUMIFS(Banque_Transactions!$E:$E,Banque_Transactions!$G:$G,$C1782&amp;"-"&amp;$B1782))</f>
        <v/>
      </c>
      <c r="L1782" s="13" t="str">
        <f>IF($C1782="","",$J1782-$K1782)</f>
        <v/>
      </c>
      <c r="M1782" t="str">
        <f>IF($C1782="","",IF($L1782&lt;=0,"Payé",IF($K1782=0,"Impayé","Partiel")))</f>
        <v/>
      </c>
    </row>
    <row r="1783" spans="1:13" ht="15">
      <c r="A1783" s="17"/>
      <c r="B1783" t="str">
        <f>IF($A1783="","",YEAR($A1783)*100+MONTH($A1783))</f>
        <v/>
      </c>
      <c r="D1783" t="str">
        <f>IF($C1783="","",VLOOKUP($C1783,Baux!$A:$K,2,FALSE))</f>
        <v/>
      </c>
      <c r="E1783" t="str">
        <f>IF($C1783="","",VLOOKUP(VLOOKUP($C1783,Baux!$A:$K,3,FALSE),Locataires!$A:$I,2,FALSE))</f>
        <v/>
      </c>
      <c r="F1783" t="str">
        <f>IF($C1783="","",VLOOKUP($C1783,Baux!$A:$K,8,FALSE))</f>
        <v/>
      </c>
      <c r="G1783" s="12" t="str">
        <f>IF(OR($A1783="",$F1783=""),"",DATE(YEAR($A1783),MONTH($A1783),$F1783))</f>
        <v/>
      </c>
      <c r="H1783" s="13" t="str">
        <f>IF($C1783="","",VLOOKUP($C1783,Baux!$A:$K,6,FALSE))</f>
        <v/>
      </c>
      <c r="I1783" s="13" t="str">
        <f>IF($C1783="","",VLOOKUP($C1783,Baux!$A:$K,7,FALSE))</f>
        <v/>
      </c>
      <c r="J1783" s="13" t="str">
        <f>IF($C1783="","",$H1783+$I1783)</f>
        <v/>
      </c>
      <c r="K1783" s="13" t="str">
        <f>IF($C1783="","",SUMIFS(Banque_Transactions!$E:$E,Banque_Transactions!$G:$G,$C1783&amp;"-"&amp;$B1783))</f>
        <v/>
      </c>
      <c r="L1783" s="13" t="str">
        <f>IF($C1783="","",$J1783-$K1783)</f>
        <v/>
      </c>
      <c r="M1783" t="str">
        <f>IF($C1783="","",IF($L1783&lt;=0,"Payé",IF($K1783=0,"Impayé","Partiel")))</f>
        <v/>
      </c>
    </row>
    <row r="1784" spans="1:13" ht="15">
      <c r="A1784" s="17"/>
      <c r="B1784" t="str">
        <f>IF($A1784="","",YEAR($A1784)*100+MONTH($A1784))</f>
        <v/>
      </c>
      <c r="D1784" t="str">
        <f>IF($C1784="","",VLOOKUP($C1784,Baux!$A:$K,2,FALSE))</f>
        <v/>
      </c>
      <c r="E1784" t="str">
        <f>IF($C1784="","",VLOOKUP(VLOOKUP($C1784,Baux!$A:$K,3,FALSE),Locataires!$A:$I,2,FALSE))</f>
        <v/>
      </c>
      <c r="F1784" t="str">
        <f>IF($C1784="","",VLOOKUP($C1784,Baux!$A:$K,8,FALSE))</f>
        <v/>
      </c>
      <c r="G1784" s="12" t="str">
        <f>IF(OR($A1784="",$F1784=""),"",DATE(YEAR($A1784),MONTH($A1784),$F1784))</f>
        <v/>
      </c>
      <c r="H1784" s="13" t="str">
        <f>IF($C1784="","",VLOOKUP($C1784,Baux!$A:$K,6,FALSE))</f>
        <v/>
      </c>
      <c r="I1784" s="13" t="str">
        <f>IF($C1784="","",VLOOKUP($C1784,Baux!$A:$K,7,FALSE))</f>
        <v/>
      </c>
      <c r="J1784" s="13" t="str">
        <f>IF($C1784="","",$H1784+$I1784)</f>
        <v/>
      </c>
      <c r="K1784" s="13" t="str">
        <f>IF($C1784="","",SUMIFS(Banque_Transactions!$E:$E,Banque_Transactions!$G:$G,$C1784&amp;"-"&amp;$B1784))</f>
        <v/>
      </c>
      <c r="L1784" s="13" t="str">
        <f>IF($C1784="","",$J1784-$K1784)</f>
        <v/>
      </c>
      <c r="M1784" t="str">
        <f>IF($C1784="","",IF($L1784&lt;=0,"Payé",IF($K1784=0,"Impayé","Partiel")))</f>
        <v/>
      </c>
    </row>
    <row r="1785" spans="1:13" ht="15">
      <c r="A1785" s="17"/>
      <c r="B1785" t="str">
        <f>IF($A1785="","",YEAR($A1785)*100+MONTH($A1785))</f>
        <v/>
      </c>
      <c r="D1785" t="str">
        <f>IF($C1785="","",VLOOKUP($C1785,Baux!$A:$K,2,FALSE))</f>
        <v/>
      </c>
      <c r="E1785" t="str">
        <f>IF($C1785="","",VLOOKUP(VLOOKUP($C1785,Baux!$A:$K,3,FALSE),Locataires!$A:$I,2,FALSE))</f>
        <v/>
      </c>
      <c r="F1785" t="str">
        <f>IF($C1785="","",VLOOKUP($C1785,Baux!$A:$K,8,FALSE))</f>
        <v/>
      </c>
      <c r="G1785" s="12" t="str">
        <f>IF(OR($A1785="",$F1785=""),"",DATE(YEAR($A1785),MONTH($A1785),$F1785))</f>
        <v/>
      </c>
      <c r="H1785" s="13" t="str">
        <f>IF($C1785="","",VLOOKUP($C1785,Baux!$A:$K,6,FALSE))</f>
        <v/>
      </c>
      <c r="I1785" s="13" t="str">
        <f>IF($C1785="","",VLOOKUP($C1785,Baux!$A:$K,7,FALSE))</f>
        <v/>
      </c>
      <c r="J1785" s="13" t="str">
        <f>IF($C1785="","",$H1785+$I1785)</f>
        <v/>
      </c>
      <c r="K1785" s="13" t="str">
        <f>IF($C1785="","",SUMIFS(Banque_Transactions!$E:$E,Banque_Transactions!$G:$G,$C1785&amp;"-"&amp;$B1785))</f>
        <v/>
      </c>
      <c r="L1785" s="13" t="str">
        <f>IF($C1785="","",$J1785-$K1785)</f>
        <v/>
      </c>
      <c r="M1785" t="str">
        <f>IF($C1785="","",IF($L1785&lt;=0,"Payé",IF($K1785=0,"Impayé","Partiel")))</f>
        <v/>
      </c>
    </row>
    <row r="1786" spans="1:13" ht="15">
      <c r="A1786" s="17"/>
      <c r="B1786" t="str">
        <f>IF($A1786="","",YEAR($A1786)*100+MONTH($A1786))</f>
        <v/>
      </c>
      <c r="D1786" t="str">
        <f>IF($C1786="","",VLOOKUP($C1786,Baux!$A:$K,2,FALSE))</f>
        <v/>
      </c>
      <c r="E1786" t="str">
        <f>IF($C1786="","",VLOOKUP(VLOOKUP($C1786,Baux!$A:$K,3,FALSE),Locataires!$A:$I,2,FALSE))</f>
        <v/>
      </c>
      <c r="F1786" t="str">
        <f>IF($C1786="","",VLOOKUP($C1786,Baux!$A:$K,8,FALSE))</f>
        <v/>
      </c>
      <c r="G1786" s="12" t="str">
        <f>IF(OR($A1786="",$F1786=""),"",DATE(YEAR($A1786),MONTH($A1786),$F1786))</f>
        <v/>
      </c>
      <c r="H1786" s="13" t="str">
        <f>IF($C1786="","",VLOOKUP($C1786,Baux!$A:$K,6,FALSE))</f>
        <v/>
      </c>
      <c r="I1786" s="13" t="str">
        <f>IF($C1786="","",VLOOKUP($C1786,Baux!$A:$K,7,FALSE))</f>
        <v/>
      </c>
      <c r="J1786" s="13" t="str">
        <f>IF($C1786="","",$H1786+$I1786)</f>
        <v/>
      </c>
      <c r="K1786" s="13" t="str">
        <f>IF($C1786="","",SUMIFS(Banque_Transactions!$E:$E,Banque_Transactions!$G:$G,$C1786&amp;"-"&amp;$B1786))</f>
        <v/>
      </c>
      <c r="L1786" s="13" t="str">
        <f>IF($C1786="","",$J1786-$K1786)</f>
        <v/>
      </c>
      <c r="M1786" t="str">
        <f>IF($C1786="","",IF($L1786&lt;=0,"Payé",IF($K1786=0,"Impayé","Partiel")))</f>
        <v/>
      </c>
    </row>
    <row r="1787" spans="1:13" ht="15">
      <c r="A1787" s="17"/>
      <c r="B1787" t="str">
        <f>IF($A1787="","",YEAR($A1787)*100+MONTH($A1787))</f>
        <v/>
      </c>
      <c r="D1787" t="str">
        <f>IF($C1787="","",VLOOKUP($C1787,Baux!$A:$K,2,FALSE))</f>
        <v/>
      </c>
      <c r="E1787" t="str">
        <f>IF($C1787="","",VLOOKUP(VLOOKUP($C1787,Baux!$A:$K,3,FALSE),Locataires!$A:$I,2,FALSE))</f>
        <v/>
      </c>
      <c r="F1787" t="str">
        <f>IF($C1787="","",VLOOKUP($C1787,Baux!$A:$K,8,FALSE))</f>
        <v/>
      </c>
      <c r="G1787" s="12" t="str">
        <f>IF(OR($A1787="",$F1787=""),"",DATE(YEAR($A1787),MONTH($A1787),$F1787))</f>
        <v/>
      </c>
      <c r="H1787" s="13" t="str">
        <f>IF($C1787="","",VLOOKUP($C1787,Baux!$A:$K,6,FALSE))</f>
        <v/>
      </c>
      <c r="I1787" s="13" t="str">
        <f>IF($C1787="","",VLOOKUP($C1787,Baux!$A:$K,7,FALSE))</f>
        <v/>
      </c>
      <c r="J1787" s="13" t="str">
        <f>IF($C1787="","",$H1787+$I1787)</f>
        <v/>
      </c>
      <c r="K1787" s="13" t="str">
        <f>IF($C1787="","",SUMIFS(Banque_Transactions!$E:$E,Banque_Transactions!$G:$G,$C1787&amp;"-"&amp;$B1787))</f>
        <v/>
      </c>
      <c r="L1787" s="13" t="str">
        <f>IF($C1787="","",$J1787-$K1787)</f>
        <v/>
      </c>
      <c r="M1787" t="str">
        <f>IF($C1787="","",IF($L1787&lt;=0,"Payé",IF($K1787=0,"Impayé","Partiel")))</f>
        <v/>
      </c>
    </row>
    <row r="1788" spans="1:13" ht="15">
      <c r="A1788" s="17"/>
      <c r="B1788" t="str">
        <f>IF($A1788="","",YEAR($A1788)*100+MONTH($A1788))</f>
        <v/>
      </c>
      <c r="D1788" t="str">
        <f>IF($C1788="","",VLOOKUP($C1788,Baux!$A:$K,2,FALSE))</f>
        <v/>
      </c>
      <c r="E1788" t="str">
        <f>IF($C1788="","",VLOOKUP(VLOOKUP($C1788,Baux!$A:$K,3,FALSE),Locataires!$A:$I,2,FALSE))</f>
        <v/>
      </c>
      <c r="F1788" t="str">
        <f>IF($C1788="","",VLOOKUP($C1788,Baux!$A:$K,8,FALSE))</f>
        <v/>
      </c>
      <c r="G1788" s="12" t="str">
        <f>IF(OR($A1788="",$F1788=""),"",DATE(YEAR($A1788),MONTH($A1788),$F1788))</f>
        <v/>
      </c>
      <c r="H1788" s="13" t="str">
        <f>IF($C1788="","",VLOOKUP($C1788,Baux!$A:$K,6,FALSE))</f>
        <v/>
      </c>
      <c r="I1788" s="13" t="str">
        <f>IF($C1788="","",VLOOKUP($C1788,Baux!$A:$K,7,FALSE))</f>
        <v/>
      </c>
      <c r="J1788" s="13" t="str">
        <f>IF($C1788="","",$H1788+$I1788)</f>
        <v/>
      </c>
      <c r="K1788" s="13" t="str">
        <f>IF($C1788="","",SUMIFS(Banque_Transactions!$E:$E,Banque_Transactions!$G:$G,$C1788&amp;"-"&amp;$B1788))</f>
        <v/>
      </c>
      <c r="L1788" s="13" t="str">
        <f>IF($C1788="","",$J1788-$K1788)</f>
        <v/>
      </c>
      <c r="M1788" t="str">
        <f>IF($C1788="","",IF($L1788&lt;=0,"Payé",IF($K1788=0,"Impayé","Partiel")))</f>
        <v/>
      </c>
    </row>
    <row r="1789" spans="1:13" ht="15">
      <c r="A1789" s="17"/>
      <c r="B1789" t="str">
        <f>IF($A1789="","",YEAR($A1789)*100+MONTH($A1789))</f>
        <v/>
      </c>
      <c r="D1789" t="str">
        <f>IF($C1789="","",VLOOKUP($C1789,Baux!$A:$K,2,FALSE))</f>
        <v/>
      </c>
      <c r="E1789" t="str">
        <f>IF($C1789="","",VLOOKUP(VLOOKUP($C1789,Baux!$A:$K,3,FALSE),Locataires!$A:$I,2,FALSE))</f>
        <v/>
      </c>
      <c r="F1789" t="str">
        <f>IF($C1789="","",VLOOKUP($C1789,Baux!$A:$K,8,FALSE))</f>
        <v/>
      </c>
      <c r="G1789" s="12" t="str">
        <f>IF(OR($A1789="",$F1789=""),"",DATE(YEAR($A1789),MONTH($A1789),$F1789))</f>
        <v/>
      </c>
      <c r="H1789" s="13" t="str">
        <f>IF($C1789="","",VLOOKUP($C1789,Baux!$A:$K,6,FALSE))</f>
        <v/>
      </c>
      <c r="I1789" s="13" t="str">
        <f>IF($C1789="","",VLOOKUP($C1789,Baux!$A:$K,7,FALSE))</f>
        <v/>
      </c>
      <c r="J1789" s="13" t="str">
        <f>IF($C1789="","",$H1789+$I1789)</f>
        <v/>
      </c>
      <c r="K1789" s="13" t="str">
        <f>IF($C1789="","",SUMIFS(Banque_Transactions!$E:$E,Banque_Transactions!$G:$G,$C1789&amp;"-"&amp;$B1789))</f>
        <v/>
      </c>
      <c r="L1789" s="13" t="str">
        <f>IF($C1789="","",$J1789-$K1789)</f>
        <v/>
      </c>
      <c r="M1789" t="str">
        <f>IF($C1789="","",IF($L1789&lt;=0,"Payé",IF($K1789=0,"Impayé","Partiel")))</f>
        <v/>
      </c>
    </row>
    <row r="1790" spans="1:13" ht="15">
      <c r="A1790" s="17"/>
      <c r="B1790" t="str">
        <f>IF($A1790="","",YEAR($A1790)*100+MONTH($A1790))</f>
        <v/>
      </c>
      <c r="D1790" t="str">
        <f>IF($C1790="","",VLOOKUP($C1790,Baux!$A:$K,2,FALSE))</f>
        <v/>
      </c>
      <c r="E1790" t="str">
        <f>IF($C1790="","",VLOOKUP(VLOOKUP($C1790,Baux!$A:$K,3,FALSE),Locataires!$A:$I,2,FALSE))</f>
        <v/>
      </c>
      <c r="F1790" t="str">
        <f>IF($C1790="","",VLOOKUP($C1790,Baux!$A:$K,8,FALSE))</f>
        <v/>
      </c>
      <c r="G1790" s="12" t="str">
        <f>IF(OR($A1790="",$F1790=""),"",DATE(YEAR($A1790),MONTH($A1790),$F1790))</f>
        <v/>
      </c>
      <c r="H1790" s="13" t="str">
        <f>IF($C1790="","",VLOOKUP($C1790,Baux!$A:$K,6,FALSE))</f>
        <v/>
      </c>
      <c r="I1790" s="13" t="str">
        <f>IF($C1790="","",VLOOKUP($C1790,Baux!$A:$K,7,FALSE))</f>
        <v/>
      </c>
      <c r="J1790" s="13" t="str">
        <f>IF($C1790="","",$H1790+$I1790)</f>
        <v/>
      </c>
      <c r="K1790" s="13" t="str">
        <f>IF($C1790="","",SUMIFS(Banque_Transactions!$E:$E,Banque_Transactions!$G:$G,$C1790&amp;"-"&amp;$B1790))</f>
        <v/>
      </c>
      <c r="L1790" s="13" t="str">
        <f>IF($C1790="","",$J1790-$K1790)</f>
        <v/>
      </c>
      <c r="M1790" t="str">
        <f>IF($C1790="","",IF($L1790&lt;=0,"Payé",IF($K1790=0,"Impayé","Partiel")))</f>
        <v/>
      </c>
    </row>
    <row r="1791" spans="1:13" ht="15">
      <c r="A1791" s="17"/>
      <c r="B1791" t="str">
        <f>IF($A1791="","",YEAR($A1791)*100+MONTH($A1791))</f>
        <v/>
      </c>
      <c r="D1791" t="str">
        <f>IF($C1791="","",VLOOKUP($C1791,Baux!$A:$K,2,FALSE))</f>
        <v/>
      </c>
      <c r="E1791" t="str">
        <f>IF($C1791="","",VLOOKUP(VLOOKUP($C1791,Baux!$A:$K,3,FALSE),Locataires!$A:$I,2,FALSE))</f>
        <v/>
      </c>
      <c r="F1791" t="str">
        <f>IF($C1791="","",VLOOKUP($C1791,Baux!$A:$K,8,FALSE))</f>
        <v/>
      </c>
      <c r="G1791" s="12" t="str">
        <f>IF(OR($A1791="",$F1791=""),"",DATE(YEAR($A1791),MONTH($A1791),$F1791))</f>
        <v/>
      </c>
      <c r="H1791" s="13" t="str">
        <f>IF($C1791="","",VLOOKUP($C1791,Baux!$A:$K,6,FALSE))</f>
        <v/>
      </c>
      <c r="I1791" s="13" t="str">
        <f>IF($C1791="","",VLOOKUP($C1791,Baux!$A:$K,7,FALSE))</f>
        <v/>
      </c>
      <c r="J1791" s="13" t="str">
        <f>IF($C1791="","",$H1791+$I1791)</f>
        <v/>
      </c>
      <c r="K1791" s="13" t="str">
        <f>IF($C1791="","",SUMIFS(Banque_Transactions!$E:$E,Banque_Transactions!$G:$G,$C1791&amp;"-"&amp;$B1791))</f>
        <v/>
      </c>
      <c r="L1791" s="13" t="str">
        <f>IF($C1791="","",$J1791-$K1791)</f>
        <v/>
      </c>
      <c r="M1791" t="str">
        <f>IF($C1791="","",IF($L1791&lt;=0,"Payé",IF($K1791=0,"Impayé","Partiel")))</f>
        <v/>
      </c>
    </row>
    <row r="1792" spans="1:13" ht="15">
      <c r="A1792" s="17"/>
      <c r="B1792" t="str">
        <f>IF($A1792="","",YEAR($A1792)*100+MONTH($A1792))</f>
        <v/>
      </c>
      <c r="D1792" t="str">
        <f>IF($C1792="","",VLOOKUP($C1792,Baux!$A:$K,2,FALSE))</f>
        <v/>
      </c>
      <c r="E1792" t="str">
        <f>IF($C1792="","",VLOOKUP(VLOOKUP($C1792,Baux!$A:$K,3,FALSE),Locataires!$A:$I,2,FALSE))</f>
        <v/>
      </c>
      <c r="F1792" t="str">
        <f>IF($C1792="","",VLOOKUP($C1792,Baux!$A:$K,8,FALSE))</f>
        <v/>
      </c>
      <c r="G1792" s="12" t="str">
        <f>IF(OR($A1792="",$F1792=""),"",DATE(YEAR($A1792),MONTH($A1792),$F1792))</f>
        <v/>
      </c>
      <c r="H1792" s="13" t="str">
        <f>IF($C1792="","",VLOOKUP($C1792,Baux!$A:$K,6,FALSE))</f>
        <v/>
      </c>
      <c r="I1792" s="13" t="str">
        <f>IF($C1792="","",VLOOKUP($C1792,Baux!$A:$K,7,FALSE))</f>
        <v/>
      </c>
      <c r="J1792" s="13" t="str">
        <f>IF($C1792="","",$H1792+$I1792)</f>
        <v/>
      </c>
      <c r="K1792" s="13" t="str">
        <f>IF($C1792="","",SUMIFS(Banque_Transactions!$E:$E,Banque_Transactions!$G:$G,$C1792&amp;"-"&amp;$B1792))</f>
        <v/>
      </c>
      <c r="L1792" s="13" t="str">
        <f>IF($C1792="","",$J1792-$K1792)</f>
        <v/>
      </c>
      <c r="M1792" t="str">
        <f>IF($C1792="","",IF($L1792&lt;=0,"Payé",IF($K1792=0,"Impayé","Partiel")))</f>
        <v/>
      </c>
    </row>
    <row r="1793" spans="1:13" ht="15">
      <c r="A1793" s="17"/>
      <c r="B1793" t="str">
        <f>IF($A1793="","",YEAR($A1793)*100+MONTH($A1793))</f>
        <v/>
      </c>
      <c r="D1793" t="str">
        <f>IF($C1793="","",VLOOKUP($C1793,Baux!$A:$K,2,FALSE))</f>
        <v/>
      </c>
      <c r="E1793" t="str">
        <f>IF($C1793="","",VLOOKUP(VLOOKUP($C1793,Baux!$A:$K,3,FALSE),Locataires!$A:$I,2,FALSE))</f>
        <v/>
      </c>
      <c r="F1793" t="str">
        <f>IF($C1793="","",VLOOKUP($C1793,Baux!$A:$K,8,FALSE))</f>
        <v/>
      </c>
      <c r="G1793" s="12" t="str">
        <f>IF(OR($A1793="",$F1793=""),"",DATE(YEAR($A1793),MONTH($A1793),$F1793))</f>
        <v/>
      </c>
      <c r="H1793" s="13" t="str">
        <f>IF($C1793="","",VLOOKUP($C1793,Baux!$A:$K,6,FALSE))</f>
        <v/>
      </c>
      <c r="I1793" s="13" t="str">
        <f>IF($C1793="","",VLOOKUP($C1793,Baux!$A:$K,7,FALSE))</f>
        <v/>
      </c>
      <c r="J1793" s="13" t="str">
        <f>IF($C1793="","",$H1793+$I1793)</f>
        <v/>
      </c>
      <c r="K1793" s="13" t="str">
        <f>IF($C1793="","",SUMIFS(Banque_Transactions!$E:$E,Banque_Transactions!$G:$G,$C1793&amp;"-"&amp;$B1793))</f>
        <v/>
      </c>
      <c r="L1793" s="13" t="str">
        <f>IF($C1793="","",$J1793-$K1793)</f>
        <v/>
      </c>
      <c r="M1793" t="str">
        <f>IF($C1793="","",IF($L1793&lt;=0,"Payé",IF($K1793=0,"Impayé","Partiel")))</f>
        <v/>
      </c>
    </row>
    <row r="1794" spans="1:13" ht="15">
      <c r="A1794" s="17"/>
      <c r="B1794" t="str">
        <f>IF($A1794="","",YEAR($A1794)*100+MONTH($A1794))</f>
        <v/>
      </c>
      <c r="D1794" t="str">
        <f>IF($C1794="","",VLOOKUP($C1794,Baux!$A:$K,2,FALSE))</f>
        <v/>
      </c>
      <c r="E1794" t="str">
        <f>IF($C1794="","",VLOOKUP(VLOOKUP($C1794,Baux!$A:$K,3,FALSE),Locataires!$A:$I,2,FALSE))</f>
        <v/>
      </c>
      <c r="F1794" t="str">
        <f>IF($C1794="","",VLOOKUP($C1794,Baux!$A:$K,8,FALSE))</f>
        <v/>
      </c>
      <c r="G1794" s="12" t="str">
        <f>IF(OR($A1794="",$F1794=""),"",DATE(YEAR($A1794),MONTH($A1794),$F1794))</f>
        <v/>
      </c>
      <c r="H1794" s="13" t="str">
        <f>IF($C1794="","",VLOOKUP($C1794,Baux!$A:$K,6,FALSE))</f>
        <v/>
      </c>
      <c r="I1794" s="13" t="str">
        <f>IF($C1794="","",VLOOKUP($C1794,Baux!$A:$K,7,FALSE))</f>
        <v/>
      </c>
      <c r="J1794" s="13" t="str">
        <f>IF($C1794="","",$H1794+$I1794)</f>
        <v/>
      </c>
      <c r="K1794" s="13" t="str">
        <f>IF($C1794="","",SUMIFS(Banque_Transactions!$E:$E,Banque_Transactions!$G:$G,$C1794&amp;"-"&amp;$B1794))</f>
        <v/>
      </c>
      <c r="L1794" s="13" t="str">
        <f>IF($C1794="","",$J1794-$K1794)</f>
        <v/>
      </c>
      <c r="M1794" t="str">
        <f>IF($C1794="","",IF($L1794&lt;=0,"Payé",IF($K1794=0,"Impayé","Partiel")))</f>
        <v/>
      </c>
    </row>
    <row r="1795" spans="1:13" ht="15">
      <c r="A1795" s="17"/>
      <c r="B1795" t="str">
        <f>IF($A1795="","",YEAR($A1795)*100+MONTH($A1795))</f>
        <v/>
      </c>
      <c r="D1795" t="str">
        <f>IF($C1795="","",VLOOKUP($C1795,Baux!$A:$K,2,FALSE))</f>
        <v/>
      </c>
      <c r="E1795" t="str">
        <f>IF($C1795="","",VLOOKUP(VLOOKUP($C1795,Baux!$A:$K,3,FALSE),Locataires!$A:$I,2,FALSE))</f>
        <v/>
      </c>
      <c r="F1795" t="str">
        <f>IF($C1795="","",VLOOKUP($C1795,Baux!$A:$K,8,FALSE))</f>
        <v/>
      </c>
      <c r="G1795" s="12" t="str">
        <f>IF(OR($A1795="",$F1795=""),"",DATE(YEAR($A1795),MONTH($A1795),$F1795))</f>
        <v/>
      </c>
      <c r="H1795" s="13" t="str">
        <f>IF($C1795="","",VLOOKUP($C1795,Baux!$A:$K,6,FALSE))</f>
        <v/>
      </c>
      <c r="I1795" s="13" t="str">
        <f>IF($C1795="","",VLOOKUP($C1795,Baux!$A:$K,7,FALSE))</f>
        <v/>
      </c>
      <c r="J1795" s="13" t="str">
        <f>IF($C1795="","",$H1795+$I1795)</f>
        <v/>
      </c>
      <c r="K1795" s="13" t="str">
        <f>IF($C1795="","",SUMIFS(Banque_Transactions!$E:$E,Banque_Transactions!$G:$G,$C1795&amp;"-"&amp;$B1795))</f>
        <v/>
      </c>
      <c r="L1795" s="13" t="str">
        <f>IF($C1795="","",$J1795-$K1795)</f>
        <v/>
      </c>
      <c r="M1795" t="str">
        <f>IF($C1795="","",IF($L1795&lt;=0,"Payé",IF($K1795=0,"Impayé","Partiel")))</f>
        <v/>
      </c>
    </row>
    <row r="1796" spans="1:13" ht="15">
      <c r="A1796" s="17"/>
      <c r="B1796" t="str">
        <f>IF($A1796="","",YEAR($A1796)*100+MONTH($A1796))</f>
        <v/>
      </c>
      <c r="D1796" t="str">
        <f>IF($C1796="","",VLOOKUP($C1796,Baux!$A:$K,2,FALSE))</f>
        <v/>
      </c>
      <c r="E1796" t="str">
        <f>IF($C1796="","",VLOOKUP(VLOOKUP($C1796,Baux!$A:$K,3,FALSE),Locataires!$A:$I,2,FALSE))</f>
        <v/>
      </c>
      <c r="F1796" t="str">
        <f>IF($C1796="","",VLOOKUP($C1796,Baux!$A:$K,8,FALSE))</f>
        <v/>
      </c>
      <c r="G1796" s="12" t="str">
        <f>IF(OR($A1796="",$F1796=""),"",DATE(YEAR($A1796),MONTH($A1796),$F1796))</f>
        <v/>
      </c>
      <c r="H1796" s="13" t="str">
        <f>IF($C1796="","",VLOOKUP($C1796,Baux!$A:$K,6,FALSE))</f>
        <v/>
      </c>
      <c r="I1796" s="13" t="str">
        <f>IF($C1796="","",VLOOKUP($C1796,Baux!$A:$K,7,FALSE))</f>
        <v/>
      </c>
      <c r="J1796" s="13" t="str">
        <f>IF($C1796="","",$H1796+$I1796)</f>
        <v/>
      </c>
      <c r="K1796" s="13" t="str">
        <f>IF($C1796="","",SUMIFS(Banque_Transactions!$E:$E,Banque_Transactions!$G:$G,$C1796&amp;"-"&amp;$B1796))</f>
        <v/>
      </c>
      <c r="L1796" s="13" t="str">
        <f>IF($C1796="","",$J1796-$K1796)</f>
        <v/>
      </c>
      <c r="M1796" t="str">
        <f>IF($C1796="","",IF($L1796&lt;=0,"Payé",IF($K1796=0,"Impayé","Partiel")))</f>
        <v/>
      </c>
    </row>
    <row r="1797" spans="1:13" ht="15">
      <c r="A1797" s="17"/>
      <c r="B1797" t="str">
        <f>IF($A1797="","",YEAR($A1797)*100+MONTH($A1797))</f>
        <v/>
      </c>
      <c r="D1797" t="str">
        <f>IF($C1797="","",VLOOKUP($C1797,Baux!$A:$K,2,FALSE))</f>
        <v/>
      </c>
      <c r="E1797" t="str">
        <f>IF($C1797="","",VLOOKUP(VLOOKUP($C1797,Baux!$A:$K,3,FALSE),Locataires!$A:$I,2,FALSE))</f>
        <v/>
      </c>
      <c r="F1797" t="str">
        <f>IF($C1797="","",VLOOKUP($C1797,Baux!$A:$K,8,FALSE))</f>
        <v/>
      </c>
      <c r="G1797" s="12" t="str">
        <f>IF(OR($A1797="",$F1797=""),"",DATE(YEAR($A1797),MONTH($A1797),$F1797))</f>
        <v/>
      </c>
      <c r="H1797" s="13" t="str">
        <f>IF($C1797="","",VLOOKUP($C1797,Baux!$A:$K,6,FALSE))</f>
        <v/>
      </c>
      <c r="I1797" s="13" t="str">
        <f>IF($C1797="","",VLOOKUP($C1797,Baux!$A:$K,7,FALSE))</f>
        <v/>
      </c>
      <c r="J1797" s="13" t="str">
        <f>IF($C1797="","",$H1797+$I1797)</f>
        <v/>
      </c>
      <c r="K1797" s="13" t="str">
        <f>IF($C1797="","",SUMIFS(Banque_Transactions!$E:$E,Banque_Transactions!$G:$G,$C1797&amp;"-"&amp;$B1797))</f>
        <v/>
      </c>
      <c r="L1797" s="13" t="str">
        <f>IF($C1797="","",$J1797-$K1797)</f>
        <v/>
      </c>
      <c r="M1797" t="str">
        <f>IF($C1797="","",IF($L1797&lt;=0,"Payé",IF($K1797=0,"Impayé","Partiel")))</f>
        <v/>
      </c>
    </row>
    <row r="1798" spans="1:13" ht="15">
      <c r="A1798" s="17"/>
      <c r="B1798" t="str">
        <f>IF($A1798="","",YEAR($A1798)*100+MONTH($A1798))</f>
        <v/>
      </c>
      <c r="D1798" t="str">
        <f>IF($C1798="","",VLOOKUP($C1798,Baux!$A:$K,2,FALSE))</f>
        <v/>
      </c>
      <c r="E1798" t="str">
        <f>IF($C1798="","",VLOOKUP(VLOOKUP($C1798,Baux!$A:$K,3,FALSE),Locataires!$A:$I,2,FALSE))</f>
        <v/>
      </c>
      <c r="F1798" t="str">
        <f>IF($C1798="","",VLOOKUP($C1798,Baux!$A:$K,8,FALSE))</f>
        <v/>
      </c>
      <c r="G1798" s="12" t="str">
        <f>IF(OR($A1798="",$F1798=""),"",DATE(YEAR($A1798),MONTH($A1798),$F1798))</f>
        <v/>
      </c>
      <c r="H1798" s="13" t="str">
        <f>IF($C1798="","",VLOOKUP($C1798,Baux!$A:$K,6,FALSE))</f>
        <v/>
      </c>
      <c r="I1798" s="13" t="str">
        <f>IF($C1798="","",VLOOKUP($C1798,Baux!$A:$K,7,FALSE))</f>
        <v/>
      </c>
      <c r="J1798" s="13" t="str">
        <f>IF($C1798="","",$H1798+$I1798)</f>
        <v/>
      </c>
      <c r="K1798" s="13" t="str">
        <f>IF($C1798="","",SUMIFS(Banque_Transactions!$E:$E,Banque_Transactions!$G:$G,$C1798&amp;"-"&amp;$B1798))</f>
        <v/>
      </c>
      <c r="L1798" s="13" t="str">
        <f>IF($C1798="","",$J1798-$K1798)</f>
        <v/>
      </c>
      <c r="M1798" t="str">
        <f>IF($C1798="","",IF($L1798&lt;=0,"Payé",IF($K1798=0,"Impayé","Partiel")))</f>
        <v/>
      </c>
    </row>
    <row r="1799" spans="1:13" ht="15">
      <c r="A1799" s="17"/>
      <c r="B1799" t="str">
        <f>IF($A1799="","",YEAR($A1799)*100+MONTH($A1799))</f>
        <v/>
      </c>
      <c r="D1799" t="str">
        <f>IF($C1799="","",VLOOKUP($C1799,Baux!$A:$K,2,FALSE))</f>
        <v/>
      </c>
      <c r="E1799" t="str">
        <f>IF($C1799="","",VLOOKUP(VLOOKUP($C1799,Baux!$A:$K,3,FALSE),Locataires!$A:$I,2,FALSE))</f>
        <v/>
      </c>
      <c r="F1799" t="str">
        <f>IF($C1799="","",VLOOKUP($C1799,Baux!$A:$K,8,FALSE))</f>
        <v/>
      </c>
      <c r="G1799" s="12" t="str">
        <f>IF(OR($A1799="",$F1799=""),"",DATE(YEAR($A1799),MONTH($A1799),$F1799))</f>
        <v/>
      </c>
      <c r="H1799" s="13" t="str">
        <f>IF($C1799="","",VLOOKUP($C1799,Baux!$A:$K,6,FALSE))</f>
        <v/>
      </c>
      <c r="I1799" s="13" t="str">
        <f>IF($C1799="","",VLOOKUP($C1799,Baux!$A:$K,7,FALSE))</f>
        <v/>
      </c>
      <c r="J1799" s="13" t="str">
        <f>IF($C1799="","",$H1799+$I1799)</f>
        <v/>
      </c>
      <c r="K1799" s="13" t="str">
        <f>IF($C1799="","",SUMIFS(Banque_Transactions!$E:$E,Banque_Transactions!$G:$G,$C1799&amp;"-"&amp;$B1799))</f>
        <v/>
      </c>
      <c r="L1799" s="13" t="str">
        <f>IF($C1799="","",$J1799-$K1799)</f>
        <v/>
      </c>
      <c r="M1799" t="str">
        <f>IF($C1799="","",IF($L1799&lt;=0,"Payé",IF($K1799=0,"Impayé","Partiel")))</f>
        <v/>
      </c>
    </row>
    <row r="1800" spans="1:13" ht="15">
      <c r="A1800" s="17"/>
      <c r="B1800" t="str">
        <f>IF($A1800="","",YEAR($A1800)*100+MONTH($A1800))</f>
        <v/>
      </c>
      <c r="D1800" t="str">
        <f>IF($C1800="","",VLOOKUP($C1800,Baux!$A:$K,2,FALSE))</f>
        <v/>
      </c>
      <c r="E1800" t="str">
        <f>IF($C1800="","",VLOOKUP(VLOOKUP($C1800,Baux!$A:$K,3,FALSE),Locataires!$A:$I,2,FALSE))</f>
        <v/>
      </c>
      <c r="F1800" t="str">
        <f>IF($C1800="","",VLOOKUP($C1800,Baux!$A:$K,8,FALSE))</f>
        <v/>
      </c>
      <c r="G1800" s="12" t="str">
        <f>IF(OR($A1800="",$F1800=""),"",DATE(YEAR($A1800),MONTH($A1800),$F1800))</f>
        <v/>
      </c>
      <c r="H1800" s="13" t="str">
        <f>IF($C1800="","",VLOOKUP($C1800,Baux!$A:$K,6,FALSE))</f>
        <v/>
      </c>
      <c r="I1800" s="13" t="str">
        <f>IF($C1800="","",VLOOKUP($C1800,Baux!$A:$K,7,FALSE))</f>
        <v/>
      </c>
      <c r="J1800" s="13" t="str">
        <f>IF($C1800="","",$H1800+$I1800)</f>
        <v/>
      </c>
      <c r="K1800" s="13" t="str">
        <f>IF($C1800="","",SUMIFS(Banque_Transactions!$E:$E,Banque_Transactions!$G:$G,$C1800&amp;"-"&amp;$B1800))</f>
        <v/>
      </c>
      <c r="L1800" s="13" t="str">
        <f>IF($C1800="","",$J1800-$K1800)</f>
        <v/>
      </c>
      <c r="M1800" t="str">
        <f>IF($C1800="","",IF($L1800&lt;=0,"Payé",IF($K1800=0,"Impayé","Partiel")))</f>
        <v/>
      </c>
    </row>
    <row r="1801" spans="1:13" ht="15">
      <c r="A1801" s="17"/>
      <c r="B1801" t="str">
        <f>IF($A1801="","",YEAR($A1801)*100+MONTH($A1801))</f>
        <v/>
      </c>
      <c r="D1801" t="str">
        <f>IF($C1801="","",VLOOKUP($C1801,Baux!$A:$K,2,FALSE))</f>
        <v/>
      </c>
      <c r="E1801" t="str">
        <f>IF($C1801="","",VLOOKUP(VLOOKUP($C1801,Baux!$A:$K,3,FALSE),Locataires!$A:$I,2,FALSE))</f>
        <v/>
      </c>
      <c r="F1801" t="str">
        <f>IF($C1801="","",VLOOKUP($C1801,Baux!$A:$K,8,FALSE))</f>
        <v/>
      </c>
      <c r="G1801" s="12" t="str">
        <f>IF(OR($A1801="",$F1801=""),"",DATE(YEAR($A1801),MONTH($A1801),$F1801))</f>
        <v/>
      </c>
      <c r="H1801" s="13" t="str">
        <f>IF($C1801="","",VLOOKUP($C1801,Baux!$A:$K,6,FALSE))</f>
        <v/>
      </c>
      <c r="I1801" s="13" t="str">
        <f>IF($C1801="","",VLOOKUP($C1801,Baux!$A:$K,7,FALSE))</f>
        <v/>
      </c>
      <c r="J1801" s="13" t="str">
        <f>IF($C1801="","",$H1801+$I1801)</f>
        <v/>
      </c>
      <c r="K1801" s="13" t="str">
        <f>IF($C1801="","",SUMIFS(Banque_Transactions!$E:$E,Banque_Transactions!$G:$G,$C1801&amp;"-"&amp;$B1801))</f>
        <v/>
      </c>
      <c r="L1801" s="13" t="str">
        <f>IF($C1801="","",$J1801-$K1801)</f>
        <v/>
      </c>
      <c r="M1801" t="str">
        <f>IF($C1801="","",IF($L1801&lt;=0,"Payé",IF($K1801=0,"Impayé","Partiel")))</f>
        <v/>
      </c>
    </row>
    <row r="1802" spans="1:13" ht="15">
      <c r="A1802" s="17"/>
      <c r="B1802" t="str">
        <f>IF($A1802="","",YEAR($A1802)*100+MONTH($A1802))</f>
        <v/>
      </c>
      <c r="D1802" t="str">
        <f>IF($C1802="","",VLOOKUP($C1802,Baux!$A:$K,2,FALSE))</f>
        <v/>
      </c>
      <c r="E1802" t="str">
        <f>IF($C1802="","",VLOOKUP(VLOOKUP($C1802,Baux!$A:$K,3,FALSE),Locataires!$A:$I,2,FALSE))</f>
        <v/>
      </c>
      <c r="F1802" t="str">
        <f>IF($C1802="","",VLOOKUP($C1802,Baux!$A:$K,8,FALSE))</f>
        <v/>
      </c>
      <c r="G1802" s="12" t="str">
        <f>IF(OR($A1802="",$F1802=""),"",DATE(YEAR($A1802),MONTH($A1802),$F1802))</f>
        <v/>
      </c>
      <c r="H1802" s="13" t="str">
        <f>IF($C1802="","",VLOOKUP($C1802,Baux!$A:$K,6,FALSE))</f>
        <v/>
      </c>
      <c r="I1802" s="13" t="str">
        <f>IF($C1802="","",VLOOKUP($C1802,Baux!$A:$K,7,FALSE))</f>
        <v/>
      </c>
      <c r="J1802" s="13" t="str">
        <f>IF($C1802="","",$H1802+$I1802)</f>
        <v/>
      </c>
      <c r="K1802" s="13" t="str">
        <f>IF($C1802="","",SUMIFS(Banque_Transactions!$E:$E,Banque_Transactions!$G:$G,$C1802&amp;"-"&amp;$B1802))</f>
        <v/>
      </c>
      <c r="L1802" s="13" t="str">
        <f>IF($C1802="","",$J1802-$K1802)</f>
        <v/>
      </c>
      <c r="M1802" t="str">
        <f>IF($C1802="","",IF($L1802&lt;=0,"Payé",IF($K1802=0,"Impayé","Partiel")))</f>
        <v/>
      </c>
    </row>
    <row r="1803" spans="1:13" ht="15">
      <c r="A1803" s="17"/>
      <c r="B1803" t="str">
        <f>IF($A1803="","",YEAR($A1803)*100+MONTH($A1803))</f>
        <v/>
      </c>
      <c r="D1803" t="str">
        <f>IF($C1803="","",VLOOKUP($C1803,Baux!$A:$K,2,FALSE))</f>
        <v/>
      </c>
      <c r="E1803" t="str">
        <f>IF($C1803="","",VLOOKUP(VLOOKUP($C1803,Baux!$A:$K,3,FALSE),Locataires!$A:$I,2,FALSE))</f>
        <v/>
      </c>
      <c r="F1803" t="str">
        <f>IF($C1803="","",VLOOKUP($C1803,Baux!$A:$K,8,FALSE))</f>
        <v/>
      </c>
      <c r="G1803" s="12" t="str">
        <f>IF(OR($A1803="",$F1803=""),"",DATE(YEAR($A1803),MONTH($A1803),$F1803))</f>
        <v/>
      </c>
      <c r="H1803" s="13" t="str">
        <f>IF($C1803="","",VLOOKUP($C1803,Baux!$A:$K,6,FALSE))</f>
        <v/>
      </c>
      <c r="I1803" s="13" t="str">
        <f>IF($C1803="","",VLOOKUP($C1803,Baux!$A:$K,7,FALSE))</f>
        <v/>
      </c>
      <c r="J1803" s="13" t="str">
        <f>IF($C1803="","",$H1803+$I1803)</f>
        <v/>
      </c>
      <c r="K1803" s="13" t="str">
        <f>IF($C1803="","",SUMIFS(Banque_Transactions!$E:$E,Banque_Transactions!$G:$G,$C1803&amp;"-"&amp;$B1803))</f>
        <v/>
      </c>
      <c r="L1803" s="13" t="str">
        <f>IF($C1803="","",$J1803-$K1803)</f>
        <v/>
      </c>
      <c r="M1803" t="str">
        <f>IF($C1803="","",IF($L1803&lt;=0,"Payé",IF($K1803=0,"Impayé","Partiel")))</f>
        <v/>
      </c>
    </row>
    <row r="1804" spans="1:13" ht="15">
      <c r="A1804" s="17"/>
      <c r="B1804" t="str">
        <f>IF($A1804="","",YEAR($A1804)*100+MONTH($A1804))</f>
        <v/>
      </c>
      <c r="D1804" t="str">
        <f>IF($C1804="","",VLOOKUP($C1804,Baux!$A:$K,2,FALSE))</f>
        <v/>
      </c>
      <c r="E1804" t="str">
        <f>IF($C1804="","",VLOOKUP(VLOOKUP($C1804,Baux!$A:$K,3,FALSE),Locataires!$A:$I,2,FALSE))</f>
        <v/>
      </c>
      <c r="F1804" t="str">
        <f>IF($C1804="","",VLOOKUP($C1804,Baux!$A:$K,8,FALSE))</f>
        <v/>
      </c>
      <c r="G1804" s="12" t="str">
        <f>IF(OR($A1804="",$F1804=""),"",DATE(YEAR($A1804),MONTH($A1804),$F1804))</f>
        <v/>
      </c>
      <c r="H1804" s="13" t="str">
        <f>IF($C1804="","",VLOOKUP($C1804,Baux!$A:$K,6,FALSE))</f>
        <v/>
      </c>
      <c r="I1804" s="13" t="str">
        <f>IF($C1804="","",VLOOKUP($C1804,Baux!$A:$K,7,FALSE))</f>
        <v/>
      </c>
      <c r="J1804" s="13" t="str">
        <f>IF($C1804="","",$H1804+$I1804)</f>
        <v/>
      </c>
      <c r="K1804" s="13" t="str">
        <f>IF($C1804="","",SUMIFS(Banque_Transactions!$E:$E,Banque_Transactions!$G:$G,$C1804&amp;"-"&amp;$B1804))</f>
        <v/>
      </c>
      <c r="L1804" s="13" t="str">
        <f>IF($C1804="","",$J1804-$K1804)</f>
        <v/>
      </c>
      <c r="M1804" t="str">
        <f>IF($C1804="","",IF($L1804&lt;=0,"Payé",IF($K1804=0,"Impayé","Partiel")))</f>
        <v/>
      </c>
    </row>
    <row r="1805" spans="1:13" ht="15">
      <c r="A1805" s="17"/>
      <c r="B1805" t="str">
        <f>IF($A1805="","",YEAR($A1805)*100+MONTH($A1805))</f>
        <v/>
      </c>
      <c r="D1805" t="str">
        <f>IF($C1805="","",VLOOKUP($C1805,Baux!$A:$K,2,FALSE))</f>
        <v/>
      </c>
      <c r="E1805" t="str">
        <f>IF($C1805="","",VLOOKUP(VLOOKUP($C1805,Baux!$A:$K,3,FALSE),Locataires!$A:$I,2,FALSE))</f>
        <v/>
      </c>
      <c r="F1805" t="str">
        <f>IF($C1805="","",VLOOKUP($C1805,Baux!$A:$K,8,FALSE))</f>
        <v/>
      </c>
      <c r="G1805" s="12" t="str">
        <f>IF(OR($A1805="",$F1805=""),"",DATE(YEAR($A1805),MONTH($A1805),$F1805))</f>
        <v/>
      </c>
      <c r="H1805" s="13" t="str">
        <f>IF($C1805="","",VLOOKUP($C1805,Baux!$A:$K,6,FALSE))</f>
        <v/>
      </c>
      <c r="I1805" s="13" t="str">
        <f>IF($C1805="","",VLOOKUP($C1805,Baux!$A:$K,7,FALSE))</f>
        <v/>
      </c>
      <c r="J1805" s="13" t="str">
        <f>IF($C1805="","",$H1805+$I1805)</f>
        <v/>
      </c>
      <c r="K1805" s="13" t="str">
        <f>IF($C1805="","",SUMIFS(Banque_Transactions!$E:$E,Banque_Transactions!$G:$G,$C1805&amp;"-"&amp;$B1805))</f>
        <v/>
      </c>
      <c r="L1805" s="13" t="str">
        <f>IF($C1805="","",$J1805-$K1805)</f>
        <v/>
      </c>
      <c r="M1805" t="str">
        <f>IF($C1805="","",IF($L1805&lt;=0,"Payé",IF($K1805=0,"Impayé","Partiel")))</f>
        <v/>
      </c>
    </row>
    <row r="1806" spans="1:13" ht="15">
      <c r="A1806" s="17"/>
      <c r="B1806" t="str">
        <f>IF($A1806="","",YEAR($A1806)*100+MONTH($A1806))</f>
        <v/>
      </c>
      <c r="D1806" t="str">
        <f>IF($C1806="","",VLOOKUP($C1806,Baux!$A:$K,2,FALSE))</f>
        <v/>
      </c>
      <c r="E1806" t="str">
        <f>IF($C1806="","",VLOOKUP(VLOOKUP($C1806,Baux!$A:$K,3,FALSE),Locataires!$A:$I,2,FALSE))</f>
        <v/>
      </c>
      <c r="F1806" t="str">
        <f>IF($C1806="","",VLOOKUP($C1806,Baux!$A:$K,8,FALSE))</f>
        <v/>
      </c>
      <c r="G1806" s="12" t="str">
        <f>IF(OR($A1806="",$F1806=""),"",DATE(YEAR($A1806),MONTH($A1806),$F1806))</f>
        <v/>
      </c>
      <c r="H1806" s="13" t="str">
        <f>IF($C1806="","",VLOOKUP($C1806,Baux!$A:$K,6,FALSE))</f>
        <v/>
      </c>
      <c r="I1806" s="13" t="str">
        <f>IF($C1806="","",VLOOKUP($C1806,Baux!$A:$K,7,FALSE))</f>
        <v/>
      </c>
      <c r="J1806" s="13" t="str">
        <f>IF($C1806="","",$H1806+$I1806)</f>
        <v/>
      </c>
      <c r="K1806" s="13" t="str">
        <f>IF($C1806="","",SUMIFS(Banque_Transactions!$E:$E,Banque_Transactions!$G:$G,$C1806&amp;"-"&amp;$B1806))</f>
        <v/>
      </c>
      <c r="L1806" s="13" t="str">
        <f>IF($C1806="","",$J1806-$K1806)</f>
        <v/>
      </c>
      <c r="M1806" t="str">
        <f>IF($C1806="","",IF($L1806&lt;=0,"Payé",IF($K1806=0,"Impayé","Partiel")))</f>
        <v/>
      </c>
    </row>
    <row r="1807" spans="1:13" ht="15">
      <c r="A1807" s="17"/>
      <c r="B1807" t="str">
        <f>IF($A1807="","",YEAR($A1807)*100+MONTH($A1807))</f>
        <v/>
      </c>
      <c r="D1807" t="str">
        <f>IF($C1807="","",VLOOKUP($C1807,Baux!$A:$K,2,FALSE))</f>
        <v/>
      </c>
      <c r="E1807" t="str">
        <f>IF($C1807="","",VLOOKUP(VLOOKUP($C1807,Baux!$A:$K,3,FALSE),Locataires!$A:$I,2,FALSE))</f>
        <v/>
      </c>
      <c r="F1807" t="str">
        <f>IF($C1807="","",VLOOKUP($C1807,Baux!$A:$K,8,FALSE))</f>
        <v/>
      </c>
      <c r="G1807" s="12" t="str">
        <f>IF(OR($A1807="",$F1807=""),"",DATE(YEAR($A1807),MONTH($A1807),$F1807))</f>
        <v/>
      </c>
      <c r="H1807" s="13" t="str">
        <f>IF($C1807="","",VLOOKUP($C1807,Baux!$A:$K,6,FALSE))</f>
        <v/>
      </c>
      <c r="I1807" s="13" t="str">
        <f>IF($C1807="","",VLOOKUP($C1807,Baux!$A:$K,7,FALSE))</f>
        <v/>
      </c>
      <c r="J1807" s="13" t="str">
        <f>IF($C1807="","",$H1807+$I1807)</f>
        <v/>
      </c>
      <c r="K1807" s="13" t="str">
        <f>IF($C1807="","",SUMIFS(Banque_Transactions!$E:$E,Banque_Transactions!$G:$G,$C1807&amp;"-"&amp;$B1807))</f>
        <v/>
      </c>
      <c r="L1807" s="13" t="str">
        <f>IF($C1807="","",$J1807-$K1807)</f>
        <v/>
      </c>
      <c r="M1807" t="str">
        <f>IF($C1807="","",IF($L1807&lt;=0,"Payé",IF($K1807=0,"Impayé","Partiel")))</f>
        <v/>
      </c>
    </row>
    <row r="1808" spans="1:13" ht="15">
      <c r="A1808" s="17"/>
      <c r="B1808" t="str">
        <f>IF($A1808="","",YEAR($A1808)*100+MONTH($A1808))</f>
        <v/>
      </c>
      <c r="D1808" t="str">
        <f>IF($C1808="","",VLOOKUP($C1808,Baux!$A:$K,2,FALSE))</f>
        <v/>
      </c>
      <c r="E1808" t="str">
        <f>IF($C1808="","",VLOOKUP(VLOOKUP($C1808,Baux!$A:$K,3,FALSE),Locataires!$A:$I,2,FALSE))</f>
        <v/>
      </c>
      <c r="F1808" t="str">
        <f>IF($C1808="","",VLOOKUP($C1808,Baux!$A:$K,8,FALSE))</f>
        <v/>
      </c>
      <c r="G1808" s="12" t="str">
        <f>IF(OR($A1808="",$F1808=""),"",DATE(YEAR($A1808),MONTH($A1808),$F1808))</f>
        <v/>
      </c>
      <c r="H1808" s="13" t="str">
        <f>IF($C1808="","",VLOOKUP($C1808,Baux!$A:$K,6,FALSE))</f>
        <v/>
      </c>
      <c r="I1808" s="13" t="str">
        <f>IF($C1808="","",VLOOKUP($C1808,Baux!$A:$K,7,FALSE))</f>
        <v/>
      </c>
      <c r="J1808" s="13" t="str">
        <f>IF($C1808="","",$H1808+$I1808)</f>
        <v/>
      </c>
      <c r="K1808" s="13" t="str">
        <f>IF($C1808="","",SUMIFS(Banque_Transactions!$E:$E,Banque_Transactions!$G:$G,$C1808&amp;"-"&amp;$B1808))</f>
        <v/>
      </c>
      <c r="L1808" s="13" t="str">
        <f>IF($C1808="","",$J1808-$K1808)</f>
        <v/>
      </c>
      <c r="M1808" t="str">
        <f>IF($C1808="","",IF($L1808&lt;=0,"Payé",IF($K1808=0,"Impayé","Partiel")))</f>
        <v/>
      </c>
    </row>
    <row r="1809" spans="1:13" ht="15">
      <c r="A1809" s="17"/>
      <c r="B1809" t="str">
        <f>IF($A1809="","",YEAR($A1809)*100+MONTH($A1809))</f>
        <v/>
      </c>
      <c r="D1809" t="str">
        <f>IF($C1809="","",VLOOKUP($C1809,Baux!$A:$K,2,FALSE))</f>
        <v/>
      </c>
      <c r="E1809" t="str">
        <f>IF($C1809="","",VLOOKUP(VLOOKUP($C1809,Baux!$A:$K,3,FALSE),Locataires!$A:$I,2,FALSE))</f>
        <v/>
      </c>
      <c r="F1809" t="str">
        <f>IF($C1809="","",VLOOKUP($C1809,Baux!$A:$K,8,FALSE))</f>
        <v/>
      </c>
      <c r="G1809" s="12" t="str">
        <f>IF(OR($A1809="",$F1809=""),"",DATE(YEAR($A1809),MONTH($A1809),$F1809))</f>
        <v/>
      </c>
      <c r="H1809" s="13" t="str">
        <f>IF($C1809="","",VLOOKUP($C1809,Baux!$A:$K,6,FALSE))</f>
        <v/>
      </c>
      <c r="I1809" s="13" t="str">
        <f>IF($C1809="","",VLOOKUP($C1809,Baux!$A:$K,7,FALSE))</f>
        <v/>
      </c>
      <c r="J1809" s="13" t="str">
        <f>IF($C1809="","",$H1809+$I1809)</f>
        <v/>
      </c>
      <c r="K1809" s="13" t="str">
        <f>IF($C1809="","",SUMIFS(Banque_Transactions!$E:$E,Banque_Transactions!$G:$G,$C1809&amp;"-"&amp;$B1809))</f>
        <v/>
      </c>
      <c r="L1809" s="13" t="str">
        <f>IF($C1809="","",$J1809-$K1809)</f>
        <v/>
      </c>
      <c r="M1809" t="str">
        <f>IF($C1809="","",IF($L1809&lt;=0,"Payé",IF($K1809=0,"Impayé","Partiel")))</f>
        <v/>
      </c>
    </row>
    <row r="1810" spans="1:13" ht="15">
      <c r="A1810" s="17"/>
      <c r="B1810" t="str">
        <f>IF($A1810="","",YEAR($A1810)*100+MONTH($A1810))</f>
        <v/>
      </c>
      <c r="D1810" t="str">
        <f>IF($C1810="","",VLOOKUP($C1810,Baux!$A:$K,2,FALSE))</f>
        <v/>
      </c>
      <c r="E1810" t="str">
        <f>IF($C1810="","",VLOOKUP(VLOOKUP($C1810,Baux!$A:$K,3,FALSE),Locataires!$A:$I,2,FALSE))</f>
        <v/>
      </c>
      <c r="F1810" t="str">
        <f>IF($C1810="","",VLOOKUP($C1810,Baux!$A:$K,8,FALSE))</f>
        <v/>
      </c>
      <c r="G1810" s="12" t="str">
        <f>IF(OR($A1810="",$F1810=""),"",DATE(YEAR($A1810),MONTH($A1810),$F1810))</f>
        <v/>
      </c>
      <c r="H1810" s="13" t="str">
        <f>IF($C1810="","",VLOOKUP($C1810,Baux!$A:$K,6,FALSE))</f>
        <v/>
      </c>
      <c r="I1810" s="13" t="str">
        <f>IF($C1810="","",VLOOKUP($C1810,Baux!$A:$K,7,FALSE))</f>
        <v/>
      </c>
      <c r="J1810" s="13" t="str">
        <f>IF($C1810="","",$H1810+$I1810)</f>
        <v/>
      </c>
      <c r="K1810" s="13" t="str">
        <f>IF($C1810="","",SUMIFS(Banque_Transactions!$E:$E,Banque_Transactions!$G:$G,$C1810&amp;"-"&amp;$B1810))</f>
        <v/>
      </c>
      <c r="L1810" s="13" t="str">
        <f>IF($C1810="","",$J1810-$K1810)</f>
        <v/>
      </c>
      <c r="M1810" t="str">
        <f>IF($C1810="","",IF($L1810&lt;=0,"Payé",IF($K1810=0,"Impayé","Partiel")))</f>
        <v/>
      </c>
    </row>
    <row r="1811" spans="1:13" ht="15">
      <c r="A1811" s="17"/>
      <c r="B1811" t="str">
        <f>IF($A1811="","",YEAR($A1811)*100+MONTH($A1811))</f>
        <v/>
      </c>
      <c r="D1811" t="str">
        <f>IF($C1811="","",VLOOKUP($C1811,Baux!$A:$K,2,FALSE))</f>
        <v/>
      </c>
      <c r="E1811" t="str">
        <f>IF($C1811="","",VLOOKUP(VLOOKUP($C1811,Baux!$A:$K,3,FALSE),Locataires!$A:$I,2,FALSE))</f>
        <v/>
      </c>
      <c r="F1811" t="str">
        <f>IF($C1811="","",VLOOKUP($C1811,Baux!$A:$K,8,FALSE))</f>
        <v/>
      </c>
      <c r="G1811" s="12" t="str">
        <f>IF(OR($A1811="",$F1811=""),"",DATE(YEAR($A1811),MONTH($A1811),$F1811))</f>
        <v/>
      </c>
      <c r="H1811" s="13" t="str">
        <f>IF($C1811="","",VLOOKUP($C1811,Baux!$A:$K,6,FALSE))</f>
        <v/>
      </c>
      <c r="I1811" s="13" t="str">
        <f>IF($C1811="","",VLOOKUP($C1811,Baux!$A:$K,7,FALSE))</f>
        <v/>
      </c>
      <c r="J1811" s="13" t="str">
        <f>IF($C1811="","",$H1811+$I1811)</f>
        <v/>
      </c>
      <c r="K1811" s="13" t="str">
        <f>IF($C1811="","",SUMIFS(Banque_Transactions!$E:$E,Banque_Transactions!$G:$G,$C1811&amp;"-"&amp;$B1811))</f>
        <v/>
      </c>
      <c r="L1811" s="13" t="str">
        <f>IF($C1811="","",$J1811-$K1811)</f>
        <v/>
      </c>
      <c r="M1811" t="str">
        <f>IF($C1811="","",IF($L1811&lt;=0,"Payé",IF($K1811=0,"Impayé","Partiel")))</f>
        <v/>
      </c>
    </row>
    <row r="1812" spans="1:13" ht="15">
      <c r="A1812" s="17"/>
      <c r="B1812" t="str">
        <f>IF($A1812="","",YEAR($A1812)*100+MONTH($A1812))</f>
        <v/>
      </c>
      <c r="D1812" t="str">
        <f>IF($C1812="","",VLOOKUP($C1812,Baux!$A:$K,2,FALSE))</f>
        <v/>
      </c>
      <c r="E1812" t="str">
        <f>IF($C1812="","",VLOOKUP(VLOOKUP($C1812,Baux!$A:$K,3,FALSE),Locataires!$A:$I,2,FALSE))</f>
        <v/>
      </c>
      <c r="F1812" t="str">
        <f>IF($C1812="","",VLOOKUP($C1812,Baux!$A:$K,8,FALSE))</f>
        <v/>
      </c>
      <c r="G1812" s="12" t="str">
        <f>IF(OR($A1812="",$F1812=""),"",DATE(YEAR($A1812),MONTH($A1812),$F1812))</f>
        <v/>
      </c>
      <c r="H1812" s="13" t="str">
        <f>IF($C1812="","",VLOOKUP($C1812,Baux!$A:$K,6,FALSE))</f>
        <v/>
      </c>
      <c r="I1812" s="13" t="str">
        <f>IF($C1812="","",VLOOKUP($C1812,Baux!$A:$K,7,FALSE))</f>
        <v/>
      </c>
      <c r="J1812" s="13" t="str">
        <f>IF($C1812="","",$H1812+$I1812)</f>
        <v/>
      </c>
      <c r="K1812" s="13" t="str">
        <f>IF($C1812="","",SUMIFS(Banque_Transactions!$E:$E,Banque_Transactions!$G:$G,$C1812&amp;"-"&amp;$B1812))</f>
        <v/>
      </c>
      <c r="L1812" s="13" t="str">
        <f>IF($C1812="","",$J1812-$K1812)</f>
        <v/>
      </c>
      <c r="M1812" t="str">
        <f>IF($C1812="","",IF($L1812&lt;=0,"Payé",IF($K1812=0,"Impayé","Partiel")))</f>
        <v/>
      </c>
    </row>
    <row r="1813" spans="1:13" ht="15">
      <c r="A1813" s="17"/>
      <c r="B1813" t="str">
        <f>IF($A1813="","",YEAR($A1813)*100+MONTH($A1813))</f>
        <v/>
      </c>
      <c r="D1813" t="str">
        <f>IF($C1813="","",VLOOKUP($C1813,Baux!$A:$K,2,FALSE))</f>
        <v/>
      </c>
      <c r="E1813" t="str">
        <f>IF($C1813="","",VLOOKUP(VLOOKUP($C1813,Baux!$A:$K,3,FALSE),Locataires!$A:$I,2,FALSE))</f>
        <v/>
      </c>
      <c r="F1813" t="str">
        <f>IF($C1813="","",VLOOKUP($C1813,Baux!$A:$K,8,FALSE))</f>
        <v/>
      </c>
      <c r="G1813" s="12" t="str">
        <f>IF(OR($A1813="",$F1813=""),"",DATE(YEAR($A1813),MONTH($A1813),$F1813))</f>
        <v/>
      </c>
      <c r="H1813" s="13" t="str">
        <f>IF($C1813="","",VLOOKUP($C1813,Baux!$A:$K,6,FALSE))</f>
        <v/>
      </c>
      <c r="I1813" s="13" t="str">
        <f>IF($C1813="","",VLOOKUP($C1813,Baux!$A:$K,7,FALSE))</f>
        <v/>
      </c>
      <c r="J1813" s="13" t="str">
        <f>IF($C1813="","",$H1813+$I1813)</f>
        <v/>
      </c>
      <c r="K1813" s="13" t="str">
        <f>IF($C1813="","",SUMIFS(Banque_Transactions!$E:$E,Banque_Transactions!$G:$G,$C1813&amp;"-"&amp;$B1813))</f>
        <v/>
      </c>
      <c r="L1813" s="13" t="str">
        <f>IF($C1813="","",$J1813-$K1813)</f>
        <v/>
      </c>
      <c r="M1813" t="str">
        <f>IF($C1813="","",IF($L1813&lt;=0,"Payé",IF($K1813=0,"Impayé","Partiel")))</f>
        <v/>
      </c>
    </row>
    <row r="1814" spans="1:13" ht="15">
      <c r="A1814" s="17"/>
      <c r="B1814" t="str">
        <f>IF($A1814="","",YEAR($A1814)*100+MONTH($A1814))</f>
        <v/>
      </c>
      <c r="D1814" t="str">
        <f>IF($C1814="","",VLOOKUP($C1814,Baux!$A:$K,2,FALSE))</f>
        <v/>
      </c>
      <c r="E1814" t="str">
        <f>IF($C1814="","",VLOOKUP(VLOOKUP($C1814,Baux!$A:$K,3,FALSE),Locataires!$A:$I,2,FALSE))</f>
        <v/>
      </c>
      <c r="F1814" t="str">
        <f>IF($C1814="","",VLOOKUP($C1814,Baux!$A:$K,8,FALSE))</f>
        <v/>
      </c>
      <c r="G1814" s="12" t="str">
        <f>IF(OR($A1814="",$F1814=""),"",DATE(YEAR($A1814),MONTH($A1814),$F1814))</f>
        <v/>
      </c>
      <c r="H1814" s="13" t="str">
        <f>IF($C1814="","",VLOOKUP($C1814,Baux!$A:$K,6,FALSE))</f>
        <v/>
      </c>
      <c r="I1814" s="13" t="str">
        <f>IF($C1814="","",VLOOKUP($C1814,Baux!$A:$K,7,FALSE))</f>
        <v/>
      </c>
      <c r="J1814" s="13" t="str">
        <f>IF($C1814="","",$H1814+$I1814)</f>
        <v/>
      </c>
      <c r="K1814" s="13" t="str">
        <f>IF($C1814="","",SUMIFS(Banque_Transactions!$E:$E,Banque_Transactions!$G:$G,$C1814&amp;"-"&amp;$B1814))</f>
        <v/>
      </c>
      <c r="L1814" s="13" t="str">
        <f>IF($C1814="","",$J1814-$K1814)</f>
        <v/>
      </c>
      <c r="M1814" t="str">
        <f>IF($C1814="","",IF($L1814&lt;=0,"Payé",IF($K1814=0,"Impayé","Partiel")))</f>
        <v/>
      </c>
    </row>
    <row r="1815" spans="1:13" ht="15">
      <c r="A1815" s="17"/>
      <c r="B1815" t="str">
        <f>IF($A1815="","",YEAR($A1815)*100+MONTH($A1815))</f>
        <v/>
      </c>
      <c r="D1815" t="str">
        <f>IF($C1815="","",VLOOKUP($C1815,Baux!$A:$K,2,FALSE))</f>
        <v/>
      </c>
      <c r="E1815" t="str">
        <f>IF($C1815="","",VLOOKUP(VLOOKUP($C1815,Baux!$A:$K,3,FALSE),Locataires!$A:$I,2,FALSE))</f>
        <v/>
      </c>
      <c r="F1815" t="str">
        <f>IF($C1815="","",VLOOKUP($C1815,Baux!$A:$K,8,FALSE))</f>
        <v/>
      </c>
      <c r="G1815" s="12" t="str">
        <f>IF(OR($A1815="",$F1815=""),"",DATE(YEAR($A1815),MONTH($A1815),$F1815))</f>
        <v/>
      </c>
      <c r="H1815" s="13" t="str">
        <f>IF($C1815="","",VLOOKUP($C1815,Baux!$A:$K,6,FALSE))</f>
        <v/>
      </c>
      <c r="I1815" s="13" t="str">
        <f>IF($C1815="","",VLOOKUP($C1815,Baux!$A:$K,7,FALSE))</f>
        <v/>
      </c>
      <c r="J1815" s="13" t="str">
        <f>IF($C1815="","",$H1815+$I1815)</f>
        <v/>
      </c>
      <c r="K1815" s="13" t="str">
        <f>IF($C1815="","",SUMIFS(Banque_Transactions!$E:$E,Banque_Transactions!$G:$G,$C1815&amp;"-"&amp;$B1815))</f>
        <v/>
      </c>
      <c r="L1815" s="13" t="str">
        <f>IF($C1815="","",$J1815-$K1815)</f>
        <v/>
      </c>
      <c r="M1815" t="str">
        <f>IF($C1815="","",IF($L1815&lt;=0,"Payé",IF($K1815=0,"Impayé","Partiel")))</f>
        <v/>
      </c>
    </row>
    <row r="1816" spans="1:13" ht="15">
      <c r="A1816" s="17"/>
      <c r="B1816" t="str">
        <f>IF($A1816="","",YEAR($A1816)*100+MONTH($A1816))</f>
        <v/>
      </c>
      <c r="D1816" t="str">
        <f>IF($C1816="","",VLOOKUP($C1816,Baux!$A:$K,2,FALSE))</f>
        <v/>
      </c>
      <c r="E1816" t="str">
        <f>IF($C1816="","",VLOOKUP(VLOOKUP($C1816,Baux!$A:$K,3,FALSE),Locataires!$A:$I,2,FALSE))</f>
        <v/>
      </c>
      <c r="F1816" t="str">
        <f>IF($C1816="","",VLOOKUP($C1816,Baux!$A:$K,8,FALSE))</f>
        <v/>
      </c>
      <c r="G1816" s="12" t="str">
        <f>IF(OR($A1816="",$F1816=""),"",DATE(YEAR($A1816),MONTH($A1816),$F1816))</f>
        <v/>
      </c>
      <c r="H1816" s="13" t="str">
        <f>IF($C1816="","",VLOOKUP($C1816,Baux!$A:$K,6,FALSE))</f>
        <v/>
      </c>
      <c r="I1816" s="13" t="str">
        <f>IF($C1816="","",VLOOKUP($C1816,Baux!$A:$K,7,FALSE))</f>
        <v/>
      </c>
      <c r="J1816" s="13" t="str">
        <f>IF($C1816="","",$H1816+$I1816)</f>
        <v/>
      </c>
      <c r="K1816" s="13" t="str">
        <f>IF($C1816="","",SUMIFS(Banque_Transactions!$E:$E,Banque_Transactions!$G:$G,$C1816&amp;"-"&amp;$B1816))</f>
        <v/>
      </c>
      <c r="L1816" s="13" t="str">
        <f>IF($C1816="","",$J1816-$K1816)</f>
        <v/>
      </c>
      <c r="M1816" t="str">
        <f>IF($C1816="","",IF($L1816&lt;=0,"Payé",IF($K1816=0,"Impayé","Partiel")))</f>
        <v/>
      </c>
    </row>
    <row r="1817" spans="1:13" ht="15">
      <c r="A1817" s="17"/>
      <c r="B1817" t="str">
        <f>IF($A1817="","",YEAR($A1817)*100+MONTH($A1817))</f>
        <v/>
      </c>
      <c r="D1817" t="str">
        <f>IF($C1817="","",VLOOKUP($C1817,Baux!$A:$K,2,FALSE))</f>
        <v/>
      </c>
      <c r="E1817" t="str">
        <f>IF($C1817="","",VLOOKUP(VLOOKUP($C1817,Baux!$A:$K,3,FALSE),Locataires!$A:$I,2,FALSE))</f>
        <v/>
      </c>
      <c r="F1817" t="str">
        <f>IF($C1817="","",VLOOKUP($C1817,Baux!$A:$K,8,FALSE))</f>
        <v/>
      </c>
      <c r="G1817" s="12" t="str">
        <f>IF(OR($A1817="",$F1817=""),"",DATE(YEAR($A1817),MONTH($A1817),$F1817))</f>
        <v/>
      </c>
      <c r="H1817" s="13" t="str">
        <f>IF($C1817="","",VLOOKUP($C1817,Baux!$A:$K,6,FALSE))</f>
        <v/>
      </c>
      <c r="I1817" s="13" t="str">
        <f>IF($C1817="","",VLOOKUP($C1817,Baux!$A:$K,7,FALSE))</f>
        <v/>
      </c>
      <c r="J1817" s="13" t="str">
        <f>IF($C1817="","",$H1817+$I1817)</f>
        <v/>
      </c>
      <c r="K1817" s="13" t="str">
        <f>IF($C1817="","",SUMIFS(Banque_Transactions!$E:$E,Banque_Transactions!$G:$G,$C1817&amp;"-"&amp;$B1817))</f>
        <v/>
      </c>
      <c r="L1817" s="13" t="str">
        <f>IF($C1817="","",$J1817-$K1817)</f>
        <v/>
      </c>
      <c r="M1817" t="str">
        <f>IF($C1817="","",IF($L1817&lt;=0,"Payé",IF($K1817=0,"Impayé","Partiel")))</f>
        <v/>
      </c>
    </row>
    <row r="1818" spans="1:13" ht="15">
      <c r="A1818" s="17"/>
      <c r="B1818" t="str">
        <f>IF($A1818="","",YEAR($A1818)*100+MONTH($A1818))</f>
        <v/>
      </c>
      <c r="D1818" t="str">
        <f>IF($C1818="","",VLOOKUP($C1818,Baux!$A:$K,2,FALSE))</f>
        <v/>
      </c>
      <c r="E1818" t="str">
        <f>IF($C1818="","",VLOOKUP(VLOOKUP($C1818,Baux!$A:$K,3,FALSE),Locataires!$A:$I,2,FALSE))</f>
        <v/>
      </c>
      <c r="F1818" t="str">
        <f>IF($C1818="","",VLOOKUP($C1818,Baux!$A:$K,8,FALSE))</f>
        <v/>
      </c>
      <c r="G1818" s="12" t="str">
        <f>IF(OR($A1818="",$F1818=""),"",DATE(YEAR($A1818),MONTH($A1818),$F1818))</f>
        <v/>
      </c>
      <c r="H1818" s="13" t="str">
        <f>IF($C1818="","",VLOOKUP($C1818,Baux!$A:$K,6,FALSE))</f>
        <v/>
      </c>
      <c r="I1818" s="13" t="str">
        <f>IF($C1818="","",VLOOKUP($C1818,Baux!$A:$K,7,FALSE))</f>
        <v/>
      </c>
      <c r="J1818" s="13" t="str">
        <f>IF($C1818="","",$H1818+$I1818)</f>
        <v/>
      </c>
      <c r="K1818" s="13" t="str">
        <f>IF($C1818="","",SUMIFS(Banque_Transactions!$E:$E,Banque_Transactions!$G:$G,$C1818&amp;"-"&amp;$B1818))</f>
        <v/>
      </c>
      <c r="L1818" s="13" t="str">
        <f>IF($C1818="","",$J1818-$K1818)</f>
        <v/>
      </c>
      <c r="M1818" t="str">
        <f>IF($C1818="","",IF($L1818&lt;=0,"Payé",IF($K1818=0,"Impayé","Partiel")))</f>
        <v/>
      </c>
    </row>
    <row r="1819" spans="1:13" ht="15">
      <c r="A1819" s="17"/>
      <c r="B1819" t="str">
        <f>IF($A1819="","",YEAR($A1819)*100+MONTH($A1819))</f>
        <v/>
      </c>
      <c r="D1819" t="str">
        <f>IF($C1819="","",VLOOKUP($C1819,Baux!$A:$K,2,FALSE))</f>
        <v/>
      </c>
      <c r="E1819" t="str">
        <f>IF($C1819="","",VLOOKUP(VLOOKUP($C1819,Baux!$A:$K,3,FALSE),Locataires!$A:$I,2,FALSE))</f>
        <v/>
      </c>
      <c r="F1819" t="str">
        <f>IF($C1819="","",VLOOKUP($C1819,Baux!$A:$K,8,FALSE))</f>
        <v/>
      </c>
      <c r="G1819" s="12" t="str">
        <f>IF(OR($A1819="",$F1819=""),"",DATE(YEAR($A1819),MONTH($A1819),$F1819))</f>
        <v/>
      </c>
      <c r="H1819" s="13" t="str">
        <f>IF($C1819="","",VLOOKUP($C1819,Baux!$A:$K,6,FALSE))</f>
        <v/>
      </c>
      <c r="I1819" s="13" t="str">
        <f>IF($C1819="","",VLOOKUP($C1819,Baux!$A:$K,7,FALSE))</f>
        <v/>
      </c>
      <c r="J1819" s="13" t="str">
        <f>IF($C1819="","",$H1819+$I1819)</f>
        <v/>
      </c>
      <c r="K1819" s="13" t="str">
        <f>IF($C1819="","",SUMIFS(Banque_Transactions!$E:$E,Banque_Transactions!$G:$G,$C1819&amp;"-"&amp;$B1819))</f>
        <v/>
      </c>
      <c r="L1819" s="13" t="str">
        <f>IF($C1819="","",$J1819-$K1819)</f>
        <v/>
      </c>
      <c r="M1819" t="str">
        <f>IF($C1819="","",IF($L1819&lt;=0,"Payé",IF($K1819=0,"Impayé","Partiel")))</f>
        <v/>
      </c>
    </row>
    <row r="1820" spans="1:13" ht="15">
      <c r="A1820" s="17"/>
      <c r="B1820" t="str">
        <f>IF($A1820="","",YEAR($A1820)*100+MONTH($A1820))</f>
        <v/>
      </c>
      <c r="D1820" t="str">
        <f>IF($C1820="","",VLOOKUP($C1820,Baux!$A:$K,2,FALSE))</f>
        <v/>
      </c>
      <c r="E1820" t="str">
        <f>IF($C1820="","",VLOOKUP(VLOOKUP($C1820,Baux!$A:$K,3,FALSE),Locataires!$A:$I,2,FALSE))</f>
        <v/>
      </c>
      <c r="F1820" t="str">
        <f>IF($C1820="","",VLOOKUP($C1820,Baux!$A:$K,8,FALSE))</f>
        <v/>
      </c>
      <c r="G1820" s="12" t="str">
        <f>IF(OR($A1820="",$F1820=""),"",DATE(YEAR($A1820),MONTH($A1820),$F1820))</f>
        <v/>
      </c>
      <c r="H1820" s="13" t="str">
        <f>IF($C1820="","",VLOOKUP($C1820,Baux!$A:$K,6,FALSE))</f>
        <v/>
      </c>
      <c r="I1820" s="13" t="str">
        <f>IF($C1820="","",VLOOKUP($C1820,Baux!$A:$K,7,FALSE))</f>
        <v/>
      </c>
      <c r="J1820" s="13" t="str">
        <f>IF($C1820="","",$H1820+$I1820)</f>
        <v/>
      </c>
      <c r="K1820" s="13" t="str">
        <f>IF($C1820="","",SUMIFS(Banque_Transactions!$E:$E,Banque_Transactions!$G:$G,$C1820&amp;"-"&amp;$B1820))</f>
        <v/>
      </c>
      <c r="L1820" s="13" t="str">
        <f>IF($C1820="","",$J1820-$K1820)</f>
        <v/>
      </c>
      <c r="M1820" t="str">
        <f>IF($C1820="","",IF($L1820&lt;=0,"Payé",IF($K1820=0,"Impayé","Partiel")))</f>
        <v/>
      </c>
    </row>
    <row r="1821" spans="1:13" ht="15">
      <c r="A1821" s="17"/>
      <c r="B1821" t="str">
        <f>IF($A1821="","",YEAR($A1821)*100+MONTH($A1821))</f>
        <v/>
      </c>
      <c r="D1821" t="str">
        <f>IF($C1821="","",VLOOKUP($C1821,Baux!$A:$K,2,FALSE))</f>
        <v/>
      </c>
      <c r="E1821" t="str">
        <f>IF($C1821="","",VLOOKUP(VLOOKUP($C1821,Baux!$A:$K,3,FALSE),Locataires!$A:$I,2,FALSE))</f>
        <v/>
      </c>
      <c r="F1821" t="str">
        <f>IF($C1821="","",VLOOKUP($C1821,Baux!$A:$K,8,FALSE))</f>
        <v/>
      </c>
      <c r="G1821" s="12" t="str">
        <f>IF(OR($A1821="",$F1821=""),"",DATE(YEAR($A1821),MONTH($A1821),$F1821))</f>
        <v/>
      </c>
      <c r="H1821" s="13" t="str">
        <f>IF($C1821="","",VLOOKUP($C1821,Baux!$A:$K,6,FALSE))</f>
        <v/>
      </c>
      <c r="I1821" s="13" t="str">
        <f>IF($C1821="","",VLOOKUP($C1821,Baux!$A:$K,7,FALSE))</f>
        <v/>
      </c>
      <c r="J1821" s="13" t="str">
        <f>IF($C1821="","",$H1821+$I1821)</f>
        <v/>
      </c>
      <c r="K1821" s="13" t="str">
        <f>IF($C1821="","",SUMIFS(Banque_Transactions!$E:$E,Banque_Transactions!$G:$G,$C1821&amp;"-"&amp;$B1821))</f>
        <v/>
      </c>
      <c r="L1821" s="13" t="str">
        <f>IF($C1821="","",$J1821-$K1821)</f>
        <v/>
      </c>
      <c r="M1821" t="str">
        <f>IF($C1821="","",IF($L1821&lt;=0,"Payé",IF($K1821=0,"Impayé","Partiel")))</f>
        <v/>
      </c>
    </row>
    <row r="1822" spans="1:13" ht="15">
      <c r="A1822" s="17"/>
      <c r="B1822" t="str">
        <f>IF($A1822="","",YEAR($A1822)*100+MONTH($A1822))</f>
        <v/>
      </c>
      <c r="D1822" t="str">
        <f>IF($C1822="","",VLOOKUP($C1822,Baux!$A:$K,2,FALSE))</f>
        <v/>
      </c>
      <c r="E1822" t="str">
        <f>IF($C1822="","",VLOOKUP(VLOOKUP($C1822,Baux!$A:$K,3,FALSE),Locataires!$A:$I,2,FALSE))</f>
        <v/>
      </c>
      <c r="F1822" t="str">
        <f>IF($C1822="","",VLOOKUP($C1822,Baux!$A:$K,8,FALSE))</f>
        <v/>
      </c>
      <c r="G1822" s="12" t="str">
        <f>IF(OR($A1822="",$F1822=""),"",DATE(YEAR($A1822),MONTH($A1822),$F1822))</f>
        <v/>
      </c>
      <c r="H1822" s="13" t="str">
        <f>IF($C1822="","",VLOOKUP($C1822,Baux!$A:$K,6,FALSE))</f>
        <v/>
      </c>
      <c r="I1822" s="13" t="str">
        <f>IF($C1822="","",VLOOKUP($C1822,Baux!$A:$K,7,FALSE))</f>
        <v/>
      </c>
      <c r="J1822" s="13" t="str">
        <f>IF($C1822="","",$H1822+$I1822)</f>
        <v/>
      </c>
      <c r="K1822" s="13" t="str">
        <f>IF($C1822="","",SUMIFS(Banque_Transactions!$E:$E,Banque_Transactions!$G:$G,$C1822&amp;"-"&amp;$B1822))</f>
        <v/>
      </c>
      <c r="L1822" s="13" t="str">
        <f>IF($C1822="","",$J1822-$K1822)</f>
        <v/>
      </c>
      <c r="M1822" t="str">
        <f>IF($C1822="","",IF($L1822&lt;=0,"Payé",IF($K1822=0,"Impayé","Partiel")))</f>
        <v/>
      </c>
    </row>
    <row r="1823" spans="1:13" ht="15">
      <c r="A1823" s="17"/>
      <c r="B1823" t="str">
        <f>IF($A1823="","",YEAR($A1823)*100+MONTH($A1823))</f>
        <v/>
      </c>
      <c r="D1823" t="str">
        <f>IF($C1823="","",VLOOKUP($C1823,Baux!$A:$K,2,FALSE))</f>
        <v/>
      </c>
      <c r="E1823" t="str">
        <f>IF($C1823="","",VLOOKUP(VLOOKUP($C1823,Baux!$A:$K,3,FALSE),Locataires!$A:$I,2,FALSE))</f>
        <v/>
      </c>
      <c r="F1823" t="str">
        <f>IF($C1823="","",VLOOKUP($C1823,Baux!$A:$K,8,FALSE))</f>
        <v/>
      </c>
      <c r="G1823" s="12" t="str">
        <f>IF(OR($A1823="",$F1823=""),"",DATE(YEAR($A1823),MONTH($A1823),$F1823))</f>
        <v/>
      </c>
      <c r="H1823" s="13" t="str">
        <f>IF($C1823="","",VLOOKUP($C1823,Baux!$A:$K,6,FALSE))</f>
        <v/>
      </c>
      <c r="I1823" s="13" t="str">
        <f>IF($C1823="","",VLOOKUP($C1823,Baux!$A:$K,7,FALSE))</f>
        <v/>
      </c>
      <c r="J1823" s="13" t="str">
        <f>IF($C1823="","",$H1823+$I1823)</f>
        <v/>
      </c>
      <c r="K1823" s="13" t="str">
        <f>IF($C1823="","",SUMIFS(Banque_Transactions!$E:$E,Banque_Transactions!$G:$G,$C1823&amp;"-"&amp;$B1823))</f>
        <v/>
      </c>
      <c r="L1823" s="13" t="str">
        <f>IF($C1823="","",$J1823-$K1823)</f>
        <v/>
      </c>
      <c r="M1823" t="str">
        <f>IF($C1823="","",IF($L1823&lt;=0,"Payé",IF($K1823=0,"Impayé","Partiel")))</f>
        <v/>
      </c>
    </row>
    <row r="1824" spans="1:13" ht="15">
      <c r="A1824" s="17"/>
      <c r="B1824" t="str">
        <f>IF($A1824="","",YEAR($A1824)*100+MONTH($A1824))</f>
        <v/>
      </c>
      <c r="D1824" t="str">
        <f>IF($C1824="","",VLOOKUP($C1824,Baux!$A:$K,2,FALSE))</f>
        <v/>
      </c>
      <c r="E1824" t="str">
        <f>IF($C1824="","",VLOOKUP(VLOOKUP($C1824,Baux!$A:$K,3,FALSE),Locataires!$A:$I,2,FALSE))</f>
        <v/>
      </c>
      <c r="F1824" t="str">
        <f>IF($C1824="","",VLOOKUP($C1824,Baux!$A:$K,8,FALSE))</f>
        <v/>
      </c>
      <c r="G1824" s="12" t="str">
        <f>IF(OR($A1824="",$F1824=""),"",DATE(YEAR($A1824),MONTH($A1824),$F1824))</f>
        <v/>
      </c>
      <c r="H1824" s="13" t="str">
        <f>IF($C1824="","",VLOOKUP($C1824,Baux!$A:$K,6,FALSE))</f>
        <v/>
      </c>
      <c r="I1824" s="13" t="str">
        <f>IF($C1824="","",VLOOKUP($C1824,Baux!$A:$K,7,FALSE))</f>
        <v/>
      </c>
      <c r="J1824" s="13" t="str">
        <f>IF($C1824="","",$H1824+$I1824)</f>
        <v/>
      </c>
      <c r="K1824" s="13" t="str">
        <f>IF($C1824="","",SUMIFS(Banque_Transactions!$E:$E,Banque_Transactions!$G:$G,$C1824&amp;"-"&amp;$B1824))</f>
        <v/>
      </c>
      <c r="L1824" s="13" t="str">
        <f>IF($C1824="","",$J1824-$K1824)</f>
        <v/>
      </c>
      <c r="M1824" t="str">
        <f>IF($C1824="","",IF($L1824&lt;=0,"Payé",IF($K1824=0,"Impayé","Partiel")))</f>
        <v/>
      </c>
    </row>
    <row r="1825" spans="1:13" ht="15">
      <c r="A1825" s="17"/>
      <c r="B1825" t="str">
        <f>IF($A1825="","",YEAR($A1825)*100+MONTH($A1825))</f>
        <v/>
      </c>
      <c r="D1825" t="str">
        <f>IF($C1825="","",VLOOKUP($C1825,Baux!$A:$K,2,FALSE))</f>
        <v/>
      </c>
      <c r="E1825" t="str">
        <f>IF($C1825="","",VLOOKUP(VLOOKUP($C1825,Baux!$A:$K,3,FALSE),Locataires!$A:$I,2,FALSE))</f>
        <v/>
      </c>
      <c r="F1825" t="str">
        <f>IF($C1825="","",VLOOKUP($C1825,Baux!$A:$K,8,FALSE))</f>
        <v/>
      </c>
      <c r="G1825" s="12" t="str">
        <f>IF(OR($A1825="",$F1825=""),"",DATE(YEAR($A1825),MONTH($A1825),$F1825))</f>
        <v/>
      </c>
      <c r="H1825" s="13" t="str">
        <f>IF($C1825="","",VLOOKUP($C1825,Baux!$A:$K,6,FALSE))</f>
        <v/>
      </c>
      <c r="I1825" s="13" t="str">
        <f>IF($C1825="","",VLOOKUP($C1825,Baux!$A:$K,7,FALSE))</f>
        <v/>
      </c>
      <c r="J1825" s="13" t="str">
        <f>IF($C1825="","",$H1825+$I1825)</f>
        <v/>
      </c>
      <c r="K1825" s="13" t="str">
        <f>IF($C1825="","",SUMIFS(Banque_Transactions!$E:$E,Banque_Transactions!$G:$G,$C1825&amp;"-"&amp;$B1825))</f>
        <v/>
      </c>
      <c r="L1825" s="13" t="str">
        <f>IF($C1825="","",$J1825-$K1825)</f>
        <v/>
      </c>
      <c r="M1825" t="str">
        <f>IF($C1825="","",IF($L1825&lt;=0,"Payé",IF($K1825=0,"Impayé","Partiel")))</f>
        <v/>
      </c>
    </row>
    <row r="1826" spans="1:13" ht="15">
      <c r="A1826" s="17"/>
      <c r="B1826" t="str">
        <f>IF($A1826="","",YEAR($A1826)*100+MONTH($A1826))</f>
        <v/>
      </c>
      <c r="D1826" t="str">
        <f>IF($C1826="","",VLOOKUP($C1826,Baux!$A:$K,2,FALSE))</f>
        <v/>
      </c>
      <c r="E1826" t="str">
        <f>IF($C1826="","",VLOOKUP(VLOOKUP($C1826,Baux!$A:$K,3,FALSE),Locataires!$A:$I,2,FALSE))</f>
        <v/>
      </c>
      <c r="F1826" t="str">
        <f>IF($C1826="","",VLOOKUP($C1826,Baux!$A:$K,8,FALSE))</f>
        <v/>
      </c>
      <c r="G1826" s="12" t="str">
        <f>IF(OR($A1826="",$F1826=""),"",DATE(YEAR($A1826),MONTH($A1826),$F1826))</f>
        <v/>
      </c>
      <c r="H1826" s="13" t="str">
        <f>IF($C1826="","",VLOOKUP($C1826,Baux!$A:$K,6,FALSE))</f>
        <v/>
      </c>
      <c r="I1826" s="13" t="str">
        <f>IF($C1826="","",VLOOKUP($C1826,Baux!$A:$K,7,FALSE))</f>
        <v/>
      </c>
      <c r="J1826" s="13" t="str">
        <f>IF($C1826="","",$H1826+$I1826)</f>
        <v/>
      </c>
      <c r="K1826" s="13" t="str">
        <f>IF($C1826="","",SUMIFS(Banque_Transactions!$E:$E,Banque_Transactions!$G:$G,$C1826&amp;"-"&amp;$B1826))</f>
        <v/>
      </c>
      <c r="L1826" s="13" t="str">
        <f>IF($C1826="","",$J1826-$K1826)</f>
        <v/>
      </c>
      <c r="M1826" t="str">
        <f>IF($C1826="","",IF($L1826&lt;=0,"Payé",IF($K1826=0,"Impayé","Partiel")))</f>
        <v/>
      </c>
    </row>
    <row r="1827" spans="1:13" ht="15">
      <c r="A1827" s="17"/>
      <c r="B1827" t="str">
        <f>IF($A1827="","",YEAR($A1827)*100+MONTH($A1827))</f>
        <v/>
      </c>
      <c r="D1827" t="str">
        <f>IF($C1827="","",VLOOKUP($C1827,Baux!$A:$K,2,FALSE))</f>
        <v/>
      </c>
      <c r="E1827" t="str">
        <f>IF($C1827="","",VLOOKUP(VLOOKUP($C1827,Baux!$A:$K,3,FALSE),Locataires!$A:$I,2,FALSE))</f>
        <v/>
      </c>
      <c r="F1827" t="str">
        <f>IF($C1827="","",VLOOKUP($C1827,Baux!$A:$K,8,FALSE))</f>
        <v/>
      </c>
      <c r="G1827" s="12" t="str">
        <f>IF(OR($A1827="",$F1827=""),"",DATE(YEAR($A1827),MONTH($A1827),$F1827))</f>
        <v/>
      </c>
      <c r="H1827" s="13" t="str">
        <f>IF($C1827="","",VLOOKUP($C1827,Baux!$A:$K,6,FALSE))</f>
        <v/>
      </c>
      <c r="I1827" s="13" t="str">
        <f>IF($C1827="","",VLOOKUP($C1827,Baux!$A:$K,7,FALSE))</f>
        <v/>
      </c>
      <c r="J1827" s="13" t="str">
        <f>IF($C1827="","",$H1827+$I1827)</f>
        <v/>
      </c>
      <c r="K1827" s="13" t="str">
        <f>IF($C1827="","",SUMIFS(Banque_Transactions!$E:$E,Banque_Transactions!$G:$G,$C1827&amp;"-"&amp;$B1827))</f>
        <v/>
      </c>
      <c r="L1827" s="13" t="str">
        <f>IF($C1827="","",$J1827-$K1827)</f>
        <v/>
      </c>
      <c r="M1827" t="str">
        <f>IF($C1827="","",IF($L1827&lt;=0,"Payé",IF($K1827=0,"Impayé","Partiel")))</f>
        <v/>
      </c>
    </row>
    <row r="1828" spans="1:13" ht="15">
      <c r="A1828" s="17"/>
      <c r="B1828" t="str">
        <f>IF($A1828="","",YEAR($A1828)*100+MONTH($A1828))</f>
        <v/>
      </c>
      <c r="D1828" t="str">
        <f>IF($C1828="","",VLOOKUP($C1828,Baux!$A:$K,2,FALSE))</f>
        <v/>
      </c>
      <c r="E1828" t="str">
        <f>IF($C1828="","",VLOOKUP(VLOOKUP($C1828,Baux!$A:$K,3,FALSE),Locataires!$A:$I,2,FALSE))</f>
        <v/>
      </c>
      <c r="F1828" t="str">
        <f>IF($C1828="","",VLOOKUP($C1828,Baux!$A:$K,8,FALSE))</f>
        <v/>
      </c>
      <c r="G1828" s="12" t="str">
        <f>IF(OR($A1828="",$F1828=""),"",DATE(YEAR($A1828),MONTH($A1828),$F1828))</f>
        <v/>
      </c>
      <c r="H1828" s="13" t="str">
        <f>IF($C1828="","",VLOOKUP($C1828,Baux!$A:$K,6,FALSE))</f>
        <v/>
      </c>
      <c r="I1828" s="13" t="str">
        <f>IF($C1828="","",VLOOKUP($C1828,Baux!$A:$K,7,FALSE))</f>
        <v/>
      </c>
      <c r="J1828" s="13" t="str">
        <f>IF($C1828="","",$H1828+$I1828)</f>
        <v/>
      </c>
      <c r="K1828" s="13" t="str">
        <f>IF($C1828="","",SUMIFS(Banque_Transactions!$E:$E,Banque_Transactions!$G:$G,$C1828&amp;"-"&amp;$B1828))</f>
        <v/>
      </c>
      <c r="L1828" s="13" t="str">
        <f>IF($C1828="","",$J1828-$K1828)</f>
        <v/>
      </c>
      <c r="M1828" t="str">
        <f>IF($C1828="","",IF($L1828&lt;=0,"Payé",IF($K1828=0,"Impayé","Partiel")))</f>
        <v/>
      </c>
    </row>
    <row r="1829" spans="1:13" ht="15">
      <c r="A1829" s="17"/>
      <c r="B1829" t="str">
        <f>IF($A1829="","",YEAR($A1829)*100+MONTH($A1829))</f>
        <v/>
      </c>
      <c r="D1829" t="str">
        <f>IF($C1829="","",VLOOKUP($C1829,Baux!$A:$K,2,FALSE))</f>
        <v/>
      </c>
      <c r="E1829" t="str">
        <f>IF($C1829="","",VLOOKUP(VLOOKUP($C1829,Baux!$A:$K,3,FALSE),Locataires!$A:$I,2,FALSE))</f>
        <v/>
      </c>
      <c r="F1829" t="str">
        <f>IF($C1829="","",VLOOKUP($C1829,Baux!$A:$K,8,FALSE))</f>
        <v/>
      </c>
      <c r="G1829" s="12" t="str">
        <f>IF(OR($A1829="",$F1829=""),"",DATE(YEAR($A1829),MONTH($A1829),$F1829))</f>
        <v/>
      </c>
      <c r="H1829" s="13" t="str">
        <f>IF($C1829="","",VLOOKUP($C1829,Baux!$A:$K,6,FALSE))</f>
        <v/>
      </c>
      <c r="I1829" s="13" t="str">
        <f>IF($C1829="","",VLOOKUP($C1829,Baux!$A:$K,7,FALSE))</f>
        <v/>
      </c>
      <c r="J1829" s="13" t="str">
        <f>IF($C1829="","",$H1829+$I1829)</f>
        <v/>
      </c>
      <c r="K1829" s="13" t="str">
        <f>IF($C1829="","",SUMIFS(Banque_Transactions!$E:$E,Banque_Transactions!$G:$G,$C1829&amp;"-"&amp;$B1829))</f>
        <v/>
      </c>
      <c r="L1829" s="13" t="str">
        <f>IF($C1829="","",$J1829-$K1829)</f>
        <v/>
      </c>
      <c r="M1829" t="str">
        <f>IF($C1829="","",IF($L1829&lt;=0,"Payé",IF($K1829=0,"Impayé","Partiel")))</f>
        <v/>
      </c>
    </row>
    <row r="1830" spans="1:13" ht="15">
      <c r="A1830" s="17"/>
      <c r="B1830" t="str">
        <f>IF($A1830="","",YEAR($A1830)*100+MONTH($A1830))</f>
        <v/>
      </c>
      <c r="D1830" t="str">
        <f>IF($C1830="","",VLOOKUP($C1830,Baux!$A:$K,2,FALSE))</f>
        <v/>
      </c>
      <c r="E1830" t="str">
        <f>IF($C1830="","",VLOOKUP(VLOOKUP($C1830,Baux!$A:$K,3,FALSE),Locataires!$A:$I,2,FALSE))</f>
        <v/>
      </c>
      <c r="F1830" t="str">
        <f>IF($C1830="","",VLOOKUP($C1830,Baux!$A:$K,8,FALSE))</f>
        <v/>
      </c>
      <c r="G1830" s="12" t="str">
        <f>IF(OR($A1830="",$F1830=""),"",DATE(YEAR($A1830),MONTH($A1830),$F1830))</f>
        <v/>
      </c>
      <c r="H1830" s="13" t="str">
        <f>IF($C1830="","",VLOOKUP($C1830,Baux!$A:$K,6,FALSE))</f>
        <v/>
      </c>
      <c r="I1830" s="13" t="str">
        <f>IF($C1830="","",VLOOKUP($C1830,Baux!$A:$K,7,FALSE))</f>
        <v/>
      </c>
      <c r="J1830" s="13" t="str">
        <f>IF($C1830="","",$H1830+$I1830)</f>
        <v/>
      </c>
      <c r="K1830" s="13" t="str">
        <f>IF($C1830="","",SUMIFS(Banque_Transactions!$E:$E,Banque_Transactions!$G:$G,$C1830&amp;"-"&amp;$B1830))</f>
        <v/>
      </c>
      <c r="L1830" s="13" t="str">
        <f>IF($C1830="","",$J1830-$K1830)</f>
        <v/>
      </c>
      <c r="M1830" t="str">
        <f>IF($C1830="","",IF($L1830&lt;=0,"Payé",IF($K1830=0,"Impayé","Partiel")))</f>
        <v/>
      </c>
    </row>
    <row r="1831" spans="1:13" ht="15">
      <c r="A1831" s="17"/>
      <c r="B1831" t="str">
        <f>IF($A1831="","",YEAR($A1831)*100+MONTH($A1831))</f>
        <v/>
      </c>
      <c r="D1831" t="str">
        <f>IF($C1831="","",VLOOKUP($C1831,Baux!$A:$K,2,FALSE))</f>
        <v/>
      </c>
      <c r="E1831" t="str">
        <f>IF($C1831="","",VLOOKUP(VLOOKUP($C1831,Baux!$A:$K,3,FALSE),Locataires!$A:$I,2,FALSE))</f>
        <v/>
      </c>
      <c r="F1831" t="str">
        <f>IF($C1831="","",VLOOKUP($C1831,Baux!$A:$K,8,FALSE))</f>
        <v/>
      </c>
      <c r="G1831" s="12" t="str">
        <f>IF(OR($A1831="",$F1831=""),"",DATE(YEAR($A1831),MONTH($A1831),$F1831))</f>
        <v/>
      </c>
      <c r="H1831" s="13" t="str">
        <f>IF($C1831="","",VLOOKUP($C1831,Baux!$A:$K,6,FALSE))</f>
        <v/>
      </c>
      <c r="I1831" s="13" t="str">
        <f>IF($C1831="","",VLOOKUP($C1831,Baux!$A:$K,7,FALSE))</f>
        <v/>
      </c>
      <c r="J1831" s="13" t="str">
        <f>IF($C1831="","",$H1831+$I1831)</f>
        <v/>
      </c>
      <c r="K1831" s="13" t="str">
        <f>IF($C1831="","",SUMIFS(Banque_Transactions!$E:$E,Banque_Transactions!$G:$G,$C1831&amp;"-"&amp;$B1831))</f>
        <v/>
      </c>
      <c r="L1831" s="13" t="str">
        <f>IF($C1831="","",$J1831-$K1831)</f>
        <v/>
      </c>
      <c r="M1831" t="str">
        <f>IF($C1831="","",IF($L1831&lt;=0,"Payé",IF($K1831=0,"Impayé","Partiel")))</f>
        <v/>
      </c>
    </row>
    <row r="1832" spans="1:13" ht="15">
      <c r="A1832" s="17"/>
      <c r="B1832" t="str">
        <f>IF($A1832="","",YEAR($A1832)*100+MONTH($A1832))</f>
        <v/>
      </c>
      <c r="D1832" t="str">
        <f>IF($C1832="","",VLOOKUP($C1832,Baux!$A:$K,2,FALSE))</f>
        <v/>
      </c>
      <c r="E1832" t="str">
        <f>IF($C1832="","",VLOOKUP(VLOOKUP($C1832,Baux!$A:$K,3,FALSE),Locataires!$A:$I,2,FALSE))</f>
        <v/>
      </c>
      <c r="F1832" t="str">
        <f>IF($C1832="","",VLOOKUP($C1832,Baux!$A:$K,8,FALSE))</f>
        <v/>
      </c>
      <c r="G1832" s="12" t="str">
        <f>IF(OR($A1832="",$F1832=""),"",DATE(YEAR($A1832),MONTH($A1832),$F1832))</f>
        <v/>
      </c>
      <c r="H1832" s="13" t="str">
        <f>IF($C1832="","",VLOOKUP($C1832,Baux!$A:$K,6,FALSE))</f>
        <v/>
      </c>
      <c r="I1832" s="13" t="str">
        <f>IF($C1832="","",VLOOKUP($C1832,Baux!$A:$K,7,FALSE))</f>
        <v/>
      </c>
      <c r="J1832" s="13" t="str">
        <f>IF($C1832="","",$H1832+$I1832)</f>
        <v/>
      </c>
      <c r="K1832" s="13" t="str">
        <f>IF($C1832="","",SUMIFS(Banque_Transactions!$E:$E,Banque_Transactions!$G:$G,$C1832&amp;"-"&amp;$B1832))</f>
        <v/>
      </c>
      <c r="L1832" s="13" t="str">
        <f>IF($C1832="","",$J1832-$K1832)</f>
        <v/>
      </c>
      <c r="M1832" t="str">
        <f>IF($C1832="","",IF($L1832&lt;=0,"Payé",IF($K1832=0,"Impayé","Partiel")))</f>
        <v/>
      </c>
    </row>
    <row r="1833" spans="1:13" ht="15">
      <c r="A1833" s="17"/>
      <c r="B1833" t="str">
        <f>IF($A1833="","",YEAR($A1833)*100+MONTH($A1833))</f>
        <v/>
      </c>
      <c r="D1833" t="str">
        <f>IF($C1833="","",VLOOKUP($C1833,Baux!$A:$K,2,FALSE))</f>
        <v/>
      </c>
      <c r="E1833" t="str">
        <f>IF($C1833="","",VLOOKUP(VLOOKUP($C1833,Baux!$A:$K,3,FALSE),Locataires!$A:$I,2,FALSE))</f>
        <v/>
      </c>
      <c r="F1833" t="str">
        <f>IF($C1833="","",VLOOKUP($C1833,Baux!$A:$K,8,FALSE))</f>
        <v/>
      </c>
      <c r="G1833" s="12" t="str">
        <f>IF(OR($A1833="",$F1833=""),"",DATE(YEAR($A1833),MONTH($A1833),$F1833))</f>
        <v/>
      </c>
      <c r="H1833" s="13" t="str">
        <f>IF($C1833="","",VLOOKUP($C1833,Baux!$A:$K,6,FALSE))</f>
        <v/>
      </c>
      <c r="I1833" s="13" t="str">
        <f>IF($C1833="","",VLOOKUP($C1833,Baux!$A:$K,7,FALSE))</f>
        <v/>
      </c>
      <c r="J1833" s="13" t="str">
        <f>IF($C1833="","",$H1833+$I1833)</f>
        <v/>
      </c>
      <c r="K1833" s="13" t="str">
        <f>IF($C1833="","",SUMIFS(Banque_Transactions!$E:$E,Banque_Transactions!$G:$G,$C1833&amp;"-"&amp;$B1833))</f>
        <v/>
      </c>
      <c r="L1833" s="13" t="str">
        <f>IF($C1833="","",$J1833-$K1833)</f>
        <v/>
      </c>
      <c r="M1833" t="str">
        <f>IF($C1833="","",IF($L1833&lt;=0,"Payé",IF($K1833=0,"Impayé","Partiel")))</f>
        <v/>
      </c>
    </row>
    <row r="1834" spans="1:13" ht="15">
      <c r="A1834" s="17"/>
      <c r="B1834" t="str">
        <f>IF($A1834="","",YEAR($A1834)*100+MONTH($A1834))</f>
        <v/>
      </c>
      <c r="D1834" t="str">
        <f>IF($C1834="","",VLOOKUP($C1834,Baux!$A:$K,2,FALSE))</f>
        <v/>
      </c>
      <c r="E1834" t="str">
        <f>IF($C1834="","",VLOOKUP(VLOOKUP($C1834,Baux!$A:$K,3,FALSE),Locataires!$A:$I,2,FALSE))</f>
        <v/>
      </c>
      <c r="F1834" t="str">
        <f>IF($C1834="","",VLOOKUP($C1834,Baux!$A:$K,8,FALSE))</f>
        <v/>
      </c>
      <c r="G1834" s="12" t="str">
        <f>IF(OR($A1834="",$F1834=""),"",DATE(YEAR($A1834),MONTH($A1834),$F1834))</f>
        <v/>
      </c>
      <c r="H1834" s="13" t="str">
        <f>IF($C1834="","",VLOOKUP($C1834,Baux!$A:$K,6,FALSE))</f>
        <v/>
      </c>
      <c r="I1834" s="13" t="str">
        <f>IF($C1834="","",VLOOKUP($C1834,Baux!$A:$K,7,FALSE))</f>
        <v/>
      </c>
      <c r="J1834" s="13" t="str">
        <f>IF($C1834="","",$H1834+$I1834)</f>
        <v/>
      </c>
      <c r="K1834" s="13" t="str">
        <f>IF($C1834="","",SUMIFS(Banque_Transactions!$E:$E,Banque_Transactions!$G:$G,$C1834&amp;"-"&amp;$B1834))</f>
        <v/>
      </c>
      <c r="L1834" s="13" t="str">
        <f>IF($C1834="","",$J1834-$K1834)</f>
        <v/>
      </c>
      <c r="M1834" t="str">
        <f>IF($C1834="","",IF($L1834&lt;=0,"Payé",IF($K1834=0,"Impayé","Partiel")))</f>
        <v/>
      </c>
    </row>
    <row r="1835" spans="1:13" ht="15">
      <c r="A1835" s="17"/>
      <c r="B1835" t="str">
        <f>IF($A1835="","",YEAR($A1835)*100+MONTH($A1835))</f>
        <v/>
      </c>
      <c r="D1835" t="str">
        <f>IF($C1835="","",VLOOKUP($C1835,Baux!$A:$K,2,FALSE))</f>
        <v/>
      </c>
      <c r="E1835" t="str">
        <f>IF($C1835="","",VLOOKUP(VLOOKUP($C1835,Baux!$A:$K,3,FALSE),Locataires!$A:$I,2,FALSE))</f>
        <v/>
      </c>
      <c r="F1835" t="str">
        <f>IF($C1835="","",VLOOKUP($C1835,Baux!$A:$K,8,FALSE))</f>
        <v/>
      </c>
      <c r="G1835" s="12" t="str">
        <f>IF(OR($A1835="",$F1835=""),"",DATE(YEAR($A1835),MONTH($A1835),$F1835))</f>
        <v/>
      </c>
      <c r="H1835" s="13" t="str">
        <f>IF($C1835="","",VLOOKUP($C1835,Baux!$A:$K,6,FALSE))</f>
        <v/>
      </c>
      <c r="I1835" s="13" t="str">
        <f>IF($C1835="","",VLOOKUP($C1835,Baux!$A:$K,7,FALSE))</f>
        <v/>
      </c>
      <c r="J1835" s="13" t="str">
        <f>IF($C1835="","",$H1835+$I1835)</f>
        <v/>
      </c>
      <c r="K1835" s="13" t="str">
        <f>IF($C1835="","",SUMIFS(Banque_Transactions!$E:$E,Banque_Transactions!$G:$G,$C1835&amp;"-"&amp;$B1835))</f>
        <v/>
      </c>
      <c r="L1835" s="13" t="str">
        <f>IF($C1835="","",$J1835-$K1835)</f>
        <v/>
      </c>
      <c r="M1835" t="str">
        <f>IF($C1835="","",IF($L1835&lt;=0,"Payé",IF($K1835=0,"Impayé","Partiel")))</f>
        <v/>
      </c>
    </row>
    <row r="1836" spans="1:13" ht="15">
      <c r="A1836" s="17"/>
      <c r="B1836" t="str">
        <f>IF($A1836="","",YEAR($A1836)*100+MONTH($A1836))</f>
        <v/>
      </c>
      <c r="D1836" t="str">
        <f>IF($C1836="","",VLOOKUP($C1836,Baux!$A:$K,2,FALSE))</f>
        <v/>
      </c>
      <c r="E1836" t="str">
        <f>IF($C1836="","",VLOOKUP(VLOOKUP($C1836,Baux!$A:$K,3,FALSE),Locataires!$A:$I,2,FALSE))</f>
        <v/>
      </c>
      <c r="F1836" t="str">
        <f>IF($C1836="","",VLOOKUP($C1836,Baux!$A:$K,8,FALSE))</f>
        <v/>
      </c>
      <c r="G1836" s="12" t="str">
        <f>IF(OR($A1836="",$F1836=""),"",DATE(YEAR($A1836),MONTH($A1836),$F1836))</f>
        <v/>
      </c>
      <c r="H1836" s="13" t="str">
        <f>IF($C1836="","",VLOOKUP($C1836,Baux!$A:$K,6,FALSE))</f>
        <v/>
      </c>
      <c r="I1836" s="13" t="str">
        <f>IF($C1836="","",VLOOKUP($C1836,Baux!$A:$K,7,FALSE))</f>
        <v/>
      </c>
      <c r="J1836" s="13" t="str">
        <f>IF($C1836="","",$H1836+$I1836)</f>
        <v/>
      </c>
      <c r="K1836" s="13" t="str">
        <f>IF($C1836="","",SUMIFS(Banque_Transactions!$E:$E,Banque_Transactions!$G:$G,$C1836&amp;"-"&amp;$B1836))</f>
        <v/>
      </c>
      <c r="L1836" s="13" t="str">
        <f>IF($C1836="","",$J1836-$K1836)</f>
        <v/>
      </c>
      <c r="M1836" t="str">
        <f>IF($C1836="","",IF($L1836&lt;=0,"Payé",IF($K1836=0,"Impayé","Partiel")))</f>
        <v/>
      </c>
    </row>
    <row r="1837" spans="1:13" ht="15">
      <c r="A1837" s="17"/>
      <c r="B1837" t="str">
        <f>IF($A1837="","",YEAR($A1837)*100+MONTH($A1837))</f>
        <v/>
      </c>
      <c r="D1837" t="str">
        <f>IF($C1837="","",VLOOKUP($C1837,Baux!$A:$K,2,FALSE))</f>
        <v/>
      </c>
      <c r="E1837" t="str">
        <f>IF($C1837="","",VLOOKUP(VLOOKUP($C1837,Baux!$A:$K,3,FALSE),Locataires!$A:$I,2,FALSE))</f>
        <v/>
      </c>
      <c r="F1837" t="str">
        <f>IF($C1837="","",VLOOKUP($C1837,Baux!$A:$K,8,FALSE))</f>
        <v/>
      </c>
      <c r="G1837" s="12" t="str">
        <f>IF(OR($A1837="",$F1837=""),"",DATE(YEAR($A1837),MONTH($A1837),$F1837))</f>
        <v/>
      </c>
      <c r="H1837" s="13" t="str">
        <f>IF($C1837="","",VLOOKUP($C1837,Baux!$A:$K,6,FALSE))</f>
        <v/>
      </c>
      <c r="I1837" s="13" t="str">
        <f>IF($C1837="","",VLOOKUP($C1837,Baux!$A:$K,7,FALSE))</f>
        <v/>
      </c>
      <c r="J1837" s="13" t="str">
        <f>IF($C1837="","",$H1837+$I1837)</f>
        <v/>
      </c>
      <c r="K1837" s="13" t="str">
        <f>IF($C1837="","",SUMIFS(Banque_Transactions!$E:$E,Banque_Transactions!$G:$G,$C1837&amp;"-"&amp;$B1837))</f>
        <v/>
      </c>
      <c r="L1837" s="13" t="str">
        <f>IF($C1837="","",$J1837-$K1837)</f>
        <v/>
      </c>
      <c r="M1837" t="str">
        <f>IF($C1837="","",IF($L1837&lt;=0,"Payé",IF($K1837=0,"Impayé","Partiel")))</f>
        <v/>
      </c>
    </row>
    <row r="1838" spans="1:13" ht="15">
      <c r="A1838" s="17"/>
      <c r="B1838" t="str">
        <f>IF($A1838="","",YEAR($A1838)*100+MONTH($A1838))</f>
        <v/>
      </c>
      <c r="D1838" t="str">
        <f>IF($C1838="","",VLOOKUP($C1838,Baux!$A:$K,2,FALSE))</f>
        <v/>
      </c>
      <c r="E1838" t="str">
        <f>IF($C1838="","",VLOOKUP(VLOOKUP($C1838,Baux!$A:$K,3,FALSE),Locataires!$A:$I,2,FALSE))</f>
        <v/>
      </c>
      <c r="F1838" t="str">
        <f>IF($C1838="","",VLOOKUP($C1838,Baux!$A:$K,8,FALSE))</f>
        <v/>
      </c>
      <c r="G1838" s="12" t="str">
        <f>IF(OR($A1838="",$F1838=""),"",DATE(YEAR($A1838),MONTH($A1838),$F1838))</f>
        <v/>
      </c>
      <c r="H1838" s="13" t="str">
        <f>IF($C1838="","",VLOOKUP($C1838,Baux!$A:$K,6,FALSE))</f>
        <v/>
      </c>
      <c r="I1838" s="13" t="str">
        <f>IF($C1838="","",VLOOKUP($C1838,Baux!$A:$K,7,FALSE))</f>
        <v/>
      </c>
      <c r="J1838" s="13" t="str">
        <f>IF($C1838="","",$H1838+$I1838)</f>
        <v/>
      </c>
      <c r="K1838" s="13" t="str">
        <f>IF($C1838="","",SUMIFS(Banque_Transactions!$E:$E,Banque_Transactions!$G:$G,$C1838&amp;"-"&amp;$B1838))</f>
        <v/>
      </c>
      <c r="L1838" s="13" t="str">
        <f>IF($C1838="","",$J1838-$K1838)</f>
        <v/>
      </c>
      <c r="M1838" t="str">
        <f>IF($C1838="","",IF($L1838&lt;=0,"Payé",IF($K1838=0,"Impayé","Partiel")))</f>
        <v/>
      </c>
    </row>
    <row r="1839" spans="1:13" ht="15">
      <c r="A1839" s="17"/>
      <c r="B1839" t="str">
        <f>IF($A1839="","",YEAR($A1839)*100+MONTH($A1839))</f>
        <v/>
      </c>
      <c r="D1839" t="str">
        <f>IF($C1839="","",VLOOKUP($C1839,Baux!$A:$K,2,FALSE))</f>
        <v/>
      </c>
      <c r="E1839" t="str">
        <f>IF($C1839="","",VLOOKUP(VLOOKUP($C1839,Baux!$A:$K,3,FALSE),Locataires!$A:$I,2,FALSE))</f>
        <v/>
      </c>
      <c r="F1839" t="str">
        <f>IF($C1839="","",VLOOKUP($C1839,Baux!$A:$K,8,FALSE))</f>
        <v/>
      </c>
      <c r="G1839" s="12" t="str">
        <f>IF(OR($A1839="",$F1839=""),"",DATE(YEAR($A1839),MONTH($A1839),$F1839))</f>
        <v/>
      </c>
      <c r="H1839" s="13" t="str">
        <f>IF($C1839="","",VLOOKUP($C1839,Baux!$A:$K,6,FALSE))</f>
        <v/>
      </c>
      <c r="I1839" s="13" t="str">
        <f>IF($C1839="","",VLOOKUP($C1839,Baux!$A:$K,7,FALSE))</f>
        <v/>
      </c>
      <c r="J1839" s="13" t="str">
        <f>IF($C1839="","",$H1839+$I1839)</f>
        <v/>
      </c>
      <c r="K1839" s="13" t="str">
        <f>IF($C1839="","",SUMIFS(Banque_Transactions!$E:$E,Banque_Transactions!$G:$G,$C1839&amp;"-"&amp;$B1839))</f>
        <v/>
      </c>
      <c r="L1839" s="13" t="str">
        <f>IF($C1839="","",$J1839-$K1839)</f>
        <v/>
      </c>
      <c r="M1839" t="str">
        <f>IF($C1839="","",IF($L1839&lt;=0,"Payé",IF($K1839=0,"Impayé","Partiel")))</f>
        <v/>
      </c>
    </row>
    <row r="1840" spans="1:13" ht="15">
      <c r="A1840" s="17"/>
      <c r="B1840" t="str">
        <f>IF($A1840="","",YEAR($A1840)*100+MONTH($A1840))</f>
        <v/>
      </c>
      <c r="D1840" t="str">
        <f>IF($C1840="","",VLOOKUP($C1840,Baux!$A:$K,2,FALSE))</f>
        <v/>
      </c>
      <c r="E1840" t="str">
        <f>IF($C1840="","",VLOOKUP(VLOOKUP($C1840,Baux!$A:$K,3,FALSE),Locataires!$A:$I,2,FALSE))</f>
        <v/>
      </c>
      <c r="F1840" t="str">
        <f>IF($C1840="","",VLOOKUP($C1840,Baux!$A:$K,8,FALSE))</f>
        <v/>
      </c>
      <c r="G1840" s="12" t="str">
        <f>IF(OR($A1840="",$F1840=""),"",DATE(YEAR($A1840),MONTH($A1840),$F1840))</f>
        <v/>
      </c>
      <c r="H1840" s="13" t="str">
        <f>IF($C1840="","",VLOOKUP($C1840,Baux!$A:$K,6,FALSE))</f>
        <v/>
      </c>
      <c r="I1840" s="13" t="str">
        <f>IF($C1840="","",VLOOKUP($C1840,Baux!$A:$K,7,FALSE))</f>
        <v/>
      </c>
      <c r="J1840" s="13" t="str">
        <f>IF($C1840="","",$H1840+$I1840)</f>
        <v/>
      </c>
      <c r="K1840" s="13" t="str">
        <f>IF($C1840="","",SUMIFS(Banque_Transactions!$E:$E,Banque_Transactions!$G:$G,$C1840&amp;"-"&amp;$B1840))</f>
        <v/>
      </c>
      <c r="L1840" s="13" t="str">
        <f>IF($C1840="","",$J1840-$K1840)</f>
        <v/>
      </c>
      <c r="M1840" t="str">
        <f>IF($C1840="","",IF($L1840&lt;=0,"Payé",IF($K1840=0,"Impayé","Partiel")))</f>
        <v/>
      </c>
    </row>
    <row r="1841" spans="1:13" ht="15">
      <c r="A1841" s="17"/>
      <c r="B1841" t="str">
        <f>IF($A1841="","",YEAR($A1841)*100+MONTH($A1841))</f>
        <v/>
      </c>
      <c r="D1841" t="str">
        <f>IF($C1841="","",VLOOKUP($C1841,Baux!$A:$K,2,FALSE))</f>
        <v/>
      </c>
      <c r="E1841" t="str">
        <f>IF($C1841="","",VLOOKUP(VLOOKUP($C1841,Baux!$A:$K,3,FALSE),Locataires!$A:$I,2,FALSE))</f>
        <v/>
      </c>
      <c r="F1841" t="str">
        <f>IF($C1841="","",VLOOKUP($C1841,Baux!$A:$K,8,FALSE))</f>
        <v/>
      </c>
      <c r="G1841" s="12" t="str">
        <f>IF(OR($A1841="",$F1841=""),"",DATE(YEAR($A1841),MONTH($A1841),$F1841))</f>
        <v/>
      </c>
      <c r="H1841" s="13" t="str">
        <f>IF($C1841="","",VLOOKUP($C1841,Baux!$A:$K,6,FALSE))</f>
        <v/>
      </c>
      <c r="I1841" s="13" t="str">
        <f>IF($C1841="","",VLOOKUP($C1841,Baux!$A:$K,7,FALSE))</f>
        <v/>
      </c>
      <c r="J1841" s="13" t="str">
        <f>IF($C1841="","",$H1841+$I1841)</f>
        <v/>
      </c>
      <c r="K1841" s="13" t="str">
        <f>IF($C1841="","",SUMIFS(Banque_Transactions!$E:$E,Banque_Transactions!$G:$G,$C1841&amp;"-"&amp;$B1841))</f>
        <v/>
      </c>
      <c r="L1841" s="13" t="str">
        <f>IF($C1841="","",$J1841-$K1841)</f>
        <v/>
      </c>
      <c r="M1841" t="str">
        <f>IF($C1841="","",IF($L1841&lt;=0,"Payé",IF($K1841=0,"Impayé","Partiel")))</f>
        <v/>
      </c>
    </row>
    <row r="1842" spans="1:13" ht="15">
      <c r="A1842" s="17"/>
      <c r="B1842" t="str">
        <f>IF($A1842="","",YEAR($A1842)*100+MONTH($A1842))</f>
        <v/>
      </c>
      <c r="D1842" t="str">
        <f>IF($C1842="","",VLOOKUP($C1842,Baux!$A:$K,2,FALSE))</f>
        <v/>
      </c>
      <c r="E1842" t="str">
        <f>IF($C1842="","",VLOOKUP(VLOOKUP($C1842,Baux!$A:$K,3,FALSE),Locataires!$A:$I,2,FALSE))</f>
        <v/>
      </c>
      <c r="F1842" t="str">
        <f>IF($C1842="","",VLOOKUP($C1842,Baux!$A:$K,8,FALSE))</f>
        <v/>
      </c>
      <c r="G1842" s="12" t="str">
        <f>IF(OR($A1842="",$F1842=""),"",DATE(YEAR($A1842),MONTH($A1842),$F1842))</f>
        <v/>
      </c>
      <c r="H1842" s="13" t="str">
        <f>IF($C1842="","",VLOOKUP($C1842,Baux!$A:$K,6,FALSE))</f>
        <v/>
      </c>
      <c r="I1842" s="13" t="str">
        <f>IF($C1842="","",VLOOKUP($C1842,Baux!$A:$K,7,FALSE))</f>
        <v/>
      </c>
      <c r="J1842" s="13" t="str">
        <f>IF($C1842="","",$H1842+$I1842)</f>
        <v/>
      </c>
      <c r="K1842" s="13" t="str">
        <f>IF($C1842="","",SUMIFS(Banque_Transactions!$E:$E,Banque_Transactions!$G:$G,$C1842&amp;"-"&amp;$B1842))</f>
        <v/>
      </c>
      <c r="L1842" s="13" t="str">
        <f>IF($C1842="","",$J1842-$K1842)</f>
        <v/>
      </c>
      <c r="M1842" t="str">
        <f>IF($C1842="","",IF($L1842&lt;=0,"Payé",IF($K1842=0,"Impayé","Partiel")))</f>
        <v/>
      </c>
    </row>
    <row r="1843" spans="1:13" ht="15">
      <c r="A1843" s="17"/>
      <c r="B1843" t="str">
        <f>IF($A1843="","",YEAR($A1843)*100+MONTH($A1843))</f>
        <v/>
      </c>
      <c r="D1843" t="str">
        <f>IF($C1843="","",VLOOKUP($C1843,Baux!$A:$K,2,FALSE))</f>
        <v/>
      </c>
      <c r="E1843" t="str">
        <f>IF($C1843="","",VLOOKUP(VLOOKUP($C1843,Baux!$A:$K,3,FALSE),Locataires!$A:$I,2,FALSE))</f>
        <v/>
      </c>
      <c r="F1843" t="str">
        <f>IF($C1843="","",VLOOKUP($C1843,Baux!$A:$K,8,FALSE))</f>
        <v/>
      </c>
      <c r="G1843" s="12" t="str">
        <f>IF(OR($A1843="",$F1843=""),"",DATE(YEAR($A1843),MONTH($A1843),$F1843))</f>
        <v/>
      </c>
      <c r="H1843" s="13" t="str">
        <f>IF($C1843="","",VLOOKUP($C1843,Baux!$A:$K,6,FALSE))</f>
        <v/>
      </c>
      <c r="I1843" s="13" t="str">
        <f>IF($C1843="","",VLOOKUP($C1843,Baux!$A:$K,7,FALSE))</f>
        <v/>
      </c>
      <c r="J1843" s="13" t="str">
        <f>IF($C1843="","",$H1843+$I1843)</f>
        <v/>
      </c>
      <c r="K1843" s="13" t="str">
        <f>IF($C1843="","",SUMIFS(Banque_Transactions!$E:$E,Banque_Transactions!$G:$G,$C1843&amp;"-"&amp;$B1843))</f>
        <v/>
      </c>
      <c r="L1843" s="13" t="str">
        <f>IF($C1843="","",$J1843-$K1843)</f>
        <v/>
      </c>
      <c r="M1843" t="str">
        <f>IF($C1843="","",IF($L1843&lt;=0,"Payé",IF($K1843=0,"Impayé","Partiel")))</f>
        <v/>
      </c>
    </row>
    <row r="1844" spans="1:13" ht="15">
      <c r="A1844" s="17"/>
      <c r="B1844" t="str">
        <f>IF($A1844="","",YEAR($A1844)*100+MONTH($A1844))</f>
        <v/>
      </c>
      <c r="D1844" t="str">
        <f>IF($C1844="","",VLOOKUP($C1844,Baux!$A:$K,2,FALSE))</f>
        <v/>
      </c>
      <c r="E1844" t="str">
        <f>IF($C1844="","",VLOOKUP(VLOOKUP($C1844,Baux!$A:$K,3,FALSE),Locataires!$A:$I,2,FALSE))</f>
        <v/>
      </c>
      <c r="F1844" t="str">
        <f>IF($C1844="","",VLOOKUP($C1844,Baux!$A:$K,8,FALSE))</f>
        <v/>
      </c>
      <c r="G1844" s="12" t="str">
        <f>IF(OR($A1844="",$F1844=""),"",DATE(YEAR($A1844),MONTH($A1844),$F1844))</f>
        <v/>
      </c>
      <c r="H1844" s="13" t="str">
        <f>IF($C1844="","",VLOOKUP($C1844,Baux!$A:$K,6,FALSE))</f>
        <v/>
      </c>
      <c r="I1844" s="13" t="str">
        <f>IF($C1844="","",VLOOKUP($C1844,Baux!$A:$K,7,FALSE))</f>
        <v/>
      </c>
      <c r="J1844" s="13" t="str">
        <f>IF($C1844="","",$H1844+$I1844)</f>
        <v/>
      </c>
      <c r="K1844" s="13" t="str">
        <f>IF($C1844="","",SUMIFS(Banque_Transactions!$E:$E,Banque_Transactions!$G:$G,$C1844&amp;"-"&amp;$B1844))</f>
        <v/>
      </c>
      <c r="L1844" s="13" t="str">
        <f>IF($C1844="","",$J1844-$K1844)</f>
        <v/>
      </c>
      <c r="M1844" t="str">
        <f>IF($C1844="","",IF($L1844&lt;=0,"Payé",IF($K1844=0,"Impayé","Partiel")))</f>
        <v/>
      </c>
    </row>
    <row r="1845" spans="1:13" ht="15">
      <c r="A1845" s="17"/>
      <c r="B1845" t="str">
        <f>IF($A1845="","",YEAR($A1845)*100+MONTH($A1845))</f>
        <v/>
      </c>
      <c r="D1845" t="str">
        <f>IF($C1845="","",VLOOKUP($C1845,Baux!$A:$K,2,FALSE))</f>
        <v/>
      </c>
      <c r="E1845" t="str">
        <f>IF($C1845="","",VLOOKUP(VLOOKUP($C1845,Baux!$A:$K,3,FALSE),Locataires!$A:$I,2,FALSE))</f>
        <v/>
      </c>
      <c r="F1845" t="str">
        <f>IF($C1845="","",VLOOKUP($C1845,Baux!$A:$K,8,FALSE))</f>
        <v/>
      </c>
      <c r="G1845" s="12" t="str">
        <f>IF(OR($A1845="",$F1845=""),"",DATE(YEAR($A1845),MONTH($A1845),$F1845))</f>
        <v/>
      </c>
      <c r="H1845" s="13" t="str">
        <f>IF($C1845="","",VLOOKUP($C1845,Baux!$A:$K,6,FALSE))</f>
        <v/>
      </c>
      <c r="I1845" s="13" t="str">
        <f>IF($C1845="","",VLOOKUP($C1845,Baux!$A:$K,7,FALSE))</f>
        <v/>
      </c>
      <c r="J1845" s="13" t="str">
        <f>IF($C1845="","",$H1845+$I1845)</f>
        <v/>
      </c>
      <c r="K1845" s="13" t="str">
        <f>IF($C1845="","",SUMIFS(Banque_Transactions!$E:$E,Banque_Transactions!$G:$G,$C1845&amp;"-"&amp;$B1845))</f>
        <v/>
      </c>
      <c r="L1845" s="13" t="str">
        <f>IF($C1845="","",$J1845-$K1845)</f>
        <v/>
      </c>
      <c r="M1845" t="str">
        <f>IF($C1845="","",IF($L1845&lt;=0,"Payé",IF($K1845=0,"Impayé","Partiel")))</f>
        <v/>
      </c>
    </row>
    <row r="1846" spans="1:13" ht="15">
      <c r="A1846" s="17"/>
      <c r="B1846" t="str">
        <f>IF($A1846="","",YEAR($A1846)*100+MONTH($A1846))</f>
        <v/>
      </c>
      <c r="D1846" t="str">
        <f>IF($C1846="","",VLOOKUP($C1846,Baux!$A:$K,2,FALSE))</f>
        <v/>
      </c>
      <c r="E1846" t="str">
        <f>IF($C1846="","",VLOOKUP(VLOOKUP($C1846,Baux!$A:$K,3,FALSE),Locataires!$A:$I,2,FALSE))</f>
        <v/>
      </c>
      <c r="F1846" t="str">
        <f>IF($C1846="","",VLOOKUP($C1846,Baux!$A:$K,8,FALSE))</f>
        <v/>
      </c>
      <c r="G1846" s="12" t="str">
        <f>IF(OR($A1846="",$F1846=""),"",DATE(YEAR($A1846),MONTH($A1846),$F1846))</f>
        <v/>
      </c>
      <c r="H1846" s="13" t="str">
        <f>IF($C1846="","",VLOOKUP($C1846,Baux!$A:$K,6,FALSE))</f>
        <v/>
      </c>
      <c r="I1846" s="13" t="str">
        <f>IF($C1846="","",VLOOKUP($C1846,Baux!$A:$K,7,FALSE))</f>
        <v/>
      </c>
      <c r="J1846" s="13" t="str">
        <f>IF($C1846="","",$H1846+$I1846)</f>
        <v/>
      </c>
      <c r="K1846" s="13" t="str">
        <f>IF($C1846="","",SUMIFS(Banque_Transactions!$E:$E,Banque_Transactions!$G:$G,$C1846&amp;"-"&amp;$B1846))</f>
        <v/>
      </c>
      <c r="L1846" s="13" t="str">
        <f>IF($C1846="","",$J1846-$K1846)</f>
        <v/>
      </c>
      <c r="M1846" t="str">
        <f>IF($C1846="","",IF($L1846&lt;=0,"Payé",IF($K1846=0,"Impayé","Partiel")))</f>
        <v/>
      </c>
    </row>
    <row r="1847" spans="1:13" ht="15">
      <c r="A1847" s="17"/>
      <c r="B1847" t="str">
        <f>IF($A1847="","",YEAR($A1847)*100+MONTH($A1847))</f>
        <v/>
      </c>
      <c r="D1847" t="str">
        <f>IF($C1847="","",VLOOKUP($C1847,Baux!$A:$K,2,FALSE))</f>
        <v/>
      </c>
      <c r="E1847" t="str">
        <f>IF($C1847="","",VLOOKUP(VLOOKUP($C1847,Baux!$A:$K,3,FALSE),Locataires!$A:$I,2,FALSE))</f>
        <v/>
      </c>
      <c r="F1847" t="str">
        <f>IF($C1847="","",VLOOKUP($C1847,Baux!$A:$K,8,FALSE))</f>
        <v/>
      </c>
      <c r="G1847" s="12" t="str">
        <f>IF(OR($A1847="",$F1847=""),"",DATE(YEAR($A1847),MONTH($A1847),$F1847))</f>
        <v/>
      </c>
      <c r="H1847" s="13" t="str">
        <f>IF($C1847="","",VLOOKUP($C1847,Baux!$A:$K,6,FALSE))</f>
        <v/>
      </c>
      <c r="I1847" s="13" t="str">
        <f>IF($C1847="","",VLOOKUP($C1847,Baux!$A:$K,7,FALSE))</f>
        <v/>
      </c>
      <c r="J1847" s="13" t="str">
        <f>IF($C1847="","",$H1847+$I1847)</f>
        <v/>
      </c>
      <c r="K1847" s="13" t="str">
        <f>IF($C1847="","",SUMIFS(Banque_Transactions!$E:$E,Banque_Transactions!$G:$G,$C1847&amp;"-"&amp;$B1847))</f>
        <v/>
      </c>
      <c r="L1847" s="13" t="str">
        <f>IF($C1847="","",$J1847-$K1847)</f>
        <v/>
      </c>
      <c r="M1847" t="str">
        <f>IF($C1847="","",IF($L1847&lt;=0,"Payé",IF($K1847=0,"Impayé","Partiel")))</f>
        <v/>
      </c>
    </row>
    <row r="1848" spans="1:13" ht="15">
      <c r="A1848" s="17"/>
      <c r="B1848" t="str">
        <f>IF($A1848="","",YEAR($A1848)*100+MONTH($A1848))</f>
        <v/>
      </c>
      <c r="D1848" t="str">
        <f>IF($C1848="","",VLOOKUP($C1848,Baux!$A:$K,2,FALSE))</f>
        <v/>
      </c>
      <c r="E1848" t="str">
        <f>IF($C1848="","",VLOOKUP(VLOOKUP($C1848,Baux!$A:$K,3,FALSE),Locataires!$A:$I,2,FALSE))</f>
        <v/>
      </c>
      <c r="F1848" t="str">
        <f>IF($C1848="","",VLOOKUP($C1848,Baux!$A:$K,8,FALSE))</f>
        <v/>
      </c>
      <c r="G1848" s="12" t="str">
        <f>IF(OR($A1848="",$F1848=""),"",DATE(YEAR($A1848),MONTH($A1848),$F1848))</f>
        <v/>
      </c>
      <c r="H1848" s="13" t="str">
        <f>IF($C1848="","",VLOOKUP($C1848,Baux!$A:$K,6,FALSE))</f>
        <v/>
      </c>
      <c r="I1848" s="13" t="str">
        <f>IF($C1848="","",VLOOKUP($C1848,Baux!$A:$K,7,FALSE))</f>
        <v/>
      </c>
      <c r="J1848" s="13" t="str">
        <f>IF($C1848="","",$H1848+$I1848)</f>
        <v/>
      </c>
      <c r="K1848" s="13" t="str">
        <f>IF($C1848="","",SUMIFS(Banque_Transactions!$E:$E,Banque_Transactions!$G:$G,$C1848&amp;"-"&amp;$B1848))</f>
        <v/>
      </c>
      <c r="L1848" s="13" t="str">
        <f>IF($C1848="","",$J1848-$K1848)</f>
        <v/>
      </c>
      <c r="M1848" t="str">
        <f>IF($C1848="","",IF($L1848&lt;=0,"Payé",IF($K1848=0,"Impayé","Partiel")))</f>
        <v/>
      </c>
    </row>
    <row r="1849" spans="1:13" ht="15">
      <c r="A1849" s="17"/>
      <c r="B1849" t="str">
        <f>IF($A1849="","",YEAR($A1849)*100+MONTH($A1849))</f>
        <v/>
      </c>
      <c r="D1849" t="str">
        <f>IF($C1849="","",VLOOKUP($C1849,Baux!$A:$K,2,FALSE))</f>
        <v/>
      </c>
      <c r="E1849" t="str">
        <f>IF($C1849="","",VLOOKUP(VLOOKUP($C1849,Baux!$A:$K,3,FALSE),Locataires!$A:$I,2,FALSE))</f>
        <v/>
      </c>
      <c r="F1849" t="str">
        <f>IF($C1849="","",VLOOKUP($C1849,Baux!$A:$K,8,FALSE))</f>
        <v/>
      </c>
      <c r="G1849" s="12" t="str">
        <f>IF(OR($A1849="",$F1849=""),"",DATE(YEAR($A1849),MONTH($A1849),$F1849))</f>
        <v/>
      </c>
      <c r="H1849" s="13" t="str">
        <f>IF($C1849="","",VLOOKUP($C1849,Baux!$A:$K,6,FALSE))</f>
        <v/>
      </c>
      <c r="I1849" s="13" t="str">
        <f>IF($C1849="","",VLOOKUP($C1849,Baux!$A:$K,7,FALSE))</f>
        <v/>
      </c>
      <c r="J1849" s="13" t="str">
        <f>IF($C1849="","",$H1849+$I1849)</f>
        <v/>
      </c>
      <c r="K1849" s="13" t="str">
        <f>IF($C1849="","",SUMIFS(Banque_Transactions!$E:$E,Banque_Transactions!$G:$G,$C1849&amp;"-"&amp;$B1849))</f>
        <v/>
      </c>
      <c r="L1849" s="13" t="str">
        <f>IF($C1849="","",$J1849-$K1849)</f>
        <v/>
      </c>
      <c r="M1849" t="str">
        <f>IF($C1849="","",IF($L1849&lt;=0,"Payé",IF($K1849=0,"Impayé","Partiel")))</f>
        <v/>
      </c>
    </row>
    <row r="1850" spans="1:13" ht="15">
      <c r="A1850" s="17"/>
      <c r="B1850" t="str">
        <f>IF($A1850="","",YEAR($A1850)*100+MONTH($A1850))</f>
        <v/>
      </c>
      <c r="D1850" t="str">
        <f>IF($C1850="","",VLOOKUP($C1850,Baux!$A:$K,2,FALSE))</f>
        <v/>
      </c>
      <c r="E1850" t="str">
        <f>IF($C1850="","",VLOOKUP(VLOOKUP($C1850,Baux!$A:$K,3,FALSE),Locataires!$A:$I,2,FALSE))</f>
        <v/>
      </c>
      <c r="F1850" t="str">
        <f>IF($C1850="","",VLOOKUP($C1850,Baux!$A:$K,8,FALSE))</f>
        <v/>
      </c>
      <c r="G1850" s="12" t="str">
        <f>IF(OR($A1850="",$F1850=""),"",DATE(YEAR($A1850),MONTH($A1850),$F1850))</f>
        <v/>
      </c>
      <c r="H1850" s="13" t="str">
        <f>IF($C1850="","",VLOOKUP($C1850,Baux!$A:$K,6,FALSE))</f>
        <v/>
      </c>
      <c r="I1850" s="13" t="str">
        <f>IF($C1850="","",VLOOKUP($C1850,Baux!$A:$K,7,FALSE))</f>
        <v/>
      </c>
      <c r="J1850" s="13" t="str">
        <f>IF($C1850="","",$H1850+$I1850)</f>
        <v/>
      </c>
      <c r="K1850" s="13" t="str">
        <f>IF($C1850="","",SUMIFS(Banque_Transactions!$E:$E,Banque_Transactions!$G:$G,$C1850&amp;"-"&amp;$B1850))</f>
        <v/>
      </c>
      <c r="L1850" s="13" t="str">
        <f>IF($C1850="","",$J1850-$K1850)</f>
        <v/>
      </c>
      <c r="M1850" t="str">
        <f>IF($C1850="","",IF($L1850&lt;=0,"Payé",IF($K1850=0,"Impayé","Partiel")))</f>
        <v/>
      </c>
    </row>
    <row r="1851" spans="1:13" ht="15">
      <c r="A1851" s="17"/>
      <c r="B1851" t="str">
        <f>IF($A1851="","",YEAR($A1851)*100+MONTH($A1851))</f>
        <v/>
      </c>
      <c r="D1851" t="str">
        <f>IF($C1851="","",VLOOKUP($C1851,Baux!$A:$K,2,FALSE))</f>
        <v/>
      </c>
      <c r="E1851" t="str">
        <f>IF($C1851="","",VLOOKUP(VLOOKUP($C1851,Baux!$A:$K,3,FALSE),Locataires!$A:$I,2,FALSE))</f>
        <v/>
      </c>
      <c r="F1851" t="str">
        <f>IF($C1851="","",VLOOKUP($C1851,Baux!$A:$K,8,FALSE))</f>
        <v/>
      </c>
      <c r="G1851" s="12" t="str">
        <f>IF(OR($A1851="",$F1851=""),"",DATE(YEAR($A1851),MONTH($A1851),$F1851))</f>
        <v/>
      </c>
      <c r="H1851" s="13" t="str">
        <f>IF($C1851="","",VLOOKUP($C1851,Baux!$A:$K,6,FALSE))</f>
        <v/>
      </c>
      <c r="I1851" s="13" t="str">
        <f>IF($C1851="","",VLOOKUP($C1851,Baux!$A:$K,7,FALSE))</f>
        <v/>
      </c>
      <c r="J1851" s="13" t="str">
        <f>IF($C1851="","",$H1851+$I1851)</f>
        <v/>
      </c>
      <c r="K1851" s="13" t="str">
        <f>IF($C1851="","",SUMIFS(Banque_Transactions!$E:$E,Banque_Transactions!$G:$G,$C1851&amp;"-"&amp;$B1851))</f>
        <v/>
      </c>
      <c r="L1851" s="13" t="str">
        <f>IF($C1851="","",$J1851-$K1851)</f>
        <v/>
      </c>
      <c r="M1851" t="str">
        <f>IF($C1851="","",IF($L1851&lt;=0,"Payé",IF($K1851=0,"Impayé","Partiel")))</f>
        <v/>
      </c>
    </row>
    <row r="1852" spans="1:13" ht="15">
      <c r="A1852" s="17"/>
      <c r="B1852" t="str">
        <f>IF($A1852="","",YEAR($A1852)*100+MONTH($A1852))</f>
        <v/>
      </c>
      <c r="D1852" t="str">
        <f>IF($C1852="","",VLOOKUP($C1852,Baux!$A:$K,2,FALSE))</f>
        <v/>
      </c>
      <c r="E1852" t="str">
        <f>IF($C1852="","",VLOOKUP(VLOOKUP($C1852,Baux!$A:$K,3,FALSE),Locataires!$A:$I,2,FALSE))</f>
        <v/>
      </c>
      <c r="F1852" t="str">
        <f>IF($C1852="","",VLOOKUP($C1852,Baux!$A:$K,8,FALSE))</f>
        <v/>
      </c>
      <c r="G1852" s="12" t="str">
        <f>IF(OR($A1852="",$F1852=""),"",DATE(YEAR($A1852),MONTH($A1852),$F1852))</f>
        <v/>
      </c>
      <c r="H1852" s="13" t="str">
        <f>IF($C1852="","",VLOOKUP($C1852,Baux!$A:$K,6,FALSE))</f>
        <v/>
      </c>
      <c r="I1852" s="13" t="str">
        <f>IF($C1852="","",VLOOKUP($C1852,Baux!$A:$K,7,FALSE))</f>
        <v/>
      </c>
      <c r="J1852" s="13" t="str">
        <f>IF($C1852="","",$H1852+$I1852)</f>
        <v/>
      </c>
      <c r="K1852" s="13" t="str">
        <f>IF($C1852="","",SUMIFS(Banque_Transactions!$E:$E,Banque_Transactions!$G:$G,$C1852&amp;"-"&amp;$B1852))</f>
        <v/>
      </c>
      <c r="L1852" s="13" t="str">
        <f>IF($C1852="","",$J1852-$K1852)</f>
        <v/>
      </c>
      <c r="M1852" t="str">
        <f>IF($C1852="","",IF($L1852&lt;=0,"Payé",IF($K1852=0,"Impayé","Partiel")))</f>
        <v/>
      </c>
    </row>
    <row r="1853" spans="1:13" ht="15">
      <c r="A1853" s="17"/>
      <c r="B1853" t="str">
        <f>IF($A1853="","",YEAR($A1853)*100+MONTH($A1853))</f>
        <v/>
      </c>
      <c r="D1853" t="str">
        <f>IF($C1853="","",VLOOKUP($C1853,Baux!$A:$K,2,FALSE))</f>
        <v/>
      </c>
      <c r="E1853" t="str">
        <f>IF($C1853="","",VLOOKUP(VLOOKUP($C1853,Baux!$A:$K,3,FALSE),Locataires!$A:$I,2,FALSE))</f>
        <v/>
      </c>
      <c r="F1853" t="str">
        <f>IF($C1853="","",VLOOKUP($C1853,Baux!$A:$K,8,FALSE))</f>
        <v/>
      </c>
      <c r="G1853" s="12" t="str">
        <f>IF(OR($A1853="",$F1853=""),"",DATE(YEAR($A1853),MONTH($A1853),$F1853))</f>
        <v/>
      </c>
      <c r="H1853" s="13" t="str">
        <f>IF($C1853="","",VLOOKUP($C1853,Baux!$A:$K,6,FALSE))</f>
        <v/>
      </c>
      <c r="I1853" s="13" t="str">
        <f>IF($C1853="","",VLOOKUP($C1853,Baux!$A:$K,7,FALSE))</f>
        <v/>
      </c>
      <c r="J1853" s="13" t="str">
        <f>IF($C1853="","",$H1853+$I1853)</f>
        <v/>
      </c>
      <c r="K1853" s="13" t="str">
        <f>IF($C1853="","",SUMIFS(Banque_Transactions!$E:$E,Banque_Transactions!$G:$G,$C1853&amp;"-"&amp;$B1853))</f>
        <v/>
      </c>
      <c r="L1853" s="13" t="str">
        <f>IF($C1853="","",$J1853-$K1853)</f>
        <v/>
      </c>
      <c r="M1853" t="str">
        <f>IF($C1853="","",IF($L1853&lt;=0,"Payé",IF($K1853=0,"Impayé","Partiel")))</f>
        <v/>
      </c>
    </row>
    <row r="1854" spans="1:13" ht="15">
      <c r="A1854" s="17"/>
      <c r="B1854" t="str">
        <f>IF($A1854="","",YEAR($A1854)*100+MONTH($A1854))</f>
        <v/>
      </c>
      <c r="D1854" t="str">
        <f>IF($C1854="","",VLOOKUP($C1854,Baux!$A:$K,2,FALSE))</f>
        <v/>
      </c>
      <c r="E1854" t="str">
        <f>IF($C1854="","",VLOOKUP(VLOOKUP($C1854,Baux!$A:$K,3,FALSE),Locataires!$A:$I,2,FALSE))</f>
        <v/>
      </c>
      <c r="F1854" t="str">
        <f>IF($C1854="","",VLOOKUP($C1854,Baux!$A:$K,8,FALSE))</f>
        <v/>
      </c>
      <c r="G1854" s="12" t="str">
        <f>IF(OR($A1854="",$F1854=""),"",DATE(YEAR($A1854),MONTH($A1854),$F1854))</f>
        <v/>
      </c>
      <c r="H1854" s="13" t="str">
        <f>IF($C1854="","",VLOOKUP($C1854,Baux!$A:$K,6,FALSE))</f>
        <v/>
      </c>
      <c r="I1854" s="13" t="str">
        <f>IF($C1854="","",VLOOKUP($C1854,Baux!$A:$K,7,FALSE))</f>
        <v/>
      </c>
      <c r="J1854" s="13" t="str">
        <f>IF($C1854="","",$H1854+$I1854)</f>
        <v/>
      </c>
      <c r="K1854" s="13" t="str">
        <f>IF($C1854="","",SUMIFS(Banque_Transactions!$E:$E,Banque_Transactions!$G:$G,$C1854&amp;"-"&amp;$B1854))</f>
        <v/>
      </c>
      <c r="L1854" s="13" t="str">
        <f>IF($C1854="","",$J1854-$K1854)</f>
        <v/>
      </c>
      <c r="M1854" t="str">
        <f>IF($C1854="","",IF($L1854&lt;=0,"Payé",IF($K1854=0,"Impayé","Partiel")))</f>
        <v/>
      </c>
    </row>
    <row r="1855" spans="1:13" ht="15">
      <c r="A1855" s="17"/>
      <c r="B1855" t="str">
        <f>IF($A1855="","",YEAR($A1855)*100+MONTH($A1855))</f>
        <v/>
      </c>
      <c r="D1855" t="str">
        <f>IF($C1855="","",VLOOKUP($C1855,Baux!$A:$K,2,FALSE))</f>
        <v/>
      </c>
      <c r="E1855" t="str">
        <f>IF($C1855="","",VLOOKUP(VLOOKUP($C1855,Baux!$A:$K,3,FALSE),Locataires!$A:$I,2,FALSE))</f>
        <v/>
      </c>
      <c r="F1855" t="str">
        <f>IF($C1855="","",VLOOKUP($C1855,Baux!$A:$K,8,FALSE))</f>
        <v/>
      </c>
      <c r="G1855" s="12" t="str">
        <f>IF(OR($A1855="",$F1855=""),"",DATE(YEAR($A1855),MONTH($A1855),$F1855))</f>
        <v/>
      </c>
      <c r="H1855" s="13" t="str">
        <f>IF($C1855="","",VLOOKUP($C1855,Baux!$A:$K,6,FALSE))</f>
        <v/>
      </c>
      <c r="I1855" s="13" t="str">
        <f>IF($C1855="","",VLOOKUP($C1855,Baux!$A:$K,7,FALSE))</f>
        <v/>
      </c>
      <c r="J1855" s="13" t="str">
        <f>IF($C1855="","",$H1855+$I1855)</f>
        <v/>
      </c>
      <c r="K1855" s="13" t="str">
        <f>IF($C1855="","",SUMIFS(Banque_Transactions!$E:$E,Banque_Transactions!$G:$G,$C1855&amp;"-"&amp;$B1855))</f>
        <v/>
      </c>
      <c r="L1855" s="13" t="str">
        <f>IF($C1855="","",$J1855-$K1855)</f>
        <v/>
      </c>
      <c r="M1855" t="str">
        <f>IF($C1855="","",IF($L1855&lt;=0,"Payé",IF($K1855=0,"Impayé","Partiel")))</f>
        <v/>
      </c>
    </row>
    <row r="1856" spans="1:13" ht="15">
      <c r="A1856" s="17"/>
      <c r="B1856" t="str">
        <f>IF($A1856="","",YEAR($A1856)*100+MONTH($A1856))</f>
        <v/>
      </c>
      <c r="D1856" t="str">
        <f>IF($C1856="","",VLOOKUP($C1856,Baux!$A:$K,2,FALSE))</f>
        <v/>
      </c>
      <c r="E1856" t="str">
        <f>IF($C1856="","",VLOOKUP(VLOOKUP($C1856,Baux!$A:$K,3,FALSE),Locataires!$A:$I,2,FALSE))</f>
        <v/>
      </c>
      <c r="F1856" t="str">
        <f>IF($C1856="","",VLOOKUP($C1856,Baux!$A:$K,8,FALSE))</f>
        <v/>
      </c>
      <c r="G1856" s="12" t="str">
        <f>IF(OR($A1856="",$F1856=""),"",DATE(YEAR($A1856),MONTH($A1856),$F1856))</f>
        <v/>
      </c>
      <c r="H1856" s="13" t="str">
        <f>IF($C1856="","",VLOOKUP($C1856,Baux!$A:$K,6,FALSE))</f>
        <v/>
      </c>
      <c r="I1856" s="13" t="str">
        <f>IF($C1856="","",VLOOKUP($C1856,Baux!$A:$K,7,FALSE))</f>
        <v/>
      </c>
      <c r="J1856" s="13" t="str">
        <f>IF($C1856="","",$H1856+$I1856)</f>
        <v/>
      </c>
      <c r="K1856" s="13" t="str">
        <f>IF($C1856="","",SUMIFS(Banque_Transactions!$E:$E,Banque_Transactions!$G:$G,$C1856&amp;"-"&amp;$B1856))</f>
        <v/>
      </c>
      <c r="L1856" s="13" t="str">
        <f>IF($C1856="","",$J1856-$K1856)</f>
        <v/>
      </c>
      <c r="M1856" t="str">
        <f>IF($C1856="","",IF($L1856&lt;=0,"Payé",IF($K1856=0,"Impayé","Partiel")))</f>
        <v/>
      </c>
    </row>
    <row r="1857" spans="1:13" ht="15">
      <c r="A1857" s="17"/>
      <c r="B1857" t="str">
        <f>IF($A1857="","",YEAR($A1857)*100+MONTH($A1857))</f>
        <v/>
      </c>
      <c r="D1857" t="str">
        <f>IF($C1857="","",VLOOKUP($C1857,Baux!$A:$K,2,FALSE))</f>
        <v/>
      </c>
      <c r="E1857" t="str">
        <f>IF($C1857="","",VLOOKUP(VLOOKUP($C1857,Baux!$A:$K,3,FALSE),Locataires!$A:$I,2,FALSE))</f>
        <v/>
      </c>
      <c r="F1857" t="str">
        <f>IF($C1857="","",VLOOKUP($C1857,Baux!$A:$K,8,FALSE))</f>
        <v/>
      </c>
      <c r="G1857" s="12" t="str">
        <f>IF(OR($A1857="",$F1857=""),"",DATE(YEAR($A1857),MONTH($A1857),$F1857))</f>
        <v/>
      </c>
      <c r="H1857" s="13" t="str">
        <f>IF($C1857="","",VLOOKUP($C1857,Baux!$A:$K,6,FALSE))</f>
        <v/>
      </c>
      <c r="I1857" s="13" t="str">
        <f>IF($C1857="","",VLOOKUP($C1857,Baux!$A:$K,7,FALSE))</f>
        <v/>
      </c>
      <c r="J1857" s="13" t="str">
        <f>IF($C1857="","",$H1857+$I1857)</f>
        <v/>
      </c>
      <c r="K1857" s="13" t="str">
        <f>IF($C1857="","",SUMIFS(Banque_Transactions!$E:$E,Banque_Transactions!$G:$G,$C1857&amp;"-"&amp;$B1857))</f>
        <v/>
      </c>
      <c r="L1857" s="13" t="str">
        <f>IF($C1857="","",$J1857-$K1857)</f>
        <v/>
      </c>
      <c r="M1857" t="str">
        <f>IF($C1857="","",IF($L1857&lt;=0,"Payé",IF($K1857=0,"Impayé","Partiel")))</f>
        <v/>
      </c>
    </row>
    <row r="1858" spans="1:13" ht="15">
      <c r="A1858" s="17"/>
      <c r="B1858" t="str">
        <f>IF($A1858="","",YEAR($A1858)*100+MONTH($A1858))</f>
        <v/>
      </c>
      <c r="D1858" t="str">
        <f>IF($C1858="","",VLOOKUP($C1858,Baux!$A:$K,2,FALSE))</f>
        <v/>
      </c>
      <c r="E1858" t="str">
        <f>IF($C1858="","",VLOOKUP(VLOOKUP($C1858,Baux!$A:$K,3,FALSE),Locataires!$A:$I,2,FALSE))</f>
        <v/>
      </c>
      <c r="F1858" t="str">
        <f>IF($C1858="","",VLOOKUP($C1858,Baux!$A:$K,8,FALSE))</f>
        <v/>
      </c>
      <c r="G1858" s="12" t="str">
        <f>IF(OR($A1858="",$F1858=""),"",DATE(YEAR($A1858),MONTH($A1858),$F1858))</f>
        <v/>
      </c>
      <c r="H1858" s="13" t="str">
        <f>IF($C1858="","",VLOOKUP($C1858,Baux!$A:$K,6,FALSE))</f>
        <v/>
      </c>
      <c r="I1858" s="13" t="str">
        <f>IF($C1858="","",VLOOKUP($C1858,Baux!$A:$K,7,FALSE))</f>
        <v/>
      </c>
      <c r="J1858" s="13" t="str">
        <f>IF($C1858="","",$H1858+$I1858)</f>
        <v/>
      </c>
      <c r="K1858" s="13" t="str">
        <f>IF($C1858="","",SUMIFS(Banque_Transactions!$E:$E,Banque_Transactions!$G:$G,$C1858&amp;"-"&amp;$B1858))</f>
        <v/>
      </c>
      <c r="L1858" s="13" t="str">
        <f>IF($C1858="","",$J1858-$K1858)</f>
        <v/>
      </c>
      <c r="M1858" t="str">
        <f>IF($C1858="","",IF($L1858&lt;=0,"Payé",IF($K1858=0,"Impayé","Partiel")))</f>
        <v/>
      </c>
    </row>
    <row r="1859" spans="1:13" ht="15">
      <c r="A1859" s="17"/>
      <c r="B1859" t="str">
        <f>IF($A1859="","",YEAR($A1859)*100+MONTH($A1859))</f>
        <v/>
      </c>
      <c r="D1859" t="str">
        <f>IF($C1859="","",VLOOKUP($C1859,Baux!$A:$K,2,FALSE))</f>
        <v/>
      </c>
      <c r="E1859" t="str">
        <f>IF($C1859="","",VLOOKUP(VLOOKUP($C1859,Baux!$A:$K,3,FALSE),Locataires!$A:$I,2,FALSE))</f>
        <v/>
      </c>
      <c r="F1859" t="str">
        <f>IF($C1859="","",VLOOKUP($C1859,Baux!$A:$K,8,FALSE))</f>
        <v/>
      </c>
      <c r="G1859" s="12" t="str">
        <f>IF(OR($A1859="",$F1859=""),"",DATE(YEAR($A1859),MONTH($A1859),$F1859))</f>
        <v/>
      </c>
      <c r="H1859" s="13" t="str">
        <f>IF($C1859="","",VLOOKUP($C1859,Baux!$A:$K,6,FALSE))</f>
        <v/>
      </c>
      <c r="I1859" s="13" t="str">
        <f>IF($C1859="","",VLOOKUP($C1859,Baux!$A:$K,7,FALSE))</f>
        <v/>
      </c>
      <c r="J1859" s="13" t="str">
        <f>IF($C1859="","",$H1859+$I1859)</f>
        <v/>
      </c>
      <c r="K1859" s="13" t="str">
        <f>IF($C1859="","",SUMIFS(Banque_Transactions!$E:$E,Banque_Transactions!$G:$G,$C1859&amp;"-"&amp;$B1859))</f>
        <v/>
      </c>
      <c r="L1859" s="13" t="str">
        <f>IF($C1859="","",$J1859-$K1859)</f>
        <v/>
      </c>
      <c r="M1859" t="str">
        <f>IF($C1859="","",IF($L1859&lt;=0,"Payé",IF($K1859=0,"Impayé","Partiel")))</f>
        <v/>
      </c>
    </row>
    <row r="1860" spans="1:13" ht="15">
      <c r="A1860" s="17"/>
      <c r="B1860" t="str">
        <f>IF($A1860="","",YEAR($A1860)*100+MONTH($A1860))</f>
        <v/>
      </c>
      <c r="D1860" t="str">
        <f>IF($C1860="","",VLOOKUP($C1860,Baux!$A:$K,2,FALSE))</f>
        <v/>
      </c>
      <c r="E1860" t="str">
        <f>IF($C1860="","",VLOOKUP(VLOOKUP($C1860,Baux!$A:$K,3,FALSE),Locataires!$A:$I,2,FALSE))</f>
        <v/>
      </c>
      <c r="F1860" t="str">
        <f>IF($C1860="","",VLOOKUP($C1860,Baux!$A:$K,8,FALSE))</f>
        <v/>
      </c>
      <c r="G1860" s="12" t="str">
        <f>IF(OR($A1860="",$F1860=""),"",DATE(YEAR($A1860),MONTH($A1860),$F1860))</f>
        <v/>
      </c>
      <c r="H1860" s="13" t="str">
        <f>IF($C1860="","",VLOOKUP($C1860,Baux!$A:$K,6,FALSE))</f>
        <v/>
      </c>
      <c r="I1860" s="13" t="str">
        <f>IF($C1860="","",VLOOKUP($C1860,Baux!$A:$K,7,FALSE))</f>
        <v/>
      </c>
      <c r="J1860" s="13" t="str">
        <f>IF($C1860="","",$H1860+$I1860)</f>
        <v/>
      </c>
      <c r="K1860" s="13" t="str">
        <f>IF($C1860="","",SUMIFS(Banque_Transactions!$E:$E,Banque_Transactions!$G:$G,$C1860&amp;"-"&amp;$B1860))</f>
        <v/>
      </c>
      <c r="L1860" s="13" t="str">
        <f>IF($C1860="","",$J1860-$K1860)</f>
        <v/>
      </c>
      <c r="M1860" t="str">
        <f>IF($C1860="","",IF($L1860&lt;=0,"Payé",IF($K1860=0,"Impayé","Partiel")))</f>
        <v/>
      </c>
    </row>
    <row r="1861" spans="1:13" ht="15">
      <c r="A1861" s="17"/>
      <c r="B1861" t="str">
        <f>IF($A1861="","",YEAR($A1861)*100+MONTH($A1861))</f>
        <v/>
      </c>
      <c r="D1861" t="str">
        <f>IF($C1861="","",VLOOKUP($C1861,Baux!$A:$K,2,FALSE))</f>
        <v/>
      </c>
      <c r="E1861" t="str">
        <f>IF($C1861="","",VLOOKUP(VLOOKUP($C1861,Baux!$A:$K,3,FALSE),Locataires!$A:$I,2,FALSE))</f>
        <v/>
      </c>
      <c r="F1861" t="str">
        <f>IF($C1861="","",VLOOKUP($C1861,Baux!$A:$K,8,FALSE))</f>
        <v/>
      </c>
      <c r="G1861" s="12" t="str">
        <f>IF(OR($A1861="",$F1861=""),"",DATE(YEAR($A1861),MONTH($A1861),$F1861))</f>
        <v/>
      </c>
      <c r="H1861" s="13" t="str">
        <f>IF($C1861="","",VLOOKUP($C1861,Baux!$A:$K,6,FALSE))</f>
        <v/>
      </c>
      <c r="I1861" s="13" t="str">
        <f>IF($C1861="","",VLOOKUP($C1861,Baux!$A:$K,7,FALSE))</f>
        <v/>
      </c>
      <c r="J1861" s="13" t="str">
        <f>IF($C1861="","",$H1861+$I1861)</f>
        <v/>
      </c>
      <c r="K1861" s="13" t="str">
        <f>IF($C1861="","",SUMIFS(Banque_Transactions!$E:$E,Banque_Transactions!$G:$G,$C1861&amp;"-"&amp;$B1861))</f>
        <v/>
      </c>
      <c r="L1861" s="13" t="str">
        <f>IF($C1861="","",$J1861-$K1861)</f>
        <v/>
      </c>
      <c r="M1861" t="str">
        <f>IF($C1861="","",IF($L1861&lt;=0,"Payé",IF($K1861=0,"Impayé","Partiel")))</f>
        <v/>
      </c>
    </row>
    <row r="1862" spans="1:13" ht="15">
      <c r="A1862" s="17"/>
      <c r="B1862" t="str">
        <f>IF($A1862="","",YEAR($A1862)*100+MONTH($A1862))</f>
        <v/>
      </c>
      <c r="D1862" t="str">
        <f>IF($C1862="","",VLOOKUP($C1862,Baux!$A:$K,2,FALSE))</f>
        <v/>
      </c>
      <c r="E1862" t="str">
        <f>IF($C1862="","",VLOOKUP(VLOOKUP($C1862,Baux!$A:$K,3,FALSE),Locataires!$A:$I,2,FALSE))</f>
        <v/>
      </c>
      <c r="F1862" t="str">
        <f>IF($C1862="","",VLOOKUP($C1862,Baux!$A:$K,8,FALSE))</f>
        <v/>
      </c>
      <c r="G1862" s="12" t="str">
        <f>IF(OR($A1862="",$F1862=""),"",DATE(YEAR($A1862),MONTH($A1862),$F1862))</f>
        <v/>
      </c>
      <c r="H1862" s="13" t="str">
        <f>IF($C1862="","",VLOOKUP($C1862,Baux!$A:$K,6,FALSE))</f>
        <v/>
      </c>
      <c r="I1862" s="13" t="str">
        <f>IF($C1862="","",VLOOKUP($C1862,Baux!$A:$K,7,FALSE))</f>
        <v/>
      </c>
      <c r="J1862" s="13" t="str">
        <f>IF($C1862="","",$H1862+$I1862)</f>
        <v/>
      </c>
      <c r="K1862" s="13" t="str">
        <f>IF($C1862="","",SUMIFS(Banque_Transactions!$E:$E,Banque_Transactions!$G:$G,$C1862&amp;"-"&amp;$B1862))</f>
        <v/>
      </c>
      <c r="L1862" s="13" t="str">
        <f>IF($C1862="","",$J1862-$K1862)</f>
        <v/>
      </c>
      <c r="M1862" t="str">
        <f>IF($C1862="","",IF($L1862&lt;=0,"Payé",IF($K1862=0,"Impayé","Partiel")))</f>
        <v/>
      </c>
    </row>
    <row r="1863" spans="1:13" ht="15">
      <c r="A1863" s="17"/>
      <c r="B1863" t="str">
        <f>IF($A1863="","",YEAR($A1863)*100+MONTH($A1863))</f>
        <v/>
      </c>
      <c r="D1863" t="str">
        <f>IF($C1863="","",VLOOKUP($C1863,Baux!$A:$K,2,FALSE))</f>
        <v/>
      </c>
      <c r="E1863" t="str">
        <f>IF($C1863="","",VLOOKUP(VLOOKUP($C1863,Baux!$A:$K,3,FALSE),Locataires!$A:$I,2,FALSE))</f>
        <v/>
      </c>
      <c r="F1863" t="str">
        <f>IF($C1863="","",VLOOKUP($C1863,Baux!$A:$K,8,FALSE))</f>
        <v/>
      </c>
      <c r="G1863" s="12" t="str">
        <f>IF(OR($A1863="",$F1863=""),"",DATE(YEAR($A1863),MONTH($A1863),$F1863))</f>
        <v/>
      </c>
      <c r="H1863" s="13" t="str">
        <f>IF($C1863="","",VLOOKUP($C1863,Baux!$A:$K,6,FALSE))</f>
        <v/>
      </c>
      <c r="I1863" s="13" t="str">
        <f>IF($C1863="","",VLOOKUP($C1863,Baux!$A:$K,7,FALSE))</f>
        <v/>
      </c>
      <c r="J1863" s="13" t="str">
        <f>IF($C1863="","",$H1863+$I1863)</f>
        <v/>
      </c>
      <c r="K1863" s="13" t="str">
        <f>IF($C1863="","",SUMIFS(Banque_Transactions!$E:$E,Banque_Transactions!$G:$G,$C1863&amp;"-"&amp;$B1863))</f>
        <v/>
      </c>
      <c r="L1863" s="13" t="str">
        <f>IF($C1863="","",$J1863-$K1863)</f>
        <v/>
      </c>
      <c r="M1863" t="str">
        <f>IF($C1863="","",IF($L1863&lt;=0,"Payé",IF($K1863=0,"Impayé","Partiel")))</f>
        <v/>
      </c>
    </row>
    <row r="1864" spans="1:13" ht="15">
      <c r="A1864" s="17"/>
      <c r="B1864" t="str">
        <f>IF($A1864="","",YEAR($A1864)*100+MONTH($A1864))</f>
        <v/>
      </c>
      <c r="D1864" t="str">
        <f>IF($C1864="","",VLOOKUP($C1864,Baux!$A:$K,2,FALSE))</f>
        <v/>
      </c>
      <c r="E1864" t="str">
        <f>IF($C1864="","",VLOOKUP(VLOOKUP($C1864,Baux!$A:$K,3,FALSE),Locataires!$A:$I,2,FALSE))</f>
        <v/>
      </c>
      <c r="F1864" t="str">
        <f>IF($C1864="","",VLOOKUP($C1864,Baux!$A:$K,8,FALSE))</f>
        <v/>
      </c>
      <c r="G1864" s="12" t="str">
        <f>IF(OR($A1864="",$F1864=""),"",DATE(YEAR($A1864),MONTH($A1864),$F1864))</f>
        <v/>
      </c>
      <c r="H1864" s="13" t="str">
        <f>IF($C1864="","",VLOOKUP($C1864,Baux!$A:$K,6,FALSE))</f>
        <v/>
      </c>
      <c r="I1864" s="13" t="str">
        <f>IF($C1864="","",VLOOKUP($C1864,Baux!$A:$K,7,FALSE))</f>
        <v/>
      </c>
      <c r="J1864" s="13" t="str">
        <f>IF($C1864="","",$H1864+$I1864)</f>
        <v/>
      </c>
      <c r="K1864" s="13" t="str">
        <f>IF($C1864="","",SUMIFS(Banque_Transactions!$E:$E,Banque_Transactions!$G:$G,$C1864&amp;"-"&amp;$B1864))</f>
        <v/>
      </c>
      <c r="L1864" s="13" t="str">
        <f>IF($C1864="","",$J1864-$K1864)</f>
        <v/>
      </c>
      <c r="M1864" t="str">
        <f>IF($C1864="","",IF($L1864&lt;=0,"Payé",IF($K1864=0,"Impayé","Partiel")))</f>
        <v/>
      </c>
    </row>
    <row r="1865" spans="1:13" ht="15">
      <c r="A1865" s="17"/>
      <c r="B1865" t="str">
        <f>IF($A1865="","",YEAR($A1865)*100+MONTH($A1865))</f>
        <v/>
      </c>
      <c r="D1865" t="str">
        <f>IF($C1865="","",VLOOKUP($C1865,Baux!$A:$K,2,FALSE))</f>
        <v/>
      </c>
      <c r="E1865" t="str">
        <f>IF($C1865="","",VLOOKUP(VLOOKUP($C1865,Baux!$A:$K,3,FALSE),Locataires!$A:$I,2,FALSE))</f>
        <v/>
      </c>
      <c r="F1865" t="str">
        <f>IF($C1865="","",VLOOKUP($C1865,Baux!$A:$K,8,FALSE))</f>
        <v/>
      </c>
      <c r="G1865" s="12" t="str">
        <f>IF(OR($A1865="",$F1865=""),"",DATE(YEAR($A1865),MONTH($A1865),$F1865))</f>
        <v/>
      </c>
      <c r="H1865" s="13" t="str">
        <f>IF($C1865="","",VLOOKUP($C1865,Baux!$A:$K,6,FALSE))</f>
        <v/>
      </c>
      <c r="I1865" s="13" t="str">
        <f>IF($C1865="","",VLOOKUP($C1865,Baux!$A:$K,7,FALSE))</f>
        <v/>
      </c>
      <c r="J1865" s="13" t="str">
        <f>IF($C1865="","",$H1865+$I1865)</f>
        <v/>
      </c>
      <c r="K1865" s="13" t="str">
        <f>IF($C1865="","",SUMIFS(Banque_Transactions!$E:$E,Banque_Transactions!$G:$G,$C1865&amp;"-"&amp;$B1865))</f>
        <v/>
      </c>
      <c r="L1865" s="13" t="str">
        <f>IF($C1865="","",$J1865-$K1865)</f>
        <v/>
      </c>
      <c r="M1865" t="str">
        <f>IF($C1865="","",IF($L1865&lt;=0,"Payé",IF($K1865=0,"Impayé","Partiel")))</f>
        <v/>
      </c>
    </row>
    <row r="1866" spans="1:13" ht="15">
      <c r="A1866" s="17"/>
      <c r="B1866" t="str">
        <f>IF($A1866="","",YEAR($A1866)*100+MONTH($A1866))</f>
        <v/>
      </c>
      <c r="D1866" t="str">
        <f>IF($C1866="","",VLOOKUP($C1866,Baux!$A:$K,2,FALSE))</f>
        <v/>
      </c>
      <c r="E1866" t="str">
        <f>IF($C1866="","",VLOOKUP(VLOOKUP($C1866,Baux!$A:$K,3,FALSE),Locataires!$A:$I,2,FALSE))</f>
        <v/>
      </c>
      <c r="F1866" t="str">
        <f>IF($C1866="","",VLOOKUP($C1866,Baux!$A:$K,8,FALSE))</f>
        <v/>
      </c>
      <c r="G1866" s="12" t="str">
        <f>IF(OR($A1866="",$F1866=""),"",DATE(YEAR($A1866),MONTH($A1866),$F1866))</f>
        <v/>
      </c>
      <c r="H1866" s="13" t="str">
        <f>IF($C1866="","",VLOOKUP($C1866,Baux!$A:$K,6,FALSE))</f>
        <v/>
      </c>
      <c r="I1866" s="13" t="str">
        <f>IF($C1866="","",VLOOKUP($C1866,Baux!$A:$K,7,FALSE))</f>
        <v/>
      </c>
      <c r="J1866" s="13" t="str">
        <f>IF($C1866="","",$H1866+$I1866)</f>
        <v/>
      </c>
      <c r="K1866" s="13" t="str">
        <f>IF($C1866="","",SUMIFS(Banque_Transactions!$E:$E,Banque_Transactions!$G:$G,$C1866&amp;"-"&amp;$B1866))</f>
        <v/>
      </c>
      <c r="L1866" s="13" t="str">
        <f>IF($C1866="","",$J1866-$K1866)</f>
        <v/>
      </c>
      <c r="M1866" t="str">
        <f>IF($C1866="","",IF($L1866&lt;=0,"Payé",IF($K1866=0,"Impayé","Partiel")))</f>
        <v/>
      </c>
    </row>
    <row r="1867" spans="1:13" ht="15">
      <c r="A1867" s="17"/>
      <c r="B1867" t="str">
        <f>IF($A1867="","",YEAR($A1867)*100+MONTH($A1867))</f>
        <v/>
      </c>
      <c r="D1867" t="str">
        <f>IF($C1867="","",VLOOKUP($C1867,Baux!$A:$K,2,FALSE))</f>
        <v/>
      </c>
      <c r="E1867" t="str">
        <f>IF($C1867="","",VLOOKUP(VLOOKUP($C1867,Baux!$A:$K,3,FALSE),Locataires!$A:$I,2,FALSE))</f>
        <v/>
      </c>
      <c r="F1867" t="str">
        <f>IF($C1867="","",VLOOKUP($C1867,Baux!$A:$K,8,FALSE))</f>
        <v/>
      </c>
      <c r="G1867" s="12" t="str">
        <f>IF(OR($A1867="",$F1867=""),"",DATE(YEAR($A1867),MONTH($A1867),$F1867))</f>
        <v/>
      </c>
      <c r="H1867" s="13" t="str">
        <f>IF($C1867="","",VLOOKUP($C1867,Baux!$A:$K,6,FALSE))</f>
        <v/>
      </c>
      <c r="I1867" s="13" t="str">
        <f>IF($C1867="","",VLOOKUP($C1867,Baux!$A:$K,7,FALSE))</f>
        <v/>
      </c>
      <c r="J1867" s="13" t="str">
        <f>IF($C1867="","",$H1867+$I1867)</f>
        <v/>
      </c>
      <c r="K1867" s="13" t="str">
        <f>IF($C1867="","",SUMIFS(Banque_Transactions!$E:$E,Banque_Transactions!$G:$G,$C1867&amp;"-"&amp;$B1867))</f>
        <v/>
      </c>
      <c r="L1867" s="13" t="str">
        <f>IF($C1867="","",$J1867-$K1867)</f>
        <v/>
      </c>
      <c r="M1867" t="str">
        <f>IF($C1867="","",IF($L1867&lt;=0,"Payé",IF($K1867=0,"Impayé","Partiel")))</f>
        <v/>
      </c>
    </row>
    <row r="1868" spans="1:13" ht="15">
      <c r="A1868" s="17"/>
      <c r="B1868" t="str">
        <f>IF($A1868="","",YEAR($A1868)*100+MONTH($A1868))</f>
        <v/>
      </c>
      <c r="D1868" t="str">
        <f>IF($C1868="","",VLOOKUP($C1868,Baux!$A:$K,2,FALSE))</f>
        <v/>
      </c>
      <c r="E1868" t="str">
        <f>IF($C1868="","",VLOOKUP(VLOOKUP($C1868,Baux!$A:$K,3,FALSE),Locataires!$A:$I,2,FALSE))</f>
        <v/>
      </c>
      <c r="F1868" t="str">
        <f>IF($C1868="","",VLOOKUP($C1868,Baux!$A:$K,8,FALSE))</f>
        <v/>
      </c>
      <c r="G1868" s="12" t="str">
        <f>IF(OR($A1868="",$F1868=""),"",DATE(YEAR($A1868),MONTH($A1868),$F1868))</f>
        <v/>
      </c>
      <c r="H1868" s="13" t="str">
        <f>IF($C1868="","",VLOOKUP($C1868,Baux!$A:$K,6,FALSE))</f>
        <v/>
      </c>
      <c r="I1868" s="13" t="str">
        <f>IF($C1868="","",VLOOKUP($C1868,Baux!$A:$K,7,FALSE))</f>
        <v/>
      </c>
      <c r="J1868" s="13" t="str">
        <f>IF($C1868="","",$H1868+$I1868)</f>
        <v/>
      </c>
      <c r="K1868" s="13" t="str">
        <f>IF($C1868="","",SUMIFS(Banque_Transactions!$E:$E,Banque_Transactions!$G:$G,$C1868&amp;"-"&amp;$B1868))</f>
        <v/>
      </c>
      <c r="L1868" s="13" t="str">
        <f>IF($C1868="","",$J1868-$K1868)</f>
        <v/>
      </c>
      <c r="M1868" t="str">
        <f>IF($C1868="","",IF($L1868&lt;=0,"Payé",IF($K1868=0,"Impayé","Partiel")))</f>
        <v/>
      </c>
    </row>
    <row r="1869" spans="1:13" ht="15">
      <c r="A1869" s="17"/>
      <c r="B1869" t="str">
        <f>IF($A1869="","",YEAR($A1869)*100+MONTH($A1869))</f>
        <v/>
      </c>
      <c r="D1869" t="str">
        <f>IF($C1869="","",VLOOKUP($C1869,Baux!$A:$K,2,FALSE))</f>
        <v/>
      </c>
      <c r="E1869" t="str">
        <f>IF($C1869="","",VLOOKUP(VLOOKUP($C1869,Baux!$A:$K,3,FALSE),Locataires!$A:$I,2,FALSE))</f>
        <v/>
      </c>
      <c r="F1869" t="str">
        <f>IF($C1869="","",VLOOKUP($C1869,Baux!$A:$K,8,FALSE))</f>
        <v/>
      </c>
      <c r="G1869" s="12" t="str">
        <f>IF(OR($A1869="",$F1869=""),"",DATE(YEAR($A1869),MONTH($A1869),$F1869))</f>
        <v/>
      </c>
      <c r="H1869" s="13" t="str">
        <f>IF($C1869="","",VLOOKUP($C1869,Baux!$A:$K,6,FALSE))</f>
        <v/>
      </c>
      <c r="I1869" s="13" t="str">
        <f>IF($C1869="","",VLOOKUP($C1869,Baux!$A:$K,7,FALSE))</f>
        <v/>
      </c>
      <c r="J1869" s="13" t="str">
        <f>IF($C1869="","",$H1869+$I1869)</f>
        <v/>
      </c>
      <c r="K1869" s="13" t="str">
        <f>IF($C1869="","",SUMIFS(Banque_Transactions!$E:$E,Banque_Transactions!$G:$G,$C1869&amp;"-"&amp;$B1869))</f>
        <v/>
      </c>
      <c r="L1869" s="13" t="str">
        <f>IF($C1869="","",$J1869-$K1869)</f>
        <v/>
      </c>
      <c r="M1869" t="str">
        <f>IF($C1869="","",IF($L1869&lt;=0,"Payé",IF($K1869=0,"Impayé","Partiel")))</f>
        <v/>
      </c>
    </row>
    <row r="1870" spans="1:13" ht="15">
      <c r="A1870" s="17"/>
      <c r="B1870" t="str">
        <f>IF($A1870="","",YEAR($A1870)*100+MONTH($A1870))</f>
        <v/>
      </c>
      <c r="D1870" t="str">
        <f>IF($C1870="","",VLOOKUP($C1870,Baux!$A:$K,2,FALSE))</f>
        <v/>
      </c>
      <c r="E1870" t="str">
        <f>IF($C1870="","",VLOOKUP(VLOOKUP($C1870,Baux!$A:$K,3,FALSE),Locataires!$A:$I,2,FALSE))</f>
        <v/>
      </c>
      <c r="F1870" t="str">
        <f>IF($C1870="","",VLOOKUP($C1870,Baux!$A:$K,8,FALSE))</f>
        <v/>
      </c>
      <c r="G1870" s="12" t="str">
        <f>IF(OR($A1870="",$F1870=""),"",DATE(YEAR($A1870),MONTH($A1870),$F1870))</f>
        <v/>
      </c>
      <c r="H1870" s="13" t="str">
        <f>IF($C1870="","",VLOOKUP($C1870,Baux!$A:$K,6,FALSE))</f>
        <v/>
      </c>
      <c r="I1870" s="13" t="str">
        <f>IF($C1870="","",VLOOKUP($C1870,Baux!$A:$K,7,FALSE))</f>
        <v/>
      </c>
      <c r="J1870" s="13" t="str">
        <f>IF($C1870="","",$H1870+$I1870)</f>
        <v/>
      </c>
      <c r="K1870" s="13" t="str">
        <f>IF($C1870="","",SUMIFS(Banque_Transactions!$E:$E,Banque_Transactions!$G:$G,$C1870&amp;"-"&amp;$B1870))</f>
        <v/>
      </c>
      <c r="L1870" s="13" t="str">
        <f>IF($C1870="","",$J1870-$K1870)</f>
        <v/>
      </c>
      <c r="M1870" t="str">
        <f>IF($C1870="","",IF($L1870&lt;=0,"Payé",IF($K1870=0,"Impayé","Partiel")))</f>
        <v/>
      </c>
    </row>
    <row r="1871" spans="1:13" ht="15">
      <c r="A1871" s="17"/>
      <c r="B1871" t="str">
        <f>IF($A1871="","",YEAR($A1871)*100+MONTH($A1871))</f>
        <v/>
      </c>
      <c r="D1871" t="str">
        <f>IF($C1871="","",VLOOKUP($C1871,Baux!$A:$K,2,FALSE))</f>
        <v/>
      </c>
      <c r="E1871" t="str">
        <f>IF($C1871="","",VLOOKUP(VLOOKUP($C1871,Baux!$A:$K,3,FALSE),Locataires!$A:$I,2,FALSE))</f>
        <v/>
      </c>
      <c r="F1871" t="str">
        <f>IF($C1871="","",VLOOKUP($C1871,Baux!$A:$K,8,FALSE))</f>
        <v/>
      </c>
      <c r="G1871" s="12" t="str">
        <f>IF(OR($A1871="",$F1871=""),"",DATE(YEAR($A1871),MONTH($A1871),$F1871))</f>
        <v/>
      </c>
      <c r="H1871" s="13" t="str">
        <f>IF($C1871="","",VLOOKUP($C1871,Baux!$A:$K,6,FALSE))</f>
        <v/>
      </c>
      <c r="I1871" s="13" t="str">
        <f>IF($C1871="","",VLOOKUP($C1871,Baux!$A:$K,7,FALSE))</f>
        <v/>
      </c>
      <c r="J1871" s="13" t="str">
        <f>IF($C1871="","",$H1871+$I1871)</f>
        <v/>
      </c>
      <c r="K1871" s="13" t="str">
        <f>IF($C1871="","",SUMIFS(Banque_Transactions!$E:$E,Banque_Transactions!$G:$G,$C1871&amp;"-"&amp;$B1871))</f>
        <v/>
      </c>
      <c r="L1871" s="13" t="str">
        <f>IF($C1871="","",$J1871-$K1871)</f>
        <v/>
      </c>
      <c r="M1871" t="str">
        <f>IF($C1871="","",IF($L1871&lt;=0,"Payé",IF($K1871=0,"Impayé","Partiel")))</f>
        <v/>
      </c>
    </row>
    <row r="1872" spans="1:13" ht="15">
      <c r="A1872" s="17"/>
      <c r="B1872" t="str">
        <f>IF($A1872="","",YEAR($A1872)*100+MONTH($A1872))</f>
        <v/>
      </c>
      <c r="D1872" t="str">
        <f>IF($C1872="","",VLOOKUP($C1872,Baux!$A:$K,2,FALSE))</f>
        <v/>
      </c>
      <c r="E1872" t="str">
        <f>IF($C1872="","",VLOOKUP(VLOOKUP($C1872,Baux!$A:$K,3,FALSE),Locataires!$A:$I,2,FALSE))</f>
        <v/>
      </c>
      <c r="F1872" t="str">
        <f>IF($C1872="","",VLOOKUP($C1872,Baux!$A:$K,8,FALSE))</f>
        <v/>
      </c>
      <c r="G1872" s="12" t="str">
        <f>IF(OR($A1872="",$F1872=""),"",DATE(YEAR($A1872),MONTH($A1872),$F1872))</f>
        <v/>
      </c>
      <c r="H1872" s="13" t="str">
        <f>IF($C1872="","",VLOOKUP($C1872,Baux!$A:$K,6,FALSE))</f>
        <v/>
      </c>
      <c r="I1872" s="13" t="str">
        <f>IF($C1872="","",VLOOKUP($C1872,Baux!$A:$K,7,FALSE))</f>
        <v/>
      </c>
      <c r="J1872" s="13" t="str">
        <f>IF($C1872="","",$H1872+$I1872)</f>
        <v/>
      </c>
      <c r="K1872" s="13" t="str">
        <f>IF($C1872="","",SUMIFS(Banque_Transactions!$E:$E,Banque_Transactions!$G:$G,$C1872&amp;"-"&amp;$B1872))</f>
        <v/>
      </c>
      <c r="L1872" s="13" t="str">
        <f>IF($C1872="","",$J1872-$K1872)</f>
        <v/>
      </c>
      <c r="M1872" t="str">
        <f>IF($C1872="","",IF($L1872&lt;=0,"Payé",IF($K1872=0,"Impayé","Partiel")))</f>
        <v/>
      </c>
    </row>
    <row r="1873" spans="1:13" ht="15">
      <c r="A1873" s="17"/>
      <c r="B1873" t="str">
        <f>IF($A1873="","",YEAR($A1873)*100+MONTH($A1873))</f>
        <v/>
      </c>
      <c r="D1873" t="str">
        <f>IF($C1873="","",VLOOKUP($C1873,Baux!$A:$K,2,FALSE))</f>
        <v/>
      </c>
      <c r="E1873" t="str">
        <f>IF($C1873="","",VLOOKUP(VLOOKUP($C1873,Baux!$A:$K,3,FALSE),Locataires!$A:$I,2,FALSE))</f>
        <v/>
      </c>
      <c r="F1873" t="str">
        <f>IF($C1873="","",VLOOKUP($C1873,Baux!$A:$K,8,FALSE))</f>
        <v/>
      </c>
      <c r="G1873" s="12" t="str">
        <f>IF(OR($A1873="",$F1873=""),"",DATE(YEAR($A1873),MONTH($A1873),$F1873))</f>
        <v/>
      </c>
      <c r="H1873" s="13" t="str">
        <f>IF($C1873="","",VLOOKUP($C1873,Baux!$A:$K,6,FALSE))</f>
        <v/>
      </c>
      <c r="I1873" s="13" t="str">
        <f>IF($C1873="","",VLOOKUP($C1873,Baux!$A:$K,7,FALSE))</f>
        <v/>
      </c>
      <c r="J1873" s="13" t="str">
        <f>IF($C1873="","",$H1873+$I1873)</f>
        <v/>
      </c>
      <c r="K1873" s="13" t="str">
        <f>IF($C1873="","",SUMIFS(Banque_Transactions!$E:$E,Banque_Transactions!$G:$G,$C1873&amp;"-"&amp;$B1873))</f>
        <v/>
      </c>
      <c r="L1873" s="13" t="str">
        <f>IF($C1873="","",$J1873-$K1873)</f>
        <v/>
      </c>
      <c r="M1873" t="str">
        <f>IF($C1873="","",IF($L1873&lt;=0,"Payé",IF($K1873=0,"Impayé","Partiel")))</f>
        <v/>
      </c>
    </row>
    <row r="1874" spans="1:13" ht="15">
      <c r="A1874" s="17"/>
      <c r="B1874" t="str">
        <f>IF($A1874="","",YEAR($A1874)*100+MONTH($A1874))</f>
        <v/>
      </c>
      <c r="D1874" t="str">
        <f>IF($C1874="","",VLOOKUP($C1874,Baux!$A:$K,2,FALSE))</f>
        <v/>
      </c>
      <c r="E1874" t="str">
        <f>IF($C1874="","",VLOOKUP(VLOOKUP($C1874,Baux!$A:$K,3,FALSE),Locataires!$A:$I,2,FALSE))</f>
        <v/>
      </c>
      <c r="F1874" t="str">
        <f>IF($C1874="","",VLOOKUP($C1874,Baux!$A:$K,8,FALSE))</f>
        <v/>
      </c>
      <c r="G1874" s="12" t="str">
        <f>IF(OR($A1874="",$F1874=""),"",DATE(YEAR($A1874),MONTH($A1874),$F1874))</f>
        <v/>
      </c>
      <c r="H1874" s="13" t="str">
        <f>IF($C1874="","",VLOOKUP($C1874,Baux!$A:$K,6,FALSE))</f>
        <v/>
      </c>
      <c r="I1874" s="13" t="str">
        <f>IF($C1874="","",VLOOKUP($C1874,Baux!$A:$K,7,FALSE))</f>
        <v/>
      </c>
      <c r="J1874" s="13" t="str">
        <f>IF($C1874="","",$H1874+$I1874)</f>
        <v/>
      </c>
      <c r="K1874" s="13" t="str">
        <f>IF($C1874="","",SUMIFS(Banque_Transactions!$E:$E,Banque_Transactions!$G:$G,$C1874&amp;"-"&amp;$B1874))</f>
        <v/>
      </c>
      <c r="L1874" s="13" t="str">
        <f>IF($C1874="","",$J1874-$K1874)</f>
        <v/>
      </c>
      <c r="M1874" t="str">
        <f>IF($C1874="","",IF($L1874&lt;=0,"Payé",IF($K1874=0,"Impayé","Partiel")))</f>
        <v/>
      </c>
    </row>
    <row r="1875" spans="1:13" ht="15">
      <c r="A1875" s="17"/>
      <c r="B1875" t="str">
        <f>IF($A1875="","",YEAR($A1875)*100+MONTH($A1875))</f>
        <v/>
      </c>
      <c r="D1875" t="str">
        <f>IF($C1875="","",VLOOKUP($C1875,Baux!$A:$K,2,FALSE))</f>
        <v/>
      </c>
      <c r="E1875" t="str">
        <f>IF($C1875="","",VLOOKUP(VLOOKUP($C1875,Baux!$A:$K,3,FALSE),Locataires!$A:$I,2,FALSE))</f>
        <v/>
      </c>
      <c r="F1875" t="str">
        <f>IF($C1875="","",VLOOKUP($C1875,Baux!$A:$K,8,FALSE))</f>
        <v/>
      </c>
      <c r="G1875" s="12" t="str">
        <f>IF(OR($A1875="",$F1875=""),"",DATE(YEAR($A1875),MONTH($A1875),$F1875))</f>
        <v/>
      </c>
      <c r="H1875" s="13" t="str">
        <f>IF($C1875="","",VLOOKUP($C1875,Baux!$A:$K,6,FALSE))</f>
        <v/>
      </c>
      <c r="I1875" s="13" t="str">
        <f>IF($C1875="","",VLOOKUP($C1875,Baux!$A:$K,7,FALSE))</f>
        <v/>
      </c>
      <c r="J1875" s="13" t="str">
        <f>IF($C1875="","",$H1875+$I1875)</f>
        <v/>
      </c>
      <c r="K1875" s="13" t="str">
        <f>IF($C1875="","",SUMIFS(Banque_Transactions!$E:$E,Banque_Transactions!$G:$G,$C1875&amp;"-"&amp;$B1875))</f>
        <v/>
      </c>
      <c r="L1875" s="13" t="str">
        <f>IF($C1875="","",$J1875-$K1875)</f>
        <v/>
      </c>
      <c r="M1875" t="str">
        <f>IF($C1875="","",IF($L1875&lt;=0,"Payé",IF($K1875=0,"Impayé","Partiel")))</f>
        <v/>
      </c>
    </row>
    <row r="1876" spans="1:13" ht="15">
      <c r="A1876" s="17"/>
      <c r="B1876" t="str">
        <f>IF($A1876="","",YEAR($A1876)*100+MONTH($A1876))</f>
        <v/>
      </c>
      <c r="D1876" t="str">
        <f>IF($C1876="","",VLOOKUP($C1876,Baux!$A:$K,2,FALSE))</f>
        <v/>
      </c>
      <c r="E1876" t="str">
        <f>IF($C1876="","",VLOOKUP(VLOOKUP($C1876,Baux!$A:$K,3,FALSE),Locataires!$A:$I,2,FALSE))</f>
        <v/>
      </c>
      <c r="F1876" t="str">
        <f>IF($C1876="","",VLOOKUP($C1876,Baux!$A:$K,8,FALSE))</f>
        <v/>
      </c>
      <c r="G1876" s="12" t="str">
        <f>IF(OR($A1876="",$F1876=""),"",DATE(YEAR($A1876),MONTH($A1876),$F1876))</f>
        <v/>
      </c>
      <c r="H1876" s="13" t="str">
        <f>IF($C1876="","",VLOOKUP($C1876,Baux!$A:$K,6,FALSE))</f>
        <v/>
      </c>
      <c r="I1876" s="13" t="str">
        <f>IF($C1876="","",VLOOKUP($C1876,Baux!$A:$K,7,FALSE))</f>
        <v/>
      </c>
      <c r="J1876" s="13" t="str">
        <f>IF($C1876="","",$H1876+$I1876)</f>
        <v/>
      </c>
      <c r="K1876" s="13" t="str">
        <f>IF($C1876="","",SUMIFS(Banque_Transactions!$E:$E,Banque_Transactions!$G:$G,$C1876&amp;"-"&amp;$B1876))</f>
        <v/>
      </c>
      <c r="L1876" s="13" t="str">
        <f>IF($C1876="","",$J1876-$K1876)</f>
        <v/>
      </c>
      <c r="M1876" t="str">
        <f>IF($C1876="","",IF($L1876&lt;=0,"Payé",IF($K1876=0,"Impayé","Partiel")))</f>
        <v/>
      </c>
    </row>
    <row r="1877" spans="1:13" ht="15">
      <c r="A1877" s="17"/>
      <c r="B1877" t="str">
        <f>IF($A1877="","",YEAR($A1877)*100+MONTH($A1877))</f>
        <v/>
      </c>
      <c r="D1877" t="str">
        <f>IF($C1877="","",VLOOKUP($C1877,Baux!$A:$K,2,FALSE))</f>
        <v/>
      </c>
      <c r="E1877" t="str">
        <f>IF($C1877="","",VLOOKUP(VLOOKUP($C1877,Baux!$A:$K,3,FALSE),Locataires!$A:$I,2,FALSE))</f>
        <v/>
      </c>
      <c r="F1877" t="str">
        <f>IF($C1877="","",VLOOKUP($C1877,Baux!$A:$K,8,FALSE))</f>
        <v/>
      </c>
      <c r="G1877" s="12" t="str">
        <f>IF(OR($A1877="",$F1877=""),"",DATE(YEAR($A1877),MONTH($A1877),$F1877))</f>
        <v/>
      </c>
      <c r="H1877" s="13" t="str">
        <f>IF($C1877="","",VLOOKUP($C1877,Baux!$A:$K,6,FALSE))</f>
        <v/>
      </c>
      <c r="I1877" s="13" t="str">
        <f>IF($C1877="","",VLOOKUP($C1877,Baux!$A:$K,7,FALSE))</f>
        <v/>
      </c>
      <c r="J1877" s="13" t="str">
        <f>IF($C1877="","",$H1877+$I1877)</f>
        <v/>
      </c>
      <c r="K1877" s="13" t="str">
        <f>IF($C1877="","",SUMIFS(Banque_Transactions!$E:$E,Banque_Transactions!$G:$G,$C1877&amp;"-"&amp;$B1877))</f>
        <v/>
      </c>
      <c r="L1877" s="13" t="str">
        <f>IF($C1877="","",$J1877-$K1877)</f>
        <v/>
      </c>
      <c r="M1877" t="str">
        <f>IF($C1877="","",IF($L1877&lt;=0,"Payé",IF($K1877=0,"Impayé","Partiel")))</f>
        <v/>
      </c>
    </row>
    <row r="1878" spans="1:13" ht="15">
      <c r="A1878" s="17"/>
      <c r="B1878" t="str">
        <f>IF($A1878="","",YEAR($A1878)*100+MONTH($A1878))</f>
        <v/>
      </c>
      <c r="D1878" t="str">
        <f>IF($C1878="","",VLOOKUP($C1878,Baux!$A:$K,2,FALSE))</f>
        <v/>
      </c>
      <c r="E1878" t="str">
        <f>IF($C1878="","",VLOOKUP(VLOOKUP($C1878,Baux!$A:$K,3,FALSE),Locataires!$A:$I,2,FALSE))</f>
        <v/>
      </c>
      <c r="F1878" t="str">
        <f>IF($C1878="","",VLOOKUP($C1878,Baux!$A:$K,8,FALSE))</f>
        <v/>
      </c>
      <c r="G1878" s="12" t="str">
        <f>IF(OR($A1878="",$F1878=""),"",DATE(YEAR($A1878),MONTH($A1878),$F1878))</f>
        <v/>
      </c>
      <c r="H1878" s="13" t="str">
        <f>IF($C1878="","",VLOOKUP($C1878,Baux!$A:$K,6,FALSE))</f>
        <v/>
      </c>
      <c r="I1878" s="13" t="str">
        <f>IF($C1878="","",VLOOKUP($C1878,Baux!$A:$K,7,FALSE))</f>
        <v/>
      </c>
      <c r="J1878" s="13" t="str">
        <f>IF($C1878="","",$H1878+$I1878)</f>
        <v/>
      </c>
      <c r="K1878" s="13" t="str">
        <f>IF($C1878="","",SUMIFS(Banque_Transactions!$E:$E,Banque_Transactions!$G:$G,$C1878&amp;"-"&amp;$B1878))</f>
        <v/>
      </c>
      <c r="L1878" s="13" t="str">
        <f>IF($C1878="","",$J1878-$K1878)</f>
        <v/>
      </c>
      <c r="M1878" t="str">
        <f>IF($C1878="","",IF($L1878&lt;=0,"Payé",IF($K1878=0,"Impayé","Partiel")))</f>
        <v/>
      </c>
    </row>
    <row r="1879" spans="1:13" ht="15">
      <c r="A1879" s="17"/>
      <c r="B1879" t="str">
        <f>IF($A1879="","",YEAR($A1879)*100+MONTH($A1879))</f>
        <v/>
      </c>
      <c r="D1879" t="str">
        <f>IF($C1879="","",VLOOKUP($C1879,Baux!$A:$K,2,FALSE))</f>
        <v/>
      </c>
      <c r="E1879" t="str">
        <f>IF($C1879="","",VLOOKUP(VLOOKUP($C1879,Baux!$A:$K,3,FALSE),Locataires!$A:$I,2,FALSE))</f>
        <v/>
      </c>
      <c r="F1879" t="str">
        <f>IF($C1879="","",VLOOKUP($C1879,Baux!$A:$K,8,FALSE))</f>
        <v/>
      </c>
      <c r="G1879" s="12" t="str">
        <f>IF(OR($A1879="",$F1879=""),"",DATE(YEAR($A1879),MONTH($A1879),$F1879))</f>
        <v/>
      </c>
      <c r="H1879" s="13" t="str">
        <f>IF($C1879="","",VLOOKUP($C1879,Baux!$A:$K,6,FALSE))</f>
        <v/>
      </c>
      <c r="I1879" s="13" t="str">
        <f>IF($C1879="","",VLOOKUP($C1879,Baux!$A:$K,7,FALSE))</f>
        <v/>
      </c>
      <c r="J1879" s="13" t="str">
        <f>IF($C1879="","",$H1879+$I1879)</f>
        <v/>
      </c>
      <c r="K1879" s="13" t="str">
        <f>IF($C1879="","",SUMIFS(Banque_Transactions!$E:$E,Banque_Transactions!$G:$G,$C1879&amp;"-"&amp;$B1879))</f>
        <v/>
      </c>
      <c r="L1879" s="13" t="str">
        <f>IF($C1879="","",$J1879-$K1879)</f>
        <v/>
      </c>
      <c r="M1879" t="str">
        <f>IF($C1879="","",IF($L1879&lt;=0,"Payé",IF($K1879=0,"Impayé","Partiel")))</f>
        <v/>
      </c>
    </row>
    <row r="1880" spans="1:13" ht="15">
      <c r="A1880" s="17"/>
      <c r="B1880" t="str">
        <f>IF($A1880="","",YEAR($A1880)*100+MONTH($A1880))</f>
        <v/>
      </c>
      <c r="D1880" t="str">
        <f>IF($C1880="","",VLOOKUP($C1880,Baux!$A:$K,2,FALSE))</f>
        <v/>
      </c>
      <c r="E1880" t="str">
        <f>IF($C1880="","",VLOOKUP(VLOOKUP($C1880,Baux!$A:$K,3,FALSE),Locataires!$A:$I,2,FALSE))</f>
        <v/>
      </c>
      <c r="F1880" t="str">
        <f>IF($C1880="","",VLOOKUP($C1880,Baux!$A:$K,8,FALSE))</f>
        <v/>
      </c>
      <c r="G1880" s="12" t="str">
        <f>IF(OR($A1880="",$F1880=""),"",DATE(YEAR($A1880),MONTH($A1880),$F1880))</f>
        <v/>
      </c>
      <c r="H1880" s="13" t="str">
        <f>IF($C1880="","",VLOOKUP($C1880,Baux!$A:$K,6,FALSE))</f>
        <v/>
      </c>
      <c r="I1880" s="13" t="str">
        <f>IF($C1880="","",VLOOKUP($C1880,Baux!$A:$K,7,FALSE))</f>
        <v/>
      </c>
      <c r="J1880" s="13" t="str">
        <f>IF($C1880="","",$H1880+$I1880)</f>
        <v/>
      </c>
      <c r="K1880" s="13" t="str">
        <f>IF($C1880="","",SUMIFS(Banque_Transactions!$E:$E,Banque_Transactions!$G:$G,$C1880&amp;"-"&amp;$B1880))</f>
        <v/>
      </c>
      <c r="L1880" s="13" t="str">
        <f>IF($C1880="","",$J1880-$K1880)</f>
        <v/>
      </c>
      <c r="M1880" t="str">
        <f>IF($C1880="","",IF($L1880&lt;=0,"Payé",IF($K1880=0,"Impayé","Partiel")))</f>
        <v/>
      </c>
    </row>
    <row r="1881" spans="1:13" ht="15">
      <c r="A1881" s="17"/>
      <c r="B1881" t="str">
        <f>IF($A1881="","",YEAR($A1881)*100+MONTH($A1881))</f>
        <v/>
      </c>
      <c r="D1881" t="str">
        <f>IF($C1881="","",VLOOKUP($C1881,Baux!$A:$K,2,FALSE))</f>
        <v/>
      </c>
      <c r="E1881" t="str">
        <f>IF($C1881="","",VLOOKUP(VLOOKUP($C1881,Baux!$A:$K,3,FALSE),Locataires!$A:$I,2,FALSE))</f>
        <v/>
      </c>
      <c r="F1881" t="str">
        <f>IF($C1881="","",VLOOKUP($C1881,Baux!$A:$K,8,FALSE))</f>
        <v/>
      </c>
      <c r="G1881" s="12" t="str">
        <f>IF(OR($A1881="",$F1881=""),"",DATE(YEAR($A1881),MONTH($A1881),$F1881))</f>
        <v/>
      </c>
      <c r="H1881" s="13" t="str">
        <f>IF($C1881="","",VLOOKUP($C1881,Baux!$A:$K,6,FALSE))</f>
        <v/>
      </c>
      <c r="I1881" s="13" t="str">
        <f>IF($C1881="","",VLOOKUP($C1881,Baux!$A:$K,7,FALSE))</f>
        <v/>
      </c>
      <c r="J1881" s="13" t="str">
        <f>IF($C1881="","",$H1881+$I1881)</f>
        <v/>
      </c>
      <c r="K1881" s="13" t="str">
        <f>IF($C1881="","",SUMIFS(Banque_Transactions!$E:$E,Banque_Transactions!$G:$G,$C1881&amp;"-"&amp;$B1881))</f>
        <v/>
      </c>
      <c r="L1881" s="13" t="str">
        <f>IF($C1881="","",$J1881-$K1881)</f>
        <v/>
      </c>
      <c r="M1881" t="str">
        <f>IF($C1881="","",IF($L1881&lt;=0,"Payé",IF($K1881=0,"Impayé","Partiel")))</f>
        <v/>
      </c>
    </row>
    <row r="1882" spans="1:13" ht="15">
      <c r="A1882" s="17"/>
      <c r="B1882" t="str">
        <f>IF($A1882="","",YEAR($A1882)*100+MONTH($A1882))</f>
        <v/>
      </c>
      <c r="D1882" t="str">
        <f>IF($C1882="","",VLOOKUP($C1882,Baux!$A:$K,2,FALSE))</f>
        <v/>
      </c>
      <c r="E1882" t="str">
        <f>IF($C1882="","",VLOOKUP(VLOOKUP($C1882,Baux!$A:$K,3,FALSE),Locataires!$A:$I,2,FALSE))</f>
        <v/>
      </c>
      <c r="F1882" t="str">
        <f>IF($C1882="","",VLOOKUP($C1882,Baux!$A:$K,8,FALSE))</f>
        <v/>
      </c>
      <c r="G1882" s="12" t="str">
        <f>IF(OR($A1882="",$F1882=""),"",DATE(YEAR($A1882),MONTH($A1882),$F1882))</f>
        <v/>
      </c>
      <c r="H1882" s="13" t="str">
        <f>IF($C1882="","",VLOOKUP($C1882,Baux!$A:$K,6,FALSE))</f>
        <v/>
      </c>
      <c r="I1882" s="13" t="str">
        <f>IF($C1882="","",VLOOKUP($C1882,Baux!$A:$K,7,FALSE))</f>
        <v/>
      </c>
      <c r="J1882" s="13" t="str">
        <f>IF($C1882="","",$H1882+$I1882)</f>
        <v/>
      </c>
      <c r="K1882" s="13" t="str">
        <f>IF($C1882="","",SUMIFS(Banque_Transactions!$E:$E,Banque_Transactions!$G:$G,$C1882&amp;"-"&amp;$B1882))</f>
        <v/>
      </c>
      <c r="L1882" s="13" t="str">
        <f>IF($C1882="","",$J1882-$K1882)</f>
        <v/>
      </c>
      <c r="M1882" t="str">
        <f>IF($C1882="","",IF($L1882&lt;=0,"Payé",IF($K1882=0,"Impayé","Partiel")))</f>
        <v/>
      </c>
    </row>
    <row r="1883" spans="1:13" ht="15">
      <c r="A1883" s="17"/>
      <c r="B1883" t="str">
        <f>IF($A1883="","",YEAR($A1883)*100+MONTH($A1883))</f>
        <v/>
      </c>
      <c r="D1883" t="str">
        <f>IF($C1883="","",VLOOKUP($C1883,Baux!$A:$K,2,FALSE))</f>
        <v/>
      </c>
      <c r="E1883" t="str">
        <f>IF($C1883="","",VLOOKUP(VLOOKUP($C1883,Baux!$A:$K,3,FALSE),Locataires!$A:$I,2,FALSE))</f>
        <v/>
      </c>
      <c r="F1883" t="str">
        <f>IF($C1883="","",VLOOKUP($C1883,Baux!$A:$K,8,FALSE))</f>
        <v/>
      </c>
      <c r="G1883" s="12" t="str">
        <f>IF(OR($A1883="",$F1883=""),"",DATE(YEAR($A1883),MONTH($A1883),$F1883))</f>
        <v/>
      </c>
      <c r="H1883" s="13" t="str">
        <f>IF($C1883="","",VLOOKUP($C1883,Baux!$A:$K,6,FALSE))</f>
        <v/>
      </c>
      <c r="I1883" s="13" t="str">
        <f>IF($C1883="","",VLOOKUP($C1883,Baux!$A:$K,7,FALSE))</f>
        <v/>
      </c>
      <c r="J1883" s="13" t="str">
        <f>IF($C1883="","",$H1883+$I1883)</f>
        <v/>
      </c>
      <c r="K1883" s="13" t="str">
        <f>IF($C1883="","",SUMIFS(Banque_Transactions!$E:$E,Banque_Transactions!$G:$G,$C1883&amp;"-"&amp;$B1883))</f>
        <v/>
      </c>
      <c r="L1883" s="13" t="str">
        <f>IF($C1883="","",$J1883-$K1883)</f>
        <v/>
      </c>
      <c r="M1883" t="str">
        <f>IF($C1883="","",IF($L1883&lt;=0,"Payé",IF($K1883=0,"Impayé","Partiel")))</f>
        <v/>
      </c>
    </row>
    <row r="1884" spans="1:13" ht="15">
      <c r="A1884" s="17"/>
      <c r="B1884" t="str">
        <f>IF($A1884="","",YEAR($A1884)*100+MONTH($A1884))</f>
        <v/>
      </c>
      <c r="D1884" t="str">
        <f>IF($C1884="","",VLOOKUP($C1884,Baux!$A:$K,2,FALSE))</f>
        <v/>
      </c>
      <c r="E1884" t="str">
        <f>IF($C1884="","",VLOOKUP(VLOOKUP($C1884,Baux!$A:$K,3,FALSE),Locataires!$A:$I,2,FALSE))</f>
        <v/>
      </c>
      <c r="F1884" t="str">
        <f>IF($C1884="","",VLOOKUP($C1884,Baux!$A:$K,8,FALSE))</f>
        <v/>
      </c>
      <c r="G1884" s="12" t="str">
        <f>IF(OR($A1884="",$F1884=""),"",DATE(YEAR($A1884),MONTH($A1884),$F1884))</f>
        <v/>
      </c>
      <c r="H1884" s="13" t="str">
        <f>IF($C1884="","",VLOOKUP($C1884,Baux!$A:$K,6,FALSE))</f>
        <v/>
      </c>
      <c r="I1884" s="13" t="str">
        <f>IF($C1884="","",VLOOKUP($C1884,Baux!$A:$K,7,FALSE))</f>
        <v/>
      </c>
      <c r="J1884" s="13" t="str">
        <f>IF($C1884="","",$H1884+$I1884)</f>
        <v/>
      </c>
      <c r="K1884" s="13" t="str">
        <f>IF($C1884="","",SUMIFS(Banque_Transactions!$E:$E,Banque_Transactions!$G:$G,$C1884&amp;"-"&amp;$B1884))</f>
        <v/>
      </c>
      <c r="L1884" s="13" t="str">
        <f>IF($C1884="","",$J1884-$K1884)</f>
        <v/>
      </c>
      <c r="M1884" t="str">
        <f>IF($C1884="","",IF($L1884&lt;=0,"Payé",IF($K1884=0,"Impayé","Partiel")))</f>
        <v/>
      </c>
    </row>
    <row r="1885" spans="1:13" ht="15">
      <c r="A1885" s="17"/>
      <c r="B1885" t="str">
        <f>IF($A1885="","",YEAR($A1885)*100+MONTH($A1885))</f>
        <v/>
      </c>
      <c r="D1885" t="str">
        <f>IF($C1885="","",VLOOKUP($C1885,Baux!$A:$K,2,FALSE))</f>
        <v/>
      </c>
      <c r="E1885" t="str">
        <f>IF($C1885="","",VLOOKUP(VLOOKUP($C1885,Baux!$A:$K,3,FALSE),Locataires!$A:$I,2,FALSE))</f>
        <v/>
      </c>
      <c r="F1885" t="str">
        <f>IF($C1885="","",VLOOKUP($C1885,Baux!$A:$K,8,FALSE))</f>
        <v/>
      </c>
      <c r="G1885" s="12" t="str">
        <f>IF(OR($A1885="",$F1885=""),"",DATE(YEAR($A1885),MONTH($A1885),$F1885))</f>
        <v/>
      </c>
      <c r="H1885" s="13" t="str">
        <f>IF($C1885="","",VLOOKUP($C1885,Baux!$A:$K,6,FALSE))</f>
        <v/>
      </c>
      <c r="I1885" s="13" t="str">
        <f>IF($C1885="","",VLOOKUP($C1885,Baux!$A:$K,7,FALSE))</f>
        <v/>
      </c>
      <c r="J1885" s="13" t="str">
        <f>IF($C1885="","",$H1885+$I1885)</f>
        <v/>
      </c>
      <c r="K1885" s="13" t="str">
        <f>IF($C1885="","",SUMIFS(Banque_Transactions!$E:$E,Banque_Transactions!$G:$G,$C1885&amp;"-"&amp;$B1885))</f>
        <v/>
      </c>
      <c r="L1885" s="13" t="str">
        <f>IF($C1885="","",$J1885-$K1885)</f>
        <v/>
      </c>
      <c r="M1885" t="str">
        <f>IF($C1885="","",IF($L1885&lt;=0,"Payé",IF($K1885=0,"Impayé","Partiel")))</f>
        <v/>
      </c>
    </row>
    <row r="1886" spans="1:13" ht="15">
      <c r="A1886" s="17"/>
      <c r="B1886" t="str">
        <f>IF($A1886="","",YEAR($A1886)*100+MONTH($A1886))</f>
        <v/>
      </c>
      <c r="D1886" t="str">
        <f>IF($C1886="","",VLOOKUP($C1886,Baux!$A:$K,2,FALSE))</f>
        <v/>
      </c>
      <c r="E1886" t="str">
        <f>IF($C1886="","",VLOOKUP(VLOOKUP($C1886,Baux!$A:$K,3,FALSE),Locataires!$A:$I,2,FALSE))</f>
        <v/>
      </c>
      <c r="F1886" t="str">
        <f>IF($C1886="","",VLOOKUP($C1886,Baux!$A:$K,8,FALSE))</f>
        <v/>
      </c>
      <c r="G1886" s="12" t="str">
        <f>IF(OR($A1886="",$F1886=""),"",DATE(YEAR($A1886),MONTH($A1886),$F1886))</f>
        <v/>
      </c>
      <c r="H1886" s="13" t="str">
        <f>IF($C1886="","",VLOOKUP($C1886,Baux!$A:$K,6,FALSE))</f>
        <v/>
      </c>
      <c r="I1886" s="13" t="str">
        <f>IF($C1886="","",VLOOKUP($C1886,Baux!$A:$K,7,FALSE))</f>
        <v/>
      </c>
      <c r="J1886" s="13" t="str">
        <f>IF($C1886="","",$H1886+$I1886)</f>
        <v/>
      </c>
      <c r="K1886" s="13" t="str">
        <f>IF($C1886="","",SUMIFS(Banque_Transactions!$E:$E,Banque_Transactions!$G:$G,$C1886&amp;"-"&amp;$B1886))</f>
        <v/>
      </c>
      <c r="L1886" s="13" t="str">
        <f>IF($C1886="","",$J1886-$K1886)</f>
        <v/>
      </c>
      <c r="M1886" t="str">
        <f>IF($C1886="","",IF($L1886&lt;=0,"Payé",IF($K1886=0,"Impayé","Partiel")))</f>
        <v/>
      </c>
    </row>
    <row r="1887" spans="1:13" ht="15">
      <c r="A1887" s="17"/>
      <c r="B1887" t="str">
        <f>IF($A1887="","",YEAR($A1887)*100+MONTH($A1887))</f>
        <v/>
      </c>
      <c r="D1887" t="str">
        <f>IF($C1887="","",VLOOKUP($C1887,Baux!$A:$K,2,FALSE))</f>
        <v/>
      </c>
      <c r="E1887" t="str">
        <f>IF($C1887="","",VLOOKUP(VLOOKUP($C1887,Baux!$A:$K,3,FALSE),Locataires!$A:$I,2,FALSE))</f>
        <v/>
      </c>
      <c r="F1887" t="str">
        <f>IF($C1887="","",VLOOKUP($C1887,Baux!$A:$K,8,FALSE))</f>
        <v/>
      </c>
      <c r="G1887" s="12" t="str">
        <f>IF(OR($A1887="",$F1887=""),"",DATE(YEAR($A1887),MONTH($A1887),$F1887))</f>
        <v/>
      </c>
      <c r="H1887" s="13" t="str">
        <f>IF($C1887="","",VLOOKUP($C1887,Baux!$A:$K,6,FALSE))</f>
        <v/>
      </c>
      <c r="I1887" s="13" t="str">
        <f>IF($C1887="","",VLOOKUP($C1887,Baux!$A:$K,7,FALSE))</f>
        <v/>
      </c>
      <c r="J1887" s="13" t="str">
        <f>IF($C1887="","",$H1887+$I1887)</f>
        <v/>
      </c>
      <c r="K1887" s="13" t="str">
        <f>IF($C1887="","",SUMIFS(Banque_Transactions!$E:$E,Banque_Transactions!$G:$G,$C1887&amp;"-"&amp;$B1887))</f>
        <v/>
      </c>
      <c r="L1887" s="13" t="str">
        <f>IF($C1887="","",$J1887-$K1887)</f>
        <v/>
      </c>
      <c r="M1887" t="str">
        <f>IF($C1887="","",IF($L1887&lt;=0,"Payé",IF($K1887=0,"Impayé","Partiel")))</f>
        <v/>
      </c>
    </row>
    <row r="1888" spans="1:13" ht="15">
      <c r="A1888" s="17"/>
      <c r="B1888" t="str">
        <f>IF($A1888="","",YEAR($A1888)*100+MONTH($A1888))</f>
        <v/>
      </c>
      <c r="D1888" t="str">
        <f>IF($C1888="","",VLOOKUP($C1888,Baux!$A:$K,2,FALSE))</f>
        <v/>
      </c>
      <c r="E1888" t="str">
        <f>IF($C1888="","",VLOOKUP(VLOOKUP($C1888,Baux!$A:$K,3,FALSE),Locataires!$A:$I,2,FALSE))</f>
        <v/>
      </c>
      <c r="F1888" t="str">
        <f>IF($C1888="","",VLOOKUP($C1888,Baux!$A:$K,8,FALSE))</f>
        <v/>
      </c>
      <c r="G1888" s="12" t="str">
        <f>IF(OR($A1888="",$F1888=""),"",DATE(YEAR($A1888),MONTH($A1888),$F1888))</f>
        <v/>
      </c>
      <c r="H1888" s="13" t="str">
        <f>IF($C1888="","",VLOOKUP($C1888,Baux!$A:$K,6,FALSE))</f>
        <v/>
      </c>
      <c r="I1888" s="13" t="str">
        <f>IF($C1888="","",VLOOKUP($C1888,Baux!$A:$K,7,FALSE))</f>
        <v/>
      </c>
      <c r="J1888" s="13" t="str">
        <f>IF($C1888="","",$H1888+$I1888)</f>
        <v/>
      </c>
      <c r="K1888" s="13" t="str">
        <f>IF($C1888="","",SUMIFS(Banque_Transactions!$E:$E,Banque_Transactions!$G:$G,$C1888&amp;"-"&amp;$B1888))</f>
        <v/>
      </c>
      <c r="L1888" s="13" t="str">
        <f>IF($C1888="","",$J1888-$K1888)</f>
        <v/>
      </c>
      <c r="M1888" t="str">
        <f>IF($C1888="","",IF($L1888&lt;=0,"Payé",IF($K1888=0,"Impayé","Partiel")))</f>
        <v/>
      </c>
    </row>
    <row r="1889" spans="1:13" ht="15">
      <c r="A1889" s="17"/>
      <c r="B1889" t="str">
        <f>IF($A1889="","",YEAR($A1889)*100+MONTH($A1889))</f>
        <v/>
      </c>
      <c r="D1889" t="str">
        <f>IF($C1889="","",VLOOKUP($C1889,Baux!$A:$K,2,FALSE))</f>
        <v/>
      </c>
      <c r="E1889" t="str">
        <f>IF($C1889="","",VLOOKUP(VLOOKUP($C1889,Baux!$A:$K,3,FALSE),Locataires!$A:$I,2,FALSE))</f>
        <v/>
      </c>
      <c r="F1889" t="str">
        <f>IF($C1889="","",VLOOKUP($C1889,Baux!$A:$K,8,FALSE))</f>
        <v/>
      </c>
      <c r="G1889" s="12" t="str">
        <f>IF(OR($A1889="",$F1889=""),"",DATE(YEAR($A1889),MONTH($A1889),$F1889))</f>
        <v/>
      </c>
      <c r="H1889" s="13" t="str">
        <f>IF($C1889="","",VLOOKUP($C1889,Baux!$A:$K,6,FALSE))</f>
        <v/>
      </c>
      <c r="I1889" s="13" t="str">
        <f>IF($C1889="","",VLOOKUP($C1889,Baux!$A:$K,7,FALSE))</f>
        <v/>
      </c>
      <c r="J1889" s="13" t="str">
        <f>IF($C1889="","",$H1889+$I1889)</f>
        <v/>
      </c>
      <c r="K1889" s="13" t="str">
        <f>IF($C1889="","",SUMIFS(Banque_Transactions!$E:$E,Banque_Transactions!$G:$G,$C1889&amp;"-"&amp;$B1889))</f>
        <v/>
      </c>
      <c r="L1889" s="13" t="str">
        <f>IF($C1889="","",$J1889-$K1889)</f>
        <v/>
      </c>
      <c r="M1889" t="str">
        <f>IF($C1889="","",IF($L1889&lt;=0,"Payé",IF($K1889=0,"Impayé","Partiel")))</f>
        <v/>
      </c>
    </row>
    <row r="1890" spans="1:13" ht="15">
      <c r="A1890" s="17"/>
      <c r="B1890" t="str">
        <f>IF($A1890="","",YEAR($A1890)*100+MONTH($A1890))</f>
        <v/>
      </c>
      <c r="D1890" t="str">
        <f>IF($C1890="","",VLOOKUP($C1890,Baux!$A:$K,2,FALSE))</f>
        <v/>
      </c>
      <c r="E1890" t="str">
        <f>IF($C1890="","",VLOOKUP(VLOOKUP($C1890,Baux!$A:$K,3,FALSE),Locataires!$A:$I,2,FALSE))</f>
        <v/>
      </c>
      <c r="F1890" t="str">
        <f>IF($C1890="","",VLOOKUP($C1890,Baux!$A:$K,8,FALSE))</f>
        <v/>
      </c>
      <c r="G1890" s="12" t="str">
        <f>IF(OR($A1890="",$F1890=""),"",DATE(YEAR($A1890),MONTH($A1890),$F1890))</f>
        <v/>
      </c>
      <c r="H1890" s="13" t="str">
        <f>IF($C1890="","",VLOOKUP($C1890,Baux!$A:$K,6,FALSE))</f>
        <v/>
      </c>
      <c r="I1890" s="13" t="str">
        <f>IF($C1890="","",VLOOKUP($C1890,Baux!$A:$K,7,FALSE))</f>
        <v/>
      </c>
      <c r="J1890" s="13" t="str">
        <f>IF($C1890="","",$H1890+$I1890)</f>
        <v/>
      </c>
      <c r="K1890" s="13" t="str">
        <f>IF($C1890="","",SUMIFS(Banque_Transactions!$E:$E,Banque_Transactions!$G:$G,$C1890&amp;"-"&amp;$B1890))</f>
        <v/>
      </c>
      <c r="L1890" s="13" t="str">
        <f>IF($C1890="","",$J1890-$K1890)</f>
        <v/>
      </c>
      <c r="M1890" t="str">
        <f>IF($C1890="","",IF($L1890&lt;=0,"Payé",IF($K1890=0,"Impayé","Partiel")))</f>
        <v/>
      </c>
    </row>
    <row r="1891" spans="1:13" ht="15">
      <c r="A1891" s="17"/>
      <c r="B1891" t="str">
        <f>IF($A1891="","",YEAR($A1891)*100+MONTH($A1891))</f>
        <v/>
      </c>
      <c r="D1891" t="str">
        <f>IF($C1891="","",VLOOKUP($C1891,Baux!$A:$K,2,FALSE))</f>
        <v/>
      </c>
      <c r="E1891" t="str">
        <f>IF($C1891="","",VLOOKUP(VLOOKUP($C1891,Baux!$A:$K,3,FALSE),Locataires!$A:$I,2,FALSE))</f>
        <v/>
      </c>
      <c r="F1891" t="str">
        <f>IF($C1891="","",VLOOKUP($C1891,Baux!$A:$K,8,FALSE))</f>
        <v/>
      </c>
      <c r="G1891" s="12" t="str">
        <f>IF(OR($A1891="",$F1891=""),"",DATE(YEAR($A1891),MONTH($A1891),$F1891))</f>
        <v/>
      </c>
      <c r="H1891" s="13" t="str">
        <f>IF($C1891="","",VLOOKUP($C1891,Baux!$A:$K,6,FALSE))</f>
        <v/>
      </c>
      <c r="I1891" s="13" t="str">
        <f>IF($C1891="","",VLOOKUP($C1891,Baux!$A:$K,7,FALSE))</f>
        <v/>
      </c>
      <c r="J1891" s="13" t="str">
        <f>IF($C1891="","",$H1891+$I1891)</f>
        <v/>
      </c>
      <c r="K1891" s="13" t="str">
        <f>IF($C1891="","",SUMIFS(Banque_Transactions!$E:$E,Banque_Transactions!$G:$G,$C1891&amp;"-"&amp;$B1891))</f>
        <v/>
      </c>
      <c r="L1891" s="13" t="str">
        <f>IF($C1891="","",$J1891-$K1891)</f>
        <v/>
      </c>
      <c r="M1891" t="str">
        <f>IF($C1891="","",IF($L1891&lt;=0,"Payé",IF($K1891=0,"Impayé","Partiel")))</f>
        <v/>
      </c>
    </row>
    <row r="1892" spans="1:13" ht="15">
      <c r="A1892" s="17"/>
      <c r="B1892" t="str">
        <f>IF($A1892="","",YEAR($A1892)*100+MONTH($A1892))</f>
        <v/>
      </c>
      <c r="D1892" t="str">
        <f>IF($C1892="","",VLOOKUP($C1892,Baux!$A:$K,2,FALSE))</f>
        <v/>
      </c>
      <c r="E1892" t="str">
        <f>IF($C1892="","",VLOOKUP(VLOOKUP($C1892,Baux!$A:$K,3,FALSE),Locataires!$A:$I,2,FALSE))</f>
        <v/>
      </c>
      <c r="F1892" t="str">
        <f>IF($C1892="","",VLOOKUP($C1892,Baux!$A:$K,8,FALSE))</f>
        <v/>
      </c>
      <c r="G1892" s="12" t="str">
        <f>IF(OR($A1892="",$F1892=""),"",DATE(YEAR($A1892),MONTH($A1892),$F1892))</f>
        <v/>
      </c>
      <c r="H1892" s="13" t="str">
        <f>IF($C1892="","",VLOOKUP($C1892,Baux!$A:$K,6,FALSE))</f>
        <v/>
      </c>
      <c r="I1892" s="13" t="str">
        <f>IF($C1892="","",VLOOKUP($C1892,Baux!$A:$K,7,FALSE))</f>
        <v/>
      </c>
      <c r="J1892" s="13" t="str">
        <f>IF($C1892="","",$H1892+$I1892)</f>
        <v/>
      </c>
      <c r="K1892" s="13" t="str">
        <f>IF($C1892="","",SUMIFS(Banque_Transactions!$E:$E,Banque_Transactions!$G:$G,$C1892&amp;"-"&amp;$B1892))</f>
        <v/>
      </c>
      <c r="L1892" s="13" t="str">
        <f>IF($C1892="","",$J1892-$K1892)</f>
        <v/>
      </c>
      <c r="M1892" t="str">
        <f>IF($C1892="","",IF($L1892&lt;=0,"Payé",IF($K1892=0,"Impayé","Partiel")))</f>
        <v/>
      </c>
    </row>
    <row r="1893" spans="1:13" ht="15">
      <c r="A1893" s="17"/>
      <c r="B1893" t="str">
        <f>IF($A1893="","",YEAR($A1893)*100+MONTH($A1893))</f>
        <v/>
      </c>
      <c r="D1893" t="str">
        <f>IF($C1893="","",VLOOKUP($C1893,Baux!$A:$K,2,FALSE))</f>
        <v/>
      </c>
      <c r="E1893" t="str">
        <f>IF($C1893="","",VLOOKUP(VLOOKUP($C1893,Baux!$A:$K,3,FALSE),Locataires!$A:$I,2,FALSE))</f>
        <v/>
      </c>
      <c r="F1893" t="str">
        <f>IF($C1893="","",VLOOKUP($C1893,Baux!$A:$K,8,FALSE))</f>
        <v/>
      </c>
      <c r="G1893" s="12" t="str">
        <f>IF(OR($A1893="",$F1893=""),"",DATE(YEAR($A1893),MONTH($A1893),$F1893))</f>
        <v/>
      </c>
      <c r="H1893" s="13" t="str">
        <f>IF($C1893="","",VLOOKUP($C1893,Baux!$A:$K,6,FALSE))</f>
        <v/>
      </c>
      <c r="I1893" s="13" t="str">
        <f>IF($C1893="","",VLOOKUP($C1893,Baux!$A:$K,7,FALSE))</f>
        <v/>
      </c>
      <c r="J1893" s="13" t="str">
        <f>IF($C1893="","",$H1893+$I1893)</f>
        <v/>
      </c>
      <c r="K1893" s="13" t="str">
        <f>IF($C1893="","",SUMIFS(Banque_Transactions!$E:$E,Banque_Transactions!$G:$G,$C1893&amp;"-"&amp;$B1893))</f>
        <v/>
      </c>
      <c r="L1893" s="13" t="str">
        <f>IF($C1893="","",$J1893-$K1893)</f>
        <v/>
      </c>
      <c r="M1893" t="str">
        <f>IF($C1893="","",IF($L1893&lt;=0,"Payé",IF($K1893=0,"Impayé","Partiel")))</f>
        <v/>
      </c>
    </row>
    <row r="1894" spans="1:13" ht="15">
      <c r="A1894" s="17"/>
      <c r="B1894" t="str">
        <f>IF($A1894="","",YEAR($A1894)*100+MONTH($A1894))</f>
        <v/>
      </c>
      <c r="D1894" t="str">
        <f>IF($C1894="","",VLOOKUP($C1894,Baux!$A:$K,2,FALSE))</f>
        <v/>
      </c>
      <c r="E1894" t="str">
        <f>IF($C1894="","",VLOOKUP(VLOOKUP($C1894,Baux!$A:$K,3,FALSE),Locataires!$A:$I,2,FALSE))</f>
        <v/>
      </c>
      <c r="F1894" t="str">
        <f>IF($C1894="","",VLOOKUP($C1894,Baux!$A:$K,8,FALSE))</f>
        <v/>
      </c>
      <c r="G1894" s="12" t="str">
        <f>IF(OR($A1894="",$F1894=""),"",DATE(YEAR($A1894),MONTH($A1894),$F1894))</f>
        <v/>
      </c>
      <c r="H1894" s="13" t="str">
        <f>IF($C1894="","",VLOOKUP($C1894,Baux!$A:$K,6,FALSE))</f>
        <v/>
      </c>
      <c r="I1894" s="13" t="str">
        <f>IF($C1894="","",VLOOKUP($C1894,Baux!$A:$K,7,FALSE))</f>
        <v/>
      </c>
      <c r="J1894" s="13" t="str">
        <f>IF($C1894="","",$H1894+$I1894)</f>
        <v/>
      </c>
      <c r="K1894" s="13" t="str">
        <f>IF($C1894="","",SUMIFS(Banque_Transactions!$E:$E,Banque_Transactions!$G:$G,$C1894&amp;"-"&amp;$B1894))</f>
        <v/>
      </c>
      <c r="L1894" s="13" t="str">
        <f>IF($C1894="","",$J1894-$K1894)</f>
        <v/>
      </c>
      <c r="M1894" t="str">
        <f>IF($C1894="","",IF($L1894&lt;=0,"Payé",IF($K1894=0,"Impayé","Partiel")))</f>
        <v/>
      </c>
    </row>
    <row r="1895" spans="1:13" ht="15">
      <c r="A1895" s="17"/>
      <c r="B1895" t="str">
        <f>IF($A1895="","",YEAR($A1895)*100+MONTH($A1895))</f>
        <v/>
      </c>
      <c r="D1895" t="str">
        <f>IF($C1895="","",VLOOKUP($C1895,Baux!$A:$K,2,FALSE))</f>
        <v/>
      </c>
      <c r="E1895" t="str">
        <f>IF($C1895="","",VLOOKUP(VLOOKUP($C1895,Baux!$A:$K,3,FALSE),Locataires!$A:$I,2,FALSE))</f>
        <v/>
      </c>
      <c r="F1895" t="str">
        <f>IF($C1895="","",VLOOKUP($C1895,Baux!$A:$K,8,FALSE))</f>
        <v/>
      </c>
      <c r="G1895" s="12" t="str">
        <f>IF(OR($A1895="",$F1895=""),"",DATE(YEAR($A1895),MONTH($A1895),$F1895))</f>
        <v/>
      </c>
      <c r="H1895" s="13" t="str">
        <f>IF($C1895="","",VLOOKUP($C1895,Baux!$A:$K,6,FALSE))</f>
        <v/>
      </c>
      <c r="I1895" s="13" t="str">
        <f>IF($C1895="","",VLOOKUP($C1895,Baux!$A:$K,7,FALSE))</f>
        <v/>
      </c>
      <c r="J1895" s="13" t="str">
        <f>IF($C1895="","",$H1895+$I1895)</f>
        <v/>
      </c>
      <c r="K1895" s="13" t="str">
        <f>IF($C1895="","",SUMIFS(Banque_Transactions!$E:$E,Banque_Transactions!$G:$G,$C1895&amp;"-"&amp;$B1895))</f>
        <v/>
      </c>
      <c r="L1895" s="13" t="str">
        <f>IF($C1895="","",$J1895-$K1895)</f>
        <v/>
      </c>
      <c r="M1895" t="str">
        <f>IF($C1895="","",IF($L1895&lt;=0,"Payé",IF($K1895=0,"Impayé","Partiel")))</f>
        <v/>
      </c>
    </row>
    <row r="1896" spans="1:13" ht="15">
      <c r="A1896" s="17"/>
      <c r="B1896" t="str">
        <f>IF($A1896="","",YEAR($A1896)*100+MONTH($A1896))</f>
        <v/>
      </c>
      <c r="D1896" t="str">
        <f>IF($C1896="","",VLOOKUP($C1896,Baux!$A:$K,2,FALSE))</f>
        <v/>
      </c>
      <c r="E1896" t="str">
        <f>IF($C1896="","",VLOOKUP(VLOOKUP($C1896,Baux!$A:$K,3,FALSE),Locataires!$A:$I,2,FALSE))</f>
        <v/>
      </c>
      <c r="F1896" t="str">
        <f>IF($C1896="","",VLOOKUP($C1896,Baux!$A:$K,8,FALSE))</f>
        <v/>
      </c>
      <c r="G1896" s="12" t="str">
        <f>IF(OR($A1896="",$F1896=""),"",DATE(YEAR($A1896),MONTH($A1896),$F1896))</f>
        <v/>
      </c>
      <c r="H1896" s="13" t="str">
        <f>IF($C1896="","",VLOOKUP($C1896,Baux!$A:$K,6,FALSE))</f>
        <v/>
      </c>
      <c r="I1896" s="13" t="str">
        <f>IF($C1896="","",VLOOKUP($C1896,Baux!$A:$K,7,FALSE))</f>
        <v/>
      </c>
      <c r="J1896" s="13" t="str">
        <f>IF($C1896="","",$H1896+$I1896)</f>
        <v/>
      </c>
      <c r="K1896" s="13" t="str">
        <f>IF($C1896="","",SUMIFS(Banque_Transactions!$E:$E,Banque_Transactions!$G:$G,$C1896&amp;"-"&amp;$B1896))</f>
        <v/>
      </c>
      <c r="L1896" s="13" t="str">
        <f>IF($C1896="","",$J1896-$K1896)</f>
        <v/>
      </c>
      <c r="M1896" t="str">
        <f>IF($C1896="","",IF($L1896&lt;=0,"Payé",IF($K1896=0,"Impayé","Partiel")))</f>
        <v/>
      </c>
    </row>
    <row r="1897" spans="1:13" ht="15">
      <c r="A1897" s="17"/>
      <c r="B1897" t="str">
        <f>IF($A1897="","",YEAR($A1897)*100+MONTH($A1897))</f>
        <v/>
      </c>
      <c r="D1897" t="str">
        <f>IF($C1897="","",VLOOKUP($C1897,Baux!$A:$K,2,FALSE))</f>
        <v/>
      </c>
      <c r="E1897" t="str">
        <f>IF($C1897="","",VLOOKUP(VLOOKUP($C1897,Baux!$A:$K,3,FALSE),Locataires!$A:$I,2,FALSE))</f>
        <v/>
      </c>
      <c r="F1897" t="str">
        <f>IF($C1897="","",VLOOKUP($C1897,Baux!$A:$K,8,FALSE))</f>
        <v/>
      </c>
      <c r="G1897" s="12" t="str">
        <f>IF(OR($A1897="",$F1897=""),"",DATE(YEAR($A1897),MONTH($A1897),$F1897))</f>
        <v/>
      </c>
      <c r="H1897" s="13" t="str">
        <f>IF($C1897="","",VLOOKUP($C1897,Baux!$A:$K,6,FALSE))</f>
        <v/>
      </c>
      <c r="I1897" s="13" t="str">
        <f>IF($C1897="","",VLOOKUP($C1897,Baux!$A:$K,7,FALSE))</f>
        <v/>
      </c>
      <c r="J1897" s="13" t="str">
        <f>IF($C1897="","",$H1897+$I1897)</f>
        <v/>
      </c>
      <c r="K1897" s="13" t="str">
        <f>IF($C1897="","",SUMIFS(Banque_Transactions!$E:$E,Banque_Transactions!$G:$G,$C1897&amp;"-"&amp;$B1897))</f>
        <v/>
      </c>
      <c r="L1897" s="13" t="str">
        <f>IF($C1897="","",$J1897-$K1897)</f>
        <v/>
      </c>
      <c r="M1897" t="str">
        <f>IF($C1897="","",IF($L1897&lt;=0,"Payé",IF($K1897=0,"Impayé","Partiel")))</f>
        <v/>
      </c>
    </row>
    <row r="1898" spans="1:13" ht="15">
      <c r="A1898" s="17"/>
      <c r="B1898" t="str">
        <f>IF($A1898="","",YEAR($A1898)*100+MONTH($A1898))</f>
        <v/>
      </c>
      <c r="D1898" t="str">
        <f>IF($C1898="","",VLOOKUP($C1898,Baux!$A:$K,2,FALSE))</f>
        <v/>
      </c>
      <c r="E1898" t="str">
        <f>IF($C1898="","",VLOOKUP(VLOOKUP($C1898,Baux!$A:$K,3,FALSE),Locataires!$A:$I,2,FALSE))</f>
        <v/>
      </c>
      <c r="F1898" t="str">
        <f>IF($C1898="","",VLOOKUP($C1898,Baux!$A:$K,8,FALSE))</f>
        <v/>
      </c>
      <c r="G1898" s="12" t="str">
        <f>IF(OR($A1898="",$F1898=""),"",DATE(YEAR($A1898),MONTH($A1898),$F1898))</f>
        <v/>
      </c>
      <c r="H1898" s="13" t="str">
        <f>IF($C1898="","",VLOOKUP($C1898,Baux!$A:$K,6,FALSE))</f>
        <v/>
      </c>
      <c r="I1898" s="13" t="str">
        <f>IF($C1898="","",VLOOKUP($C1898,Baux!$A:$K,7,FALSE))</f>
        <v/>
      </c>
      <c r="J1898" s="13" t="str">
        <f>IF($C1898="","",$H1898+$I1898)</f>
        <v/>
      </c>
      <c r="K1898" s="13" t="str">
        <f>IF($C1898="","",SUMIFS(Banque_Transactions!$E:$E,Banque_Transactions!$G:$G,$C1898&amp;"-"&amp;$B1898))</f>
        <v/>
      </c>
      <c r="L1898" s="13" t="str">
        <f>IF($C1898="","",$J1898-$K1898)</f>
        <v/>
      </c>
      <c r="M1898" t="str">
        <f>IF($C1898="","",IF($L1898&lt;=0,"Payé",IF($K1898=0,"Impayé","Partiel")))</f>
        <v/>
      </c>
    </row>
    <row r="1899" spans="1:13" ht="15">
      <c r="A1899" s="17"/>
      <c r="B1899" t="str">
        <f>IF($A1899="","",YEAR($A1899)*100+MONTH($A1899))</f>
        <v/>
      </c>
      <c r="D1899" t="str">
        <f>IF($C1899="","",VLOOKUP($C1899,Baux!$A:$K,2,FALSE))</f>
        <v/>
      </c>
      <c r="E1899" t="str">
        <f>IF($C1899="","",VLOOKUP(VLOOKUP($C1899,Baux!$A:$K,3,FALSE),Locataires!$A:$I,2,FALSE))</f>
        <v/>
      </c>
      <c r="F1899" t="str">
        <f>IF($C1899="","",VLOOKUP($C1899,Baux!$A:$K,8,FALSE))</f>
        <v/>
      </c>
      <c r="G1899" s="12" t="str">
        <f>IF(OR($A1899="",$F1899=""),"",DATE(YEAR($A1899),MONTH($A1899),$F1899))</f>
        <v/>
      </c>
      <c r="H1899" s="13" t="str">
        <f>IF($C1899="","",VLOOKUP($C1899,Baux!$A:$K,6,FALSE))</f>
        <v/>
      </c>
      <c r="I1899" s="13" t="str">
        <f>IF($C1899="","",VLOOKUP($C1899,Baux!$A:$K,7,FALSE))</f>
        <v/>
      </c>
      <c r="J1899" s="13" t="str">
        <f>IF($C1899="","",$H1899+$I1899)</f>
        <v/>
      </c>
      <c r="K1899" s="13" t="str">
        <f>IF($C1899="","",SUMIFS(Banque_Transactions!$E:$E,Banque_Transactions!$G:$G,$C1899&amp;"-"&amp;$B1899))</f>
        <v/>
      </c>
      <c r="L1899" s="13" t="str">
        <f>IF($C1899="","",$J1899-$K1899)</f>
        <v/>
      </c>
      <c r="M1899" t="str">
        <f>IF($C1899="","",IF($L1899&lt;=0,"Payé",IF($K1899=0,"Impayé","Partiel")))</f>
        <v/>
      </c>
    </row>
    <row r="1900" spans="1:13" ht="15">
      <c r="A1900" s="17"/>
      <c r="B1900" t="str">
        <f>IF($A1900="","",YEAR($A1900)*100+MONTH($A1900))</f>
        <v/>
      </c>
      <c r="D1900" t="str">
        <f>IF($C1900="","",VLOOKUP($C1900,Baux!$A:$K,2,FALSE))</f>
        <v/>
      </c>
      <c r="E1900" t="str">
        <f>IF($C1900="","",VLOOKUP(VLOOKUP($C1900,Baux!$A:$K,3,FALSE),Locataires!$A:$I,2,FALSE))</f>
        <v/>
      </c>
      <c r="F1900" t="str">
        <f>IF($C1900="","",VLOOKUP($C1900,Baux!$A:$K,8,FALSE))</f>
        <v/>
      </c>
      <c r="G1900" s="12" t="str">
        <f>IF(OR($A1900="",$F1900=""),"",DATE(YEAR($A1900),MONTH($A1900),$F1900))</f>
        <v/>
      </c>
      <c r="H1900" s="13" t="str">
        <f>IF($C1900="","",VLOOKUP($C1900,Baux!$A:$K,6,FALSE))</f>
        <v/>
      </c>
      <c r="I1900" s="13" t="str">
        <f>IF($C1900="","",VLOOKUP($C1900,Baux!$A:$K,7,FALSE))</f>
        <v/>
      </c>
      <c r="J1900" s="13" t="str">
        <f>IF($C1900="","",$H1900+$I1900)</f>
        <v/>
      </c>
      <c r="K1900" s="13" t="str">
        <f>IF($C1900="","",SUMIFS(Banque_Transactions!$E:$E,Banque_Transactions!$G:$G,$C1900&amp;"-"&amp;$B1900))</f>
        <v/>
      </c>
      <c r="L1900" s="13" t="str">
        <f>IF($C1900="","",$J1900-$K1900)</f>
        <v/>
      </c>
      <c r="M1900" t="str">
        <f>IF($C1900="","",IF($L1900&lt;=0,"Payé",IF($K1900=0,"Impayé","Partiel")))</f>
        <v/>
      </c>
    </row>
    <row r="1901" spans="1:13" ht="15">
      <c r="A1901" s="17"/>
      <c r="B1901" t="str">
        <f>IF($A1901="","",YEAR($A1901)*100+MONTH($A1901))</f>
        <v/>
      </c>
      <c r="D1901" t="str">
        <f>IF($C1901="","",VLOOKUP($C1901,Baux!$A:$K,2,FALSE))</f>
        <v/>
      </c>
      <c r="E1901" t="str">
        <f>IF($C1901="","",VLOOKUP(VLOOKUP($C1901,Baux!$A:$K,3,FALSE),Locataires!$A:$I,2,FALSE))</f>
        <v/>
      </c>
      <c r="F1901" t="str">
        <f>IF($C1901="","",VLOOKUP($C1901,Baux!$A:$K,8,FALSE))</f>
        <v/>
      </c>
      <c r="G1901" s="12" t="str">
        <f>IF(OR($A1901="",$F1901=""),"",DATE(YEAR($A1901),MONTH($A1901),$F1901))</f>
        <v/>
      </c>
      <c r="H1901" s="13" t="str">
        <f>IF($C1901="","",VLOOKUP($C1901,Baux!$A:$K,6,FALSE))</f>
        <v/>
      </c>
      <c r="I1901" s="13" t="str">
        <f>IF($C1901="","",VLOOKUP($C1901,Baux!$A:$K,7,FALSE))</f>
        <v/>
      </c>
      <c r="J1901" s="13" t="str">
        <f>IF($C1901="","",$H1901+$I1901)</f>
        <v/>
      </c>
      <c r="K1901" s="13" t="str">
        <f>IF($C1901="","",SUMIFS(Banque_Transactions!$E:$E,Banque_Transactions!$G:$G,$C1901&amp;"-"&amp;$B1901))</f>
        <v/>
      </c>
      <c r="L1901" s="13" t="str">
        <f>IF($C1901="","",$J1901-$K1901)</f>
        <v/>
      </c>
      <c r="M1901" t="str">
        <f>IF($C1901="","",IF($L1901&lt;=0,"Payé",IF($K1901=0,"Impayé","Partiel")))</f>
        <v/>
      </c>
    </row>
    <row r="1902" spans="1:13" ht="15">
      <c r="A1902" s="17"/>
      <c r="B1902" t="str">
        <f>IF($A1902="","",YEAR($A1902)*100+MONTH($A1902))</f>
        <v/>
      </c>
      <c r="D1902" t="str">
        <f>IF($C1902="","",VLOOKUP($C1902,Baux!$A:$K,2,FALSE))</f>
        <v/>
      </c>
      <c r="E1902" t="str">
        <f>IF($C1902="","",VLOOKUP(VLOOKUP($C1902,Baux!$A:$K,3,FALSE),Locataires!$A:$I,2,FALSE))</f>
        <v/>
      </c>
      <c r="F1902" t="str">
        <f>IF($C1902="","",VLOOKUP($C1902,Baux!$A:$K,8,FALSE))</f>
        <v/>
      </c>
      <c r="G1902" s="12" t="str">
        <f>IF(OR($A1902="",$F1902=""),"",DATE(YEAR($A1902),MONTH($A1902),$F1902))</f>
        <v/>
      </c>
      <c r="H1902" s="13" t="str">
        <f>IF($C1902="","",VLOOKUP($C1902,Baux!$A:$K,6,FALSE))</f>
        <v/>
      </c>
      <c r="I1902" s="13" t="str">
        <f>IF($C1902="","",VLOOKUP($C1902,Baux!$A:$K,7,FALSE))</f>
        <v/>
      </c>
      <c r="J1902" s="13" t="str">
        <f>IF($C1902="","",$H1902+$I1902)</f>
        <v/>
      </c>
      <c r="K1902" s="13" t="str">
        <f>IF($C1902="","",SUMIFS(Banque_Transactions!$E:$E,Banque_Transactions!$G:$G,$C1902&amp;"-"&amp;$B1902))</f>
        <v/>
      </c>
      <c r="L1902" s="13" t="str">
        <f>IF($C1902="","",$J1902-$K1902)</f>
        <v/>
      </c>
      <c r="M1902" t="str">
        <f>IF($C1902="","",IF($L1902&lt;=0,"Payé",IF($K1902=0,"Impayé","Partiel")))</f>
        <v/>
      </c>
    </row>
    <row r="1903" spans="1:13" ht="15">
      <c r="A1903" s="17"/>
      <c r="B1903" t="str">
        <f>IF($A1903="","",YEAR($A1903)*100+MONTH($A1903))</f>
        <v/>
      </c>
      <c r="D1903" t="str">
        <f>IF($C1903="","",VLOOKUP($C1903,Baux!$A:$K,2,FALSE))</f>
        <v/>
      </c>
      <c r="E1903" t="str">
        <f>IF($C1903="","",VLOOKUP(VLOOKUP($C1903,Baux!$A:$K,3,FALSE),Locataires!$A:$I,2,FALSE))</f>
        <v/>
      </c>
      <c r="F1903" t="str">
        <f>IF($C1903="","",VLOOKUP($C1903,Baux!$A:$K,8,FALSE))</f>
        <v/>
      </c>
      <c r="G1903" s="12" t="str">
        <f>IF(OR($A1903="",$F1903=""),"",DATE(YEAR($A1903),MONTH($A1903),$F1903))</f>
        <v/>
      </c>
      <c r="H1903" s="13" t="str">
        <f>IF($C1903="","",VLOOKUP($C1903,Baux!$A:$K,6,FALSE))</f>
        <v/>
      </c>
      <c r="I1903" s="13" t="str">
        <f>IF($C1903="","",VLOOKUP($C1903,Baux!$A:$K,7,FALSE))</f>
        <v/>
      </c>
      <c r="J1903" s="13" t="str">
        <f>IF($C1903="","",$H1903+$I1903)</f>
        <v/>
      </c>
      <c r="K1903" s="13" t="str">
        <f>IF($C1903="","",SUMIFS(Banque_Transactions!$E:$E,Banque_Transactions!$G:$G,$C1903&amp;"-"&amp;$B1903))</f>
        <v/>
      </c>
      <c r="L1903" s="13" t="str">
        <f>IF($C1903="","",$J1903-$K1903)</f>
        <v/>
      </c>
      <c r="M1903" t="str">
        <f>IF($C1903="","",IF($L1903&lt;=0,"Payé",IF($K1903=0,"Impayé","Partiel")))</f>
        <v/>
      </c>
    </row>
    <row r="1904" spans="1:13" ht="15">
      <c r="A1904" s="17"/>
      <c r="B1904" t="str">
        <f>IF($A1904="","",YEAR($A1904)*100+MONTH($A1904))</f>
        <v/>
      </c>
      <c r="D1904" t="str">
        <f>IF($C1904="","",VLOOKUP($C1904,Baux!$A:$K,2,FALSE))</f>
        <v/>
      </c>
      <c r="E1904" t="str">
        <f>IF($C1904="","",VLOOKUP(VLOOKUP($C1904,Baux!$A:$K,3,FALSE),Locataires!$A:$I,2,FALSE))</f>
        <v/>
      </c>
      <c r="F1904" t="str">
        <f>IF($C1904="","",VLOOKUP($C1904,Baux!$A:$K,8,FALSE))</f>
        <v/>
      </c>
      <c r="G1904" s="12" t="str">
        <f>IF(OR($A1904="",$F1904=""),"",DATE(YEAR($A1904),MONTH($A1904),$F1904))</f>
        <v/>
      </c>
      <c r="H1904" s="13" t="str">
        <f>IF($C1904="","",VLOOKUP($C1904,Baux!$A:$K,6,FALSE))</f>
        <v/>
      </c>
      <c r="I1904" s="13" t="str">
        <f>IF($C1904="","",VLOOKUP($C1904,Baux!$A:$K,7,FALSE))</f>
        <v/>
      </c>
      <c r="J1904" s="13" t="str">
        <f>IF($C1904="","",$H1904+$I1904)</f>
        <v/>
      </c>
      <c r="K1904" s="13" t="str">
        <f>IF($C1904="","",SUMIFS(Banque_Transactions!$E:$E,Banque_Transactions!$G:$G,$C1904&amp;"-"&amp;$B1904))</f>
        <v/>
      </c>
      <c r="L1904" s="13" t="str">
        <f>IF($C1904="","",$J1904-$K1904)</f>
        <v/>
      </c>
      <c r="M1904" t="str">
        <f>IF($C1904="","",IF($L1904&lt;=0,"Payé",IF($K1904=0,"Impayé","Partiel")))</f>
        <v/>
      </c>
    </row>
    <row r="1905" spans="1:13" ht="15">
      <c r="A1905" s="17"/>
      <c r="B1905" t="str">
        <f>IF($A1905="","",YEAR($A1905)*100+MONTH($A1905))</f>
        <v/>
      </c>
      <c r="D1905" t="str">
        <f>IF($C1905="","",VLOOKUP($C1905,Baux!$A:$K,2,FALSE))</f>
        <v/>
      </c>
      <c r="E1905" t="str">
        <f>IF($C1905="","",VLOOKUP(VLOOKUP($C1905,Baux!$A:$K,3,FALSE),Locataires!$A:$I,2,FALSE))</f>
        <v/>
      </c>
      <c r="F1905" t="str">
        <f>IF($C1905="","",VLOOKUP($C1905,Baux!$A:$K,8,FALSE))</f>
        <v/>
      </c>
      <c r="G1905" s="12" t="str">
        <f>IF(OR($A1905="",$F1905=""),"",DATE(YEAR($A1905),MONTH($A1905),$F1905))</f>
        <v/>
      </c>
      <c r="H1905" s="13" t="str">
        <f>IF($C1905="","",VLOOKUP($C1905,Baux!$A:$K,6,FALSE))</f>
        <v/>
      </c>
      <c r="I1905" s="13" t="str">
        <f>IF($C1905="","",VLOOKUP($C1905,Baux!$A:$K,7,FALSE))</f>
        <v/>
      </c>
      <c r="J1905" s="13" t="str">
        <f>IF($C1905="","",$H1905+$I1905)</f>
        <v/>
      </c>
      <c r="K1905" s="13" t="str">
        <f>IF($C1905="","",SUMIFS(Banque_Transactions!$E:$E,Banque_Transactions!$G:$G,$C1905&amp;"-"&amp;$B1905))</f>
        <v/>
      </c>
      <c r="L1905" s="13" t="str">
        <f>IF($C1905="","",$J1905-$K1905)</f>
        <v/>
      </c>
      <c r="M1905" t="str">
        <f>IF($C1905="","",IF($L1905&lt;=0,"Payé",IF($K1905=0,"Impayé","Partiel")))</f>
        <v/>
      </c>
    </row>
    <row r="1906" spans="1:13" ht="15">
      <c r="A1906" s="17"/>
      <c r="B1906" t="str">
        <f>IF($A1906="","",YEAR($A1906)*100+MONTH($A1906))</f>
        <v/>
      </c>
      <c r="D1906" t="str">
        <f>IF($C1906="","",VLOOKUP($C1906,Baux!$A:$K,2,FALSE))</f>
        <v/>
      </c>
      <c r="E1906" t="str">
        <f>IF($C1906="","",VLOOKUP(VLOOKUP($C1906,Baux!$A:$K,3,FALSE),Locataires!$A:$I,2,FALSE))</f>
        <v/>
      </c>
      <c r="F1906" t="str">
        <f>IF($C1906="","",VLOOKUP($C1906,Baux!$A:$K,8,FALSE))</f>
        <v/>
      </c>
      <c r="G1906" s="12" t="str">
        <f>IF(OR($A1906="",$F1906=""),"",DATE(YEAR($A1906),MONTH($A1906),$F1906))</f>
        <v/>
      </c>
      <c r="H1906" s="13" t="str">
        <f>IF($C1906="","",VLOOKUP($C1906,Baux!$A:$K,6,FALSE))</f>
        <v/>
      </c>
      <c r="I1906" s="13" t="str">
        <f>IF($C1906="","",VLOOKUP($C1906,Baux!$A:$K,7,FALSE))</f>
        <v/>
      </c>
      <c r="J1906" s="13" t="str">
        <f>IF($C1906="","",$H1906+$I1906)</f>
        <v/>
      </c>
      <c r="K1906" s="13" t="str">
        <f>IF($C1906="","",SUMIFS(Banque_Transactions!$E:$E,Banque_Transactions!$G:$G,$C1906&amp;"-"&amp;$B1906))</f>
        <v/>
      </c>
      <c r="L1906" s="13" t="str">
        <f>IF($C1906="","",$J1906-$K1906)</f>
        <v/>
      </c>
      <c r="M1906" t="str">
        <f>IF($C1906="","",IF($L1906&lt;=0,"Payé",IF($K1906=0,"Impayé","Partiel")))</f>
        <v/>
      </c>
    </row>
    <row r="1907" spans="1:13" ht="15">
      <c r="A1907" s="17"/>
      <c r="B1907" t="str">
        <f>IF($A1907="","",YEAR($A1907)*100+MONTH($A1907))</f>
        <v/>
      </c>
      <c r="D1907" t="str">
        <f>IF($C1907="","",VLOOKUP($C1907,Baux!$A:$K,2,FALSE))</f>
        <v/>
      </c>
      <c r="E1907" t="str">
        <f>IF($C1907="","",VLOOKUP(VLOOKUP($C1907,Baux!$A:$K,3,FALSE),Locataires!$A:$I,2,FALSE))</f>
        <v/>
      </c>
      <c r="F1907" t="str">
        <f>IF($C1907="","",VLOOKUP($C1907,Baux!$A:$K,8,FALSE))</f>
        <v/>
      </c>
      <c r="G1907" s="12" t="str">
        <f>IF(OR($A1907="",$F1907=""),"",DATE(YEAR($A1907),MONTH($A1907),$F1907))</f>
        <v/>
      </c>
      <c r="H1907" s="13" t="str">
        <f>IF($C1907="","",VLOOKUP($C1907,Baux!$A:$K,6,FALSE))</f>
        <v/>
      </c>
      <c r="I1907" s="13" t="str">
        <f>IF($C1907="","",VLOOKUP($C1907,Baux!$A:$K,7,FALSE))</f>
        <v/>
      </c>
      <c r="J1907" s="13" t="str">
        <f>IF($C1907="","",$H1907+$I1907)</f>
        <v/>
      </c>
      <c r="K1907" s="13" t="str">
        <f>IF($C1907="","",SUMIFS(Banque_Transactions!$E:$E,Banque_Transactions!$G:$G,$C1907&amp;"-"&amp;$B1907))</f>
        <v/>
      </c>
      <c r="L1907" s="13" t="str">
        <f>IF($C1907="","",$J1907-$K1907)</f>
        <v/>
      </c>
      <c r="M1907" t="str">
        <f>IF($C1907="","",IF($L1907&lt;=0,"Payé",IF($K1907=0,"Impayé","Partiel")))</f>
        <v/>
      </c>
    </row>
    <row r="1908" spans="1:13" ht="15">
      <c r="A1908" s="17"/>
      <c r="B1908" t="str">
        <f>IF($A1908="","",YEAR($A1908)*100+MONTH($A1908))</f>
        <v/>
      </c>
      <c r="D1908" t="str">
        <f>IF($C1908="","",VLOOKUP($C1908,Baux!$A:$K,2,FALSE))</f>
        <v/>
      </c>
      <c r="E1908" t="str">
        <f>IF($C1908="","",VLOOKUP(VLOOKUP($C1908,Baux!$A:$K,3,FALSE),Locataires!$A:$I,2,FALSE))</f>
        <v/>
      </c>
      <c r="F1908" t="str">
        <f>IF($C1908="","",VLOOKUP($C1908,Baux!$A:$K,8,FALSE))</f>
        <v/>
      </c>
      <c r="G1908" s="12" t="str">
        <f>IF(OR($A1908="",$F1908=""),"",DATE(YEAR($A1908),MONTH($A1908),$F1908))</f>
        <v/>
      </c>
      <c r="H1908" s="13" t="str">
        <f>IF($C1908="","",VLOOKUP($C1908,Baux!$A:$K,6,FALSE))</f>
        <v/>
      </c>
      <c r="I1908" s="13" t="str">
        <f>IF($C1908="","",VLOOKUP($C1908,Baux!$A:$K,7,FALSE))</f>
        <v/>
      </c>
      <c r="J1908" s="13" t="str">
        <f>IF($C1908="","",$H1908+$I1908)</f>
        <v/>
      </c>
      <c r="K1908" s="13" t="str">
        <f>IF($C1908="","",SUMIFS(Banque_Transactions!$E:$E,Banque_Transactions!$G:$G,$C1908&amp;"-"&amp;$B1908))</f>
        <v/>
      </c>
      <c r="L1908" s="13" t="str">
        <f>IF($C1908="","",$J1908-$K1908)</f>
        <v/>
      </c>
      <c r="M1908" t="str">
        <f>IF($C1908="","",IF($L1908&lt;=0,"Payé",IF($K1908=0,"Impayé","Partiel")))</f>
        <v/>
      </c>
    </row>
    <row r="1909" spans="1:13" ht="15">
      <c r="A1909" s="17"/>
      <c r="B1909" t="str">
        <f>IF($A1909="","",YEAR($A1909)*100+MONTH($A1909))</f>
        <v/>
      </c>
      <c r="D1909" t="str">
        <f>IF($C1909="","",VLOOKUP($C1909,Baux!$A:$K,2,FALSE))</f>
        <v/>
      </c>
      <c r="E1909" t="str">
        <f>IF($C1909="","",VLOOKUP(VLOOKUP($C1909,Baux!$A:$K,3,FALSE),Locataires!$A:$I,2,FALSE))</f>
        <v/>
      </c>
      <c r="F1909" t="str">
        <f>IF($C1909="","",VLOOKUP($C1909,Baux!$A:$K,8,FALSE))</f>
        <v/>
      </c>
      <c r="G1909" s="12" t="str">
        <f>IF(OR($A1909="",$F1909=""),"",DATE(YEAR($A1909),MONTH($A1909),$F1909))</f>
        <v/>
      </c>
      <c r="H1909" s="13" t="str">
        <f>IF($C1909="","",VLOOKUP($C1909,Baux!$A:$K,6,FALSE))</f>
        <v/>
      </c>
      <c r="I1909" s="13" t="str">
        <f>IF($C1909="","",VLOOKUP($C1909,Baux!$A:$K,7,FALSE))</f>
        <v/>
      </c>
      <c r="J1909" s="13" t="str">
        <f>IF($C1909="","",$H1909+$I1909)</f>
        <v/>
      </c>
      <c r="K1909" s="13" t="str">
        <f>IF($C1909="","",SUMIFS(Banque_Transactions!$E:$E,Banque_Transactions!$G:$G,$C1909&amp;"-"&amp;$B1909))</f>
        <v/>
      </c>
      <c r="L1909" s="13" t="str">
        <f>IF($C1909="","",$J1909-$K1909)</f>
        <v/>
      </c>
      <c r="M1909" t="str">
        <f>IF($C1909="","",IF($L1909&lt;=0,"Payé",IF($K1909=0,"Impayé","Partiel")))</f>
        <v/>
      </c>
    </row>
    <row r="1910" spans="1:13" ht="15">
      <c r="A1910" s="17"/>
      <c r="B1910" t="str">
        <f>IF($A1910="","",YEAR($A1910)*100+MONTH($A1910))</f>
        <v/>
      </c>
      <c r="D1910" t="str">
        <f>IF($C1910="","",VLOOKUP($C1910,Baux!$A:$K,2,FALSE))</f>
        <v/>
      </c>
      <c r="E1910" t="str">
        <f>IF($C1910="","",VLOOKUP(VLOOKUP($C1910,Baux!$A:$K,3,FALSE),Locataires!$A:$I,2,FALSE))</f>
        <v/>
      </c>
      <c r="F1910" t="str">
        <f>IF($C1910="","",VLOOKUP($C1910,Baux!$A:$K,8,FALSE))</f>
        <v/>
      </c>
      <c r="G1910" s="12" t="str">
        <f>IF(OR($A1910="",$F1910=""),"",DATE(YEAR($A1910),MONTH($A1910),$F1910))</f>
        <v/>
      </c>
      <c r="H1910" s="13" t="str">
        <f>IF($C1910="","",VLOOKUP($C1910,Baux!$A:$K,6,FALSE))</f>
        <v/>
      </c>
      <c r="I1910" s="13" t="str">
        <f>IF($C1910="","",VLOOKUP($C1910,Baux!$A:$K,7,FALSE))</f>
        <v/>
      </c>
      <c r="J1910" s="13" t="str">
        <f>IF($C1910="","",$H1910+$I1910)</f>
        <v/>
      </c>
      <c r="K1910" s="13" t="str">
        <f>IF($C1910="","",SUMIFS(Banque_Transactions!$E:$E,Banque_Transactions!$G:$G,$C1910&amp;"-"&amp;$B1910))</f>
        <v/>
      </c>
      <c r="L1910" s="13" t="str">
        <f>IF($C1910="","",$J1910-$K1910)</f>
        <v/>
      </c>
      <c r="M1910" t="str">
        <f>IF($C1910="","",IF($L1910&lt;=0,"Payé",IF($K1910=0,"Impayé","Partiel")))</f>
        <v/>
      </c>
    </row>
    <row r="1911" spans="1:13" ht="15">
      <c r="A1911" s="17"/>
      <c r="B1911" t="str">
        <f>IF($A1911="","",YEAR($A1911)*100+MONTH($A1911))</f>
        <v/>
      </c>
      <c r="D1911" t="str">
        <f>IF($C1911="","",VLOOKUP($C1911,Baux!$A:$K,2,FALSE))</f>
        <v/>
      </c>
      <c r="E1911" t="str">
        <f>IF($C1911="","",VLOOKUP(VLOOKUP($C1911,Baux!$A:$K,3,FALSE),Locataires!$A:$I,2,FALSE))</f>
        <v/>
      </c>
      <c r="F1911" t="str">
        <f>IF($C1911="","",VLOOKUP($C1911,Baux!$A:$K,8,FALSE))</f>
        <v/>
      </c>
      <c r="G1911" s="12" t="str">
        <f>IF(OR($A1911="",$F1911=""),"",DATE(YEAR($A1911),MONTH($A1911),$F1911))</f>
        <v/>
      </c>
      <c r="H1911" s="13" t="str">
        <f>IF($C1911="","",VLOOKUP($C1911,Baux!$A:$K,6,FALSE))</f>
        <v/>
      </c>
      <c r="I1911" s="13" t="str">
        <f>IF($C1911="","",VLOOKUP($C1911,Baux!$A:$K,7,FALSE))</f>
        <v/>
      </c>
      <c r="J1911" s="13" t="str">
        <f>IF($C1911="","",$H1911+$I1911)</f>
        <v/>
      </c>
      <c r="K1911" s="13" t="str">
        <f>IF($C1911="","",SUMIFS(Banque_Transactions!$E:$E,Banque_Transactions!$G:$G,$C1911&amp;"-"&amp;$B1911))</f>
        <v/>
      </c>
      <c r="L1911" s="13" t="str">
        <f>IF($C1911="","",$J1911-$K1911)</f>
        <v/>
      </c>
      <c r="M1911" t="str">
        <f>IF($C1911="","",IF($L1911&lt;=0,"Payé",IF($K1911=0,"Impayé","Partiel")))</f>
        <v/>
      </c>
    </row>
    <row r="1912" spans="1:13" ht="15">
      <c r="A1912" s="17"/>
      <c r="B1912" t="str">
        <f>IF($A1912="","",YEAR($A1912)*100+MONTH($A1912))</f>
        <v/>
      </c>
      <c r="D1912" t="str">
        <f>IF($C1912="","",VLOOKUP($C1912,Baux!$A:$K,2,FALSE))</f>
        <v/>
      </c>
      <c r="E1912" t="str">
        <f>IF($C1912="","",VLOOKUP(VLOOKUP($C1912,Baux!$A:$K,3,FALSE),Locataires!$A:$I,2,FALSE))</f>
        <v/>
      </c>
      <c r="F1912" t="str">
        <f>IF($C1912="","",VLOOKUP($C1912,Baux!$A:$K,8,FALSE))</f>
        <v/>
      </c>
      <c r="G1912" s="12" t="str">
        <f>IF(OR($A1912="",$F1912=""),"",DATE(YEAR($A1912),MONTH($A1912),$F1912))</f>
        <v/>
      </c>
      <c r="H1912" s="13" t="str">
        <f>IF($C1912="","",VLOOKUP($C1912,Baux!$A:$K,6,FALSE))</f>
        <v/>
      </c>
      <c r="I1912" s="13" t="str">
        <f>IF($C1912="","",VLOOKUP($C1912,Baux!$A:$K,7,FALSE))</f>
        <v/>
      </c>
      <c r="J1912" s="13" t="str">
        <f>IF($C1912="","",$H1912+$I1912)</f>
        <v/>
      </c>
      <c r="K1912" s="13" t="str">
        <f>IF($C1912="","",SUMIFS(Banque_Transactions!$E:$E,Banque_Transactions!$G:$G,$C1912&amp;"-"&amp;$B1912))</f>
        <v/>
      </c>
      <c r="L1912" s="13" t="str">
        <f>IF($C1912="","",$J1912-$K1912)</f>
        <v/>
      </c>
      <c r="M1912" t="str">
        <f>IF($C1912="","",IF($L1912&lt;=0,"Payé",IF($K1912=0,"Impayé","Partiel")))</f>
        <v/>
      </c>
    </row>
    <row r="1913" spans="1:13" ht="15">
      <c r="A1913" s="17"/>
      <c r="B1913" t="str">
        <f>IF($A1913="","",YEAR($A1913)*100+MONTH($A1913))</f>
        <v/>
      </c>
      <c r="D1913" t="str">
        <f>IF($C1913="","",VLOOKUP($C1913,Baux!$A:$K,2,FALSE))</f>
        <v/>
      </c>
      <c r="E1913" t="str">
        <f>IF($C1913="","",VLOOKUP(VLOOKUP($C1913,Baux!$A:$K,3,FALSE),Locataires!$A:$I,2,FALSE))</f>
        <v/>
      </c>
      <c r="F1913" t="str">
        <f>IF($C1913="","",VLOOKUP($C1913,Baux!$A:$K,8,FALSE))</f>
        <v/>
      </c>
      <c r="G1913" s="12" t="str">
        <f>IF(OR($A1913="",$F1913=""),"",DATE(YEAR($A1913),MONTH($A1913),$F1913))</f>
        <v/>
      </c>
      <c r="H1913" s="13" t="str">
        <f>IF($C1913="","",VLOOKUP($C1913,Baux!$A:$K,6,FALSE))</f>
        <v/>
      </c>
      <c r="I1913" s="13" t="str">
        <f>IF($C1913="","",VLOOKUP($C1913,Baux!$A:$K,7,FALSE))</f>
        <v/>
      </c>
      <c r="J1913" s="13" t="str">
        <f>IF($C1913="","",$H1913+$I1913)</f>
        <v/>
      </c>
      <c r="K1913" s="13" t="str">
        <f>IF($C1913="","",SUMIFS(Banque_Transactions!$E:$E,Banque_Transactions!$G:$G,$C1913&amp;"-"&amp;$B1913))</f>
        <v/>
      </c>
      <c r="L1913" s="13" t="str">
        <f>IF($C1913="","",$J1913-$K1913)</f>
        <v/>
      </c>
      <c r="M1913" t="str">
        <f>IF($C1913="","",IF($L1913&lt;=0,"Payé",IF($K1913=0,"Impayé","Partiel")))</f>
        <v/>
      </c>
    </row>
    <row r="1914" spans="1:13" ht="15">
      <c r="A1914" s="17"/>
      <c r="B1914" t="str">
        <f>IF($A1914="","",YEAR($A1914)*100+MONTH($A1914))</f>
        <v/>
      </c>
      <c r="D1914" t="str">
        <f>IF($C1914="","",VLOOKUP($C1914,Baux!$A:$K,2,FALSE))</f>
        <v/>
      </c>
      <c r="E1914" t="str">
        <f>IF($C1914="","",VLOOKUP(VLOOKUP($C1914,Baux!$A:$K,3,FALSE),Locataires!$A:$I,2,FALSE))</f>
        <v/>
      </c>
      <c r="F1914" t="str">
        <f>IF($C1914="","",VLOOKUP($C1914,Baux!$A:$K,8,FALSE))</f>
        <v/>
      </c>
      <c r="G1914" s="12" t="str">
        <f>IF(OR($A1914="",$F1914=""),"",DATE(YEAR($A1914),MONTH($A1914),$F1914))</f>
        <v/>
      </c>
      <c r="H1914" s="13" t="str">
        <f>IF($C1914="","",VLOOKUP($C1914,Baux!$A:$K,6,FALSE))</f>
        <v/>
      </c>
      <c r="I1914" s="13" t="str">
        <f>IF($C1914="","",VLOOKUP($C1914,Baux!$A:$K,7,FALSE))</f>
        <v/>
      </c>
      <c r="J1914" s="13" t="str">
        <f>IF($C1914="","",$H1914+$I1914)</f>
        <v/>
      </c>
      <c r="K1914" s="13" t="str">
        <f>IF($C1914="","",SUMIFS(Banque_Transactions!$E:$E,Banque_Transactions!$G:$G,$C1914&amp;"-"&amp;$B1914))</f>
        <v/>
      </c>
      <c r="L1914" s="13" t="str">
        <f>IF($C1914="","",$J1914-$K1914)</f>
        <v/>
      </c>
      <c r="M1914" t="str">
        <f>IF($C1914="","",IF($L1914&lt;=0,"Payé",IF($K1914=0,"Impayé","Partiel")))</f>
        <v/>
      </c>
    </row>
    <row r="1915" spans="1:13" ht="15">
      <c r="A1915" s="17"/>
      <c r="B1915" t="str">
        <f>IF($A1915="","",YEAR($A1915)*100+MONTH($A1915))</f>
        <v/>
      </c>
      <c r="D1915" t="str">
        <f>IF($C1915="","",VLOOKUP($C1915,Baux!$A:$K,2,FALSE))</f>
        <v/>
      </c>
      <c r="E1915" t="str">
        <f>IF($C1915="","",VLOOKUP(VLOOKUP($C1915,Baux!$A:$K,3,FALSE),Locataires!$A:$I,2,FALSE))</f>
        <v/>
      </c>
      <c r="F1915" t="str">
        <f>IF($C1915="","",VLOOKUP($C1915,Baux!$A:$K,8,FALSE))</f>
        <v/>
      </c>
      <c r="G1915" s="12" t="str">
        <f>IF(OR($A1915="",$F1915=""),"",DATE(YEAR($A1915),MONTH($A1915),$F1915))</f>
        <v/>
      </c>
      <c r="H1915" s="13" t="str">
        <f>IF($C1915="","",VLOOKUP($C1915,Baux!$A:$K,6,FALSE))</f>
        <v/>
      </c>
      <c r="I1915" s="13" t="str">
        <f>IF($C1915="","",VLOOKUP($C1915,Baux!$A:$K,7,FALSE))</f>
        <v/>
      </c>
      <c r="J1915" s="13" t="str">
        <f>IF($C1915="","",$H1915+$I1915)</f>
        <v/>
      </c>
      <c r="K1915" s="13" t="str">
        <f>IF($C1915="","",SUMIFS(Banque_Transactions!$E:$E,Banque_Transactions!$G:$G,$C1915&amp;"-"&amp;$B1915))</f>
        <v/>
      </c>
      <c r="L1915" s="13" t="str">
        <f>IF($C1915="","",$J1915-$K1915)</f>
        <v/>
      </c>
      <c r="M1915" t="str">
        <f>IF($C1915="","",IF($L1915&lt;=0,"Payé",IF($K1915=0,"Impayé","Partiel")))</f>
        <v/>
      </c>
    </row>
    <row r="1916" spans="1:13" ht="15">
      <c r="A1916" s="17"/>
      <c r="B1916" t="str">
        <f>IF($A1916="","",YEAR($A1916)*100+MONTH($A1916))</f>
        <v/>
      </c>
      <c r="D1916" t="str">
        <f>IF($C1916="","",VLOOKUP($C1916,Baux!$A:$K,2,FALSE))</f>
        <v/>
      </c>
      <c r="E1916" t="str">
        <f>IF($C1916="","",VLOOKUP(VLOOKUP($C1916,Baux!$A:$K,3,FALSE),Locataires!$A:$I,2,FALSE))</f>
        <v/>
      </c>
      <c r="F1916" t="str">
        <f>IF($C1916="","",VLOOKUP($C1916,Baux!$A:$K,8,FALSE))</f>
        <v/>
      </c>
      <c r="G1916" s="12" t="str">
        <f>IF(OR($A1916="",$F1916=""),"",DATE(YEAR($A1916),MONTH($A1916),$F1916))</f>
        <v/>
      </c>
      <c r="H1916" s="13" t="str">
        <f>IF($C1916="","",VLOOKUP($C1916,Baux!$A:$K,6,FALSE))</f>
        <v/>
      </c>
      <c r="I1916" s="13" t="str">
        <f>IF($C1916="","",VLOOKUP($C1916,Baux!$A:$K,7,FALSE))</f>
        <v/>
      </c>
      <c r="J1916" s="13" t="str">
        <f>IF($C1916="","",$H1916+$I1916)</f>
        <v/>
      </c>
      <c r="K1916" s="13" t="str">
        <f>IF($C1916="","",SUMIFS(Banque_Transactions!$E:$E,Banque_Transactions!$G:$G,$C1916&amp;"-"&amp;$B1916))</f>
        <v/>
      </c>
      <c r="L1916" s="13" t="str">
        <f>IF($C1916="","",$J1916-$K1916)</f>
        <v/>
      </c>
      <c r="M1916" t="str">
        <f>IF($C1916="","",IF($L1916&lt;=0,"Payé",IF($K1916=0,"Impayé","Partiel")))</f>
        <v/>
      </c>
    </row>
    <row r="1917" spans="1:13" ht="15">
      <c r="A1917" s="17"/>
      <c r="B1917" t="str">
        <f>IF($A1917="","",YEAR($A1917)*100+MONTH($A1917))</f>
        <v/>
      </c>
      <c r="D1917" t="str">
        <f>IF($C1917="","",VLOOKUP($C1917,Baux!$A:$K,2,FALSE))</f>
        <v/>
      </c>
      <c r="E1917" t="str">
        <f>IF($C1917="","",VLOOKUP(VLOOKUP($C1917,Baux!$A:$K,3,FALSE),Locataires!$A:$I,2,FALSE))</f>
        <v/>
      </c>
      <c r="F1917" t="str">
        <f>IF($C1917="","",VLOOKUP($C1917,Baux!$A:$K,8,FALSE))</f>
        <v/>
      </c>
      <c r="G1917" s="12" t="str">
        <f>IF(OR($A1917="",$F1917=""),"",DATE(YEAR($A1917),MONTH($A1917),$F1917))</f>
        <v/>
      </c>
      <c r="H1917" s="13" t="str">
        <f>IF($C1917="","",VLOOKUP($C1917,Baux!$A:$K,6,FALSE))</f>
        <v/>
      </c>
      <c r="I1917" s="13" t="str">
        <f>IF($C1917="","",VLOOKUP($C1917,Baux!$A:$K,7,FALSE))</f>
        <v/>
      </c>
      <c r="J1917" s="13" t="str">
        <f>IF($C1917="","",$H1917+$I1917)</f>
        <v/>
      </c>
      <c r="K1917" s="13" t="str">
        <f>IF($C1917="","",SUMIFS(Banque_Transactions!$E:$E,Banque_Transactions!$G:$G,$C1917&amp;"-"&amp;$B1917))</f>
        <v/>
      </c>
      <c r="L1917" s="13" t="str">
        <f>IF($C1917="","",$J1917-$K1917)</f>
        <v/>
      </c>
      <c r="M1917" t="str">
        <f>IF($C1917="","",IF($L1917&lt;=0,"Payé",IF($K1917=0,"Impayé","Partiel")))</f>
        <v/>
      </c>
    </row>
    <row r="1918" spans="1:13" ht="15">
      <c r="A1918" s="17"/>
      <c r="B1918" t="str">
        <f>IF($A1918="","",YEAR($A1918)*100+MONTH($A1918))</f>
        <v/>
      </c>
      <c r="D1918" t="str">
        <f>IF($C1918="","",VLOOKUP($C1918,Baux!$A:$K,2,FALSE))</f>
        <v/>
      </c>
      <c r="E1918" t="str">
        <f>IF($C1918="","",VLOOKUP(VLOOKUP($C1918,Baux!$A:$K,3,FALSE),Locataires!$A:$I,2,FALSE))</f>
        <v/>
      </c>
      <c r="F1918" t="str">
        <f>IF($C1918="","",VLOOKUP($C1918,Baux!$A:$K,8,FALSE))</f>
        <v/>
      </c>
      <c r="G1918" s="12" t="str">
        <f>IF(OR($A1918="",$F1918=""),"",DATE(YEAR($A1918),MONTH($A1918),$F1918))</f>
        <v/>
      </c>
      <c r="H1918" s="13" t="str">
        <f>IF($C1918="","",VLOOKUP($C1918,Baux!$A:$K,6,FALSE))</f>
        <v/>
      </c>
      <c r="I1918" s="13" t="str">
        <f>IF($C1918="","",VLOOKUP($C1918,Baux!$A:$K,7,FALSE))</f>
        <v/>
      </c>
      <c r="J1918" s="13" t="str">
        <f>IF($C1918="","",$H1918+$I1918)</f>
        <v/>
      </c>
      <c r="K1918" s="13" t="str">
        <f>IF($C1918="","",SUMIFS(Banque_Transactions!$E:$E,Banque_Transactions!$G:$G,$C1918&amp;"-"&amp;$B1918))</f>
        <v/>
      </c>
      <c r="L1918" s="13" t="str">
        <f>IF($C1918="","",$J1918-$K1918)</f>
        <v/>
      </c>
      <c r="M1918" t="str">
        <f>IF($C1918="","",IF($L1918&lt;=0,"Payé",IF($K1918=0,"Impayé","Partiel")))</f>
        <v/>
      </c>
    </row>
    <row r="1919" spans="1:13" ht="15">
      <c r="A1919" s="17"/>
      <c r="B1919" t="str">
        <f>IF($A1919="","",YEAR($A1919)*100+MONTH($A1919))</f>
        <v/>
      </c>
      <c r="D1919" t="str">
        <f>IF($C1919="","",VLOOKUP($C1919,Baux!$A:$K,2,FALSE))</f>
        <v/>
      </c>
      <c r="E1919" t="str">
        <f>IF($C1919="","",VLOOKUP(VLOOKUP($C1919,Baux!$A:$K,3,FALSE),Locataires!$A:$I,2,FALSE))</f>
        <v/>
      </c>
      <c r="F1919" t="str">
        <f>IF($C1919="","",VLOOKUP($C1919,Baux!$A:$K,8,FALSE))</f>
        <v/>
      </c>
      <c r="G1919" s="12" t="str">
        <f>IF(OR($A1919="",$F1919=""),"",DATE(YEAR($A1919),MONTH($A1919),$F1919))</f>
        <v/>
      </c>
      <c r="H1919" s="13" t="str">
        <f>IF($C1919="","",VLOOKUP($C1919,Baux!$A:$K,6,FALSE))</f>
        <v/>
      </c>
      <c r="I1919" s="13" t="str">
        <f>IF($C1919="","",VLOOKUP($C1919,Baux!$A:$K,7,FALSE))</f>
        <v/>
      </c>
      <c r="J1919" s="13" t="str">
        <f>IF($C1919="","",$H1919+$I1919)</f>
        <v/>
      </c>
      <c r="K1919" s="13" t="str">
        <f>IF($C1919="","",SUMIFS(Banque_Transactions!$E:$E,Banque_Transactions!$G:$G,$C1919&amp;"-"&amp;$B1919))</f>
        <v/>
      </c>
      <c r="L1919" s="13" t="str">
        <f>IF($C1919="","",$J1919-$K1919)</f>
        <v/>
      </c>
      <c r="M1919" t="str">
        <f>IF($C1919="","",IF($L1919&lt;=0,"Payé",IF($K1919=0,"Impayé","Partiel")))</f>
        <v/>
      </c>
    </row>
    <row r="1920" spans="1:13" ht="15">
      <c r="A1920" s="17"/>
      <c r="B1920" t="str">
        <f>IF($A1920="","",YEAR($A1920)*100+MONTH($A1920))</f>
        <v/>
      </c>
      <c r="D1920" t="str">
        <f>IF($C1920="","",VLOOKUP($C1920,Baux!$A:$K,2,FALSE))</f>
        <v/>
      </c>
      <c r="E1920" t="str">
        <f>IF($C1920="","",VLOOKUP(VLOOKUP($C1920,Baux!$A:$K,3,FALSE),Locataires!$A:$I,2,FALSE))</f>
        <v/>
      </c>
      <c r="F1920" t="str">
        <f>IF($C1920="","",VLOOKUP($C1920,Baux!$A:$K,8,FALSE))</f>
        <v/>
      </c>
      <c r="G1920" s="12" t="str">
        <f>IF(OR($A1920="",$F1920=""),"",DATE(YEAR($A1920),MONTH($A1920),$F1920))</f>
        <v/>
      </c>
      <c r="H1920" s="13" t="str">
        <f>IF($C1920="","",VLOOKUP($C1920,Baux!$A:$K,6,FALSE))</f>
        <v/>
      </c>
      <c r="I1920" s="13" t="str">
        <f>IF($C1920="","",VLOOKUP($C1920,Baux!$A:$K,7,FALSE))</f>
        <v/>
      </c>
      <c r="J1920" s="13" t="str">
        <f>IF($C1920="","",$H1920+$I1920)</f>
        <v/>
      </c>
      <c r="K1920" s="13" t="str">
        <f>IF($C1920="","",SUMIFS(Banque_Transactions!$E:$E,Banque_Transactions!$G:$G,$C1920&amp;"-"&amp;$B1920))</f>
        <v/>
      </c>
      <c r="L1920" s="13" t="str">
        <f>IF($C1920="","",$J1920-$K1920)</f>
        <v/>
      </c>
      <c r="M1920" t="str">
        <f>IF($C1920="","",IF($L1920&lt;=0,"Payé",IF($K1920=0,"Impayé","Partiel")))</f>
        <v/>
      </c>
    </row>
    <row r="1921" spans="1:13" ht="15">
      <c r="A1921" s="17"/>
      <c r="B1921" t="str">
        <f>IF($A1921="","",YEAR($A1921)*100+MONTH($A1921))</f>
        <v/>
      </c>
      <c r="D1921" t="str">
        <f>IF($C1921="","",VLOOKUP($C1921,Baux!$A:$K,2,FALSE))</f>
        <v/>
      </c>
      <c r="E1921" t="str">
        <f>IF($C1921="","",VLOOKUP(VLOOKUP($C1921,Baux!$A:$K,3,FALSE),Locataires!$A:$I,2,FALSE))</f>
        <v/>
      </c>
      <c r="F1921" t="str">
        <f>IF($C1921="","",VLOOKUP($C1921,Baux!$A:$K,8,FALSE))</f>
        <v/>
      </c>
      <c r="G1921" s="12" t="str">
        <f>IF(OR($A1921="",$F1921=""),"",DATE(YEAR($A1921),MONTH($A1921),$F1921))</f>
        <v/>
      </c>
      <c r="H1921" s="13" t="str">
        <f>IF($C1921="","",VLOOKUP($C1921,Baux!$A:$K,6,FALSE))</f>
        <v/>
      </c>
      <c r="I1921" s="13" t="str">
        <f>IF($C1921="","",VLOOKUP($C1921,Baux!$A:$K,7,FALSE))</f>
        <v/>
      </c>
      <c r="J1921" s="13" t="str">
        <f>IF($C1921="","",$H1921+$I1921)</f>
        <v/>
      </c>
      <c r="K1921" s="13" t="str">
        <f>IF($C1921="","",SUMIFS(Banque_Transactions!$E:$E,Banque_Transactions!$G:$G,$C1921&amp;"-"&amp;$B1921))</f>
        <v/>
      </c>
      <c r="L1921" s="13" t="str">
        <f>IF($C1921="","",$J1921-$K1921)</f>
        <v/>
      </c>
      <c r="M1921" t="str">
        <f>IF($C1921="","",IF($L1921&lt;=0,"Payé",IF($K1921=0,"Impayé","Partiel")))</f>
        <v/>
      </c>
    </row>
    <row r="1922" spans="1:13" ht="15">
      <c r="A1922" s="17"/>
      <c r="B1922" t="str">
        <f>IF($A1922="","",YEAR($A1922)*100+MONTH($A1922))</f>
        <v/>
      </c>
      <c r="D1922" t="str">
        <f>IF($C1922="","",VLOOKUP($C1922,Baux!$A:$K,2,FALSE))</f>
        <v/>
      </c>
      <c r="E1922" t="str">
        <f>IF($C1922="","",VLOOKUP(VLOOKUP($C1922,Baux!$A:$K,3,FALSE),Locataires!$A:$I,2,FALSE))</f>
        <v/>
      </c>
      <c r="F1922" t="str">
        <f>IF($C1922="","",VLOOKUP($C1922,Baux!$A:$K,8,FALSE))</f>
        <v/>
      </c>
      <c r="G1922" s="12" t="str">
        <f>IF(OR($A1922="",$F1922=""),"",DATE(YEAR($A1922),MONTH($A1922),$F1922))</f>
        <v/>
      </c>
      <c r="H1922" s="13" t="str">
        <f>IF($C1922="","",VLOOKUP($C1922,Baux!$A:$K,6,FALSE))</f>
        <v/>
      </c>
      <c r="I1922" s="13" t="str">
        <f>IF($C1922="","",VLOOKUP($C1922,Baux!$A:$K,7,FALSE))</f>
        <v/>
      </c>
      <c r="J1922" s="13" t="str">
        <f>IF($C1922="","",$H1922+$I1922)</f>
        <v/>
      </c>
      <c r="K1922" s="13" t="str">
        <f>IF($C1922="","",SUMIFS(Banque_Transactions!$E:$E,Banque_Transactions!$G:$G,$C1922&amp;"-"&amp;$B1922))</f>
        <v/>
      </c>
      <c r="L1922" s="13" t="str">
        <f>IF($C1922="","",$J1922-$K1922)</f>
        <v/>
      </c>
      <c r="M1922" t="str">
        <f>IF($C1922="","",IF($L1922&lt;=0,"Payé",IF($K1922=0,"Impayé","Partiel")))</f>
        <v/>
      </c>
    </row>
    <row r="1923" spans="1:13" ht="15">
      <c r="A1923" s="17"/>
      <c r="B1923" t="str">
        <f>IF($A1923="","",YEAR($A1923)*100+MONTH($A1923))</f>
        <v/>
      </c>
      <c r="D1923" t="str">
        <f>IF($C1923="","",VLOOKUP($C1923,Baux!$A:$K,2,FALSE))</f>
        <v/>
      </c>
      <c r="E1923" t="str">
        <f>IF($C1923="","",VLOOKUP(VLOOKUP($C1923,Baux!$A:$K,3,FALSE),Locataires!$A:$I,2,FALSE))</f>
        <v/>
      </c>
      <c r="F1923" t="str">
        <f>IF($C1923="","",VLOOKUP($C1923,Baux!$A:$K,8,FALSE))</f>
        <v/>
      </c>
      <c r="G1923" s="12" t="str">
        <f>IF(OR($A1923="",$F1923=""),"",DATE(YEAR($A1923),MONTH($A1923),$F1923))</f>
        <v/>
      </c>
      <c r="H1923" s="13" t="str">
        <f>IF($C1923="","",VLOOKUP($C1923,Baux!$A:$K,6,FALSE))</f>
        <v/>
      </c>
      <c r="I1923" s="13" t="str">
        <f>IF($C1923="","",VLOOKUP($C1923,Baux!$A:$K,7,FALSE))</f>
        <v/>
      </c>
      <c r="J1923" s="13" t="str">
        <f>IF($C1923="","",$H1923+$I1923)</f>
        <v/>
      </c>
      <c r="K1923" s="13" t="str">
        <f>IF($C1923="","",SUMIFS(Banque_Transactions!$E:$E,Banque_Transactions!$G:$G,$C1923&amp;"-"&amp;$B1923))</f>
        <v/>
      </c>
      <c r="L1923" s="13" t="str">
        <f>IF($C1923="","",$J1923-$K1923)</f>
        <v/>
      </c>
      <c r="M1923" t="str">
        <f>IF($C1923="","",IF($L1923&lt;=0,"Payé",IF($K1923=0,"Impayé","Partiel")))</f>
        <v/>
      </c>
    </row>
    <row r="1924" spans="1:13" ht="15">
      <c r="A1924" s="17"/>
      <c r="B1924" t="str">
        <f>IF($A1924="","",YEAR($A1924)*100+MONTH($A1924))</f>
        <v/>
      </c>
      <c r="D1924" t="str">
        <f>IF($C1924="","",VLOOKUP($C1924,Baux!$A:$K,2,FALSE))</f>
        <v/>
      </c>
      <c r="E1924" t="str">
        <f>IF($C1924="","",VLOOKUP(VLOOKUP($C1924,Baux!$A:$K,3,FALSE),Locataires!$A:$I,2,FALSE))</f>
        <v/>
      </c>
      <c r="F1924" t="str">
        <f>IF($C1924="","",VLOOKUP($C1924,Baux!$A:$K,8,FALSE))</f>
        <v/>
      </c>
      <c r="G1924" s="12" t="str">
        <f>IF(OR($A1924="",$F1924=""),"",DATE(YEAR($A1924),MONTH($A1924),$F1924))</f>
        <v/>
      </c>
      <c r="H1924" s="13" t="str">
        <f>IF($C1924="","",VLOOKUP($C1924,Baux!$A:$K,6,FALSE))</f>
        <v/>
      </c>
      <c r="I1924" s="13" t="str">
        <f>IF($C1924="","",VLOOKUP($C1924,Baux!$A:$K,7,FALSE))</f>
        <v/>
      </c>
      <c r="J1924" s="13" t="str">
        <f>IF($C1924="","",$H1924+$I1924)</f>
        <v/>
      </c>
      <c r="K1924" s="13" t="str">
        <f>IF($C1924="","",SUMIFS(Banque_Transactions!$E:$E,Banque_Transactions!$G:$G,$C1924&amp;"-"&amp;$B1924))</f>
        <v/>
      </c>
      <c r="L1924" s="13" t="str">
        <f>IF($C1924="","",$J1924-$K1924)</f>
        <v/>
      </c>
      <c r="M1924" t="str">
        <f>IF($C1924="","",IF($L1924&lt;=0,"Payé",IF($K1924=0,"Impayé","Partiel")))</f>
        <v/>
      </c>
    </row>
    <row r="1925" spans="1:13" ht="15">
      <c r="A1925" s="17"/>
      <c r="B1925" t="str">
        <f>IF($A1925="","",YEAR($A1925)*100+MONTH($A1925))</f>
        <v/>
      </c>
      <c r="D1925" t="str">
        <f>IF($C1925="","",VLOOKUP($C1925,Baux!$A:$K,2,FALSE))</f>
        <v/>
      </c>
      <c r="E1925" t="str">
        <f>IF($C1925="","",VLOOKUP(VLOOKUP($C1925,Baux!$A:$K,3,FALSE),Locataires!$A:$I,2,FALSE))</f>
        <v/>
      </c>
      <c r="F1925" t="str">
        <f>IF($C1925="","",VLOOKUP($C1925,Baux!$A:$K,8,FALSE))</f>
        <v/>
      </c>
      <c r="G1925" s="12" t="str">
        <f>IF(OR($A1925="",$F1925=""),"",DATE(YEAR($A1925),MONTH($A1925),$F1925))</f>
        <v/>
      </c>
      <c r="H1925" s="13" t="str">
        <f>IF($C1925="","",VLOOKUP($C1925,Baux!$A:$K,6,FALSE))</f>
        <v/>
      </c>
      <c r="I1925" s="13" t="str">
        <f>IF($C1925="","",VLOOKUP($C1925,Baux!$A:$K,7,FALSE))</f>
        <v/>
      </c>
      <c r="J1925" s="13" t="str">
        <f>IF($C1925="","",$H1925+$I1925)</f>
        <v/>
      </c>
      <c r="K1925" s="13" t="str">
        <f>IF($C1925="","",SUMIFS(Banque_Transactions!$E:$E,Banque_Transactions!$G:$G,$C1925&amp;"-"&amp;$B1925))</f>
        <v/>
      </c>
      <c r="L1925" s="13" t="str">
        <f>IF($C1925="","",$J1925-$K1925)</f>
        <v/>
      </c>
      <c r="M1925" t="str">
        <f>IF($C1925="","",IF($L1925&lt;=0,"Payé",IF($K1925=0,"Impayé","Partiel")))</f>
        <v/>
      </c>
    </row>
    <row r="1926" spans="1:13" ht="15">
      <c r="A1926" s="17"/>
      <c r="B1926" t="str">
        <f>IF($A1926="","",YEAR($A1926)*100+MONTH($A1926))</f>
        <v/>
      </c>
      <c r="D1926" t="str">
        <f>IF($C1926="","",VLOOKUP($C1926,Baux!$A:$K,2,FALSE))</f>
        <v/>
      </c>
      <c r="E1926" t="str">
        <f>IF($C1926="","",VLOOKUP(VLOOKUP($C1926,Baux!$A:$K,3,FALSE),Locataires!$A:$I,2,FALSE))</f>
        <v/>
      </c>
      <c r="F1926" t="str">
        <f>IF($C1926="","",VLOOKUP($C1926,Baux!$A:$K,8,FALSE))</f>
        <v/>
      </c>
      <c r="G1926" s="12" t="str">
        <f>IF(OR($A1926="",$F1926=""),"",DATE(YEAR($A1926),MONTH($A1926),$F1926))</f>
        <v/>
      </c>
      <c r="H1926" s="13" t="str">
        <f>IF($C1926="","",VLOOKUP($C1926,Baux!$A:$K,6,FALSE))</f>
        <v/>
      </c>
      <c r="I1926" s="13" t="str">
        <f>IF($C1926="","",VLOOKUP($C1926,Baux!$A:$K,7,FALSE))</f>
        <v/>
      </c>
      <c r="J1926" s="13" t="str">
        <f>IF($C1926="","",$H1926+$I1926)</f>
        <v/>
      </c>
      <c r="K1926" s="13" t="str">
        <f>IF($C1926="","",SUMIFS(Banque_Transactions!$E:$E,Banque_Transactions!$G:$G,$C1926&amp;"-"&amp;$B1926))</f>
        <v/>
      </c>
      <c r="L1926" s="13" t="str">
        <f>IF($C1926="","",$J1926-$K1926)</f>
        <v/>
      </c>
      <c r="M1926" t="str">
        <f>IF($C1926="","",IF($L1926&lt;=0,"Payé",IF($K1926=0,"Impayé","Partiel")))</f>
        <v/>
      </c>
    </row>
    <row r="1927" spans="1:13" ht="15">
      <c r="A1927" s="17"/>
      <c r="B1927" t="str">
        <f>IF($A1927="","",YEAR($A1927)*100+MONTH($A1927))</f>
        <v/>
      </c>
      <c r="D1927" t="str">
        <f>IF($C1927="","",VLOOKUP($C1927,Baux!$A:$K,2,FALSE))</f>
        <v/>
      </c>
      <c r="E1927" t="str">
        <f>IF($C1927="","",VLOOKUP(VLOOKUP($C1927,Baux!$A:$K,3,FALSE),Locataires!$A:$I,2,FALSE))</f>
        <v/>
      </c>
      <c r="F1927" t="str">
        <f>IF($C1927="","",VLOOKUP($C1927,Baux!$A:$K,8,FALSE))</f>
        <v/>
      </c>
      <c r="G1927" s="12" t="str">
        <f>IF(OR($A1927="",$F1927=""),"",DATE(YEAR($A1927),MONTH($A1927),$F1927))</f>
        <v/>
      </c>
      <c r="H1927" s="13" t="str">
        <f>IF($C1927="","",VLOOKUP($C1927,Baux!$A:$K,6,FALSE))</f>
        <v/>
      </c>
      <c r="I1927" s="13" t="str">
        <f>IF($C1927="","",VLOOKUP($C1927,Baux!$A:$K,7,FALSE))</f>
        <v/>
      </c>
      <c r="J1927" s="13" t="str">
        <f>IF($C1927="","",$H1927+$I1927)</f>
        <v/>
      </c>
      <c r="K1927" s="13" t="str">
        <f>IF($C1927="","",SUMIFS(Banque_Transactions!$E:$E,Banque_Transactions!$G:$G,$C1927&amp;"-"&amp;$B1927))</f>
        <v/>
      </c>
      <c r="L1927" s="13" t="str">
        <f>IF($C1927="","",$J1927-$K1927)</f>
        <v/>
      </c>
      <c r="M1927" t="str">
        <f>IF($C1927="","",IF($L1927&lt;=0,"Payé",IF($K1927=0,"Impayé","Partiel")))</f>
        <v/>
      </c>
    </row>
    <row r="1928" spans="1:13" ht="15">
      <c r="A1928" s="17"/>
      <c r="B1928" t="str">
        <f>IF($A1928="","",YEAR($A1928)*100+MONTH($A1928))</f>
        <v/>
      </c>
      <c r="D1928" t="str">
        <f>IF($C1928="","",VLOOKUP($C1928,Baux!$A:$K,2,FALSE))</f>
        <v/>
      </c>
      <c r="E1928" t="str">
        <f>IF($C1928="","",VLOOKUP(VLOOKUP($C1928,Baux!$A:$K,3,FALSE),Locataires!$A:$I,2,FALSE))</f>
        <v/>
      </c>
      <c r="F1928" t="str">
        <f>IF($C1928="","",VLOOKUP($C1928,Baux!$A:$K,8,FALSE))</f>
        <v/>
      </c>
      <c r="G1928" s="12" t="str">
        <f>IF(OR($A1928="",$F1928=""),"",DATE(YEAR($A1928),MONTH($A1928),$F1928))</f>
        <v/>
      </c>
      <c r="H1928" s="13" t="str">
        <f>IF($C1928="","",VLOOKUP($C1928,Baux!$A:$K,6,FALSE))</f>
        <v/>
      </c>
      <c r="I1928" s="13" t="str">
        <f>IF($C1928="","",VLOOKUP($C1928,Baux!$A:$K,7,FALSE))</f>
        <v/>
      </c>
      <c r="J1928" s="13" t="str">
        <f>IF($C1928="","",$H1928+$I1928)</f>
        <v/>
      </c>
      <c r="K1928" s="13" t="str">
        <f>IF($C1928="","",SUMIFS(Banque_Transactions!$E:$E,Banque_Transactions!$G:$G,$C1928&amp;"-"&amp;$B1928))</f>
        <v/>
      </c>
      <c r="L1928" s="13" t="str">
        <f>IF($C1928="","",$J1928-$K1928)</f>
        <v/>
      </c>
      <c r="M1928" t="str">
        <f>IF($C1928="","",IF($L1928&lt;=0,"Payé",IF($K1928=0,"Impayé","Partiel")))</f>
        <v/>
      </c>
    </row>
    <row r="1929" spans="1:13" ht="15">
      <c r="A1929" s="17"/>
      <c r="B1929" t="str">
        <f>IF($A1929="","",YEAR($A1929)*100+MONTH($A1929))</f>
        <v/>
      </c>
      <c r="D1929" t="str">
        <f>IF($C1929="","",VLOOKUP($C1929,Baux!$A:$K,2,FALSE))</f>
        <v/>
      </c>
      <c r="E1929" t="str">
        <f>IF($C1929="","",VLOOKUP(VLOOKUP($C1929,Baux!$A:$K,3,FALSE),Locataires!$A:$I,2,FALSE))</f>
        <v/>
      </c>
      <c r="F1929" t="str">
        <f>IF($C1929="","",VLOOKUP($C1929,Baux!$A:$K,8,FALSE))</f>
        <v/>
      </c>
      <c r="G1929" s="12" t="str">
        <f>IF(OR($A1929="",$F1929=""),"",DATE(YEAR($A1929),MONTH($A1929),$F1929))</f>
        <v/>
      </c>
      <c r="H1929" s="13" t="str">
        <f>IF($C1929="","",VLOOKUP($C1929,Baux!$A:$K,6,FALSE))</f>
        <v/>
      </c>
      <c r="I1929" s="13" t="str">
        <f>IF($C1929="","",VLOOKUP($C1929,Baux!$A:$K,7,FALSE))</f>
        <v/>
      </c>
      <c r="J1929" s="13" t="str">
        <f>IF($C1929="","",$H1929+$I1929)</f>
        <v/>
      </c>
      <c r="K1929" s="13" t="str">
        <f>IF($C1929="","",SUMIFS(Banque_Transactions!$E:$E,Banque_Transactions!$G:$G,$C1929&amp;"-"&amp;$B1929))</f>
        <v/>
      </c>
      <c r="L1929" s="13" t="str">
        <f>IF($C1929="","",$J1929-$K1929)</f>
        <v/>
      </c>
      <c r="M1929" t="str">
        <f>IF($C1929="","",IF($L1929&lt;=0,"Payé",IF($K1929=0,"Impayé","Partiel")))</f>
        <v/>
      </c>
    </row>
    <row r="1930" spans="1:13" ht="15">
      <c r="A1930" s="17"/>
      <c r="B1930" t="str">
        <f>IF($A1930="","",YEAR($A1930)*100+MONTH($A1930))</f>
        <v/>
      </c>
      <c r="D1930" t="str">
        <f>IF($C1930="","",VLOOKUP($C1930,Baux!$A:$K,2,FALSE))</f>
        <v/>
      </c>
      <c r="E1930" t="str">
        <f>IF($C1930="","",VLOOKUP(VLOOKUP($C1930,Baux!$A:$K,3,FALSE),Locataires!$A:$I,2,FALSE))</f>
        <v/>
      </c>
      <c r="F1930" t="str">
        <f>IF($C1930="","",VLOOKUP($C1930,Baux!$A:$K,8,FALSE))</f>
        <v/>
      </c>
      <c r="G1930" s="12" t="str">
        <f>IF(OR($A1930="",$F1930=""),"",DATE(YEAR($A1930),MONTH($A1930),$F1930))</f>
        <v/>
      </c>
      <c r="H1930" s="13" t="str">
        <f>IF($C1930="","",VLOOKUP($C1930,Baux!$A:$K,6,FALSE))</f>
        <v/>
      </c>
      <c r="I1930" s="13" t="str">
        <f>IF($C1930="","",VLOOKUP($C1930,Baux!$A:$K,7,FALSE))</f>
        <v/>
      </c>
      <c r="J1930" s="13" t="str">
        <f>IF($C1930="","",$H1930+$I1930)</f>
        <v/>
      </c>
      <c r="K1930" s="13" t="str">
        <f>IF($C1930="","",SUMIFS(Banque_Transactions!$E:$E,Banque_Transactions!$G:$G,$C1930&amp;"-"&amp;$B1930))</f>
        <v/>
      </c>
      <c r="L1930" s="13" t="str">
        <f>IF($C1930="","",$J1930-$K1930)</f>
        <v/>
      </c>
      <c r="M1930" t="str">
        <f>IF($C1930="","",IF($L1930&lt;=0,"Payé",IF($K1930=0,"Impayé","Partiel")))</f>
        <v/>
      </c>
    </row>
    <row r="1931" spans="1:13" ht="15">
      <c r="A1931" s="17"/>
      <c r="B1931" t="str">
        <f>IF($A1931="","",YEAR($A1931)*100+MONTH($A1931))</f>
        <v/>
      </c>
      <c r="D1931" t="str">
        <f>IF($C1931="","",VLOOKUP($C1931,Baux!$A:$K,2,FALSE))</f>
        <v/>
      </c>
      <c r="E1931" t="str">
        <f>IF($C1931="","",VLOOKUP(VLOOKUP($C1931,Baux!$A:$K,3,FALSE),Locataires!$A:$I,2,FALSE))</f>
        <v/>
      </c>
      <c r="F1931" t="str">
        <f>IF($C1931="","",VLOOKUP($C1931,Baux!$A:$K,8,FALSE))</f>
        <v/>
      </c>
      <c r="G1931" s="12" t="str">
        <f>IF(OR($A1931="",$F1931=""),"",DATE(YEAR($A1931),MONTH($A1931),$F1931))</f>
        <v/>
      </c>
      <c r="H1931" s="13" t="str">
        <f>IF($C1931="","",VLOOKUP($C1931,Baux!$A:$K,6,FALSE))</f>
        <v/>
      </c>
      <c r="I1931" s="13" t="str">
        <f>IF($C1931="","",VLOOKUP($C1931,Baux!$A:$K,7,FALSE))</f>
        <v/>
      </c>
      <c r="J1931" s="13" t="str">
        <f>IF($C1931="","",$H1931+$I1931)</f>
        <v/>
      </c>
      <c r="K1931" s="13" t="str">
        <f>IF($C1931="","",SUMIFS(Banque_Transactions!$E:$E,Banque_Transactions!$G:$G,$C1931&amp;"-"&amp;$B1931))</f>
        <v/>
      </c>
      <c r="L1931" s="13" t="str">
        <f>IF($C1931="","",$J1931-$K1931)</f>
        <v/>
      </c>
      <c r="M1931" t="str">
        <f>IF($C1931="","",IF($L1931&lt;=0,"Payé",IF($K1931=0,"Impayé","Partiel")))</f>
        <v/>
      </c>
    </row>
    <row r="1932" spans="1:13" ht="15">
      <c r="A1932" s="17"/>
      <c r="B1932" t="str">
        <f>IF($A1932="","",YEAR($A1932)*100+MONTH($A1932))</f>
        <v/>
      </c>
      <c r="D1932" t="str">
        <f>IF($C1932="","",VLOOKUP($C1932,Baux!$A:$K,2,FALSE))</f>
        <v/>
      </c>
      <c r="E1932" t="str">
        <f>IF($C1932="","",VLOOKUP(VLOOKUP($C1932,Baux!$A:$K,3,FALSE),Locataires!$A:$I,2,FALSE))</f>
        <v/>
      </c>
      <c r="F1932" t="str">
        <f>IF($C1932="","",VLOOKUP($C1932,Baux!$A:$K,8,FALSE))</f>
        <v/>
      </c>
      <c r="G1932" s="12" t="str">
        <f>IF(OR($A1932="",$F1932=""),"",DATE(YEAR($A1932),MONTH($A1932),$F1932))</f>
        <v/>
      </c>
      <c r="H1932" s="13" t="str">
        <f>IF($C1932="","",VLOOKUP($C1932,Baux!$A:$K,6,FALSE))</f>
        <v/>
      </c>
      <c r="I1932" s="13" t="str">
        <f>IF($C1932="","",VLOOKUP($C1932,Baux!$A:$K,7,FALSE))</f>
        <v/>
      </c>
      <c r="J1932" s="13" t="str">
        <f>IF($C1932="","",$H1932+$I1932)</f>
        <v/>
      </c>
      <c r="K1932" s="13" t="str">
        <f>IF($C1932="","",SUMIFS(Banque_Transactions!$E:$E,Banque_Transactions!$G:$G,$C1932&amp;"-"&amp;$B1932))</f>
        <v/>
      </c>
      <c r="L1932" s="13" t="str">
        <f>IF($C1932="","",$J1932-$K1932)</f>
        <v/>
      </c>
      <c r="M1932" t="str">
        <f>IF($C1932="","",IF($L1932&lt;=0,"Payé",IF($K1932=0,"Impayé","Partiel")))</f>
        <v/>
      </c>
    </row>
    <row r="1933" spans="1:13" ht="15">
      <c r="A1933" s="17"/>
      <c r="B1933" t="str">
        <f>IF($A1933="","",YEAR($A1933)*100+MONTH($A1933))</f>
        <v/>
      </c>
      <c r="D1933" t="str">
        <f>IF($C1933="","",VLOOKUP($C1933,Baux!$A:$K,2,FALSE))</f>
        <v/>
      </c>
      <c r="E1933" t="str">
        <f>IF($C1933="","",VLOOKUP(VLOOKUP($C1933,Baux!$A:$K,3,FALSE),Locataires!$A:$I,2,FALSE))</f>
        <v/>
      </c>
      <c r="F1933" t="str">
        <f>IF($C1933="","",VLOOKUP($C1933,Baux!$A:$K,8,FALSE))</f>
        <v/>
      </c>
      <c r="G1933" s="12" t="str">
        <f>IF(OR($A1933="",$F1933=""),"",DATE(YEAR($A1933),MONTH($A1933),$F1933))</f>
        <v/>
      </c>
      <c r="H1933" s="13" t="str">
        <f>IF($C1933="","",VLOOKUP($C1933,Baux!$A:$K,6,FALSE))</f>
        <v/>
      </c>
      <c r="I1933" s="13" t="str">
        <f>IF($C1933="","",VLOOKUP($C1933,Baux!$A:$K,7,FALSE))</f>
        <v/>
      </c>
      <c r="J1933" s="13" t="str">
        <f>IF($C1933="","",$H1933+$I1933)</f>
        <v/>
      </c>
      <c r="K1933" s="13" t="str">
        <f>IF($C1933="","",SUMIFS(Banque_Transactions!$E:$E,Banque_Transactions!$G:$G,$C1933&amp;"-"&amp;$B1933))</f>
        <v/>
      </c>
      <c r="L1933" s="13" t="str">
        <f>IF($C1933="","",$J1933-$K1933)</f>
        <v/>
      </c>
      <c r="M1933" t="str">
        <f>IF($C1933="","",IF($L1933&lt;=0,"Payé",IF($K1933=0,"Impayé","Partiel")))</f>
        <v/>
      </c>
    </row>
    <row r="1934" spans="1:13" ht="15">
      <c r="A1934" s="17"/>
      <c r="B1934" t="str">
        <f>IF($A1934="","",YEAR($A1934)*100+MONTH($A1934))</f>
        <v/>
      </c>
      <c r="D1934" t="str">
        <f>IF($C1934="","",VLOOKUP($C1934,Baux!$A:$K,2,FALSE))</f>
        <v/>
      </c>
      <c r="E1934" t="str">
        <f>IF($C1934="","",VLOOKUP(VLOOKUP($C1934,Baux!$A:$K,3,FALSE),Locataires!$A:$I,2,FALSE))</f>
        <v/>
      </c>
      <c r="F1934" t="str">
        <f>IF($C1934="","",VLOOKUP($C1934,Baux!$A:$K,8,FALSE))</f>
        <v/>
      </c>
      <c r="G1934" s="12" t="str">
        <f>IF(OR($A1934="",$F1934=""),"",DATE(YEAR($A1934),MONTH($A1934),$F1934))</f>
        <v/>
      </c>
      <c r="H1934" s="13" t="str">
        <f>IF($C1934="","",VLOOKUP($C1934,Baux!$A:$K,6,FALSE))</f>
        <v/>
      </c>
      <c r="I1934" s="13" t="str">
        <f>IF($C1934="","",VLOOKUP($C1934,Baux!$A:$K,7,FALSE))</f>
        <v/>
      </c>
      <c r="J1934" s="13" t="str">
        <f>IF($C1934="","",$H1934+$I1934)</f>
        <v/>
      </c>
      <c r="K1934" s="13" t="str">
        <f>IF($C1934="","",SUMIFS(Banque_Transactions!$E:$E,Banque_Transactions!$G:$G,$C1934&amp;"-"&amp;$B1934))</f>
        <v/>
      </c>
      <c r="L1934" s="13" t="str">
        <f>IF($C1934="","",$J1934-$K1934)</f>
        <v/>
      </c>
      <c r="M1934" t="str">
        <f>IF($C1934="","",IF($L1934&lt;=0,"Payé",IF($K1934=0,"Impayé","Partiel")))</f>
        <v/>
      </c>
    </row>
    <row r="1935" spans="1:13" ht="15">
      <c r="A1935" s="17"/>
      <c r="B1935" t="str">
        <f>IF($A1935="","",YEAR($A1935)*100+MONTH($A1935))</f>
        <v/>
      </c>
      <c r="D1935" t="str">
        <f>IF($C1935="","",VLOOKUP($C1935,Baux!$A:$K,2,FALSE))</f>
        <v/>
      </c>
      <c r="E1935" t="str">
        <f>IF($C1935="","",VLOOKUP(VLOOKUP($C1935,Baux!$A:$K,3,FALSE),Locataires!$A:$I,2,FALSE))</f>
        <v/>
      </c>
      <c r="F1935" t="str">
        <f>IF($C1935="","",VLOOKUP($C1935,Baux!$A:$K,8,FALSE))</f>
        <v/>
      </c>
      <c r="G1935" s="12" t="str">
        <f>IF(OR($A1935="",$F1935=""),"",DATE(YEAR($A1935),MONTH($A1935),$F1935))</f>
        <v/>
      </c>
      <c r="H1935" s="13" t="str">
        <f>IF($C1935="","",VLOOKUP($C1935,Baux!$A:$K,6,FALSE))</f>
        <v/>
      </c>
      <c r="I1935" s="13" t="str">
        <f>IF($C1935="","",VLOOKUP($C1935,Baux!$A:$K,7,FALSE))</f>
        <v/>
      </c>
      <c r="J1935" s="13" t="str">
        <f>IF($C1935="","",$H1935+$I1935)</f>
        <v/>
      </c>
      <c r="K1935" s="13" t="str">
        <f>IF($C1935="","",SUMIFS(Banque_Transactions!$E:$E,Banque_Transactions!$G:$G,$C1935&amp;"-"&amp;$B1935))</f>
        <v/>
      </c>
      <c r="L1935" s="13" t="str">
        <f>IF($C1935="","",$J1935-$K1935)</f>
        <v/>
      </c>
      <c r="M1935" t="str">
        <f>IF($C1935="","",IF($L1935&lt;=0,"Payé",IF($K1935=0,"Impayé","Partiel")))</f>
        <v/>
      </c>
    </row>
    <row r="1936" spans="1:13" ht="15">
      <c r="A1936" s="17"/>
      <c r="B1936" t="str">
        <f>IF($A1936="","",YEAR($A1936)*100+MONTH($A1936))</f>
        <v/>
      </c>
      <c r="D1936" t="str">
        <f>IF($C1936="","",VLOOKUP($C1936,Baux!$A:$K,2,FALSE))</f>
        <v/>
      </c>
      <c r="E1936" t="str">
        <f>IF($C1936="","",VLOOKUP(VLOOKUP($C1936,Baux!$A:$K,3,FALSE),Locataires!$A:$I,2,FALSE))</f>
        <v/>
      </c>
      <c r="F1936" t="str">
        <f>IF($C1936="","",VLOOKUP($C1936,Baux!$A:$K,8,FALSE))</f>
        <v/>
      </c>
      <c r="G1936" s="12" t="str">
        <f>IF(OR($A1936="",$F1936=""),"",DATE(YEAR($A1936),MONTH($A1936),$F1936))</f>
        <v/>
      </c>
      <c r="H1936" s="13" t="str">
        <f>IF($C1936="","",VLOOKUP($C1936,Baux!$A:$K,6,FALSE))</f>
        <v/>
      </c>
      <c r="I1936" s="13" t="str">
        <f>IF($C1936="","",VLOOKUP($C1936,Baux!$A:$K,7,FALSE))</f>
        <v/>
      </c>
      <c r="J1936" s="13" t="str">
        <f>IF($C1936="","",$H1936+$I1936)</f>
        <v/>
      </c>
      <c r="K1936" s="13" t="str">
        <f>IF($C1936="","",SUMIFS(Banque_Transactions!$E:$E,Banque_Transactions!$G:$G,$C1936&amp;"-"&amp;$B1936))</f>
        <v/>
      </c>
      <c r="L1936" s="13" t="str">
        <f>IF($C1936="","",$J1936-$K1936)</f>
        <v/>
      </c>
      <c r="M1936" t="str">
        <f>IF($C1936="","",IF($L1936&lt;=0,"Payé",IF($K1936=0,"Impayé","Partiel")))</f>
        <v/>
      </c>
    </row>
    <row r="1937" spans="1:13" ht="15">
      <c r="A1937" s="17"/>
      <c r="B1937" t="str">
        <f>IF($A1937="","",YEAR($A1937)*100+MONTH($A1937))</f>
        <v/>
      </c>
      <c r="D1937" t="str">
        <f>IF($C1937="","",VLOOKUP($C1937,Baux!$A:$K,2,FALSE))</f>
        <v/>
      </c>
      <c r="E1937" t="str">
        <f>IF($C1937="","",VLOOKUP(VLOOKUP($C1937,Baux!$A:$K,3,FALSE),Locataires!$A:$I,2,FALSE))</f>
        <v/>
      </c>
      <c r="F1937" t="str">
        <f>IF($C1937="","",VLOOKUP($C1937,Baux!$A:$K,8,FALSE))</f>
        <v/>
      </c>
      <c r="G1937" s="12" t="str">
        <f>IF(OR($A1937="",$F1937=""),"",DATE(YEAR($A1937),MONTH($A1937),$F1937))</f>
        <v/>
      </c>
      <c r="H1937" s="13" t="str">
        <f>IF($C1937="","",VLOOKUP($C1937,Baux!$A:$K,6,FALSE))</f>
        <v/>
      </c>
      <c r="I1937" s="13" t="str">
        <f>IF($C1937="","",VLOOKUP($C1937,Baux!$A:$K,7,FALSE))</f>
        <v/>
      </c>
      <c r="J1937" s="13" t="str">
        <f>IF($C1937="","",$H1937+$I1937)</f>
        <v/>
      </c>
      <c r="K1937" s="13" t="str">
        <f>IF($C1937="","",SUMIFS(Banque_Transactions!$E:$E,Banque_Transactions!$G:$G,$C1937&amp;"-"&amp;$B1937))</f>
        <v/>
      </c>
      <c r="L1937" s="13" t="str">
        <f>IF($C1937="","",$J1937-$K1937)</f>
        <v/>
      </c>
      <c r="M1937" t="str">
        <f>IF($C1937="","",IF($L1937&lt;=0,"Payé",IF($K1937=0,"Impayé","Partiel")))</f>
        <v/>
      </c>
    </row>
    <row r="1938" spans="1:13" ht="15">
      <c r="A1938" s="17"/>
      <c r="B1938" t="str">
        <f>IF($A1938="","",YEAR($A1938)*100+MONTH($A1938))</f>
        <v/>
      </c>
      <c r="D1938" t="str">
        <f>IF($C1938="","",VLOOKUP($C1938,Baux!$A:$K,2,FALSE))</f>
        <v/>
      </c>
      <c r="E1938" t="str">
        <f>IF($C1938="","",VLOOKUP(VLOOKUP($C1938,Baux!$A:$K,3,FALSE),Locataires!$A:$I,2,FALSE))</f>
        <v/>
      </c>
      <c r="F1938" t="str">
        <f>IF($C1938="","",VLOOKUP($C1938,Baux!$A:$K,8,FALSE))</f>
        <v/>
      </c>
      <c r="G1938" s="12" t="str">
        <f>IF(OR($A1938="",$F1938=""),"",DATE(YEAR($A1938),MONTH($A1938),$F1938))</f>
        <v/>
      </c>
      <c r="H1938" s="13" t="str">
        <f>IF($C1938="","",VLOOKUP($C1938,Baux!$A:$K,6,FALSE))</f>
        <v/>
      </c>
      <c r="I1938" s="13" t="str">
        <f>IF($C1938="","",VLOOKUP($C1938,Baux!$A:$K,7,FALSE))</f>
        <v/>
      </c>
      <c r="J1938" s="13" t="str">
        <f>IF($C1938="","",$H1938+$I1938)</f>
        <v/>
      </c>
      <c r="K1938" s="13" t="str">
        <f>IF($C1938="","",SUMIFS(Banque_Transactions!$E:$E,Banque_Transactions!$G:$G,$C1938&amp;"-"&amp;$B1938))</f>
        <v/>
      </c>
      <c r="L1938" s="13" t="str">
        <f>IF($C1938="","",$J1938-$K1938)</f>
        <v/>
      </c>
      <c r="M1938" t="str">
        <f>IF($C1938="","",IF($L1938&lt;=0,"Payé",IF($K1938=0,"Impayé","Partiel")))</f>
        <v/>
      </c>
    </row>
    <row r="1939" spans="1:13" ht="15">
      <c r="A1939" s="17"/>
      <c r="B1939" t="str">
        <f>IF($A1939="","",YEAR($A1939)*100+MONTH($A1939))</f>
        <v/>
      </c>
      <c r="D1939" t="str">
        <f>IF($C1939="","",VLOOKUP($C1939,Baux!$A:$K,2,FALSE))</f>
        <v/>
      </c>
      <c r="E1939" t="str">
        <f>IF($C1939="","",VLOOKUP(VLOOKUP($C1939,Baux!$A:$K,3,FALSE),Locataires!$A:$I,2,FALSE))</f>
        <v/>
      </c>
      <c r="F1939" t="str">
        <f>IF($C1939="","",VLOOKUP($C1939,Baux!$A:$K,8,FALSE))</f>
        <v/>
      </c>
      <c r="G1939" s="12" t="str">
        <f>IF(OR($A1939="",$F1939=""),"",DATE(YEAR($A1939),MONTH($A1939),$F1939))</f>
        <v/>
      </c>
      <c r="H1939" s="13" t="str">
        <f>IF($C1939="","",VLOOKUP($C1939,Baux!$A:$K,6,FALSE))</f>
        <v/>
      </c>
      <c r="I1939" s="13" t="str">
        <f>IF($C1939="","",VLOOKUP($C1939,Baux!$A:$K,7,FALSE))</f>
        <v/>
      </c>
      <c r="J1939" s="13" t="str">
        <f>IF($C1939="","",$H1939+$I1939)</f>
        <v/>
      </c>
      <c r="K1939" s="13" t="str">
        <f>IF($C1939="","",SUMIFS(Banque_Transactions!$E:$E,Banque_Transactions!$G:$G,$C1939&amp;"-"&amp;$B1939))</f>
        <v/>
      </c>
      <c r="L1939" s="13" t="str">
        <f>IF($C1939="","",$J1939-$K1939)</f>
        <v/>
      </c>
      <c r="M1939" t="str">
        <f>IF($C1939="","",IF($L1939&lt;=0,"Payé",IF($K1939=0,"Impayé","Partiel")))</f>
        <v/>
      </c>
    </row>
    <row r="1940" spans="1:13" ht="15">
      <c r="A1940" s="17"/>
      <c r="B1940" t="str">
        <f>IF($A1940="","",YEAR($A1940)*100+MONTH($A1940))</f>
        <v/>
      </c>
      <c r="D1940" t="str">
        <f>IF($C1940="","",VLOOKUP($C1940,Baux!$A:$K,2,FALSE))</f>
        <v/>
      </c>
      <c r="E1940" t="str">
        <f>IF($C1940="","",VLOOKUP(VLOOKUP($C1940,Baux!$A:$K,3,FALSE),Locataires!$A:$I,2,FALSE))</f>
        <v/>
      </c>
      <c r="F1940" t="str">
        <f>IF($C1940="","",VLOOKUP($C1940,Baux!$A:$K,8,FALSE))</f>
        <v/>
      </c>
      <c r="G1940" s="12" t="str">
        <f>IF(OR($A1940="",$F1940=""),"",DATE(YEAR($A1940),MONTH($A1940),$F1940))</f>
        <v/>
      </c>
      <c r="H1940" s="13" t="str">
        <f>IF($C1940="","",VLOOKUP($C1940,Baux!$A:$K,6,FALSE))</f>
        <v/>
      </c>
      <c r="I1940" s="13" t="str">
        <f>IF($C1940="","",VLOOKUP($C1940,Baux!$A:$K,7,FALSE))</f>
        <v/>
      </c>
      <c r="J1940" s="13" t="str">
        <f>IF($C1940="","",$H1940+$I1940)</f>
        <v/>
      </c>
      <c r="K1940" s="13" t="str">
        <f>IF($C1940="","",SUMIFS(Banque_Transactions!$E:$E,Banque_Transactions!$G:$G,$C1940&amp;"-"&amp;$B1940))</f>
        <v/>
      </c>
      <c r="L1940" s="13" t="str">
        <f>IF($C1940="","",$J1940-$K1940)</f>
        <v/>
      </c>
      <c r="M1940" t="str">
        <f>IF($C1940="","",IF($L1940&lt;=0,"Payé",IF($K1940=0,"Impayé","Partiel")))</f>
        <v/>
      </c>
    </row>
    <row r="1941" spans="1:13" ht="15">
      <c r="A1941" s="17"/>
      <c r="B1941" t="str">
        <f>IF($A1941="","",YEAR($A1941)*100+MONTH($A1941))</f>
        <v/>
      </c>
      <c r="D1941" t="str">
        <f>IF($C1941="","",VLOOKUP($C1941,Baux!$A:$K,2,FALSE))</f>
        <v/>
      </c>
      <c r="E1941" t="str">
        <f>IF($C1941="","",VLOOKUP(VLOOKUP($C1941,Baux!$A:$K,3,FALSE),Locataires!$A:$I,2,FALSE))</f>
        <v/>
      </c>
      <c r="F1941" t="str">
        <f>IF($C1941="","",VLOOKUP($C1941,Baux!$A:$K,8,FALSE))</f>
        <v/>
      </c>
      <c r="G1941" s="12" t="str">
        <f>IF(OR($A1941="",$F1941=""),"",DATE(YEAR($A1941),MONTH($A1941),$F1941))</f>
        <v/>
      </c>
      <c r="H1941" s="13" t="str">
        <f>IF($C1941="","",VLOOKUP($C1941,Baux!$A:$K,6,FALSE))</f>
        <v/>
      </c>
      <c r="I1941" s="13" t="str">
        <f>IF($C1941="","",VLOOKUP($C1941,Baux!$A:$K,7,FALSE))</f>
        <v/>
      </c>
      <c r="J1941" s="13" t="str">
        <f>IF($C1941="","",$H1941+$I1941)</f>
        <v/>
      </c>
      <c r="K1941" s="13" t="str">
        <f>IF($C1941="","",SUMIFS(Banque_Transactions!$E:$E,Banque_Transactions!$G:$G,$C1941&amp;"-"&amp;$B1941))</f>
        <v/>
      </c>
      <c r="L1941" s="13" t="str">
        <f>IF($C1941="","",$J1941-$K1941)</f>
        <v/>
      </c>
      <c r="M1941" t="str">
        <f>IF($C1941="","",IF($L1941&lt;=0,"Payé",IF($K1941=0,"Impayé","Partiel")))</f>
        <v/>
      </c>
    </row>
    <row r="1942" spans="1:13" ht="15">
      <c r="A1942" s="17"/>
      <c r="B1942" t="str">
        <f>IF($A1942="","",YEAR($A1942)*100+MONTH($A1942))</f>
        <v/>
      </c>
      <c r="D1942" t="str">
        <f>IF($C1942="","",VLOOKUP($C1942,Baux!$A:$K,2,FALSE))</f>
        <v/>
      </c>
      <c r="E1942" t="str">
        <f>IF($C1942="","",VLOOKUP(VLOOKUP($C1942,Baux!$A:$K,3,FALSE),Locataires!$A:$I,2,FALSE))</f>
        <v/>
      </c>
      <c r="F1942" t="str">
        <f>IF($C1942="","",VLOOKUP($C1942,Baux!$A:$K,8,FALSE))</f>
        <v/>
      </c>
      <c r="G1942" s="12" t="str">
        <f>IF(OR($A1942="",$F1942=""),"",DATE(YEAR($A1942),MONTH($A1942),$F1942))</f>
        <v/>
      </c>
      <c r="H1942" s="13" t="str">
        <f>IF($C1942="","",VLOOKUP($C1942,Baux!$A:$K,6,FALSE))</f>
        <v/>
      </c>
      <c r="I1942" s="13" t="str">
        <f>IF($C1942="","",VLOOKUP($C1942,Baux!$A:$K,7,FALSE))</f>
        <v/>
      </c>
      <c r="J1942" s="13" t="str">
        <f>IF($C1942="","",$H1942+$I1942)</f>
        <v/>
      </c>
      <c r="K1942" s="13" t="str">
        <f>IF($C1942="","",SUMIFS(Banque_Transactions!$E:$E,Banque_Transactions!$G:$G,$C1942&amp;"-"&amp;$B1942))</f>
        <v/>
      </c>
      <c r="L1942" s="13" t="str">
        <f>IF($C1942="","",$J1942-$K1942)</f>
        <v/>
      </c>
      <c r="M1942" t="str">
        <f>IF($C1942="","",IF($L1942&lt;=0,"Payé",IF($K1942=0,"Impayé","Partiel")))</f>
        <v/>
      </c>
    </row>
    <row r="1943" spans="1:13" ht="15">
      <c r="A1943" s="17"/>
      <c r="B1943" t="str">
        <f>IF($A1943="","",YEAR($A1943)*100+MONTH($A1943))</f>
        <v/>
      </c>
      <c r="D1943" t="str">
        <f>IF($C1943="","",VLOOKUP($C1943,Baux!$A:$K,2,FALSE))</f>
        <v/>
      </c>
      <c r="E1943" t="str">
        <f>IF($C1943="","",VLOOKUP(VLOOKUP($C1943,Baux!$A:$K,3,FALSE),Locataires!$A:$I,2,FALSE))</f>
        <v/>
      </c>
      <c r="F1943" t="str">
        <f>IF($C1943="","",VLOOKUP($C1943,Baux!$A:$K,8,FALSE))</f>
        <v/>
      </c>
      <c r="G1943" s="12" t="str">
        <f>IF(OR($A1943="",$F1943=""),"",DATE(YEAR($A1943),MONTH($A1943),$F1943))</f>
        <v/>
      </c>
      <c r="H1943" s="13" t="str">
        <f>IF($C1943="","",VLOOKUP($C1943,Baux!$A:$K,6,FALSE))</f>
        <v/>
      </c>
      <c r="I1943" s="13" t="str">
        <f>IF($C1943="","",VLOOKUP($C1943,Baux!$A:$K,7,FALSE))</f>
        <v/>
      </c>
      <c r="J1943" s="13" t="str">
        <f>IF($C1943="","",$H1943+$I1943)</f>
        <v/>
      </c>
      <c r="K1943" s="13" t="str">
        <f>IF($C1943="","",SUMIFS(Banque_Transactions!$E:$E,Banque_Transactions!$G:$G,$C1943&amp;"-"&amp;$B1943))</f>
        <v/>
      </c>
      <c r="L1943" s="13" t="str">
        <f>IF($C1943="","",$J1943-$K1943)</f>
        <v/>
      </c>
      <c r="M1943" t="str">
        <f>IF($C1943="","",IF($L1943&lt;=0,"Payé",IF($K1943=0,"Impayé","Partiel")))</f>
        <v/>
      </c>
    </row>
    <row r="1944" spans="1:13" ht="15">
      <c r="A1944" s="17"/>
      <c r="B1944" t="str">
        <f>IF($A1944="","",YEAR($A1944)*100+MONTH($A1944))</f>
        <v/>
      </c>
      <c r="D1944" t="str">
        <f>IF($C1944="","",VLOOKUP($C1944,Baux!$A:$K,2,FALSE))</f>
        <v/>
      </c>
      <c r="E1944" t="str">
        <f>IF($C1944="","",VLOOKUP(VLOOKUP($C1944,Baux!$A:$K,3,FALSE),Locataires!$A:$I,2,FALSE))</f>
        <v/>
      </c>
      <c r="F1944" t="str">
        <f>IF($C1944="","",VLOOKUP($C1944,Baux!$A:$K,8,FALSE))</f>
        <v/>
      </c>
      <c r="G1944" s="12" t="str">
        <f>IF(OR($A1944="",$F1944=""),"",DATE(YEAR($A1944),MONTH($A1944),$F1944))</f>
        <v/>
      </c>
      <c r="H1944" s="13" t="str">
        <f>IF($C1944="","",VLOOKUP($C1944,Baux!$A:$K,6,FALSE))</f>
        <v/>
      </c>
      <c r="I1944" s="13" t="str">
        <f>IF($C1944="","",VLOOKUP($C1944,Baux!$A:$K,7,FALSE))</f>
        <v/>
      </c>
      <c r="J1944" s="13" t="str">
        <f>IF($C1944="","",$H1944+$I1944)</f>
        <v/>
      </c>
      <c r="K1944" s="13" t="str">
        <f>IF($C1944="","",SUMIFS(Banque_Transactions!$E:$E,Banque_Transactions!$G:$G,$C1944&amp;"-"&amp;$B1944))</f>
        <v/>
      </c>
      <c r="L1944" s="13" t="str">
        <f>IF($C1944="","",$J1944-$K1944)</f>
        <v/>
      </c>
      <c r="M1944" t="str">
        <f>IF($C1944="","",IF($L1944&lt;=0,"Payé",IF($K1944=0,"Impayé","Partiel")))</f>
        <v/>
      </c>
    </row>
    <row r="1945" spans="1:13" ht="15">
      <c r="A1945" s="17"/>
      <c r="B1945" t="str">
        <f>IF($A1945="","",YEAR($A1945)*100+MONTH($A1945))</f>
        <v/>
      </c>
      <c r="D1945" t="str">
        <f>IF($C1945="","",VLOOKUP($C1945,Baux!$A:$K,2,FALSE))</f>
        <v/>
      </c>
      <c r="E1945" t="str">
        <f>IF($C1945="","",VLOOKUP(VLOOKUP($C1945,Baux!$A:$K,3,FALSE),Locataires!$A:$I,2,FALSE))</f>
        <v/>
      </c>
      <c r="F1945" t="str">
        <f>IF($C1945="","",VLOOKUP($C1945,Baux!$A:$K,8,FALSE))</f>
        <v/>
      </c>
      <c r="G1945" s="12" t="str">
        <f>IF(OR($A1945="",$F1945=""),"",DATE(YEAR($A1945),MONTH($A1945),$F1945))</f>
        <v/>
      </c>
      <c r="H1945" s="13" t="str">
        <f>IF($C1945="","",VLOOKUP($C1945,Baux!$A:$K,6,FALSE))</f>
        <v/>
      </c>
      <c r="I1945" s="13" t="str">
        <f>IF($C1945="","",VLOOKUP($C1945,Baux!$A:$K,7,FALSE))</f>
        <v/>
      </c>
      <c r="J1945" s="13" t="str">
        <f>IF($C1945="","",$H1945+$I1945)</f>
        <v/>
      </c>
      <c r="K1945" s="13" t="str">
        <f>IF($C1945="","",SUMIFS(Banque_Transactions!$E:$E,Banque_Transactions!$G:$G,$C1945&amp;"-"&amp;$B1945))</f>
        <v/>
      </c>
      <c r="L1945" s="13" t="str">
        <f>IF($C1945="","",$J1945-$K1945)</f>
        <v/>
      </c>
      <c r="M1945" t="str">
        <f>IF($C1945="","",IF($L1945&lt;=0,"Payé",IF($K1945=0,"Impayé","Partiel")))</f>
        <v/>
      </c>
    </row>
    <row r="1946" spans="1:13" ht="15">
      <c r="A1946" s="17"/>
      <c r="B1946" t="str">
        <f>IF($A1946="","",YEAR($A1946)*100+MONTH($A1946))</f>
        <v/>
      </c>
      <c r="D1946" t="str">
        <f>IF($C1946="","",VLOOKUP($C1946,Baux!$A:$K,2,FALSE))</f>
        <v/>
      </c>
      <c r="E1946" t="str">
        <f>IF($C1946="","",VLOOKUP(VLOOKUP($C1946,Baux!$A:$K,3,FALSE),Locataires!$A:$I,2,FALSE))</f>
        <v/>
      </c>
      <c r="F1946" t="str">
        <f>IF($C1946="","",VLOOKUP($C1946,Baux!$A:$K,8,FALSE))</f>
        <v/>
      </c>
      <c r="G1946" s="12" t="str">
        <f>IF(OR($A1946="",$F1946=""),"",DATE(YEAR($A1946),MONTH($A1946),$F1946))</f>
        <v/>
      </c>
      <c r="H1946" s="13" t="str">
        <f>IF($C1946="","",VLOOKUP($C1946,Baux!$A:$K,6,FALSE))</f>
        <v/>
      </c>
      <c r="I1946" s="13" t="str">
        <f>IF($C1946="","",VLOOKUP($C1946,Baux!$A:$K,7,FALSE))</f>
        <v/>
      </c>
      <c r="J1946" s="13" t="str">
        <f>IF($C1946="","",$H1946+$I1946)</f>
        <v/>
      </c>
      <c r="K1946" s="13" t="str">
        <f>IF($C1946="","",SUMIFS(Banque_Transactions!$E:$E,Banque_Transactions!$G:$G,$C1946&amp;"-"&amp;$B1946))</f>
        <v/>
      </c>
      <c r="L1946" s="13" t="str">
        <f>IF($C1946="","",$J1946-$K1946)</f>
        <v/>
      </c>
      <c r="M1946" t="str">
        <f>IF($C1946="","",IF($L1946&lt;=0,"Payé",IF($K1946=0,"Impayé","Partiel")))</f>
        <v/>
      </c>
    </row>
    <row r="1947" spans="1:13" ht="15">
      <c r="A1947" s="17"/>
      <c r="B1947" t="str">
        <f>IF($A1947="","",YEAR($A1947)*100+MONTH($A1947))</f>
        <v/>
      </c>
      <c r="D1947" t="str">
        <f>IF($C1947="","",VLOOKUP($C1947,Baux!$A:$K,2,FALSE))</f>
        <v/>
      </c>
      <c r="E1947" t="str">
        <f>IF($C1947="","",VLOOKUP(VLOOKUP($C1947,Baux!$A:$K,3,FALSE),Locataires!$A:$I,2,FALSE))</f>
        <v/>
      </c>
      <c r="F1947" t="str">
        <f>IF($C1947="","",VLOOKUP($C1947,Baux!$A:$K,8,FALSE))</f>
        <v/>
      </c>
      <c r="G1947" s="12" t="str">
        <f>IF(OR($A1947="",$F1947=""),"",DATE(YEAR($A1947),MONTH($A1947),$F1947))</f>
        <v/>
      </c>
      <c r="H1947" s="13" t="str">
        <f>IF($C1947="","",VLOOKUP($C1947,Baux!$A:$K,6,FALSE))</f>
        <v/>
      </c>
      <c r="I1947" s="13" t="str">
        <f>IF($C1947="","",VLOOKUP($C1947,Baux!$A:$K,7,FALSE))</f>
        <v/>
      </c>
      <c r="J1947" s="13" t="str">
        <f>IF($C1947="","",$H1947+$I1947)</f>
        <v/>
      </c>
      <c r="K1947" s="13" t="str">
        <f>IF($C1947="","",SUMIFS(Banque_Transactions!$E:$E,Banque_Transactions!$G:$G,$C1947&amp;"-"&amp;$B1947))</f>
        <v/>
      </c>
      <c r="L1947" s="13" t="str">
        <f>IF($C1947="","",$J1947-$K1947)</f>
        <v/>
      </c>
      <c r="M1947" t="str">
        <f>IF($C1947="","",IF($L1947&lt;=0,"Payé",IF($K1947=0,"Impayé","Partiel")))</f>
        <v/>
      </c>
    </row>
    <row r="1948" spans="1:13" ht="15">
      <c r="A1948" s="17"/>
      <c r="B1948" t="str">
        <f>IF($A1948="","",YEAR($A1948)*100+MONTH($A1948))</f>
        <v/>
      </c>
      <c r="D1948" t="str">
        <f>IF($C1948="","",VLOOKUP($C1948,Baux!$A:$K,2,FALSE))</f>
        <v/>
      </c>
      <c r="E1948" t="str">
        <f>IF($C1948="","",VLOOKUP(VLOOKUP($C1948,Baux!$A:$K,3,FALSE),Locataires!$A:$I,2,FALSE))</f>
        <v/>
      </c>
      <c r="F1948" t="str">
        <f>IF($C1948="","",VLOOKUP($C1948,Baux!$A:$K,8,FALSE))</f>
        <v/>
      </c>
      <c r="G1948" s="12" t="str">
        <f>IF(OR($A1948="",$F1948=""),"",DATE(YEAR($A1948),MONTH($A1948),$F1948))</f>
        <v/>
      </c>
      <c r="H1948" s="13" t="str">
        <f>IF($C1948="","",VLOOKUP($C1948,Baux!$A:$K,6,FALSE))</f>
        <v/>
      </c>
      <c r="I1948" s="13" t="str">
        <f>IF($C1948="","",VLOOKUP($C1948,Baux!$A:$K,7,FALSE))</f>
        <v/>
      </c>
      <c r="J1948" s="13" t="str">
        <f>IF($C1948="","",$H1948+$I1948)</f>
        <v/>
      </c>
      <c r="K1948" s="13" t="str">
        <f>IF($C1948="","",SUMIFS(Banque_Transactions!$E:$E,Banque_Transactions!$G:$G,$C1948&amp;"-"&amp;$B1948))</f>
        <v/>
      </c>
      <c r="L1948" s="13" t="str">
        <f>IF($C1948="","",$J1948-$K1948)</f>
        <v/>
      </c>
      <c r="M1948" t="str">
        <f>IF($C1948="","",IF($L1948&lt;=0,"Payé",IF($K1948=0,"Impayé","Partiel")))</f>
        <v/>
      </c>
    </row>
    <row r="1949" spans="1:13" ht="15">
      <c r="A1949" s="17"/>
      <c r="B1949" t="str">
        <f>IF($A1949="","",YEAR($A1949)*100+MONTH($A1949))</f>
        <v/>
      </c>
      <c r="D1949" t="str">
        <f>IF($C1949="","",VLOOKUP($C1949,Baux!$A:$K,2,FALSE))</f>
        <v/>
      </c>
      <c r="E1949" t="str">
        <f>IF($C1949="","",VLOOKUP(VLOOKUP($C1949,Baux!$A:$K,3,FALSE),Locataires!$A:$I,2,FALSE))</f>
        <v/>
      </c>
      <c r="F1949" t="str">
        <f>IF($C1949="","",VLOOKUP($C1949,Baux!$A:$K,8,FALSE))</f>
        <v/>
      </c>
      <c r="G1949" s="12" t="str">
        <f>IF(OR($A1949="",$F1949=""),"",DATE(YEAR($A1949),MONTH($A1949),$F1949))</f>
        <v/>
      </c>
      <c r="H1949" s="13" t="str">
        <f>IF($C1949="","",VLOOKUP($C1949,Baux!$A:$K,6,FALSE))</f>
        <v/>
      </c>
      <c r="I1949" s="13" t="str">
        <f>IF($C1949="","",VLOOKUP($C1949,Baux!$A:$K,7,FALSE))</f>
        <v/>
      </c>
      <c r="J1949" s="13" t="str">
        <f>IF($C1949="","",$H1949+$I1949)</f>
        <v/>
      </c>
      <c r="K1949" s="13" t="str">
        <f>IF($C1949="","",SUMIFS(Banque_Transactions!$E:$E,Banque_Transactions!$G:$G,$C1949&amp;"-"&amp;$B1949))</f>
        <v/>
      </c>
      <c r="L1949" s="13" t="str">
        <f>IF($C1949="","",$J1949-$K1949)</f>
        <v/>
      </c>
      <c r="M1949" t="str">
        <f>IF($C1949="","",IF($L1949&lt;=0,"Payé",IF($K1949=0,"Impayé","Partiel")))</f>
        <v/>
      </c>
    </row>
    <row r="1950" spans="1:13" ht="15">
      <c r="A1950" s="17"/>
      <c r="B1950" t="str">
        <f>IF($A1950="","",YEAR($A1950)*100+MONTH($A1950))</f>
        <v/>
      </c>
      <c r="D1950" t="str">
        <f>IF($C1950="","",VLOOKUP($C1950,Baux!$A:$K,2,FALSE))</f>
        <v/>
      </c>
      <c r="E1950" t="str">
        <f>IF($C1950="","",VLOOKUP(VLOOKUP($C1950,Baux!$A:$K,3,FALSE),Locataires!$A:$I,2,FALSE))</f>
        <v/>
      </c>
      <c r="F1950" t="str">
        <f>IF($C1950="","",VLOOKUP($C1950,Baux!$A:$K,8,FALSE))</f>
        <v/>
      </c>
      <c r="G1950" s="12" t="str">
        <f>IF(OR($A1950="",$F1950=""),"",DATE(YEAR($A1950),MONTH($A1950),$F1950))</f>
        <v/>
      </c>
      <c r="H1950" s="13" t="str">
        <f>IF($C1950="","",VLOOKUP($C1950,Baux!$A:$K,6,FALSE))</f>
        <v/>
      </c>
      <c r="I1950" s="13" t="str">
        <f>IF($C1950="","",VLOOKUP($C1950,Baux!$A:$K,7,FALSE))</f>
        <v/>
      </c>
      <c r="J1950" s="13" t="str">
        <f>IF($C1950="","",$H1950+$I1950)</f>
        <v/>
      </c>
      <c r="K1950" s="13" t="str">
        <f>IF($C1950="","",SUMIFS(Banque_Transactions!$E:$E,Banque_Transactions!$G:$G,$C1950&amp;"-"&amp;$B1950))</f>
        <v/>
      </c>
      <c r="L1950" s="13" t="str">
        <f>IF($C1950="","",$J1950-$K1950)</f>
        <v/>
      </c>
      <c r="M1950" t="str">
        <f>IF($C1950="","",IF($L1950&lt;=0,"Payé",IF($K1950=0,"Impayé","Partiel")))</f>
        <v/>
      </c>
    </row>
    <row r="1951" spans="1:13" ht="15">
      <c r="A1951" s="17"/>
      <c r="B1951" t="str">
        <f>IF($A1951="","",YEAR($A1951)*100+MONTH($A1951))</f>
        <v/>
      </c>
      <c r="D1951" t="str">
        <f>IF($C1951="","",VLOOKUP($C1951,Baux!$A:$K,2,FALSE))</f>
        <v/>
      </c>
      <c r="E1951" t="str">
        <f>IF($C1951="","",VLOOKUP(VLOOKUP($C1951,Baux!$A:$K,3,FALSE),Locataires!$A:$I,2,FALSE))</f>
        <v/>
      </c>
      <c r="F1951" t="str">
        <f>IF($C1951="","",VLOOKUP($C1951,Baux!$A:$K,8,FALSE))</f>
        <v/>
      </c>
      <c r="G1951" s="12" t="str">
        <f>IF(OR($A1951="",$F1951=""),"",DATE(YEAR($A1951),MONTH($A1951),$F1951))</f>
        <v/>
      </c>
      <c r="H1951" s="13" t="str">
        <f>IF($C1951="","",VLOOKUP($C1951,Baux!$A:$K,6,FALSE))</f>
        <v/>
      </c>
      <c r="I1951" s="13" t="str">
        <f>IF($C1951="","",VLOOKUP($C1951,Baux!$A:$K,7,FALSE))</f>
        <v/>
      </c>
      <c r="J1951" s="13" t="str">
        <f>IF($C1951="","",$H1951+$I1951)</f>
        <v/>
      </c>
      <c r="K1951" s="13" t="str">
        <f>IF($C1951="","",SUMIFS(Banque_Transactions!$E:$E,Banque_Transactions!$G:$G,$C1951&amp;"-"&amp;$B1951))</f>
        <v/>
      </c>
      <c r="L1951" s="13" t="str">
        <f>IF($C1951="","",$J1951-$K1951)</f>
        <v/>
      </c>
      <c r="M1951" t="str">
        <f>IF($C1951="","",IF($L1951&lt;=0,"Payé",IF($K1951=0,"Impayé","Partiel")))</f>
        <v/>
      </c>
    </row>
    <row r="1952" spans="1:13" ht="15">
      <c r="A1952" s="17"/>
      <c r="B1952" t="str">
        <f>IF($A1952="","",YEAR($A1952)*100+MONTH($A1952))</f>
        <v/>
      </c>
      <c r="D1952" t="str">
        <f>IF($C1952="","",VLOOKUP($C1952,Baux!$A:$K,2,FALSE))</f>
        <v/>
      </c>
      <c r="E1952" t="str">
        <f>IF($C1952="","",VLOOKUP(VLOOKUP($C1952,Baux!$A:$K,3,FALSE),Locataires!$A:$I,2,FALSE))</f>
        <v/>
      </c>
      <c r="F1952" t="str">
        <f>IF($C1952="","",VLOOKUP($C1952,Baux!$A:$K,8,FALSE))</f>
        <v/>
      </c>
      <c r="G1952" s="12" t="str">
        <f>IF(OR($A1952="",$F1952=""),"",DATE(YEAR($A1952),MONTH($A1952),$F1952))</f>
        <v/>
      </c>
      <c r="H1952" s="13" t="str">
        <f>IF($C1952="","",VLOOKUP($C1952,Baux!$A:$K,6,FALSE))</f>
        <v/>
      </c>
      <c r="I1952" s="13" t="str">
        <f>IF($C1952="","",VLOOKUP($C1952,Baux!$A:$K,7,FALSE))</f>
        <v/>
      </c>
      <c r="J1952" s="13" t="str">
        <f>IF($C1952="","",$H1952+$I1952)</f>
        <v/>
      </c>
      <c r="K1952" s="13" t="str">
        <f>IF($C1952="","",SUMIFS(Banque_Transactions!$E:$E,Banque_Transactions!$G:$G,$C1952&amp;"-"&amp;$B1952))</f>
        <v/>
      </c>
      <c r="L1952" s="13" t="str">
        <f>IF($C1952="","",$J1952-$K1952)</f>
        <v/>
      </c>
      <c r="M1952" t="str">
        <f>IF($C1952="","",IF($L1952&lt;=0,"Payé",IF($K1952=0,"Impayé","Partiel")))</f>
        <v/>
      </c>
    </row>
    <row r="1953" spans="1:13" ht="15">
      <c r="A1953" s="17"/>
      <c r="B1953" t="str">
        <f>IF($A1953="","",YEAR($A1953)*100+MONTH($A1953))</f>
        <v/>
      </c>
      <c r="D1953" t="str">
        <f>IF($C1953="","",VLOOKUP($C1953,Baux!$A:$K,2,FALSE))</f>
        <v/>
      </c>
      <c r="E1953" t="str">
        <f>IF($C1953="","",VLOOKUP(VLOOKUP($C1953,Baux!$A:$K,3,FALSE),Locataires!$A:$I,2,FALSE))</f>
        <v/>
      </c>
      <c r="F1953" t="str">
        <f>IF($C1953="","",VLOOKUP($C1953,Baux!$A:$K,8,FALSE))</f>
        <v/>
      </c>
      <c r="G1953" s="12" t="str">
        <f>IF(OR($A1953="",$F1953=""),"",DATE(YEAR($A1953),MONTH($A1953),$F1953))</f>
        <v/>
      </c>
      <c r="H1953" s="13" t="str">
        <f>IF($C1953="","",VLOOKUP($C1953,Baux!$A:$K,6,FALSE))</f>
        <v/>
      </c>
      <c r="I1953" s="13" t="str">
        <f>IF($C1953="","",VLOOKUP($C1953,Baux!$A:$K,7,FALSE))</f>
        <v/>
      </c>
      <c r="J1953" s="13" t="str">
        <f>IF($C1953="","",$H1953+$I1953)</f>
        <v/>
      </c>
      <c r="K1953" s="13" t="str">
        <f>IF($C1953="","",SUMIFS(Banque_Transactions!$E:$E,Banque_Transactions!$G:$G,$C1953&amp;"-"&amp;$B1953))</f>
        <v/>
      </c>
      <c r="L1953" s="13" t="str">
        <f>IF($C1953="","",$J1953-$K1953)</f>
        <v/>
      </c>
      <c r="M1953" t="str">
        <f>IF($C1953="","",IF($L1953&lt;=0,"Payé",IF($K1953=0,"Impayé","Partiel")))</f>
        <v/>
      </c>
    </row>
    <row r="1954" spans="1:13" ht="15">
      <c r="A1954" s="17"/>
      <c r="B1954" t="str">
        <f>IF($A1954="","",YEAR($A1954)*100+MONTH($A1954))</f>
        <v/>
      </c>
      <c r="D1954" t="str">
        <f>IF($C1954="","",VLOOKUP($C1954,Baux!$A:$K,2,FALSE))</f>
        <v/>
      </c>
      <c r="E1954" t="str">
        <f>IF($C1954="","",VLOOKUP(VLOOKUP($C1954,Baux!$A:$K,3,FALSE),Locataires!$A:$I,2,FALSE))</f>
        <v/>
      </c>
      <c r="F1954" t="str">
        <f>IF($C1954="","",VLOOKUP($C1954,Baux!$A:$K,8,FALSE))</f>
        <v/>
      </c>
      <c r="G1954" s="12" t="str">
        <f>IF(OR($A1954="",$F1954=""),"",DATE(YEAR($A1954),MONTH($A1954),$F1954))</f>
        <v/>
      </c>
      <c r="H1954" s="13" t="str">
        <f>IF($C1954="","",VLOOKUP($C1954,Baux!$A:$K,6,FALSE))</f>
        <v/>
      </c>
      <c r="I1954" s="13" t="str">
        <f>IF($C1954="","",VLOOKUP($C1954,Baux!$A:$K,7,FALSE))</f>
        <v/>
      </c>
      <c r="J1954" s="13" t="str">
        <f>IF($C1954="","",$H1954+$I1954)</f>
        <v/>
      </c>
      <c r="K1954" s="13" t="str">
        <f>IF($C1954="","",SUMIFS(Banque_Transactions!$E:$E,Banque_Transactions!$G:$G,$C1954&amp;"-"&amp;$B1954))</f>
        <v/>
      </c>
      <c r="L1954" s="13" t="str">
        <f>IF($C1954="","",$J1954-$K1954)</f>
        <v/>
      </c>
      <c r="M1954" t="str">
        <f>IF($C1954="","",IF($L1954&lt;=0,"Payé",IF($K1954=0,"Impayé","Partiel")))</f>
        <v/>
      </c>
    </row>
    <row r="1955" spans="1:13" ht="15">
      <c r="A1955" s="17"/>
      <c r="B1955" t="str">
        <f>IF($A1955="","",YEAR($A1955)*100+MONTH($A1955))</f>
        <v/>
      </c>
      <c r="D1955" t="str">
        <f>IF($C1955="","",VLOOKUP($C1955,Baux!$A:$K,2,FALSE))</f>
        <v/>
      </c>
      <c r="E1955" t="str">
        <f>IF($C1955="","",VLOOKUP(VLOOKUP($C1955,Baux!$A:$K,3,FALSE),Locataires!$A:$I,2,FALSE))</f>
        <v/>
      </c>
      <c r="F1955" t="str">
        <f>IF($C1955="","",VLOOKUP($C1955,Baux!$A:$K,8,FALSE))</f>
        <v/>
      </c>
      <c r="G1955" s="12" t="str">
        <f>IF(OR($A1955="",$F1955=""),"",DATE(YEAR($A1955),MONTH($A1955),$F1955))</f>
        <v/>
      </c>
      <c r="H1955" s="13" t="str">
        <f>IF($C1955="","",VLOOKUP($C1955,Baux!$A:$K,6,FALSE))</f>
        <v/>
      </c>
      <c r="I1955" s="13" t="str">
        <f>IF($C1955="","",VLOOKUP($C1955,Baux!$A:$K,7,FALSE))</f>
        <v/>
      </c>
      <c r="J1955" s="13" t="str">
        <f>IF($C1955="","",$H1955+$I1955)</f>
        <v/>
      </c>
      <c r="K1955" s="13" t="str">
        <f>IF($C1955="","",SUMIFS(Banque_Transactions!$E:$E,Banque_Transactions!$G:$G,$C1955&amp;"-"&amp;$B1955))</f>
        <v/>
      </c>
      <c r="L1955" s="13" t="str">
        <f>IF($C1955="","",$J1955-$K1955)</f>
        <v/>
      </c>
      <c r="M1955" t="str">
        <f>IF($C1955="","",IF($L1955&lt;=0,"Payé",IF($K1955=0,"Impayé","Partiel")))</f>
        <v/>
      </c>
    </row>
    <row r="1956" spans="1:13" ht="15">
      <c r="A1956" s="17"/>
      <c r="B1956" t="str">
        <f>IF($A1956="","",YEAR($A1956)*100+MONTH($A1956))</f>
        <v/>
      </c>
      <c r="D1956" t="str">
        <f>IF($C1956="","",VLOOKUP($C1956,Baux!$A:$K,2,FALSE))</f>
        <v/>
      </c>
      <c r="E1956" t="str">
        <f>IF($C1956="","",VLOOKUP(VLOOKUP($C1956,Baux!$A:$K,3,FALSE),Locataires!$A:$I,2,FALSE))</f>
        <v/>
      </c>
      <c r="F1956" t="str">
        <f>IF($C1956="","",VLOOKUP($C1956,Baux!$A:$K,8,FALSE))</f>
        <v/>
      </c>
      <c r="G1956" s="12" t="str">
        <f>IF(OR($A1956="",$F1956=""),"",DATE(YEAR($A1956),MONTH($A1956),$F1956))</f>
        <v/>
      </c>
      <c r="H1956" s="13" t="str">
        <f>IF($C1956="","",VLOOKUP($C1956,Baux!$A:$K,6,FALSE))</f>
        <v/>
      </c>
      <c r="I1956" s="13" t="str">
        <f>IF($C1956="","",VLOOKUP($C1956,Baux!$A:$K,7,FALSE))</f>
        <v/>
      </c>
      <c r="J1956" s="13" t="str">
        <f>IF($C1956="","",$H1956+$I1956)</f>
        <v/>
      </c>
      <c r="K1956" s="13" t="str">
        <f>IF($C1956="","",SUMIFS(Banque_Transactions!$E:$E,Banque_Transactions!$G:$G,$C1956&amp;"-"&amp;$B1956))</f>
        <v/>
      </c>
      <c r="L1956" s="13" t="str">
        <f>IF($C1956="","",$J1956-$K1956)</f>
        <v/>
      </c>
      <c r="M1956" t="str">
        <f>IF($C1956="","",IF($L1956&lt;=0,"Payé",IF($K1956=0,"Impayé","Partiel")))</f>
        <v/>
      </c>
    </row>
    <row r="1957" spans="1:13" ht="15">
      <c r="A1957" s="17"/>
      <c r="B1957" t="str">
        <f>IF($A1957="","",YEAR($A1957)*100+MONTH($A1957))</f>
        <v/>
      </c>
      <c r="D1957" t="str">
        <f>IF($C1957="","",VLOOKUP($C1957,Baux!$A:$K,2,FALSE))</f>
        <v/>
      </c>
      <c r="E1957" t="str">
        <f>IF($C1957="","",VLOOKUP(VLOOKUP($C1957,Baux!$A:$K,3,FALSE),Locataires!$A:$I,2,FALSE))</f>
        <v/>
      </c>
      <c r="F1957" t="str">
        <f>IF($C1957="","",VLOOKUP($C1957,Baux!$A:$K,8,FALSE))</f>
        <v/>
      </c>
      <c r="G1957" s="12" t="str">
        <f>IF(OR($A1957="",$F1957=""),"",DATE(YEAR($A1957),MONTH($A1957),$F1957))</f>
        <v/>
      </c>
      <c r="H1957" s="13" t="str">
        <f>IF($C1957="","",VLOOKUP($C1957,Baux!$A:$K,6,FALSE))</f>
        <v/>
      </c>
      <c r="I1957" s="13" t="str">
        <f>IF($C1957="","",VLOOKUP($C1957,Baux!$A:$K,7,FALSE))</f>
        <v/>
      </c>
      <c r="J1957" s="13" t="str">
        <f>IF($C1957="","",$H1957+$I1957)</f>
        <v/>
      </c>
      <c r="K1957" s="13" t="str">
        <f>IF($C1957="","",SUMIFS(Banque_Transactions!$E:$E,Banque_Transactions!$G:$G,$C1957&amp;"-"&amp;$B1957))</f>
        <v/>
      </c>
      <c r="L1957" s="13" t="str">
        <f>IF($C1957="","",$J1957-$K1957)</f>
        <v/>
      </c>
      <c r="M1957" t="str">
        <f>IF($C1957="","",IF($L1957&lt;=0,"Payé",IF($K1957=0,"Impayé","Partiel")))</f>
        <v/>
      </c>
    </row>
    <row r="1958" spans="1:13" ht="15">
      <c r="A1958" s="17"/>
      <c r="B1958" t="str">
        <f>IF($A1958="","",YEAR($A1958)*100+MONTH($A1958))</f>
        <v/>
      </c>
      <c r="D1958" t="str">
        <f>IF($C1958="","",VLOOKUP($C1958,Baux!$A:$K,2,FALSE))</f>
        <v/>
      </c>
      <c r="E1958" t="str">
        <f>IF($C1958="","",VLOOKUP(VLOOKUP($C1958,Baux!$A:$K,3,FALSE),Locataires!$A:$I,2,FALSE))</f>
        <v/>
      </c>
      <c r="F1958" t="str">
        <f>IF($C1958="","",VLOOKUP($C1958,Baux!$A:$K,8,FALSE))</f>
        <v/>
      </c>
      <c r="G1958" s="12" t="str">
        <f>IF(OR($A1958="",$F1958=""),"",DATE(YEAR($A1958),MONTH($A1958),$F1958))</f>
        <v/>
      </c>
      <c r="H1958" s="13" t="str">
        <f>IF($C1958="","",VLOOKUP($C1958,Baux!$A:$K,6,FALSE))</f>
        <v/>
      </c>
      <c r="I1958" s="13" t="str">
        <f>IF($C1958="","",VLOOKUP($C1958,Baux!$A:$K,7,FALSE))</f>
        <v/>
      </c>
      <c r="J1958" s="13" t="str">
        <f>IF($C1958="","",$H1958+$I1958)</f>
        <v/>
      </c>
      <c r="K1958" s="13" t="str">
        <f>IF($C1958="","",SUMIFS(Banque_Transactions!$E:$E,Banque_Transactions!$G:$G,$C1958&amp;"-"&amp;$B1958))</f>
        <v/>
      </c>
      <c r="L1958" s="13" t="str">
        <f>IF($C1958="","",$J1958-$K1958)</f>
        <v/>
      </c>
      <c r="M1958" t="str">
        <f>IF($C1958="","",IF($L1958&lt;=0,"Payé",IF($K1958=0,"Impayé","Partiel")))</f>
        <v/>
      </c>
    </row>
    <row r="1959" spans="1:13" ht="15">
      <c r="A1959" s="17"/>
      <c r="B1959" t="str">
        <f>IF($A1959="","",YEAR($A1959)*100+MONTH($A1959))</f>
        <v/>
      </c>
      <c r="D1959" t="str">
        <f>IF($C1959="","",VLOOKUP($C1959,Baux!$A:$K,2,FALSE))</f>
        <v/>
      </c>
      <c r="E1959" t="str">
        <f>IF($C1959="","",VLOOKUP(VLOOKUP($C1959,Baux!$A:$K,3,FALSE),Locataires!$A:$I,2,FALSE))</f>
        <v/>
      </c>
      <c r="F1959" t="str">
        <f>IF($C1959="","",VLOOKUP($C1959,Baux!$A:$K,8,FALSE))</f>
        <v/>
      </c>
      <c r="G1959" s="12" t="str">
        <f>IF(OR($A1959="",$F1959=""),"",DATE(YEAR($A1959),MONTH($A1959),$F1959))</f>
        <v/>
      </c>
      <c r="H1959" s="13" t="str">
        <f>IF($C1959="","",VLOOKUP($C1959,Baux!$A:$K,6,FALSE))</f>
        <v/>
      </c>
      <c r="I1959" s="13" t="str">
        <f>IF($C1959="","",VLOOKUP($C1959,Baux!$A:$K,7,FALSE))</f>
        <v/>
      </c>
      <c r="J1959" s="13" t="str">
        <f>IF($C1959="","",$H1959+$I1959)</f>
        <v/>
      </c>
      <c r="K1959" s="13" t="str">
        <f>IF($C1959="","",SUMIFS(Banque_Transactions!$E:$E,Banque_Transactions!$G:$G,$C1959&amp;"-"&amp;$B1959))</f>
        <v/>
      </c>
      <c r="L1959" s="13" t="str">
        <f>IF($C1959="","",$J1959-$K1959)</f>
        <v/>
      </c>
      <c r="M1959" t="str">
        <f>IF($C1959="","",IF($L1959&lt;=0,"Payé",IF($K1959=0,"Impayé","Partiel")))</f>
        <v/>
      </c>
    </row>
    <row r="1960" spans="1:13" ht="15">
      <c r="A1960" s="17"/>
      <c r="B1960" t="str">
        <f>IF($A1960="","",YEAR($A1960)*100+MONTH($A1960))</f>
        <v/>
      </c>
      <c r="D1960" t="str">
        <f>IF($C1960="","",VLOOKUP($C1960,Baux!$A:$K,2,FALSE))</f>
        <v/>
      </c>
      <c r="E1960" t="str">
        <f>IF($C1960="","",VLOOKUP(VLOOKUP($C1960,Baux!$A:$K,3,FALSE),Locataires!$A:$I,2,FALSE))</f>
        <v/>
      </c>
      <c r="F1960" t="str">
        <f>IF($C1960="","",VLOOKUP($C1960,Baux!$A:$K,8,FALSE))</f>
        <v/>
      </c>
      <c r="G1960" s="12" t="str">
        <f>IF(OR($A1960="",$F1960=""),"",DATE(YEAR($A1960),MONTH($A1960),$F1960))</f>
        <v/>
      </c>
      <c r="H1960" s="13" t="str">
        <f>IF($C1960="","",VLOOKUP($C1960,Baux!$A:$K,6,FALSE))</f>
        <v/>
      </c>
      <c r="I1960" s="13" t="str">
        <f>IF($C1960="","",VLOOKUP($C1960,Baux!$A:$K,7,FALSE))</f>
        <v/>
      </c>
      <c r="J1960" s="13" t="str">
        <f>IF($C1960="","",$H1960+$I1960)</f>
        <v/>
      </c>
      <c r="K1960" s="13" t="str">
        <f>IF($C1960="","",SUMIFS(Banque_Transactions!$E:$E,Banque_Transactions!$G:$G,$C1960&amp;"-"&amp;$B1960))</f>
        <v/>
      </c>
      <c r="L1960" s="13" t="str">
        <f>IF($C1960="","",$J1960-$K1960)</f>
        <v/>
      </c>
      <c r="M1960" t="str">
        <f>IF($C1960="","",IF($L1960&lt;=0,"Payé",IF($K1960=0,"Impayé","Partiel")))</f>
        <v/>
      </c>
    </row>
    <row r="1961" spans="1:13" ht="15">
      <c r="A1961" s="17"/>
      <c r="B1961" t="str">
        <f>IF($A1961="","",YEAR($A1961)*100+MONTH($A1961))</f>
        <v/>
      </c>
      <c r="D1961" t="str">
        <f>IF($C1961="","",VLOOKUP($C1961,Baux!$A:$K,2,FALSE))</f>
        <v/>
      </c>
      <c r="E1961" t="str">
        <f>IF($C1961="","",VLOOKUP(VLOOKUP($C1961,Baux!$A:$K,3,FALSE),Locataires!$A:$I,2,FALSE))</f>
        <v/>
      </c>
      <c r="F1961" t="str">
        <f>IF($C1961="","",VLOOKUP($C1961,Baux!$A:$K,8,FALSE))</f>
        <v/>
      </c>
      <c r="G1961" s="12" t="str">
        <f>IF(OR($A1961="",$F1961=""),"",DATE(YEAR($A1961),MONTH($A1961),$F1961))</f>
        <v/>
      </c>
      <c r="H1961" s="13" t="str">
        <f>IF($C1961="","",VLOOKUP($C1961,Baux!$A:$K,6,FALSE))</f>
        <v/>
      </c>
      <c r="I1961" s="13" t="str">
        <f>IF($C1961="","",VLOOKUP($C1961,Baux!$A:$K,7,FALSE))</f>
        <v/>
      </c>
      <c r="J1961" s="13" t="str">
        <f>IF($C1961="","",$H1961+$I1961)</f>
        <v/>
      </c>
      <c r="K1961" s="13" t="str">
        <f>IF($C1961="","",SUMIFS(Banque_Transactions!$E:$E,Banque_Transactions!$G:$G,$C1961&amp;"-"&amp;$B1961))</f>
        <v/>
      </c>
      <c r="L1961" s="13" t="str">
        <f>IF($C1961="","",$J1961-$K1961)</f>
        <v/>
      </c>
      <c r="M1961" t="str">
        <f>IF($C1961="","",IF($L1961&lt;=0,"Payé",IF($K1961=0,"Impayé","Partiel")))</f>
        <v/>
      </c>
    </row>
    <row r="1962" spans="1:13" ht="15">
      <c r="A1962" s="17"/>
      <c r="B1962" t="str">
        <f>IF($A1962="","",YEAR($A1962)*100+MONTH($A1962))</f>
        <v/>
      </c>
      <c r="D1962" t="str">
        <f>IF($C1962="","",VLOOKUP($C1962,Baux!$A:$K,2,FALSE))</f>
        <v/>
      </c>
      <c r="E1962" t="str">
        <f>IF($C1962="","",VLOOKUP(VLOOKUP($C1962,Baux!$A:$K,3,FALSE),Locataires!$A:$I,2,FALSE))</f>
        <v/>
      </c>
      <c r="F1962" t="str">
        <f>IF($C1962="","",VLOOKUP($C1962,Baux!$A:$K,8,FALSE))</f>
        <v/>
      </c>
      <c r="G1962" s="12" t="str">
        <f>IF(OR($A1962="",$F1962=""),"",DATE(YEAR($A1962),MONTH($A1962),$F1962))</f>
        <v/>
      </c>
      <c r="H1962" s="13" t="str">
        <f>IF($C1962="","",VLOOKUP($C1962,Baux!$A:$K,6,FALSE))</f>
        <v/>
      </c>
      <c r="I1962" s="13" t="str">
        <f>IF($C1962="","",VLOOKUP($C1962,Baux!$A:$K,7,FALSE))</f>
        <v/>
      </c>
      <c r="J1962" s="13" t="str">
        <f>IF($C1962="","",$H1962+$I1962)</f>
        <v/>
      </c>
      <c r="K1962" s="13" t="str">
        <f>IF($C1962="","",SUMIFS(Banque_Transactions!$E:$E,Banque_Transactions!$G:$G,$C1962&amp;"-"&amp;$B1962))</f>
        <v/>
      </c>
      <c r="L1962" s="13" t="str">
        <f>IF($C1962="","",$J1962-$K1962)</f>
        <v/>
      </c>
      <c r="M1962" t="str">
        <f>IF($C1962="","",IF($L1962&lt;=0,"Payé",IF($K1962=0,"Impayé","Partiel")))</f>
        <v/>
      </c>
    </row>
    <row r="1963" spans="1:13" ht="15">
      <c r="A1963" s="17"/>
      <c r="B1963" t="str">
        <f>IF($A1963="","",YEAR($A1963)*100+MONTH($A1963))</f>
        <v/>
      </c>
      <c r="D1963" t="str">
        <f>IF($C1963="","",VLOOKUP($C1963,Baux!$A:$K,2,FALSE))</f>
        <v/>
      </c>
      <c r="E1963" t="str">
        <f>IF($C1963="","",VLOOKUP(VLOOKUP($C1963,Baux!$A:$K,3,FALSE),Locataires!$A:$I,2,FALSE))</f>
        <v/>
      </c>
      <c r="F1963" t="str">
        <f>IF($C1963="","",VLOOKUP($C1963,Baux!$A:$K,8,FALSE))</f>
        <v/>
      </c>
      <c r="G1963" s="12" t="str">
        <f>IF(OR($A1963="",$F1963=""),"",DATE(YEAR($A1963),MONTH($A1963),$F1963))</f>
        <v/>
      </c>
      <c r="H1963" s="13" t="str">
        <f>IF($C1963="","",VLOOKUP($C1963,Baux!$A:$K,6,FALSE))</f>
        <v/>
      </c>
      <c r="I1963" s="13" t="str">
        <f>IF($C1963="","",VLOOKUP($C1963,Baux!$A:$K,7,FALSE))</f>
        <v/>
      </c>
      <c r="J1963" s="13" t="str">
        <f>IF($C1963="","",$H1963+$I1963)</f>
        <v/>
      </c>
      <c r="K1963" s="13" t="str">
        <f>IF($C1963="","",SUMIFS(Banque_Transactions!$E:$E,Banque_Transactions!$G:$G,$C1963&amp;"-"&amp;$B1963))</f>
        <v/>
      </c>
      <c r="L1963" s="13" t="str">
        <f>IF($C1963="","",$J1963-$K1963)</f>
        <v/>
      </c>
      <c r="M1963" t="str">
        <f>IF($C1963="","",IF($L1963&lt;=0,"Payé",IF($K1963=0,"Impayé","Partiel")))</f>
        <v/>
      </c>
    </row>
    <row r="1964" spans="1:13" ht="15">
      <c r="A1964" s="17"/>
      <c r="B1964" t="str">
        <f>IF($A1964="","",YEAR($A1964)*100+MONTH($A1964))</f>
        <v/>
      </c>
      <c r="D1964" t="str">
        <f>IF($C1964="","",VLOOKUP($C1964,Baux!$A:$K,2,FALSE))</f>
        <v/>
      </c>
      <c r="E1964" t="str">
        <f>IF($C1964="","",VLOOKUP(VLOOKUP($C1964,Baux!$A:$K,3,FALSE),Locataires!$A:$I,2,FALSE))</f>
        <v/>
      </c>
      <c r="F1964" t="str">
        <f>IF($C1964="","",VLOOKUP($C1964,Baux!$A:$K,8,FALSE))</f>
        <v/>
      </c>
      <c r="G1964" s="12" t="str">
        <f>IF(OR($A1964="",$F1964=""),"",DATE(YEAR($A1964),MONTH($A1964),$F1964))</f>
        <v/>
      </c>
      <c r="H1964" s="13" t="str">
        <f>IF($C1964="","",VLOOKUP($C1964,Baux!$A:$K,6,FALSE))</f>
        <v/>
      </c>
      <c r="I1964" s="13" t="str">
        <f>IF($C1964="","",VLOOKUP($C1964,Baux!$A:$K,7,FALSE))</f>
        <v/>
      </c>
      <c r="J1964" s="13" t="str">
        <f>IF($C1964="","",$H1964+$I1964)</f>
        <v/>
      </c>
      <c r="K1964" s="13" t="str">
        <f>IF($C1964="","",SUMIFS(Banque_Transactions!$E:$E,Banque_Transactions!$G:$G,$C1964&amp;"-"&amp;$B1964))</f>
        <v/>
      </c>
      <c r="L1964" s="13" t="str">
        <f>IF($C1964="","",$J1964-$K1964)</f>
        <v/>
      </c>
      <c r="M1964" t="str">
        <f>IF($C1964="","",IF($L1964&lt;=0,"Payé",IF($K1964=0,"Impayé","Partiel")))</f>
        <v/>
      </c>
    </row>
    <row r="1965" spans="1:13" ht="15">
      <c r="A1965" s="17"/>
      <c r="B1965" t="str">
        <f>IF($A1965="","",YEAR($A1965)*100+MONTH($A1965))</f>
        <v/>
      </c>
      <c r="D1965" t="str">
        <f>IF($C1965="","",VLOOKUP($C1965,Baux!$A:$K,2,FALSE))</f>
        <v/>
      </c>
      <c r="E1965" t="str">
        <f>IF($C1965="","",VLOOKUP(VLOOKUP($C1965,Baux!$A:$K,3,FALSE),Locataires!$A:$I,2,FALSE))</f>
        <v/>
      </c>
      <c r="F1965" t="str">
        <f>IF($C1965="","",VLOOKUP($C1965,Baux!$A:$K,8,FALSE))</f>
        <v/>
      </c>
      <c r="G1965" s="12" t="str">
        <f>IF(OR($A1965="",$F1965=""),"",DATE(YEAR($A1965),MONTH($A1965),$F1965))</f>
        <v/>
      </c>
      <c r="H1965" s="13" t="str">
        <f>IF($C1965="","",VLOOKUP($C1965,Baux!$A:$K,6,FALSE))</f>
        <v/>
      </c>
      <c r="I1965" s="13" t="str">
        <f>IF($C1965="","",VLOOKUP($C1965,Baux!$A:$K,7,FALSE))</f>
        <v/>
      </c>
      <c r="J1965" s="13" t="str">
        <f>IF($C1965="","",$H1965+$I1965)</f>
        <v/>
      </c>
      <c r="K1965" s="13" t="str">
        <f>IF($C1965="","",SUMIFS(Banque_Transactions!$E:$E,Banque_Transactions!$G:$G,$C1965&amp;"-"&amp;$B1965))</f>
        <v/>
      </c>
      <c r="L1965" s="13" t="str">
        <f>IF($C1965="","",$J1965-$K1965)</f>
        <v/>
      </c>
      <c r="M1965" t="str">
        <f>IF($C1965="","",IF($L1965&lt;=0,"Payé",IF($K1965=0,"Impayé","Partiel")))</f>
        <v/>
      </c>
    </row>
    <row r="1966" spans="1:13" ht="15">
      <c r="A1966" s="17"/>
      <c r="B1966" t="str">
        <f>IF($A1966="","",YEAR($A1966)*100+MONTH($A1966))</f>
        <v/>
      </c>
      <c r="D1966" t="str">
        <f>IF($C1966="","",VLOOKUP($C1966,Baux!$A:$K,2,FALSE))</f>
        <v/>
      </c>
      <c r="E1966" t="str">
        <f>IF($C1966="","",VLOOKUP(VLOOKUP($C1966,Baux!$A:$K,3,FALSE),Locataires!$A:$I,2,FALSE))</f>
        <v/>
      </c>
      <c r="F1966" t="str">
        <f>IF($C1966="","",VLOOKUP($C1966,Baux!$A:$K,8,FALSE))</f>
        <v/>
      </c>
      <c r="G1966" s="12" t="str">
        <f>IF(OR($A1966="",$F1966=""),"",DATE(YEAR($A1966),MONTH($A1966),$F1966))</f>
        <v/>
      </c>
      <c r="H1966" s="13" t="str">
        <f>IF($C1966="","",VLOOKUP($C1966,Baux!$A:$K,6,FALSE))</f>
        <v/>
      </c>
      <c r="I1966" s="13" t="str">
        <f>IF($C1966="","",VLOOKUP($C1966,Baux!$A:$K,7,FALSE))</f>
        <v/>
      </c>
      <c r="J1966" s="13" t="str">
        <f>IF($C1966="","",$H1966+$I1966)</f>
        <v/>
      </c>
      <c r="K1966" s="13" t="str">
        <f>IF($C1966="","",SUMIFS(Banque_Transactions!$E:$E,Banque_Transactions!$G:$G,$C1966&amp;"-"&amp;$B1966))</f>
        <v/>
      </c>
      <c r="L1966" s="13" t="str">
        <f>IF($C1966="","",$J1966-$K1966)</f>
        <v/>
      </c>
      <c r="M1966" t="str">
        <f>IF($C1966="","",IF($L1966&lt;=0,"Payé",IF($K1966=0,"Impayé","Partiel")))</f>
        <v/>
      </c>
    </row>
    <row r="1967" spans="1:13" ht="15">
      <c r="A1967" s="17"/>
      <c r="B1967" t="str">
        <f>IF($A1967="","",YEAR($A1967)*100+MONTH($A1967))</f>
        <v/>
      </c>
      <c r="D1967" t="str">
        <f>IF($C1967="","",VLOOKUP($C1967,Baux!$A:$K,2,FALSE))</f>
        <v/>
      </c>
      <c r="E1967" t="str">
        <f>IF($C1967="","",VLOOKUP(VLOOKUP($C1967,Baux!$A:$K,3,FALSE),Locataires!$A:$I,2,FALSE))</f>
        <v/>
      </c>
      <c r="F1967" t="str">
        <f>IF($C1967="","",VLOOKUP($C1967,Baux!$A:$K,8,FALSE))</f>
        <v/>
      </c>
      <c r="G1967" s="12" t="str">
        <f>IF(OR($A1967="",$F1967=""),"",DATE(YEAR($A1967),MONTH($A1967),$F1967))</f>
        <v/>
      </c>
      <c r="H1967" s="13" t="str">
        <f>IF($C1967="","",VLOOKUP($C1967,Baux!$A:$K,6,FALSE))</f>
        <v/>
      </c>
      <c r="I1967" s="13" t="str">
        <f>IF($C1967="","",VLOOKUP($C1967,Baux!$A:$K,7,FALSE))</f>
        <v/>
      </c>
      <c r="J1967" s="13" t="str">
        <f>IF($C1967="","",$H1967+$I1967)</f>
        <v/>
      </c>
      <c r="K1967" s="13" t="str">
        <f>IF($C1967="","",SUMIFS(Banque_Transactions!$E:$E,Banque_Transactions!$G:$G,$C1967&amp;"-"&amp;$B1967))</f>
        <v/>
      </c>
      <c r="L1967" s="13" t="str">
        <f>IF($C1967="","",$J1967-$K1967)</f>
        <v/>
      </c>
      <c r="M1967" t="str">
        <f>IF($C1967="","",IF($L1967&lt;=0,"Payé",IF($K1967=0,"Impayé","Partiel")))</f>
        <v/>
      </c>
    </row>
    <row r="1968" spans="1:13" ht="15">
      <c r="A1968" s="17"/>
      <c r="B1968" t="str">
        <f>IF($A1968="","",YEAR($A1968)*100+MONTH($A1968))</f>
        <v/>
      </c>
      <c r="D1968" t="str">
        <f>IF($C1968="","",VLOOKUP($C1968,Baux!$A:$K,2,FALSE))</f>
        <v/>
      </c>
      <c r="E1968" t="str">
        <f>IF($C1968="","",VLOOKUP(VLOOKUP($C1968,Baux!$A:$K,3,FALSE),Locataires!$A:$I,2,FALSE))</f>
        <v/>
      </c>
      <c r="F1968" t="str">
        <f>IF($C1968="","",VLOOKUP($C1968,Baux!$A:$K,8,FALSE))</f>
        <v/>
      </c>
      <c r="G1968" s="12" t="str">
        <f>IF(OR($A1968="",$F1968=""),"",DATE(YEAR($A1968),MONTH($A1968),$F1968))</f>
        <v/>
      </c>
      <c r="H1968" s="13" t="str">
        <f>IF($C1968="","",VLOOKUP($C1968,Baux!$A:$K,6,FALSE))</f>
        <v/>
      </c>
      <c r="I1968" s="13" t="str">
        <f>IF($C1968="","",VLOOKUP($C1968,Baux!$A:$K,7,FALSE))</f>
        <v/>
      </c>
      <c r="J1968" s="13" t="str">
        <f>IF($C1968="","",$H1968+$I1968)</f>
        <v/>
      </c>
      <c r="K1968" s="13" t="str">
        <f>IF($C1968="","",SUMIFS(Banque_Transactions!$E:$E,Banque_Transactions!$G:$G,$C1968&amp;"-"&amp;$B1968))</f>
        <v/>
      </c>
      <c r="L1968" s="13" t="str">
        <f>IF($C1968="","",$J1968-$K1968)</f>
        <v/>
      </c>
      <c r="M1968" t="str">
        <f>IF($C1968="","",IF($L1968&lt;=0,"Payé",IF($K1968=0,"Impayé","Partiel")))</f>
        <v/>
      </c>
    </row>
    <row r="1969" spans="1:13" ht="15">
      <c r="A1969" s="17"/>
      <c r="B1969" t="str">
        <f>IF($A1969="","",YEAR($A1969)*100+MONTH($A1969))</f>
        <v/>
      </c>
      <c r="D1969" t="str">
        <f>IF($C1969="","",VLOOKUP($C1969,Baux!$A:$K,2,FALSE))</f>
        <v/>
      </c>
      <c r="E1969" t="str">
        <f>IF($C1969="","",VLOOKUP(VLOOKUP($C1969,Baux!$A:$K,3,FALSE),Locataires!$A:$I,2,FALSE))</f>
        <v/>
      </c>
      <c r="F1969" t="str">
        <f>IF($C1969="","",VLOOKUP($C1969,Baux!$A:$K,8,FALSE))</f>
        <v/>
      </c>
      <c r="G1969" s="12" t="str">
        <f>IF(OR($A1969="",$F1969=""),"",DATE(YEAR($A1969),MONTH($A1969),$F1969))</f>
        <v/>
      </c>
      <c r="H1969" s="13" t="str">
        <f>IF($C1969="","",VLOOKUP($C1969,Baux!$A:$K,6,FALSE))</f>
        <v/>
      </c>
      <c r="I1969" s="13" t="str">
        <f>IF($C1969="","",VLOOKUP($C1969,Baux!$A:$K,7,FALSE))</f>
        <v/>
      </c>
      <c r="J1969" s="13" t="str">
        <f>IF($C1969="","",$H1969+$I1969)</f>
        <v/>
      </c>
      <c r="K1969" s="13" t="str">
        <f>IF($C1969="","",SUMIFS(Banque_Transactions!$E:$E,Banque_Transactions!$G:$G,$C1969&amp;"-"&amp;$B1969))</f>
        <v/>
      </c>
      <c r="L1969" s="13" t="str">
        <f>IF($C1969="","",$J1969-$K1969)</f>
        <v/>
      </c>
      <c r="M1969" t="str">
        <f>IF($C1969="","",IF($L1969&lt;=0,"Payé",IF($K1969=0,"Impayé","Partiel")))</f>
        <v/>
      </c>
    </row>
    <row r="1970" spans="1:13" ht="15">
      <c r="A1970" s="17"/>
      <c r="B1970" t="str">
        <f>IF($A1970="","",YEAR($A1970)*100+MONTH($A1970))</f>
        <v/>
      </c>
      <c r="D1970" t="str">
        <f>IF($C1970="","",VLOOKUP($C1970,Baux!$A:$K,2,FALSE))</f>
        <v/>
      </c>
      <c r="E1970" t="str">
        <f>IF($C1970="","",VLOOKUP(VLOOKUP($C1970,Baux!$A:$K,3,FALSE),Locataires!$A:$I,2,FALSE))</f>
        <v/>
      </c>
      <c r="F1970" t="str">
        <f>IF($C1970="","",VLOOKUP($C1970,Baux!$A:$K,8,FALSE))</f>
        <v/>
      </c>
      <c r="G1970" s="12" t="str">
        <f>IF(OR($A1970="",$F1970=""),"",DATE(YEAR($A1970),MONTH($A1970),$F1970))</f>
        <v/>
      </c>
      <c r="H1970" s="13" t="str">
        <f>IF($C1970="","",VLOOKUP($C1970,Baux!$A:$K,6,FALSE))</f>
        <v/>
      </c>
      <c r="I1970" s="13" t="str">
        <f>IF($C1970="","",VLOOKUP($C1970,Baux!$A:$K,7,FALSE))</f>
        <v/>
      </c>
      <c r="J1970" s="13" t="str">
        <f>IF($C1970="","",$H1970+$I1970)</f>
        <v/>
      </c>
      <c r="K1970" s="13" t="str">
        <f>IF($C1970="","",SUMIFS(Banque_Transactions!$E:$E,Banque_Transactions!$G:$G,$C1970&amp;"-"&amp;$B1970))</f>
        <v/>
      </c>
      <c r="L1970" s="13" t="str">
        <f>IF($C1970="","",$J1970-$K1970)</f>
        <v/>
      </c>
      <c r="M1970" t="str">
        <f>IF($C1970="","",IF($L1970&lt;=0,"Payé",IF($K1970=0,"Impayé","Partiel")))</f>
        <v/>
      </c>
    </row>
    <row r="1971" spans="1:13" ht="15">
      <c r="A1971" s="17"/>
      <c r="B1971" t="str">
        <f>IF($A1971="","",YEAR($A1971)*100+MONTH($A1971))</f>
        <v/>
      </c>
      <c r="D1971" t="str">
        <f>IF($C1971="","",VLOOKUP($C1971,Baux!$A:$K,2,FALSE))</f>
        <v/>
      </c>
      <c r="E1971" t="str">
        <f>IF($C1971="","",VLOOKUP(VLOOKUP($C1971,Baux!$A:$K,3,FALSE),Locataires!$A:$I,2,FALSE))</f>
        <v/>
      </c>
      <c r="F1971" t="str">
        <f>IF($C1971="","",VLOOKUP($C1971,Baux!$A:$K,8,FALSE))</f>
        <v/>
      </c>
      <c r="G1971" s="12" t="str">
        <f>IF(OR($A1971="",$F1971=""),"",DATE(YEAR($A1971),MONTH($A1971),$F1971))</f>
        <v/>
      </c>
      <c r="H1971" s="13" t="str">
        <f>IF($C1971="","",VLOOKUP($C1971,Baux!$A:$K,6,FALSE))</f>
        <v/>
      </c>
      <c r="I1971" s="13" t="str">
        <f>IF($C1971="","",VLOOKUP($C1971,Baux!$A:$K,7,FALSE))</f>
        <v/>
      </c>
      <c r="J1971" s="13" t="str">
        <f>IF($C1971="","",$H1971+$I1971)</f>
        <v/>
      </c>
      <c r="K1971" s="13" t="str">
        <f>IF($C1971="","",SUMIFS(Banque_Transactions!$E:$E,Banque_Transactions!$G:$G,$C1971&amp;"-"&amp;$B1971))</f>
        <v/>
      </c>
      <c r="L1971" s="13" t="str">
        <f>IF($C1971="","",$J1971-$K1971)</f>
        <v/>
      </c>
      <c r="M1971" t="str">
        <f>IF($C1971="","",IF($L1971&lt;=0,"Payé",IF($K1971=0,"Impayé","Partiel")))</f>
        <v/>
      </c>
    </row>
    <row r="1972" spans="1:13" ht="15">
      <c r="A1972" s="17"/>
      <c r="B1972" t="str">
        <f>IF($A1972="","",YEAR($A1972)*100+MONTH($A1972))</f>
        <v/>
      </c>
      <c r="D1972" t="str">
        <f>IF($C1972="","",VLOOKUP($C1972,Baux!$A:$K,2,FALSE))</f>
        <v/>
      </c>
      <c r="E1972" t="str">
        <f>IF($C1972="","",VLOOKUP(VLOOKUP($C1972,Baux!$A:$K,3,FALSE),Locataires!$A:$I,2,FALSE))</f>
        <v/>
      </c>
      <c r="F1972" t="str">
        <f>IF($C1972="","",VLOOKUP($C1972,Baux!$A:$K,8,FALSE))</f>
        <v/>
      </c>
      <c r="G1972" s="12" t="str">
        <f>IF(OR($A1972="",$F1972=""),"",DATE(YEAR($A1972),MONTH($A1972),$F1972))</f>
        <v/>
      </c>
      <c r="H1972" s="13" t="str">
        <f>IF($C1972="","",VLOOKUP($C1972,Baux!$A:$K,6,FALSE))</f>
        <v/>
      </c>
      <c r="I1972" s="13" t="str">
        <f>IF($C1972="","",VLOOKUP($C1972,Baux!$A:$K,7,FALSE))</f>
        <v/>
      </c>
      <c r="J1972" s="13" t="str">
        <f>IF($C1972="","",$H1972+$I1972)</f>
        <v/>
      </c>
      <c r="K1972" s="13" t="str">
        <f>IF($C1972="","",SUMIFS(Banque_Transactions!$E:$E,Banque_Transactions!$G:$G,$C1972&amp;"-"&amp;$B1972))</f>
        <v/>
      </c>
      <c r="L1972" s="13" t="str">
        <f>IF($C1972="","",$J1972-$K1972)</f>
        <v/>
      </c>
      <c r="M1972" t="str">
        <f>IF($C1972="","",IF($L1972&lt;=0,"Payé",IF($K1972=0,"Impayé","Partiel")))</f>
        <v/>
      </c>
    </row>
    <row r="1973" spans="1:13" ht="15">
      <c r="A1973" s="17"/>
      <c r="B1973" t="str">
        <f>IF($A1973="","",YEAR($A1973)*100+MONTH($A1973))</f>
        <v/>
      </c>
      <c r="D1973" t="str">
        <f>IF($C1973="","",VLOOKUP($C1973,Baux!$A:$K,2,FALSE))</f>
        <v/>
      </c>
      <c r="E1973" t="str">
        <f>IF($C1973="","",VLOOKUP(VLOOKUP($C1973,Baux!$A:$K,3,FALSE),Locataires!$A:$I,2,FALSE))</f>
        <v/>
      </c>
      <c r="F1973" t="str">
        <f>IF($C1973="","",VLOOKUP($C1973,Baux!$A:$K,8,FALSE))</f>
        <v/>
      </c>
      <c r="G1973" s="12" t="str">
        <f>IF(OR($A1973="",$F1973=""),"",DATE(YEAR($A1973),MONTH($A1973),$F1973))</f>
        <v/>
      </c>
      <c r="H1973" s="13" t="str">
        <f>IF($C1973="","",VLOOKUP($C1973,Baux!$A:$K,6,FALSE))</f>
        <v/>
      </c>
      <c r="I1973" s="13" t="str">
        <f>IF($C1973="","",VLOOKUP($C1973,Baux!$A:$K,7,FALSE))</f>
        <v/>
      </c>
      <c r="J1973" s="13" t="str">
        <f>IF($C1973="","",$H1973+$I1973)</f>
        <v/>
      </c>
      <c r="K1973" s="13" t="str">
        <f>IF($C1973="","",SUMIFS(Banque_Transactions!$E:$E,Banque_Transactions!$G:$G,$C1973&amp;"-"&amp;$B1973))</f>
        <v/>
      </c>
      <c r="L1973" s="13" t="str">
        <f>IF($C1973="","",$J1973-$K1973)</f>
        <v/>
      </c>
      <c r="M1973" t="str">
        <f>IF($C1973="","",IF($L1973&lt;=0,"Payé",IF($K1973=0,"Impayé","Partiel")))</f>
        <v/>
      </c>
    </row>
    <row r="1974" spans="1:13" ht="15">
      <c r="A1974" s="17"/>
      <c r="B1974" t="str">
        <f>IF($A1974="","",YEAR($A1974)*100+MONTH($A1974))</f>
        <v/>
      </c>
      <c r="D1974" t="str">
        <f>IF($C1974="","",VLOOKUP($C1974,Baux!$A:$K,2,FALSE))</f>
        <v/>
      </c>
      <c r="E1974" t="str">
        <f>IF($C1974="","",VLOOKUP(VLOOKUP($C1974,Baux!$A:$K,3,FALSE),Locataires!$A:$I,2,FALSE))</f>
        <v/>
      </c>
      <c r="F1974" t="str">
        <f>IF($C1974="","",VLOOKUP($C1974,Baux!$A:$K,8,FALSE))</f>
        <v/>
      </c>
      <c r="G1974" s="12" t="str">
        <f>IF(OR($A1974="",$F1974=""),"",DATE(YEAR($A1974),MONTH($A1974),$F1974))</f>
        <v/>
      </c>
      <c r="H1974" s="13" t="str">
        <f>IF($C1974="","",VLOOKUP($C1974,Baux!$A:$K,6,FALSE))</f>
        <v/>
      </c>
      <c r="I1974" s="13" t="str">
        <f>IF($C1974="","",VLOOKUP($C1974,Baux!$A:$K,7,FALSE))</f>
        <v/>
      </c>
      <c r="J1974" s="13" t="str">
        <f>IF($C1974="","",$H1974+$I1974)</f>
        <v/>
      </c>
      <c r="K1974" s="13" t="str">
        <f>IF($C1974="","",SUMIFS(Banque_Transactions!$E:$E,Banque_Transactions!$G:$G,$C1974&amp;"-"&amp;$B1974))</f>
        <v/>
      </c>
      <c r="L1974" s="13" t="str">
        <f>IF($C1974="","",$J1974-$K1974)</f>
        <v/>
      </c>
      <c r="M1974" t="str">
        <f>IF($C1974="","",IF($L1974&lt;=0,"Payé",IF($K1974=0,"Impayé","Partiel")))</f>
        <v/>
      </c>
    </row>
    <row r="1975" spans="1:13" ht="15">
      <c r="A1975" s="17"/>
      <c r="B1975" t="str">
        <f>IF($A1975="","",YEAR($A1975)*100+MONTH($A1975))</f>
        <v/>
      </c>
      <c r="D1975" t="str">
        <f>IF($C1975="","",VLOOKUP($C1975,Baux!$A:$K,2,FALSE))</f>
        <v/>
      </c>
      <c r="E1975" t="str">
        <f>IF($C1975="","",VLOOKUP(VLOOKUP($C1975,Baux!$A:$K,3,FALSE),Locataires!$A:$I,2,FALSE))</f>
        <v/>
      </c>
      <c r="F1975" t="str">
        <f>IF($C1975="","",VLOOKUP($C1975,Baux!$A:$K,8,FALSE))</f>
        <v/>
      </c>
      <c r="G1975" s="12" t="str">
        <f>IF(OR($A1975="",$F1975=""),"",DATE(YEAR($A1975),MONTH($A1975),$F1975))</f>
        <v/>
      </c>
      <c r="H1975" s="13" t="str">
        <f>IF($C1975="","",VLOOKUP($C1975,Baux!$A:$K,6,FALSE))</f>
        <v/>
      </c>
      <c r="I1975" s="13" t="str">
        <f>IF($C1975="","",VLOOKUP($C1975,Baux!$A:$K,7,FALSE))</f>
        <v/>
      </c>
      <c r="J1975" s="13" t="str">
        <f>IF($C1975="","",$H1975+$I1975)</f>
        <v/>
      </c>
      <c r="K1975" s="13" t="str">
        <f>IF($C1975="","",SUMIFS(Banque_Transactions!$E:$E,Banque_Transactions!$G:$G,$C1975&amp;"-"&amp;$B1975))</f>
        <v/>
      </c>
      <c r="L1975" s="13" t="str">
        <f>IF($C1975="","",$J1975-$K1975)</f>
        <v/>
      </c>
      <c r="M1975" t="str">
        <f>IF($C1975="","",IF($L1975&lt;=0,"Payé",IF($K1975=0,"Impayé","Partiel")))</f>
        <v/>
      </c>
    </row>
    <row r="1976" spans="1:13" ht="15">
      <c r="A1976" s="17"/>
      <c r="B1976" t="str">
        <f>IF($A1976="","",YEAR($A1976)*100+MONTH($A1976))</f>
        <v/>
      </c>
      <c r="D1976" t="str">
        <f>IF($C1976="","",VLOOKUP($C1976,Baux!$A:$K,2,FALSE))</f>
        <v/>
      </c>
      <c r="E1976" t="str">
        <f>IF($C1976="","",VLOOKUP(VLOOKUP($C1976,Baux!$A:$K,3,FALSE),Locataires!$A:$I,2,FALSE))</f>
        <v/>
      </c>
      <c r="F1976" t="str">
        <f>IF($C1976="","",VLOOKUP($C1976,Baux!$A:$K,8,FALSE))</f>
        <v/>
      </c>
      <c r="G1976" s="12" t="str">
        <f>IF(OR($A1976="",$F1976=""),"",DATE(YEAR($A1976),MONTH($A1976),$F1976))</f>
        <v/>
      </c>
      <c r="H1976" s="13" t="str">
        <f>IF($C1976="","",VLOOKUP($C1976,Baux!$A:$K,6,FALSE))</f>
        <v/>
      </c>
      <c r="I1976" s="13" t="str">
        <f>IF($C1976="","",VLOOKUP($C1976,Baux!$A:$K,7,FALSE))</f>
        <v/>
      </c>
      <c r="J1976" s="13" t="str">
        <f>IF($C1976="","",$H1976+$I1976)</f>
        <v/>
      </c>
      <c r="K1976" s="13" t="str">
        <f>IF($C1976="","",SUMIFS(Banque_Transactions!$E:$E,Banque_Transactions!$G:$G,$C1976&amp;"-"&amp;$B1976))</f>
        <v/>
      </c>
      <c r="L1976" s="13" t="str">
        <f>IF($C1976="","",$J1976-$K1976)</f>
        <v/>
      </c>
      <c r="M1976" t="str">
        <f>IF($C1976="","",IF($L1976&lt;=0,"Payé",IF($K1976=0,"Impayé","Partiel")))</f>
        <v/>
      </c>
    </row>
    <row r="1977" spans="1:13" ht="15">
      <c r="A1977" s="17"/>
      <c r="B1977" t="str">
        <f>IF($A1977="","",YEAR($A1977)*100+MONTH($A1977))</f>
        <v/>
      </c>
      <c r="D1977" t="str">
        <f>IF($C1977="","",VLOOKUP($C1977,Baux!$A:$K,2,FALSE))</f>
        <v/>
      </c>
      <c r="E1977" t="str">
        <f>IF($C1977="","",VLOOKUP(VLOOKUP($C1977,Baux!$A:$K,3,FALSE),Locataires!$A:$I,2,FALSE))</f>
        <v/>
      </c>
      <c r="F1977" t="str">
        <f>IF($C1977="","",VLOOKUP($C1977,Baux!$A:$K,8,FALSE))</f>
        <v/>
      </c>
      <c r="G1977" s="12" t="str">
        <f>IF(OR($A1977="",$F1977=""),"",DATE(YEAR($A1977),MONTH($A1977),$F1977))</f>
        <v/>
      </c>
      <c r="H1977" s="13" t="str">
        <f>IF($C1977="","",VLOOKUP($C1977,Baux!$A:$K,6,FALSE))</f>
        <v/>
      </c>
      <c r="I1977" s="13" t="str">
        <f>IF($C1977="","",VLOOKUP($C1977,Baux!$A:$K,7,FALSE))</f>
        <v/>
      </c>
      <c r="J1977" s="13" t="str">
        <f>IF($C1977="","",$H1977+$I1977)</f>
        <v/>
      </c>
      <c r="K1977" s="13" t="str">
        <f>IF($C1977="","",SUMIFS(Banque_Transactions!$E:$E,Banque_Transactions!$G:$G,$C1977&amp;"-"&amp;$B1977))</f>
        <v/>
      </c>
      <c r="L1977" s="13" t="str">
        <f>IF($C1977="","",$J1977-$K1977)</f>
        <v/>
      </c>
      <c r="M1977" t="str">
        <f>IF($C1977="","",IF($L1977&lt;=0,"Payé",IF($K1977=0,"Impayé","Partiel")))</f>
        <v/>
      </c>
    </row>
    <row r="1978" spans="1:13" ht="15">
      <c r="A1978" s="17"/>
      <c r="B1978" t="str">
        <f>IF($A1978="","",YEAR($A1978)*100+MONTH($A1978))</f>
        <v/>
      </c>
      <c r="D1978" t="str">
        <f>IF($C1978="","",VLOOKUP($C1978,Baux!$A:$K,2,FALSE))</f>
        <v/>
      </c>
      <c r="E1978" t="str">
        <f>IF($C1978="","",VLOOKUP(VLOOKUP($C1978,Baux!$A:$K,3,FALSE),Locataires!$A:$I,2,FALSE))</f>
        <v/>
      </c>
      <c r="F1978" t="str">
        <f>IF($C1978="","",VLOOKUP($C1978,Baux!$A:$K,8,FALSE))</f>
        <v/>
      </c>
      <c r="G1978" s="12" t="str">
        <f>IF(OR($A1978="",$F1978=""),"",DATE(YEAR($A1978),MONTH($A1978),$F1978))</f>
        <v/>
      </c>
      <c r="H1978" s="13" t="str">
        <f>IF($C1978="","",VLOOKUP($C1978,Baux!$A:$K,6,FALSE))</f>
        <v/>
      </c>
      <c r="I1978" s="13" t="str">
        <f>IF($C1978="","",VLOOKUP($C1978,Baux!$A:$K,7,FALSE))</f>
        <v/>
      </c>
      <c r="J1978" s="13" t="str">
        <f>IF($C1978="","",$H1978+$I1978)</f>
        <v/>
      </c>
      <c r="K1978" s="13" t="str">
        <f>IF($C1978="","",SUMIFS(Banque_Transactions!$E:$E,Banque_Transactions!$G:$G,$C1978&amp;"-"&amp;$B1978))</f>
        <v/>
      </c>
      <c r="L1978" s="13" t="str">
        <f>IF($C1978="","",$J1978-$K1978)</f>
        <v/>
      </c>
      <c r="M1978" t="str">
        <f>IF($C1978="","",IF($L1978&lt;=0,"Payé",IF($K1978=0,"Impayé","Partiel")))</f>
        <v/>
      </c>
    </row>
    <row r="1979" spans="1:13" ht="15">
      <c r="A1979" s="17"/>
      <c r="B1979" t="str">
        <f>IF($A1979="","",YEAR($A1979)*100+MONTH($A1979))</f>
        <v/>
      </c>
      <c r="D1979" t="str">
        <f>IF($C1979="","",VLOOKUP($C1979,Baux!$A:$K,2,FALSE))</f>
        <v/>
      </c>
      <c r="E1979" t="str">
        <f>IF($C1979="","",VLOOKUP(VLOOKUP($C1979,Baux!$A:$K,3,FALSE),Locataires!$A:$I,2,FALSE))</f>
        <v/>
      </c>
      <c r="F1979" t="str">
        <f>IF($C1979="","",VLOOKUP($C1979,Baux!$A:$K,8,FALSE))</f>
        <v/>
      </c>
      <c r="G1979" s="12" t="str">
        <f>IF(OR($A1979="",$F1979=""),"",DATE(YEAR($A1979),MONTH($A1979),$F1979))</f>
        <v/>
      </c>
      <c r="H1979" s="13" t="str">
        <f>IF($C1979="","",VLOOKUP($C1979,Baux!$A:$K,6,FALSE))</f>
        <v/>
      </c>
      <c r="I1979" s="13" t="str">
        <f>IF($C1979="","",VLOOKUP($C1979,Baux!$A:$K,7,FALSE))</f>
        <v/>
      </c>
      <c r="J1979" s="13" t="str">
        <f>IF($C1979="","",$H1979+$I1979)</f>
        <v/>
      </c>
      <c r="K1979" s="13" t="str">
        <f>IF($C1979="","",SUMIFS(Banque_Transactions!$E:$E,Banque_Transactions!$G:$G,$C1979&amp;"-"&amp;$B1979))</f>
        <v/>
      </c>
      <c r="L1979" s="13" t="str">
        <f>IF($C1979="","",$J1979-$K1979)</f>
        <v/>
      </c>
      <c r="M1979" t="str">
        <f>IF($C1979="","",IF($L1979&lt;=0,"Payé",IF($K1979=0,"Impayé","Partiel")))</f>
        <v/>
      </c>
    </row>
    <row r="1980" spans="1:13" ht="15">
      <c r="A1980" s="17"/>
      <c r="B1980" t="str">
        <f>IF($A1980="","",YEAR($A1980)*100+MONTH($A1980))</f>
        <v/>
      </c>
      <c r="D1980" t="str">
        <f>IF($C1980="","",VLOOKUP($C1980,Baux!$A:$K,2,FALSE))</f>
        <v/>
      </c>
      <c r="E1980" t="str">
        <f>IF($C1980="","",VLOOKUP(VLOOKUP($C1980,Baux!$A:$K,3,FALSE),Locataires!$A:$I,2,FALSE))</f>
        <v/>
      </c>
      <c r="F1980" t="str">
        <f>IF($C1980="","",VLOOKUP($C1980,Baux!$A:$K,8,FALSE))</f>
        <v/>
      </c>
      <c r="G1980" s="12" t="str">
        <f>IF(OR($A1980="",$F1980=""),"",DATE(YEAR($A1980),MONTH($A1980),$F1980))</f>
        <v/>
      </c>
      <c r="H1980" s="13" t="str">
        <f>IF($C1980="","",VLOOKUP($C1980,Baux!$A:$K,6,FALSE))</f>
        <v/>
      </c>
      <c r="I1980" s="13" t="str">
        <f>IF($C1980="","",VLOOKUP($C1980,Baux!$A:$K,7,FALSE))</f>
        <v/>
      </c>
      <c r="J1980" s="13" t="str">
        <f>IF($C1980="","",$H1980+$I1980)</f>
        <v/>
      </c>
      <c r="K1980" s="13" t="str">
        <f>IF($C1980="","",SUMIFS(Banque_Transactions!$E:$E,Banque_Transactions!$G:$G,$C1980&amp;"-"&amp;$B1980))</f>
        <v/>
      </c>
      <c r="L1980" s="13" t="str">
        <f>IF($C1980="","",$J1980-$K1980)</f>
        <v/>
      </c>
      <c r="M1980" t="str">
        <f>IF($C1980="","",IF($L1980&lt;=0,"Payé",IF($K1980=0,"Impayé","Partiel")))</f>
        <v/>
      </c>
    </row>
    <row r="1981" spans="1:13" ht="15">
      <c r="A1981" s="17"/>
      <c r="B1981" t="str">
        <f>IF($A1981="","",YEAR($A1981)*100+MONTH($A1981))</f>
        <v/>
      </c>
      <c r="D1981" t="str">
        <f>IF($C1981="","",VLOOKUP($C1981,Baux!$A:$K,2,FALSE))</f>
        <v/>
      </c>
      <c r="E1981" t="str">
        <f>IF($C1981="","",VLOOKUP(VLOOKUP($C1981,Baux!$A:$K,3,FALSE),Locataires!$A:$I,2,FALSE))</f>
        <v/>
      </c>
      <c r="F1981" t="str">
        <f>IF($C1981="","",VLOOKUP($C1981,Baux!$A:$K,8,FALSE))</f>
        <v/>
      </c>
      <c r="G1981" s="12" t="str">
        <f>IF(OR($A1981="",$F1981=""),"",DATE(YEAR($A1981),MONTH($A1981),$F1981))</f>
        <v/>
      </c>
      <c r="H1981" s="13" t="str">
        <f>IF($C1981="","",VLOOKUP($C1981,Baux!$A:$K,6,FALSE))</f>
        <v/>
      </c>
      <c r="I1981" s="13" t="str">
        <f>IF($C1981="","",VLOOKUP($C1981,Baux!$A:$K,7,FALSE))</f>
        <v/>
      </c>
      <c r="J1981" s="13" t="str">
        <f>IF($C1981="","",$H1981+$I1981)</f>
        <v/>
      </c>
      <c r="K1981" s="13" t="str">
        <f>IF($C1981="","",SUMIFS(Banque_Transactions!$E:$E,Banque_Transactions!$G:$G,$C1981&amp;"-"&amp;$B1981))</f>
        <v/>
      </c>
      <c r="L1981" s="13" t="str">
        <f>IF($C1981="","",$J1981-$K1981)</f>
        <v/>
      </c>
      <c r="M1981" t="str">
        <f>IF($C1981="","",IF($L1981&lt;=0,"Payé",IF($K1981=0,"Impayé","Partiel")))</f>
        <v/>
      </c>
    </row>
    <row r="1982" spans="1:13" ht="15">
      <c r="A1982" s="17"/>
      <c r="B1982" t="str">
        <f>IF($A1982="","",YEAR($A1982)*100+MONTH($A1982))</f>
        <v/>
      </c>
      <c r="D1982" t="str">
        <f>IF($C1982="","",VLOOKUP($C1982,Baux!$A:$K,2,FALSE))</f>
        <v/>
      </c>
      <c r="E1982" t="str">
        <f>IF($C1982="","",VLOOKUP(VLOOKUP($C1982,Baux!$A:$K,3,FALSE),Locataires!$A:$I,2,FALSE))</f>
        <v/>
      </c>
      <c r="F1982" t="str">
        <f>IF($C1982="","",VLOOKUP($C1982,Baux!$A:$K,8,FALSE))</f>
        <v/>
      </c>
      <c r="G1982" s="12" t="str">
        <f>IF(OR($A1982="",$F1982=""),"",DATE(YEAR($A1982),MONTH($A1982),$F1982))</f>
        <v/>
      </c>
      <c r="H1982" s="13" t="str">
        <f>IF($C1982="","",VLOOKUP($C1982,Baux!$A:$K,6,FALSE))</f>
        <v/>
      </c>
      <c r="I1982" s="13" t="str">
        <f>IF($C1982="","",VLOOKUP($C1982,Baux!$A:$K,7,FALSE))</f>
        <v/>
      </c>
      <c r="J1982" s="13" t="str">
        <f>IF($C1982="","",$H1982+$I1982)</f>
        <v/>
      </c>
      <c r="K1982" s="13" t="str">
        <f>IF($C1982="","",SUMIFS(Banque_Transactions!$E:$E,Banque_Transactions!$G:$G,$C1982&amp;"-"&amp;$B1982))</f>
        <v/>
      </c>
      <c r="L1982" s="13" t="str">
        <f>IF($C1982="","",$J1982-$K1982)</f>
        <v/>
      </c>
      <c r="M1982" t="str">
        <f>IF($C1982="","",IF($L1982&lt;=0,"Payé",IF($K1982=0,"Impayé","Partiel")))</f>
        <v/>
      </c>
    </row>
    <row r="1983" spans="1:13" ht="15">
      <c r="A1983" s="17"/>
      <c r="B1983" t="str">
        <f>IF($A1983="","",YEAR($A1983)*100+MONTH($A1983))</f>
        <v/>
      </c>
      <c r="D1983" t="str">
        <f>IF($C1983="","",VLOOKUP($C1983,Baux!$A:$K,2,FALSE))</f>
        <v/>
      </c>
      <c r="E1983" t="str">
        <f>IF($C1983="","",VLOOKUP(VLOOKUP($C1983,Baux!$A:$K,3,FALSE),Locataires!$A:$I,2,FALSE))</f>
        <v/>
      </c>
      <c r="F1983" t="str">
        <f>IF($C1983="","",VLOOKUP($C1983,Baux!$A:$K,8,FALSE))</f>
        <v/>
      </c>
      <c r="G1983" s="12" t="str">
        <f>IF(OR($A1983="",$F1983=""),"",DATE(YEAR($A1983),MONTH($A1983),$F1983))</f>
        <v/>
      </c>
      <c r="H1983" s="13" t="str">
        <f>IF($C1983="","",VLOOKUP($C1983,Baux!$A:$K,6,FALSE))</f>
        <v/>
      </c>
      <c r="I1983" s="13" t="str">
        <f>IF($C1983="","",VLOOKUP($C1983,Baux!$A:$K,7,FALSE))</f>
        <v/>
      </c>
      <c r="J1983" s="13" t="str">
        <f>IF($C1983="","",$H1983+$I1983)</f>
        <v/>
      </c>
      <c r="K1983" s="13" t="str">
        <f>IF($C1983="","",SUMIFS(Banque_Transactions!$E:$E,Banque_Transactions!$G:$G,$C1983&amp;"-"&amp;$B1983))</f>
        <v/>
      </c>
      <c r="L1983" s="13" t="str">
        <f>IF($C1983="","",$J1983-$K1983)</f>
        <v/>
      </c>
      <c r="M1983" t="str">
        <f>IF($C1983="","",IF($L1983&lt;=0,"Payé",IF($K1983=0,"Impayé","Partiel")))</f>
        <v/>
      </c>
    </row>
    <row r="1984" spans="1:13" ht="15">
      <c r="A1984" s="17"/>
      <c r="B1984" t="str">
        <f>IF($A1984="","",YEAR($A1984)*100+MONTH($A1984))</f>
        <v/>
      </c>
      <c r="D1984" t="str">
        <f>IF($C1984="","",VLOOKUP($C1984,Baux!$A:$K,2,FALSE))</f>
        <v/>
      </c>
      <c r="E1984" t="str">
        <f>IF($C1984="","",VLOOKUP(VLOOKUP($C1984,Baux!$A:$K,3,FALSE),Locataires!$A:$I,2,FALSE))</f>
        <v/>
      </c>
      <c r="F1984" t="str">
        <f>IF($C1984="","",VLOOKUP($C1984,Baux!$A:$K,8,FALSE))</f>
        <v/>
      </c>
      <c r="G1984" s="12" t="str">
        <f>IF(OR($A1984="",$F1984=""),"",DATE(YEAR($A1984),MONTH($A1984),$F1984))</f>
        <v/>
      </c>
      <c r="H1984" s="13" t="str">
        <f>IF($C1984="","",VLOOKUP($C1984,Baux!$A:$K,6,FALSE))</f>
        <v/>
      </c>
      <c r="I1984" s="13" t="str">
        <f>IF($C1984="","",VLOOKUP($C1984,Baux!$A:$K,7,FALSE))</f>
        <v/>
      </c>
      <c r="J1984" s="13" t="str">
        <f>IF($C1984="","",$H1984+$I1984)</f>
        <v/>
      </c>
      <c r="K1984" s="13" t="str">
        <f>IF($C1984="","",SUMIFS(Banque_Transactions!$E:$E,Banque_Transactions!$G:$G,$C1984&amp;"-"&amp;$B1984))</f>
        <v/>
      </c>
      <c r="L1984" s="13" t="str">
        <f>IF($C1984="","",$J1984-$K1984)</f>
        <v/>
      </c>
      <c r="M1984" t="str">
        <f>IF($C1984="","",IF($L1984&lt;=0,"Payé",IF($K1984=0,"Impayé","Partiel")))</f>
        <v/>
      </c>
    </row>
    <row r="1985" spans="1:13" ht="15">
      <c r="A1985" s="17"/>
      <c r="B1985" t="str">
        <f>IF($A1985="","",YEAR($A1985)*100+MONTH($A1985))</f>
        <v/>
      </c>
      <c r="D1985" t="str">
        <f>IF($C1985="","",VLOOKUP($C1985,Baux!$A:$K,2,FALSE))</f>
        <v/>
      </c>
      <c r="E1985" t="str">
        <f>IF($C1985="","",VLOOKUP(VLOOKUP($C1985,Baux!$A:$K,3,FALSE),Locataires!$A:$I,2,FALSE))</f>
        <v/>
      </c>
      <c r="F1985" t="str">
        <f>IF($C1985="","",VLOOKUP($C1985,Baux!$A:$K,8,FALSE))</f>
        <v/>
      </c>
      <c r="G1985" s="12" t="str">
        <f>IF(OR($A1985="",$F1985=""),"",DATE(YEAR($A1985),MONTH($A1985),$F1985))</f>
        <v/>
      </c>
      <c r="H1985" s="13" t="str">
        <f>IF($C1985="","",VLOOKUP($C1985,Baux!$A:$K,6,FALSE))</f>
        <v/>
      </c>
      <c r="I1985" s="13" t="str">
        <f>IF($C1985="","",VLOOKUP($C1985,Baux!$A:$K,7,FALSE))</f>
        <v/>
      </c>
      <c r="J1985" s="13" t="str">
        <f>IF($C1985="","",$H1985+$I1985)</f>
        <v/>
      </c>
      <c r="K1985" s="13" t="str">
        <f>IF($C1985="","",SUMIFS(Banque_Transactions!$E:$E,Banque_Transactions!$G:$G,$C1985&amp;"-"&amp;$B1985))</f>
        <v/>
      </c>
      <c r="L1985" s="13" t="str">
        <f>IF($C1985="","",$J1985-$K1985)</f>
        <v/>
      </c>
      <c r="M1985" t="str">
        <f>IF($C1985="","",IF($L1985&lt;=0,"Payé",IF($K1985=0,"Impayé","Partiel")))</f>
        <v/>
      </c>
    </row>
    <row r="1986" spans="1:13" ht="15">
      <c r="A1986" s="17"/>
      <c r="B1986" t="str">
        <f>IF($A1986="","",YEAR($A1986)*100+MONTH($A1986))</f>
        <v/>
      </c>
      <c r="D1986" t="str">
        <f>IF($C1986="","",VLOOKUP($C1986,Baux!$A:$K,2,FALSE))</f>
        <v/>
      </c>
      <c r="E1986" t="str">
        <f>IF($C1986="","",VLOOKUP(VLOOKUP($C1986,Baux!$A:$K,3,FALSE),Locataires!$A:$I,2,FALSE))</f>
        <v/>
      </c>
      <c r="F1986" t="str">
        <f>IF($C1986="","",VLOOKUP($C1986,Baux!$A:$K,8,FALSE))</f>
        <v/>
      </c>
      <c r="G1986" s="12" t="str">
        <f>IF(OR($A1986="",$F1986=""),"",DATE(YEAR($A1986),MONTH($A1986),$F1986))</f>
        <v/>
      </c>
      <c r="H1986" s="13" t="str">
        <f>IF($C1986="","",VLOOKUP($C1986,Baux!$A:$K,6,FALSE))</f>
        <v/>
      </c>
      <c r="I1986" s="13" t="str">
        <f>IF($C1986="","",VLOOKUP($C1986,Baux!$A:$K,7,FALSE))</f>
        <v/>
      </c>
      <c r="J1986" s="13" t="str">
        <f>IF($C1986="","",$H1986+$I1986)</f>
        <v/>
      </c>
      <c r="K1986" s="13" t="str">
        <f>IF($C1986="","",SUMIFS(Banque_Transactions!$E:$E,Banque_Transactions!$G:$G,$C1986&amp;"-"&amp;$B1986))</f>
        <v/>
      </c>
      <c r="L1986" s="13" t="str">
        <f>IF($C1986="","",$J1986-$K1986)</f>
        <v/>
      </c>
      <c r="M1986" t="str">
        <f>IF($C1986="","",IF($L1986&lt;=0,"Payé",IF($K1986=0,"Impayé","Partiel")))</f>
        <v/>
      </c>
    </row>
    <row r="1987" spans="1:13" ht="15">
      <c r="A1987" s="17"/>
      <c r="B1987" t="str">
        <f>IF($A1987="","",YEAR($A1987)*100+MONTH($A1987))</f>
        <v/>
      </c>
      <c r="D1987" t="str">
        <f>IF($C1987="","",VLOOKUP($C1987,Baux!$A:$K,2,FALSE))</f>
        <v/>
      </c>
      <c r="E1987" t="str">
        <f>IF($C1987="","",VLOOKUP(VLOOKUP($C1987,Baux!$A:$K,3,FALSE),Locataires!$A:$I,2,FALSE))</f>
        <v/>
      </c>
      <c r="F1987" t="str">
        <f>IF($C1987="","",VLOOKUP($C1987,Baux!$A:$K,8,FALSE))</f>
        <v/>
      </c>
      <c r="G1987" s="12" t="str">
        <f>IF(OR($A1987="",$F1987=""),"",DATE(YEAR($A1987),MONTH($A1987),$F1987))</f>
        <v/>
      </c>
      <c r="H1987" s="13" t="str">
        <f>IF($C1987="","",VLOOKUP($C1987,Baux!$A:$K,6,FALSE))</f>
        <v/>
      </c>
      <c r="I1987" s="13" t="str">
        <f>IF($C1987="","",VLOOKUP($C1987,Baux!$A:$K,7,FALSE))</f>
        <v/>
      </c>
      <c r="J1987" s="13" t="str">
        <f>IF($C1987="","",$H1987+$I1987)</f>
        <v/>
      </c>
      <c r="K1987" s="13" t="str">
        <f>IF($C1987="","",SUMIFS(Banque_Transactions!$E:$E,Banque_Transactions!$G:$G,$C1987&amp;"-"&amp;$B1987))</f>
        <v/>
      </c>
      <c r="L1987" s="13" t="str">
        <f>IF($C1987="","",$J1987-$K1987)</f>
        <v/>
      </c>
      <c r="M1987" t="str">
        <f>IF($C1987="","",IF($L1987&lt;=0,"Payé",IF($K1987=0,"Impayé","Partiel")))</f>
        <v/>
      </c>
    </row>
    <row r="1988" spans="1:13" ht="15">
      <c r="A1988" s="17"/>
      <c r="B1988" t="str">
        <f>IF($A1988="","",YEAR($A1988)*100+MONTH($A1988))</f>
        <v/>
      </c>
      <c r="D1988" t="str">
        <f>IF($C1988="","",VLOOKUP($C1988,Baux!$A:$K,2,FALSE))</f>
        <v/>
      </c>
      <c r="E1988" t="str">
        <f>IF($C1988="","",VLOOKUP(VLOOKUP($C1988,Baux!$A:$K,3,FALSE),Locataires!$A:$I,2,FALSE))</f>
        <v/>
      </c>
      <c r="F1988" t="str">
        <f>IF($C1988="","",VLOOKUP($C1988,Baux!$A:$K,8,FALSE))</f>
        <v/>
      </c>
      <c r="G1988" s="12" t="str">
        <f>IF(OR($A1988="",$F1988=""),"",DATE(YEAR($A1988),MONTH($A1988),$F1988))</f>
        <v/>
      </c>
      <c r="H1988" s="13" t="str">
        <f>IF($C1988="","",VLOOKUP($C1988,Baux!$A:$K,6,FALSE))</f>
        <v/>
      </c>
      <c r="I1988" s="13" t="str">
        <f>IF($C1988="","",VLOOKUP($C1988,Baux!$A:$K,7,FALSE))</f>
        <v/>
      </c>
      <c r="J1988" s="13" t="str">
        <f>IF($C1988="","",$H1988+$I1988)</f>
        <v/>
      </c>
      <c r="K1988" s="13" t="str">
        <f>IF($C1988="","",SUMIFS(Banque_Transactions!$E:$E,Banque_Transactions!$G:$G,$C1988&amp;"-"&amp;$B1988))</f>
        <v/>
      </c>
      <c r="L1988" s="13" t="str">
        <f>IF($C1988="","",$J1988-$K1988)</f>
        <v/>
      </c>
      <c r="M1988" t="str">
        <f>IF($C1988="","",IF($L1988&lt;=0,"Payé",IF($K1988=0,"Impayé","Partiel")))</f>
        <v/>
      </c>
    </row>
    <row r="1989" spans="1:13" ht="15">
      <c r="A1989" s="17"/>
      <c r="B1989" t="str">
        <f>IF($A1989="","",YEAR($A1989)*100+MONTH($A1989))</f>
        <v/>
      </c>
      <c r="D1989" t="str">
        <f>IF($C1989="","",VLOOKUP($C1989,Baux!$A:$K,2,FALSE))</f>
        <v/>
      </c>
      <c r="E1989" t="str">
        <f>IF($C1989="","",VLOOKUP(VLOOKUP($C1989,Baux!$A:$K,3,FALSE),Locataires!$A:$I,2,FALSE))</f>
        <v/>
      </c>
      <c r="F1989" t="str">
        <f>IF($C1989="","",VLOOKUP($C1989,Baux!$A:$K,8,FALSE))</f>
        <v/>
      </c>
      <c r="G1989" s="12" t="str">
        <f>IF(OR($A1989="",$F1989=""),"",DATE(YEAR($A1989),MONTH($A1989),$F1989))</f>
        <v/>
      </c>
      <c r="H1989" s="13" t="str">
        <f>IF($C1989="","",VLOOKUP($C1989,Baux!$A:$K,6,FALSE))</f>
        <v/>
      </c>
      <c r="I1989" s="13" t="str">
        <f>IF($C1989="","",VLOOKUP($C1989,Baux!$A:$K,7,FALSE))</f>
        <v/>
      </c>
      <c r="J1989" s="13" t="str">
        <f>IF($C1989="","",$H1989+$I1989)</f>
        <v/>
      </c>
      <c r="K1989" s="13" t="str">
        <f>IF($C1989="","",SUMIFS(Banque_Transactions!$E:$E,Banque_Transactions!$G:$G,$C1989&amp;"-"&amp;$B1989))</f>
        <v/>
      </c>
      <c r="L1989" s="13" t="str">
        <f>IF($C1989="","",$J1989-$K1989)</f>
        <v/>
      </c>
      <c r="M1989" t="str">
        <f>IF($C1989="","",IF($L1989&lt;=0,"Payé",IF($K1989=0,"Impayé","Partiel")))</f>
        <v/>
      </c>
    </row>
    <row r="1990" spans="1:13" ht="15">
      <c r="A1990" s="17"/>
      <c r="B1990" t="str">
        <f>IF($A1990="","",YEAR($A1990)*100+MONTH($A1990))</f>
        <v/>
      </c>
      <c r="D1990" t="str">
        <f>IF($C1990="","",VLOOKUP($C1990,Baux!$A:$K,2,FALSE))</f>
        <v/>
      </c>
      <c r="E1990" t="str">
        <f>IF($C1990="","",VLOOKUP(VLOOKUP($C1990,Baux!$A:$K,3,FALSE),Locataires!$A:$I,2,FALSE))</f>
        <v/>
      </c>
      <c r="F1990" t="str">
        <f>IF($C1990="","",VLOOKUP($C1990,Baux!$A:$K,8,FALSE))</f>
        <v/>
      </c>
      <c r="G1990" s="12" t="str">
        <f>IF(OR($A1990="",$F1990=""),"",DATE(YEAR($A1990),MONTH($A1990),$F1990))</f>
        <v/>
      </c>
      <c r="H1990" s="13" t="str">
        <f>IF($C1990="","",VLOOKUP($C1990,Baux!$A:$K,6,FALSE))</f>
        <v/>
      </c>
      <c r="I1990" s="13" t="str">
        <f>IF($C1990="","",VLOOKUP($C1990,Baux!$A:$K,7,FALSE))</f>
        <v/>
      </c>
      <c r="J1990" s="13" t="str">
        <f>IF($C1990="","",$H1990+$I1990)</f>
        <v/>
      </c>
      <c r="K1990" s="13" t="str">
        <f>IF($C1990="","",SUMIFS(Banque_Transactions!$E:$E,Banque_Transactions!$G:$G,$C1990&amp;"-"&amp;$B1990))</f>
        <v/>
      </c>
      <c r="L1990" s="13" t="str">
        <f>IF($C1990="","",$J1990-$K1990)</f>
        <v/>
      </c>
      <c r="M1990" t="str">
        <f>IF($C1990="","",IF($L1990&lt;=0,"Payé",IF($K1990=0,"Impayé","Partiel")))</f>
        <v/>
      </c>
    </row>
    <row r="1991" spans="1:13" ht="15">
      <c r="A1991" s="17"/>
      <c r="B1991" t="str">
        <f>IF($A1991="","",YEAR($A1991)*100+MONTH($A1991))</f>
        <v/>
      </c>
      <c r="D1991" t="str">
        <f>IF($C1991="","",VLOOKUP($C1991,Baux!$A:$K,2,FALSE))</f>
        <v/>
      </c>
      <c r="E1991" t="str">
        <f>IF($C1991="","",VLOOKUP(VLOOKUP($C1991,Baux!$A:$K,3,FALSE),Locataires!$A:$I,2,FALSE))</f>
        <v/>
      </c>
      <c r="F1991" t="str">
        <f>IF($C1991="","",VLOOKUP($C1991,Baux!$A:$K,8,FALSE))</f>
        <v/>
      </c>
      <c r="G1991" s="12" t="str">
        <f>IF(OR($A1991="",$F1991=""),"",DATE(YEAR($A1991),MONTH($A1991),$F1991))</f>
        <v/>
      </c>
      <c r="H1991" s="13" t="str">
        <f>IF($C1991="","",VLOOKUP($C1991,Baux!$A:$K,6,FALSE))</f>
        <v/>
      </c>
      <c r="I1991" s="13" t="str">
        <f>IF($C1991="","",VLOOKUP($C1991,Baux!$A:$K,7,FALSE))</f>
        <v/>
      </c>
      <c r="J1991" s="13" t="str">
        <f>IF($C1991="","",$H1991+$I1991)</f>
        <v/>
      </c>
      <c r="K1991" s="13" t="str">
        <f>IF($C1991="","",SUMIFS(Banque_Transactions!$E:$E,Banque_Transactions!$G:$G,$C1991&amp;"-"&amp;$B1991))</f>
        <v/>
      </c>
      <c r="L1991" s="13" t="str">
        <f>IF($C1991="","",$J1991-$K1991)</f>
        <v/>
      </c>
      <c r="M1991" t="str">
        <f>IF($C1991="","",IF($L1991&lt;=0,"Payé",IF($K1991=0,"Impayé","Partiel")))</f>
        <v/>
      </c>
    </row>
    <row r="1992" spans="1:13" ht="15">
      <c r="A1992" s="17"/>
      <c r="B1992" t="str">
        <f>IF($A1992="","",YEAR($A1992)*100+MONTH($A1992))</f>
        <v/>
      </c>
      <c r="D1992" t="str">
        <f>IF($C1992="","",VLOOKUP($C1992,Baux!$A:$K,2,FALSE))</f>
        <v/>
      </c>
      <c r="E1992" t="str">
        <f>IF($C1992="","",VLOOKUP(VLOOKUP($C1992,Baux!$A:$K,3,FALSE),Locataires!$A:$I,2,FALSE))</f>
        <v/>
      </c>
      <c r="F1992" t="str">
        <f>IF($C1992="","",VLOOKUP($C1992,Baux!$A:$K,8,FALSE))</f>
        <v/>
      </c>
      <c r="G1992" s="12" t="str">
        <f>IF(OR($A1992="",$F1992=""),"",DATE(YEAR($A1992),MONTH($A1992),$F1992))</f>
        <v/>
      </c>
      <c r="H1992" s="13" t="str">
        <f>IF($C1992="","",VLOOKUP($C1992,Baux!$A:$K,6,FALSE))</f>
        <v/>
      </c>
      <c r="I1992" s="13" t="str">
        <f>IF($C1992="","",VLOOKUP($C1992,Baux!$A:$K,7,FALSE))</f>
        <v/>
      </c>
      <c r="J1992" s="13" t="str">
        <f>IF($C1992="","",$H1992+$I1992)</f>
        <v/>
      </c>
      <c r="K1992" s="13" t="str">
        <f>IF($C1992="","",SUMIFS(Banque_Transactions!$E:$E,Banque_Transactions!$G:$G,$C1992&amp;"-"&amp;$B1992))</f>
        <v/>
      </c>
      <c r="L1992" s="13" t="str">
        <f>IF($C1992="","",$J1992-$K1992)</f>
        <v/>
      </c>
      <c r="M1992" t="str">
        <f>IF($C1992="","",IF($L1992&lt;=0,"Payé",IF($K1992=0,"Impayé","Partiel")))</f>
        <v/>
      </c>
    </row>
    <row r="1993" spans="1:13" ht="15">
      <c r="A1993" s="17"/>
      <c r="B1993" t="str">
        <f>IF($A1993="","",YEAR($A1993)*100+MONTH($A1993))</f>
        <v/>
      </c>
      <c r="D1993" t="str">
        <f>IF($C1993="","",VLOOKUP($C1993,Baux!$A:$K,2,FALSE))</f>
        <v/>
      </c>
      <c r="E1993" t="str">
        <f>IF($C1993="","",VLOOKUP(VLOOKUP($C1993,Baux!$A:$K,3,FALSE),Locataires!$A:$I,2,FALSE))</f>
        <v/>
      </c>
      <c r="F1993" t="str">
        <f>IF($C1993="","",VLOOKUP($C1993,Baux!$A:$K,8,FALSE))</f>
        <v/>
      </c>
      <c r="G1993" s="12" t="str">
        <f>IF(OR($A1993="",$F1993=""),"",DATE(YEAR($A1993),MONTH($A1993),$F1993))</f>
        <v/>
      </c>
      <c r="H1993" s="13" t="str">
        <f>IF($C1993="","",VLOOKUP($C1993,Baux!$A:$K,6,FALSE))</f>
        <v/>
      </c>
      <c r="I1993" s="13" t="str">
        <f>IF($C1993="","",VLOOKUP($C1993,Baux!$A:$K,7,FALSE))</f>
        <v/>
      </c>
      <c r="J1993" s="13" t="str">
        <f>IF($C1993="","",$H1993+$I1993)</f>
        <v/>
      </c>
      <c r="K1993" s="13" t="str">
        <f>IF($C1993="","",SUMIFS(Banque_Transactions!$E:$E,Banque_Transactions!$G:$G,$C1993&amp;"-"&amp;$B1993))</f>
        <v/>
      </c>
      <c r="L1993" s="13" t="str">
        <f>IF($C1993="","",$J1993-$K1993)</f>
        <v/>
      </c>
      <c r="M1993" t="str">
        <f>IF($C1993="","",IF($L1993&lt;=0,"Payé",IF($K1993=0,"Impayé","Partiel")))</f>
        <v/>
      </c>
    </row>
    <row r="1994" spans="1:13" ht="15">
      <c r="A1994" s="17"/>
      <c r="B1994" t="str">
        <f>IF($A1994="","",YEAR($A1994)*100+MONTH($A1994))</f>
        <v/>
      </c>
      <c r="D1994" t="str">
        <f>IF($C1994="","",VLOOKUP($C1994,Baux!$A:$K,2,FALSE))</f>
        <v/>
      </c>
      <c r="E1994" t="str">
        <f>IF($C1994="","",VLOOKUP(VLOOKUP($C1994,Baux!$A:$K,3,FALSE),Locataires!$A:$I,2,FALSE))</f>
        <v/>
      </c>
      <c r="F1994" t="str">
        <f>IF($C1994="","",VLOOKUP($C1994,Baux!$A:$K,8,FALSE))</f>
        <v/>
      </c>
      <c r="G1994" s="12" t="str">
        <f>IF(OR($A1994="",$F1994=""),"",DATE(YEAR($A1994),MONTH($A1994),$F1994))</f>
        <v/>
      </c>
      <c r="H1994" s="13" t="str">
        <f>IF($C1994="","",VLOOKUP($C1994,Baux!$A:$K,6,FALSE))</f>
        <v/>
      </c>
      <c r="I1994" s="13" t="str">
        <f>IF($C1994="","",VLOOKUP($C1994,Baux!$A:$K,7,FALSE))</f>
        <v/>
      </c>
      <c r="J1994" s="13" t="str">
        <f>IF($C1994="","",$H1994+$I1994)</f>
        <v/>
      </c>
      <c r="K1994" s="13" t="str">
        <f>IF($C1994="","",SUMIFS(Banque_Transactions!$E:$E,Banque_Transactions!$G:$G,$C1994&amp;"-"&amp;$B1994))</f>
        <v/>
      </c>
      <c r="L1994" s="13" t="str">
        <f>IF($C1994="","",$J1994-$K1994)</f>
        <v/>
      </c>
      <c r="M1994" t="str">
        <f>IF($C1994="","",IF($L1994&lt;=0,"Payé",IF($K1994=0,"Impayé","Partiel")))</f>
        <v/>
      </c>
    </row>
    <row r="1995" spans="1:13" ht="15">
      <c r="A1995" s="17"/>
      <c r="B1995" t="str">
        <f>IF($A1995="","",YEAR($A1995)*100+MONTH($A1995))</f>
        <v/>
      </c>
      <c r="D1995" t="str">
        <f>IF($C1995="","",VLOOKUP($C1995,Baux!$A:$K,2,FALSE))</f>
        <v/>
      </c>
      <c r="E1995" t="str">
        <f>IF($C1995="","",VLOOKUP(VLOOKUP($C1995,Baux!$A:$K,3,FALSE),Locataires!$A:$I,2,FALSE))</f>
        <v/>
      </c>
      <c r="F1995" t="str">
        <f>IF($C1995="","",VLOOKUP($C1995,Baux!$A:$K,8,FALSE))</f>
        <v/>
      </c>
      <c r="G1995" s="12" t="str">
        <f>IF(OR($A1995="",$F1995=""),"",DATE(YEAR($A1995),MONTH($A1995),$F1995))</f>
        <v/>
      </c>
      <c r="H1995" s="13" t="str">
        <f>IF($C1995="","",VLOOKUP($C1995,Baux!$A:$K,6,FALSE))</f>
        <v/>
      </c>
      <c r="I1995" s="13" t="str">
        <f>IF($C1995="","",VLOOKUP($C1995,Baux!$A:$K,7,FALSE))</f>
        <v/>
      </c>
      <c r="J1995" s="13" t="str">
        <f>IF($C1995="","",$H1995+$I1995)</f>
        <v/>
      </c>
      <c r="K1995" s="13" t="str">
        <f>IF($C1995="","",SUMIFS(Banque_Transactions!$E:$E,Banque_Transactions!$G:$G,$C1995&amp;"-"&amp;$B1995))</f>
        <v/>
      </c>
      <c r="L1995" s="13" t="str">
        <f>IF($C1995="","",$J1995-$K1995)</f>
        <v/>
      </c>
      <c r="M1995" t="str">
        <f>IF($C1995="","",IF($L1995&lt;=0,"Payé",IF($K1995=0,"Impayé","Partiel")))</f>
        <v/>
      </c>
    </row>
    <row r="1996" spans="1:13" ht="15">
      <c r="A1996" s="17"/>
      <c r="B1996" t="str">
        <f>IF($A1996="","",YEAR($A1996)*100+MONTH($A1996))</f>
        <v/>
      </c>
      <c r="D1996" t="str">
        <f>IF($C1996="","",VLOOKUP($C1996,Baux!$A:$K,2,FALSE))</f>
        <v/>
      </c>
      <c r="E1996" t="str">
        <f>IF($C1996="","",VLOOKUP(VLOOKUP($C1996,Baux!$A:$K,3,FALSE),Locataires!$A:$I,2,FALSE))</f>
        <v/>
      </c>
      <c r="F1996" t="str">
        <f>IF($C1996="","",VLOOKUP($C1996,Baux!$A:$K,8,FALSE))</f>
        <v/>
      </c>
      <c r="G1996" s="12" t="str">
        <f>IF(OR($A1996="",$F1996=""),"",DATE(YEAR($A1996),MONTH($A1996),$F1996))</f>
        <v/>
      </c>
      <c r="H1996" s="13" t="str">
        <f>IF($C1996="","",VLOOKUP($C1996,Baux!$A:$K,6,FALSE))</f>
        <v/>
      </c>
      <c r="I1996" s="13" t="str">
        <f>IF($C1996="","",VLOOKUP($C1996,Baux!$A:$K,7,FALSE))</f>
        <v/>
      </c>
      <c r="J1996" s="13" t="str">
        <f>IF($C1996="","",$H1996+$I1996)</f>
        <v/>
      </c>
      <c r="K1996" s="13" t="str">
        <f>IF($C1996="","",SUMIFS(Banque_Transactions!$E:$E,Banque_Transactions!$G:$G,$C1996&amp;"-"&amp;$B1996))</f>
        <v/>
      </c>
      <c r="L1996" s="13" t="str">
        <f>IF($C1996="","",$J1996-$K1996)</f>
        <v/>
      </c>
      <c r="M1996" t="str">
        <f>IF($C1996="","",IF($L1996&lt;=0,"Payé",IF($K1996=0,"Impayé","Partiel")))</f>
        <v/>
      </c>
    </row>
    <row r="1997" spans="1:13" ht="15">
      <c r="A1997" s="17"/>
      <c r="B1997" t="str">
        <f>IF($A1997="","",YEAR($A1997)*100+MONTH($A1997))</f>
        <v/>
      </c>
      <c r="D1997" t="str">
        <f>IF($C1997="","",VLOOKUP($C1997,Baux!$A:$K,2,FALSE))</f>
        <v/>
      </c>
      <c r="E1997" t="str">
        <f>IF($C1997="","",VLOOKUP(VLOOKUP($C1997,Baux!$A:$K,3,FALSE),Locataires!$A:$I,2,FALSE))</f>
        <v/>
      </c>
      <c r="F1997" t="str">
        <f>IF($C1997="","",VLOOKUP($C1997,Baux!$A:$K,8,FALSE))</f>
        <v/>
      </c>
      <c r="G1997" s="12" t="str">
        <f>IF(OR($A1997="",$F1997=""),"",DATE(YEAR($A1997),MONTH($A1997),$F1997))</f>
        <v/>
      </c>
      <c r="H1997" s="13" t="str">
        <f>IF($C1997="","",VLOOKUP($C1997,Baux!$A:$K,6,FALSE))</f>
        <v/>
      </c>
      <c r="I1997" s="13" t="str">
        <f>IF($C1997="","",VLOOKUP($C1997,Baux!$A:$K,7,FALSE))</f>
        <v/>
      </c>
      <c r="J1997" s="13" t="str">
        <f>IF($C1997="","",$H1997+$I1997)</f>
        <v/>
      </c>
      <c r="K1997" s="13" t="str">
        <f>IF($C1997="","",SUMIFS(Banque_Transactions!$E:$E,Banque_Transactions!$G:$G,$C1997&amp;"-"&amp;$B1997))</f>
        <v/>
      </c>
      <c r="L1997" s="13" t="str">
        <f>IF($C1997="","",$J1997-$K1997)</f>
        <v/>
      </c>
      <c r="M1997" t="str">
        <f>IF($C1997="","",IF($L1997&lt;=0,"Payé",IF($K1997=0,"Impayé","Partiel")))</f>
        <v/>
      </c>
    </row>
    <row r="1998" spans="1:13" ht="15">
      <c r="A1998" s="17"/>
      <c r="B1998" t="str">
        <f>IF($A1998="","",YEAR($A1998)*100+MONTH($A1998))</f>
        <v/>
      </c>
      <c r="D1998" t="str">
        <f>IF($C1998="","",VLOOKUP($C1998,Baux!$A:$K,2,FALSE))</f>
        <v/>
      </c>
      <c r="E1998" t="str">
        <f>IF($C1998="","",VLOOKUP(VLOOKUP($C1998,Baux!$A:$K,3,FALSE),Locataires!$A:$I,2,FALSE))</f>
        <v/>
      </c>
      <c r="F1998" t="str">
        <f>IF($C1998="","",VLOOKUP($C1998,Baux!$A:$K,8,FALSE))</f>
        <v/>
      </c>
      <c r="G1998" s="12" t="str">
        <f>IF(OR($A1998="",$F1998=""),"",DATE(YEAR($A1998),MONTH($A1998),$F1998))</f>
        <v/>
      </c>
      <c r="H1998" s="13" t="str">
        <f>IF($C1998="","",VLOOKUP($C1998,Baux!$A:$K,6,FALSE))</f>
        <v/>
      </c>
      <c r="I1998" s="13" t="str">
        <f>IF($C1998="","",VLOOKUP($C1998,Baux!$A:$K,7,FALSE))</f>
        <v/>
      </c>
      <c r="J1998" s="13" t="str">
        <f>IF($C1998="","",$H1998+$I1998)</f>
        <v/>
      </c>
      <c r="K1998" s="13" t="str">
        <f>IF($C1998="","",SUMIFS(Banque_Transactions!$E:$E,Banque_Transactions!$G:$G,$C1998&amp;"-"&amp;$B1998))</f>
        <v/>
      </c>
      <c r="L1998" s="13" t="str">
        <f>IF($C1998="","",$J1998-$K1998)</f>
        <v/>
      </c>
      <c r="M1998" t="str">
        <f>IF($C1998="","",IF($L1998&lt;=0,"Payé",IF($K1998=0,"Impayé","Partiel")))</f>
        <v/>
      </c>
    </row>
    <row r="1999" spans="1:13" ht="15">
      <c r="A1999" s="17"/>
      <c r="B1999" t="str">
        <f>IF($A1999="","",YEAR($A1999)*100+MONTH($A1999))</f>
        <v/>
      </c>
      <c r="D1999" t="str">
        <f>IF($C1999="","",VLOOKUP($C1999,Baux!$A:$K,2,FALSE))</f>
        <v/>
      </c>
      <c r="E1999" t="str">
        <f>IF($C1999="","",VLOOKUP(VLOOKUP($C1999,Baux!$A:$K,3,FALSE),Locataires!$A:$I,2,FALSE))</f>
        <v/>
      </c>
      <c r="F1999" t="str">
        <f>IF($C1999="","",VLOOKUP($C1999,Baux!$A:$K,8,FALSE))</f>
        <v/>
      </c>
      <c r="G1999" s="12" t="str">
        <f>IF(OR($A1999="",$F1999=""),"",DATE(YEAR($A1999),MONTH($A1999),$F1999))</f>
        <v/>
      </c>
      <c r="H1999" s="13" t="str">
        <f>IF($C1999="","",VLOOKUP($C1999,Baux!$A:$K,6,FALSE))</f>
        <v/>
      </c>
      <c r="I1999" s="13" t="str">
        <f>IF($C1999="","",VLOOKUP($C1999,Baux!$A:$K,7,FALSE))</f>
        <v/>
      </c>
      <c r="J1999" s="13" t="str">
        <f>IF($C1999="","",$H1999+$I1999)</f>
        <v/>
      </c>
      <c r="K1999" s="13" t="str">
        <f>IF($C1999="","",SUMIFS(Banque_Transactions!$E:$E,Banque_Transactions!$G:$G,$C1999&amp;"-"&amp;$B1999))</f>
        <v/>
      </c>
      <c r="L1999" s="13" t="str">
        <f>IF($C1999="","",$J1999-$K1999)</f>
        <v/>
      </c>
      <c r="M1999" t="str">
        <f>IF($C1999="","",IF($L1999&lt;=0,"Payé",IF($K1999=0,"Impayé","Partiel")))</f>
        <v/>
      </c>
    </row>
    <row r="2000" spans="1:13" ht="15">
      <c r="A2000" s="17"/>
      <c r="B2000" t="str">
        <f>IF($A2000="","",YEAR($A2000)*100+MONTH($A2000))</f>
        <v/>
      </c>
      <c r="D2000" t="str">
        <f>IF($C2000="","",VLOOKUP($C2000,Baux!$A:$K,2,FALSE))</f>
        <v/>
      </c>
      <c r="E2000" t="str">
        <f>IF($C2000="","",VLOOKUP(VLOOKUP($C2000,Baux!$A:$K,3,FALSE),Locataires!$A:$I,2,FALSE))</f>
        <v/>
      </c>
      <c r="F2000" t="str">
        <f>IF($C2000="","",VLOOKUP($C2000,Baux!$A:$K,8,FALSE))</f>
        <v/>
      </c>
      <c r="G2000" s="12" t="str">
        <f>IF(OR($A2000="",$F2000=""),"",DATE(YEAR($A2000),MONTH($A2000),$F2000))</f>
        <v/>
      </c>
      <c r="H2000" s="13" t="str">
        <f>IF($C2000="","",VLOOKUP($C2000,Baux!$A:$K,6,FALSE))</f>
        <v/>
      </c>
      <c r="I2000" s="13" t="str">
        <f>IF($C2000="","",VLOOKUP($C2000,Baux!$A:$K,7,FALSE))</f>
        <v/>
      </c>
      <c r="J2000" s="13" t="str">
        <f>IF($C2000="","",$H2000+$I2000)</f>
        <v/>
      </c>
      <c r="K2000" s="13" t="str">
        <f>IF($C2000="","",SUMIFS(Banque_Transactions!$E:$E,Banque_Transactions!$G:$G,$C2000&amp;"-"&amp;$B2000))</f>
        <v/>
      </c>
      <c r="L2000" s="13" t="str">
        <f>IF($C2000="","",$J2000-$K2000)</f>
        <v/>
      </c>
      <c r="M2000" t="str">
        <f>IF($C2000="","",IF($L2000&lt;=0,"Payé",IF($K2000=0,"Impayé","Partiel")))</f>
        <v/>
      </c>
    </row>
    <row r="2001" spans="1:13" ht="15">
      <c r="A2001" s="17"/>
      <c r="B2001" t="str">
        <f>IF($A2001="","",YEAR($A2001)*100+MONTH($A2001))</f>
        <v/>
      </c>
      <c r="D2001" t="str">
        <f>IF($C2001="","",VLOOKUP($C2001,Baux!$A:$K,2,FALSE))</f>
        <v/>
      </c>
      <c r="E2001" t="str">
        <f>IF($C2001="","",VLOOKUP(VLOOKUP($C2001,Baux!$A:$K,3,FALSE),Locataires!$A:$I,2,FALSE))</f>
        <v/>
      </c>
      <c r="F2001" t="str">
        <f>IF($C2001="","",VLOOKUP($C2001,Baux!$A:$K,8,FALSE))</f>
        <v/>
      </c>
      <c r="G2001" s="12" t="str">
        <f>IF(OR($A2001="",$F2001=""),"",DATE(YEAR($A2001),MONTH($A2001),$F2001))</f>
        <v/>
      </c>
      <c r="H2001" s="13" t="str">
        <f>IF($C2001="","",VLOOKUP($C2001,Baux!$A:$K,6,FALSE))</f>
        <v/>
      </c>
      <c r="I2001" s="13" t="str">
        <f>IF($C2001="","",VLOOKUP($C2001,Baux!$A:$K,7,FALSE))</f>
        <v/>
      </c>
      <c r="J2001" s="13" t="str">
        <f>IF($C2001="","",$H2001+$I2001)</f>
        <v/>
      </c>
      <c r="K2001" s="13" t="str">
        <f>IF($C2001="","",SUMIFS(Banque_Transactions!$E:$E,Banque_Transactions!$G:$G,$C2001&amp;"-"&amp;$B2001))</f>
        <v/>
      </c>
      <c r="L2001" s="13" t="str">
        <f>IF($C2001="","",$J2001-$K2001)</f>
        <v/>
      </c>
      <c r="M2001" t="str">
        <f>IF($C2001="","",IF($L2001&lt;=0,"Payé",IF($K2001=0,"Impayé","Partiel")))</f>
        <v/>
      </c>
    </row>
    <row r="2002" spans="1:13" ht="15">
      <c r="A2002" s="17"/>
      <c r="B2002" t="str">
        <f>IF($A2002="","",YEAR($A2002)*100+MONTH($A2002))</f>
        <v/>
      </c>
      <c r="D2002" t="str">
        <f>IF($C2002="","",VLOOKUP($C2002,Baux!$A:$K,2,FALSE))</f>
        <v/>
      </c>
      <c r="E2002" t="str">
        <f>IF($C2002="","",VLOOKUP(VLOOKUP($C2002,Baux!$A:$K,3,FALSE),Locataires!$A:$I,2,FALSE))</f>
        <v/>
      </c>
      <c r="F2002" t="str">
        <f>IF($C2002="","",VLOOKUP($C2002,Baux!$A:$K,8,FALSE))</f>
        <v/>
      </c>
      <c r="G2002" s="12" t="str">
        <f>IF(OR($A2002="",$F2002=""),"",DATE(YEAR($A2002),MONTH($A2002),$F2002))</f>
        <v/>
      </c>
      <c r="H2002" s="13" t="str">
        <f>IF($C2002="","",VLOOKUP($C2002,Baux!$A:$K,6,FALSE))</f>
        <v/>
      </c>
      <c r="I2002" s="13" t="str">
        <f>IF($C2002="","",VLOOKUP($C2002,Baux!$A:$K,7,FALSE))</f>
        <v/>
      </c>
      <c r="J2002" s="13" t="str">
        <f>IF($C2002="","",$H2002+$I2002)</f>
        <v/>
      </c>
      <c r="K2002" s="13" t="str">
        <f>IF($C2002="","",SUMIFS(Banque_Transactions!$E:$E,Banque_Transactions!$G:$G,$C2002&amp;"-"&amp;$B2002))</f>
        <v/>
      </c>
      <c r="L2002" s="13" t="str">
        <f>IF($C2002="","",$J2002-$K2002)</f>
        <v/>
      </c>
      <c r="M2002" t="str">
        <f>IF($C2002="","",IF($L2002&lt;=0,"Payé",IF($K2002=0,"Impayé","Partiel")))</f>
        <v/>
      </c>
    </row>
    <row r="2003" spans="1:13" ht="15">
      <c r="A2003" s="17"/>
      <c r="B2003" t="str">
        <f>IF($A2003="","",YEAR($A2003)*100+MONTH($A2003))</f>
        <v/>
      </c>
      <c r="D2003" t="str">
        <f>IF($C2003="","",VLOOKUP($C2003,Baux!$A:$K,2,FALSE))</f>
        <v/>
      </c>
      <c r="E2003" t="str">
        <f>IF($C2003="","",VLOOKUP(VLOOKUP($C2003,Baux!$A:$K,3,FALSE),Locataires!$A:$I,2,FALSE))</f>
        <v/>
      </c>
      <c r="F2003" t="str">
        <f>IF($C2003="","",VLOOKUP($C2003,Baux!$A:$K,8,FALSE))</f>
        <v/>
      </c>
      <c r="G2003" s="12" t="str">
        <f>IF(OR($A2003="",$F2003=""),"",DATE(YEAR($A2003),MONTH($A2003),$F2003))</f>
        <v/>
      </c>
      <c r="H2003" s="13" t="str">
        <f>IF($C2003="","",VLOOKUP($C2003,Baux!$A:$K,6,FALSE))</f>
        <v/>
      </c>
      <c r="I2003" s="13" t="str">
        <f>IF($C2003="","",VLOOKUP($C2003,Baux!$A:$K,7,FALSE))</f>
        <v/>
      </c>
      <c r="J2003" s="13" t="str">
        <f>IF($C2003="","",$H2003+$I2003)</f>
        <v/>
      </c>
      <c r="K2003" s="13" t="str">
        <f>IF($C2003="","",SUMIFS(Banque_Transactions!$E:$E,Banque_Transactions!$G:$G,$C2003&amp;"-"&amp;$B2003))</f>
        <v/>
      </c>
      <c r="L2003" s="13" t="str">
        <f>IF($C2003="","",$J2003-$K2003)</f>
        <v/>
      </c>
      <c r="M2003" t="str">
        <f>IF($C2003="","",IF($L2003&lt;=0,"Payé",IF($K2003=0,"Impayé","Partiel")))</f>
        <v/>
      </c>
    </row>
    <row r="2004" spans="1:13" ht="15">
      <c r="A2004" s="17"/>
      <c r="B2004" t="str">
        <f>IF($A2004="","",YEAR($A2004)*100+MONTH($A2004))</f>
        <v/>
      </c>
      <c r="D2004" t="str">
        <f>IF($C2004="","",VLOOKUP($C2004,Baux!$A:$K,2,FALSE))</f>
        <v/>
      </c>
      <c r="E2004" t="str">
        <f>IF($C2004="","",VLOOKUP(VLOOKUP($C2004,Baux!$A:$K,3,FALSE),Locataires!$A:$I,2,FALSE))</f>
        <v/>
      </c>
      <c r="F2004" t="str">
        <f>IF($C2004="","",VLOOKUP($C2004,Baux!$A:$K,8,FALSE))</f>
        <v/>
      </c>
      <c r="G2004" s="12" t="str">
        <f>IF(OR($A2004="",$F2004=""),"",DATE(YEAR($A2004),MONTH($A2004),$F2004))</f>
        <v/>
      </c>
      <c r="H2004" s="13" t="str">
        <f>IF($C2004="","",VLOOKUP($C2004,Baux!$A:$K,6,FALSE))</f>
        <v/>
      </c>
      <c r="I2004" s="13" t="str">
        <f>IF($C2004="","",VLOOKUP($C2004,Baux!$A:$K,7,FALSE))</f>
        <v/>
      </c>
      <c r="J2004" s="13" t="str">
        <f>IF($C2004="","",$H2004+$I2004)</f>
        <v/>
      </c>
      <c r="K2004" s="13" t="str">
        <f>IF($C2004="","",SUMIFS(Banque_Transactions!$E:$E,Banque_Transactions!$G:$G,$C2004&amp;"-"&amp;$B2004))</f>
        <v/>
      </c>
      <c r="L2004" s="13" t="str">
        <f>IF($C2004="","",$J2004-$K2004)</f>
        <v/>
      </c>
      <c r="M2004" t="str">
        <f>IF($C2004="","",IF($L2004&lt;=0,"Payé",IF($K2004=0,"Impayé","Partiel")))</f>
        <v/>
      </c>
    </row>
    <row r="2005" spans="1:13" ht="15">
      <c r="A2005" s="17"/>
      <c r="B2005" t="str">
        <f>IF($A2005="","",YEAR($A2005)*100+MONTH($A2005))</f>
        <v/>
      </c>
      <c r="D2005" t="str">
        <f>IF($C2005="","",VLOOKUP($C2005,Baux!$A:$K,2,FALSE))</f>
        <v/>
      </c>
      <c r="E2005" t="str">
        <f>IF($C2005="","",VLOOKUP(VLOOKUP($C2005,Baux!$A:$K,3,FALSE),Locataires!$A:$I,2,FALSE))</f>
        <v/>
      </c>
      <c r="F2005" t="str">
        <f>IF($C2005="","",VLOOKUP($C2005,Baux!$A:$K,8,FALSE))</f>
        <v/>
      </c>
      <c r="G2005" s="12" t="str">
        <f>IF(OR($A2005="",$F2005=""),"",DATE(YEAR($A2005),MONTH($A2005),$F2005))</f>
        <v/>
      </c>
      <c r="H2005" s="13" t="str">
        <f>IF($C2005="","",VLOOKUP($C2005,Baux!$A:$K,6,FALSE))</f>
        <v/>
      </c>
      <c r="I2005" s="13" t="str">
        <f>IF($C2005="","",VLOOKUP($C2005,Baux!$A:$K,7,FALSE))</f>
        <v/>
      </c>
      <c r="J2005" s="13" t="str">
        <f>IF($C2005="","",$H2005+$I2005)</f>
        <v/>
      </c>
      <c r="K2005" s="13" t="str">
        <f>IF($C2005="","",SUMIFS(Banque_Transactions!$E:$E,Banque_Transactions!$G:$G,$C2005&amp;"-"&amp;$B2005))</f>
        <v/>
      </c>
      <c r="L2005" s="13" t="str">
        <f>IF($C2005="","",$J2005-$K2005)</f>
        <v/>
      </c>
      <c r="M2005" t="str">
        <f>IF($C2005="","",IF($L2005&lt;=0,"Payé",IF($K2005=0,"Impayé","Partiel")))</f>
        <v/>
      </c>
    </row>
    <row r="2006" spans="1:13" ht="15">
      <c r="A2006" s="17"/>
      <c r="B2006" t="str">
        <f>IF($A2006="","",YEAR($A2006)*100+MONTH($A2006))</f>
        <v/>
      </c>
      <c r="D2006" t="str">
        <f>IF($C2006="","",VLOOKUP($C2006,Baux!$A:$K,2,FALSE))</f>
        <v/>
      </c>
      <c r="E2006" t="str">
        <f>IF($C2006="","",VLOOKUP(VLOOKUP($C2006,Baux!$A:$K,3,FALSE),Locataires!$A:$I,2,FALSE))</f>
        <v/>
      </c>
      <c r="F2006" t="str">
        <f>IF($C2006="","",VLOOKUP($C2006,Baux!$A:$K,8,FALSE))</f>
        <v/>
      </c>
      <c r="G2006" s="12" t="str">
        <f>IF(OR($A2006="",$F2006=""),"",DATE(YEAR($A2006),MONTH($A2006),$F2006))</f>
        <v/>
      </c>
      <c r="H2006" s="13" t="str">
        <f>IF($C2006="","",VLOOKUP($C2006,Baux!$A:$K,6,FALSE))</f>
        <v/>
      </c>
      <c r="I2006" s="13" t="str">
        <f>IF($C2006="","",VLOOKUP($C2006,Baux!$A:$K,7,FALSE))</f>
        <v/>
      </c>
      <c r="J2006" s="13" t="str">
        <f>IF($C2006="","",$H2006+$I2006)</f>
        <v/>
      </c>
      <c r="K2006" s="13" t="str">
        <f>IF($C2006="","",SUMIFS(Banque_Transactions!$E:$E,Banque_Transactions!$G:$G,$C2006&amp;"-"&amp;$B2006))</f>
        <v/>
      </c>
      <c r="L2006" s="13" t="str">
        <f>IF($C2006="","",$J2006-$K2006)</f>
        <v/>
      </c>
      <c r="M2006" t="str">
        <f>IF($C2006="","",IF($L2006&lt;=0,"Payé",IF($K2006=0,"Impayé","Partiel")))</f>
        <v/>
      </c>
    </row>
    <row r="2007" spans="1:13" ht="15">
      <c r="A2007" s="17"/>
      <c r="B2007" t="str">
        <f>IF($A2007="","",YEAR($A2007)*100+MONTH($A2007))</f>
        <v/>
      </c>
      <c r="D2007" t="str">
        <f>IF($C2007="","",VLOOKUP($C2007,Baux!$A:$K,2,FALSE))</f>
        <v/>
      </c>
      <c r="E2007" t="str">
        <f>IF($C2007="","",VLOOKUP(VLOOKUP($C2007,Baux!$A:$K,3,FALSE),Locataires!$A:$I,2,FALSE))</f>
        <v/>
      </c>
      <c r="F2007" t="str">
        <f>IF($C2007="","",VLOOKUP($C2007,Baux!$A:$K,8,FALSE))</f>
        <v/>
      </c>
      <c r="G2007" s="12" t="str">
        <f>IF(OR($A2007="",$F2007=""),"",DATE(YEAR($A2007),MONTH($A2007),$F2007))</f>
        <v/>
      </c>
      <c r="H2007" s="13" t="str">
        <f>IF($C2007="","",VLOOKUP($C2007,Baux!$A:$K,6,FALSE))</f>
        <v/>
      </c>
      <c r="I2007" s="13" t="str">
        <f>IF($C2007="","",VLOOKUP($C2007,Baux!$A:$K,7,FALSE))</f>
        <v/>
      </c>
      <c r="J2007" s="13" t="str">
        <f>IF($C2007="","",$H2007+$I2007)</f>
        <v/>
      </c>
      <c r="K2007" s="13" t="str">
        <f>IF($C2007="","",SUMIFS(Banque_Transactions!$E:$E,Banque_Transactions!$G:$G,$C2007&amp;"-"&amp;$B2007))</f>
        <v/>
      </c>
      <c r="L2007" s="13" t="str">
        <f>IF($C2007="","",$J2007-$K2007)</f>
        <v/>
      </c>
      <c r="M2007" t="str">
        <f>IF($C2007="","",IF($L2007&lt;=0,"Payé",IF($K2007=0,"Impayé","Partiel")))</f>
        <v/>
      </c>
    </row>
    <row r="2008" spans="1:13" ht="15">
      <c r="A2008" s="17"/>
      <c r="B2008" t="str">
        <f>IF($A2008="","",YEAR($A2008)*100+MONTH($A2008))</f>
        <v/>
      </c>
      <c r="D2008" t="str">
        <f>IF($C2008="","",VLOOKUP($C2008,Baux!$A:$K,2,FALSE))</f>
        <v/>
      </c>
      <c r="E2008" t="str">
        <f>IF($C2008="","",VLOOKUP(VLOOKUP($C2008,Baux!$A:$K,3,FALSE),Locataires!$A:$I,2,FALSE))</f>
        <v/>
      </c>
      <c r="F2008" t="str">
        <f>IF($C2008="","",VLOOKUP($C2008,Baux!$A:$K,8,FALSE))</f>
        <v/>
      </c>
      <c r="G2008" s="12" t="str">
        <f>IF(OR($A2008="",$F2008=""),"",DATE(YEAR($A2008),MONTH($A2008),$F2008))</f>
        <v/>
      </c>
      <c r="H2008" s="13" t="str">
        <f>IF($C2008="","",VLOOKUP($C2008,Baux!$A:$K,6,FALSE))</f>
        <v/>
      </c>
      <c r="I2008" s="13" t="str">
        <f>IF($C2008="","",VLOOKUP($C2008,Baux!$A:$K,7,FALSE))</f>
        <v/>
      </c>
      <c r="J2008" s="13" t="str">
        <f>IF($C2008="","",$H2008+$I2008)</f>
        <v/>
      </c>
      <c r="K2008" s="13" t="str">
        <f>IF($C2008="","",SUMIFS(Banque_Transactions!$E:$E,Banque_Transactions!$G:$G,$C2008&amp;"-"&amp;$B2008))</f>
        <v/>
      </c>
      <c r="L2008" s="13" t="str">
        <f>IF($C2008="","",$J2008-$K2008)</f>
        <v/>
      </c>
      <c r="M2008" t="str">
        <f>IF($C2008="","",IF($L2008&lt;=0,"Payé",IF($K2008=0,"Impayé","Partiel")))</f>
        <v/>
      </c>
    </row>
    <row r="2009" spans="1:13" ht="15">
      <c r="A2009" s="17"/>
      <c r="B2009" t="str">
        <f>IF($A2009="","",YEAR($A2009)*100+MONTH($A2009))</f>
        <v/>
      </c>
      <c r="D2009" t="str">
        <f>IF($C2009="","",VLOOKUP($C2009,Baux!$A:$K,2,FALSE))</f>
        <v/>
      </c>
      <c r="E2009" t="str">
        <f>IF($C2009="","",VLOOKUP(VLOOKUP($C2009,Baux!$A:$K,3,FALSE),Locataires!$A:$I,2,FALSE))</f>
        <v/>
      </c>
      <c r="F2009" t="str">
        <f>IF($C2009="","",VLOOKUP($C2009,Baux!$A:$K,8,FALSE))</f>
        <v/>
      </c>
      <c r="G2009" s="12" t="str">
        <f>IF(OR($A2009="",$F2009=""),"",DATE(YEAR($A2009),MONTH($A2009),$F2009))</f>
        <v/>
      </c>
      <c r="H2009" s="13" t="str">
        <f>IF($C2009="","",VLOOKUP($C2009,Baux!$A:$K,6,FALSE))</f>
        <v/>
      </c>
      <c r="I2009" s="13" t="str">
        <f>IF($C2009="","",VLOOKUP($C2009,Baux!$A:$K,7,FALSE))</f>
        <v/>
      </c>
      <c r="J2009" s="13" t="str">
        <f>IF($C2009="","",$H2009+$I2009)</f>
        <v/>
      </c>
      <c r="K2009" s="13" t="str">
        <f>IF($C2009="","",SUMIFS(Banque_Transactions!$E:$E,Banque_Transactions!$G:$G,$C2009&amp;"-"&amp;$B2009))</f>
        <v/>
      </c>
      <c r="L2009" s="13" t="str">
        <f>IF($C2009="","",$J2009-$K2009)</f>
        <v/>
      </c>
      <c r="M2009" t="str">
        <f>IF($C2009="","",IF($L2009&lt;=0,"Payé",IF($K2009=0,"Impayé","Partiel")))</f>
        <v/>
      </c>
    </row>
    <row r="2010" spans="1:13" ht="15">
      <c r="A2010" s="17"/>
      <c r="B2010" t="str">
        <f>IF($A2010="","",YEAR($A2010)*100+MONTH($A2010))</f>
        <v/>
      </c>
      <c r="D2010" t="str">
        <f>IF($C2010="","",VLOOKUP($C2010,Baux!$A:$K,2,FALSE))</f>
        <v/>
      </c>
      <c r="E2010" t="str">
        <f>IF($C2010="","",VLOOKUP(VLOOKUP($C2010,Baux!$A:$K,3,FALSE),Locataires!$A:$I,2,FALSE))</f>
        <v/>
      </c>
      <c r="F2010" t="str">
        <f>IF($C2010="","",VLOOKUP($C2010,Baux!$A:$K,8,FALSE))</f>
        <v/>
      </c>
      <c r="G2010" s="12" t="str">
        <f>IF(OR($A2010="",$F2010=""),"",DATE(YEAR($A2010),MONTH($A2010),$F2010))</f>
        <v/>
      </c>
      <c r="H2010" s="13" t="str">
        <f>IF($C2010="","",VLOOKUP($C2010,Baux!$A:$K,6,FALSE))</f>
        <v/>
      </c>
      <c r="I2010" s="13" t="str">
        <f>IF($C2010="","",VLOOKUP($C2010,Baux!$A:$K,7,FALSE))</f>
        <v/>
      </c>
      <c r="J2010" s="13" t="str">
        <f>IF($C2010="","",$H2010+$I2010)</f>
        <v/>
      </c>
      <c r="K2010" s="13" t="str">
        <f>IF($C2010="","",SUMIFS(Banque_Transactions!$E:$E,Banque_Transactions!$G:$G,$C2010&amp;"-"&amp;$B2010))</f>
        <v/>
      </c>
      <c r="L2010" s="13" t="str">
        <f>IF($C2010="","",$J2010-$K2010)</f>
        <v/>
      </c>
      <c r="M2010" t="str">
        <f>IF($C2010="","",IF($L2010&lt;=0,"Payé",IF($K2010=0,"Impayé","Partiel")))</f>
        <v/>
      </c>
    </row>
    <row r="2011" spans="1:13" ht="15">
      <c r="A2011" s="17"/>
      <c r="B2011" t="str">
        <f>IF($A2011="","",YEAR($A2011)*100+MONTH($A2011))</f>
        <v/>
      </c>
      <c r="D2011" t="str">
        <f>IF($C2011="","",VLOOKUP($C2011,Baux!$A:$K,2,FALSE))</f>
        <v/>
      </c>
      <c r="E2011" t="str">
        <f>IF($C2011="","",VLOOKUP(VLOOKUP($C2011,Baux!$A:$K,3,FALSE),Locataires!$A:$I,2,FALSE))</f>
        <v/>
      </c>
      <c r="F2011" t="str">
        <f>IF($C2011="","",VLOOKUP($C2011,Baux!$A:$K,8,FALSE))</f>
        <v/>
      </c>
      <c r="G2011" s="12" t="str">
        <f>IF(OR($A2011="",$F2011=""),"",DATE(YEAR($A2011),MONTH($A2011),$F2011))</f>
        <v/>
      </c>
      <c r="H2011" s="13" t="str">
        <f>IF($C2011="","",VLOOKUP($C2011,Baux!$A:$K,6,FALSE))</f>
        <v/>
      </c>
      <c r="I2011" s="13" t="str">
        <f>IF($C2011="","",VLOOKUP($C2011,Baux!$A:$K,7,FALSE))</f>
        <v/>
      </c>
      <c r="J2011" s="13" t="str">
        <f>IF($C2011="","",$H2011+$I2011)</f>
        <v/>
      </c>
      <c r="K2011" s="13" t="str">
        <f>IF($C2011="","",SUMIFS(Banque_Transactions!$E:$E,Banque_Transactions!$G:$G,$C2011&amp;"-"&amp;$B2011))</f>
        <v/>
      </c>
      <c r="L2011" s="13" t="str">
        <f>IF($C2011="","",$J2011-$K2011)</f>
        <v/>
      </c>
      <c r="M2011" t="str">
        <f>IF($C2011="","",IF($L2011&lt;=0,"Payé",IF($K2011=0,"Impayé","Partiel")))</f>
        <v/>
      </c>
    </row>
    <row r="2012" spans="1:13" ht="15">
      <c r="A2012" s="17"/>
      <c r="B2012" t="str">
        <f>IF($A2012="","",YEAR($A2012)*100+MONTH($A2012))</f>
        <v/>
      </c>
      <c r="D2012" t="str">
        <f>IF($C2012="","",VLOOKUP($C2012,Baux!$A:$K,2,FALSE))</f>
        <v/>
      </c>
      <c r="E2012" t="str">
        <f>IF($C2012="","",VLOOKUP(VLOOKUP($C2012,Baux!$A:$K,3,FALSE),Locataires!$A:$I,2,FALSE))</f>
        <v/>
      </c>
      <c r="F2012" t="str">
        <f>IF($C2012="","",VLOOKUP($C2012,Baux!$A:$K,8,FALSE))</f>
        <v/>
      </c>
      <c r="G2012" s="12" t="str">
        <f>IF(OR($A2012="",$F2012=""),"",DATE(YEAR($A2012),MONTH($A2012),$F2012))</f>
        <v/>
      </c>
      <c r="H2012" s="13" t="str">
        <f>IF($C2012="","",VLOOKUP($C2012,Baux!$A:$K,6,FALSE))</f>
        <v/>
      </c>
      <c r="I2012" s="13" t="str">
        <f>IF($C2012="","",VLOOKUP($C2012,Baux!$A:$K,7,FALSE))</f>
        <v/>
      </c>
      <c r="J2012" s="13" t="str">
        <f>IF($C2012="","",$H2012+$I2012)</f>
        <v/>
      </c>
      <c r="K2012" s="13" t="str">
        <f>IF($C2012="","",SUMIFS(Banque_Transactions!$E:$E,Banque_Transactions!$G:$G,$C2012&amp;"-"&amp;$B2012))</f>
        <v/>
      </c>
      <c r="L2012" s="13" t="str">
        <f>IF($C2012="","",$J2012-$K2012)</f>
        <v/>
      </c>
      <c r="M2012" t="str">
        <f>IF($C2012="","",IF($L2012&lt;=0,"Payé",IF($K2012=0,"Impayé","Partiel")))</f>
        <v/>
      </c>
    </row>
    <row r="2013" spans="1:13" ht="15">
      <c r="A2013" s="17"/>
      <c r="B2013" t="str">
        <f>IF($A2013="","",YEAR($A2013)*100+MONTH($A2013))</f>
        <v/>
      </c>
      <c r="D2013" t="str">
        <f>IF($C2013="","",VLOOKUP($C2013,Baux!$A:$K,2,FALSE))</f>
        <v/>
      </c>
      <c r="E2013" t="str">
        <f>IF($C2013="","",VLOOKUP(VLOOKUP($C2013,Baux!$A:$K,3,FALSE),Locataires!$A:$I,2,FALSE))</f>
        <v/>
      </c>
      <c r="F2013" t="str">
        <f>IF($C2013="","",VLOOKUP($C2013,Baux!$A:$K,8,FALSE))</f>
        <v/>
      </c>
      <c r="G2013" s="12" t="str">
        <f>IF(OR($A2013="",$F2013=""),"",DATE(YEAR($A2013),MONTH($A2013),$F2013))</f>
        <v/>
      </c>
      <c r="H2013" s="13" t="str">
        <f>IF($C2013="","",VLOOKUP($C2013,Baux!$A:$K,6,FALSE))</f>
        <v/>
      </c>
      <c r="I2013" s="13" t="str">
        <f>IF($C2013="","",VLOOKUP($C2013,Baux!$A:$K,7,FALSE))</f>
        <v/>
      </c>
      <c r="J2013" s="13" t="str">
        <f>IF($C2013="","",$H2013+$I2013)</f>
        <v/>
      </c>
      <c r="K2013" s="13" t="str">
        <f>IF($C2013="","",SUMIFS(Banque_Transactions!$E:$E,Banque_Transactions!$G:$G,$C2013&amp;"-"&amp;$B2013))</f>
        <v/>
      </c>
      <c r="L2013" s="13" t="str">
        <f>IF($C2013="","",$J2013-$K2013)</f>
        <v/>
      </c>
      <c r="M2013" t="str">
        <f>IF($C2013="","",IF($L2013&lt;=0,"Payé",IF($K2013=0,"Impayé","Partiel")))</f>
        <v/>
      </c>
    </row>
    <row r="2014" spans="1:13" ht="15">
      <c r="A2014" s="17"/>
      <c r="B2014" t="str">
        <f>IF($A2014="","",YEAR($A2014)*100+MONTH($A2014))</f>
        <v/>
      </c>
      <c r="D2014" t="str">
        <f>IF($C2014="","",VLOOKUP($C2014,Baux!$A:$K,2,FALSE))</f>
        <v/>
      </c>
      <c r="E2014" t="str">
        <f>IF($C2014="","",VLOOKUP(VLOOKUP($C2014,Baux!$A:$K,3,FALSE),Locataires!$A:$I,2,FALSE))</f>
        <v/>
      </c>
      <c r="F2014" t="str">
        <f>IF($C2014="","",VLOOKUP($C2014,Baux!$A:$K,8,FALSE))</f>
        <v/>
      </c>
      <c r="G2014" s="12" t="str">
        <f>IF(OR($A2014="",$F2014=""),"",DATE(YEAR($A2014),MONTH($A2014),$F2014))</f>
        <v/>
      </c>
      <c r="H2014" s="13" t="str">
        <f>IF($C2014="","",VLOOKUP($C2014,Baux!$A:$K,6,FALSE))</f>
        <v/>
      </c>
      <c r="I2014" s="13" t="str">
        <f>IF($C2014="","",VLOOKUP($C2014,Baux!$A:$K,7,FALSE))</f>
        <v/>
      </c>
      <c r="J2014" s="13" t="str">
        <f>IF($C2014="","",$H2014+$I2014)</f>
        <v/>
      </c>
      <c r="K2014" s="13" t="str">
        <f>IF($C2014="","",SUMIFS(Banque_Transactions!$E:$E,Banque_Transactions!$G:$G,$C2014&amp;"-"&amp;$B2014))</f>
        <v/>
      </c>
      <c r="L2014" s="13" t="str">
        <f>IF($C2014="","",$J2014-$K2014)</f>
        <v/>
      </c>
      <c r="M2014" t="str">
        <f>IF($C2014="","",IF($L2014&lt;=0,"Payé",IF($K2014=0,"Impayé","Partiel")))</f>
        <v/>
      </c>
    </row>
    <row r="2015" spans="1:13" ht="15">
      <c r="A2015" s="17"/>
      <c r="B2015" t="str">
        <f>IF($A2015="","",YEAR($A2015)*100+MONTH($A2015))</f>
        <v/>
      </c>
      <c r="D2015" t="str">
        <f>IF($C2015="","",VLOOKUP($C2015,Baux!$A:$K,2,FALSE))</f>
        <v/>
      </c>
      <c r="E2015" t="str">
        <f>IF($C2015="","",VLOOKUP(VLOOKUP($C2015,Baux!$A:$K,3,FALSE),Locataires!$A:$I,2,FALSE))</f>
        <v/>
      </c>
      <c r="F2015" t="str">
        <f>IF($C2015="","",VLOOKUP($C2015,Baux!$A:$K,8,FALSE))</f>
        <v/>
      </c>
      <c r="G2015" s="12" t="str">
        <f>IF(OR($A2015="",$F2015=""),"",DATE(YEAR($A2015),MONTH($A2015),$F2015))</f>
        <v/>
      </c>
      <c r="H2015" s="13" t="str">
        <f>IF($C2015="","",VLOOKUP($C2015,Baux!$A:$K,6,FALSE))</f>
        <v/>
      </c>
      <c r="I2015" s="13" t="str">
        <f>IF($C2015="","",VLOOKUP($C2015,Baux!$A:$K,7,FALSE))</f>
        <v/>
      </c>
      <c r="J2015" s="13" t="str">
        <f>IF($C2015="","",$H2015+$I2015)</f>
        <v/>
      </c>
      <c r="K2015" s="13" t="str">
        <f>IF($C2015="","",SUMIFS(Banque_Transactions!$E:$E,Banque_Transactions!$G:$G,$C2015&amp;"-"&amp;$B2015))</f>
        <v/>
      </c>
      <c r="L2015" s="13" t="str">
        <f>IF($C2015="","",$J2015-$K2015)</f>
        <v/>
      </c>
      <c r="M2015" t="str">
        <f>IF($C2015="","",IF($L2015&lt;=0,"Payé",IF($K2015=0,"Impayé","Partiel")))</f>
        <v/>
      </c>
    </row>
    <row r="2016" spans="1:13" ht="15">
      <c r="A2016" s="17"/>
      <c r="B2016" t="str">
        <f>IF($A2016="","",YEAR($A2016)*100+MONTH($A2016))</f>
        <v/>
      </c>
      <c r="D2016" t="str">
        <f>IF($C2016="","",VLOOKUP($C2016,Baux!$A:$K,2,FALSE))</f>
        <v/>
      </c>
      <c r="E2016" t="str">
        <f>IF($C2016="","",VLOOKUP(VLOOKUP($C2016,Baux!$A:$K,3,FALSE),Locataires!$A:$I,2,FALSE))</f>
        <v/>
      </c>
      <c r="F2016" t="str">
        <f>IF($C2016="","",VLOOKUP($C2016,Baux!$A:$K,8,FALSE))</f>
        <v/>
      </c>
      <c r="G2016" s="12" t="str">
        <f>IF(OR($A2016="",$F2016=""),"",DATE(YEAR($A2016),MONTH($A2016),$F2016))</f>
        <v/>
      </c>
      <c r="H2016" s="13" t="str">
        <f>IF($C2016="","",VLOOKUP($C2016,Baux!$A:$K,6,FALSE))</f>
        <v/>
      </c>
      <c r="I2016" s="13" t="str">
        <f>IF($C2016="","",VLOOKUP($C2016,Baux!$A:$K,7,FALSE))</f>
        <v/>
      </c>
      <c r="J2016" s="13" t="str">
        <f>IF($C2016="","",$H2016+$I2016)</f>
        <v/>
      </c>
      <c r="K2016" s="13" t="str">
        <f>IF($C2016="","",SUMIFS(Banque_Transactions!$E:$E,Banque_Transactions!$G:$G,$C2016&amp;"-"&amp;$B2016))</f>
        <v/>
      </c>
      <c r="L2016" s="13" t="str">
        <f>IF($C2016="","",$J2016-$K2016)</f>
        <v/>
      </c>
      <c r="M2016" t="str">
        <f>IF($C2016="","",IF($L2016&lt;=0,"Payé",IF($K2016=0,"Impayé","Partiel")))</f>
        <v/>
      </c>
    </row>
    <row r="2017" spans="1:13" ht="15">
      <c r="A2017" s="17"/>
      <c r="B2017" t="str">
        <f>IF($A2017="","",YEAR($A2017)*100+MONTH($A2017))</f>
        <v/>
      </c>
      <c r="D2017" t="str">
        <f>IF($C2017="","",VLOOKUP($C2017,Baux!$A:$K,2,FALSE))</f>
        <v/>
      </c>
      <c r="E2017" t="str">
        <f>IF($C2017="","",VLOOKUP(VLOOKUP($C2017,Baux!$A:$K,3,FALSE),Locataires!$A:$I,2,FALSE))</f>
        <v/>
      </c>
      <c r="F2017" t="str">
        <f>IF($C2017="","",VLOOKUP($C2017,Baux!$A:$K,8,FALSE))</f>
        <v/>
      </c>
      <c r="G2017" s="12" t="str">
        <f>IF(OR($A2017="",$F2017=""),"",DATE(YEAR($A2017),MONTH($A2017),$F2017))</f>
        <v/>
      </c>
      <c r="H2017" s="13" t="str">
        <f>IF($C2017="","",VLOOKUP($C2017,Baux!$A:$K,6,FALSE))</f>
        <v/>
      </c>
      <c r="I2017" s="13" t="str">
        <f>IF($C2017="","",VLOOKUP($C2017,Baux!$A:$K,7,FALSE))</f>
        <v/>
      </c>
      <c r="J2017" s="13" t="str">
        <f>IF($C2017="","",$H2017+$I2017)</f>
        <v/>
      </c>
      <c r="K2017" s="13" t="str">
        <f>IF($C2017="","",SUMIFS(Banque_Transactions!$E:$E,Banque_Transactions!$G:$G,$C2017&amp;"-"&amp;$B2017))</f>
        <v/>
      </c>
      <c r="L2017" s="13" t="str">
        <f>IF($C2017="","",$J2017-$K2017)</f>
        <v/>
      </c>
      <c r="M2017" t="str">
        <f>IF($C2017="","",IF($L2017&lt;=0,"Payé",IF($K2017=0,"Impayé","Partiel")))</f>
        <v/>
      </c>
    </row>
    <row r="2018" spans="1:13" ht="15">
      <c r="A2018" s="17"/>
      <c r="B2018" t="str">
        <f>IF($A2018="","",YEAR($A2018)*100+MONTH($A2018))</f>
        <v/>
      </c>
      <c r="D2018" t="str">
        <f>IF($C2018="","",VLOOKUP($C2018,Baux!$A:$K,2,FALSE))</f>
        <v/>
      </c>
      <c r="E2018" t="str">
        <f>IF($C2018="","",VLOOKUP(VLOOKUP($C2018,Baux!$A:$K,3,FALSE),Locataires!$A:$I,2,FALSE))</f>
        <v/>
      </c>
      <c r="F2018" t="str">
        <f>IF($C2018="","",VLOOKUP($C2018,Baux!$A:$K,8,FALSE))</f>
        <v/>
      </c>
      <c r="G2018" s="12" t="str">
        <f>IF(OR($A2018="",$F2018=""),"",DATE(YEAR($A2018),MONTH($A2018),$F2018))</f>
        <v/>
      </c>
      <c r="H2018" s="13" t="str">
        <f>IF($C2018="","",VLOOKUP($C2018,Baux!$A:$K,6,FALSE))</f>
        <v/>
      </c>
      <c r="I2018" s="13" t="str">
        <f>IF($C2018="","",VLOOKUP($C2018,Baux!$A:$K,7,FALSE))</f>
        <v/>
      </c>
      <c r="J2018" s="13" t="str">
        <f>IF($C2018="","",$H2018+$I2018)</f>
        <v/>
      </c>
      <c r="K2018" s="13" t="str">
        <f>IF($C2018="","",SUMIFS(Banque_Transactions!$E:$E,Banque_Transactions!$G:$G,$C2018&amp;"-"&amp;$B2018))</f>
        <v/>
      </c>
      <c r="L2018" s="13" t="str">
        <f>IF($C2018="","",$J2018-$K2018)</f>
        <v/>
      </c>
      <c r="M2018" t="str">
        <f>IF($C2018="","",IF($L2018&lt;=0,"Payé",IF($K2018=0,"Impayé","Partiel")))</f>
        <v/>
      </c>
    </row>
    <row r="2019" spans="1:13" ht="15">
      <c r="A2019" s="17"/>
      <c r="B2019" t="str">
        <f>IF($A2019="","",YEAR($A2019)*100+MONTH($A2019))</f>
        <v/>
      </c>
      <c r="D2019" t="str">
        <f>IF($C2019="","",VLOOKUP($C2019,Baux!$A:$K,2,FALSE))</f>
        <v/>
      </c>
      <c r="E2019" t="str">
        <f>IF($C2019="","",VLOOKUP(VLOOKUP($C2019,Baux!$A:$K,3,FALSE),Locataires!$A:$I,2,FALSE))</f>
        <v/>
      </c>
      <c r="F2019" t="str">
        <f>IF($C2019="","",VLOOKUP($C2019,Baux!$A:$K,8,FALSE))</f>
        <v/>
      </c>
      <c r="G2019" s="12" t="str">
        <f>IF(OR($A2019="",$F2019=""),"",DATE(YEAR($A2019),MONTH($A2019),$F2019))</f>
        <v/>
      </c>
      <c r="H2019" s="13" t="str">
        <f>IF($C2019="","",VLOOKUP($C2019,Baux!$A:$K,6,FALSE))</f>
        <v/>
      </c>
      <c r="I2019" s="13" t="str">
        <f>IF($C2019="","",VLOOKUP($C2019,Baux!$A:$K,7,FALSE))</f>
        <v/>
      </c>
      <c r="J2019" s="13" t="str">
        <f>IF($C2019="","",$H2019+$I2019)</f>
        <v/>
      </c>
      <c r="K2019" s="13" t="str">
        <f>IF($C2019="","",SUMIFS(Banque_Transactions!$E:$E,Banque_Transactions!$G:$G,$C2019&amp;"-"&amp;$B2019))</f>
        <v/>
      </c>
      <c r="L2019" s="13" t="str">
        <f>IF($C2019="","",$J2019-$K2019)</f>
        <v/>
      </c>
      <c r="M2019" t="str">
        <f>IF($C2019="","",IF($L2019&lt;=0,"Payé",IF($K2019=0,"Impayé","Partiel")))</f>
        <v/>
      </c>
    </row>
    <row r="2020" spans="1:13" ht="15">
      <c r="A2020" s="17"/>
      <c r="B2020" t="str">
        <f>IF($A2020="","",YEAR($A2020)*100+MONTH($A2020))</f>
        <v/>
      </c>
      <c r="D2020" t="str">
        <f>IF($C2020="","",VLOOKUP($C2020,Baux!$A:$K,2,FALSE))</f>
        <v/>
      </c>
      <c r="E2020" t="str">
        <f>IF($C2020="","",VLOOKUP(VLOOKUP($C2020,Baux!$A:$K,3,FALSE),Locataires!$A:$I,2,FALSE))</f>
        <v/>
      </c>
      <c r="F2020" t="str">
        <f>IF($C2020="","",VLOOKUP($C2020,Baux!$A:$K,8,FALSE))</f>
        <v/>
      </c>
      <c r="G2020" s="12" t="str">
        <f>IF(OR($A2020="",$F2020=""),"",DATE(YEAR($A2020),MONTH($A2020),$F2020))</f>
        <v/>
      </c>
      <c r="H2020" s="13" t="str">
        <f>IF($C2020="","",VLOOKUP($C2020,Baux!$A:$K,6,FALSE))</f>
        <v/>
      </c>
      <c r="I2020" s="13" t="str">
        <f>IF($C2020="","",VLOOKUP($C2020,Baux!$A:$K,7,FALSE))</f>
        <v/>
      </c>
      <c r="J2020" s="13" t="str">
        <f>IF($C2020="","",$H2020+$I2020)</f>
        <v/>
      </c>
      <c r="K2020" s="13" t="str">
        <f>IF($C2020="","",SUMIFS(Banque_Transactions!$E:$E,Banque_Transactions!$G:$G,$C2020&amp;"-"&amp;$B2020))</f>
        <v/>
      </c>
      <c r="L2020" s="13" t="str">
        <f>IF($C2020="","",$J2020-$K2020)</f>
        <v/>
      </c>
      <c r="M2020" t="str">
        <f>IF($C2020="","",IF($L2020&lt;=0,"Payé",IF($K2020=0,"Impayé","Partiel")))</f>
        <v/>
      </c>
    </row>
    <row r="2021" spans="1:13" ht="15">
      <c r="A2021" s="17"/>
      <c r="B2021" t="str">
        <f>IF($A2021="","",YEAR($A2021)*100+MONTH($A2021))</f>
        <v/>
      </c>
      <c r="D2021" t="str">
        <f>IF($C2021="","",VLOOKUP($C2021,Baux!$A:$K,2,FALSE))</f>
        <v/>
      </c>
      <c r="E2021" t="str">
        <f>IF($C2021="","",VLOOKUP(VLOOKUP($C2021,Baux!$A:$K,3,FALSE),Locataires!$A:$I,2,FALSE))</f>
        <v/>
      </c>
      <c r="F2021" t="str">
        <f>IF($C2021="","",VLOOKUP($C2021,Baux!$A:$K,8,FALSE))</f>
        <v/>
      </c>
      <c r="G2021" s="12" t="str">
        <f>IF(OR($A2021="",$F2021=""),"",DATE(YEAR($A2021),MONTH($A2021),$F2021))</f>
        <v/>
      </c>
      <c r="H2021" s="13" t="str">
        <f>IF($C2021="","",VLOOKUP($C2021,Baux!$A:$K,6,FALSE))</f>
        <v/>
      </c>
      <c r="I2021" s="13" t="str">
        <f>IF($C2021="","",VLOOKUP($C2021,Baux!$A:$K,7,FALSE))</f>
        <v/>
      </c>
      <c r="J2021" s="13" t="str">
        <f>IF($C2021="","",$H2021+$I2021)</f>
        <v/>
      </c>
      <c r="K2021" s="13" t="str">
        <f>IF($C2021="","",SUMIFS(Banque_Transactions!$E:$E,Banque_Transactions!$G:$G,$C2021&amp;"-"&amp;$B2021))</f>
        <v/>
      </c>
      <c r="L2021" s="13" t="str">
        <f>IF($C2021="","",$J2021-$K2021)</f>
        <v/>
      </c>
      <c r="M2021" t="str">
        <f>IF($C2021="","",IF($L2021&lt;=0,"Payé",IF($K2021=0,"Impayé","Partiel")))</f>
        <v/>
      </c>
    </row>
    <row r="2022" spans="1:13" ht="15">
      <c r="A2022" s="17"/>
      <c r="B2022" t="str">
        <f>IF($A2022="","",YEAR($A2022)*100+MONTH($A2022))</f>
        <v/>
      </c>
      <c r="D2022" t="str">
        <f>IF($C2022="","",VLOOKUP($C2022,Baux!$A:$K,2,FALSE))</f>
        <v/>
      </c>
      <c r="E2022" t="str">
        <f>IF($C2022="","",VLOOKUP(VLOOKUP($C2022,Baux!$A:$K,3,FALSE),Locataires!$A:$I,2,FALSE))</f>
        <v/>
      </c>
      <c r="F2022" t="str">
        <f>IF($C2022="","",VLOOKUP($C2022,Baux!$A:$K,8,FALSE))</f>
        <v/>
      </c>
      <c r="G2022" s="12" t="str">
        <f>IF(OR($A2022="",$F2022=""),"",DATE(YEAR($A2022),MONTH($A2022),$F2022))</f>
        <v/>
      </c>
      <c r="H2022" s="13" t="str">
        <f>IF($C2022="","",VLOOKUP($C2022,Baux!$A:$K,6,FALSE))</f>
        <v/>
      </c>
      <c r="I2022" s="13" t="str">
        <f>IF($C2022="","",VLOOKUP($C2022,Baux!$A:$K,7,FALSE))</f>
        <v/>
      </c>
      <c r="J2022" s="13" t="str">
        <f>IF($C2022="","",$H2022+$I2022)</f>
        <v/>
      </c>
      <c r="K2022" s="13" t="str">
        <f>IF($C2022="","",SUMIFS(Banque_Transactions!$E:$E,Banque_Transactions!$G:$G,$C2022&amp;"-"&amp;$B2022))</f>
        <v/>
      </c>
      <c r="L2022" s="13" t="str">
        <f>IF($C2022="","",$J2022-$K2022)</f>
        <v/>
      </c>
      <c r="M2022" t="str">
        <f>IF($C2022="","",IF($L2022&lt;=0,"Payé",IF($K2022=0,"Impayé","Partiel")))</f>
        <v/>
      </c>
    </row>
    <row r="2023" spans="1:13" ht="15">
      <c r="A2023" s="17"/>
      <c r="B2023" t="str">
        <f>IF($A2023="","",YEAR($A2023)*100+MONTH($A2023))</f>
        <v/>
      </c>
      <c r="D2023" t="str">
        <f>IF($C2023="","",VLOOKUP($C2023,Baux!$A:$K,2,FALSE))</f>
        <v/>
      </c>
      <c r="E2023" t="str">
        <f>IF($C2023="","",VLOOKUP(VLOOKUP($C2023,Baux!$A:$K,3,FALSE),Locataires!$A:$I,2,FALSE))</f>
        <v/>
      </c>
      <c r="F2023" t="str">
        <f>IF($C2023="","",VLOOKUP($C2023,Baux!$A:$K,8,FALSE))</f>
        <v/>
      </c>
      <c r="G2023" s="12" t="str">
        <f>IF(OR($A2023="",$F2023=""),"",DATE(YEAR($A2023),MONTH($A2023),$F2023))</f>
        <v/>
      </c>
      <c r="H2023" s="13" t="str">
        <f>IF($C2023="","",VLOOKUP($C2023,Baux!$A:$K,6,FALSE))</f>
        <v/>
      </c>
      <c r="I2023" s="13" t="str">
        <f>IF($C2023="","",VLOOKUP($C2023,Baux!$A:$K,7,FALSE))</f>
        <v/>
      </c>
      <c r="J2023" s="13" t="str">
        <f>IF($C2023="","",$H2023+$I2023)</f>
        <v/>
      </c>
      <c r="K2023" s="13" t="str">
        <f>IF($C2023="","",SUMIFS(Banque_Transactions!$E:$E,Banque_Transactions!$G:$G,$C2023&amp;"-"&amp;$B2023))</f>
        <v/>
      </c>
      <c r="L2023" s="13" t="str">
        <f>IF($C2023="","",$J2023-$K2023)</f>
        <v/>
      </c>
      <c r="M2023" t="str">
        <f>IF($C2023="","",IF($L2023&lt;=0,"Payé",IF($K2023=0,"Impayé","Partiel")))</f>
        <v/>
      </c>
    </row>
    <row r="2024" spans="1:13" ht="15">
      <c r="A2024" s="17"/>
      <c r="B2024" t="str">
        <f>IF($A2024="","",YEAR($A2024)*100+MONTH($A2024))</f>
        <v/>
      </c>
      <c r="D2024" t="str">
        <f>IF($C2024="","",VLOOKUP($C2024,Baux!$A:$K,2,FALSE))</f>
        <v/>
      </c>
      <c r="E2024" t="str">
        <f>IF($C2024="","",VLOOKUP(VLOOKUP($C2024,Baux!$A:$K,3,FALSE),Locataires!$A:$I,2,FALSE))</f>
        <v/>
      </c>
      <c r="F2024" t="str">
        <f>IF($C2024="","",VLOOKUP($C2024,Baux!$A:$K,8,FALSE))</f>
        <v/>
      </c>
      <c r="G2024" s="12" t="str">
        <f>IF(OR($A2024="",$F2024=""),"",DATE(YEAR($A2024),MONTH($A2024),$F2024))</f>
        <v/>
      </c>
      <c r="H2024" s="13" t="str">
        <f>IF($C2024="","",VLOOKUP($C2024,Baux!$A:$K,6,FALSE))</f>
        <v/>
      </c>
      <c r="I2024" s="13" t="str">
        <f>IF($C2024="","",VLOOKUP($C2024,Baux!$A:$K,7,FALSE))</f>
        <v/>
      </c>
      <c r="J2024" s="13" t="str">
        <f>IF($C2024="","",$H2024+$I2024)</f>
        <v/>
      </c>
      <c r="K2024" s="13" t="str">
        <f>IF($C2024="","",SUMIFS(Banque_Transactions!$E:$E,Banque_Transactions!$G:$G,$C2024&amp;"-"&amp;$B2024))</f>
        <v/>
      </c>
      <c r="L2024" s="13" t="str">
        <f>IF($C2024="","",$J2024-$K2024)</f>
        <v/>
      </c>
      <c r="M2024" t="str">
        <f>IF($C2024="","",IF($L2024&lt;=0,"Payé",IF($K2024=0,"Impayé","Partiel")))</f>
        <v/>
      </c>
    </row>
    <row r="2025" spans="1:13" ht="15">
      <c r="A2025" s="17"/>
      <c r="B2025" t="str">
        <f>IF($A2025="","",YEAR($A2025)*100+MONTH($A2025))</f>
        <v/>
      </c>
      <c r="D2025" t="str">
        <f>IF($C2025="","",VLOOKUP($C2025,Baux!$A:$K,2,FALSE))</f>
        <v/>
      </c>
      <c r="E2025" t="str">
        <f>IF($C2025="","",VLOOKUP(VLOOKUP($C2025,Baux!$A:$K,3,FALSE),Locataires!$A:$I,2,FALSE))</f>
        <v/>
      </c>
      <c r="F2025" t="str">
        <f>IF($C2025="","",VLOOKUP($C2025,Baux!$A:$K,8,FALSE))</f>
        <v/>
      </c>
      <c r="G2025" s="12" t="str">
        <f>IF(OR($A2025="",$F2025=""),"",DATE(YEAR($A2025),MONTH($A2025),$F2025))</f>
        <v/>
      </c>
      <c r="H2025" s="13" t="str">
        <f>IF($C2025="","",VLOOKUP($C2025,Baux!$A:$K,6,FALSE))</f>
        <v/>
      </c>
      <c r="I2025" s="13" t="str">
        <f>IF($C2025="","",VLOOKUP($C2025,Baux!$A:$K,7,FALSE))</f>
        <v/>
      </c>
      <c r="J2025" s="13" t="str">
        <f>IF($C2025="","",$H2025+$I2025)</f>
        <v/>
      </c>
      <c r="K2025" s="13" t="str">
        <f>IF($C2025="","",SUMIFS(Banque_Transactions!$E:$E,Banque_Transactions!$G:$G,$C2025&amp;"-"&amp;$B2025))</f>
        <v/>
      </c>
      <c r="L2025" s="13" t="str">
        <f>IF($C2025="","",$J2025-$K2025)</f>
        <v/>
      </c>
      <c r="M2025" t="str">
        <f>IF($C2025="","",IF($L2025&lt;=0,"Payé",IF($K2025=0,"Impayé","Partiel")))</f>
        <v/>
      </c>
    </row>
    <row r="2026" spans="1:13" ht="15">
      <c r="A2026" s="17"/>
      <c r="B2026" t="str">
        <f>IF($A2026="","",YEAR($A2026)*100+MONTH($A2026))</f>
        <v/>
      </c>
      <c r="D2026" t="str">
        <f>IF($C2026="","",VLOOKUP($C2026,Baux!$A:$K,2,FALSE))</f>
        <v/>
      </c>
      <c r="E2026" t="str">
        <f>IF($C2026="","",VLOOKUP(VLOOKUP($C2026,Baux!$A:$K,3,FALSE),Locataires!$A:$I,2,FALSE))</f>
        <v/>
      </c>
      <c r="F2026" t="str">
        <f>IF($C2026="","",VLOOKUP($C2026,Baux!$A:$K,8,FALSE))</f>
        <v/>
      </c>
      <c r="G2026" s="12" t="str">
        <f>IF(OR($A2026="",$F2026=""),"",DATE(YEAR($A2026),MONTH($A2026),$F2026))</f>
        <v/>
      </c>
      <c r="H2026" s="13" t="str">
        <f>IF($C2026="","",VLOOKUP($C2026,Baux!$A:$K,6,FALSE))</f>
        <v/>
      </c>
      <c r="I2026" s="13" t="str">
        <f>IF($C2026="","",VLOOKUP($C2026,Baux!$A:$K,7,FALSE))</f>
        <v/>
      </c>
      <c r="J2026" s="13" t="str">
        <f>IF($C2026="","",$H2026+$I2026)</f>
        <v/>
      </c>
      <c r="K2026" s="13" t="str">
        <f>IF($C2026="","",SUMIFS(Banque_Transactions!$E:$E,Banque_Transactions!$G:$G,$C2026&amp;"-"&amp;$B2026))</f>
        <v/>
      </c>
      <c r="L2026" s="13" t="str">
        <f>IF($C2026="","",$J2026-$K2026)</f>
        <v/>
      </c>
      <c r="M2026" t="str">
        <f>IF($C2026="","",IF($L2026&lt;=0,"Payé",IF($K2026=0,"Impayé","Partiel")))</f>
        <v/>
      </c>
    </row>
    <row r="2027" spans="1:13" ht="15">
      <c r="A2027" s="17"/>
      <c r="B2027" t="str">
        <f>IF($A2027="","",YEAR($A2027)*100+MONTH($A2027))</f>
        <v/>
      </c>
      <c r="D2027" t="str">
        <f>IF($C2027="","",VLOOKUP($C2027,Baux!$A:$K,2,FALSE))</f>
        <v/>
      </c>
      <c r="E2027" t="str">
        <f>IF($C2027="","",VLOOKUP(VLOOKUP($C2027,Baux!$A:$K,3,FALSE),Locataires!$A:$I,2,FALSE))</f>
        <v/>
      </c>
      <c r="F2027" t="str">
        <f>IF($C2027="","",VLOOKUP($C2027,Baux!$A:$K,8,FALSE))</f>
        <v/>
      </c>
      <c r="G2027" s="12" t="str">
        <f>IF(OR($A2027="",$F2027=""),"",DATE(YEAR($A2027),MONTH($A2027),$F2027))</f>
        <v/>
      </c>
      <c r="H2027" s="13" t="str">
        <f>IF($C2027="","",VLOOKUP($C2027,Baux!$A:$K,6,FALSE))</f>
        <v/>
      </c>
      <c r="I2027" s="13" t="str">
        <f>IF($C2027="","",VLOOKUP($C2027,Baux!$A:$K,7,FALSE))</f>
        <v/>
      </c>
      <c r="J2027" s="13" t="str">
        <f>IF($C2027="","",$H2027+$I2027)</f>
        <v/>
      </c>
      <c r="K2027" s="13" t="str">
        <f>IF($C2027="","",SUMIFS(Banque_Transactions!$E:$E,Banque_Transactions!$G:$G,$C2027&amp;"-"&amp;$B2027))</f>
        <v/>
      </c>
      <c r="L2027" s="13" t="str">
        <f>IF($C2027="","",$J2027-$K2027)</f>
        <v/>
      </c>
      <c r="M2027" t="str">
        <f>IF($C2027="","",IF($L2027&lt;=0,"Payé",IF($K2027=0,"Impayé","Partiel")))</f>
        <v/>
      </c>
    </row>
    <row r="2028" spans="1:13" ht="15">
      <c r="A2028" s="17"/>
      <c r="B2028" t="str">
        <f>IF($A2028="","",YEAR($A2028)*100+MONTH($A2028))</f>
        <v/>
      </c>
      <c r="D2028" t="str">
        <f>IF($C2028="","",VLOOKUP($C2028,Baux!$A:$K,2,FALSE))</f>
        <v/>
      </c>
      <c r="E2028" t="str">
        <f>IF($C2028="","",VLOOKUP(VLOOKUP($C2028,Baux!$A:$K,3,FALSE),Locataires!$A:$I,2,FALSE))</f>
        <v/>
      </c>
      <c r="F2028" t="str">
        <f>IF($C2028="","",VLOOKUP($C2028,Baux!$A:$K,8,FALSE))</f>
        <v/>
      </c>
      <c r="G2028" s="12" t="str">
        <f>IF(OR($A2028="",$F2028=""),"",DATE(YEAR($A2028),MONTH($A2028),$F2028))</f>
        <v/>
      </c>
      <c r="H2028" s="13" t="str">
        <f>IF($C2028="","",VLOOKUP($C2028,Baux!$A:$K,6,FALSE))</f>
        <v/>
      </c>
      <c r="I2028" s="13" t="str">
        <f>IF($C2028="","",VLOOKUP($C2028,Baux!$A:$K,7,FALSE))</f>
        <v/>
      </c>
      <c r="J2028" s="13" t="str">
        <f>IF($C2028="","",$H2028+$I2028)</f>
        <v/>
      </c>
      <c r="K2028" s="13" t="str">
        <f>IF($C2028="","",SUMIFS(Banque_Transactions!$E:$E,Banque_Transactions!$G:$G,$C2028&amp;"-"&amp;$B2028))</f>
        <v/>
      </c>
      <c r="L2028" s="13" t="str">
        <f>IF($C2028="","",$J2028-$K2028)</f>
        <v/>
      </c>
      <c r="M2028" t="str">
        <f>IF($C2028="","",IF($L2028&lt;=0,"Payé",IF($K2028=0,"Impayé","Partiel")))</f>
        <v/>
      </c>
    </row>
    <row r="2029" spans="1:13" ht="15">
      <c r="A2029" s="17"/>
      <c r="B2029" t="str">
        <f>IF($A2029="","",YEAR($A2029)*100+MONTH($A2029))</f>
        <v/>
      </c>
      <c r="D2029" t="str">
        <f>IF($C2029="","",VLOOKUP($C2029,Baux!$A:$K,2,FALSE))</f>
        <v/>
      </c>
      <c r="E2029" t="str">
        <f>IF($C2029="","",VLOOKUP(VLOOKUP($C2029,Baux!$A:$K,3,FALSE),Locataires!$A:$I,2,FALSE))</f>
        <v/>
      </c>
      <c r="F2029" t="str">
        <f>IF($C2029="","",VLOOKUP($C2029,Baux!$A:$K,8,FALSE))</f>
        <v/>
      </c>
      <c r="G2029" s="12" t="str">
        <f>IF(OR($A2029="",$F2029=""),"",DATE(YEAR($A2029),MONTH($A2029),$F2029))</f>
        <v/>
      </c>
      <c r="H2029" s="13" t="str">
        <f>IF($C2029="","",VLOOKUP($C2029,Baux!$A:$K,6,FALSE))</f>
        <v/>
      </c>
      <c r="I2029" s="13" t="str">
        <f>IF($C2029="","",VLOOKUP($C2029,Baux!$A:$K,7,FALSE))</f>
        <v/>
      </c>
      <c r="J2029" s="13" t="str">
        <f>IF($C2029="","",$H2029+$I2029)</f>
        <v/>
      </c>
      <c r="K2029" s="13" t="str">
        <f>IF($C2029="","",SUMIFS(Banque_Transactions!$E:$E,Banque_Transactions!$G:$G,$C2029&amp;"-"&amp;$B2029))</f>
        <v/>
      </c>
      <c r="L2029" s="13" t="str">
        <f>IF($C2029="","",$J2029-$K2029)</f>
        <v/>
      </c>
      <c r="M2029" t="str">
        <f>IF($C2029="","",IF($L2029&lt;=0,"Payé",IF($K2029=0,"Impayé","Partiel")))</f>
        <v/>
      </c>
    </row>
    <row r="2030" spans="1:13" ht="15">
      <c r="A2030" s="17"/>
      <c r="B2030" t="str">
        <f>IF($A2030="","",YEAR($A2030)*100+MONTH($A2030))</f>
        <v/>
      </c>
      <c r="D2030" t="str">
        <f>IF($C2030="","",VLOOKUP($C2030,Baux!$A:$K,2,FALSE))</f>
        <v/>
      </c>
      <c r="E2030" t="str">
        <f>IF($C2030="","",VLOOKUP(VLOOKUP($C2030,Baux!$A:$K,3,FALSE),Locataires!$A:$I,2,FALSE))</f>
        <v/>
      </c>
      <c r="F2030" t="str">
        <f>IF($C2030="","",VLOOKUP($C2030,Baux!$A:$K,8,FALSE))</f>
        <v/>
      </c>
      <c r="G2030" s="12" t="str">
        <f>IF(OR($A2030="",$F2030=""),"",DATE(YEAR($A2030),MONTH($A2030),$F2030))</f>
        <v/>
      </c>
      <c r="H2030" s="13" t="str">
        <f>IF($C2030="","",VLOOKUP($C2030,Baux!$A:$K,6,FALSE))</f>
        <v/>
      </c>
      <c r="I2030" s="13" t="str">
        <f>IF($C2030="","",VLOOKUP($C2030,Baux!$A:$K,7,FALSE))</f>
        <v/>
      </c>
      <c r="J2030" s="13" t="str">
        <f>IF($C2030="","",$H2030+$I2030)</f>
        <v/>
      </c>
      <c r="K2030" s="13" t="str">
        <f>IF($C2030="","",SUMIFS(Banque_Transactions!$E:$E,Banque_Transactions!$G:$G,$C2030&amp;"-"&amp;$B2030))</f>
        <v/>
      </c>
      <c r="L2030" s="13" t="str">
        <f>IF($C2030="","",$J2030-$K2030)</f>
        <v/>
      </c>
      <c r="M2030" t="str">
        <f>IF($C2030="","",IF($L2030&lt;=0,"Payé",IF($K2030=0,"Impayé","Partiel")))</f>
        <v/>
      </c>
    </row>
    <row r="2031" spans="1:13" ht="15">
      <c r="A2031" s="17"/>
      <c r="B2031" t="str">
        <f>IF($A2031="","",YEAR($A2031)*100+MONTH($A2031))</f>
        <v/>
      </c>
      <c r="D2031" t="str">
        <f>IF($C2031="","",VLOOKUP($C2031,Baux!$A:$K,2,FALSE))</f>
        <v/>
      </c>
      <c r="E2031" t="str">
        <f>IF($C2031="","",VLOOKUP(VLOOKUP($C2031,Baux!$A:$K,3,FALSE),Locataires!$A:$I,2,FALSE))</f>
        <v/>
      </c>
      <c r="F2031" t="str">
        <f>IF($C2031="","",VLOOKUP($C2031,Baux!$A:$K,8,FALSE))</f>
        <v/>
      </c>
      <c r="G2031" s="12" t="str">
        <f>IF(OR($A2031="",$F2031=""),"",DATE(YEAR($A2031),MONTH($A2031),$F2031))</f>
        <v/>
      </c>
      <c r="H2031" s="13" t="str">
        <f>IF($C2031="","",VLOOKUP($C2031,Baux!$A:$K,6,FALSE))</f>
        <v/>
      </c>
      <c r="I2031" s="13" t="str">
        <f>IF($C2031="","",VLOOKUP($C2031,Baux!$A:$K,7,FALSE))</f>
        <v/>
      </c>
      <c r="J2031" s="13" t="str">
        <f>IF($C2031="","",$H2031+$I2031)</f>
        <v/>
      </c>
      <c r="K2031" s="13" t="str">
        <f>IF($C2031="","",SUMIFS(Banque_Transactions!$E:$E,Banque_Transactions!$G:$G,$C2031&amp;"-"&amp;$B2031))</f>
        <v/>
      </c>
      <c r="L2031" s="13" t="str">
        <f>IF($C2031="","",$J2031-$K2031)</f>
        <v/>
      </c>
      <c r="M2031" t="str">
        <f>IF($C2031="","",IF($L2031&lt;=0,"Payé",IF($K2031=0,"Impayé","Partiel")))</f>
        <v/>
      </c>
    </row>
    <row r="2032" spans="1:13" ht="15">
      <c r="A2032" s="17"/>
      <c r="B2032" t="str">
        <f>IF($A2032="","",YEAR($A2032)*100+MONTH($A2032))</f>
        <v/>
      </c>
      <c r="D2032" t="str">
        <f>IF($C2032="","",VLOOKUP($C2032,Baux!$A:$K,2,FALSE))</f>
        <v/>
      </c>
      <c r="E2032" t="str">
        <f>IF($C2032="","",VLOOKUP(VLOOKUP($C2032,Baux!$A:$K,3,FALSE),Locataires!$A:$I,2,FALSE))</f>
        <v/>
      </c>
      <c r="F2032" t="str">
        <f>IF($C2032="","",VLOOKUP($C2032,Baux!$A:$K,8,FALSE))</f>
        <v/>
      </c>
      <c r="G2032" s="12" t="str">
        <f>IF(OR($A2032="",$F2032=""),"",DATE(YEAR($A2032),MONTH($A2032),$F2032))</f>
        <v/>
      </c>
      <c r="H2032" s="13" t="str">
        <f>IF($C2032="","",VLOOKUP($C2032,Baux!$A:$K,6,FALSE))</f>
        <v/>
      </c>
      <c r="I2032" s="13" t="str">
        <f>IF($C2032="","",VLOOKUP($C2032,Baux!$A:$K,7,FALSE))</f>
        <v/>
      </c>
      <c r="J2032" s="13" t="str">
        <f>IF($C2032="","",$H2032+$I2032)</f>
        <v/>
      </c>
      <c r="K2032" s="13" t="str">
        <f>IF($C2032="","",SUMIFS(Banque_Transactions!$E:$E,Banque_Transactions!$G:$G,$C2032&amp;"-"&amp;$B2032))</f>
        <v/>
      </c>
      <c r="L2032" s="13" t="str">
        <f>IF($C2032="","",$J2032-$K2032)</f>
        <v/>
      </c>
      <c r="M2032" t="str">
        <f>IF($C2032="","",IF($L2032&lt;=0,"Payé",IF($K2032=0,"Impayé","Partiel")))</f>
        <v/>
      </c>
    </row>
    <row r="2033" spans="1:13" ht="15">
      <c r="A2033" s="17"/>
      <c r="B2033" t="str">
        <f>IF($A2033="","",YEAR($A2033)*100+MONTH($A2033))</f>
        <v/>
      </c>
      <c r="D2033" t="str">
        <f>IF($C2033="","",VLOOKUP($C2033,Baux!$A:$K,2,FALSE))</f>
        <v/>
      </c>
      <c r="E2033" t="str">
        <f>IF($C2033="","",VLOOKUP(VLOOKUP($C2033,Baux!$A:$K,3,FALSE),Locataires!$A:$I,2,FALSE))</f>
        <v/>
      </c>
      <c r="F2033" t="str">
        <f>IF($C2033="","",VLOOKUP($C2033,Baux!$A:$K,8,FALSE))</f>
        <v/>
      </c>
      <c r="G2033" s="12" t="str">
        <f>IF(OR($A2033="",$F2033=""),"",DATE(YEAR($A2033),MONTH($A2033),$F2033))</f>
        <v/>
      </c>
      <c r="H2033" s="13" t="str">
        <f>IF($C2033="","",VLOOKUP($C2033,Baux!$A:$K,6,FALSE))</f>
        <v/>
      </c>
      <c r="I2033" s="13" t="str">
        <f>IF($C2033="","",VLOOKUP($C2033,Baux!$A:$K,7,FALSE))</f>
        <v/>
      </c>
      <c r="J2033" s="13" t="str">
        <f>IF($C2033="","",$H2033+$I2033)</f>
        <v/>
      </c>
      <c r="K2033" s="13" t="str">
        <f>IF($C2033="","",SUMIFS(Banque_Transactions!$E:$E,Banque_Transactions!$G:$G,$C2033&amp;"-"&amp;$B2033))</f>
        <v/>
      </c>
      <c r="L2033" s="13" t="str">
        <f>IF($C2033="","",$J2033-$K2033)</f>
        <v/>
      </c>
      <c r="M2033" t="str">
        <f>IF($C2033="","",IF($L2033&lt;=0,"Payé",IF($K2033=0,"Impayé","Partiel")))</f>
        <v/>
      </c>
    </row>
    <row r="2034" spans="1:13" ht="15">
      <c r="A2034" s="17"/>
      <c r="B2034" t="str">
        <f>IF($A2034="","",YEAR($A2034)*100+MONTH($A2034))</f>
        <v/>
      </c>
      <c r="D2034" t="str">
        <f>IF($C2034="","",VLOOKUP($C2034,Baux!$A:$K,2,FALSE))</f>
        <v/>
      </c>
      <c r="E2034" t="str">
        <f>IF($C2034="","",VLOOKUP(VLOOKUP($C2034,Baux!$A:$K,3,FALSE),Locataires!$A:$I,2,FALSE))</f>
        <v/>
      </c>
      <c r="F2034" t="str">
        <f>IF($C2034="","",VLOOKUP($C2034,Baux!$A:$K,8,FALSE))</f>
        <v/>
      </c>
      <c r="G2034" s="12" t="str">
        <f>IF(OR($A2034="",$F2034=""),"",DATE(YEAR($A2034),MONTH($A2034),$F2034))</f>
        <v/>
      </c>
      <c r="H2034" s="13" t="str">
        <f>IF($C2034="","",VLOOKUP($C2034,Baux!$A:$K,6,FALSE))</f>
        <v/>
      </c>
      <c r="I2034" s="13" t="str">
        <f>IF($C2034="","",VLOOKUP($C2034,Baux!$A:$K,7,FALSE))</f>
        <v/>
      </c>
      <c r="J2034" s="13" t="str">
        <f>IF($C2034="","",$H2034+$I2034)</f>
        <v/>
      </c>
      <c r="K2034" s="13" t="str">
        <f>IF($C2034="","",SUMIFS(Banque_Transactions!$E:$E,Banque_Transactions!$G:$G,$C2034&amp;"-"&amp;$B2034))</f>
        <v/>
      </c>
      <c r="L2034" s="13" t="str">
        <f>IF($C2034="","",$J2034-$K2034)</f>
        <v/>
      </c>
      <c r="M2034" t="str">
        <f>IF($C2034="","",IF($L2034&lt;=0,"Payé",IF($K2034=0,"Impayé","Partiel")))</f>
        <v/>
      </c>
    </row>
    <row r="2035" spans="1:13" ht="15">
      <c r="A2035" s="17"/>
      <c r="B2035" t="str">
        <f>IF($A2035="","",YEAR($A2035)*100+MONTH($A2035))</f>
        <v/>
      </c>
      <c r="D2035" t="str">
        <f>IF($C2035="","",VLOOKUP($C2035,Baux!$A:$K,2,FALSE))</f>
        <v/>
      </c>
      <c r="E2035" t="str">
        <f>IF($C2035="","",VLOOKUP(VLOOKUP($C2035,Baux!$A:$K,3,FALSE),Locataires!$A:$I,2,FALSE))</f>
        <v/>
      </c>
      <c r="F2035" t="str">
        <f>IF($C2035="","",VLOOKUP($C2035,Baux!$A:$K,8,FALSE))</f>
        <v/>
      </c>
      <c r="G2035" s="12" t="str">
        <f>IF(OR($A2035="",$F2035=""),"",DATE(YEAR($A2035),MONTH($A2035),$F2035))</f>
        <v/>
      </c>
      <c r="H2035" s="13" t="str">
        <f>IF($C2035="","",VLOOKUP($C2035,Baux!$A:$K,6,FALSE))</f>
        <v/>
      </c>
      <c r="I2035" s="13" t="str">
        <f>IF($C2035="","",VLOOKUP($C2035,Baux!$A:$K,7,FALSE))</f>
        <v/>
      </c>
      <c r="J2035" s="13" t="str">
        <f>IF($C2035="","",$H2035+$I2035)</f>
        <v/>
      </c>
      <c r="K2035" s="13" t="str">
        <f>IF($C2035="","",SUMIFS(Banque_Transactions!$E:$E,Banque_Transactions!$G:$G,$C2035&amp;"-"&amp;$B2035))</f>
        <v/>
      </c>
      <c r="L2035" s="13" t="str">
        <f>IF($C2035="","",$J2035-$K2035)</f>
        <v/>
      </c>
      <c r="M2035" t="str">
        <f>IF($C2035="","",IF($L2035&lt;=0,"Payé",IF($K2035=0,"Impayé","Partiel")))</f>
        <v/>
      </c>
    </row>
    <row r="2036" spans="1:13" ht="15">
      <c r="A2036" s="17"/>
      <c r="B2036" t="str">
        <f>IF($A2036="","",YEAR($A2036)*100+MONTH($A2036))</f>
        <v/>
      </c>
      <c r="D2036" t="str">
        <f>IF($C2036="","",VLOOKUP($C2036,Baux!$A:$K,2,FALSE))</f>
        <v/>
      </c>
      <c r="E2036" t="str">
        <f>IF($C2036="","",VLOOKUP(VLOOKUP($C2036,Baux!$A:$K,3,FALSE),Locataires!$A:$I,2,FALSE))</f>
        <v/>
      </c>
      <c r="F2036" t="str">
        <f>IF($C2036="","",VLOOKUP($C2036,Baux!$A:$K,8,FALSE))</f>
        <v/>
      </c>
      <c r="G2036" s="12" t="str">
        <f>IF(OR($A2036="",$F2036=""),"",DATE(YEAR($A2036),MONTH($A2036),$F2036))</f>
        <v/>
      </c>
      <c r="H2036" s="13" t="str">
        <f>IF($C2036="","",VLOOKUP($C2036,Baux!$A:$K,6,FALSE))</f>
        <v/>
      </c>
      <c r="I2036" s="13" t="str">
        <f>IF($C2036="","",VLOOKUP($C2036,Baux!$A:$K,7,FALSE))</f>
        <v/>
      </c>
      <c r="J2036" s="13" t="str">
        <f>IF($C2036="","",$H2036+$I2036)</f>
        <v/>
      </c>
      <c r="K2036" s="13" t="str">
        <f>IF($C2036="","",SUMIFS(Banque_Transactions!$E:$E,Banque_Transactions!$G:$G,$C2036&amp;"-"&amp;$B2036))</f>
        <v/>
      </c>
      <c r="L2036" s="13" t="str">
        <f>IF($C2036="","",$J2036-$K2036)</f>
        <v/>
      </c>
      <c r="M2036" t="str">
        <f>IF($C2036="","",IF($L2036&lt;=0,"Payé",IF($K2036=0,"Impayé","Partiel")))</f>
        <v/>
      </c>
    </row>
    <row r="2037" spans="1:13" ht="15">
      <c r="A2037" s="17"/>
      <c r="B2037" t="str">
        <f>IF($A2037="","",YEAR($A2037)*100+MONTH($A2037))</f>
        <v/>
      </c>
      <c r="D2037" t="str">
        <f>IF($C2037="","",VLOOKUP($C2037,Baux!$A:$K,2,FALSE))</f>
        <v/>
      </c>
      <c r="E2037" t="str">
        <f>IF($C2037="","",VLOOKUP(VLOOKUP($C2037,Baux!$A:$K,3,FALSE),Locataires!$A:$I,2,FALSE))</f>
        <v/>
      </c>
      <c r="F2037" t="str">
        <f>IF($C2037="","",VLOOKUP($C2037,Baux!$A:$K,8,FALSE))</f>
        <v/>
      </c>
      <c r="G2037" s="12" t="str">
        <f>IF(OR($A2037="",$F2037=""),"",DATE(YEAR($A2037),MONTH($A2037),$F2037))</f>
        <v/>
      </c>
      <c r="H2037" s="13" t="str">
        <f>IF($C2037="","",VLOOKUP($C2037,Baux!$A:$K,6,FALSE))</f>
        <v/>
      </c>
      <c r="I2037" s="13" t="str">
        <f>IF($C2037="","",VLOOKUP($C2037,Baux!$A:$K,7,FALSE))</f>
        <v/>
      </c>
      <c r="J2037" s="13" t="str">
        <f>IF($C2037="","",$H2037+$I2037)</f>
        <v/>
      </c>
      <c r="K2037" s="13" t="str">
        <f>IF($C2037="","",SUMIFS(Banque_Transactions!$E:$E,Banque_Transactions!$G:$G,$C2037&amp;"-"&amp;$B2037))</f>
        <v/>
      </c>
      <c r="L2037" s="13" t="str">
        <f>IF($C2037="","",$J2037-$K2037)</f>
        <v/>
      </c>
      <c r="M2037" t="str">
        <f>IF($C2037="","",IF($L2037&lt;=0,"Payé",IF($K2037=0,"Impayé","Partiel")))</f>
        <v/>
      </c>
    </row>
    <row r="2038" spans="1:13" ht="15">
      <c r="A2038" s="17"/>
      <c r="B2038" t="str">
        <f>IF($A2038="","",YEAR($A2038)*100+MONTH($A2038))</f>
        <v/>
      </c>
      <c r="D2038" t="str">
        <f>IF($C2038="","",VLOOKUP($C2038,Baux!$A:$K,2,FALSE))</f>
        <v/>
      </c>
      <c r="E2038" t="str">
        <f>IF($C2038="","",VLOOKUP(VLOOKUP($C2038,Baux!$A:$K,3,FALSE),Locataires!$A:$I,2,FALSE))</f>
        <v/>
      </c>
      <c r="F2038" t="str">
        <f>IF($C2038="","",VLOOKUP($C2038,Baux!$A:$K,8,FALSE))</f>
        <v/>
      </c>
      <c r="G2038" s="12" t="str">
        <f>IF(OR($A2038="",$F2038=""),"",DATE(YEAR($A2038),MONTH($A2038),$F2038))</f>
        <v/>
      </c>
      <c r="H2038" s="13" t="str">
        <f>IF($C2038="","",VLOOKUP($C2038,Baux!$A:$K,6,FALSE))</f>
        <v/>
      </c>
      <c r="I2038" s="13" t="str">
        <f>IF($C2038="","",VLOOKUP($C2038,Baux!$A:$K,7,FALSE))</f>
        <v/>
      </c>
      <c r="J2038" s="13" t="str">
        <f>IF($C2038="","",$H2038+$I2038)</f>
        <v/>
      </c>
      <c r="K2038" s="13" t="str">
        <f>IF($C2038="","",SUMIFS(Banque_Transactions!$E:$E,Banque_Transactions!$G:$G,$C2038&amp;"-"&amp;$B2038))</f>
        <v/>
      </c>
      <c r="L2038" s="13" t="str">
        <f>IF($C2038="","",$J2038-$K2038)</f>
        <v/>
      </c>
      <c r="M2038" t="str">
        <f>IF($C2038="","",IF($L2038&lt;=0,"Payé",IF($K2038=0,"Impayé","Partiel")))</f>
        <v/>
      </c>
    </row>
    <row r="2039" spans="1:13" ht="15">
      <c r="A2039" s="17"/>
      <c r="B2039" t="str">
        <f>IF($A2039="","",YEAR($A2039)*100+MONTH($A2039))</f>
        <v/>
      </c>
      <c r="D2039" t="str">
        <f>IF($C2039="","",VLOOKUP($C2039,Baux!$A:$K,2,FALSE))</f>
        <v/>
      </c>
      <c r="E2039" t="str">
        <f>IF($C2039="","",VLOOKUP(VLOOKUP($C2039,Baux!$A:$K,3,FALSE),Locataires!$A:$I,2,FALSE))</f>
        <v/>
      </c>
      <c r="F2039" t="str">
        <f>IF($C2039="","",VLOOKUP($C2039,Baux!$A:$K,8,FALSE))</f>
        <v/>
      </c>
      <c r="G2039" s="12" t="str">
        <f>IF(OR($A2039="",$F2039=""),"",DATE(YEAR($A2039),MONTH($A2039),$F2039))</f>
        <v/>
      </c>
      <c r="H2039" s="13" t="str">
        <f>IF($C2039="","",VLOOKUP($C2039,Baux!$A:$K,6,FALSE))</f>
        <v/>
      </c>
      <c r="I2039" s="13" t="str">
        <f>IF($C2039="","",VLOOKUP($C2039,Baux!$A:$K,7,FALSE))</f>
        <v/>
      </c>
      <c r="J2039" s="13" t="str">
        <f>IF($C2039="","",$H2039+$I2039)</f>
        <v/>
      </c>
      <c r="K2039" s="13" t="str">
        <f>IF($C2039="","",SUMIFS(Banque_Transactions!$E:$E,Banque_Transactions!$G:$G,$C2039&amp;"-"&amp;$B2039))</f>
        <v/>
      </c>
      <c r="L2039" s="13" t="str">
        <f>IF($C2039="","",$J2039-$K2039)</f>
        <v/>
      </c>
      <c r="M2039" t="str">
        <f>IF($C2039="","",IF($L2039&lt;=0,"Payé",IF($K2039=0,"Impayé","Partiel")))</f>
        <v/>
      </c>
    </row>
    <row r="2040" spans="1:13" ht="15">
      <c r="A2040" s="17"/>
      <c r="B2040" t="str">
        <f>IF($A2040="","",YEAR($A2040)*100+MONTH($A2040))</f>
        <v/>
      </c>
      <c r="D2040" t="str">
        <f>IF($C2040="","",VLOOKUP($C2040,Baux!$A:$K,2,FALSE))</f>
        <v/>
      </c>
      <c r="E2040" t="str">
        <f>IF($C2040="","",VLOOKUP(VLOOKUP($C2040,Baux!$A:$K,3,FALSE),Locataires!$A:$I,2,FALSE))</f>
        <v/>
      </c>
      <c r="F2040" t="str">
        <f>IF($C2040="","",VLOOKUP($C2040,Baux!$A:$K,8,FALSE))</f>
        <v/>
      </c>
      <c r="G2040" s="12" t="str">
        <f>IF(OR($A2040="",$F2040=""),"",DATE(YEAR($A2040),MONTH($A2040),$F2040))</f>
        <v/>
      </c>
      <c r="H2040" s="13" t="str">
        <f>IF($C2040="","",VLOOKUP($C2040,Baux!$A:$K,6,FALSE))</f>
        <v/>
      </c>
      <c r="I2040" s="13" t="str">
        <f>IF($C2040="","",VLOOKUP($C2040,Baux!$A:$K,7,FALSE))</f>
        <v/>
      </c>
      <c r="J2040" s="13" t="str">
        <f>IF($C2040="","",$H2040+$I2040)</f>
        <v/>
      </c>
      <c r="K2040" s="13" t="str">
        <f>IF($C2040="","",SUMIFS(Banque_Transactions!$E:$E,Banque_Transactions!$G:$G,$C2040&amp;"-"&amp;$B2040))</f>
        <v/>
      </c>
      <c r="L2040" s="13" t="str">
        <f>IF($C2040="","",$J2040-$K2040)</f>
        <v/>
      </c>
      <c r="M2040" t="str">
        <f>IF($C2040="","",IF($L2040&lt;=0,"Payé",IF($K2040=0,"Impayé","Partiel")))</f>
        <v/>
      </c>
    </row>
    <row r="2041" spans="1:13" ht="15">
      <c r="A2041" s="17"/>
      <c r="B2041" t="str">
        <f>IF($A2041="","",YEAR($A2041)*100+MONTH($A2041))</f>
        <v/>
      </c>
      <c r="D2041" t="str">
        <f>IF($C2041="","",VLOOKUP($C2041,Baux!$A:$K,2,FALSE))</f>
        <v/>
      </c>
      <c r="E2041" t="str">
        <f>IF($C2041="","",VLOOKUP(VLOOKUP($C2041,Baux!$A:$K,3,FALSE),Locataires!$A:$I,2,FALSE))</f>
        <v/>
      </c>
      <c r="F2041" t="str">
        <f>IF($C2041="","",VLOOKUP($C2041,Baux!$A:$K,8,FALSE))</f>
        <v/>
      </c>
      <c r="G2041" s="12" t="str">
        <f>IF(OR($A2041="",$F2041=""),"",DATE(YEAR($A2041),MONTH($A2041),$F2041))</f>
        <v/>
      </c>
      <c r="H2041" s="13" t="str">
        <f>IF($C2041="","",VLOOKUP($C2041,Baux!$A:$K,6,FALSE))</f>
        <v/>
      </c>
      <c r="I2041" s="13" t="str">
        <f>IF($C2041="","",VLOOKUP($C2041,Baux!$A:$K,7,FALSE))</f>
        <v/>
      </c>
      <c r="J2041" s="13" t="str">
        <f>IF($C2041="","",$H2041+$I2041)</f>
        <v/>
      </c>
      <c r="K2041" s="13" t="str">
        <f>IF($C2041="","",SUMIFS(Banque_Transactions!$E:$E,Banque_Transactions!$G:$G,$C2041&amp;"-"&amp;$B2041))</f>
        <v/>
      </c>
      <c r="L2041" s="13" t="str">
        <f>IF($C2041="","",$J2041-$K2041)</f>
        <v/>
      </c>
      <c r="M2041" t="str">
        <f>IF($C2041="","",IF($L2041&lt;=0,"Payé",IF($K2041=0,"Impayé","Partiel")))</f>
        <v/>
      </c>
    </row>
    <row r="2042" spans="1:13" ht="15">
      <c r="A2042" s="17"/>
      <c r="B2042" t="str">
        <f>IF($A2042="","",YEAR($A2042)*100+MONTH($A2042))</f>
        <v/>
      </c>
      <c r="D2042" t="str">
        <f>IF($C2042="","",VLOOKUP($C2042,Baux!$A:$K,2,FALSE))</f>
        <v/>
      </c>
      <c r="E2042" t="str">
        <f>IF($C2042="","",VLOOKUP(VLOOKUP($C2042,Baux!$A:$K,3,FALSE),Locataires!$A:$I,2,FALSE))</f>
        <v/>
      </c>
      <c r="F2042" t="str">
        <f>IF($C2042="","",VLOOKUP($C2042,Baux!$A:$K,8,FALSE))</f>
        <v/>
      </c>
      <c r="G2042" s="12" t="str">
        <f>IF(OR($A2042="",$F2042=""),"",DATE(YEAR($A2042),MONTH($A2042),$F2042))</f>
        <v/>
      </c>
      <c r="H2042" s="13" t="str">
        <f>IF($C2042="","",VLOOKUP($C2042,Baux!$A:$K,6,FALSE))</f>
        <v/>
      </c>
      <c r="I2042" s="13" t="str">
        <f>IF($C2042="","",VLOOKUP($C2042,Baux!$A:$K,7,FALSE))</f>
        <v/>
      </c>
      <c r="J2042" s="13" t="str">
        <f>IF($C2042="","",$H2042+$I2042)</f>
        <v/>
      </c>
      <c r="K2042" s="13" t="str">
        <f>IF($C2042="","",SUMIFS(Banque_Transactions!$E:$E,Banque_Transactions!$G:$G,$C2042&amp;"-"&amp;$B2042))</f>
        <v/>
      </c>
      <c r="L2042" s="13" t="str">
        <f>IF($C2042="","",$J2042-$K2042)</f>
        <v/>
      </c>
      <c r="M2042" t="str">
        <f>IF($C2042="","",IF($L2042&lt;=0,"Payé",IF($K2042=0,"Impayé","Partiel")))</f>
        <v/>
      </c>
    </row>
    <row r="2043" spans="1:13" ht="15">
      <c r="A2043" s="17"/>
      <c r="B2043" t="str">
        <f>IF($A2043="","",YEAR($A2043)*100+MONTH($A2043))</f>
        <v/>
      </c>
      <c r="D2043" t="str">
        <f>IF($C2043="","",VLOOKUP($C2043,Baux!$A:$K,2,FALSE))</f>
        <v/>
      </c>
      <c r="E2043" t="str">
        <f>IF($C2043="","",VLOOKUP(VLOOKUP($C2043,Baux!$A:$K,3,FALSE),Locataires!$A:$I,2,FALSE))</f>
        <v/>
      </c>
      <c r="F2043" t="str">
        <f>IF($C2043="","",VLOOKUP($C2043,Baux!$A:$K,8,FALSE))</f>
        <v/>
      </c>
      <c r="G2043" s="12" t="str">
        <f>IF(OR($A2043="",$F2043=""),"",DATE(YEAR($A2043),MONTH($A2043),$F2043))</f>
        <v/>
      </c>
      <c r="H2043" s="13" t="str">
        <f>IF($C2043="","",VLOOKUP($C2043,Baux!$A:$K,6,FALSE))</f>
        <v/>
      </c>
      <c r="I2043" s="13" t="str">
        <f>IF($C2043="","",VLOOKUP($C2043,Baux!$A:$K,7,FALSE))</f>
        <v/>
      </c>
      <c r="J2043" s="13" t="str">
        <f>IF($C2043="","",$H2043+$I2043)</f>
        <v/>
      </c>
      <c r="K2043" s="13" t="str">
        <f>IF($C2043="","",SUMIFS(Banque_Transactions!$E:$E,Banque_Transactions!$G:$G,$C2043&amp;"-"&amp;$B2043))</f>
        <v/>
      </c>
      <c r="L2043" s="13" t="str">
        <f>IF($C2043="","",$J2043-$K2043)</f>
        <v/>
      </c>
      <c r="M2043" t="str">
        <f>IF($C2043="","",IF($L2043&lt;=0,"Payé",IF($K2043=0,"Impayé","Partiel")))</f>
        <v/>
      </c>
    </row>
    <row r="2044" spans="1:13" ht="15">
      <c r="A2044" s="17"/>
      <c r="B2044" t="str">
        <f>IF($A2044="","",YEAR($A2044)*100+MONTH($A2044))</f>
        <v/>
      </c>
      <c r="D2044" t="str">
        <f>IF($C2044="","",VLOOKUP($C2044,Baux!$A:$K,2,FALSE))</f>
        <v/>
      </c>
      <c r="E2044" t="str">
        <f>IF($C2044="","",VLOOKUP(VLOOKUP($C2044,Baux!$A:$K,3,FALSE),Locataires!$A:$I,2,FALSE))</f>
        <v/>
      </c>
      <c r="F2044" t="str">
        <f>IF($C2044="","",VLOOKUP($C2044,Baux!$A:$K,8,FALSE))</f>
        <v/>
      </c>
      <c r="G2044" s="12" t="str">
        <f>IF(OR($A2044="",$F2044=""),"",DATE(YEAR($A2044),MONTH($A2044),$F2044))</f>
        <v/>
      </c>
      <c r="H2044" s="13" t="str">
        <f>IF($C2044="","",VLOOKUP($C2044,Baux!$A:$K,6,FALSE))</f>
        <v/>
      </c>
      <c r="I2044" s="13" t="str">
        <f>IF($C2044="","",VLOOKUP($C2044,Baux!$A:$K,7,FALSE))</f>
        <v/>
      </c>
      <c r="J2044" s="13" t="str">
        <f>IF($C2044="","",$H2044+$I2044)</f>
        <v/>
      </c>
      <c r="K2044" s="13" t="str">
        <f>IF($C2044="","",SUMIFS(Banque_Transactions!$E:$E,Banque_Transactions!$G:$G,$C2044&amp;"-"&amp;$B2044))</f>
        <v/>
      </c>
      <c r="L2044" s="13" t="str">
        <f>IF($C2044="","",$J2044-$K2044)</f>
        <v/>
      </c>
      <c r="M2044" t="str">
        <f>IF($C2044="","",IF($L2044&lt;=0,"Payé",IF($K2044=0,"Impayé","Partiel")))</f>
        <v/>
      </c>
    </row>
    <row r="2045" spans="1:13" ht="15">
      <c r="A2045" s="17"/>
      <c r="B2045" t="str">
        <f>IF($A2045="","",YEAR($A2045)*100+MONTH($A2045))</f>
        <v/>
      </c>
      <c r="D2045" t="str">
        <f>IF($C2045="","",VLOOKUP($C2045,Baux!$A:$K,2,FALSE))</f>
        <v/>
      </c>
      <c r="E2045" t="str">
        <f>IF($C2045="","",VLOOKUP(VLOOKUP($C2045,Baux!$A:$K,3,FALSE),Locataires!$A:$I,2,FALSE))</f>
        <v/>
      </c>
      <c r="F2045" t="str">
        <f>IF($C2045="","",VLOOKUP($C2045,Baux!$A:$K,8,FALSE))</f>
        <v/>
      </c>
      <c r="G2045" s="12" t="str">
        <f>IF(OR($A2045="",$F2045=""),"",DATE(YEAR($A2045),MONTH($A2045),$F2045))</f>
        <v/>
      </c>
      <c r="H2045" s="13" t="str">
        <f>IF($C2045="","",VLOOKUP($C2045,Baux!$A:$K,6,FALSE))</f>
        <v/>
      </c>
      <c r="I2045" s="13" t="str">
        <f>IF($C2045="","",VLOOKUP($C2045,Baux!$A:$K,7,FALSE))</f>
        <v/>
      </c>
      <c r="J2045" s="13" t="str">
        <f>IF($C2045="","",$H2045+$I2045)</f>
        <v/>
      </c>
      <c r="K2045" s="13" t="str">
        <f>IF($C2045="","",SUMIFS(Banque_Transactions!$E:$E,Banque_Transactions!$G:$G,$C2045&amp;"-"&amp;$B2045))</f>
        <v/>
      </c>
      <c r="L2045" s="13" t="str">
        <f>IF($C2045="","",$J2045-$K2045)</f>
        <v/>
      </c>
      <c r="M2045" t="str">
        <f>IF($C2045="","",IF($L2045&lt;=0,"Payé",IF($K2045=0,"Impayé","Partiel")))</f>
        <v/>
      </c>
    </row>
    <row r="2046" spans="1:13" ht="15">
      <c r="A2046" s="17"/>
      <c r="B2046" t="str">
        <f>IF($A2046="","",YEAR($A2046)*100+MONTH($A2046))</f>
        <v/>
      </c>
      <c r="D2046" t="str">
        <f>IF($C2046="","",VLOOKUP($C2046,Baux!$A:$K,2,FALSE))</f>
        <v/>
      </c>
      <c r="E2046" t="str">
        <f>IF($C2046="","",VLOOKUP(VLOOKUP($C2046,Baux!$A:$K,3,FALSE),Locataires!$A:$I,2,FALSE))</f>
        <v/>
      </c>
      <c r="F2046" t="str">
        <f>IF($C2046="","",VLOOKUP($C2046,Baux!$A:$K,8,FALSE))</f>
        <v/>
      </c>
      <c r="G2046" s="12" t="str">
        <f>IF(OR($A2046="",$F2046=""),"",DATE(YEAR($A2046),MONTH($A2046),$F2046))</f>
        <v/>
      </c>
      <c r="H2046" s="13" t="str">
        <f>IF($C2046="","",VLOOKUP($C2046,Baux!$A:$K,6,FALSE))</f>
        <v/>
      </c>
      <c r="I2046" s="13" t="str">
        <f>IF($C2046="","",VLOOKUP($C2046,Baux!$A:$K,7,FALSE))</f>
        <v/>
      </c>
      <c r="J2046" s="13" t="str">
        <f>IF($C2046="","",$H2046+$I2046)</f>
        <v/>
      </c>
      <c r="K2046" s="13" t="str">
        <f>IF($C2046="","",SUMIFS(Banque_Transactions!$E:$E,Banque_Transactions!$G:$G,$C2046&amp;"-"&amp;$B2046))</f>
        <v/>
      </c>
      <c r="L2046" s="13" t="str">
        <f>IF($C2046="","",$J2046-$K2046)</f>
        <v/>
      </c>
      <c r="M2046" t="str">
        <f>IF($C2046="","",IF($L2046&lt;=0,"Payé",IF($K2046=0,"Impayé","Partiel")))</f>
        <v/>
      </c>
    </row>
    <row r="2047" spans="1:13" ht="15">
      <c r="A2047" s="17"/>
      <c r="B2047" t="str">
        <f>IF($A2047="","",YEAR($A2047)*100+MONTH($A2047))</f>
        <v/>
      </c>
      <c r="D2047" t="str">
        <f>IF($C2047="","",VLOOKUP($C2047,Baux!$A:$K,2,FALSE))</f>
        <v/>
      </c>
      <c r="E2047" t="str">
        <f>IF($C2047="","",VLOOKUP(VLOOKUP($C2047,Baux!$A:$K,3,FALSE),Locataires!$A:$I,2,FALSE))</f>
        <v/>
      </c>
      <c r="F2047" t="str">
        <f>IF($C2047="","",VLOOKUP($C2047,Baux!$A:$K,8,FALSE))</f>
        <v/>
      </c>
      <c r="G2047" s="12" t="str">
        <f>IF(OR($A2047="",$F2047=""),"",DATE(YEAR($A2047),MONTH($A2047),$F2047))</f>
        <v/>
      </c>
      <c r="H2047" s="13" t="str">
        <f>IF($C2047="","",VLOOKUP($C2047,Baux!$A:$K,6,FALSE))</f>
        <v/>
      </c>
      <c r="I2047" s="13" t="str">
        <f>IF($C2047="","",VLOOKUP($C2047,Baux!$A:$K,7,FALSE))</f>
        <v/>
      </c>
      <c r="J2047" s="13" t="str">
        <f>IF($C2047="","",$H2047+$I2047)</f>
        <v/>
      </c>
      <c r="K2047" s="13" t="str">
        <f>IF($C2047="","",SUMIFS(Banque_Transactions!$E:$E,Banque_Transactions!$G:$G,$C2047&amp;"-"&amp;$B2047))</f>
        <v/>
      </c>
      <c r="L2047" s="13" t="str">
        <f>IF($C2047="","",$J2047-$K2047)</f>
        <v/>
      </c>
      <c r="M2047" t="str">
        <f>IF($C2047="","",IF($L2047&lt;=0,"Payé",IF($K2047=0,"Impayé","Partiel")))</f>
        <v/>
      </c>
    </row>
    <row r="2048" spans="1:13" ht="15">
      <c r="A2048" s="17"/>
      <c r="B2048" t="str">
        <f>IF($A2048="","",YEAR($A2048)*100+MONTH($A2048))</f>
        <v/>
      </c>
      <c r="D2048" t="str">
        <f>IF($C2048="","",VLOOKUP($C2048,Baux!$A:$K,2,FALSE))</f>
        <v/>
      </c>
      <c r="E2048" t="str">
        <f>IF($C2048="","",VLOOKUP(VLOOKUP($C2048,Baux!$A:$K,3,FALSE),Locataires!$A:$I,2,FALSE))</f>
        <v/>
      </c>
      <c r="F2048" t="str">
        <f>IF($C2048="","",VLOOKUP($C2048,Baux!$A:$K,8,FALSE))</f>
        <v/>
      </c>
      <c r="G2048" s="12" t="str">
        <f>IF(OR($A2048="",$F2048=""),"",DATE(YEAR($A2048),MONTH($A2048),$F2048))</f>
        <v/>
      </c>
      <c r="H2048" s="13" t="str">
        <f>IF($C2048="","",VLOOKUP($C2048,Baux!$A:$K,6,FALSE))</f>
        <v/>
      </c>
      <c r="I2048" s="13" t="str">
        <f>IF($C2048="","",VLOOKUP($C2048,Baux!$A:$K,7,FALSE))</f>
        <v/>
      </c>
      <c r="J2048" s="13" t="str">
        <f>IF($C2048="","",$H2048+$I2048)</f>
        <v/>
      </c>
      <c r="K2048" s="13" t="str">
        <f>IF($C2048="","",SUMIFS(Banque_Transactions!$E:$E,Banque_Transactions!$G:$G,$C2048&amp;"-"&amp;$B2048))</f>
        <v/>
      </c>
      <c r="L2048" s="13" t="str">
        <f>IF($C2048="","",$J2048-$K2048)</f>
        <v/>
      </c>
      <c r="M2048" t="str">
        <f>IF($C2048="","",IF($L2048&lt;=0,"Payé",IF($K2048=0,"Impayé","Partiel")))</f>
        <v/>
      </c>
    </row>
    <row r="2049" spans="1:13" ht="15">
      <c r="A2049" s="17"/>
      <c r="B2049" t="str">
        <f>IF($A2049="","",YEAR($A2049)*100+MONTH($A2049))</f>
        <v/>
      </c>
      <c r="D2049" t="str">
        <f>IF($C2049="","",VLOOKUP($C2049,Baux!$A:$K,2,FALSE))</f>
        <v/>
      </c>
      <c r="E2049" t="str">
        <f>IF($C2049="","",VLOOKUP(VLOOKUP($C2049,Baux!$A:$K,3,FALSE),Locataires!$A:$I,2,FALSE))</f>
        <v/>
      </c>
      <c r="F2049" t="str">
        <f>IF($C2049="","",VLOOKUP($C2049,Baux!$A:$K,8,FALSE))</f>
        <v/>
      </c>
      <c r="G2049" s="12" t="str">
        <f>IF(OR($A2049="",$F2049=""),"",DATE(YEAR($A2049),MONTH($A2049),$F2049))</f>
        <v/>
      </c>
      <c r="H2049" s="13" t="str">
        <f>IF($C2049="","",VLOOKUP($C2049,Baux!$A:$K,6,FALSE))</f>
        <v/>
      </c>
      <c r="I2049" s="13" t="str">
        <f>IF($C2049="","",VLOOKUP($C2049,Baux!$A:$K,7,FALSE))</f>
        <v/>
      </c>
      <c r="J2049" s="13" t="str">
        <f>IF($C2049="","",$H2049+$I2049)</f>
        <v/>
      </c>
      <c r="K2049" s="13" t="str">
        <f>IF($C2049="","",SUMIFS(Banque_Transactions!$E:$E,Banque_Transactions!$G:$G,$C2049&amp;"-"&amp;$B2049))</f>
        <v/>
      </c>
      <c r="L2049" s="13" t="str">
        <f>IF($C2049="","",$J2049-$K2049)</f>
        <v/>
      </c>
      <c r="M2049" t="str">
        <f>IF($C2049="","",IF($L2049&lt;=0,"Payé",IF($K2049=0,"Impayé","Partiel")))</f>
        <v/>
      </c>
    </row>
    <row r="2050" spans="1:13" ht="15">
      <c r="A2050" s="17"/>
      <c r="B2050" t="str">
        <f>IF($A2050="","",YEAR($A2050)*100+MONTH($A2050))</f>
        <v/>
      </c>
      <c r="D2050" t="str">
        <f>IF($C2050="","",VLOOKUP($C2050,Baux!$A:$K,2,FALSE))</f>
        <v/>
      </c>
      <c r="E2050" t="str">
        <f>IF($C2050="","",VLOOKUP(VLOOKUP($C2050,Baux!$A:$K,3,FALSE),Locataires!$A:$I,2,FALSE))</f>
        <v/>
      </c>
      <c r="F2050" t="str">
        <f>IF($C2050="","",VLOOKUP($C2050,Baux!$A:$K,8,FALSE))</f>
        <v/>
      </c>
      <c r="G2050" s="12" t="str">
        <f>IF(OR($A2050="",$F2050=""),"",DATE(YEAR($A2050),MONTH($A2050),$F2050))</f>
        <v/>
      </c>
      <c r="H2050" s="13" t="str">
        <f>IF($C2050="","",VLOOKUP($C2050,Baux!$A:$K,6,FALSE))</f>
        <v/>
      </c>
      <c r="I2050" s="13" t="str">
        <f>IF($C2050="","",VLOOKUP($C2050,Baux!$A:$K,7,FALSE))</f>
        <v/>
      </c>
      <c r="J2050" s="13" t="str">
        <f>IF($C2050="","",$H2050+$I2050)</f>
        <v/>
      </c>
      <c r="K2050" s="13" t="str">
        <f>IF($C2050="","",SUMIFS(Banque_Transactions!$E:$E,Banque_Transactions!$G:$G,$C2050&amp;"-"&amp;$B2050))</f>
        <v/>
      </c>
      <c r="L2050" s="13" t="str">
        <f>IF($C2050="","",$J2050-$K2050)</f>
        <v/>
      </c>
      <c r="M2050" t="str">
        <f>IF($C2050="","",IF($L2050&lt;=0,"Payé",IF($K2050=0,"Impayé","Partiel")))</f>
        <v/>
      </c>
    </row>
    <row r="2051" spans="1:13" ht="15">
      <c r="A2051" s="17"/>
      <c r="B2051" t="str">
        <f>IF($A2051="","",YEAR($A2051)*100+MONTH($A2051))</f>
        <v/>
      </c>
      <c r="D2051" t="str">
        <f>IF($C2051="","",VLOOKUP($C2051,Baux!$A:$K,2,FALSE))</f>
        <v/>
      </c>
      <c r="E2051" t="str">
        <f>IF($C2051="","",VLOOKUP(VLOOKUP($C2051,Baux!$A:$K,3,FALSE),Locataires!$A:$I,2,FALSE))</f>
        <v/>
      </c>
      <c r="F2051" t="str">
        <f>IF($C2051="","",VLOOKUP($C2051,Baux!$A:$K,8,FALSE))</f>
        <v/>
      </c>
      <c r="G2051" s="12" t="str">
        <f>IF(OR($A2051="",$F2051=""),"",DATE(YEAR($A2051),MONTH($A2051),$F2051))</f>
        <v/>
      </c>
      <c r="H2051" s="13" t="str">
        <f>IF($C2051="","",VLOOKUP($C2051,Baux!$A:$K,6,FALSE))</f>
        <v/>
      </c>
      <c r="I2051" s="13" t="str">
        <f>IF($C2051="","",VLOOKUP($C2051,Baux!$A:$K,7,FALSE))</f>
        <v/>
      </c>
      <c r="J2051" s="13" t="str">
        <f>IF($C2051="","",$H2051+$I2051)</f>
        <v/>
      </c>
      <c r="K2051" s="13" t="str">
        <f>IF($C2051="","",SUMIFS(Banque_Transactions!$E:$E,Banque_Transactions!$G:$G,$C2051&amp;"-"&amp;$B2051))</f>
        <v/>
      </c>
      <c r="L2051" s="13" t="str">
        <f>IF($C2051="","",$J2051-$K2051)</f>
        <v/>
      </c>
      <c r="M2051" t="str">
        <f>IF($C2051="","",IF($L2051&lt;=0,"Payé",IF($K2051=0,"Impayé","Partiel")))</f>
        <v/>
      </c>
    </row>
    <row r="2052" spans="1:13" ht="15">
      <c r="A2052" s="17"/>
      <c r="B2052" t="str">
        <f>IF($A2052="","",YEAR($A2052)*100+MONTH($A2052))</f>
        <v/>
      </c>
      <c r="D2052" t="str">
        <f>IF($C2052="","",VLOOKUP($C2052,Baux!$A:$K,2,FALSE))</f>
        <v/>
      </c>
      <c r="E2052" t="str">
        <f>IF($C2052="","",VLOOKUP(VLOOKUP($C2052,Baux!$A:$K,3,FALSE),Locataires!$A:$I,2,FALSE))</f>
        <v/>
      </c>
      <c r="F2052" t="str">
        <f>IF($C2052="","",VLOOKUP($C2052,Baux!$A:$K,8,FALSE))</f>
        <v/>
      </c>
      <c r="G2052" s="12" t="str">
        <f>IF(OR($A2052="",$F2052=""),"",DATE(YEAR($A2052),MONTH($A2052),$F2052))</f>
        <v/>
      </c>
      <c r="H2052" s="13" t="str">
        <f>IF($C2052="","",VLOOKUP($C2052,Baux!$A:$K,6,FALSE))</f>
        <v/>
      </c>
      <c r="I2052" s="13" t="str">
        <f>IF($C2052="","",VLOOKUP($C2052,Baux!$A:$K,7,FALSE))</f>
        <v/>
      </c>
      <c r="J2052" s="13" t="str">
        <f>IF($C2052="","",$H2052+$I2052)</f>
        <v/>
      </c>
      <c r="K2052" s="13" t="str">
        <f>IF($C2052="","",SUMIFS(Banque_Transactions!$E:$E,Banque_Transactions!$G:$G,$C2052&amp;"-"&amp;$B2052))</f>
        <v/>
      </c>
      <c r="L2052" s="13" t="str">
        <f>IF($C2052="","",$J2052-$K2052)</f>
        <v/>
      </c>
      <c r="M2052" t="str">
        <f>IF($C2052="","",IF($L2052&lt;=0,"Payé",IF($K2052=0,"Impayé","Partiel")))</f>
        <v/>
      </c>
    </row>
    <row r="2053" spans="1:13" ht="15">
      <c r="A2053" s="17"/>
      <c r="B2053" t="str">
        <f>IF($A2053="","",YEAR($A2053)*100+MONTH($A2053))</f>
        <v/>
      </c>
      <c r="D2053" t="str">
        <f>IF($C2053="","",VLOOKUP($C2053,Baux!$A:$K,2,FALSE))</f>
        <v/>
      </c>
      <c r="E2053" t="str">
        <f>IF($C2053="","",VLOOKUP(VLOOKUP($C2053,Baux!$A:$K,3,FALSE),Locataires!$A:$I,2,FALSE))</f>
        <v/>
      </c>
      <c r="F2053" t="str">
        <f>IF($C2053="","",VLOOKUP($C2053,Baux!$A:$K,8,FALSE))</f>
        <v/>
      </c>
      <c r="G2053" s="12" t="str">
        <f>IF(OR($A2053="",$F2053=""),"",DATE(YEAR($A2053),MONTH($A2053),$F2053))</f>
        <v/>
      </c>
      <c r="H2053" s="13" t="str">
        <f>IF($C2053="","",VLOOKUP($C2053,Baux!$A:$K,6,FALSE))</f>
        <v/>
      </c>
      <c r="I2053" s="13" t="str">
        <f>IF($C2053="","",VLOOKUP($C2053,Baux!$A:$K,7,FALSE))</f>
        <v/>
      </c>
      <c r="J2053" s="13" t="str">
        <f>IF($C2053="","",$H2053+$I2053)</f>
        <v/>
      </c>
      <c r="K2053" s="13" t="str">
        <f>IF($C2053="","",SUMIFS(Banque_Transactions!$E:$E,Banque_Transactions!$G:$G,$C2053&amp;"-"&amp;$B2053))</f>
        <v/>
      </c>
      <c r="L2053" s="13" t="str">
        <f>IF($C2053="","",$J2053-$K2053)</f>
        <v/>
      </c>
      <c r="M2053" t="str">
        <f>IF($C2053="","",IF($L2053&lt;=0,"Payé",IF($K2053=0,"Impayé","Partiel")))</f>
        <v/>
      </c>
    </row>
    <row r="2054" spans="1:13" ht="15">
      <c r="A2054" s="17"/>
      <c r="B2054" t="str">
        <f>IF($A2054="","",YEAR($A2054)*100+MONTH($A2054))</f>
        <v/>
      </c>
      <c r="D2054" t="str">
        <f>IF($C2054="","",VLOOKUP($C2054,Baux!$A:$K,2,FALSE))</f>
        <v/>
      </c>
      <c r="E2054" t="str">
        <f>IF($C2054="","",VLOOKUP(VLOOKUP($C2054,Baux!$A:$K,3,FALSE),Locataires!$A:$I,2,FALSE))</f>
        <v/>
      </c>
      <c r="F2054" t="str">
        <f>IF($C2054="","",VLOOKUP($C2054,Baux!$A:$K,8,FALSE))</f>
        <v/>
      </c>
      <c r="G2054" s="12" t="str">
        <f>IF(OR($A2054="",$F2054=""),"",DATE(YEAR($A2054),MONTH($A2054),$F2054))</f>
        <v/>
      </c>
      <c r="H2054" s="13" t="str">
        <f>IF($C2054="","",VLOOKUP($C2054,Baux!$A:$K,6,FALSE))</f>
        <v/>
      </c>
      <c r="I2054" s="13" t="str">
        <f>IF($C2054="","",VLOOKUP($C2054,Baux!$A:$K,7,FALSE))</f>
        <v/>
      </c>
      <c r="J2054" s="13" t="str">
        <f>IF($C2054="","",$H2054+$I2054)</f>
        <v/>
      </c>
      <c r="K2054" s="13" t="str">
        <f>IF($C2054="","",SUMIFS(Banque_Transactions!$E:$E,Banque_Transactions!$G:$G,$C2054&amp;"-"&amp;$B2054))</f>
        <v/>
      </c>
      <c r="L2054" s="13" t="str">
        <f>IF($C2054="","",$J2054-$K2054)</f>
        <v/>
      </c>
      <c r="M2054" t="str">
        <f>IF($C2054="","",IF($L2054&lt;=0,"Payé",IF($K2054=0,"Impayé","Partiel")))</f>
        <v/>
      </c>
    </row>
    <row r="2055" spans="1:13" ht="15">
      <c r="A2055" s="17"/>
      <c r="B2055" t="str">
        <f>IF($A2055="","",YEAR($A2055)*100+MONTH($A2055))</f>
        <v/>
      </c>
      <c r="D2055" t="str">
        <f>IF($C2055="","",VLOOKUP($C2055,Baux!$A:$K,2,FALSE))</f>
        <v/>
      </c>
      <c r="E2055" t="str">
        <f>IF($C2055="","",VLOOKUP(VLOOKUP($C2055,Baux!$A:$K,3,FALSE),Locataires!$A:$I,2,FALSE))</f>
        <v/>
      </c>
      <c r="F2055" t="str">
        <f>IF($C2055="","",VLOOKUP($C2055,Baux!$A:$K,8,FALSE))</f>
        <v/>
      </c>
      <c r="G2055" s="12" t="str">
        <f>IF(OR($A2055="",$F2055=""),"",DATE(YEAR($A2055),MONTH($A2055),$F2055))</f>
        <v/>
      </c>
      <c r="H2055" s="13" t="str">
        <f>IF($C2055="","",VLOOKUP($C2055,Baux!$A:$K,6,FALSE))</f>
        <v/>
      </c>
      <c r="I2055" s="13" t="str">
        <f>IF($C2055="","",VLOOKUP($C2055,Baux!$A:$K,7,FALSE))</f>
        <v/>
      </c>
      <c r="J2055" s="13" t="str">
        <f>IF($C2055="","",$H2055+$I2055)</f>
        <v/>
      </c>
      <c r="K2055" s="13" t="str">
        <f>IF($C2055="","",SUMIFS(Banque_Transactions!$E:$E,Banque_Transactions!$G:$G,$C2055&amp;"-"&amp;$B2055))</f>
        <v/>
      </c>
      <c r="L2055" s="13" t="str">
        <f>IF($C2055="","",$J2055-$K2055)</f>
        <v/>
      </c>
      <c r="M2055" t="str">
        <f>IF($C2055="","",IF($L2055&lt;=0,"Payé",IF($K2055=0,"Impayé","Partiel")))</f>
        <v/>
      </c>
    </row>
    <row r="2056" spans="1:13" ht="15">
      <c r="A2056" s="17"/>
      <c r="B2056" t="str">
        <f>IF($A2056="","",YEAR($A2056)*100+MONTH($A2056))</f>
        <v/>
      </c>
      <c r="D2056" t="str">
        <f>IF($C2056="","",VLOOKUP($C2056,Baux!$A:$K,2,FALSE))</f>
        <v/>
      </c>
      <c r="E2056" t="str">
        <f>IF($C2056="","",VLOOKUP(VLOOKUP($C2056,Baux!$A:$K,3,FALSE),Locataires!$A:$I,2,FALSE))</f>
        <v/>
      </c>
      <c r="F2056" t="str">
        <f>IF($C2056="","",VLOOKUP($C2056,Baux!$A:$K,8,FALSE))</f>
        <v/>
      </c>
      <c r="G2056" s="12" t="str">
        <f>IF(OR($A2056="",$F2056=""),"",DATE(YEAR($A2056),MONTH($A2056),$F2056))</f>
        <v/>
      </c>
      <c r="H2056" s="13" t="str">
        <f>IF($C2056="","",VLOOKUP($C2056,Baux!$A:$K,6,FALSE))</f>
        <v/>
      </c>
      <c r="I2056" s="13" t="str">
        <f>IF($C2056="","",VLOOKUP($C2056,Baux!$A:$K,7,FALSE))</f>
        <v/>
      </c>
      <c r="J2056" s="13" t="str">
        <f>IF($C2056="","",$H2056+$I2056)</f>
        <v/>
      </c>
      <c r="K2056" s="13" t="str">
        <f>IF($C2056="","",SUMIFS(Banque_Transactions!$E:$E,Banque_Transactions!$G:$G,$C2056&amp;"-"&amp;$B2056))</f>
        <v/>
      </c>
      <c r="L2056" s="13" t="str">
        <f>IF($C2056="","",$J2056-$K2056)</f>
        <v/>
      </c>
      <c r="M2056" t="str">
        <f>IF($C2056="","",IF($L2056&lt;=0,"Payé",IF($K2056=0,"Impayé","Partiel")))</f>
        <v/>
      </c>
    </row>
    <row r="2057" spans="1:13" ht="15">
      <c r="A2057" s="17"/>
      <c r="B2057" t="str">
        <f>IF($A2057="","",YEAR($A2057)*100+MONTH($A2057))</f>
        <v/>
      </c>
      <c r="D2057" t="str">
        <f>IF($C2057="","",VLOOKUP($C2057,Baux!$A:$K,2,FALSE))</f>
        <v/>
      </c>
      <c r="E2057" t="str">
        <f>IF($C2057="","",VLOOKUP(VLOOKUP($C2057,Baux!$A:$K,3,FALSE),Locataires!$A:$I,2,FALSE))</f>
        <v/>
      </c>
      <c r="F2057" t="str">
        <f>IF($C2057="","",VLOOKUP($C2057,Baux!$A:$K,8,FALSE))</f>
        <v/>
      </c>
      <c r="G2057" s="12" t="str">
        <f>IF(OR($A2057="",$F2057=""),"",DATE(YEAR($A2057),MONTH($A2057),$F2057))</f>
        <v/>
      </c>
      <c r="H2057" s="13" t="str">
        <f>IF($C2057="","",VLOOKUP($C2057,Baux!$A:$K,6,FALSE))</f>
        <v/>
      </c>
      <c r="I2057" s="13" t="str">
        <f>IF($C2057="","",VLOOKUP($C2057,Baux!$A:$K,7,FALSE))</f>
        <v/>
      </c>
      <c r="J2057" s="13" t="str">
        <f>IF($C2057="","",$H2057+$I2057)</f>
        <v/>
      </c>
      <c r="K2057" s="13" t="str">
        <f>IF($C2057="","",SUMIFS(Banque_Transactions!$E:$E,Banque_Transactions!$G:$G,$C2057&amp;"-"&amp;$B2057))</f>
        <v/>
      </c>
      <c r="L2057" s="13" t="str">
        <f>IF($C2057="","",$J2057-$K2057)</f>
        <v/>
      </c>
      <c r="M2057" t="str">
        <f>IF($C2057="","",IF($L2057&lt;=0,"Payé",IF($K2057=0,"Impayé","Partiel")))</f>
        <v/>
      </c>
    </row>
    <row r="2058" spans="1:13" ht="15">
      <c r="A2058" s="17"/>
      <c r="B2058" t="str">
        <f>IF($A2058="","",YEAR($A2058)*100+MONTH($A2058))</f>
        <v/>
      </c>
      <c r="D2058" t="str">
        <f>IF($C2058="","",VLOOKUP($C2058,Baux!$A:$K,2,FALSE))</f>
        <v/>
      </c>
      <c r="E2058" t="str">
        <f>IF($C2058="","",VLOOKUP(VLOOKUP($C2058,Baux!$A:$K,3,FALSE),Locataires!$A:$I,2,FALSE))</f>
        <v/>
      </c>
      <c r="F2058" t="str">
        <f>IF($C2058="","",VLOOKUP($C2058,Baux!$A:$K,8,FALSE))</f>
        <v/>
      </c>
      <c r="G2058" s="12" t="str">
        <f>IF(OR($A2058="",$F2058=""),"",DATE(YEAR($A2058),MONTH($A2058),$F2058))</f>
        <v/>
      </c>
      <c r="H2058" s="13" t="str">
        <f>IF($C2058="","",VLOOKUP($C2058,Baux!$A:$K,6,FALSE))</f>
        <v/>
      </c>
      <c r="I2058" s="13" t="str">
        <f>IF($C2058="","",VLOOKUP($C2058,Baux!$A:$K,7,FALSE))</f>
        <v/>
      </c>
      <c r="J2058" s="13" t="str">
        <f>IF($C2058="","",$H2058+$I2058)</f>
        <v/>
      </c>
      <c r="K2058" s="13" t="str">
        <f>IF($C2058="","",SUMIFS(Banque_Transactions!$E:$E,Banque_Transactions!$G:$G,$C2058&amp;"-"&amp;$B2058))</f>
        <v/>
      </c>
      <c r="L2058" s="13" t="str">
        <f>IF($C2058="","",$J2058-$K2058)</f>
        <v/>
      </c>
      <c r="M2058" t="str">
        <f>IF($C2058="","",IF($L2058&lt;=0,"Payé",IF($K2058=0,"Impayé","Partiel")))</f>
        <v/>
      </c>
    </row>
    <row r="2059" spans="1:13" ht="15">
      <c r="A2059" s="17"/>
      <c r="B2059" t="str">
        <f>IF($A2059="","",YEAR($A2059)*100+MONTH($A2059))</f>
        <v/>
      </c>
      <c r="D2059" t="str">
        <f>IF($C2059="","",VLOOKUP($C2059,Baux!$A:$K,2,FALSE))</f>
        <v/>
      </c>
      <c r="E2059" t="str">
        <f>IF($C2059="","",VLOOKUP(VLOOKUP($C2059,Baux!$A:$K,3,FALSE),Locataires!$A:$I,2,FALSE))</f>
        <v/>
      </c>
      <c r="F2059" t="str">
        <f>IF($C2059="","",VLOOKUP($C2059,Baux!$A:$K,8,FALSE))</f>
        <v/>
      </c>
      <c r="G2059" s="12" t="str">
        <f>IF(OR($A2059="",$F2059=""),"",DATE(YEAR($A2059),MONTH($A2059),$F2059))</f>
        <v/>
      </c>
      <c r="H2059" s="13" t="str">
        <f>IF($C2059="","",VLOOKUP($C2059,Baux!$A:$K,6,FALSE))</f>
        <v/>
      </c>
      <c r="I2059" s="13" t="str">
        <f>IF($C2059="","",VLOOKUP($C2059,Baux!$A:$K,7,FALSE))</f>
        <v/>
      </c>
      <c r="J2059" s="13" t="str">
        <f>IF($C2059="","",$H2059+$I2059)</f>
        <v/>
      </c>
      <c r="K2059" s="13" t="str">
        <f>IF($C2059="","",SUMIFS(Banque_Transactions!$E:$E,Banque_Transactions!$G:$G,$C2059&amp;"-"&amp;$B2059))</f>
        <v/>
      </c>
      <c r="L2059" s="13" t="str">
        <f>IF($C2059="","",$J2059-$K2059)</f>
        <v/>
      </c>
      <c r="M2059" t="str">
        <f>IF($C2059="","",IF($L2059&lt;=0,"Payé",IF($K2059=0,"Impayé","Partiel")))</f>
        <v/>
      </c>
    </row>
    <row r="2060" spans="1:13" ht="15">
      <c r="A2060" s="17"/>
      <c r="B2060" t="str">
        <f>IF($A2060="","",YEAR($A2060)*100+MONTH($A2060))</f>
        <v/>
      </c>
      <c r="D2060" t="str">
        <f>IF($C2060="","",VLOOKUP($C2060,Baux!$A:$K,2,FALSE))</f>
        <v/>
      </c>
      <c r="E2060" t="str">
        <f>IF($C2060="","",VLOOKUP(VLOOKUP($C2060,Baux!$A:$K,3,FALSE),Locataires!$A:$I,2,FALSE))</f>
        <v/>
      </c>
      <c r="F2060" t="str">
        <f>IF($C2060="","",VLOOKUP($C2060,Baux!$A:$K,8,FALSE))</f>
        <v/>
      </c>
      <c r="G2060" s="12" t="str">
        <f>IF(OR($A2060="",$F2060=""),"",DATE(YEAR($A2060),MONTH($A2060),$F2060))</f>
        <v/>
      </c>
      <c r="H2060" s="13" t="str">
        <f>IF($C2060="","",VLOOKUP($C2060,Baux!$A:$K,6,FALSE))</f>
        <v/>
      </c>
      <c r="I2060" s="13" t="str">
        <f>IF($C2060="","",VLOOKUP($C2060,Baux!$A:$K,7,FALSE))</f>
        <v/>
      </c>
      <c r="J2060" s="13" t="str">
        <f>IF($C2060="","",$H2060+$I2060)</f>
        <v/>
      </c>
      <c r="K2060" s="13" t="str">
        <f>IF($C2060="","",SUMIFS(Banque_Transactions!$E:$E,Banque_Transactions!$G:$G,$C2060&amp;"-"&amp;$B2060))</f>
        <v/>
      </c>
      <c r="L2060" s="13" t="str">
        <f>IF($C2060="","",$J2060-$K2060)</f>
        <v/>
      </c>
      <c r="M2060" t="str">
        <f>IF($C2060="","",IF($L2060&lt;=0,"Payé",IF($K2060=0,"Impayé","Partiel")))</f>
        <v/>
      </c>
    </row>
    <row r="2061" spans="1:13" ht="15">
      <c r="A2061" s="17"/>
      <c r="B2061" t="str">
        <f>IF($A2061="","",YEAR($A2061)*100+MONTH($A2061))</f>
        <v/>
      </c>
      <c r="D2061" t="str">
        <f>IF($C2061="","",VLOOKUP($C2061,Baux!$A:$K,2,FALSE))</f>
        <v/>
      </c>
      <c r="E2061" t="str">
        <f>IF($C2061="","",VLOOKUP(VLOOKUP($C2061,Baux!$A:$K,3,FALSE),Locataires!$A:$I,2,FALSE))</f>
        <v/>
      </c>
      <c r="F2061" t="str">
        <f>IF($C2061="","",VLOOKUP($C2061,Baux!$A:$K,8,FALSE))</f>
        <v/>
      </c>
      <c r="G2061" s="12" t="str">
        <f>IF(OR($A2061="",$F2061=""),"",DATE(YEAR($A2061),MONTH($A2061),$F2061))</f>
        <v/>
      </c>
      <c r="H2061" s="13" t="str">
        <f>IF($C2061="","",VLOOKUP($C2061,Baux!$A:$K,6,FALSE))</f>
        <v/>
      </c>
      <c r="I2061" s="13" t="str">
        <f>IF($C2061="","",VLOOKUP($C2061,Baux!$A:$K,7,FALSE))</f>
        <v/>
      </c>
      <c r="J2061" s="13" t="str">
        <f>IF($C2061="","",$H2061+$I2061)</f>
        <v/>
      </c>
      <c r="K2061" s="13" t="str">
        <f>IF($C2061="","",SUMIFS(Banque_Transactions!$E:$E,Banque_Transactions!$G:$G,$C2061&amp;"-"&amp;$B2061))</f>
        <v/>
      </c>
      <c r="L2061" s="13" t="str">
        <f>IF($C2061="","",$J2061-$K2061)</f>
        <v/>
      </c>
      <c r="M2061" t="str">
        <f>IF($C2061="","",IF($L2061&lt;=0,"Payé",IF($K2061=0,"Impayé","Partiel")))</f>
        <v/>
      </c>
    </row>
    <row r="2062" spans="1:13" ht="15">
      <c r="A2062" s="17"/>
      <c r="B2062" t="str">
        <f>IF($A2062="","",YEAR($A2062)*100+MONTH($A2062))</f>
        <v/>
      </c>
      <c r="D2062" t="str">
        <f>IF($C2062="","",VLOOKUP($C2062,Baux!$A:$K,2,FALSE))</f>
        <v/>
      </c>
      <c r="E2062" t="str">
        <f>IF($C2062="","",VLOOKUP(VLOOKUP($C2062,Baux!$A:$K,3,FALSE),Locataires!$A:$I,2,FALSE))</f>
        <v/>
      </c>
      <c r="F2062" t="str">
        <f>IF($C2062="","",VLOOKUP($C2062,Baux!$A:$K,8,FALSE))</f>
        <v/>
      </c>
      <c r="G2062" s="12" t="str">
        <f>IF(OR($A2062="",$F2062=""),"",DATE(YEAR($A2062),MONTH($A2062),$F2062))</f>
        <v/>
      </c>
      <c r="H2062" s="13" t="str">
        <f>IF($C2062="","",VLOOKUP($C2062,Baux!$A:$K,6,FALSE))</f>
        <v/>
      </c>
      <c r="I2062" s="13" t="str">
        <f>IF($C2062="","",VLOOKUP($C2062,Baux!$A:$K,7,FALSE))</f>
        <v/>
      </c>
      <c r="J2062" s="13" t="str">
        <f>IF($C2062="","",$H2062+$I2062)</f>
        <v/>
      </c>
      <c r="K2062" s="13" t="str">
        <f>IF($C2062="","",SUMIFS(Banque_Transactions!$E:$E,Banque_Transactions!$G:$G,$C2062&amp;"-"&amp;$B2062))</f>
        <v/>
      </c>
      <c r="L2062" s="13" t="str">
        <f>IF($C2062="","",$J2062-$K2062)</f>
        <v/>
      </c>
      <c r="M2062" t="str">
        <f>IF($C2062="","",IF($L2062&lt;=0,"Payé",IF($K2062=0,"Impayé","Partiel")))</f>
        <v/>
      </c>
    </row>
    <row r="2063" spans="1:13" ht="15">
      <c r="A2063" s="17"/>
      <c r="B2063" t="str">
        <f>IF($A2063="","",YEAR($A2063)*100+MONTH($A2063))</f>
        <v/>
      </c>
      <c r="D2063" t="str">
        <f>IF($C2063="","",VLOOKUP($C2063,Baux!$A:$K,2,FALSE))</f>
        <v/>
      </c>
      <c r="E2063" t="str">
        <f>IF($C2063="","",VLOOKUP(VLOOKUP($C2063,Baux!$A:$K,3,FALSE),Locataires!$A:$I,2,FALSE))</f>
        <v/>
      </c>
      <c r="F2063" t="str">
        <f>IF($C2063="","",VLOOKUP($C2063,Baux!$A:$K,8,FALSE))</f>
        <v/>
      </c>
      <c r="G2063" s="12" t="str">
        <f>IF(OR($A2063="",$F2063=""),"",DATE(YEAR($A2063),MONTH($A2063),$F2063))</f>
        <v/>
      </c>
      <c r="H2063" s="13" t="str">
        <f>IF($C2063="","",VLOOKUP($C2063,Baux!$A:$K,6,FALSE))</f>
        <v/>
      </c>
      <c r="I2063" s="13" t="str">
        <f>IF($C2063="","",VLOOKUP($C2063,Baux!$A:$K,7,FALSE))</f>
        <v/>
      </c>
      <c r="J2063" s="13" t="str">
        <f>IF($C2063="","",$H2063+$I2063)</f>
        <v/>
      </c>
      <c r="K2063" s="13" t="str">
        <f>IF($C2063="","",SUMIFS(Banque_Transactions!$E:$E,Banque_Transactions!$G:$G,$C2063&amp;"-"&amp;$B2063))</f>
        <v/>
      </c>
      <c r="L2063" s="13" t="str">
        <f>IF($C2063="","",$J2063-$K2063)</f>
        <v/>
      </c>
      <c r="M2063" t="str">
        <f>IF($C2063="","",IF($L2063&lt;=0,"Payé",IF($K2063=0,"Impayé","Partiel")))</f>
        <v/>
      </c>
    </row>
    <row r="2064" spans="1:13" ht="15">
      <c r="A2064" s="17"/>
      <c r="B2064" t="str">
        <f>IF($A2064="","",YEAR($A2064)*100+MONTH($A2064))</f>
        <v/>
      </c>
      <c r="D2064" t="str">
        <f>IF($C2064="","",VLOOKUP($C2064,Baux!$A:$K,2,FALSE))</f>
        <v/>
      </c>
      <c r="E2064" t="str">
        <f>IF($C2064="","",VLOOKUP(VLOOKUP($C2064,Baux!$A:$K,3,FALSE),Locataires!$A:$I,2,FALSE))</f>
        <v/>
      </c>
      <c r="F2064" t="str">
        <f>IF($C2064="","",VLOOKUP($C2064,Baux!$A:$K,8,FALSE))</f>
        <v/>
      </c>
      <c r="G2064" s="12" t="str">
        <f>IF(OR($A2064="",$F2064=""),"",DATE(YEAR($A2064),MONTH($A2064),$F2064))</f>
        <v/>
      </c>
      <c r="H2064" s="13" t="str">
        <f>IF($C2064="","",VLOOKUP($C2064,Baux!$A:$K,6,FALSE))</f>
        <v/>
      </c>
      <c r="I2064" s="13" t="str">
        <f>IF($C2064="","",VLOOKUP($C2064,Baux!$A:$K,7,FALSE))</f>
        <v/>
      </c>
      <c r="J2064" s="13" t="str">
        <f>IF($C2064="","",$H2064+$I2064)</f>
        <v/>
      </c>
      <c r="K2064" s="13" t="str">
        <f>IF($C2064="","",SUMIFS(Banque_Transactions!$E:$E,Banque_Transactions!$G:$G,$C2064&amp;"-"&amp;$B2064))</f>
        <v/>
      </c>
      <c r="L2064" s="13" t="str">
        <f>IF($C2064="","",$J2064-$K2064)</f>
        <v/>
      </c>
      <c r="M2064" t="str">
        <f>IF($C2064="","",IF($L2064&lt;=0,"Payé",IF($K2064=0,"Impayé","Partiel")))</f>
        <v/>
      </c>
    </row>
    <row r="2065" spans="1:13" ht="15">
      <c r="A2065" s="17"/>
      <c r="B2065" t="str">
        <f>IF($A2065="","",YEAR($A2065)*100+MONTH($A2065))</f>
        <v/>
      </c>
      <c r="D2065" t="str">
        <f>IF($C2065="","",VLOOKUP($C2065,Baux!$A:$K,2,FALSE))</f>
        <v/>
      </c>
      <c r="E2065" t="str">
        <f>IF($C2065="","",VLOOKUP(VLOOKUP($C2065,Baux!$A:$K,3,FALSE),Locataires!$A:$I,2,FALSE))</f>
        <v/>
      </c>
      <c r="F2065" t="str">
        <f>IF($C2065="","",VLOOKUP($C2065,Baux!$A:$K,8,FALSE))</f>
        <v/>
      </c>
      <c r="G2065" s="12" t="str">
        <f>IF(OR($A2065="",$F2065=""),"",DATE(YEAR($A2065),MONTH($A2065),$F2065))</f>
        <v/>
      </c>
      <c r="H2065" s="13" t="str">
        <f>IF($C2065="","",VLOOKUP($C2065,Baux!$A:$K,6,FALSE))</f>
        <v/>
      </c>
      <c r="I2065" s="13" t="str">
        <f>IF($C2065="","",VLOOKUP($C2065,Baux!$A:$K,7,FALSE))</f>
        <v/>
      </c>
      <c r="J2065" s="13" t="str">
        <f>IF($C2065="","",$H2065+$I2065)</f>
        <v/>
      </c>
      <c r="K2065" s="13" t="str">
        <f>IF($C2065="","",SUMIFS(Banque_Transactions!$E:$E,Banque_Transactions!$G:$G,$C2065&amp;"-"&amp;$B2065))</f>
        <v/>
      </c>
      <c r="L2065" s="13" t="str">
        <f>IF($C2065="","",$J2065-$K2065)</f>
        <v/>
      </c>
      <c r="M2065" t="str">
        <f>IF($C2065="","",IF($L2065&lt;=0,"Payé",IF($K2065=0,"Impayé","Partiel")))</f>
        <v/>
      </c>
    </row>
    <row r="2066" spans="1:13" ht="15">
      <c r="A2066" s="17"/>
      <c r="B2066" t="str">
        <f>IF($A2066="","",YEAR($A2066)*100+MONTH($A2066))</f>
        <v/>
      </c>
      <c r="D2066" t="str">
        <f>IF($C2066="","",VLOOKUP($C2066,Baux!$A:$K,2,FALSE))</f>
        <v/>
      </c>
      <c r="E2066" t="str">
        <f>IF($C2066="","",VLOOKUP(VLOOKUP($C2066,Baux!$A:$K,3,FALSE),Locataires!$A:$I,2,FALSE))</f>
        <v/>
      </c>
      <c r="F2066" t="str">
        <f>IF($C2066="","",VLOOKUP($C2066,Baux!$A:$K,8,FALSE))</f>
        <v/>
      </c>
      <c r="G2066" s="12" t="str">
        <f>IF(OR($A2066="",$F2066=""),"",DATE(YEAR($A2066),MONTH($A2066),$F2066))</f>
        <v/>
      </c>
      <c r="H2066" s="13" t="str">
        <f>IF($C2066="","",VLOOKUP($C2066,Baux!$A:$K,6,FALSE))</f>
        <v/>
      </c>
      <c r="I2066" s="13" t="str">
        <f>IF($C2066="","",VLOOKUP($C2066,Baux!$A:$K,7,FALSE))</f>
        <v/>
      </c>
      <c r="J2066" s="13" t="str">
        <f>IF($C2066="","",$H2066+$I2066)</f>
        <v/>
      </c>
      <c r="K2066" s="13" t="str">
        <f>IF($C2066="","",SUMIFS(Banque_Transactions!$E:$E,Banque_Transactions!$G:$G,$C2066&amp;"-"&amp;$B2066))</f>
        <v/>
      </c>
      <c r="L2066" s="13" t="str">
        <f>IF($C2066="","",$J2066-$K2066)</f>
        <v/>
      </c>
      <c r="M2066" t="str">
        <f>IF($C2066="","",IF($L2066&lt;=0,"Payé",IF($K2066=0,"Impayé","Partiel")))</f>
        <v/>
      </c>
    </row>
    <row r="2067" spans="1:13" ht="15">
      <c r="A2067" s="17"/>
      <c r="B2067" t="str">
        <f>IF($A2067="","",YEAR($A2067)*100+MONTH($A2067))</f>
        <v/>
      </c>
      <c r="D2067" t="str">
        <f>IF($C2067="","",VLOOKUP($C2067,Baux!$A:$K,2,FALSE))</f>
        <v/>
      </c>
      <c r="E2067" t="str">
        <f>IF($C2067="","",VLOOKUP(VLOOKUP($C2067,Baux!$A:$K,3,FALSE),Locataires!$A:$I,2,FALSE))</f>
        <v/>
      </c>
      <c r="F2067" t="str">
        <f>IF($C2067="","",VLOOKUP($C2067,Baux!$A:$K,8,FALSE))</f>
        <v/>
      </c>
      <c r="G2067" s="12" t="str">
        <f>IF(OR($A2067="",$F2067=""),"",DATE(YEAR($A2067),MONTH($A2067),$F2067))</f>
        <v/>
      </c>
      <c r="H2067" s="13" t="str">
        <f>IF($C2067="","",VLOOKUP($C2067,Baux!$A:$K,6,FALSE))</f>
        <v/>
      </c>
      <c r="I2067" s="13" t="str">
        <f>IF($C2067="","",VLOOKUP($C2067,Baux!$A:$K,7,FALSE))</f>
        <v/>
      </c>
      <c r="J2067" s="13" t="str">
        <f>IF($C2067="","",$H2067+$I2067)</f>
        <v/>
      </c>
      <c r="K2067" s="13" t="str">
        <f>IF($C2067="","",SUMIFS(Banque_Transactions!$E:$E,Banque_Transactions!$G:$G,$C2067&amp;"-"&amp;$B2067))</f>
        <v/>
      </c>
      <c r="L2067" s="13" t="str">
        <f>IF($C2067="","",$J2067-$K2067)</f>
        <v/>
      </c>
      <c r="M2067" t="str">
        <f>IF($C2067="","",IF($L2067&lt;=0,"Payé",IF($K2067=0,"Impayé","Partiel")))</f>
        <v/>
      </c>
    </row>
    <row r="2068" spans="1:13" ht="15">
      <c r="A2068" s="17"/>
      <c r="B2068" t="str">
        <f>IF($A2068="","",YEAR($A2068)*100+MONTH($A2068))</f>
        <v/>
      </c>
      <c r="D2068" t="str">
        <f>IF($C2068="","",VLOOKUP($C2068,Baux!$A:$K,2,FALSE))</f>
        <v/>
      </c>
      <c r="E2068" t="str">
        <f>IF($C2068="","",VLOOKUP(VLOOKUP($C2068,Baux!$A:$K,3,FALSE),Locataires!$A:$I,2,FALSE))</f>
        <v/>
      </c>
      <c r="F2068" t="str">
        <f>IF($C2068="","",VLOOKUP($C2068,Baux!$A:$K,8,FALSE))</f>
        <v/>
      </c>
      <c r="G2068" s="12" t="str">
        <f>IF(OR($A2068="",$F2068=""),"",DATE(YEAR($A2068),MONTH($A2068),$F2068))</f>
        <v/>
      </c>
      <c r="H2068" s="13" t="str">
        <f>IF($C2068="","",VLOOKUP($C2068,Baux!$A:$K,6,FALSE))</f>
        <v/>
      </c>
      <c r="I2068" s="13" t="str">
        <f>IF($C2068="","",VLOOKUP($C2068,Baux!$A:$K,7,FALSE))</f>
        <v/>
      </c>
      <c r="J2068" s="13" t="str">
        <f>IF($C2068="","",$H2068+$I2068)</f>
        <v/>
      </c>
      <c r="K2068" s="13" t="str">
        <f>IF($C2068="","",SUMIFS(Banque_Transactions!$E:$E,Banque_Transactions!$G:$G,$C2068&amp;"-"&amp;$B2068))</f>
        <v/>
      </c>
      <c r="L2068" s="13" t="str">
        <f>IF($C2068="","",$J2068-$K2068)</f>
        <v/>
      </c>
      <c r="M2068" t="str">
        <f>IF($C2068="","",IF($L2068&lt;=0,"Payé",IF($K2068=0,"Impayé","Partiel")))</f>
        <v/>
      </c>
    </row>
    <row r="2069" spans="1:13" ht="15">
      <c r="A2069" s="17"/>
      <c r="B2069" t="str">
        <f>IF($A2069="","",YEAR($A2069)*100+MONTH($A2069))</f>
        <v/>
      </c>
      <c r="D2069" t="str">
        <f>IF($C2069="","",VLOOKUP($C2069,Baux!$A:$K,2,FALSE))</f>
        <v/>
      </c>
      <c r="E2069" t="str">
        <f>IF($C2069="","",VLOOKUP(VLOOKUP($C2069,Baux!$A:$K,3,FALSE),Locataires!$A:$I,2,FALSE))</f>
        <v/>
      </c>
      <c r="F2069" t="str">
        <f>IF($C2069="","",VLOOKUP($C2069,Baux!$A:$K,8,FALSE))</f>
        <v/>
      </c>
      <c r="G2069" s="12" t="str">
        <f>IF(OR($A2069="",$F2069=""),"",DATE(YEAR($A2069),MONTH($A2069),$F2069))</f>
        <v/>
      </c>
      <c r="H2069" s="13" t="str">
        <f>IF($C2069="","",VLOOKUP($C2069,Baux!$A:$K,6,FALSE))</f>
        <v/>
      </c>
      <c r="I2069" s="13" t="str">
        <f>IF($C2069="","",VLOOKUP($C2069,Baux!$A:$K,7,FALSE))</f>
        <v/>
      </c>
      <c r="J2069" s="13" t="str">
        <f>IF($C2069="","",$H2069+$I2069)</f>
        <v/>
      </c>
      <c r="K2069" s="13" t="str">
        <f>IF($C2069="","",SUMIFS(Banque_Transactions!$E:$E,Banque_Transactions!$G:$G,$C2069&amp;"-"&amp;$B2069))</f>
        <v/>
      </c>
      <c r="L2069" s="13" t="str">
        <f>IF($C2069="","",$J2069-$K2069)</f>
        <v/>
      </c>
      <c r="M2069" t="str">
        <f>IF($C2069="","",IF($L2069&lt;=0,"Payé",IF($K2069=0,"Impayé","Partiel")))</f>
        <v/>
      </c>
    </row>
    <row r="2070" spans="1:13" ht="15">
      <c r="A2070" s="17"/>
      <c r="B2070" t="str">
        <f>IF($A2070="","",YEAR($A2070)*100+MONTH($A2070))</f>
        <v/>
      </c>
      <c r="D2070" t="str">
        <f>IF($C2070="","",VLOOKUP($C2070,Baux!$A:$K,2,FALSE))</f>
        <v/>
      </c>
      <c r="E2070" t="str">
        <f>IF($C2070="","",VLOOKUP(VLOOKUP($C2070,Baux!$A:$K,3,FALSE),Locataires!$A:$I,2,FALSE))</f>
        <v/>
      </c>
      <c r="F2070" t="str">
        <f>IF($C2070="","",VLOOKUP($C2070,Baux!$A:$K,8,FALSE))</f>
        <v/>
      </c>
      <c r="G2070" s="12" t="str">
        <f>IF(OR($A2070="",$F2070=""),"",DATE(YEAR($A2070),MONTH($A2070),$F2070))</f>
        <v/>
      </c>
      <c r="H2070" s="13" t="str">
        <f>IF($C2070="","",VLOOKUP($C2070,Baux!$A:$K,6,FALSE))</f>
        <v/>
      </c>
      <c r="I2070" s="13" t="str">
        <f>IF($C2070="","",VLOOKUP($C2070,Baux!$A:$K,7,FALSE))</f>
        <v/>
      </c>
      <c r="J2070" s="13" t="str">
        <f>IF($C2070="","",$H2070+$I2070)</f>
        <v/>
      </c>
      <c r="K2070" s="13" t="str">
        <f>IF($C2070="","",SUMIFS(Banque_Transactions!$E:$E,Banque_Transactions!$G:$G,$C2070&amp;"-"&amp;$B2070))</f>
        <v/>
      </c>
      <c r="L2070" s="13" t="str">
        <f>IF($C2070="","",$J2070-$K2070)</f>
        <v/>
      </c>
      <c r="M2070" t="str">
        <f>IF($C2070="","",IF($L2070&lt;=0,"Payé",IF($K2070=0,"Impayé","Partiel")))</f>
        <v/>
      </c>
    </row>
    <row r="2071" spans="1:13" ht="15">
      <c r="A2071" s="17"/>
      <c r="B2071" t="str">
        <f>IF($A2071="","",YEAR($A2071)*100+MONTH($A2071))</f>
        <v/>
      </c>
      <c r="D2071" t="str">
        <f>IF($C2071="","",VLOOKUP($C2071,Baux!$A:$K,2,FALSE))</f>
        <v/>
      </c>
      <c r="E2071" t="str">
        <f>IF($C2071="","",VLOOKUP(VLOOKUP($C2071,Baux!$A:$K,3,FALSE),Locataires!$A:$I,2,FALSE))</f>
        <v/>
      </c>
      <c r="F2071" t="str">
        <f>IF($C2071="","",VLOOKUP($C2071,Baux!$A:$K,8,FALSE))</f>
        <v/>
      </c>
      <c r="G2071" s="12" t="str">
        <f>IF(OR($A2071="",$F2071=""),"",DATE(YEAR($A2071),MONTH($A2071),$F2071))</f>
        <v/>
      </c>
      <c r="H2071" s="13" t="str">
        <f>IF($C2071="","",VLOOKUP($C2071,Baux!$A:$K,6,FALSE))</f>
        <v/>
      </c>
      <c r="I2071" s="13" t="str">
        <f>IF($C2071="","",VLOOKUP($C2071,Baux!$A:$K,7,FALSE))</f>
        <v/>
      </c>
      <c r="J2071" s="13" t="str">
        <f>IF($C2071="","",$H2071+$I2071)</f>
        <v/>
      </c>
      <c r="K2071" s="13" t="str">
        <f>IF($C2071="","",SUMIFS(Banque_Transactions!$E:$E,Banque_Transactions!$G:$G,$C2071&amp;"-"&amp;$B2071))</f>
        <v/>
      </c>
      <c r="L2071" s="13" t="str">
        <f>IF($C2071="","",$J2071-$K2071)</f>
        <v/>
      </c>
      <c r="M2071" t="str">
        <f>IF($C2071="","",IF($L2071&lt;=0,"Payé",IF($K2071=0,"Impayé","Partiel")))</f>
        <v/>
      </c>
    </row>
    <row r="2072" spans="1:13" ht="15">
      <c r="A2072" s="17"/>
      <c r="B2072" t="str">
        <f>IF($A2072="","",YEAR($A2072)*100+MONTH($A2072))</f>
        <v/>
      </c>
      <c r="D2072" t="str">
        <f>IF($C2072="","",VLOOKUP($C2072,Baux!$A:$K,2,FALSE))</f>
        <v/>
      </c>
      <c r="E2072" t="str">
        <f>IF($C2072="","",VLOOKUP(VLOOKUP($C2072,Baux!$A:$K,3,FALSE),Locataires!$A:$I,2,FALSE))</f>
        <v/>
      </c>
      <c r="F2072" t="str">
        <f>IF($C2072="","",VLOOKUP($C2072,Baux!$A:$K,8,FALSE))</f>
        <v/>
      </c>
      <c r="G2072" s="12" t="str">
        <f>IF(OR($A2072="",$F2072=""),"",DATE(YEAR($A2072),MONTH($A2072),$F2072))</f>
        <v/>
      </c>
      <c r="H2072" s="13" t="str">
        <f>IF($C2072="","",VLOOKUP($C2072,Baux!$A:$K,6,FALSE))</f>
        <v/>
      </c>
      <c r="I2072" s="13" t="str">
        <f>IF($C2072="","",VLOOKUP($C2072,Baux!$A:$K,7,FALSE))</f>
        <v/>
      </c>
      <c r="J2072" s="13" t="str">
        <f>IF($C2072="","",$H2072+$I2072)</f>
        <v/>
      </c>
      <c r="K2072" s="13" t="str">
        <f>IF($C2072="","",SUMIFS(Banque_Transactions!$E:$E,Banque_Transactions!$G:$G,$C2072&amp;"-"&amp;$B2072))</f>
        <v/>
      </c>
      <c r="L2072" s="13" t="str">
        <f>IF($C2072="","",$J2072-$K2072)</f>
        <v/>
      </c>
      <c r="M2072" t="str">
        <f>IF($C2072="","",IF($L2072&lt;=0,"Payé",IF($K2072=0,"Impayé","Partiel")))</f>
        <v/>
      </c>
    </row>
    <row r="2073" spans="1:13" ht="15">
      <c r="A2073" s="17"/>
      <c r="B2073" t="str">
        <f>IF($A2073="","",YEAR($A2073)*100+MONTH($A2073))</f>
        <v/>
      </c>
      <c r="D2073" t="str">
        <f>IF($C2073="","",VLOOKUP($C2073,Baux!$A:$K,2,FALSE))</f>
        <v/>
      </c>
      <c r="E2073" t="str">
        <f>IF($C2073="","",VLOOKUP(VLOOKUP($C2073,Baux!$A:$K,3,FALSE),Locataires!$A:$I,2,FALSE))</f>
        <v/>
      </c>
      <c r="F2073" t="str">
        <f>IF($C2073="","",VLOOKUP($C2073,Baux!$A:$K,8,FALSE))</f>
        <v/>
      </c>
      <c r="G2073" s="12" t="str">
        <f>IF(OR($A2073="",$F2073=""),"",DATE(YEAR($A2073),MONTH($A2073),$F2073))</f>
        <v/>
      </c>
      <c r="H2073" s="13" t="str">
        <f>IF($C2073="","",VLOOKUP($C2073,Baux!$A:$K,6,FALSE))</f>
        <v/>
      </c>
      <c r="I2073" s="13" t="str">
        <f>IF($C2073="","",VLOOKUP($C2073,Baux!$A:$K,7,FALSE))</f>
        <v/>
      </c>
      <c r="J2073" s="13" t="str">
        <f>IF($C2073="","",$H2073+$I2073)</f>
        <v/>
      </c>
      <c r="K2073" s="13" t="str">
        <f>IF($C2073="","",SUMIFS(Banque_Transactions!$E:$E,Banque_Transactions!$G:$G,$C2073&amp;"-"&amp;$B2073))</f>
        <v/>
      </c>
      <c r="L2073" s="13" t="str">
        <f>IF($C2073="","",$J2073-$K2073)</f>
        <v/>
      </c>
      <c r="M2073" t="str">
        <f>IF($C2073="","",IF($L2073&lt;=0,"Payé",IF($K2073=0,"Impayé","Partiel")))</f>
        <v/>
      </c>
    </row>
    <row r="2074" spans="1:13" ht="15">
      <c r="A2074" s="17"/>
      <c r="B2074" t="str">
        <f>IF($A2074="","",YEAR($A2074)*100+MONTH($A2074))</f>
        <v/>
      </c>
      <c r="D2074" t="str">
        <f>IF($C2074="","",VLOOKUP($C2074,Baux!$A:$K,2,FALSE))</f>
        <v/>
      </c>
      <c r="E2074" t="str">
        <f>IF($C2074="","",VLOOKUP(VLOOKUP($C2074,Baux!$A:$K,3,FALSE),Locataires!$A:$I,2,FALSE))</f>
        <v/>
      </c>
      <c r="F2074" t="str">
        <f>IF($C2074="","",VLOOKUP($C2074,Baux!$A:$K,8,FALSE))</f>
        <v/>
      </c>
      <c r="G2074" s="12" t="str">
        <f>IF(OR($A2074="",$F2074=""),"",DATE(YEAR($A2074),MONTH($A2074),$F2074))</f>
        <v/>
      </c>
      <c r="H2074" s="13" t="str">
        <f>IF($C2074="","",VLOOKUP($C2074,Baux!$A:$K,6,FALSE))</f>
        <v/>
      </c>
      <c r="I2074" s="13" t="str">
        <f>IF($C2074="","",VLOOKUP($C2074,Baux!$A:$K,7,FALSE))</f>
        <v/>
      </c>
      <c r="J2074" s="13" t="str">
        <f>IF($C2074="","",$H2074+$I2074)</f>
        <v/>
      </c>
      <c r="K2074" s="13" t="str">
        <f>IF($C2074="","",SUMIFS(Banque_Transactions!$E:$E,Banque_Transactions!$G:$G,$C2074&amp;"-"&amp;$B2074))</f>
        <v/>
      </c>
      <c r="L2074" s="13" t="str">
        <f>IF($C2074="","",$J2074-$K2074)</f>
        <v/>
      </c>
      <c r="M2074" t="str">
        <f>IF($C2074="","",IF($L2074&lt;=0,"Payé",IF($K2074=0,"Impayé","Partiel")))</f>
        <v/>
      </c>
    </row>
    <row r="2075" spans="1:13" ht="15">
      <c r="A2075" s="17"/>
      <c r="B2075" t="str">
        <f>IF($A2075="","",YEAR($A2075)*100+MONTH($A2075))</f>
        <v/>
      </c>
      <c r="D2075" t="str">
        <f>IF($C2075="","",VLOOKUP($C2075,Baux!$A:$K,2,FALSE))</f>
        <v/>
      </c>
      <c r="E2075" t="str">
        <f>IF($C2075="","",VLOOKUP(VLOOKUP($C2075,Baux!$A:$K,3,FALSE),Locataires!$A:$I,2,FALSE))</f>
        <v/>
      </c>
      <c r="F2075" t="str">
        <f>IF($C2075="","",VLOOKUP($C2075,Baux!$A:$K,8,FALSE))</f>
        <v/>
      </c>
      <c r="G2075" s="12" t="str">
        <f>IF(OR($A2075="",$F2075=""),"",DATE(YEAR($A2075),MONTH($A2075),$F2075))</f>
        <v/>
      </c>
      <c r="H2075" s="13" t="str">
        <f>IF($C2075="","",VLOOKUP($C2075,Baux!$A:$K,6,FALSE))</f>
        <v/>
      </c>
      <c r="I2075" s="13" t="str">
        <f>IF($C2075="","",VLOOKUP($C2075,Baux!$A:$K,7,FALSE))</f>
        <v/>
      </c>
      <c r="J2075" s="13" t="str">
        <f>IF($C2075="","",$H2075+$I2075)</f>
        <v/>
      </c>
      <c r="K2075" s="13" t="str">
        <f>IF($C2075="","",SUMIFS(Banque_Transactions!$E:$E,Banque_Transactions!$G:$G,$C2075&amp;"-"&amp;$B2075))</f>
        <v/>
      </c>
      <c r="L2075" s="13" t="str">
        <f>IF($C2075="","",$J2075-$K2075)</f>
        <v/>
      </c>
      <c r="M2075" t="str">
        <f>IF($C2075="","",IF($L2075&lt;=0,"Payé",IF($K2075=0,"Impayé","Partiel")))</f>
        <v/>
      </c>
    </row>
    <row r="2076" spans="1:13" ht="15">
      <c r="A2076" s="17"/>
      <c r="B2076" t="str">
        <f>IF($A2076="","",YEAR($A2076)*100+MONTH($A2076))</f>
        <v/>
      </c>
      <c r="D2076" t="str">
        <f>IF($C2076="","",VLOOKUP($C2076,Baux!$A:$K,2,FALSE))</f>
        <v/>
      </c>
      <c r="E2076" t="str">
        <f>IF($C2076="","",VLOOKUP(VLOOKUP($C2076,Baux!$A:$K,3,FALSE),Locataires!$A:$I,2,FALSE))</f>
        <v/>
      </c>
      <c r="F2076" t="str">
        <f>IF($C2076="","",VLOOKUP($C2076,Baux!$A:$K,8,FALSE))</f>
        <v/>
      </c>
      <c r="G2076" s="12" t="str">
        <f>IF(OR($A2076="",$F2076=""),"",DATE(YEAR($A2076),MONTH($A2076),$F2076))</f>
        <v/>
      </c>
      <c r="H2076" s="13" t="str">
        <f>IF($C2076="","",VLOOKUP($C2076,Baux!$A:$K,6,FALSE))</f>
        <v/>
      </c>
      <c r="I2076" s="13" t="str">
        <f>IF($C2076="","",VLOOKUP($C2076,Baux!$A:$K,7,FALSE))</f>
        <v/>
      </c>
      <c r="J2076" s="13" t="str">
        <f>IF($C2076="","",$H2076+$I2076)</f>
        <v/>
      </c>
      <c r="K2076" s="13" t="str">
        <f>IF($C2076="","",SUMIFS(Banque_Transactions!$E:$E,Banque_Transactions!$G:$G,$C2076&amp;"-"&amp;$B2076))</f>
        <v/>
      </c>
      <c r="L2076" s="13" t="str">
        <f>IF($C2076="","",$J2076-$K2076)</f>
        <v/>
      </c>
      <c r="M2076" t="str">
        <f>IF($C2076="","",IF($L2076&lt;=0,"Payé",IF($K2076=0,"Impayé","Partiel")))</f>
        <v/>
      </c>
    </row>
    <row r="2077" spans="1:13" ht="15">
      <c r="A2077" s="17"/>
      <c r="B2077" t="str">
        <f>IF($A2077="","",YEAR($A2077)*100+MONTH($A2077))</f>
        <v/>
      </c>
      <c r="D2077" t="str">
        <f>IF($C2077="","",VLOOKUP($C2077,Baux!$A:$K,2,FALSE))</f>
        <v/>
      </c>
      <c r="E2077" t="str">
        <f>IF($C2077="","",VLOOKUP(VLOOKUP($C2077,Baux!$A:$K,3,FALSE),Locataires!$A:$I,2,FALSE))</f>
        <v/>
      </c>
      <c r="F2077" t="str">
        <f>IF($C2077="","",VLOOKUP($C2077,Baux!$A:$K,8,FALSE))</f>
        <v/>
      </c>
      <c r="G2077" s="12" t="str">
        <f>IF(OR($A2077="",$F2077=""),"",DATE(YEAR($A2077),MONTH($A2077),$F2077))</f>
        <v/>
      </c>
      <c r="H2077" s="13" t="str">
        <f>IF($C2077="","",VLOOKUP($C2077,Baux!$A:$K,6,FALSE))</f>
        <v/>
      </c>
      <c r="I2077" s="13" t="str">
        <f>IF($C2077="","",VLOOKUP($C2077,Baux!$A:$K,7,FALSE))</f>
        <v/>
      </c>
      <c r="J2077" s="13" t="str">
        <f>IF($C2077="","",$H2077+$I2077)</f>
        <v/>
      </c>
      <c r="K2077" s="13" t="str">
        <f>IF($C2077="","",SUMIFS(Banque_Transactions!$E:$E,Banque_Transactions!$G:$G,$C2077&amp;"-"&amp;$B2077))</f>
        <v/>
      </c>
      <c r="L2077" s="13" t="str">
        <f>IF($C2077="","",$J2077-$K2077)</f>
        <v/>
      </c>
      <c r="M2077" t="str">
        <f>IF($C2077="","",IF($L2077&lt;=0,"Payé",IF($K2077=0,"Impayé","Partiel")))</f>
        <v/>
      </c>
    </row>
    <row r="2078" spans="1:13" ht="15">
      <c r="A2078" s="17"/>
      <c r="B2078" t="str">
        <f>IF($A2078="","",YEAR($A2078)*100+MONTH($A2078))</f>
        <v/>
      </c>
      <c r="D2078" t="str">
        <f>IF($C2078="","",VLOOKUP($C2078,Baux!$A:$K,2,FALSE))</f>
        <v/>
      </c>
      <c r="E2078" t="str">
        <f>IF($C2078="","",VLOOKUP(VLOOKUP($C2078,Baux!$A:$K,3,FALSE),Locataires!$A:$I,2,FALSE))</f>
        <v/>
      </c>
      <c r="F2078" t="str">
        <f>IF($C2078="","",VLOOKUP($C2078,Baux!$A:$K,8,FALSE))</f>
        <v/>
      </c>
      <c r="G2078" s="12" t="str">
        <f>IF(OR($A2078="",$F2078=""),"",DATE(YEAR($A2078),MONTH($A2078),$F2078))</f>
        <v/>
      </c>
      <c r="H2078" s="13" t="str">
        <f>IF($C2078="","",VLOOKUP($C2078,Baux!$A:$K,6,FALSE))</f>
        <v/>
      </c>
      <c r="I2078" s="13" t="str">
        <f>IF($C2078="","",VLOOKUP($C2078,Baux!$A:$K,7,FALSE))</f>
        <v/>
      </c>
      <c r="J2078" s="13" t="str">
        <f>IF($C2078="","",$H2078+$I2078)</f>
        <v/>
      </c>
      <c r="K2078" s="13" t="str">
        <f>IF($C2078="","",SUMIFS(Banque_Transactions!$E:$E,Banque_Transactions!$G:$G,$C2078&amp;"-"&amp;$B2078))</f>
        <v/>
      </c>
      <c r="L2078" s="13" t="str">
        <f>IF($C2078="","",$J2078-$K2078)</f>
        <v/>
      </c>
      <c r="M2078" t="str">
        <f>IF($C2078="","",IF($L2078&lt;=0,"Payé",IF($K2078=0,"Impayé","Partiel")))</f>
        <v/>
      </c>
    </row>
    <row r="2079" spans="1:13" ht="15">
      <c r="A2079" s="17"/>
      <c r="B2079" t="str">
        <f>IF($A2079="","",YEAR($A2079)*100+MONTH($A2079))</f>
        <v/>
      </c>
      <c r="D2079" t="str">
        <f>IF($C2079="","",VLOOKUP($C2079,Baux!$A:$K,2,FALSE))</f>
        <v/>
      </c>
      <c r="E2079" t="str">
        <f>IF($C2079="","",VLOOKUP(VLOOKUP($C2079,Baux!$A:$K,3,FALSE),Locataires!$A:$I,2,FALSE))</f>
        <v/>
      </c>
      <c r="F2079" t="str">
        <f>IF($C2079="","",VLOOKUP($C2079,Baux!$A:$K,8,FALSE))</f>
        <v/>
      </c>
      <c r="G2079" s="12" t="str">
        <f>IF(OR($A2079="",$F2079=""),"",DATE(YEAR($A2079),MONTH($A2079),$F2079))</f>
        <v/>
      </c>
      <c r="H2079" s="13" t="str">
        <f>IF($C2079="","",VLOOKUP($C2079,Baux!$A:$K,6,FALSE))</f>
        <v/>
      </c>
      <c r="I2079" s="13" t="str">
        <f>IF($C2079="","",VLOOKUP($C2079,Baux!$A:$K,7,FALSE))</f>
        <v/>
      </c>
      <c r="J2079" s="13" t="str">
        <f>IF($C2079="","",$H2079+$I2079)</f>
        <v/>
      </c>
      <c r="K2079" s="13" t="str">
        <f>IF($C2079="","",SUMIFS(Banque_Transactions!$E:$E,Banque_Transactions!$G:$G,$C2079&amp;"-"&amp;$B2079))</f>
        <v/>
      </c>
      <c r="L2079" s="13" t="str">
        <f>IF($C2079="","",$J2079-$K2079)</f>
        <v/>
      </c>
      <c r="M2079" t="str">
        <f>IF($C2079="","",IF($L2079&lt;=0,"Payé",IF($K2079=0,"Impayé","Partiel")))</f>
        <v/>
      </c>
    </row>
    <row r="2080" spans="1:13" ht="15">
      <c r="A2080" s="17"/>
      <c r="B2080" t="str">
        <f>IF($A2080="","",YEAR($A2080)*100+MONTH($A2080))</f>
        <v/>
      </c>
      <c r="D2080" t="str">
        <f>IF($C2080="","",VLOOKUP($C2080,Baux!$A:$K,2,FALSE))</f>
        <v/>
      </c>
      <c r="E2080" t="str">
        <f>IF($C2080="","",VLOOKUP(VLOOKUP($C2080,Baux!$A:$K,3,FALSE),Locataires!$A:$I,2,FALSE))</f>
        <v/>
      </c>
      <c r="F2080" t="str">
        <f>IF($C2080="","",VLOOKUP($C2080,Baux!$A:$K,8,FALSE))</f>
        <v/>
      </c>
      <c r="G2080" s="12" t="str">
        <f>IF(OR($A2080="",$F2080=""),"",DATE(YEAR($A2080),MONTH($A2080),$F2080))</f>
        <v/>
      </c>
      <c r="H2080" s="13" t="str">
        <f>IF($C2080="","",VLOOKUP($C2080,Baux!$A:$K,6,FALSE))</f>
        <v/>
      </c>
      <c r="I2080" s="13" t="str">
        <f>IF($C2080="","",VLOOKUP($C2080,Baux!$A:$K,7,FALSE))</f>
        <v/>
      </c>
      <c r="J2080" s="13" t="str">
        <f>IF($C2080="","",$H2080+$I2080)</f>
        <v/>
      </c>
      <c r="K2080" s="13" t="str">
        <f>IF($C2080="","",SUMIFS(Banque_Transactions!$E:$E,Banque_Transactions!$G:$G,$C2080&amp;"-"&amp;$B2080))</f>
        <v/>
      </c>
      <c r="L2080" s="13" t="str">
        <f>IF($C2080="","",$J2080-$K2080)</f>
        <v/>
      </c>
      <c r="M2080" t="str">
        <f>IF($C2080="","",IF($L2080&lt;=0,"Payé",IF($K2080=0,"Impayé","Partiel")))</f>
        <v/>
      </c>
    </row>
    <row r="2081" spans="1:13" ht="15">
      <c r="A2081" s="17"/>
      <c r="B2081" t="str">
        <f>IF($A2081="","",YEAR($A2081)*100+MONTH($A2081))</f>
        <v/>
      </c>
      <c r="D2081" t="str">
        <f>IF($C2081="","",VLOOKUP($C2081,Baux!$A:$K,2,FALSE))</f>
        <v/>
      </c>
      <c r="E2081" t="str">
        <f>IF($C2081="","",VLOOKUP(VLOOKUP($C2081,Baux!$A:$K,3,FALSE),Locataires!$A:$I,2,FALSE))</f>
        <v/>
      </c>
      <c r="F2081" t="str">
        <f>IF($C2081="","",VLOOKUP($C2081,Baux!$A:$K,8,FALSE))</f>
        <v/>
      </c>
      <c r="G2081" s="12" t="str">
        <f>IF(OR($A2081="",$F2081=""),"",DATE(YEAR($A2081),MONTH($A2081),$F2081))</f>
        <v/>
      </c>
      <c r="H2081" s="13" t="str">
        <f>IF($C2081="","",VLOOKUP($C2081,Baux!$A:$K,6,FALSE))</f>
        <v/>
      </c>
      <c r="I2081" s="13" t="str">
        <f>IF($C2081="","",VLOOKUP($C2081,Baux!$A:$K,7,FALSE))</f>
        <v/>
      </c>
      <c r="J2081" s="13" t="str">
        <f>IF($C2081="","",$H2081+$I2081)</f>
        <v/>
      </c>
      <c r="K2081" s="13" t="str">
        <f>IF($C2081="","",SUMIFS(Banque_Transactions!$E:$E,Banque_Transactions!$G:$G,$C2081&amp;"-"&amp;$B2081))</f>
        <v/>
      </c>
      <c r="L2081" s="13" t="str">
        <f>IF($C2081="","",$J2081-$K2081)</f>
        <v/>
      </c>
      <c r="M2081" t="str">
        <f>IF($C2081="","",IF($L2081&lt;=0,"Payé",IF($K2081=0,"Impayé","Partiel")))</f>
        <v/>
      </c>
    </row>
    <row r="2082" spans="1:13" ht="15">
      <c r="A2082" s="17"/>
      <c r="B2082" t="str">
        <f>IF($A2082="","",YEAR($A2082)*100+MONTH($A2082))</f>
        <v/>
      </c>
      <c r="D2082" t="str">
        <f>IF($C2082="","",VLOOKUP($C2082,Baux!$A:$K,2,FALSE))</f>
        <v/>
      </c>
      <c r="E2082" t="str">
        <f>IF($C2082="","",VLOOKUP(VLOOKUP($C2082,Baux!$A:$K,3,FALSE),Locataires!$A:$I,2,FALSE))</f>
        <v/>
      </c>
      <c r="F2082" t="str">
        <f>IF($C2082="","",VLOOKUP($C2082,Baux!$A:$K,8,FALSE))</f>
        <v/>
      </c>
      <c r="G2082" s="12" t="str">
        <f>IF(OR($A2082="",$F2082=""),"",DATE(YEAR($A2082),MONTH($A2082),$F2082))</f>
        <v/>
      </c>
      <c r="H2082" s="13" t="str">
        <f>IF($C2082="","",VLOOKUP($C2082,Baux!$A:$K,6,FALSE))</f>
        <v/>
      </c>
      <c r="I2082" s="13" t="str">
        <f>IF($C2082="","",VLOOKUP($C2082,Baux!$A:$K,7,FALSE))</f>
        <v/>
      </c>
      <c r="J2082" s="13" t="str">
        <f>IF($C2082="","",$H2082+$I2082)</f>
        <v/>
      </c>
      <c r="K2082" s="13" t="str">
        <f>IF($C2082="","",SUMIFS(Banque_Transactions!$E:$E,Banque_Transactions!$G:$G,$C2082&amp;"-"&amp;$B2082))</f>
        <v/>
      </c>
      <c r="L2082" s="13" t="str">
        <f>IF($C2082="","",$J2082-$K2082)</f>
        <v/>
      </c>
      <c r="M2082" t="str">
        <f>IF($C2082="","",IF($L2082&lt;=0,"Payé",IF($K2082=0,"Impayé","Partiel")))</f>
        <v/>
      </c>
    </row>
    <row r="2083" spans="1:13" ht="15">
      <c r="A2083" s="17"/>
      <c r="B2083" t="str">
        <f>IF($A2083="","",YEAR($A2083)*100+MONTH($A2083))</f>
        <v/>
      </c>
      <c r="D2083" t="str">
        <f>IF($C2083="","",VLOOKUP($C2083,Baux!$A:$K,2,FALSE))</f>
        <v/>
      </c>
      <c r="E2083" t="str">
        <f>IF($C2083="","",VLOOKUP(VLOOKUP($C2083,Baux!$A:$K,3,FALSE),Locataires!$A:$I,2,FALSE))</f>
        <v/>
      </c>
      <c r="F2083" t="str">
        <f>IF($C2083="","",VLOOKUP($C2083,Baux!$A:$K,8,FALSE))</f>
        <v/>
      </c>
      <c r="G2083" s="12" t="str">
        <f>IF(OR($A2083="",$F2083=""),"",DATE(YEAR($A2083),MONTH($A2083),$F2083))</f>
        <v/>
      </c>
      <c r="H2083" s="13" t="str">
        <f>IF($C2083="","",VLOOKUP($C2083,Baux!$A:$K,6,FALSE))</f>
        <v/>
      </c>
      <c r="I2083" s="13" t="str">
        <f>IF($C2083="","",VLOOKUP($C2083,Baux!$A:$K,7,FALSE))</f>
        <v/>
      </c>
      <c r="J2083" s="13" t="str">
        <f>IF($C2083="","",$H2083+$I2083)</f>
        <v/>
      </c>
      <c r="K2083" s="13" t="str">
        <f>IF($C2083="","",SUMIFS(Banque_Transactions!$E:$E,Banque_Transactions!$G:$G,$C2083&amp;"-"&amp;$B2083))</f>
        <v/>
      </c>
      <c r="L2083" s="13" t="str">
        <f>IF($C2083="","",$J2083-$K2083)</f>
        <v/>
      </c>
      <c r="M2083" t="str">
        <f>IF($C2083="","",IF($L2083&lt;=0,"Payé",IF($K2083=0,"Impayé","Partiel")))</f>
        <v/>
      </c>
    </row>
    <row r="2084" spans="1:13" ht="15">
      <c r="A2084" s="17"/>
      <c r="B2084" t="str">
        <f>IF($A2084="","",YEAR($A2084)*100+MONTH($A2084))</f>
        <v/>
      </c>
      <c r="D2084" t="str">
        <f>IF($C2084="","",VLOOKUP($C2084,Baux!$A:$K,2,FALSE))</f>
        <v/>
      </c>
      <c r="E2084" t="str">
        <f>IF($C2084="","",VLOOKUP(VLOOKUP($C2084,Baux!$A:$K,3,FALSE),Locataires!$A:$I,2,FALSE))</f>
        <v/>
      </c>
      <c r="F2084" t="str">
        <f>IF($C2084="","",VLOOKUP($C2084,Baux!$A:$K,8,FALSE))</f>
        <v/>
      </c>
      <c r="G2084" s="12" t="str">
        <f>IF(OR($A2084="",$F2084=""),"",DATE(YEAR($A2084),MONTH($A2084),$F2084))</f>
        <v/>
      </c>
      <c r="H2084" s="13" t="str">
        <f>IF($C2084="","",VLOOKUP($C2084,Baux!$A:$K,6,FALSE))</f>
        <v/>
      </c>
      <c r="I2084" s="13" t="str">
        <f>IF($C2084="","",VLOOKUP($C2084,Baux!$A:$K,7,FALSE))</f>
        <v/>
      </c>
      <c r="J2084" s="13" t="str">
        <f>IF($C2084="","",$H2084+$I2084)</f>
        <v/>
      </c>
      <c r="K2084" s="13" t="str">
        <f>IF($C2084="","",SUMIFS(Banque_Transactions!$E:$E,Banque_Transactions!$G:$G,$C2084&amp;"-"&amp;$B2084))</f>
        <v/>
      </c>
      <c r="L2084" s="13" t="str">
        <f>IF($C2084="","",$J2084-$K2084)</f>
        <v/>
      </c>
      <c r="M2084" t="str">
        <f>IF($C2084="","",IF($L2084&lt;=0,"Payé",IF($K2084=0,"Impayé","Partiel")))</f>
        <v/>
      </c>
    </row>
    <row r="2085" spans="1:13" ht="15">
      <c r="A2085" s="17"/>
      <c r="B2085" t="str">
        <f>IF($A2085="","",YEAR($A2085)*100+MONTH($A2085))</f>
        <v/>
      </c>
      <c r="D2085" t="str">
        <f>IF($C2085="","",VLOOKUP($C2085,Baux!$A:$K,2,FALSE))</f>
        <v/>
      </c>
      <c r="E2085" t="str">
        <f>IF($C2085="","",VLOOKUP(VLOOKUP($C2085,Baux!$A:$K,3,FALSE),Locataires!$A:$I,2,FALSE))</f>
        <v/>
      </c>
      <c r="F2085" t="str">
        <f>IF($C2085="","",VLOOKUP($C2085,Baux!$A:$K,8,FALSE))</f>
        <v/>
      </c>
      <c r="G2085" s="12" t="str">
        <f>IF(OR($A2085="",$F2085=""),"",DATE(YEAR($A2085),MONTH($A2085),$F2085))</f>
        <v/>
      </c>
      <c r="H2085" s="13" t="str">
        <f>IF($C2085="","",VLOOKUP($C2085,Baux!$A:$K,6,FALSE))</f>
        <v/>
      </c>
      <c r="I2085" s="13" t="str">
        <f>IF($C2085="","",VLOOKUP($C2085,Baux!$A:$K,7,FALSE))</f>
        <v/>
      </c>
      <c r="J2085" s="13" t="str">
        <f>IF($C2085="","",$H2085+$I2085)</f>
        <v/>
      </c>
      <c r="K2085" s="13" t="str">
        <f>IF($C2085="","",SUMIFS(Banque_Transactions!$E:$E,Banque_Transactions!$G:$G,$C2085&amp;"-"&amp;$B2085))</f>
        <v/>
      </c>
      <c r="L2085" s="13" t="str">
        <f>IF($C2085="","",$J2085-$K2085)</f>
        <v/>
      </c>
      <c r="M2085" t="str">
        <f>IF($C2085="","",IF($L2085&lt;=0,"Payé",IF($K2085=0,"Impayé","Partiel")))</f>
        <v/>
      </c>
    </row>
    <row r="2086" spans="1:13" ht="15">
      <c r="A2086" s="17"/>
      <c r="B2086" t="str">
        <f>IF($A2086="","",YEAR($A2086)*100+MONTH($A2086))</f>
        <v/>
      </c>
      <c r="D2086" t="str">
        <f>IF($C2086="","",VLOOKUP($C2086,Baux!$A:$K,2,FALSE))</f>
        <v/>
      </c>
      <c r="E2086" t="str">
        <f>IF($C2086="","",VLOOKUP(VLOOKUP($C2086,Baux!$A:$K,3,FALSE),Locataires!$A:$I,2,FALSE))</f>
        <v/>
      </c>
      <c r="F2086" t="str">
        <f>IF($C2086="","",VLOOKUP($C2086,Baux!$A:$K,8,FALSE))</f>
        <v/>
      </c>
      <c r="G2086" s="12" t="str">
        <f>IF(OR($A2086="",$F2086=""),"",DATE(YEAR($A2086),MONTH($A2086),$F2086))</f>
        <v/>
      </c>
      <c r="H2086" s="13" t="str">
        <f>IF($C2086="","",VLOOKUP($C2086,Baux!$A:$K,6,FALSE))</f>
        <v/>
      </c>
      <c r="I2086" s="13" t="str">
        <f>IF($C2086="","",VLOOKUP($C2086,Baux!$A:$K,7,FALSE))</f>
        <v/>
      </c>
      <c r="J2086" s="13" t="str">
        <f>IF($C2086="","",$H2086+$I2086)</f>
        <v/>
      </c>
      <c r="K2086" s="13" t="str">
        <f>IF($C2086="","",SUMIFS(Banque_Transactions!$E:$E,Banque_Transactions!$G:$G,$C2086&amp;"-"&amp;$B2086))</f>
        <v/>
      </c>
      <c r="L2086" s="13" t="str">
        <f>IF($C2086="","",$J2086-$K2086)</f>
        <v/>
      </c>
      <c r="M2086" t="str">
        <f>IF($C2086="","",IF($L2086&lt;=0,"Payé",IF($K2086=0,"Impayé","Partiel")))</f>
        <v/>
      </c>
    </row>
    <row r="2087" spans="1:13" ht="15">
      <c r="A2087" s="17"/>
      <c r="B2087" t="str">
        <f>IF($A2087="","",YEAR($A2087)*100+MONTH($A2087))</f>
        <v/>
      </c>
      <c r="D2087" t="str">
        <f>IF($C2087="","",VLOOKUP($C2087,Baux!$A:$K,2,FALSE))</f>
        <v/>
      </c>
      <c r="E2087" t="str">
        <f>IF($C2087="","",VLOOKUP(VLOOKUP($C2087,Baux!$A:$K,3,FALSE),Locataires!$A:$I,2,FALSE))</f>
        <v/>
      </c>
      <c r="F2087" t="str">
        <f>IF($C2087="","",VLOOKUP($C2087,Baux!$A:$K,8,FALSE))</f>
        <v/>
      </c>
      <c r="G2087" s="12" t="str">
        <f>IF(OR($A2087="",$F2087=""),"",DATE(YEAR($A2087),MONTH($A2087),$F2087))</f>
        <v/>
      </c>
      <c r="H2087" s="13" t="str">
        <f>IF($C2087="","",VLOOKUP($C2087,Baux!$A:$K,6,FALSE))</f>
        <v/>
      </c>
      <c r="I2087" s="13" t="str">
        <f>IF($C2087="","",VLOOKUP($C2087,Baux!$A:$K,7,FALSE))</f>
        <v/>
      </c>
      <c r="J2087" s="13" t="str">
        <f>IF($C2087="","",$H2087+$I2087)</f>
        <v/>
      </c>
      <c r="K2087" s="13" t="str">
        <f>IF($C2087="","",SUMIFS(Banque_Transactions!$E:$E,Banque_Transactions!$G:$G,$C2087&amp;"-"&amp;$B2087))</f>
        <v/>
      </c>
      <c r="L2087" s="13" t="str">
        <f>IF($C2087="","",$J2087-$K2087)</f>
        <v/>
      </c>
      <c r="M2087" t="str">
        <f>IF($C2087="","",IF($L2087&lt;=0,"Payé",IF($K2087=0,"Impayé","Partiel")))</f>
        <v/>
      </c>
    </row>
    <row r="2088" spans="1:13" ht="15">
      <c r="A2088" s="17"/>
      <c r="B2088" t="str">
        <f>IF($A2088="","",YEAR($A2088)*100+MONTH($A2088))</f>
        <v/>
      </c>
      <c r="D2088" t="str">
        <f>IF($C2088="","",VLOOKUP($C2088,Baux!$A:$K,2,FALSE))</f>
        <v/>
      </c>
      <c r="E2088" t="str">
        <f>IF($C2088="","",VLOOKUP(VLOOKUP($C2088,Baux!$A:$K,3,FALSE),Locataires!$A:$I,2,FALSE))</f>
        <v/>
      </c>
      <c r="F2088" t="str">
        <f>IF($C2088="","",VLOOKUP($C2088,Baux!$A:$K,8,FALSE))</f>
        <v/>
      </c>
      <c r="G2088" s="12" t="str">
        <f>IF(OR($A2088="",$F2088=""),"",DATE(YEAR($A2088),MONTH($A2088),$F2088))</f>
        <v/>
      </c>
      <c r="H2088" s="13" t="str">
        <f>IF($C2088="","",VLOOKUP($C2088,Baux!$A:$K,6,FALSE))</f>
        <v/>
      </c>
      <c r="I2088" s="13" t="str">
        <f>IF($C2088="","",VLOOKUP($C2088,Baux!$A:$K,7,FALSE))</f>
        <v/>
      </c>
      <c r="J2088" s="13" t="str">
        <f>IF($C2088="","",$H2088+$I2088)</f>
        <v/>
      </c>
      <c r="K2088" s="13" t="str">
        <f>IF($C2088="","",SUMIFS(Banque_Transactions!$E:$E,Banque_Transactions!$G:$G,$C2088&amp;"-"&amp;$B2088))</f>
        <v/>
      </c>
      <c r="L2088" s="13" t="str">
        <f>IF($C2088="","",$J2088-$K2088)</f>
        <v/>
      </c>
      <c r="M2088" t="str">
        <f>IF($C2088="","",IF($L2088&lt;=0,"Payé",IF($K2088=0,"Impayé","Partiel")))</f>
        <v/>
      </c>
    </row>
    <row r="2089" spans="1:13" ht="15">
      <c r="A2089" s="17"/>
      <c r="B2089" t="str">
        <f>IF($A2089="","",YEAR($A2089)*100+MONTH($A2089))</f>
        <v/>
      </c>
      <c r="D2089" t="str">
        <f>IF($C2089="","",VLOOKUP($C2089,Baux!$A:$K,2,FALSE))</f>
        <v/>
      </c>
      <c r="E2089" t="str">
        <f>IF($C2089="","",VLOOKUP(VLOOKUP($C2089,Baux!$A:$K,3,FALSE),Locataires!$A:$I,2,FALSE))</f>
        <v/>
      </c>
      <c r="F2089" t="str">
        <f>IF($C2089="","",VLOOKUP($C2089,Baux!$A:$K,8,FALSE))</f>
        <v/>
      </c>
      <c r="G2089" s="12" t="str">
        <f>IF(OR($A2089="",$F2089=""),"",DATE(YEAR($A2089),MONTH($A2089),$F2089))</f>
        <v/>
      </c>
      <c r="H2089" s="13" t="str">
        <f>IF($C2089="","",VLOOKUP($C2089,Baux!$A:$K,6,FALSE))</f>
        <v/>
      </c>
      <c r="I2089" s="13" t="str">
        <f>IF($C2089="","",VLOOKUP($C2089,Baux!$A:$K,7,FALSE))</f>
        <v/>
      </c>
      <c r="J2089" s="13" t="str">
        <f>IF($C2089="","",$H2089+$I2089)</f>
        <v/>
      </c>
      <c r="K2089" s="13" t="str">
        <f>IF($C2089="","",SUMIFS(Banque_Transactions!$E:$E,Banque_Transactions!$G:$G,$C2089&amp;"-"&amp;$B2089))</f>
        <v/>
      </c>
      <c r="L2089" s="13" t="str">
        <f>IF($C2089="","",$J2089-$K2089)</f>
        <v/>
      </c>
      <c r="M2089" t="str">
        <f>IF($C2089="","",IF($L2089&lt;=0,"Payé",IF($K2089=0,"Impayé","Partiel")))</f>
        <v/>
      </c>
    </row>
    <row r="2090" spans="1:13" ht="15">
      <c r="A2090" s="17"/>
      <c r="B2090" t="str">
        <f>IF($A2090="","",YEAR($A2090)*100+MONTH($A2090))</f>
        <v/>
      </c>
      <c r="D2090" t="str">
        <f>IF($C2090="","",VLOOKUP($C2090,Baux!$A:$K,2,FALSE))</f>
        <v/>
      </c>
      <c r="E2090" t="str">
        <f>IF($C2090="","",VLOOKUP(VLOOKUP($C2090,Baux!$A:$K,3,FALSE),Locataires!$A:$I,2,FALSE))</f>
        <v/>
      </c>
      <c r="F2090" t="str">
        <f>IF($C2090="","",VLOOKUP($C2090,Baux!$A:$K,8,FALSE))</f>
        <v/>
      </c>
      <c r="G2090" s="12" t="str">
        <f>IF(OR($A2090="",$F2090=""),"",DATE(YEAR($A2090),MONTH($A2090),$F2090))</f>
        <v/>
      </c>
      <c r="H2090" s="13" t="str">
        <f>IF($C2090="","",VLOOKUP($C2090,Baux!$A:$K,6,FALSE))</f>
        <v/>
      </c>
      <c r="I2090" s="13" t="str">
        <f>IF($C2090="","",VLOOKUP($C2090,Baux!$A:$K,7,FALSE))</f>
        <v/>
      </c>
      <c r="J2090" s="13" t="str">
        <f>IF($C2090="","",$H2090+$I2090)</f>
        <v/>
      </c>
      <c r="K2090" s="13" t="str">
        <f>IF($C2090="","",SUMIFS(Banque_Transactions!$E:$E,Banque_Transactions!$G:$G,$C2090&amp;"-"&amp;$B2090))</f>
        <v/>
      </c>
      <c r="L2090" s="13" t="str">
        <f>IF($C2090="","",$J2090-$K2090)</f>
        <v/>
      </c>
      <c r="M2090" t="str">
        <f>IF($C2090="","",IF($L2090&lt;=0,"Payé",IF($K2090=0,"Impayé","Partiel")))</f>
        <v/>
      </c>
    </row>
    <row r="2091" spans="1:13" ht="15">
      <c r="A2091" s="17"/>
      <c r="B2091" t="str">
        <f>IF($A2091="","",YEAR($A2091)*100+MONTH($A2091))</f>
        <v/>
      </c>
      <c r="D2091" t="str">
        <f>IF($C2091="","",VLOOKUP($C2091,Baux!$A:$K,2,FALSE))</f>
        <v/>
      </c>
      <c r="E2091" t="str">
        <f>IF($C2091="","",VLOOKUP(VLOOKUP($C2091,Baux!$A:$K,3,FALSE),Locataires!$A:$I,2,FALSE))</f>
        <v/>
      </c>
      <c r="F2091" t="str">
        <f>IF($C2091="","",VLOOKUP($C2091,Baux!$A:$K,8,FALSE))</f>
        <v/>
      </c>
      <c r="G2091" s="12" t="str">
        <f>IF(OR($A2091="",$F2091=""),"",DATE(YEAR($A2091),MONTH($A2091),$F2091))</f>
        <v/>
      </c>
      <c r="H2091" s="13" t="str">
        <f>IF($C2091="","",VLOOKUP($C2091,Baux!$A:$K,6,FALSE))</f>
        <v/>
      </c>
      <c r="I2091" s="13" t="str">
        <f>IF($C2091="","",VLOOKUP($C2091,Baux!$A:$K,7,FALSE))</f>
        <v/>
      </c>
      <c r="J2091" s="13" t="str">
        <f>IF($C2091="","",$H2091+$I2091)</f>
        <v/>
      </c>
      <c r="K2091" s="13" t="str">
        <f>IF($C2091="","",SUMIFS(Banque_Transactions!$E:$E,Banque_Transactions!$G:$G,$C2091&amp;"-"&amp;$B2091))</f>
        <v/>
      </c>
      <c r="L2091" s="13" t="str">
        <f>IF($C2091="","",$J2091-$K2091)</f>
        <v/>
      </c>
      <c r="M2091" t="str">
        <f>IF($C2091="","",IF($L2091&lt;=0,"Payé",IF($K2091=0,"Impayé","Partiel")))</f>
        <v/>
      </c>
    </row>
    <row r="2092" spans="1:13" ht="15">
      <c r="A2092" s="17"/>
      <c r="B2092" t="str">
        <f>IF($A2092="","",YEAR($A2092)*100+MONTH($A2092))</f>
        <v/>
      </c>
      <c r="D2092" t="str">
        <f>IF($C2092="","",VLOOKUP($C2092,Baux!$A:$K,2,FALSE))</f>
        <v/>
      </c>
      <c r="E2092" t="str">
        <f>IF($C2092="","",VLOOKUP(VLOOKUP($C2092,Baux!$A:$K,3,FALSE),Locataires!$A:$I,2,FALSE))</f>
        <v/>
      </c>
      <c r="F2092" t="str">
        <f>IF($C2092="","",VLOOKUP($C2092,Baux!$A:$K,8,FALSE))</f>
        <v/>
      </c>
      <c r="G2092" s="12" t="str">
        <f>IF(OR($A2092="",$F2092=""),"",DATE(YEAR($A2092),MONTH($A2092),$F2092))</f>
        <v/>
      </c>
      <c r="H2092" s="13" t="str">
        <f>IF($C2092="","",VLOOKUP($C2092,Baux!$A:$K,6,FALSE))</f>
        <v/>
      </c>
      <c r="I2092" s="13" t="str">
        <f>IF($C2092="","",VLOOKUP($C2092,Baux!$A:$K,7,FALSE))</f>
        <v/>
      </c>
      <c r="J2092" s="13" t="str">
        <f>IF($C2092="","",$H2092+$I2092)</f>
        <v/>
      </c>
      <c r="K2092" s="13" t="str">
        <f>IF($C2092="","",SUMIFS(Banque_Transactions!$E:$E,Banque_Transactions!$G:$G,$C2092&amp;"-"&amp;$B2092))</f>
        <v/>
      </c>
      <c r="L2092" s="13" t="str">
        <f>IF($C2092="","",$J2092-$K2092)</f>
        <v/>
      </c>
      <c r="M2092" t="str">
        <f>IF($C2092="","",IF($L2092&lt;=0,"Payé",IF($K2092=0,"Impayé","Partiel")))</f>
        <v/>
      </c>
    </row>
    <row r="2093" spans="1:13" ht="15">
      <c r="A2093" s="17"/>
      <c r="B2093" t="str">
        <f>IF($A2093="","",YEAR($A2093)*100+MONTH($A2093))</f>
        <v/>
      </c>
      <c r="D2093" t="str">
        <f>IF($C2093="","",VLOOKUP($C2093,Baux!$A:$K,2,FALSE))</f>
        <v/>
      </c>
      <c r="E2093" t="str">
        <f>IF($C2093="","",VLOOKUP(VLOOKUP($C2093,Baux!$A:$K,3,FALSE),Locataires!$A:$I,2,FALSE))</f>
        <v/>
      </c>
      <c r="F2093" t="str">
        <f>IF($C2093="","",VLOOKUP($C2093,Baux!$A:$K,8,FALSE))</f>
        <v/>
      </c>
      <c r="G2093" s="12" t="str">
        <f>IF(OR($A2093="",$F2093=""),"",DATE(YEAR($A2093),MONTH($A2093),$F2093))</f>
        <v/>
      </c>
      <c r="H2093" s="13" t="str">
        <f>IF($C2093="","",VLOOKUP($C2093,Baux!$A:$K,6,FALSE))</f>
        <v/>
      </c>
      <c r="I2093" s="13" t="str">
        <f>IF($C2093="","",VLOOKUP($C2093,Baux!$A:$K,7,FALSE))</f>
        <v/>
      </c>
      <c r="J2093" s="13" t="str">
        <f>IF($C2093="","",$H2093+$I2093)</f>
        <v/>
      </c>
      <c r="K2093" s="13" t="str">
        <f>IF($C2093="","",SUMIFS(Banque_Transactions!$E:$E,Banque_Transactions!$G:$G,$C2093&amp;"-"&amp;$B2093))</f>
        <v/>
      </c>
      <c r="L2093" s="13" t="str">
        <f>IF($C2093="","",$J2093-$K2093)</f>
        <v/>
      </c>
      <c r="M2093" t="str">
        <f>IF($C2093="","",IF($L2093&lt;=0,"Payé",IF($K2093=0,"Impayé","Partiel")))</f>
        <v/>
      </c>
    </row>
    <row r="2094" spans="1:13" ht="15">
      <c r="A2094" s="17"/>
      <c r="B2094" t="str">
        <f>IF($A2094="","",YEAR($A2094)*100+MONTH($A2094))</f>
        <v/>
      </c>
      <c r="D2094" t="str">
        <f>IF($C2094="","",VLOOKUP($C2094,Baux!$A:$K,2,FALSE))</f>
        <v/>
      </c>
      <c r="E2094" t="str">
        <f>IF($C2094="","",VLOOKUP(VLOOKUP($C2094,Baux!$A:$K,3,FALSE),Locataires!$A:$I,2,FALSE))</f>
        <v/>
      </c>
      <c r="F2094" t="str">
        <f>IF($C2094="","",VLOOKUP($C2094,Baux!$A:$K,8,FALSE))</f>
        <v/>
      </c>
      <c r="G2094" s="12" t="str">
        <f>IF(OR($A2094="",$F2094=""),"",DATE(YEAR($A2094),MONTH($A2094),$F2094))</f>
        <v/>
      </c>
      <c r="H2094" s="13" t="str">
        <f>IF($C2094="","",VLOOKUP($C2094,Baux!$A:$K,6,FALSE))</f>
        <v/>
      </c>
      <c r="I2094" s="13" t="str">
        <f>IF($C2094="","",VLOOKUP($C2094,Baux!$A:$K,7,FALSE))</f>
        <v/>
      </c>
      <c r="J2094" s="13" t="str">
        <f>IF($C2094="","",$H2094+$I2094)</f>
        <v/>
      </c>
      <c r="K2094" s="13" t="str">
        <f>IF($C2094="","",SUMIFS(Banque_Transactions!$E:$E,Banque_Transactions!$G:$G,$C2094&amp;"-"&amp;$B2094))</f>
        <v/>
      </c>
      <c r="L2094" s="13" t="str">
        <f>IF($C2094="","",$J2094-$K2094)</f>
        <v/>
      </c>
      <c r="M2094" t="str">
        <f>IF($C2094="","",IF($L2094&lt;=0,"Payé",IF($K2094=0,"Impayé","Partiel")))</f>
        <v/>
      </c>
    </row>
    <row r="2095" spans="1:13" ht="15">
      <c r="A2095" s="17"/>
      <c r="B2095" t="str">
        <f>IF($A2095="","",YEAR($A2095)*100+MONTH($A2095))</f>
        <v/>
      </c>
      <c r="D2095" t="str">
        <f>IF($C2095="","",VLOOKUP($C2095,Baux!$A:$K,2,FALSE))</f>
        <v/>
      </c>
      <c r="E2095" t="str">
        <f>IF($C2095="","",VLOOKUP(VLOOKUP($C2095,Baux!$A:$K,3,FALSE),Locataires!$A:$I,2,FALSE))</f>
        <v/>
      </c>
      <c r="F2095" t="str">
        <f>IF($C2095="","",VLOOKUP($C2095,Baux!$A:$K,8,FALSE))</f>
        <v/>
      </c>
      <c r="G2095" s="12" t="str">
        <f>IF(OR($A2095="",$F2095=""),"",DATE(YEAR($A2095),MONTH($A2095),$F2095))</f>
        <v/>
      </c>
      <c r="H2095" s="13" t="str">
        <f>IF($C2095="","",VLOOKUP($C2095,Baux!$A:$K,6,FALSE))</f>
        <v/>
      </c>
      <c r="I2095" s="13" t="str">
        <f>IF($C2095="","",VLOOKUP($C2095,Baux!$A:$K,7,FALSE))</f>
        <v/>
      </c>
      <c r="J2095" s="13" t="str">
        <f>IF($C2095="","",$H2095+$I2095)</f>
        <v/>
      </c>
      <c r="K2095" s="13" t="str">
        <f>IF($C2095="","",SUMIFS(Banque_Transactions!$E:$E,Banque_Transactions!$G:$G,$C2095&amp;"-"&amp;$B2095))</f>
        <v/>
      </c>
      <c r="L2095" s="13" t="str">
        <f>IF($C2095="","",$J2095-$K2095)</f>
        <v/>
      </c>
      <c r="M2095" t="str">
        <f>IF($C2095="","",IF($L2095&lt;=0,"Payé",IF($K2095=0,"Impayé","Partiel")))</f>
        <v/>
      </c>
    </row>
    <row r="2096" spans="1:13" ht="15">
      <c r="A2096" s="17"/>
      <c r="B2096" t="str">
        <f>IF($A2096="","",YEAR($A2096)*100+MONTH($A2096))</f>
        <v/>
      </c>
      <c r="D2096" t="str">
        <f>IF($C2096="","",VLOOKUP($C2096,Baux!$A:$K,2,FALSE))</f>
        <v/>
      </c>
      <c r="E2096" t="str">
        <f>IF($C2096="","",VLOOKUP(VLOOKUP($C2096,Baux!$A:$K,3,FALSE),Locataires!$A:$I,2,FALSE))</f>
        <v/>
      </c>
      <c r="F2096" t="str">
        <f>IF($C2096="","",VLOOKUP($C2096,Baux!$A:$K,8,FALSE))</f>
        <v/>
      </c>
      <c r="G2096" s="12" t="str">
        <f>IF(OR($A2096="",$F2096=""),"",DATE(YEAR($A2096),MONTH($A2096),$F2096))</f>
        <v/>
      </c>
      <c r="H2096" s="13" t="str">
        <f>IF($C2096="","",VLOOKUP($C2096,Baux!$A:$K,6,FALSE))</f>
        <v/>
      </c>
      <c r="I2096" s="13" t="str">
        <f>IF($C2096="","",VLOOKUP($C2096,Baux!$A:$K,7,FALSE))</f>
        <v/>
      </c>
      <c r="J2096" s="13" t="str">
        <f>IF($C2096="","",$H2096+$I2096)</f>
        <v/>
      </c>
      <c r="K2096" s="13" t="str">
        <f>IF($C2096="","",SUMIFS(Banque_Transactions!$E:$E,Banque_Transactions!$G:$G,$C2096&amp;"-"&amp;$B2096))</f>
        <v/>
      </c>
      <c r="L2096" s="13" t="str">
        <f>IF($C2096="","",$J2096-$K2096)</f>
        <v/>
      </c>
      <c r="M2096" t="str">
        <f>IF($C2096="","",IF($L2096&lt;=0,"Payé",IF($K2096=0,"Impayé","Partiel")))</f>
        <v/>
      </c>
    </row>
    <row r="2097" spans="1:13" ht="15">
      <c r="A2097" s="17"/>
      <c r="B2097" t="str">
        <f>IF($A2097="","",YEAR($A2097)*100+MONTH($A2097))</f>
        <v/>
      </c>
      <c r="D2097" t="str">
        <f>IF($C2097="","",VLOOKUP($C2097,Baux!$A:$K,2,FALSE))</f>
        <v/>
      </c>
      <c r="E2097" t="str">
        <f>IF($C2097="","",VLOOKUP(VLOOKUP($C2097,Baux!$A:$K,3,FALSE),Locataires!$A:$I,2,FALSE))</f>
        <v/>
      </c>
      <c r="F2097" t="str">
        <f>IF($C2097="","",VLOOKUP($C2097,Baux!$A:$K,8,FALSE))</f>
        <v/>
      </c>
      <c r="G2097" s="12" t="str">
        <f>IF(OR($A2097="",$F2097=""),"",DATE(YEAR($A2097),MONTH($A2097),$F2097))</f>
        <v/>
      </c>
      <c r="H2097" s="13" t="str">
        <f>IF($C2097="","",VLOOKUP($C2097,Baux!$A:$K,6,FALSE))</f>
        <v/>
      </c>
      <c r="I2097" s="13" t="str">
        <f>IF($C2097="","",VLOOKUP($C2097,Baux!$A:$K,7,FALSE))</f>
        <v/>
      </c>
      <c r="J2097" s="13" t="str">
        <f>IF($C2097="","",$H2097+$I2097)</f>
        <v/>
      </c>
      <c r="K2097" s="13" t="str">
        <f>IF($C2097="","",SUMIFS(Banque_Transactions!$E:$E,Banque_Transactions!$G:$G,$C2097&amp;"-"&amp;$B2097))</f>
        <v/>
      </c>
      <c r="L2097" s="13" t="str">
        <f>IF($C2097="","",$J2097-$K2097)</f>
        <v/>
      </c>
      <c r="M2097" t="str">
        <f>IF($C2097="","",IF($L2097&lt;=0,"Payé",IF($K2097=0,"Impayé","Partiel")))</f>
        <v/>
      </c>
    </row>
    <row r="2098" spans="1:13" ht="15">
      <c r="A2098" s="17"/>
      <c r="B2098" t="str">
        <f>IF($A2098="","",YEAR($A2098)*100+MONTH($A2098))</f>
        <v/>
      </c>
      <c r="D2098" t="str">
        <f>IF($C2098="","",VLOOKUP($C2098,Baux!$A:$K,2,FALSE))</f>
        <v/>
      </c>
      <c r="E2098" t="str">
        <f>IF($C2098="","",VLOOKUP(VLOOKUP($C2098,Baux!$A:$K,3,FALSE),Locataires!$A:$I,2,FALSE))</f>
        <v/>
      </c>
      <c r="F2098" t="str">
        <f>IF($C2098="","",VLOOKUP($C2098,Baux!$A:$K,8,FALSE))</f>
        <v/>
      </c>
      <c r="G2098" s="12" t="str">
        <f>IF(OR($A2098="",$F2098=""),"",DATE(YEAR($A2098),MONTH($A2098),$F2098))</f>
        <v/>
      </c>
      <c r="H2098" s="13" t="str">
        <f>IF($C2098="","",VLOOKUP($C2098,Baux!$A:$K,6,FALSE))</f>
        <v/>
      </c>
      <c r="I2098" s="13" t="str">
        <f>IF($C2098="","",VLOOKUP($C2098,Baux!$A:$K,7,FALSE))</f>
        <v/>
      </c>
      <c r="J2098" s="13" t="str">
        <f>IF($C2098="","",$H2098+$I2098)</f>
        <v/>
      </c>
      <c r="K2098" s="13" t="str">
        <f>IF($C2098="","",SUMIFS(Banque_Transactions!$E:$E,Banque_Transactions!$G:$G,$C2098&amp;"-"&amp;$B2098))</f>
        <v/>
      </c>
      <c r="L2098" s="13" t="str">
        <f>IF($C2098="","",$J2098-$K2098)</f>
        <v/>
      </c>
      <c r="M2098" t="str">
        <f>IF($C2098="","",IF($L2098&lt;=0,"Payé",IF($K2098=0,"Impayé","Partiel")))</f>
        <v/>
      </c>
    </row>
    <row r="2099" spans="1:13" ht="15">
      <c r="A2099" s="17"/>
      <c r="B2099" t="str">
        <f>IF($A2099="","",YEAR($A2099)*100+MONTH($A2099))</f>
        <v/>
      </c>
      <c r="D2099" t="str">
        <f>IF($C2099="","",VLOOKUP($C2099,Baux!$A:$K,2,FALSE))</f>
        <v/>
      </c>
      <c r="E2099" t="str">
        <f>IF($C2099="","",VLOOKUP(VLOOKUP($C2099,Baux!$A:$K,3,FALSE),Locataires!$A:$I,2,FALSE))</f>
        <v/>
      </c>
      <c r="F2099" t="str">
        <f>IF($C2099="","",VLOOKUP($C2099,Baux!$A:$K,8,FALSE))</f>
        <v/>
      </c>
      <c r="G2099" s="12" t="str">
        <f>IF(OR($A2099="",$F2099=""),"",DATE(YEAR($A2099),MONTH($A2099),$F2099))</f>
        <v/>
      </c>
      <c r="H2099" s="13" t="str">
        <f>IF($C2099="","",VLOOKUP($C2099,Baux!$A:$K,6,FALSE))</f>
        <v/>
      </c>
      <c r="I2099" s="13" t="str">
        <f>IF($C2099="","",VLOOKUP($C2099,Baux!$A:$K,7,FALSE))</f>
        <v/>
      </c>
      <c r="J2099" s="13" t="str">
        <f>IF($C2099="","",$H2099+$I2099)</f>
        <v/>
      </c>
      <c r="K2099" s="13" t="str">
        <f>IF($C2099="","",SUMIFS(Banque_Transactions!$E:$E,Banque_Transactions!$G:$G,$C2099&amp;"-"&amp;$B2099))</f>
        <v/>
      </c>
      <c r="L2099" s="13" t="str">
        <f>IF($C2099="","",$J2099-$K2099)</f>
        <v/>
      </c>
      <c r="M2099" t="str">
        <f>IF($C2099="","",IF($L2099&lt;=0,"Payé",IF($K2099=0,"Impayé","Partiel")))</f>
        <v/>
      </c>
    </row>
    <row r="2100" spans="1:13" ht="15">
      <c r="A2100" s="17"/>
      <c r="B2100" t="str">
        <f>IF($A2100="","",YEAR($A2100)*100+MONTH($A2100))</f>
        <v/>
      </c>
      <c r="D2100" t="str">
        <f>IF($C2100="","",VLOOKUP($C2100,Baux!$A:$K,2,FALSE))</f>
        <v/>
      </c>
      <c r="E2100" t="str">
        <f>IF($C2100="","",VLOOKUP(VLOOKUP($C2100,Baux!$A:$K,3,FALSE),Locataires!$A:$I,2,FALSE))</f>
        <v/>
      </c>
      <c r="F2100" t="str">
        <f>IF($C2100="","",VLOOKUP($C2100,Baux!$A:$K,8,FALSE))</f>
        <v/>
      </c>
      <c r="G2100" s="12" t="str">
        <f>IF(OR($A2100="",$F2100=""),"",DATE(YEAR($A2100),MONTH($A2100),$F2100))</f>
        <v/>
      </c>
      <c r="H2100" s="13" t="str">
        <f>IF($C2100="","",VLOOKUP($C2100,Baux!$A:$K,6,FALSE))</f>
        <v/>
      </c>
      <c r="I2100" s="13" t="str">
        <f>IF($C2100="","",VLOOKUP($C2100,Baux!$A:$K,7,FALSE))</f>
        <v/>
      </c>
      <c r="J2100" s="13" t="str">
        <f>IF($C2100="","",$H2100+$I2100)</f>
        <v/>
      </c>
      <c r="K2100" s="13" t="str">
        <f>IF($C2100="","",SUMIFS(Banque_Transactions!$E:$E,Banque_Transactions!$G:$G,$C2100&amp;"-"&amp;$B2100))</f>
        <v/>
      </c>
      <c r="L2100" s="13" t="str">
        <f>IF($C2100="","",$J2100-$K2100)</f>
        <v/>
      </c>
      <c r="M2100" t="str">
        <f>IF($C2100="","",IF($L2100&lt;=0,"Payé",IF($K2100=0,"Impayé","Partiel")))</f>
        <v/>
      </c>
    </row>
    <row r="2101" spans="1:13" ht="15">
      <c r="A2101" s="17"/>
      <c r="B2101" t="str">
        <f>IF($A2101="","",YEAR($A2101)*100+MONTH($A2101))</f>
        <v/>
      </c>
      <c r="D2101" t="str">
        <f>IF($C2101="","",VLOOKUP($C2101,Baux!$A:$K,2,FALSE))</f>
        <v/>
      </c>
      <c r="E2101" t="str">
        <f>IF($C2101="","",VLOOKUP(VLOOKUP($C2101,Baux!$A:$K,3,FALSE),Locataires!$A:$I,2,FALSE))</f>
        <v/>
      </c>
      <c r="F2101" t="str">
        <f>IF($C2101="","",VLOOKUP($C2101,Baux!$A:$K,8,FALSE))</f>
        <v/>
      </c>
      <c r="G2101" s="12" t="str">
        <f>IF(OR($A2101="",$F2101=""),"",DATE(YEAR($A2101),MONTH($A2101),$F2101))</f>
        <v/>
      </c>
      <c r="H2101" s="13" t="str">
        <f>IF($C2101="","",VLOOKUP($C2101,Baux!$A:$K,6,FALSE))</f>
        <v/>
      </c>
      <c r="I2101" s="13" t="str">
        <f>IF($C2101="","",VLOOKUP($C2101,Baux!$A:$K,7,FALSE))</f>
        <v/>
      </c>
      <c r="J2101" s="13" t="str">
        <f>IF($C2101="","",$H2101+$I2101)</f>
        <v/>
      </c>
      <c r="K2101" s="13" t="str">
        <f>IF($C2101="","",SUMIFS(Banque_Transactions!$E:$E,Banque_Transactions!$G:$G,$C2101&amp;"-"&amp;$B2101))</f>
        <v/>
      </c>
      <c r="L2101" s="13" t="str">
        <f>IF($C2101="","",$J2101-$K2101)</f>
        <v/>
      </c>
      <c r="M2101" t="str">
        <f>IF($C2101="","",IF($L2101&lt;=0,"Payé",IF($K2101=0,"Impayé","Partiel")))</f>
        <v/>
      </c>
    </row>
    <row r="2102" spans="1:13" ht="15">
      <c r="A2102" s="17"/>
      <c r="B2102" t="str">
        <f>IF($A2102="","",YEAR($A2102)*100+MONTH($A2102))</f>
        <v/>
      </c>
      <c r="D2102" t="str">
        <f>IF($C2102="","",VLOOKUP($C2102,Baux!$A:$K,2,FALSE))</f>
        <v/>
      </c>
      <c r="E2102" t="str">
        <f>IF($C2102="","",VLOOKUP(VLOOKUP($C2102,Baux!$A:$K,3,FALSE),Locataires!$A:$I,2,FALSE))</f>
        <v/>
      </c>
      <c r="F2102" t="str">
        <f>IF($C2102="","",VLOOKUP($C2102,Baux!$A:$K,8,FALSE))</f>
        <v/>
      </c>
      <c r="G2102" s="12" t="str">
        <f>IF(OR($A2102="",$F2102=""),"",DATE(YEAR($A2102),MONTH($A2102),$F2102))</f>
        <v/>
      </c>
      <c r="H2102" s="13" t="str">
        <f>IF($C2102="","",VLOOKUP($C2102,Baux!$A:$K,6,FALSE))</f>
        <v/>
      </c>
      <c r="I2102" s="13" t="str">
        <f>IF($C2102="","",VLOOKUP($C2102,Baux!$A:$K,7,FALSE))</f>
        <v/>
      </c>
      <c r="J2102" s="13" t="str">
        <f>IF($C2102="","",$H2102+$I2102)</f>
        <v/>
      </c>
      <c r="K2102" s="13" t="str">
        <f>IF($C2102="","",SUMIFS(Banque_Transactions!$E:$E,Banque_Transactions!$G:$G,$C2102&amp;"-"&amp;$B2102))</f>
        <v/>
      </c>
      <c r="L2102" s="13" t="str">
        <f>IF($C2102="","",$J2102-$K2102)</f>
        <v/>
      </c>
      <c r="M2102" t="str">
        <f>IF($C2102="","",IF($L2102&lt;=0,"Payé",IF($K2102=0,"Impayé","Partiel")))</f>
        <v/>
      </c>
    </row>
    <row r="2103" spans="1:13" ht="15">
      <c r="A2103" s="17"/>
      <c r="B2103" t="str">
        <f>IF($A2103="","",YEAR($A2103)*100+MONTH($A2103))</f>
        <v/>
      </c>
      <c r="D2103" t="str">
        <f>IF($C2103="","",VLOOKUP($C2103,Baux!$A:$K,2,FALSE))</f>
        <v/>
      </c>
      <c r="E2103" t="str">
        <f>IF($C2103="","",VLOOKUP(VLOOKUP($C2103,Baux!$A:$K,3,FALSE),Locataires!$A:$I,2,FALSE))</f>
        <v/>
      </c>
      <c r="F2103" t="str">
        <f>IF($C2103="","",VLOOKUP($C2103,Baux!$A:$K,8,FALSE))</f>
        <v/>
      </c>
      <c r="G2103" s="12" t="str">
        <f>IF(OR($A2103="",$F2103=""),"",DATE(YEAR($A2103),MONTH($A2103),$F2103))</f>
        <v/>
      </c>
      <c r="H2103" s="13" t="str">
        <f>IF($C2103="","",VLOOKUP($C2103,Baux!$A:$K,6,FALSE))</f>
        <v/>
      </c>
      <c r="I2103" s="13" t="str">
        <f>IF($C2103="","",VLOOKUP($C2103,Baux!$A:$K,7,FALSE))</f>
        <v/>
      </c>
      <c r="J2103" s="13" t="str">
        <f>IF($C2103="","",$H2103+$I2103)</f>
        <v/>
      </c>
      <c r="K2103" s="13" t="str">
        <f>IF($C2103="","",SUMIFS(Banque_Transactions!$E:$E,Banque_Transactions!$G:$G,$C2103&amp;"-"&amp;$B2103))</f>
        <v/>
      </c>
      <c r="L2103" s="13" t="str">
        <f>IF($C2103="","",$J2103-$K2103)</f>
        <v/>
      </c>
      <c r="M2103" t="str">
        <f>IF($C2103="","",IF($L2103&lt;=0,"Payé",IF($K2103=0,"Impayé","Partiel")))</f>
        <v/>
      </c>
    </row>
    <row r="2104" spans="1:13" ht="15">
      <c r="A2104" s="17"/>
      <c r="B2104" t="str">
        <f>IF($A2104="","",YEAR($A2104)*100+MONTH($A2104))</f>
        <v/>
      </c>
      <c r="D2104" t="str">
        <f>IF($C2104="","",VLOOKUP($C2104,Baux!$A:$K,2,FALSE))</f>
        <v/>
      </c>
      <c r="E2104" t="str">
        <f>IF($C2104="","",VLOOKUP(VLOOKUP($C2104,Baux!$A:$K,3,FALSE),Locataires!$A:$I,2,FALSE))</f>
        <v/>
      </c>
      <c r="F2104" t="str">
        <f>IF($C2104="","",VLOOKUP($C2104,Baux!$A:$K,8,FALSE))</f>
        <v/>
      </c>
      <c r="G2104" s="12" t="str">
        <f>IF(OR($A2104="",$F2104=""),"",DATE(YEAR($A2104),MONTH($A2104),$F2104))</f>
        <v/>
      </c>
      <c r="H2104" s="13" t="str">
        <f>IF($C2104="","",VLOOKUP($C2104,Baux!$A:$K,6,FALSE))</f>
        <v/>
      </c>
      <c r="I2104" s="13" t="str">
        <f>IF($C2104="","",VLOOKUP($C2104,Baux!$A:$K,7,FALSE))</f>
        <v/>
      </c>
      <c r="J2104" s="13" t="str">
        <f>IF($C2104="","",$H2104+$I2104)</f>
        <v/>
      </c>
      <c r="K2104" s="13" t="str">
        <f>IF($C2104="","",SUMIFS(Banque_Transactions!$E:$E,Banque_Transactions!$G:$G,$C2104&amp;"-"&amp;$B2104))</f>
        <v/>
      </c>
      <c r="L2104" s="13" t="str">
        <f>IF($C2104="","",$J2104-$K2104)</f>
        <v/>
      </c>
      <c r="M2104" t="str">
        <f>IF($C2104="","",IF($L2104&lt;=0,"Payé",IF($K2104=0,"Impayé","Partiel")))</f>
        <v/>
      </c>
    </row>
    <row r="2105" spans="1:13" ht="15">
      <c r="A2105" s="17"/>
      <c r="B2105" t="str">
        <f>IF($A2105="","",YEAR($A2105)*100+MONTH($A2105))</f>
        <v/>
      </c>
      <c r="D2105" t="str">
        <f>IF($C2105="","",VLOOKUP($C2105,Baux!$A:$K,2,FALSE))</f>
        <v/>
      </c>
      <c r="E2105" t="str">
        <f>IF($C2105="","",VLOOKUP(VLOOKUP($C2105,Baux!$A:$K,3,FALSE),Locataires!$A:$I,2,FALSE))</f>
        <v/>
      </c>
      <c r="F2105" t="str">
        <f>IF($C2105="","",VLOOKUP($C2105,Baux!$A:$K,8,FALSE))</f>
        <v/>
      </c>
      <c r="G2105" s="12" t="str">
        <f>IF(OR($A2105="",$F2105=""),"",DATE(YEAR($A2105),MONTH($A2105),$F2105))</f>
        <v/>
      </c>
      <c r="H2105" s="13" t="str">
        <f>IF($C2105="","",VLOOKUP($C2105,Baux!$A:$K,6,FALSE))</f>
        <v/>
      </c>
      <c r="I2105" s="13" t="str">
        <f>IF($C2105="","",VLOOKUP($C2105,Baux!$A:$K,7,FALSE))</f>
        <v/>
      </c>
      <c r="J2105" s="13" t="str">
        <f>IF($C2105="","",$H2105+$I2105)</f>
        <v/>
      </c>
      <c r="K2105" s="13" t="str">
        <f>IF($C2105="","",SUMIFS(Banque_Transactions!$E:$E,Banque_Transactions!$G:$G,$C2105&amp;"-"&amp;$B2105))</f>
        <v/>
      </c>
      <c r="L2105" s="13" t="str">
        <f>IF($C2105="","",$J2105-$K2105)</f>
        <v/>
      </c>
      <c r="M2105" t="str">
        <f>IF($C2105="","",IF($L2105&lt;=0,"Payé",IF($K2105=0,"Impayé","Partiel")))</f>
        <v/>
      </c>
    </row>
    <row r="2106" spans="1:13" ht="15">
      <c r="A2106" s="17"/>
      <c r="B2106" t="str">
        <f>IF($A2106="","",YEAR($A2106)*100+MONTH($A2106))</f>
        <v/>
      </c>
      <c r="D2106" t="str">
        <f>IF($C2106="","",VLOOKUP($C2106,Baux!$A:$K,2,FALSE))</f>
        <v/>
      </c>
      <c r="E2106" t="str">
        <f>IF($C2106="","",VLOOKUP(VLOOKUP($C2106,Baux!$A:$K,3,FALSE),Locataires!$A:$I,2,FALSE))</f>
        <v/>
      </c>
      <c r="F2106" t="str">
        <f>IF($C2106="","",VLOOKUP($C2106,Baux!$A:$K,8,FALSE))</f>
        <v/>
      </c>
      <c r="G2106" s="12" t="str">
        <f>IF(OR($A2106="",$F2106=""),"",DATE(YEAR($A2106),MONTH($A2106),$F2106))</f>
        <v/>
      </c>
      <c r="H2106" s="13" t="str">
        <f>IF($C2106="","",VLOOKUP($C2106,Baux!$A:$K,6,FALSE))</f>
        <v/>
      </c>
      <c r="I2106" s="13" t="str">
        <f>IF($C2106="","",VLOOKUP($C2106,Baux!$A:$K,7,FALSE))</f>
        <v/>
      </c>
      <c r="J2106" s="13" t="str">
        <f>IF($C2106="","",$H2106+$I2106)</f>
        <v/>
      </c>
      <c r="K2106" s="13" t="str">
        <f>IF($C2106="","",SUMIFS(Banque_Transactions!$E:$E,Banque_Transactions!$G:$G,$C2106&amp;"-"&amp;$B2106))</f>
        <v/>
      </c>
      <c r="L2106" s="13" t="str">
        <f>IF($C2106="","",$J2106-$K2106)</f>
        <v/>
      </c>
      <c r="M2106" t="str">
        <f>IF($C2106="","",IF($L2106&lt;=0,"Payé",IF($K2106=0,"Impayé","Partiel")))</f>
        <v/>
      </c>
    </row>
    <row r="2107" spans="1:13" ht="15">
      <c r="A2107" s="17"/>
      <c r="B2107" t="str">
        <f>IF($A2107="","",YEAR($A2107)*100+MONTH($A2107))</f>
        <v/>
      </c>
      <c r="D2107" t="str">
        <f>IF($C2107="","",VLOOKUP($C2107,Baux!$A:$K,2,FALSE))</f>
        <v/>
      </c>
      <c r="E2107" t="str">
        <f>IF($C2107="","",VLOOKUP(VLOOKUP($C2107,Baux!$A:$K,3,FALSE),Locataires!$A:$I,2,FALSE))</f>
        <v/>
      </c>
      <c r="F2107" t="str">
        <f>IF($C2107="","",VLOOKUP($C2107,Baux!$A:$K,8,FALSE))</f>
        <v/>
      </c>
      <c r="G2107" s="12" t="str">
        <f>IF(OR($A2107="",$F2107=""),"",DATE(YEAR($A2107),MONTH($A2107),$F2107))</f>
        <v/>
      </c>
      <c r="H2107" s="13" t="str">
        <f>IF($C2107="","",VLOOKUP($C2107,Baux!$A:$K,6,FALSE))</f>
        <v/>
      </c>
      <c r="I2107" s="13" t="str">
        <f>IF($C2107="","",VLOOKUP($C2107,Baux!$A:$K,7,FALSE))</f>
        <v/>
      </c>
      <c r="J2107" s="13" t="str">
        <f>IF($C2107="","",$H2107+$I2107)</f>
        <v/>
      </c>
      <c r="K2107" s="13" t="str">
        <f>IF($C2107="","",SUMIFS(Banque_Transactions!$E:$E,Banque_Transactions!$G:$G,$C2107&amp;"-"&amp;$B2107))</f>
        <v/>
      </c>
      <c r="L2107" s="13" t="str">
        <f>IF($C2107="","",$J2107-$K2107)</f>
        <v/>
      </c>
      <c r="M2107" t="str">
        <f>IF($C2107="","",IF($L2107&lt;=0,"Payé",IF($K2107=0,"Impayé","Partiel")))</f>
        <v/>
      </c>
    </row>
    <row r="2108" spans="1:13" ht="15">
      <c r="A2108" s="17"/>
      <c r="B2108" t="str">
        <f>IF($A2108="","",YEAR($A2108)*100+MONTH($A2108))</f>
        <v/>
      </c>
      <c r="D2108" t="str">
        <f>IF($C2108="","",VLOOKUP($C2108,Baux!$A:$K,2,FALSE))</f>
        <v/>
      </c>
      <c r="E2108" t="str">
        <f>IF($C2108="","",VLOOKUP(VLOOKUP($C2108,Baux!$A:$K,3,FALSE),Locataires!$A:$I,2,FALSE))</f>
        <v/>
      </c>
      <c r="F2108" t="str">
        <f>IF($C2108="","",VLOOKUP($C2108,Baux!$A:$K,8,FALSE))</f>
        <v/>
      </c>
      <c r="G2108" s="12" t="str">
        <f>IF(OR($A2108="",$F2108=""),"",DATE(YEAR($A2108),MONTH($A2108),$F2108))</f>
        <v/>
      </c>
      <c r="H2108" s="13" t="str">
        <f>IF($C2108="","",VLOOKUP($C2108,Baux!$A:$K,6,FALSE))</f>
        <v/>
      </c>
      <c r="I2108" s="13" t="str">
        <f>IF($C2108="","",VLOOKUP($C2108,Baux!$A:$K,7,FALSE))</f>
        <v/>
      </c>
      <c r="J2108" s="13" t="str">
        <f>IF($C2108="","",$H2108+$I2108)</f>
        <v/>
      </c>
      <c r="K2108" s="13" t="str">
        <f>IF($C2108="","",SUMIFS(Banque_Transactions!$E:$E,Banque_Transactions!$G:$G,$C2108&amp;"-"&amp;$B2108))</f>
        <v/>
      </c>
      <c r="L2108" s="13" t="str">
        <f>IF($C2108="","",$J2108-$K2108)</f>
        <v/>
      </c>
      <c r="M2108" t="str">
        <f>IF($C2108="","",IF($L2108&lt;=0,"Payé",IF($K2108=0,"Impayé","Partiel")))</f>
        <v/>
      </c>
    </row>
    <row r="2109" spans="1:13" ht="15">
      <c r="A2109" s="17"/>
      <c r="B2109" t="str">
        <f>IF($A2109="","",YEAR($A2109)*100+MONTH($A2109))</f>
        <v/>
      </c>
      <c r="D2109" t="str">
        <f>IF($C2109="","",VLOOKUP($C2109,Baux!$A:$K,2,FALSE))</f>
        <v/>
      </c>
      <c r="E2109" t="str">
        <f>IF($C2109="","",VLOOKUP(VLOOKUP($C2109,Baux!$A:$K,3,FALSE),Locataires!$A:$I,2,FALSE))</f>
        <v/>
      </c>
      <c r="F2109" t="str">
        <f>IF($C2109="","",VLOOKUP($C2109,Baux!$A:$K,8,FALSE))</f>
        <v/>
      </c>
      <c r="G2109" s="12" t="str">
        <f>IF(OR($A2109="",$F2109=""),"",DATE(YEAR($A2109),MONTH($A2109),$F2109))</f>
        <v/>
      </c>
      <c r="H2109" s="13" t="str">
        <f>IF($C2109="","",VLOOKUP($C2109,Baux!$A:$K,6,FALSE))</f>
        <v/>
      </c>
      <c r="I2109" s="13" t="str">
        <f>IF($C2109="","",VLOOKUP($C2109,Baux!$A:$K,7,FALSE))</f>
        <v/>
      </c>
      <c r="J2109" s="13" t="str">
        <f>IF($C2109="","",$H2109+$I2109)</f>
        <v/>
      </c>
      <c r="K2109" s="13" t="str">
        <f>IF($C2109="","",SUMIFS(Banque_Transactions!$E:$E,Banque_Transactions!$G:$G,$C2109&amp;"-"&amp;$B2109))</f>
        <v/>
      </c>
      <c r="L2109" s="13" t="str">
        <f>IF($C2109="","",$J2109-$K2109)</f>
        <v/>
      </c>
      <c r="M2109" t="str">
        <f>IF($C2109="","",IF($L2109&lt;=0,"Payé",IF($K2109=0,"Impayé","Partiel")))</f>
        <v/>
      </c>
    </row>
    <row r="2110" spans="1:13" ht="15">
      <c r="A2110" s="17"/>
      <c r="B2110" t="str">
        <f>IF($A2110="","",YEAR($A2110)*100+MONTH($A2110))</f>
        <v/>
      </c>
      <c r="D2110" t="str">
        <f>IF($C2110="","",VLOOKUP($C2110,Baux!$A:$K,2,FALSE))</f>
        <v/>
      </c>
      <c r="E2110" t="str">
        <f>IF($C2110="","",VLOOKUP(VLOOKUP($C2110,Baux!$A:$K,3,FALSE),Locataires!$A:$I,2,FALSE))</f>
        <v/>
      </c>
      <c r="F2110" t="str">
        <f>IF($C2110="","",VLOOKUP($C2110,Baux!$A:$K,8,FALSE))</f>
        <v/>
      </c>
      <c r="G2110" s="12" t="str">
        <f>IF(OR($A2110="",$F2110=""),"",DATE(YEAR($A2110),MONTH($A2110),$F2110))</f>
        <v/>
      </c>
      <c r="H2110" s="13" t="str">
        <f>IF($C2110="","",VLOOKUP($C2110,Baux!$A:$K,6,FALSE))</f>
        <v/>
      </c>
      <c r="I2110" s="13" t="str">
        <f>IF($C2110="","",VLOOKUP($C2110,Baux!$A:$K,7,FALSE))</f>
        <v/>
      </c>
      <c r="J2110" s="13" t="str">
        <f>IF($C2110="","",$H2110+$I2110)</f>
        <v/>
      </c>
      <c r="K2110" s="13" t="str">
        <f>IF($C2110="","",SUMIFS(Banque_Transactions!$E:$E,Banque_Transactions!$G:$G,$C2110&amp;"-"&amp;$B2110))</f>
        <v/>
      </c>
      <c r="L2110" s="13" t="str">
        <f>IF($C2110="","",$J2110-$K2110)</f>
        <v/>
      </c>
      <c r="M2110" t="str">
        <f>IF($C2110="","",IF($L2110&lt;=0,"Payé",IF($K2110=0,"Impayé","Partiel")))</f>
        <v/>
      </c>
    </row>
    <row r="2111" spans="1:13" ht="15">
      <c r="A2111" s="17"/>
      <c r="B2111" t="str">
        <f>IF($A2111="","",YEAR($A2111)*100+MONTH($A2111))</f>
        <v/>
      </c>
      <c r="D2111" t="str">
        <f>IF($C2111="","",VLOOKUP($C2111,Baux!$A:$K,2,FALSE))</f>
        <v/>
      </c>
      <c r="E2111" t="str">
        <f>IF($C2111="","",VLOOKUP(VLOOKUP($C2111,Baux!$A:$K,3,FALSE),Locataires!$A:$I,2,FALSE))</f>
        <v/>
      </c>
      <c r="F2111" t="str">
        <f>IF($C2111="","",VLOOKUP($C2111,Baux!$A:$K,8,FALSE))</f>
        <v/>
      </c>
      <c r="G2111" s="12" t="str">
        <f>IF(OR($A2111="",$F2111=""),"",DATE(YEAR($A2111),MONTH($A2111),$F2111))</f>
        <v/>
      </c>
      <c r="H2111" s="13" t="str">
        <f>IF($C2111="","",VLOOKUP($C2111,Baux!$A:$K,6,FALSE))</f>
        <v/>
      </c>
      <c r="I2111" s="13" t="str">
        <f>IF($C2111="","",VLOOKUP($C2111,Baux!$A:$K,7,FALSE))</f>
        <v/>
      </c>
      <c r="J2111" s="13" t="str">
        <f>IF($C2111="","",$H2111+$I2111)</f>
        <v/>
      </c>
      <c r="K2111" s="13" t="str">
        <f>IF($C2111="","",SUMIFS(Banque_Transactions!$E:$E,Banque_Transactions!$G:$G,$C2111&amp;"-"&amp;$B2111))</f>
        <v/>
      </c>
      <c r="L2111" s="13" t="str">
        <f>IF($C2111="","",$J2111-$K2111)</f>
        <v/>
      </c>
      <c r="M2111" t="str">
        <f>IF($C2111="","",IF($L2111&lt;=0,"Payé",IF($K2111=0,"Impayé","Partiel")))</f>
        <v/>
      </c>
    </row>
    <row r="2112" spans="1:13" ht="15">
      <c r="A2112" s="17"/>
      <c r="B2112" t="str">
        <f>IF($A2112="","",YEAR($A2112)*100+MONTH($A2112))</f>
        <v/>
      </c>
      <c r="D2112" t="str">
        <f>IF($C2112="","",VLOOKUP($C2112,Baux!$A:$K,2,FALSE))</f>
        <v/>
      </c>
      <c r="E2112" t="str">
        <f>IF($C2112="","",VLOOKUP(VLOOKUP($C2112,Baux!$A:$K,3,FALSE),Locataires!$A:$I,2,FALSE))</f>
        <v/>
      </c>
      <c r="F2112" t="str">
        <f>IF($C2112="","",VLOOKUP($C2112,Baux!$A:$K,8,FALSE))</f>
        <v/>
      </c>
      <c r="G2112" s="12" t="str">
        <f>IF(OR($A2112="",$F2112=""),"",DATE(YEAR($A2112),MONTH($A2112),$F2112))</f>
        <v/>
      </c>
      <c r="H2112" s="13" t="str">
        <f>IF($C2112="","",VLOOKUP($C2112,Baux!$A:$K,6,FALSE))</f>
        <v/>
      </c>
      <c r="I2112" s="13" t="str">
        <f>IF($C2112="","",VLOOKUP($C2112,Baux!$A:$K,7,FALSE))</f>
        <v/>
      </c>
      <c r="J2112" s="13" t="str">
        <f>IF($C2112="","",$H2112+$I2112)</f>
        <v/>
      </c>
      <c r="K2112" s="13" t="str">
        <f>IF($C2112="","",SUMIFS(Banque_Transactions!$E:$E,Banque_Transactions!$G:$G,$C2112&amp;"-"&amp;$B2112))</f>
        <v/>
      </c>
      <c r="L2112" s="13" t="str">
        <f>IF($C2112="","",$J2112-$K2112)</f>
        <v/>
      </c>
      <c r="M2112" t="str">
        <f>IF($C2112="","",IF($L2112&lt;=0,"Payé",IF($K2112=0,"Impayé","Partiel")))</f>
        <v/>
      </c>
    </row>
    <row r="2113" spans="1:13" ht="15">
      <c r="A2113" s="17"/>
      <c r="B2113" t="str">
        <f>IF($A2113="","",YEAR($A2113)*100+MONTH($A2113))</f>
        <v/>
      </c>
      <c r="D2113" t="str">
        <f>IF($C2113="","",VLOOKUP($C2113,Baux!$A:$K,2,FALSE))</f>
        <v/>
      </c>
      <c r="E2113" t="str">
        <f>IF($C2113="","",VLOOKUP(VLOOKUP($C2113,Baux!$A:$K,3,FALSE),Locataires!$A:$I,2,FALSE))</f>
        <v/>
      </c>
      <c r="F2113" t="str">
        <f>IF($C2113="","",VLOOKUP($C2113,Baux!$A:$K,8,FALSE))</f>
        <v/>
      </c>
      <c r="G2113" s="12" t="str">
        <f>IF(OR($A2113="",$F2113=""),"",DATE(YEAR($A2113),MONTH($A2113),$F2113))</f>
        <v/>
      </c>
      <c r="H2113" s="13" t="str">
        <f>IF($C2113="","",VLOOKUP($C2113,Baux!$A:$K,6,FALSE))</f>
        <v/>
      </c>
      <c r="I2113" s="13" t="str">
        <f>IF($C2113="","",VLOOKUP($C2113,Baux!$A:$K,7,FALSE))</f>
        <v/>
      </c>
      <c r="J2113" s="13" t="str">
        <f>IF($C2113="","",$H2113+$I2113)</f>
        <v/>
      </c>
      <c r="K2113" s="13" t="str">
        <f>IF($C2113="","",SUMIFS(Banque_Transactions!$E:$E,Banque_Transactions!$G:$G,$C2113&amp;"-"&amp;$B2113))</f>
        <v/>
      </c>
      <c r="L2113" s="13" t="str">
        <f>IF($C2113="","",$J2113-$K2113)</f>
        <v/>
      </c>
      <c r="M2113" t="str">
        <f>IF($C2113="","",IF($L2113&lt;=0,"Payé",IF($K2113=0,"Impayé","Partiel")))</f>
        <v/>
      </c>
    </row>
    <row r="2114" spans="1:13" ht="15">
      <c r="A2114" s="17"/>
      <c r="B2114" t="str">
        <f>IF($A2114="","",YEAR($A2114)*100+MONTH($A2114))</f>
        <v/>
      </c>
      <c r="D2114" t="str">
        <f>IF($C2114="","",VLOOKUP($C2114,Baux!$A:$K,2,FALSE))</f>
        <v/>
      </c>
      <c r="E2114" t="str">
        <f>IF($C2114="","",VLOOKUP(VLOOKUP($C2114,Baux!$A:$K,3,FALSE),Locataires!$A:$I,2,FALSE))</f>
        <v/>
      </c>
      <c r="F2114" t="str">
        <f>IF($C2114="","",VLOOKUP($C2114,Baux!$A:$K,8,FALSE))</f>
        <v/>
      </c>
      <c r="G2114" s="12" t="str">
        <f>IF(OR($A2114="",$F2114=""),"",DATE(YEAR($A2114),MONTH($A2114),$F2114))</f>
        <v/>
      </c>
      <c r="H2114" s="13" t="str">
        <f>IF($C2114="","",VLOOKUP($C2114,Baux!$A:$K,6,FALSE))</f>
        <v/>
      </c>
      <c r="I2114" s="13" t="str">
        <f>IF($C2114="","",VLOOKUP($C2114,Baux!$A:$K,7,FALSE))</f>
        <v/>
      </c>
      <c r="J2114" s="13" t="str">
        <f>IF($C2114="","",$H2114+$I2114)</f>
        <v/>
      </c>
      <c r="K2114" s="13" t="str">
        <f>IF($C2114="","",SUMIFS(Banque_Transactions!$E:$E,Banque_Transactions!$G:$G,$C2114&amp;"-"&amp;$B2114))</f>
        <v/>
      </c>
      <c r="L2114" s="13" t="str">
        <f>IF($C2114="","",$J2114-$K2114)</f>
        <v/>
      </c>
      <c r="M2114" t="str">
        <f>IF($C2114="","",IF($L2114&lt;=0,"Payé",IF($K2114=0,"Impayé","Partiel")))</f>
        <v/>
      </c>
    </row>
    <row r="2115" spans="1:13" ht="15">
      <c r="A2115" s="17"/>
      <c r="B2115" t="str">
        <f>IF($A2115="","",YEAR($A2115)*100+MONTH($A2115))</f>
        <v/>
      </c>
      <c r="D2115" t="str">
        <f>IF($C2115="","",VLOOKUP($C2115,Baux!$A:$K,2,FALSE))</f>
        <v/>
      </c>
      <c r="E2115" t="str">
        <f>IF($C2115="","",VLOOKUP(VLOOKUP($C2115,Baux!$A:$K,3,FALSE),Locataires!$A:$I,2,FALSE))</f>
        <v/>
      </c>
      <c r="F2115" t="str">
        <f>IF($C2115="","",VLOOKUP($C2115,Baux!$A:$K,8,FALSE))</f>
        <v/>
      </c>
      <c r="G2115" s="12" t="str">
        <f>IF(OR($A2115="",$F2115=""),"",DATE(YEAR($A2115),MONTH($A2115),$F2115))</f>
        <v/>
      </c>
      <c r="H2115" s="13" t="str">
        <f>IF($C2115="","",VLOOKUP($C2115,Baux!$A:$K,6,FALSE))</f>
        <v/>
      </c>
      <c r="I2115" s="13" t="str">
        <f>IF($C2115="","",VLOOKUP($C2115,Baux!$A:$K,7,FALSE))</f>
        <v/>
      </c>
      <c r="J2115" s="13" t="str">
        <f>IF($C2115="","",$H2115+$I2115)</f>
        <v/>
      </c>
      <c r="K2115" s="13" t="str">
        <f>IF($C2115="","",SUMIFS(Banque_Transactions!$E:$E,Banque_Transactions!$G:$G,$C2115&amp;"-"&amp;$B2115))</f>
        <v/>
      </c>
      <c r="L2115" s="13" t="str">
        <f>IF($C2115="","",$J2115-$K2115)</f>
        <v/>
      </c>
      <c r="M2115" t="str">
        <f>IF($C2115="","",IF($L2115&lt;=0,"Payé",IF($K2115=0,"Impayé","Partiel")))</f>
        <v/>
      </c>
    </row>
    <row r="2116" spans="1:13" ht="15">
      <c r="A2116" s="17"/>
      <c r="B2116" t="str">
        <f>IF($A2116="","",YEAR($A2116)*100+MONTH($A2116))</f>
        <v/>
      </c>
      <c r="D2116" t="str">
        <f>IF($C2116="","",VLOOKUP($C2116,Baux!$A:$K,2,FALSE))</f>
        <v/>
      </c>
      <c r="E2116" t="str">
        <f>IF($C2116="","",VLOOKUP(VLOOKUP($C2116,Baux!$A:$K,3,FALSE),Locataires!$A:$I,2,FALSE))</f>
        <v/>
      </c>
      <c r="F2116" t="str">
        <f>IF($C2116="","",VLOOKUP($C2116,Baux!$A:$K,8,FALSE))</f>
        <v/>
      </c>
      <c r="G2116" s="12" t="str">
        <f>IF(OR($A2116="",$F2116=""),"",DATE(YEAR($A2116),MONTH($A2116),$F2116))</f>
        <v/>
      </c>
      <c r="H2116" s="13" t="str">
        <f>IF($C2116="","",VLOOKUP($C2116,Baux!$A:$K,6,FALSE))</f>
        <v/>
      </c>
      <c r="I2116" s="13" t="str">
        <f>IF($C2116="","",VLOOKUP($C2116,Baux!$A:$K,7,FALSE))</f>
        <v/>
      </c>
      <c r="J2116" s="13" t="str">
        <f>IF($C2116="","",$H2116+$I2116)</f>
        <v/>
      </c>
      <c r="K2116" s="13" t="str">
        <f>IF($C2116="","",SUMIFS(Banque_Transactions!$E:$E,Banque_Transactions!$G:$G,$C2116&amp;"-"&amp;$B2116))</f>
        <v/>
      </c>
      <c r="L2116" s="13" t="str">
        <f>IF($C2116="","",$J2116-$K2116)</f>
        <v/>
      </c>
      <c r="M2116" t="str">
        <f>IF($C2116="","",IF($L2116&lt;=0,"Payé",IF($K2116=0,"Impayé","Partiel")))</f>
        <v/>
      </c>
    </row>
    <row r="2117" spans="1:13" ht="15">
      <c r="A2117" s="17"/>
      <c r="B2117" t="str">
        <f>IF($A2117="","",YEAR($A2117)*100+MONTH($A2117))</f>
        <v/>
      </c>
      <c r="D2117" t="str">
        <f>IF($C2117="","",VLOOKUP($C2117,Baux!$A:$K,2,FALSE))</f>
        <v/>
      </c>
      <c r="E2117" t="str">
        <f>IF($C2117="","",VLOOKUP(VLOOKUP($C2117,Baux!$A:$K,3,FALSE),Locataires!$A:$I,2,FALSE))</f>
        <v/>
      </c>
      <c r="F2117" t="str">
        <f>IF($C2117="","",VLOOKUP($C2117,Baux!$A:$K,8,FALSE))</f>
        <v/>
      </c>
      <c r="G2117" s="12" t="str">
        <f>IF(OR($A2117="",$F2117=""),"",DATE(YEAR($A2117),MONTH($A2117),$F2117))</f>
        <v/>
      </c>
      <c r="H2117" s="13" t="str">
        <f>IF($C2117="","",VLOOKUP($C2117,Baux!$A:$K,6,FALSE))</f>
        <v/>
      </c>
      <c r="I2117" s="13" t="str">
        <f>IF($C2117="","",VLOOKUP($C2117,Baux!$A:$K,7,FALSE))</f>
        <v/>
      </c>
      <c r="J2117" s="13" t="str">
        <f>IF($C2117="","",$H2117+$I2117)</f>
        <v/>
      </c>
      <c r="K2117" s="13" t="str">
        <f>IF($C2117="","",SUMIFS(Banque_Transactions!$E:$E,Banque_Transactions!$G:$G,$C2117&amp;"-"&amp;$B2117))</f>
        <v/>
      </c>
      <c r="L2117" s="13" t="str">
        <f>IF($C2117="","",$J2117-$K2117)</f>
        <v/>
      </c>
      <c r="M2117" t="str">
        <f>IF($C2117="","",IF($L2117&lt;=0,"Payé",IF($K2117=0,"Impayé","Partiel")))</f>
        <v/>
      </c>
    </row>
    <row r="2118" spans="1:13" ht="15">
      <c r="A2118" s="17"/>
      <c r="B2118" t="str">
        <f>IF($A2118="","",YEAR($A2118)*100+MONTH($A2118))</f>
        <v/>
      </c>
      <c r="D2118" t="str">
        <f>IF($C2118="","",VLOOKUP($C2118,Baux!$A:$K,2,FALSE))</f>
        <v/>
      </c>
      <c r="E2118" t="str">
        <f>IF($C2118="","",VLOOKUP(VLOOKUP($C2118,Baux!$A:$K,3,FALSE),Locataires!$A:$I,2,FALSE))</f>
        <v/>
      </c>
      <c r="F2118" t="str">
        <f>IF($C2118="","",VLOOKUP($C2118,Baux!$A:$K,8,FALSE))</f>
        <v/>
      </c>
      <c r="G2118" s="12" t="str">
        <f>IF(OR($A2118="",$F2118=""),"",DATE(YEAR($A2118),MONTH($A2118),$F2118))</f>
        <v/>
      </c>
      <c r="H2118" s="13" t="str">
        <f>IF($C2118="","",VLOOKUP($C2118,Baux!$A:$K,6,FALSE))</f>
        <v/>
      </c>
      <c r="I2118" s="13" t="str">
        <f>IF($C2118="","",VLOOKUP($C2118,Baux!$A:$K,7,FALSE))</f>
        <v/>
      </c>
      <c r="J2118" s="13" t="str">
        <f>IF($C2118="","",$H2118+$I2118)</f>
        <v/>
      </c>
      <c r="K2118" s="13" t="str">
        <f>IF($C2118="","",SUMIFS(Banque_Transactions!$E:$E,Banque_Transactions!$G:$G,$C2118&amp;"-"&amp;$B2118))</f>
        <v/>
      </c>
      <c r="L2118" s="13" t="str">
        <f>IF($C2118="","",$J2118-$K2118)</f>
        <v/>
      </c>
      <c r="M2118" t="str">
        <f>IF($C2118="","",IF($L2118&lt;=0,"Payé",IF($K2118=0,"Impayé","Partiel")))</f>
        <v/>
      </c>
    </row>
    <row r="2119" spans="1:13" ht="15">
      <c r="A2119" s="17"/>
      <c r="B2119" t="str">
        <f>IF($A2119="","",YEAR($A2119)*100+MONTH($A2119))</f>
        <v/>
      </c>
      <c r="D2119" t="str">
        <f>IF($C2119="","",VLOOKUP($C2119,Baux!$A:$K,2,FALSE))</f>
        <v/>
      </c>
      <c r="E2119" t="str">
        <f>IF($C2119="","",VLOOKUP(VLOOKUP($C2119,Baux!$A:$K,3,FALSE),Locataires!$A:$I,2,FALSE))</f>
        <v/>
      </c>
      <c r="F2119" t="str">
        <f>IF($C2119="","",VLOOKUP($C2119,Baux!$A:$K,8,FALSE))</f>
        <v/>
      </c>
      <c r="G2119" s="12" t="str">
        <f>IF(OR($A2119="",$F2119=""),"",DATE(YEAR($A2119),MONTH($A2119),$F2119))</f>
        <v/>
      </c>
      <c r="H2119" s="13" t="str">
        <f>IF($C2119="","",VLOOKUP($C2119,Baux!$A:$K,6,FALSE))</f>
        <v/>
      </c>
      <c r="I2119" s="13" t="str">
        <f>IF($C2119="","",VLOOKUP($C2119,Baux!$A:$K,7,FALSE))</f>
        <v/>
      </c>
      <c r="J2119" s="13" t="str">
        <f>IF($C2119="","",$H2119+$I2119)</f>
        <v/>
      </c>
      <c r="K2119" s="13" t="str">
        <f>IF($C2119="","",SUMIFS(Banque_Transactions!$E:$E,Banque_Transactions!$G:$G,$C2119&amp;"-"&amp;$B2119))</f>
        <v/>
      </c>
      <c r="L2119" s="13" t="str">
        <f>IF($C2119="","",$J2119-$K2119)</f>
        <v/>
      </c>
      <c r="M2119" t="str">
        <f>IF($C2119="","",IF($L2119&lt;=0,"Payé",IF($K2119=0,"Impayé","Partiel")))</f>
        <v/>
      </c>
    </row>
    <row r="2120" spans="1:13" ht="15">
      <c r="A2120" s="17"/>
      <c r="B2120" t="str">
        <f>IF($A2120="","",YEAR($A2120)*100+MONTH($A2120))</f>
        <v/>
      </c>
      <c r="D2120" t="str">
        <f>IF($C2120="","",VLOOKUP($C2120,Baux!$A:$K,2,FALSE))</f>
        <v/>
      </c>
      <c r="E2120" t="str">
        <f>IF($C2120="","",VLOOKUP(VLOOKUP($C2120,Baux!$A:$K,3,FALSE),Locataires!$A:$I,2,FALSE))</f>
        <v/>
      </c>
      <c r="F2120" t="str">
        <f>IF($C2120="","",VLOOKUP($C2120,Baux!$A:$K,8,FALSE))</f>
        <v/>
      </c>
      <c r="G2120" s="12" t="str">
        <f>IF(OR($A2120="",$F2120=""),"",DATE(YEAR($A2120),MONTH($A2120),$F2120))</f>
        <v/>
      </c>
      <c r="H2120" s="13" t="str">
        <f>IF($C2120="","",VLOOKUP($C2120,Baux!$A:$K,6,FALSE))</f>
        <v/>
      </c>
      <c r="I2120" s="13" t="str">
        <f>IF($C2120="","",VLOOKUP($C2120,Baux!$A:$K,7,FALSE))</f>
        <v/>
      </c>
      <c r="J2120" s="13" t="str">
        <f>IF($C2120="","",$H2120+$I2120)</f>
        <v/>
      </c>
      <c r="K2120" s="13" t="str">
        <f>IF($C2120="","",SUMIFS(Banque_Transactions!$E:$E,Banque_Transactions!$G:$G,$C2120&amp;"-"&amp;$B2120))</f>
        <v/>
      </c>
      <c r="L2120" s="13" t="str">
        <f>IF($C2120="","",$J2120-$K2120)</f>
        <v/>
      </c>
      <c r="M2120" t="str">
        <f>IF($C2120="","",IF($L2120&lt;=0,"Payé",IF($K2120=0,"Impayé","Partiel")))</f>
        <v/>
      </c>
    </row>
    <row r="2121" spans="1:13" ht="15">
      <c r="A2121" s="17"/>
      <c r="B2121" t="str">
        <f>IF($A2121="","",YEAR($A2121)*100+MONTH($A2121))</f>
        <v/>
      </c>
      <c r="D2121" t="str">
        <f>IF($C2121="","",VLOOKUP($C2121,Baux!$A:$K,2,FALSE))</f>
        <v/>
      </c>
      <c r="E2121" t="str">
        <f>IF($C2121="","",VLOOKUP(VLOOKUP($C2121,Baux!$A:$K,3,FALSE),Locataires!$A:$I,2,FALSE))</f>
        <v/>
      </c>
      <c r="F2121" t="str">
        <f>IF($C2121="","",VLOOKUP($C2121,Baux!$A:$K,8,FALSE))</f>
        <v/>
      </c>
      <c r="G2121" s="12" t="str">
        <f>IF(OR($A2121="",$F2121=""),"",DATE(YEAR($A2121),MONTH($A2121),$F2121))</f>
        <v/>
      </c>
      <c r="H2121" s="13" t="str">
        <f>IF($C2121="","",VLOOKUP($C2121,Baux!$A:$K,6,FALSE))</f>
        <v/>
      </c>
      <c r="I2121" s="13" t="str">
        <f>IF($C2121="","",VLOOKUP($C2121,Baux!$A:$K,7,FALSE))</f>
        <v/>
      </c>
      <c r="J2121" s="13" t="str">
        <f>IF($C2121="","",$H2121+$I2121)</f>
        <v/>
      </c>
      <c r="K2121" s="13" t="str">
        <f>IF($C2121="","",SUMIFS(Banque_Transactions!$E:$E,Banque_Transactions!$G:$G,$C2121&amp;"-"&amp;$B2121))</f>
        <v/>
      </c>
      <c r="L2121" s="13" t="str">
        <f>IF($C2121="","",$J2121-$K2121)</f>
        <v/>
      </c>
      <c r="M2121" t="str">
        <f>IF($C2121="","",IF($L2121&lt;=0,"Payé",IF($K2121=0,"Impayé","Partiel")))</f>
        <v/>
      </c>
    </row>
    <row r="2122" spans="1:13" ht="15">
      <c r="A2122" s="17"/>
      <c r="B2122" t="str">
        <f>IF($A2122="","",YEAR($A2122)*100+MONTH($A2122))</f>
        <v/>
      </c>
      <c r="D2122" t="str">
        <f>IF($C2122="","",VLOOKUP($C2122,Baux!$A:$K,2,FALSE))</f>
        <v/>
      </c>
      <c r="E2122" t="str">
        <f>IF($C2122="","",VLOOKUP(VLOOKUP($C2122,Baux!$A:$K,3,FALSE),Locataires!$A:$I,2,FALSE))</f>
        <v/>
      </c>
      <c r="F2122" t="str">
        <f>IF($C2122="","",VLOOKUP($C2122,Baux!$A:$K,8,FALSE))</f>
        <v/>
      </c>
      <c r="G2122" s="12" t="str">
        <f>IF(OR($A2122="",$F2122=""),"",DATE(YEAR($A2122),MONTH($A2122),$F2122))</f>
        <v/>
      </c>
      <c r="H2122" s="13" t="str">
        <f>IF($C2122="","",VLOOKUP($C2122,Baux!$A:$K,6,FALSE))</f>
        <v/>
      </c>
      <c r="I2122" s="13" t="str">
        <f>IF($C2122="","",VLOOKUP($C2122,Baux!$A:$K,7,FALSE))</f>
        <v/>
      </c>
      <c r="J2122" s="13" t="str">
        <f>IF($C2122="","",$H2122+$I2122)</f>
        <v/>
      </c>
      <c r="K2122" s="13" t="str">
        <f>IF($C2122="","",SUMIFS(Banque_Transactions!$E:$E,Banque_Transactions!$G:$G,$C2122&amp;"-"&amp;$B2122))</f>
        <v/>
      </c>
      <c r="L2122" s="13" t="str">
        <f>IF($C2122="","",$J2122-$K2122)</f>
        <v/>
      </c>
      <c r="M2122" t="str">
        <f>IF($C2122="","",IF($L2122&lt;=0,"Payé",IF($K2122=0,"Impayé","Partiel")))</f>
        <v/>
      </c>
    </row>
    <row r="2123" spans="1:13" ht="15">
      <c r="A2123" s="17"/>
      <c r="B2123" t="str">
        <f>IF($A2123="","",YEAR($A2123)*100+MONTH($A2123))</f>
        <v/>
      </c>
      <c r="D2123" t="str">
        <f>IF($C2123="","",VLOOKUP($C2123,Baux!$A:$K,2,FALSE))</f>
        <v/>
      </c>
      <c r="E2123" t="str">
        <f>IF($C2123="","",VLOOKUP(VLOOKUP($C2123,Baux!$A:$K,3,FALSE),Locataires!$A:$I,2,FALSE))</f>
        <v/>
      </c>
      <c r="F2123" t="str">
        <f>IF($C2123="","",VLOOKUP($C2123,Baux!$A:$K,8,FALSE))</f>
        <v/>
      </c>
      <c r="G2123" s="12" t="str">
        <f>IF(OR($A2123="",$F2123=""),"",DATE(YEAR($A2123),MONTH($A2123),$F2123))</f>
        <v/>
      </c>
      <c r="H2123" s="13" t="str">
        <f>IF($C2123="","",VLOOKUP($C2123,Baux!$A:$K,6,FALSE))</f>
        <v/>
      </c>
      <c r="I2123" s="13" t="str">
        <f>IF($C2123="","",VLOOKUP($C2123,Baux!$A:$K,7,FALSE))</f>
        <v/>
      </c>
      <c r="J2123" s="13" t="str">
        <f>IF($C2123="","",$H2123+$I2123)</f>
        <v/>
      </c>
      <c r="K2123" s="13" t="str">
        <f>IF($C2123="","",SUMIFS(Banque_Transactions!$E:$E,Banque_Transactions!$G:$G,$C2123&amp;"-"&amp;$B2123))</f>
        <v/>
      </c>
      <c r="L2123" s="13" t="str">
        <f>IF($C2123="","",$J2123-$K2123)</f>
        <v/>
      </c>
      <c r="M2123" t="str">
        <f>IF($C2123="","",IF($L2123&lt;=0,"Payé",IF($K2123=0,"Impayé","Partiel")))</f>
        <v/>
      </c>
    </row>
    <row r="2124" spans="1:13" ht="15">
      <c r="A2124" s="17"/>
      <c r="B2124" t="str">
        <f>IF($A2124="","",YEAR($A2124)*100+MONTH($A2124))</f>
        <v/>
      </c>
      <c r="D2124" t="str">
        <f>IF($C2124="","",VLOOKUP($C2124,Baux!$A:$K,2,FALSE))</f>
        <v/>
      </c>
      <c r="E2124" t="str">
        <f>IF($C2124="","",VLOOKUP(VLOOKUP($C2124,Baux!$A:$K,3,FALSE),Locataires!$A:$I,2,FALSE))</f>
        <v/>
      </c>
      <c r="F2124" t="str">
        <f>IF($C2124="","",VLOOKUP($C2124,Baux!$A:$K,8,FALSE))</f>
        <v/>
      </c>
      <c r="G2124" s="12" t="str">
        <f>IF(OR($A2124="",$F2124=""),"",DATE(YEAR($A2124),MONTH($A2124),$F2124))</f>
        <v/>
      </c>
      <c r="H2124" s="13" t="str">
        <f>IF($C2124="","",VLOOKUP($C2124,Baux!$A:$K,6,FALSE))</f>
        <v/>
      </c>
      <c r="I2124" s="13" t="str">
        <f>IF($C2124="","",VLOOKUP($C2124,Baux!$A:$K,7,FALSE))</f>
        <v/>
      </c>
      <c r="J2124" s="13" t="str">
        <f>IF($C2124="","",$H2124+$I2124)</f>
        <v/>
      </c>
      <c r="K2124" s="13" t="str">
        <f>IF($C2124="","",SUMIFS(Banque_Transactions!$E:$E,Banque_Transactions!$G:$G,$C2124&amp;"-"&amp;$B2124))</f>
        <v/>
      </c>
      <c r="L2124" s="13" t="str">
        <f>IF($C2124="","",$J2124-$K2124)</f>
        <v/>
      </c>
      <c r="M2124" t="str">
        <f>IF($C2124="","",IF($L2124&lt;=0,"Payé",IF($K2124=0,"Impayé","Partiel")))</f>
        <v/>
      </c>
    </row>
    <row r="2125" spans="1:13" ht="15">
      <c r="A2125" s="17"/>
      <c r="B2125" t="str">
        <f>IF($A2125="","",YEAR($A2125)*100+MONTH($A2125))</f>
        <v/>
      </c>
      <c r="D2125" t="str">
        <f>IF($C2125="","",VLOOKUP($C2125,Baux!$A:$K,2,FALSE))</f>
        <v/>
      </c>
      <c r="E2125" t="str">
        <f>IF($C2125="","",VLOOKUP(VLOOKUP($C2125,Baux!$A:$K,3,FALSE),Locataires!$A:$I,2,FALSE))</f>
        <v/>
      </c>
      <c r="F2125" t="str">
        <f>IF($C2125="","",VLOOKUP($C2125,Baux!$A:$K,8,FALSE))</f>
        <v/>
      </c>
      <c r="G2125" s="12" t="str">
        <f>IF(OR($A2125="",$F2125=""),"",DATE(YEAR($A2125),MONTH($A2125),$F2125))</f>
        <v/>
      </c>
      <c r="H2125" s="13" t="str">
        <f>IF($C2125="","",VLOOKUP($C2125,Baux!$A:$K,6,FALSE))</f>
        <v/>
      </c>
      <c r="I2125" s="13" t="str">
        <f>IF($C2125="","",VLOOKUP($C2125,Baux!$A:$K,7,FALSE))</f>
        <v/>
      </c>
      <c r="J2125" s="13" t="str">
        <f>IF($C2125="","",$H2125+$I2125)</f>
        <v/>
      </c>
      <c r="K2125" s="13" t="str">
        <f>IF($C2125="","",SUMIFS(Banque_Transactions!$E:$E,Banque_Transactions!$G:$G,$C2125&amp;"-"&amp;$B2125))</f>
        <v/>
      </c>
      <c r="L2125" s="13" t="str">
        <f>IF($C2125="","",$J2125-$K2125)</f>
        <v/>
      </c>
      <c r="M2125" t="str">
        <f>IF($C2125="","",IF($L2125&lt;=0,"Payé",IF($K2125=0,"Impayé","Partiel")))</f>
        <v/>
      </c>
    </row>
    <row r="2126" spans="1:13" ht="15">
      <c r="A2126" s="17"/>
      <c r="B2126" t="str">
        <f>IF($A2126="","",YEAR($A2126)*100+MONTH($A2126))</f>
        <v/>
      </c>
      <c r="D2126" t="str">
        <f>IF($C2126="","",VLOOKUP($C2126,Baux!$A:$K,2,FALSE))</f>
        <v/>
      </c>
      <c r="E2126" t="str">
        <f>IF($C2126="","",VLOOKUP(VLOOKUP($C2126,Baux!$A:$K,3,FALSE),Locataires!$A:$I,2,FALSE))</f>
        <v/>
      </c>
      <c r="F2126" t="str">
        <f>IF($C2126="","",VLOOKUP($C2126,Baux!$A:$K,8,FALSE))</f>
        <v/>
      </c>
      <c r="G2126" s="12" t="str">
        <f>IF(OR($A2126="",$F2126=""),"",DATE(YEAR($A2126),MONTH($A2126),$F2126))</f>
        <v/>
      </c>
      <c r="H2126" s="13" t="str">
        <f>IF($C2126="","",VLOOKUP($C2126,Baux!$A:$K,6,FALSE))</f>
        <v/>
      </c>
      <c r="I2126" s="13" t="str">
        <f>IF($C2126="","",VLOOKUP($C2126,Baux!$A:$K,7,FALSE))</f>
        <v/>
      </c>
      <c r="J2126" s="13" t="str">
        <f>IF($C2126="","",$H2126+$I2126)</f>
        <v/>
      </c>
      <c r="K2126" s="13" t="str">
        <f>IF($C2126="","",SUMIFS(Banque_Transactions!$E:$E,Banque_Transactions!$G:$G,$C2126&amp;"-"&amp;$B2126))</f>
        <v/>
      </c>
      <c r="L2126" s="13" t="str">
        <f>IF($C2126="","",$J2126-$K2126)</f>
        <v/>
      </c>
      <c r="M2126" t="str">
        <f>IF($C2126="","",IF($L2126&lt;=0,"Payé",IF($K2126=0,"Impayé","Partiel")))</f>
        <v/>
      </c>
    </row>
    <row r="2127" spans="1:13" ht="15">
      <c r="A2127" s="17"/>
      <c r="B2127" t="str">
        <f>IF($A2127="","",YEAR($A2127)*100+MONTH($A2127))</f>
        <v/>
      </c>
      <c r="D2127" t="str">
        <f>IF($C2127="","",VLOOKUP($C2127,Baux!$A:$K,2,FALSE))</f>
        <v/>
      </c>
      <c r="E2127" t="str">
        <f>IF($C2127="","",VLOOKUP(VLOOKUP($C2127,Baux!$A:$K,3,FALSE),Locataires!$A:$I,2,FALSE))</f>
        <v/>
      </c>
      <c r="F2127" t="str">
        <f>IF($C2127="","",VLOOKUP($C2127,Baux!$A:$K,8,FALSE))</f>
        <v/>
      </c>
      <c r="G2127" s="12" t="str">
        <f>IF(OR($A2127="",$F2127=""),"",DATE(YEAR($A2127),MONTH($A2127),$F2127))</f>
        <v/>
      </c>
      <c r="H2127" s="13" t="str">
        <f>IF($C2127="","",VLOOKUP($C2127,Baux!$A:$K,6,FALSE))</f>
        <v/>
      </c>
      <c r="I2127" s="13" t="str">
        <f>IF($C2127="","",VLOOKUP($C2127,Baux!$A:$K,7,FALSE))</f>
        <v/>
      </c>
      <c r="J2127" s="13" t="str">
        <f>IF($C2127="","",$H2127+$I2127)</f>
        <v/>
      </c>
      <c r="K2127" s="13" t="str">
        <f>IF($C2127="","",SUMIFS(Banque_Transactions!$E:$E,Banque_Transactions!$G:$G,$C2127&amp;"-"&amp;$B2127))</f>
        <v/>
      </c>
      <c r="L2127" s="13" t="str">
        <f>IF($C2127="","",$J2127-$K2127)</f>
        <v/>
      </c>
      <c r="M2127" t="str">
        <f>IF($C2127="","",IF($L2127&lt;=0,"Payé",IF($K2127=0,"Impayé","Partiel")))</f>
        <v/>
      </c>
    </row>
    <row r="2128" spans="1:13" ht="15">
      <c r="A2128" s="17"/>
      <c r="B2128" t="str">
        <f>IF($A2128="","",YEAR($A2128)*100+MONTH($A2128))</f>
        <v/>
      </c>
      <c r="D2128" t="str">
        <f>IF($C2128="","",VLOOKUP($C2128,Baux!$A:$K,2,FALSE))</f>
        <v/>
      </c>
      <c r="E2128" t="str">
        <f>IF($C2128="","",VLOOKUP(VLOOKUP($C2128,Baux!$A:$K,3,FALSE),Locataires!$A:$I,2,FALSE))</f>
        <v/>
      </c>
      <c r="F2128" t="str">
        <f>IF($C2128="","",VLOOKUP($C2128,Baux!$A:$K,8,FALSE))</f>
        <v/>
      </c>
      <c r="G2128" s="12" t="str">
        <f>IF(OR($A2128="",$F2128=""),"",DATE(YEAR($A2128),MONTH($A2128),$F2128))</f>
        <v/>
      </c>
      <c r="H2128" s="13" t="str">
        <f>IF($C2128="","",VLOOKUP($C2128,Baux!$A:$K,6,FALSE))</f>
        <v/>
      </c>
      <c r="I2128" s="13" t="str">
        <f>IF($C2128="","",VLOOKUP($C2128,Baux!$A:$K,7,FALSE))</f>
        <v/>
      </c>
      <c r="J2128" s="13" t="str">
        <f>IF($C2128="","",$H2128+$I2128)</f>
        <v/>
      </c>
      <c r="K2128" s="13" t="str">
        <f>IF($C2128="","",SUMIFS(Banque_Transactions!$E:$E,Banque_Transactions!$G:$G,$C2128&amp;"-"&amp;$B2128))</f>
        <v/>
      </c>
      <c r="L2128" s="13" t="str">
        <f>IF($C2128="","",$J2128-$K2128)</f>
        <v/>
      </c>
      <c r="M2128" t="str">
        <f>IF($C2128="","",IF($L2128&lt;=0,"Payé",IF($K2128=0,"Impayé","Partiel")))</f>
        <v/>
      </c>
    </row>
    <row r="2129" spans="1:13" ht="15">
      <c r="A2129" s="17"/>
      <c r="B2129" t="str">
        <f>IF($A2129="","",YEAR($A2129)*100+MONTH($A2129))</f>
        <v/>
      </c>
      <c r="D2129" t="str">
        <f>IF($C2129="","",VLOOKUP($C2129,Baux!$A:$K,2,FALSE))</f>
        <v/>
      </c>
      <c r="E2129" t="str">
        <f>IF($C2129="","",VLOOKUP(VLOOKUP($C2129,Baux!$A:$K,3,FALSE),Locataires!$A:$I,2,FALSE))</f>
        <v/>
      </c>
      <c r="F2129" t="str">
        <f>IF($C2129="","",VLOOKUP($C2129,Baux!$A:$K,8,FALSE))</f>
        <v/>
      </c>
      <c r="G2129" s="12" t="str">
        <f>IF(OR($A2129="",$F2129=""),"",DATE(YEAR($A2129),MONTH($A2129),$F2129))</f>
        <v/>
      </c>
      <c r="H2129" s="13" t="str">
        <f>IF($C2129="","",VLOOKUP($C2129,Baux!$A:$K,6,FALSE))</f>
        <v/>
      </c>
      <c r="I2129" s="13" t="str">
        <f>IF($C2129="","",VLOOKUP($C2129,Baux!$A:$K,7,FALSE))</f>
        <v/>
      </c>
      <c r="J2129" s="13" t="str">
        <f>IF($C2129="","",$H2129+$I2129)</f>
        <v/>
      </c>
      <c r="K2129" s="13" t="str">
        <f>IF($C2129="","",SUMIFS(Banque_Transactions!$E:$E,Banque_Transactions!$G:$G,$C2129&amp;"-"&amp;$B2129))</f>
        <v/>
      </c>
      <c r="L2129" s="13" t="str">
        <f>IF($C2129="","",$J2129-$K2129)</f>
        <v/>
      </c>
      <c r="M2129" t="str">
        <f>IF($C2129="","",IF($L2129&lt;=0,"Payé",IF($K2129=0,"Impayé","Partiel")))</f>
        <v/>
      </c>
    </row>
    <row r="2130" spans="1:13" ht="15">
      <c r="A2130" s="17"/>
      <c r="B2130" t="str">
        <f>IF($A2130="","",YEAR($A2130)*100+MONTH($A2130))</f>
        <v/>
      </c>
      <c r="D2130" t="str">
        <f>IF($C2130="","",VLOOKUP($C2130,Baux!$A:$K,2,FALSE))</f>
        <v/>
      </c>
      <c r="E2130" t="str">
        <f>IF($C2130="","",VLOOKUP(VLOOKUP($C2130,Baux!$A:$K,3,FALSE),Locataires!$A:$I,2,FALSE))</f>
        <v/>
      </c>
      <c r="F2130" t="str">
        <f>IF($C2130="","",VLOOKUP($C2130,Baux!$A:$K,8,FALSE))</f>
        <v/>
      </c>
      <c r="G2130" s="12" t="str">
        <f>IF(OR($A2130="",$F2130=""),"",DATE(YEAR($A2130),MONTH($A2130),$F2130))</f>
        <v/>
      </c>
      <c r="H2130" s="13" t="str">
        <f>IF($C2130="","",VLOOKUP($C2130,Baux!$A:$K,6,FALSE))</f>
        <v/>
      </c>
      <c r="I2130" s="13" t="str">
        <f>IF($C2130="","",VLOOKUP($C2130,Baux!$A:$K,7,FALSE))</f>
        <v/>
      </c>
      <c r="J2130" s="13" t="str">
        <f>IF($C2130="","",$H2130+$I2130)</f>
        <v/>
      </c>
      <c r="K2130" s="13" t="str">
        <f>IF($C2130="","",SUMIFS(Banque_Transactions!$E:$E,Banque_Transactions!$G:$G,$C2130&amp;"-"&amp;$B2130))</f>
        <v/>
      </c>
      <c r="L2130" s="13" t="str">
        <f>IF($C2130="","",$J2130-$K2130)</f>
        <v/>
      </c>
      <c r="M2130" t="str">
        <f>IF($C2130="","",IF($L2130&lt;=0,"Payé",IF($K2130=0,"Impayé","Partiel")))</f>
        <v/>
      </c>
    </row>
    <row r="2131" spans="1:13" ht="15">
      <c r="A2131" s="17"/>
      <c r="B2131" t="str">
        <f>IF($A2131="","",YEAR($A2131)*100+MONTH($A2131))</f>
        <v/>
      </c>
      <c r="D2131" t="str">
        <f>IF($C2131="","",VLOOKUP($C2131,Baux!$A:$K,2,FALSE))</f>
        <v/>
      </c>
      <c r="E2131" t="str">
        <f>IF($C2131="","",VLOOKUP(VLOOKUP($C2131,Baux!$A:$K,3,FALSE),Locataires!$A:$I,2,FALSE))</f>
        <v/>
      </c>
      <c r="F2131" t="str">
        <f>IF($C2131="","",VLOOKUP($C2131,Baux!$A:$K,8,FALSE))</f>
        <v/>
      </c>
      <c r="G2131" s="12" t="str">
        <f>IF(OR($A2131="",$F2131=""),"",DATE(YEAR($A2131),MONTH($A2131),$F2131))</f>
        <v/>
      </c>
      <c r="H2131" s="13" t="str">
        <f>IF($C2131="","",VLOOKUP($C2131,Baux!$A:$K,6,FALSE))</f>
        <v/>
      </c>
      <c r="I2131" s="13" t="str">
        <f>IF($C2131="","",VLOOKUP($C2131,Baux!$A:$K,7,FALSE))</f>
        <v/>
      </c>
      <c r="J2131" s="13" t="str">
        <f>IF($C2131="","",$H2131+$I2131)</f>
        <v/>
      </c>
      <c r="K2131" s="13" t="str">
        <f>IF($C2131="","",SUMIFS(Banque_Transactions!$E:$E,Banque_Transactions!$G:$G,$C2131&amp;"-"&amp;$B2131))</f>
        <v/>
      </c>
      <c r="L2131" s="13" t="str">
        <f>IF($C2131="","",$J2131-$K2131)</f>
        <v/>
      </c>
      <c r="M2131" t="str">
        <f>IF($C2131="","",IF($L2131&lt;=0,"Payé",IF($K2131=0,"Impayé","Partiel")))</f>
        <v/>
      </c>
    </row>
    <row r="2132" spans="1:13" ht="15">
      <c r="A2132" s="17"/>
      <c r="B2132" t="str">
        <f>IF($A2132="","",YEAR($A2132)*100+MONTH($A2132))</f>
        <v/>
      </c>
      <c r="D2132" t="str">
        <f>IF($C2132="","",VLOOKUP($C2132,Baux!$A:$K,2,FALSE))</f>
        <v/>
      </c>
      <c r="E2132" t="str">
        <f>IF($C2132="","",VLOOKUP(VLOOKUP($C2132,Baux!$A:$K,3,FALSE),Locataires!$A:$I,2,FALSE))</f>
        <v/>
      </c>
      <c r="F2132" t="str">
        <f>IF($C2132="","",VLOOKUP($C2132,Baux!$A:$K,8,FALSE))</f>
        <v/>
      </c>
      <c r="G2132" s="12" t="str">
        <f>IF(OR($A2132="",$F2132=""),"",DATE(YEAR($A2132),MONTH($A2132),$F2132))</f>
        <v/>
      </c>
      <c r="H2132" s="13" t="str">
        <f>IF($C2132="","",VLOOKUP($C2132,Baux!$A:$K,6,FALSE))</f>
        <v/>
      </c>
      <c r="I2132" s="13" t="str">
        <f>IF($C2132="","",VLOOKUP($C2132,Baux!$A:$K,7,FALSE))</f>
        <v/>
      </c>
      <c r="J2132" s="13" t="str">
        <f>IF($C2132="","",$H2132+$I2132)</f>
        <v/>
      </c>
      <c r="K2132" s="13" t="str">
        <f>IF($C2132="","",SUMIFS(Banque_Transactions!$E:$E,Banque_Transactions!$G:$G,$C2132&amp;"-"&amp;$B2132))</f>
        <v/>
      </c>
      <c r="L2132" s="13" t="str">
        <f>IF($C2132="","",$J2132-$K2132)</f>
        <v/>
      </c>
      <c r="M2132" t="str">
        <f>IF($C2132="","",IF($L2132&lt;=0,"Payé",IF($K2132=0,"Impayé","Partiel")))</f>
        <v/>
      </c>
    </row>
    <row r="2133" spans="1:13" ht="15">
      <c r="A2133" s="17"/>
      <c r="B2133" t="str">
        <f>IF($A2133="","",YEAR($A2133)*100+MONTH($A2133))</f>
        <v/>
      </c>
      <c r="D2133" t="str">
        <f>IF($C2133="","",VLOOKUP($C2133,Baux!$A:$K,2,FALSE))</f>
        <v/>
      </c>
      <c r="E2133" t="str">
        <f>IF($C2133="","",VLOOKUP(VLOOKUP($C2133,Baux!$A:$K,3,FALSE),Locataires!$A:$I,2,FALSE))</f>
        <v/>
      </c>
      <c r="F2133" t="str">
        <f>IF($C2133="","",VLOOKUP($C2133,Baux!$A:$K,8,FALSE))</f>
        <v/>
      </c>
      <c r="G2133" s="12" t="str">
        <f>IF(OR($A2133="",$F2133=""),"",DATE(YEAR($A2133),MONTH($A2133),$F2133))</f>
        <v/>
      </c>
      <c r="H2133" s="13" t="str">
        <f>IF($C2133="","",VLOOKUP($C2133,Baux!$A:$K,6,FALSE))</f>
        <v/>
      </c>
      <c r="I2133" s="13" t="str">
        <f>IF($C2133="","",VLOOKUP($C2133,Baux!$A:$K,7,FALSE))</f>
        <v/>
      </c>
      <c r="J2133" s="13" t="str">
        <f>IF($C2133="","",$H2133+$I2133)</f>
        <v/>
      </c>
      <c r="K2133" s="13" t="str">
        <f>IF($C2133="","",SUMIFS(Banque_Transactions!$E:$E,Banque_Transactions!$G:$G,$C2133&amp;"-"&amp;$B2133))</f>
        <v/>
      </c>
      <c r="L2133" s="13" t="str">
        <f>IF($C2133="","",$J2133-$K2133)</f>
        <v/>
      </c>
      <c r="M2133" t="str">
        <f>IF($C2133="","",IF($L2133&lt;=0,"Payé",IF($K2133=0,"Impayé","Partiel")))</f>
        <v/>
      </c>
    </row>
    <row r="2134" spans="1:13" ht="15">
      <c r="A2134" s="17"/>
      <c r="B2134" t="str">
        <f>IF($A2134="","",YEAR($A2134)*100+MONTH($A2134))</f>
        <v/>
      </c>
      <c r="D2134" t="str">
        <f>IF($C2134="","",VLOOKUP($C2134,Baux!$A:$K,2,FALSE))</f>
        <v/>
      </c>
      <c r="E2134" t="str">
        <f>IF($C2134="","",VLOOKUP(VLOOKUP($C2134,Baux!$A:$K,3,FALSE),Locataires!$A:$I,2,FALSE))</f>
        <v/>
      </c>
      <c r="F2134" t="str">
        <f>IF($C2134="","",VLOOKUP($C2134,Baux!$A:$K,8,FALSE))</f>
        <v/>
      </c>
      <c r="G2134" s="12" t="str">
        <f>IF(OR($A2134="",$F2134=""),"",DATE(YEAR($A2134),MONTH($A2134),$F2134))</f>
        <v/>
      </c>
      <c r="H2134" s="13" t="str">
        <f>IF($C2134="","",VLOOKUP($C2134,Baux!$A:$K,6,FALSE))</f>
        <v/>
      </c>
      <c r="I2134" s="13" t="str">
        <f>IF($C2134="","",VLOOKUP($C2134,Baux!$A:$K,7,FALSE))</f>
        <v/>
      </c>
      <c r="J2134" s="13" t="str">
        <f>IF($C2134="","",$H2134+$I2134)</f>
        <v/>
      </c>
      <c r="K2134" s="13" t="str">
        <f>IF($C2134="","",SUMIFS(Banque_Transactions!$E:$E,Banque_Transactions!$G:$G,$C2134&amp;"-"&amp;$B2134))</f>
        <v/>
      </c>
      <c r="L2134" s="13" t="str">
        <f>IF($C2134="","",$J2134-$K2134)</f>
        <v/>
      </c>
      <c r="M2134" t="str">
        <f>IF($C2134="","",IF($L2134&lt;=0,"Payé",IF($K2134=0,"Impayé","Partiel")))</f>
        <v/>
      </c>
    </row>
    <row r="2135" spans="1:13" ht="15">
      <c r="A2135" s="17"/>
      <c r="B2135" t="str">
        <f>IF($A2135="","",YEAR($A2135)*100+MONTH($A2135))</f>
        <v/>
      </c>
      <c r="D2135" t="str">
        <f>IF($C2135="","",VLOOKUP($C2135,Baux!$A:$K,2,FALSE))</f>
        <v/>
      </c>
      <c r="E2135" t="str">
        <f>IF($C2135="","",VLOOKUP(VLOOKUP($C2135,Baux!$A:$K,3,FALSE),Locataires!$A:$I,2,FALSE))</f>
        <v/>
      </c>
      <c r="F2135" t="str">
        <f>IF($C2135="","",VLOOKUP($C2135,Baux!$A:$K,8,FALSE))</f>
        <v/>
      </c>
      <c r="G2135" s="12" t="str">
        <f>IF(OR($A2135="",$F2135=""),"",DATE(YEAR($A2135),MONTH($A2135),$F2135))</f>
        <v/>
      </c>
      <c r="H2135" s="13" t="str">
        <f>IF($C2135="","",VLOOKUP($C2135,Baux!$A:$K,6,FALSE))</f>
        <v/>
      </c>
      <c r="I2135" s="13" t="str">
        <f>IF($C2135="","",VLOOKUP($C2135,Baux!$A:$K,7,FALSE))</f>
        <v/>
      </c>
      <c r="J2135" s="13" t="str">
        <f>IF($C2135="","",$H2135+$I2135)</f>
        <v/>
      </c>
      <c r="K2135" s="13" t="str">
        <f>IF($C2135="","",SUMIFS(Banque_Transactions!$E:$E,Banque_Transactions!$G:$G,$C2135&amp;"-"&amp;$B2135))</f>
        <v/>
      </c>
      <c r="L2135" s="13" t="str">
        <f>IF($C2135="","",$J2135-$K2135)</f>
        <v/>
      </c>
      <c r="M2135" t="str">
        <f>IF($C2135="","",IF($L2135&lt;=0,"Payé",IF($K2135=0,"Impayé","Partiel")))</f>
        <v/>
      </c>
    </row>
    <row r="2136" spans="1:13" ht="15">
      <c r="A2136" s="17"/>
      <c r="B2136" t="str">
        <f>IF($A2136="","",YEAR($A2136)*100+MONTH($A2136))</f>
        <v/>
      </c>
      <c r="D2136" t="str">
        <f>IF($C2136="","",VLOOKUP($C2136,Baux!$A:$K,2,FALSE))</f>
        <v/>
      </c>
      <c r="E2136" t="str">
        <f>IF($C2136="","",VLOOKUP(VLOOKUP($C2136,Baux!$A:$K,3,FALSE),Locataires!$A:$I,2,FALSE))</f>
        <v/>
      </c>
      <c r="F2136" t="str">
        <f>IF($C2136="","",VLOOKUP($C2136,Baux!$A:$K,8,FALSE))</f>
        <v/>
      </c>
      <c r="G2136" s="12" t="str">
        <f>IF(OR($A2136="",$F2136=""),"",DATE(YEAR($A2136),MONTH($A2136),$F2136))</f>
        <v/>
      </c>
      <c r="H2136" s="13" t="str">
        <f>IF($C2136="","",VLOOKUP($C2136,Baux!$A:$K,6,FALSE))</f>
        <v/>
      </c>
      <c r="I2136" s="13" t="str">
        <f>IF($C2136="","",VLOOKUP($C2136,Baux!$A:$K,7,FALSE))</f>
        <v/>
      </c>
      <c r="J2136" s="13" t="str">
        <f>IF($C2136="","",$H2136+$I2136)</f>
        <v/>
      </c>
      <c r="K2136" s="13" t="str">
        <f>IF($C2136="","",SUMIFS(Banque_Transactions!$E:$E,Banque_Transactions!$G:$G,$C2136&amp;"-"&amp;$B2136))</f>
        <v/>
      </c>
      <c r="L2136" s="13" t="str">
        <f>IF($C2136="","",$J2136-$K2136)</f>
        <v/>
      </c>
      <c r="M2136" t="str">
        <f>IF($C2136="","",IF($L2136&lt;=0,"Payé",IF($K2136=0,"Impayé","Partiel")))</f>
        <v/>
      </c>
    </row>
    <row r="2137" spans="1:13" ht="15">
      <c r="A2137" s="17"/>
      <c r="B2137" t="str">
        <f>IF($A2137="","",YEAR($A2137)*100+MONTH($A2137))</f>
        <v/>
      </c>
      <c r="D2137" t="str">
        <f>IF($C2137="","",VLOOKUP($C2137,Baux!$A:$K,2,FALSE))</f>
        <v/>
      </c>
      <c r="E2137" t="str">
        <f>IF($C2137="","",VLOOKUP(VLOOKUP($C2137,Baux!$A:$K,3,FALSE),Locataires!$A:$I,2,FALSE))</f>
        <v/>
      </c>
      <c r="F2137" t="str">
        <f>IF($C2137="","",VLOOKUP($C2137,Baux!$A:$K,8,FALSE))</f>
        <v/>
      </c>
      <c r="G2137" s="12" t="str">
        <f>IF(OR($A2137="",$F2137=""),"",DATE(YEAR($A2137),MONTH($A2137),$F2137))</f>
        <v/>
      </c>
      <c r="H2137" s="13" t="str">
        <f>IF($C2137="","",VLOOKUP($C2137,Baux!$A:$K,6,FALSE))</f>
        <v/>
      </c>
      <c r="I2137" s="13" t="str">
        <f>IF($C2137="","",VLOOKUP($C2137,Baux!$A:$K,7,FALSE))</f>
        <v/>
      </c>
      <c r="J2137" s="13" t="str">
        <f>IF($C2137="","",$H2137+$I2137)</f>
        <v/>
      </c>
      <c r="K2137" s="13" t="str">
        <f>IF($C2137="","",SUMIFS(Banque_Transactions!$E:$E,Banque_Transactions!$G:$G,$C2137&amp;"-"&amp;$B2137))</f>
        <v/>
      </c>
      <c r="L2137" s="13" t="str">
        <f>IF($C2137="","",$J2137-$K2137)</f>
        <v/>
      </c>
      <c r="M2137" t="str">
        <f>IF($C2137="","",IF($L2137&lt;=0,"Payé",IF($K2137=0,"Impayé","Partiel")))</f>
        <v/>
      </c>
    </row>
    <row r="2138" spans="1:13" ht="15">
      <c r="A2138" s="17"/>
      <c r="B2138" t="str">
        <f>IF($A2138="","",YEAR($A2138)*100+MONTH($A2138))</f>
        <v/>
      </c>
      <c r="D2138" t="str">
        <f>IF($C2138="","",VLOOKUP($C2138,Baux!$A:$K,2,FALSE))</f>
        <v/>
      </c>
      <c r="E2138" t="str">
        <f>IF($C2138="","",VLOOKUP(VLOOKUP($C2138,Baux!$A:$K,3,FALSE),Locataires!$A:$I,2,FALSE))</f>
        <v/>
      </c>
      <c r="F2138" t="str">
        <f>IF($C2138="","",VLOOKUP($C2138,Baux!$A:$K,8,FALSE))</f>
        <v/>
      </c>
      <c r="G2138" s="12" t="str">
        <f>IF(OR($A2138="",$F2138=""),"",DATE(YEAR($A2138),MONTH($A2138),$F2138))</f>
        <v/>
      </c>
      <c r="H2138" s="13" t="str">
        <f>IF($C2138="","",VLOOKUP($C2138,Baux!$A:$K,6,FALSE))</f>
        <v/>
      </c>
      <c r="I2138" s="13" t="str">
        <f>IF($C2138="","",VLOOKUP($C2138,Baux!$A:$K,7,FALSE))</f>
        <v/>
      </c>
      <c r="J2138" s="13" t="str">
        <f>IF($C2138="","",$H2138+$I2138)</f>
        <v/>
      </c>
      <c r="K2138" s="13" t="str">
        <f>IF($C2138="","",SUMIFS(Banque_Transactions!$E:$E,Banque_Transactions!$G:$G,$C2138&amp;"-"&amp;$B2138))</f>
        <v/>
      </c>
      <c r="L2138" s="13" t="str">
        <f>IF($C2138="","",$J2138-$K2138)</f>
        <v/>
      </c>
      <c r="M2138" t="str">
        <f>IF($C2138="","",IF($L2138&lt;=0,"Payé",IF($K2138=0,"Impayé","Partiel")))</f>
        <v/>
      </c>
    </row>
    <row r="2139" spans="1:13" ht="15">
      <c r="A2139" s="17"/>
      <c r="B2139" t="str">
        <f>IF($A2139="","",YEAR($A2139)*100+MONTH($A2139))</f>
        <v/>
      </c>
      <c r="D2139" t="str">
        <f>IF($C2139="","",VLOOKUP($C2139,Baux!$A:$K,2,FALSE))</f>
        <v/>
      </c>
      <c r="E2139" t="str">
        <f>IF($C2139="","",VLOOKUP(VLOOKUP($C2139,Baux!$A:$K,3,FALSE),Locataires!$A:$I,2,FALSE))</f>
        <v/>
      </c>
      <c r="F2139" t="str">
        <f>IF($C2139="","",VLOOKUP($C2139,Baux!$A:$K,8,FALSE))</f>
        <v/>
      </c>
      <c r="G2139" s="12" t="str">
        <f>IF(OR($A2139="",$F2139=""),"",DATE(YEAR($A2139),MONTH($A2139),$F2139))</f>
        <v/>
      </c>
      <c r="H2139" s="13" t="str">
        <f>IF($C2139="","",VLOOKUP($C2139,Baux!$A:$K,6,FALSE))</f>
        <v/>
      </c>
      <c r="I2139" s="13" t="str">
        <f>IF($C2139="","",VLOOKUP($C2139,Baux!$A:$K,7,FALSE))</f>
        <v/>
      </c>
      <c r="J2139" s="13" t="str">
        <f>IF($C2139="","",$H2139+$I2139)</f>
        <v/>
      </c>
      <c r="K2139" s="13" t="str">
        <f>IF($C2139="","",SUMIFS(Banque_Transactions!$E:$E,Banque_Transactions!$G:$G,$C2139&amp;"-"&amp;$B2139))</f>
        <v/>
      </c>
      <c r="L2139" s="13" t="str">
        <f>IF($C2139="","",$J2139-$K2139)</f>
        <v/>
      </c>
      <c r="M2139" t="str">
        <f>IF($C2139="","",IF($L2139&lt;=0,"Payé",IF($K2139=0,"Impayé","Partiel")))</f>
        <v/>
      </c>
    </row>
    <row r="2140" spans="1:13" ht="15">
      <c r="A2140" s="17"/>
      <c r="B2140" t="str">
        <f>IF($A2140="","",YEAR($A2140)*100+MONTH($A2140))</f>
        <v/>
      </c>
      <c r="D2140" t="str">
        <f>IF($C2140="","",VLOOKUP($C2140,Baux!$A:$K,2,FALSE))</f>
        <v/>
      </c>
      <c r="E2140" t="str">
        <f>IF($C2140="","",VLOOKUP(VLOOKUP($C2140,Baux!$A:$K,3,FALSE),Locataires!$A:$I,2,FALSE))</f>
        <v/>
      </c>
      <c r="F2140" t="str">
        <f>IF($C2140="","",VLOOKUP($C2140,Baux!$A:$K,8,FALSE))</f>
        <v/>
      </c>
      <c r="G2140" s="12" t="str">
        <f>IF(OR($A2140="",$F2140=""),"",DATE(YEAR($A2140),MONTH($A2140),$F2140))</f>
        <v/>
      </c>
      <c r="H2140" s="13" t="str">
        <f>IF($C2140="","",VLOOKUP($C2140,Baux!$A:$K,6,FALSE))</f>
        <v/>
      </c>
      <c r="I2140" s="13" t="str">
        <f>IF($C2140="","",VLOOKUP($C2140,Baux!$A:$K,7,FALSE))</f>
        <v/>
      </c>
      <c r="J2140" s="13" t="str">
        <f>IF($C2140="","",$H2140+$I2140)</f>
        <v/>
      </c>
      <c r="K2140" s="13" t="str">
        <f>IF($C2140="","",SUMIFS(Banque_Transactions!$E:$E,Banque_Transactions!$G:$G,$C2140&amp;"-"&amp;$B2140))</f>
        <v/>
      </c>
      <c r="L2140" s="13" t="str">
        <f>IF($C2140="","",$J2140-$K2140)</f>
        <v/>
      </c>
      <c r="M2140" t="str">
        <f>IF($C2140="","",IF($L2140&lt;=0,"Payé",IF($K2140=0,"Impayé","Partiel")))</f>
        <v/>
      </c>
    </row>
    <row r="2141" spans="1:13" ht="15">
      <c r="A2141" s="17"/>
      <c r="B2141" t="str">
        <f>IF($A2141="","",YEAR($A2141)*100+MONTH($A2141))</f>
        <v/>
      </c>
      <c r="D2141" t="str">
        <f>IF($C2141="","",VLOOKUP($C2141,Baux!$A:$K,2,FALSE))</f>
        <v/>
      </c>
      <c r="E2141" t="str">
        <f>IF($C2141="","",VLOOKUP(VLOOKUP($C2141,Baux!$A:$K,3,FALSE),Locataires!$A:$I,2,FALSE))</f>
        <v/>
      </c>
      <c r="F2141" t="str">
        <f>IF($C2141="","",VLOOKUP($C2141,Baux!$A:$K,8,FALSE))</f>
        <v/>
      </c>
      <c r="G2141" s="12" t="str">
        <f>IF(OR($A2141="",$F2141=""),"",DATE(YEAR($A2141),MONTH($A2141),$F2141))</f>
        <v/>
      </c>
      <c r="H2141" s="13" t="str">
        <f>IF($C2141="","",VLOOKUP($C2141,Baux!$A:$K,6,FALSE))</f>
        <v/>
      </c>
      <c r="I2141" s="13" t="str">
        <f>IF($C2141="","",VLOOKUP($C2141,Baux!$A:$K,7,FALSE))</f>
        <v/>
      </c>
      <c r="J2141" s="13" t="str">
        <f>IF($C2141="","",$H2141+$I2141)</f>
        <v/>
      </c>
      <c r="K2141" s="13" t="str">
        <f>IF($C2141="","",SUMIFS(Banque_Transactions!$E:$E,Banque_Transactions!$G:$G,$C2141&amp;"-"&amp;$B2141))</f>
        <v/>
      </c>
      <c r="L2141" s="13" t="str">
        <f>IF($C2141="","",$J2141-$K2141)</f>
        <v/>
      </c>
      <c r="M2141" t="str">
        <f>IF($C2141="","",IF($L2141&lt;=0,"Payé",IF($K2141=0,"Impayé","Partiel")))</f>
        <v/>
      </c>
    </row>
    <row r="2142" spans="1:13" ht="15">
      <c r="A2142" s="17"/>
      <c r="B2142" t="str">
        <f>IF($A2142="","",YEAR($A2142)*100+MONTH($A2142))</f>
        <v/>
      </c>
      <c r="D2142" t="str">
        <f>IF($C2142="","",VLOOKUP($C2142,Baux!$A:$K,2,FALSE))</f>
        <v/>
      </c>
      <c r="E2142" t="str">
        <f>IF($C2142="","",VLOOKUP(VLOOKUP($C2142,Baux!$A:$K,3,FALSE),Locataires!$A:$I,2,FALSE))</f>
        <v/>
      </c>
      <c r="F2142" t="str">
        <f>IF($C2142="","",VLOOKUP($C2142,Baux!$A:$K,8,FALSE))</f>
        <v/>
      </c>
      <c r="G2142" s="12" t="str">
        <f>IF(OR($A2142="",$F2142=""),"",DATE(YEAR($A2142),MONTH($A2142),$F2142))</f>
        <v/>
      </c>
      <c r="H2142" s="13" t="str">
        <f>IF($C2142="","",VLOOKUP($C2142,Baux!$A:$K,6,FALSE))</f>
        <v/>
      </c>
      <c r="I2142" s="13" t="str">
        <f>IF($C2142="","",VLOOKUP($C2142,Baux!$A:$K,7,FALSE))</f>
        <v/>
      </c>
      <c r="J2142" s="13" t="str">
        <f>IF($C2142="","",$H2142+$I2142)</f>
        <v/>
      </c>
      <c r="K2142" s="13" t="str">
        <f>IF($C2142="","",SUMIFS(Banque_Transactions!$E:$E,Banque_Transactions!$G:$G,$C2142&amp;"-"&amp;$B2142))</f>
        <v/>
      </c>
      <c r="L2142" s="13" t="str">
        <f>IF($C2142="","",$J2142-$K2142)</f>
        <v/>
      </c>
      <c r="M2142" t="str">
        <f>IF($C2142="","",IF($L2142&lt;=0,"Payé",IF($K2142=0,"Impayé","Partiel")))</f>
        <v/>
      </c>
    </row>
    <row r="2143" spans="1:13" ht="15">
      <c r="A2143" s="17"/>
      <c r="B2143" t="str">
        <f>IF($A2143="","",YEAR($A2143)*100+MONTH($A2143))</f>
        <v/>
      </c>
      <c r="D2143" t="str">
        <f>IF($C2143="","",VLOOKUP($C2143,Baux!$A:$K,2,FALSE))</f>
        <v/>
      </c>
      <c r="E2143" t="str">
        <f>IF($C2143="","",VLOOKUP(VLOOKUP($C2143,Baux!$A:$K,3,FALSE),Locataires!$A:$I,2,FALSE))</f>
        <v/>
      </c>
      <c r="F2143" t="str">
        <f>IF($C2143="","",VLOOKUP($C2143,Baux!$A:$K,8,FALSE))</f>
        <v/>
      </c>
      <c r="G2143" s="12" t="str">
        <f>IF(OR($A2143="",$F2143=""),"",DATE(YEAR($A2143),MONTH($A2143),$F2143))</f>
        <v/>
      </c>
      <c r="H2143" s="13" t="str">
        <f>IF($C2143="","",VLOOKUP($C2143,Baux!$A:$K,6,FALSE))</f>
        <v/>
      </c>
      <c r="I2143" s="13" t="str">
        <f>IF($C2143="","",VLOOKUP($C2143,Baux!$A:$K,7,FALSE))</f>
        <v/>
      </c>
      <c r="J2143" s="13" t="str">
        <f>IF($C2143="","",$H2143+$I2143)</f>
        <v/>
      </c>
      <c r="K2143" s="13" t="str">
        <f>IF($C2143="","",SUMIFS(Banque_Transactions!$E:$E,Banque_Transactions!$G:$G,$C2143&amp;"-"&amp;$B2143))</f>
        <v/>
      </c>
      <c r="L2143" s="13" t="str">
        <f>IF($C2143="","",$J2143-$K2143)</f>
        <v/>
      </c>
      <c r="M2143" t="str">
        <f>IF($C2143="","",IF($L2143&lt;=0,"Payé",IF($K2143=0,"Impayé","Partiel")))</f>
        <v/>
      </c>
    </row>
    <row r="2144" spans="1:13" ht="15">
      <c r="A2144" s="17"/>
      <c r="B2144" t="str">
        <f>IF($A2144="","",YEAR($A2144)*100+MONTH($A2144))</f>
        <v/>
      </c>
      <c r="D2144" t="str">
        <f>IF($C2144="","",VLOOKUP($C2144,Baux!$A:$K,2,FALSE))</f>
        <v/>
      </c>
      <c r="E2144" t="str">
        <f>IF($C2144="","",VLOOKUP(VLOOKUP($C2144,Baux!$A:$K,3,FALSE),Locataires!$A:$I,2,FALSE))</f>
        <v/>
      </c>
      <c r="F2144" t="str">
        <f>IF($C2144="","",VLOOKUP($C2144,Baux!$A:$K,8,FALSE))</f>
        <v/>
      </c>
      <c r="G2144" s="12" t="str">
        <f>IF(OR($A2144="",$F2144=""),"",DATE(YEAR($A2144),MONTH($A2144),$F2144))</f>
        <v/>
      </c>
      <c r="H2144" s="13" t="str">
        <f>IF($C2144="","",VLOOKUP($C2144,Baux!$A:$K,6,FALSE))</f>
        <v/>
      </c>
      <c r="I2144" s="13" t="str">
        <f>IF($C2144="","",VLOOKUP($C2144,Baux!$A:$K,7,FALSE))</f>
        <v/>
      </c>
      <c r="J2144" s="13" t="str">
        <f>IF($C2144="","",$H2144+$I2144)</f>
        <v/>
      </c>
      <c r="K2144" s="13" t="str">
        <f>IF($C2144="","",SUMIFS(Banque_Transactions!$E:$E,Banque_Transactions!$G:$G,$C2144&amp;"-"&amp;$B2144))</f>
        <v/>
      </c>
      <c r="L2144" s="13" t="str">
        <f>IF($C2144="","",$J2144-$K2144)</f>
        <v/>
      </c>
      <c r="M2144" t="str">
        <f>IF($C2144="","",IF($L2144&lt;=0,"Payé",IF($K2144=0,"Impayé","Partiel")))</f>
        <v/>
      </c>
    </row>
    <row r="2145" spans="1:13" ht="15">
      <c r="A2145" s="17"/>
      <c r="B2145" t="str">
        <f>IF($A2145="","",YEAR($A2145)*100+MONTH($A2145))</f>
        <v/>
      </c>
      <c r="D2145" t="str">
        <f>IF($C2145="","",VLOOKUP($C2145,Baux!$A:$K,2,FALSE))</f>
        <v/>
      </c>
      <c r="E2145" t="str">
        <f>IF($C2145="","",VLOOKUP(VLOOKUP($C2145,Baux!$A:$K,3,FALSE),Locataires!$A:$I,2,FALSE))</f>
        <v/>
      </c>
      <c r="F2145" t="str">
        <f>IF($C2145="","",VLOOKUP($C2145,Baux!$A:$K,8,FALSE))</f>
        <v/>
      </c>
      <c r="G2145" s="12" t="str">
        <f>IF(OR($A2145="",$F2145=""),"",DATE(YEAR($A2145),MONTH($A2145),$F2145))</f>
        <v/>
      </c>
      <c r="H2145" s="13" t="str">
        <f>IF($C2145="","",VLOOKUP($C2145,Baux!$A:$K,6,FALSE))</f>
        <v/>
      </c>
      <c r="I2145" s="13" t="str">
        <f>IF($C2145="","",VLOOKUP($C2145,Baux!$A:$K,7,FALSE))</f>
        <v/>
      </c>
      <c r="J2145" s="13" t="str">
        <f>IF($C2145="","",$H2145+$I2145)</f>
        <v/>
      </c>
      <c r="K2145" s="13" t="str">
        <f>IF($C2145="","",SUMIFS(Banque_Transactions!$E:$E,Banque_Transactions!$G:$G,$C2145&amp;"-"&amp;$B2145))</f>
        <v/>
      </c>
      <c r="L2145" s="13" t="str">
        <f>IF($C2145="","",$J2145-$K2145)</f>
        <v/>
      </c>
      <c r="M2145" t="str">
        <f>IF($C2145="","",IF($L2145&lt;=0,"Payé",IF($K2145=0,"Impayé","Partiel")))</f>
        <v/>
      </c>
    </row>
    <row r="2146" spans="1:13" ht="15">
      <c r="A2146" s="17"/>
      <c r="B2146" t="str">
        <f>IF($A2146="","",YEAR($A2146)*100+MONTH($A2146))</f>
        <v/>
      </c>
      <c r="D2146" t="str">
        <f>IF($C2146="","",VLOOKUP($C2146,Baux!$A:$K,2,FALSE))</f>
        <v/>
      </c>
      <c r="E2146" t="str">
        <f>IF($C2146="","",VLOOKUP(VLOOKUP($C2146,Baux!$A:$K,3,FALSE),Locataires!$A:$I,2,FALSE))</f>
        <v/>
      </c>
      <c r="F2146" t="str">
        <f>IF($C2146="","",VLOOKUP($C2146,Baux!$A:$K,8,FALSE))</f>
        <v/>
      </c>
      <c r="G2146" s="12" t="str">
        <f>IF(OR($A2146="",$F2146=""),"",DATE(YEAR($A2146),MONTH($A2146),$F2146))</f>
        <v/>
      </c>
      <c r="H2146" s="13" t="str">
        <f>IF($C2146="","",VLOOKUP($C2146,Baux!$A:$K,6,FALSE))</f>
        <v/>
      </c>
      <c r="I2146" s="13" t="str">
        <f>IF($C2146="","",VLOOKUP($C2146,Baux!$A:$K,7,FALSE))</f>
        <v/>
      </c>
      <c r="J2146" s="13" t="str">
        <f>IF($C2146="","",$H2146+$I2146)</f>
        <v/>
      </c>
      <c r="K2146" s="13" t="str">
        <f>IF($C2146="","",SUMIFS(Banque_Transactions!$E:$E,Banque_Transactions!$G:$G,$C2146&amp;"-"&amp;$B2146))</f>
        <v/>
      </c>
      <c r="L2146" s="13" t="str">
        <f>IF($C2146="","",$J2146-$K2146)</f>
        <v/>
      </c>
      <c r="M2146" t="str">
        <f>IF($C2146="","",IF($L2146&lt;=0,"Payé",IF($K2146=0,"Impayé","Partiel")))</f>
        <v/>
      </c>
    </row>
    <row r="2147" spans="1:13" ht="15">
      <c r="A2147" s="17"/>
      <c r="B2147" t="str">
        <f>IF($A2147="","",YEAR($A2147)*100+MONTH($A2147))</f>
        <v/>
      </c>
      <c r="D2147" t="str">
        <f>IF($C2147="","",VLOOKUP($C2147,Baux!$A:$K,2,FALSE))</f>
        <v/>
      </c>
      <c r="E2147" t="str">
        <f>IF($C2147="","",VLOOKUP(VLOOKUP($C2147,Baux!$A:$K,3,FALSE),Locataires!$A:$I,2,FALSE))</f>
        <v/>
      </c>
      <c r="F2147" t="str">
        <f>IF($C2147="","",VLOOKUP($C2147,Baux!$A:$K,8,FALSE))</f>
        <v/>
      </c>
      <c r="G2147" s="12" t="str">
        <f>IF(OR($A2147="",$F2147=""),"",DATE(YEAR($A2147),MONTH($A2147),$F2147))</f>
        <v/>
      </c>
      <c r="H2147" s="13" t="str">
        <f>IF($C2147="","",VLOOKUP($C2147,Baux!$A:$K,6,FALSE))</f>
        <v/>
      </c>
      <c r="I2147" s="13" t="str">
        <f>IF($C2147="","",VLOOKUP($C2147,Baux!$A:$K,7,FALSE))</f>
        <v/>
      </c>
      <c r="J2147" s="13" t="str">
        <f>IF($C2147="","",$H2147+$I2147)</f>
        <v/>
      </c>
      <c r="K2147" s="13" t="str">
        <f>IF($C2147="","",SUMIFS(Banque_Transactions!$E:$E,Banque_Transactions!$G:$G,$C2147&amp;"-"&amp;$B2147))</f>
        <v/>
      </c>
      <c r="L2147" s="13" t="str">
        <f>IF($C2147="","",$J2147-$K2147)</f>
        <v/>
      </c>
      <c r="M2147" t="str">
        <f>IF($C2147="","",IF($L2147&lt;=0,"Payé",IF($K2147=0,"Impayé","Partiel")))</f>
        <v/>
      </c>
    </row>
    <row r="2148" spans="1:13" ht="15">
      <c r="A2148" s="17"/>
      <c r="B2148" t="str">
        <f>IF($A2148="","",YEAR($A2148)*100+MONTH($A2148))</f>
        <v/>
      </c>
      <c r="D2148" t="str">
        <f>IF($C2148="","",VLOOKUP($C2148,Baux!$A:$K,2,FALSE))</f>
        <v/>
      </c>
      <c r="E2148" t="str">
        <f>IF($C2148="","",VLOOKUP(VLOOKUP($C2148,Baux!$A:$K,3,FALSE),Locataires!$A:$I,2,FALSE))</f>
        <v/>
      </c>
      <c r="F2148" t="str">
        <f>IF($C2148="","",VLOOKUP($C2148,Baux!$A:$K,8,FALSE))</f>
        <v/>
      </c>
      <c r="G2148" s="12" t="str">
        <f>IF(OR($A2148="",$F2148=""),"",DATE(YEAR($A2148),MONTH($A2148),$F2148))</f>
        <v/>
      </c>
      <c r="H2148" s="13" t="str">
        <f>IF($C2148="","",VLOOKUP($C2148,Baux!$A:$K,6,FALSE))</f>
        <v/>
      </c>
      <c r="I2148" s="13" t="str">
        <f>IF($C2148="","",VLOOKUP($C2148,Baux!$A:$K,7,FALSE))</f>
        <v/>
      </c>
      <c r="J2148" s="13" t="str">
        <f>IF($C2148="","",$H2148+$I2148)</f>
        <v/>
      </c>
      <c r="K2148" s="13" t="str">
        <f>IF($C2148="","",SUMIFS(Banque_Transactions!$E:$E,Banque_Transactions!$G:$G,$C2148&amp;"-"&amp;$B2148))</f>
        <v/>
      </c>
      <c r="L2148" s="13" t="str">
        <f>IF($C2148="","",$J2148-$K2148)</f>
        <v/>
      </c>
      <c r="M2148" t="str">
        <f>IF($C2148="","",IF($L2148&lt;=0,"Payé",IF($K2148=0,"Impayé","Partiel")))</f>
        <v/>
      </c>
    </row>
    <row r="2149" spans="1:13" ht="15">
      <c r="A2149" s="17"/>
      <c r="B2149" t="str">
        <f>IF($A2149="","",YEAR($A2149)*100+MONTH($A2149))</f>
        <v/>
      </c>
      <c r="D2149" t="str">
        <f>IF($C2149="","",VLOOKUP($C2149,Baux!$A:$K,2,FALSE))</f>
        <v/>
      </c>
      <c r="E2149" t="str">
        <f>IF($C2149="","",VLOOKUP(VLOOKUP($C2149,Baux!$A:$K,3,FALSE),Locataires!$A:$I,2,FALSE))</f>
        <v/>
      </c>
      <c r="F2149" t="str">
        <f>IF($C2149="","",VLOOKUP($C2149,Baux!$A:$K,8,FALSE))</f>
        <v/>
      </c>
      <c r="G2149" s="12" t="str">
        <f>IF(OR($A2149="",$F2149=""),"",DATE(YEAR($A2149),MONTH($A2149),$F2149))</f>
        <v/>
      </c>
      <c r="H2149" s="13" t="str">
        <f>IF($C2149="","",VLOOKUP($C2149,Baux!$A:$K,6,FALSE))</f>
        <v/>
      </c>
      <c r="I2149" s="13" t="str">
        <f>IF($C2149="","",VLOOKUP($C2149,Baux!$A:$K,7,FALSE))</f>
        <v/>
      </c>
      <c r="J2149" s="13" t="str">
        <f>IF($C2149="","",$H2149+$I2149)</f>
        <v/>
      </c>
      <c r="K2149" s="13" t="str">
        <f>IF($C2149="","",SUMIFS(Banque_Transactions!$E:$E,Banque_Transactions!$G:$G,$C2149&amp;"-"&amp;$B2149))</f>
        <v/>
      </c>
      <c r="L2149" s="13" t="str">
        <f>IF($C2149="","",$J2149-$K2149)</f>
        <v/>
      </c>
      <c r="M2149" t="str">
        <f>IF($C2149="","",IF($L2149&lt;=0,"Payé",IF($K2149=0,"Impayé","Partiel")))</f>
        <v/>
      </c>
    </row>
    <row r="2150" spans="1:13" ht="15">
      <c r="A2150" s="17"/>
      <c r="B2150" t="str">
        <f>IF($A2150="","",YEAR($A2150)*100+MONTH($A2150))</f>
        <v/>
      </c>
      <c r="D2150" t="str">
        <f>IF($C2150="","",VLOOKUP($C2150,Baux!$A:$K,2,FALSE))</f>
        <v/>
      </c>
      <c r="E2150" t="str">
        <f>IF($C2150="","",VLOOKUP(VLOOKUP($C2150,Baux!$A:$K,3,FALSE),Locataires!$A:$I,2,FALSE))</f>
        <v/>
      </c>
      <c r="F2150" t="str">
        <f>IF($C2150="","",VLOOKUP($C2150,Baux!$A:$K,8,FALSE))</f>
        <v/>
      </c>
      <c r="G2150" s="12" t="str">
        <f>IF(OR($A2150="",$F2150=""),"",DATE(YEAR($A2150),MONTH($A2150),$F2150))</f>
        <v/>
      </c>
      <c r="H2150" s="13" t="str">
        <f>IF($C2150="","",VLOOKUP($C2150,Baux!$A:$K,6,FALSE))</f>
        <v/>
      </c>
      <c r="I2150" s="13" t="str">
        <f>IF($C2150="","",VLOOKUP($C2150,Baux!$A:$K,7,FALSE))</f>
        <v/>
      </c>
      <c r="J2150" s="13" t="str">
        <f>IF($C2150="","",$H2150+$I2150)</f>
        <v/>
      </c>
      <c r="K2150" s="13" t="str">
        <f>IF($C2150="","",SUMIFS(Banque_Transactions!$E:$E,Banque_Transactions!$G:$G,$C2150&amp;"-"&amp;$B2150))</f>
        <v/>
      </c>
      <c r="L2150" s="13" t="str">
        <f>IF($C2150="","",$J2150-$K2150)</f>
        <v/>
      </c>
      <c r="M2150" t="str">
        <f>IF($C2150="","",IF($L2150&lt;=0,"Payé",IF($K2150=0,"Impayé","Partiel")))</f>
        <v/>
      </c>
    </row>
    <row r="2151" spans="1:13" ht="15">
      <c r="A2151" s="17"/>
      <c r="B2151" t="str">
        <f>IF($A2151="","",YEAR($A2151)*100+MONTH($A2151))</f>
        <v/>
      </c>
      <c r="D2151" t="str">
        <f>IF($C2151="","",VLOOKUP($C2151,Baux!$A:$K,2,FALSE))</f>
        <v/>
      </c>
      <c r="E2151" t="str">
        <f>IF($C2151="","",VLOOKUP(VLOOKUP($C2151,Baux!$A:$K,3,FALSE),Locataires!$A:$I,2,FALSE))</f>
        <v/>
      </c>
      <c r="F2151" t="str">
        <f>IF($C2151="","",VLOOKUP($C2151,Baux!$A:$K,8,FALSE))</f>
        <v/>
      </c>
      <c r="G2151" s="12" t="str">
        <f>IF(OR($A2151="",$F2151=""),"",DATE(YEAR($A2151),MONTH($A2151),$F2151))</f>
        <v/>
      </c>
      <c r="H2151" s="13" t="str">
        <f>IF($C2151="","",VLOOKUP($C2151,Baux!$A:$K,6,FALSE))</f>
        <v/>
      </c>
      <c r="I2151" s="13" t="str">
        <f>IF($C2151="","",VLOOKUP($C2151,Baux!$A:$K,7,FALSE))</f>
        <v/>
      </c>
      <c r="J2151" s="13" t="str">
        <f>IF($C2151="","",$H2151+$I2151)</f>
        <v/>
      </c>
      <c r="K2151" s="13" t="str">
        <f>IF($C2151="","",SUMIFS(Banque_Transactions!$E:$E,Banque_Transactions!$G:$G,$C2151&amp;"-"&amp;$B2151))</f>
        <v/>
      </c>
      <c r="L2151" s="13" t="str">
        <f>IF($C2151="","",$J2151-$K2151)</f>
        <v/>
      </c>
      <c r="M2151" t="str">
        <f>IF($C2151="","",IF($L2151&lt;=0,"Payé",IF($K2151=0,"Impayé","Partiel")))</f>
        <v/>
      </c>
    </row>
    <row r="2152" spans="1:13" ht="15">
      <c r="A2152" s="17"/>
      <c r="B2152" t="str">
        <f>IF($A2152="","",YEAR($A2152)*100+MONTH($A2152))</f>
        <v/>
      </c>
      <c r="D2152" t="str">
        <f>IF($C2152="","",VLOOKUP($C2152,Baux!$A:$K,2,FALSE))</f>
        <v/>
      </c>
      <c r="E2152" t="str">
        <f>IF($C2152="","",VLOOKUP(VLOOKUP($C2152,Baux!$A:$K,3,FALSE),Locataires!$A:$I,2,FALSE))</f>
        <v/>
      </c>
      <c r="F2152" t="str">
        <f>IF($C2152="","",VLOOKUP($C2152,Baux!$A:$K,8,FALSE))</f>
        <v/>
      </c>
      <c r="G2152" s="12" t="str">
        <f>IF(OR($A2152="",$F2152=""),"",DATE(YEAR($A2152),MONTH($A2152),$F2152))</f>
        <v/>
      </c>
      <c r="H2152" s="13" t="str">
        <f>IF($C2152="","",VLOOKUP($C2152,Baux!$A:$K,6,FALSE))</f>
        <v/>
      </c>
      <c r="I2152" s="13" t="str">
        <f>IF($C2152="","",VLOOKUP($C2152,Baux!$A:$K,7,FALSE))</f>
        <v/>
      </c>
      <c r="J2152" s="13" t="str">
        <f>IF($C2152="","",$H2152+$I2152)</f>
        <v/>
      </c>
      <c r="K2152" s="13" t="str">
        <f>IF($C2152="","",SUMIFS(Banque_Transactions!$E:$E,Banque_Transactions!$G:$G,$C2152&amp;"-"&amp;$B2152))</f>
        <v/>
      </c>
      <c r="L2152" s="13" t="str">
        <f>IF($C2152="","",$J2152-$K2152)</f>
        <v/>
      </c>
      <c r="M2152" t="str">
        <f>IF($C2152="","",IF($L2152&lt;=0,"Payé",IF($K2152=0,"Impayé","Partiel")))</f>
        <v/>
      </c>
    </row>
    <row r="2153" spans="1:13" ht="15">
      <c r="A2153" s="17"/>
      <c r="B2153" t="str">
        <f>IF($A2153="","",YEAR($A2153)*100+MONTH($A2153))</f>
        <v/>
      </c>
      <c r="D2153" t="str">
        <f>IF($C2153="","",VLOOKUP($C2153,Baux!$A:$K,2,FALSE))</f>
        <v/>
      </c>
      <c r="E2153" t="str">
        <f>IF($C2153="","",VLOOKUP(VLOOKUP($C2153,Baux!$A:$K,3,FALSE),Locataires!$A:$I,2,FALSE))</f>
        <v/>
      </c>
      <c r="F2153" t="str">
        <f>IF($C2153="","",VLOOKUP($C2153,Baux!$A:$K,8,FALSE))</f>
        <v/>
      </c>
      <c r="G2153" s="12" t="str">
        <f>IF(OR($A2153="",$F2153=""),"",DATE(YEAR($A2153),MONTH($A2153),$F2153))</f>
        <v/>
      </c>
      <c r="H2153" s="13" t="str">
        <f>IF($C2153="","",VLOOKUP($C2153,Baux!$A:$K,6,FALSE))</f>
        <v/>
      </c>
      <c r="I2153" s="13" t="str">
        <f>IF($C2153="","",VLOOKUP($C2153,Baux!$A:$K,7,FALSE))</f>
        <v/>
      </c>
      <c r="J2153" s="13" t="str">
        <f>IF($C2153="","",$H2153+$I2153)</f>
        <v/>
      </c>
      <c r="K2153" s="13" t="str">
        <f>IF($C2153="","",SUMIFS(Banque_Transactions!$E:$E,Banque_Transactions!$G:$G,$C2153&amp;"-"&amp;$B2153))</f>
        <v/>
      </c>
      <c r="L2153" s="13" t="str">
        <f>IF($C2153="","",$J2153-$K2153)</f>
        <v/>
      </c>
      <c r="M2153" t="str">
        <f>IF($C2153="","",IF($L2153&lt;=0,"Payé",IF($K2153=0,"Impayé","Partiel")))</f>
        <v/>
      </c>
    </row>
    <row r="2154" spans="1:13" ht="15">
      <c r="A2154" s="17"/>
      <c r="B2154" t="str">
        <f>IF($A2154="","",YEAR($A2154)*100+MONTH($A2154))</f>
        <v/>
      </c>
      <c r="D2154" t="str">
        <f>IF($C2154="","",VLOOKUP($C2154,Baux!$A:$K,2,FALSE))</f>
        <v/>
      </c>
      <c r="E2154" t="str">
        <f>IF($C2154="","",VLOOKUP(VLOOKUP($C2154,Baux!$A:$K,3,FALSE),Locataires!$A:$I,2,FALSE))</f>
        <v/>
      </c>
      <c r="F2154" t="str">
        <f>IF($C2154="","",VLOOKUP($C2154,Baux!$A:$K,8,FALSE))</f>
        <v/>
      </c>
      <c r="G2154" s="12" t="str">
        <f>IF(OR($A2154="",$F2154=""),"",DATE(YEAR($A2154),MONTH($A2154),$F2154))</f>
        <v/>
      </c>
      <c r="H2154" s="13" t="str">
        <f>IF($C2154="","",VLOOKUP($C2154,Baux!$A:$K,6,FALSE))</f>
        <v/>
      </c>
      <c r="I2154" s="13" t="str">
        <f>IF($C2154="","",VLOOKUP($C2154,Baux!$A:$K,7,FALSE))</f>
        <v/>
      </c>
      <c r="J2154" s="13" t="str">
        <f>IF($C2154="","",$H2154+$I2154)</f>
        <v/>
      </c>
      <c r="K2154" s="13" t="str">
        <f>IF($C2154="","",SUMIFS(Banque_Transactions!$E:$E,Banque_Transactions!$G:$G,$C2154&amp;"-"&amp;$B2154))</f>
        <v/>
      </c>
      <c r="L2154" s="13" t="str">
        <f>IF($C2154="","",$J2154-$K2154)</f>
        <v/>
      </c>
      <c r="M2154" t="str">
        <f>IF($C2154="","",IF($L2154&lt;=0,"Payé",IF($K2154=0,"Impayé","Partiel")))</f>
        <v/>
      </c>
    </row>
    <row r="2155" spans="1:13" ht="15">
      <c r="A2155" s="17"/>
      <c r="B2155" t="str">
        <f>IF($A2155="","",YEAR($A2155)*100+MONTH($A2155))</f>
        <v/>
      </c>
      <c r="D2155" t="str">
        <f>IF($C2155="","",VLOOKUP($C2155,Baux!$A:$K,2,FALSE))</f>
        <v/>
      </c>
      <c r="E2155" t="str">
        <f>IF($C2155="","",VLOOKUP(VLOOKUP($C2155,Baux!$A:$K,3,FALSE),Locataires!$A:$I,2,FALSE))</f>
        <v/>
      </c>
      <c r="F2155" t="str">
        <f>IF($C2155="","",VLOOKUP($C2155,Baux!$A:$K,8,FALSE))</f>
        <v/>
      </c>
      <c r="G2155" s="12" t="str">
        <f>IF(OR($A2155="",$F2155=""),"",DATE(YEAR($A2155),MONTH($A2155),$F2155))</f>
        <v/>
      </c>
      <c r="H2155" s="13" t="str">
        <f>IF($C2155="","",VLOOKUP($C2155,Baux!$A:$K,6,FALSE))</f>
        <v/>
      </c>
      <c r="I2155" s="13" t="str">
        <f>IF($C2155="","",VLOOKUP($C2155,Baux!$A:$K,7,FALSE))</f>
        <v/>
      </c>
      <c r="J2155" s="13" t="str">
        <f>IF($C2155="","",$H2155+$I2155)</f>
        <v/>
      </c>
      <c r="K2155" s="13" t="str">
        <f>IF($C2155="","",SUMIFS(Banque_Transactions!$E:$E,Banque_Transactions!$G:$G,$C2155&amp;"-"&amp;$B2155))</f>
        <v/>
      </c>
      <c r="L2155" s="13" t="str">
        <f>IF($C2155="","",$J2155-$K2155)</f>
        <v/>
      </c>
      <c r="M2155" t="str">
        <f>IF($C2155="","",IF($L2155&lt;=0,"Payé",IF($K2155=0,"Impayé","Partiel")))</f>
        <v/>
      </c>
    </row>
    <row r="2156" spans="1:13" ht="15">
      <c r="A2156" s="17"/>
      <c r="B2156" t="str">
        <f>IF($A2156="","",YEAR($A2156)*100+MONTH($A2156))</f>
        <v/>
      </c>
      <c r="D2156" t="str">
        <f>IF($C2156="","",VLOOKUP($C2156,Baux!$A:$K,2,FALSE))</f>
        <v/>
      </c>
      <c r="E2156" t="str">
        <f>IF($C2156="","",VLOOKUP(VLOOKUP($C2156,Baux!$A:$K,3,FALSE),Locataires!$A:$I,2,FALSE))</f>
        <v/>
      </c>
      <c r="F2156" t="str">
        <f>IF($C2156="","",VLOOKUP($C2156,Baux!$A:$K,8,FALSE))</f>
        <v/>
      </c>
      <c r="G2156" s="12" t="str">
        <f>IF(OR($A2156="",$F2156=""),"",DATE(YEAR($A2156),MONTH($A2156),$F2156))</f>
        <v/>
      </c>
      <c r="H2156" s="13" t="str">
        <f>IF($C2156="","",VLOOKUP($C2156,Baux!$A:$K,6,FALSE))</f>
        <v/>
      </c>
      <c r="I2156" s="13" t="str">
        <f>IF($C2156="","",VLOOKUP($C2156,Baux!$A:$K,7,FALSE))</f>
        <v/>
      </c>
      <c r="J2156" s="13" t="str">
        <f>IF($C2156="","",$H2156+$I2156)</f>
        <v/>
      </c>
      <c r="K2156" s="13" t="str">
        <f>IF($C2156="","",SUMIFS(Banque_Transactions!$E:$E,Banque_Transactions!$G:$G,$C2156&amp;"-"&amp;$B2156))</f>
        <v/>
      </c>
      <c r="L2156" s="13" t="str">
        <f>IF($C2156="","",$J2156-$K2156)</f>
        <v/>
      </c>
      <c r="M2156" t="str">
        <f>IF($C2156="","",IF($L2156&lt;=0,"Payé",IF($K2156=0,"Impayé","Partiel")))</f>
        <v/>
      </c>
    </row>
    <row r="2157" spans="1:13" ht="15">
      <c r="A2157" s="17"/>
      <c r="B2157" t="str">
        <f>IF($A2157="","",YEAR($A2157)*100+MONTH($A2157))</f>
        <v/>
      </c>
      <c r="D2157" t="str">
        <f>IF($C2157="","",VLOOKUP($C2157,Baux!$A:$K,2,FALSE))</f>
        <v/>
      </c>
      <c r="E2157" t="str">
        <f>IF($C2157="","",VLOOKUP(VLOOKUP($C2157,Baux!$A:$K,3,FALSE),Locataires!$A:$I,2,FALSE))</f>
        <v/>
      </c>
      <c r="F2157" t="str">
        <f>IF($C2157="","",VLOOKUP($C2157,Baux!$A:$K,8,FALSE))</f>
        <v/>
      </c>
      <c r="G2157" s="12" t="str">
        <f>IF(OR($A2157="",$F2157=""),"",DATE(YEAR($A2157),MONTH($A2157),$F2157))</f>
        <v/>
      </c>
      <c r="H2157" s="13" t="str">
        <f>IF($C2157="","",VLOOKUP($C2157,Baux!$A:$K,6,FALSE))</f>
        <v/>
      </c>
      <c r="I2157" s="13" t="str">
        <f>IF($C2157="","",VLOOKUP($C2157,Baux!$A:$K,7,FALSE))</f>
        <v/>
      </c>
      <c r="J2157" s="13" t="str">
        <f>IF($C2157="","",$H2157+$I2157)</f>
        <v/>
      </c>
      <c r="K2157" s="13" t="str">
        <f>IF($C2157="","",SUMIFS(Banque_Transactions!$E:$E,Banque_Transactions!$G:$G,$C2157&amp;"-"&amp;$B2157))</f>
        <v/>
      </c>
      <c r="L2157" s="13" t="str">
        <f>IF($C2157="","",$J2157-$K2157)</f>
        <v/>
      </c>
      <c r="M2157" t="str">
        <f>IF($C2157="","",IF($L2157&lt;=0,"Payé",IF($K2157=0,"Impayé","Partiel")))</f>
        <v/>
      </c>
    </row>
    <row r="2158" spans="1:13" ht="15">
      <c r="A2158" s="17"/>
      <c r="B2158" t="str">
        <f>IF($A2158="","",YEAR($A2158)*100+MONTH($A2158))</f>
        <v/>
      </c>
      <c r="D2158" t="str">
        <f>IF($C2158="","",VLOOKUP($C2158,Baux!$A:$K,2,FALSE))</f>
        <v/>
      </c>
      <c r="E2158" t="str">
        <f>IF($C2158="","",VLOOKUP(VLOOKUP($C2158,Baux!$A:$K,3,FALSE),Locataires!$A:$I,2,FALSE))</f>
        <v/>
      </c>
      <c r="F2158" t="str">
        <f>IF($C2158="","",VLOOKUP($C2158,Baux!$A:$K,8,FALSE))</f>
        <v/>
      </c>
      <c r="G2158" s="12" t="str">
        <f>IF(OR($A2158="",$F2158=""),"",DATE(YEAR($A2158),MONTH($A2158),$F2158))</f>
        <v/>
      </c>
      <c r="H2158" s="13" t="str">
        <f>IF($C2158="","",VLOOKUP($C2158,Baux!$A:$K,6,FALSE))</f>
        <v/>
      </c>
      <c r="I2158" s="13" t="str">
        <f>IF($C2158="","",VLOOKUP($C2158,Baux!$A:$K,7,FALSE))</f>
        <v/>
      </c>
      <c r="J2158" s="13" t="str">
        <f>IF($C2158="","",$H2158+$I2158)</f>
        <v/>
      </c>
      <c r="K2158" s="13" t="str">
        <f>IF($C2158="","",SUMIFS(Banque_Transactions!$E:$E,Banque_Transactions!$G:$G,$C2158&amp;"-"&amp;$B2158))</f>
        <v/>
      </c>
      <c r="L2158" s="13" t="str">
        <f>IF($C2158="","",$J2158-$K2158)</f>
        <v/>
      </c>
      <c r="M2158" t="str">
        <f>IF($C2158="","",IF($L2158&lt;=0,"Payé",IF($K2158=0,"Impayé","Partiel")))</f>
        <v/>
      </c>
    </row>
    <row r="2159" spans="1:13" ht="15">
      <c r="A2159" s="17"/>
      <c r="B2159" t="str">
        <f>IF($A2159="","",YEAR($A2159)*100+MONTH($A2159))</f>
        <v/>
      </c>
      <c r="D2159" t="str">
        <f>IF($C2159="","",VLOOKUP($C2159,Baux!$A:$K,2,FALSE))</f>
        <v/>
      </c>
      <c r="E2159" t="str">
        <f>IF($C2159="","",VLOOKUP(VLOOKUP($C2159,Baux!$A:$K,3,FALSE),Locataires!$A:$I,2,FALSE))</f>
        <v/>
      </c>
      <c r="F2159" t="str">
        <f>IF($C2159="","",VLOOKUP($C2159,Baux!$A:$K,8,FALSE))</f>
        <v/>
      </c>
      <c r="G2159" s="12" t="str">
        <f>IF(OR($A2159="",$F2159=""),"",DATE(YEAR($A2159),MONTH($A2159),$F2159))</f>
        <v/>
      </c>
      <c r="H2159" s="13" t="str">
        <f>IF($C2159="","",VLOOKUP($C2159,Baux!$A:$K,6,FALSE))</f>
        <v/>
      </c>
      <c r="I2159" s="13" t="str">
        <f>IF($C2159="","",VLOOKUP($C2159,Baux!$A:$K,7,FALSE))</f>
        <v/>
      </c>
      <c r="J2159" s="13" t="str">
        <f>IF($C2159="","",$H2159+$I2159)</f>
        <v/>
      </c>
      <c r="K2159" s="13" t="str">
        <f>IF($C2159="","",SUMIFS(Banque_Transactions!$E:$E,Banque_Transactions!$G:$G,$C2159&amp;"-"&amp;$B2159))</f>
        <v/>
      </c>
      <c r="L2159" s="13" t="str">
        <f>IF($C2159="","",$J2159-$K2159)</f>
        <v/>
      </c>
      <c r="M2159" t="str">
        <f>IF($C2159="","",IF($L2159&lt;=0,"Payé",IF($K2159=0,"Impayé","Partiel")))</f>
        <v/>
      </c>
    </row>
    <row r="2160" spans="1:13" ht="15">
      <c r="A2160" s="17"/>
      <c r="B2160" t="str">
        <f>IF($A2160="","",YEAR($A2160)*100+MONTH($A2160))</f>
        <v/>
      </c>
      <c r="D2160" t="str">
        <f>IF($C2160="","",VLOOKUP($C2160,Baux!$A:$K,2,FALSE))</f>
        <v/>
      </c>
      <c r="E2160" t="str">
        <f>IF($C2160="","",VLOOKUP(VLOOKUP($C2160,Baux!$A:$K,3,FALSE),Locataires!$A:$I,2,FALSE))</f>
        <v/>
      </c>
      <c r="F2160" t="str">
        <f>IF($C2160="","",VLOOKUP($C2160,Baux!$A:$K,8,FALSE))</f>
        <v/>
      </c>
      <c r="G2160" s="12" t="str">
        <f>IF(OR($A2160="",$F2160=""),"",DATE(YEAR($A2160),MONTH($A2160),$F2160))</f>
        <v/>
      </c>
      <c r="H2160" s="13" t="str">
        <f>IF($C2160="","",VLOOKUP($C2160,Baux!$A:$K,6,FALSE))</f>
        <v/>
      </c>
      <c r="I2160" s="13" t="str">
        <f>IF($C2160="","",VLOOKUP($C2160,Baux!$A:$K,7,FALSE))</f>
        <v/>
      </c>
      <c r="J2160" s="13" t="str">
        <f>IF($C2160="","",$H2160+$I2160)</f>
        <v/>
      </c>
      <c r="K2160" s="13" t="str">
        <f>IF($C2160="","",SUMIFS(Banque_Transactions!$E:$E,Banque_Transactions!$G:$G,$C2160&amp;"-"&amp;$B2160))</f>
        <v/>
      </c>
      <c r="L2160" s="13" t="str">
        <f>IF($C2160="","",$J2160-$K2160)</f>
        <v/>
      </c>
      <c r="M2160" t="str">
        <f>IF($C2160="","",IF($L2160&lt;=0,"Payé",IF($K2160=0,"Impayé","Partiel")))</f>
        <v/>
      </c>
    </row>
    <row r="2161" spans="1:13" ht="15">
      <c r="A2161" s="17"/>
      <c r="B2161" t="str">
        <f>IF($A2161="","",YEAR($A2161)*100+MONTH($A2161))</f>
        <v/>
      </c>
      <c r="D2161" t="str">
        <f>IF($C2161="","",VLOOKUP($C2161,Baux!$A:$K,2,FALSE))</f>
        <v/>
      </c>
      <c r="E2161" t="str">
        <f>IF($C2161="","",VLOOKUP(VLOOKUP($C2161,Baux!$A:$K,3,FALSE),Locataires!$A:$I,2,FALSE))</f>
        <v/>
      </c>
      <c r="F2161" t="str">
        <f>IF($C2161="","",VLOOKUP($C2161,Baux!$A:$K,8,FALSE))</f>
        <v/>
      </c>
      <c r="G2161" s="12" t="str">
        <f>IF(OR($A2161="",$F2161=""),"",DATE(YEAR($A2161),MONTH($A2161),$F2161))</f>
        <v/>
      </c>
      <c r="H2161" s="13" t="str">
        <f>IF($C2161="","",VLOOKUP($C2161,Baux!$A:$K,6,FALSE))</f>
        <v/>
      </c>
      <c r="I2161" s="13" t="str">
        <f>IF($C2161="","",VLOOKUP($C2161,Baux!$A:$K,7,FALSE))</f>
        <v/>
      </c>
      <c r="J2161" s="13" t="str">
        <f>IF($C2161="","",$H2161+$I2161)</f>
        <v/>
      </c>
      <c r="K2161" s="13" t="str">
        <f>IF($C2161="","",SUMIFS(Banque_Transactions!$E:$E,Banque_Transactions!$G:$G,$C2161&amp;"-"&amp;$B2161))</f>
        <v/>
      </c>
      <c r="L2161" s="13" t="str">
        <f>IF($C2161="","",$J2161-$K2161)</f>
        <v/>
      </c>
      <c r="M2161" t="str">
        <f>IF($C2161="","",IF($L2161&lt;=0,"Payé",IF($K2161=0,"Impayé","Partiel")))</f>
        <v/>
      </c>
    </row>
    <row r="2162" spans="1:13" ht="15">
      <c r="A2162" s="17"/>
      <c r="B2162" t="str">
        <f>IF($A2162="","",YEAR($A2162)*100+MONTH($A2162))</f>
        <v/>
      </c>
      <c r="D2162" t="str">
        <f>IF($C2162="","",VLOOKUP($C2162,Baux!$A:$K,2,FALSE))</f>
        <v/>
      </c>
      <c r="E2162" t="str">
        <f>IF($C2162="","",VLOOKUP(VLOOKUP($C2162,Baux!$A:$K,3,FALSE),Locataires!$A:$I,2,FALSE))</f>
        <v/>
      </c>
      <c r="F2162" t="str">
        <f>IF($C2162="","",VLOOKUP($C2162,Baux!$A:$K,8,FALSE))</f>
        <v/>
      </c>
      <c r="G2162" s="12" t="str">
        <f>IF(OR($A2162="",$F2162=""),"",DATE(YEAR($A2162),MONTH($A2162),$F2162))</f>
        <v/>
      </c>
      <c r="H2162" s="13" t="str">
        <f>IF($C2162="","",VLOOKUP($C2162,Baux!$A:$K,6,FALSE))</f>
        <v/>
      </c>
      <c r="I2162" s="13" t="str">
        <f>IF($C2162="","",VLOOKUP($C2162,Baux!$A:$K,7,FALSE))</f>
        <v/>
      </c>
      <c r="J2162" s="13" t="str">
        <f>IF($C2162="","",$H2162+$I2162)</f>
        <v/>
      </c>
      <c r="K2162" s="13" t="str">
        <f>IF($C2162="","",SUMIFS(Banque_Transactions!$E:$E,Banque_Transactions!$G:$G,$C2162&amp;"-"&amp;$B2162))</f>
        <v/>
      </c>
      <c r="L2162" s="13" t="str">
        <f>IF($C2162="","",$J2162-$K2162)</f>
        <v/>
      </c>
      <c r="M2162" t="str">
        <f>IF($C2162="","",IF($L2162&lt;=0,"Payé",IF($K2162=0,"Impayé","Partiel")))</f>
        <v/>
      </c>
    </row>
    <row r="2163" spans="1:13" ht="15">
      <c r="A2163" s="17"/>
      <c r="B2163" t="str">
        <f>IF($A2163="","",YEAR($A2163)*100+MONTH($A2163))</f>
        <v/>
      </c>
      <c r="D2163" t="str">
        <f>IF($C2163="","",VLOOKUP($C2163,Baux!$A:$K,2,FALSE))</f>
        <v/>
      </c>
      <c r="E2163" t="str">
        <f>IF($C2163="","",VLOOKUP(VLOOKUP($C2163,Baux!$A:$K,3,FALSE),Locataires!$A:$I,2,FALSE))</f>
        <v/>
      </c>
      <c r="F2163" t="str">
        <f>IF($C2163="","",VLOOKUP($C2163,Baux!$A:$K,8,FALSE))</f>
        <v/>
      </c>
      <c r="G2163" s="12" t="str">
        <f>IF(OR($A2163="",$F2163=""),"",DATE(YEAR($A2163),MONTH($A2163),$F2163))</f>
        <v/>
      </c>
      <c r="H2163" s="13" t="str">
        <f>IF($C2163="","",VLOOKUP($C2163,Baux!$A:$K,6,FALSE))</f>
        <v/>
      </c>
      <c r="I2163" s="13" t="str">
        <f>IF($C2163="","",VLOOKUP($C2163,Baux!$A:$K,7,FALSE))</f>
        <v/>
      </c>
      <c r="J2163" s="13" t="str">
        <f>IF($C2163="","",$H2163+$I2163)</f>
        <v/>
      </c>
      <c r="K2163" s="13" t="str">
        <f>IF($C2163="","",SUMIFS(Banque_Transactions!$E:$E,Banque_Transactions!$G:$G,$C2163&amp;"-"&amp;$B2163))</f>
        <v/>
      </c>
      <c r="L2163" s="13" t="str">
        <f>IF($C2163="","",$J2163-$K2163)</f>
        <v/>
      </c>
      <c r="M2163" t="str">
        <f>IF($C2163="","",IF($L2163&lt;=0,"Payé",IF($K2163=0,"Impayé","Partiel")))</f>
        <v/>
      </c>
    </row>
    <row r="2164" spans="1:13" ht="15">
      <c r="A2164" s="17"/>
      <c r="B2164" t="str">
        <f>IF($A2164="","",YEAR($A2164)*100+MONTH($A2164))</f>
        <v/>
      </c>
      <c r="D2164" t="str">
        <f>IF($C2164="","",VLOOKUP($C2164,Baux!$A:$K,2,FALSE))</f>
        <v/>
      </c>
      <c r="E2164" t="str">
        <f>IF($C2164="","",VLOOKUP(VLOOKUP($C2164,Baux!$A:$K,3,FALSE),Locataires!$A:$I,2,FALSE))</f>
        <v/>
      </c>
      <c r="F2164" t="str">
        <f>IF($C2164="","",VLOOKUP($C2164,Baux!$A:$K,8,FALSE))</f>
        <v/>
      </c>
      <c r="G2164" s="12" t="str">
        <f>IF(OR($A2164="",$F2164=""),"",DATE(YEAR($A2164),MONTH($A2164),$F2164))</f>
        <v/>
      </c>
      <c r="H2164" s="13" t="str">
        <f>IF($C2164="","",VLOOKUP($C2164,Baux!$A:$K,6,FALSE))</f>
        <v/>
      </c>
      <c r="I2164" s="13" t="str">
        <f>IF($C2164="","",VLOOKUP($C2164,Baux!$A:$K,7,FALSE))</f>
        <v/>
      </c>
      <c r="J2164" s="13" t="str">
        <f>IF($C2164="","",$H2164+$I2164)</f>
        <v/>
      </c>
      <c r="K2164" s="13" t="str">
        <f>IF($C2164="","",SUMIFS(Banque_Transactions!$E:$E,Banque_Transactions!$G:$G,$C2164&amp;"-"&amp;$B2164))</f>
        <v/>
      </c>
      <c r="L2164" s="13" t="str">
        <f>IF($C2164="","",$J2164-$K2164)</f>
        <v/>
      </c>
      <c r="M2164" t="str">
        <f>IF($C2164="","",IF($L2164&lt;=0,"Payé",IF($K2164=0,"Impayé","Partiel")))</f>
        <v/>
      </c>
    </row>
    <row r="2165" spans="1:13" ht="15">
      <c r="A2165" s="17"/>
      <c r="B2165" t="str">
        <f>IF($A2165="","",YEAR($A2165)*100+MONTH($A2165))</f>
        <v/>
      </c>
      <c r="D2165" t="str">
        <f>IF($C2165="","",VLOOKUP($C2165,Baux!$A:$K,2,FALSE))</f>
        <v/>
      </c>
      <c r="E2165" t="str">
        <f>IF($C2165="","",VLOOKUP(VLOOKUP($C2165,Baux!$A:$K,3,FALSE),Locataires!$A:$I,2,FALSE))</f>
        <v/>
      </c>
      <c r="F2165" t="str">
        <f>IF($C2165="","",VLOOKUP($C2165,Baux!$A:$K,8,FALSE))</f>
        <v/>
      </c>
      <c r="G2165" s="12" t="str">
        <f>IF(OR($A2165="",$F2165=""),"",DATE(YEAR($A2165),MONTH($A2165),$F2165))</f>
        <v/>
      </c>
      <c r="H2165" s="13" t="str">
        <f>IF($C2165="","",VLOOKUP($C2165,Baux!$A:$K,6,FALSE))</f>
        <v/>
      </c>
      <c r="I2165" s="13" t="str">
        <f>IF($C2165="","",VLOOKUP($C2165,Baux!$A:$K,7,FALSE))</f>
        <v/>
      </c>
      <c r="J2165" s="13" t="str">
        <f>IF($C2165="","",$H2165+$I2165)</f>
        <v/>
      </c>
      <c r="K2165" s="13" t="str">
        <f>IF($C2165="","",SUMIFS(Banque_Transactions!$E:$E,Banque_Transactions!$G:$G,$C2165&amp;"-"&amp;$B2165))</f>
        <v/>
      </c>
      <c r="L2165" s="13" t="str">
        <f>IF($C2165="","",$J2165-$K2165)</f>
        <v/>
      </c>
      <c r="M2165" t="str">
        <f>IF($C2165="","",IF($L2165&lt;=0,"Payé",IF($K2165=0,"Impayé","Partiel")))</f>
        <v/>
      </c>
    </row>
    <row r="2166" spans="1:13" ht="15">
      <c r="A2166" s="17"/>
      <c r="B2166" t="str">
        <f>IF($A2166="","",YEAR($A2166)*100+MONTH($A2166))</f>
        <v/>
      </c>
      <c r="D2166" t="str">
        <f>IF($C2166="","",VLOOKUP($C2166,Baux!$A:$K,2,FALSE))</f>
        <v/>
      </c>
      <c r="E2166" t="str">
        <f>IF($C2166="","",VLOOKUP(VLOOKUP($C2166,Baux!$A:$K,3,FALSE),Locataires!$A:$I,2,FALSE))</f>
        <v/>
      </c>
      <c r="F2166" t="str">
        <f>IF($C2166="","",VLOOKUP($C2166,Baux!$A:$K,8,FALSE))</f>
        <v/>
      </c>
      <c r="G2166" s="12" t="str">
        <f>IF(OR($A2166="",$F2166=""),"",DATE(YEAR($A2166),MONTH($A2166),$F2166))</f>
        <v/>
      </c>
      <c r="H2166" s="13" t="str">
        <f>IF($C2166="","",VLOOKUP($C2166,Baux!$A:$K,6,FALSE))</f>
        <v/>
      </c>
      <c r="I2166" s="13" t="str">
        <f>IF($C2166="","",VLOOKUP($C2166,Baux!$A:$K,7,FALSE))</f>
        <v/>
      </c>
      <c r="J2166" s="13" t="str">
        <f>IF($C2166="","",$H2166+$I2166)</f>
        <v/>
      </c>
      <c r="K2166" s="13" t="str">
        <f>IF($C2166="","",SUMIFS(Banque_Transactions!$E:$E,Banque_Transactions!$G:$G,$C2166&amp;"-"&amp;$B2166))</f>
        <v/>
      </c>
      <c r="L2166" s="13" t="str">
        <f>IF($C2166="","",$J2166-$K2166)</f>
        <v/>
      </c>
      <c r="M2166" t="str">
        <f>IF($C2166="","",IF($L2166&lt;=0,"Payé",IF($K2166=0,"Impayé","Partiel")))</f>
        <v/>
      </c>
    </row>
    <row r="2167" spans="1:13" ht="15">
      <c r="A2167" s="17"/>
      <c r="B2167" t="str">
        <f>IF($A2167="","",YEAR($A2167)*100+MONTH($A2167))</f>
        <v/>
      </c>
      <c r="D2167" t="str">
        <f>IF($C2167="","",VLOOKUP($C2167,Baux!$A:$K,2,FALSE))</f>
        <v/>
      </c>
      <c r="E2167" t="str">
        <f>IF($C2167="","",VLOOKUP(VLOOKUP($C2167,Baux!$A:$K,3,FALSE),Locataires!$A:$I,2,FALSE))</f>
        <v/>
      </c>
      <c r="F2167" t="str">
        <f>IF($C2167="","",VLOOKUP($C2167,Baux!$A:$K,8,FALSE))</f>
        <v/>
      </c>
      <c r="G2167" s="12" t="str">
        <f>IF(OR($A2167="",$F2167=""),"",DATE(YEAR($A2167),MONTH($A2167),$F2167))</f>
        <v/>
      </c>
      <c r="H2167" s="13" t="str">
        <f>IF($C2167="","",VLOOKUP($C2167,Baux!$A:$K,6,FALSE))</f>
        <v/>
      </c>
      <c r="I2167" s="13" t="str">
        <f>IF($C2167="","",VLOOKUP($C2167,Baux!$A:$K,7,FALSE))</f>
        <v/>
      </c>
      <c r="J2167" s="13" t="str">
        <f>IF($C2167="","",$H2167+$I2167)</f>
        <v/>
      </c>
      <c r="K2167" s="13" t="str">
        <f>IF($C2167="","",SUMIFS(Banque_Transactions!$E:$E,Banque_Transactions!$G:$G,$C2167&amp;"-"&amp;$B2167))</f>
        <v/>
      </c>
      <c r="L2167" s="13" t="str">
        <f>IF($C2167="","",$J2167-$K2167)</f>
        <v/>
      </c>
      <c r="M2167" t="str">
        <f>IF($C2167="","",IF($L2167&lt;=0,"Payé",IF($K2167=0,"Impayé","Partiel")))</f>
        <v/>
      </c>
    </row>
    <row r="2168" spans="1:13" ht="15">
      <c r="A2168" s="17"/>
      <c r="B2168" t="str">
        <f>IF($A2168="","",YEAR($A2168)*100+MONTH($A2168))</f>
        <v/>
      </c>
      <c r="D2168" t="str">
        <f>IF($C2168="","",VLOOKUP($C2168,Baux!$A:$K,2,FALSE))</f>
        <v/>
      </c>
      <c r="E2168" t="str">
        <f>IF($C2168="","",VLOOKUP(VLOOKUP($C2168,Baux!$A:$K,3,FALSE),Locataires!$A:$I,2,FALSE))</f>
        <v/>
      </c>
      <c r="F2168" t="str">
        <f>IF($C2168="","",VLOOKUP($C2168,Baux!$A:$K,8,FALSE))</f>
        <v/>
      </c>
      <c r="G2168" s="12" t="str">
        <f>IF(OR($A2168="",$F2168=""),"",DATE(YEAR($A2168),MONTH($A2168),$F2168))</f>
        <v/>
      </c>
      <c r="H2168" s="13" t="str">
        <f>IF($C2168="","",VLOOKUP($C2168,Baux!$A:$K,6,FALSE))</f>
        <v/>
      </c>
      <c r="I2168" s="13" t="str">
        <f>IF($C2168="","",VLOOKUP($C2168,Baux!$A:$K,7,FALSE))</f>
        <v/>
      </c>
      <c r="J2168" s="13" t="str">
        <f>IF($C2168="","",$H2168+$I2168)</f>
        <v/>
      </c>
      <c r="K2168" s="13" t="str">
        <f>IF($C2168="","",SUMIFS(Banque_Transactions!$E:$E,Banque_Transactions!$G:$G,$C2168&amp;"-"&amp;$B2168))</f>
        <v/>
      </c>
      <c r="L2168" s="13" t="str">
        <f>IF($C2168="","",$J2168-$K2168)</f>
        <v/>
      </c>
      <c r="M2168" t="str">
        <f>IF($C2168="","",IF($L2168&lt;=0,"Payé",IF($K2168=0,"Impayé","Partiel")))</f>
        <v/>
      </c>
    </row>
    <row r="2169" spans="1:13" ht="15">
      <c r="A2169" s="17"/>
      <c r="B2169" t="str">
        <f>IF($A2169="","",YEAR($A2169)*100+MONTH($A2169))</f>
        <v/>
      </c>
      <c r="D2169" t="str">
        <f>IF($C2169="","",VLOOKUP($C2169,Baux!$A:$K,2,FALSE))</f>
        <v/>
      </c>
      <c r="E2169" t="str">
        <f>IF($C2169="","",VLOOKUP(VLOOKUP($C2169,Baux!$A:$K,3,FALSE),Locataires!$A:$I,2,FALSE))</f>
        <v/>
      </c>
      <c r="F2169" t="str">
        <f>IF($C2169="","",VLOOKUP($C2169,Baux!$A:$K,8,FALSE))</f>
        <v/>
      </c>
      <c r="G2169" s="12" t="str">
        <f>IF(OR($A2169="",$F2169=""),"",DATE(YEAR($A2169),MONTH($A2169),$F2169))</f>
        <v/>
      </c>
      <c r="H2169" s="13" t="str">
        <f>IF($C2169="","",VLOOKUP($C2169,Baux!$A:$K,6,FALSE))</f>
        <v/>
      </c>
      <c r="I2169" s="13" t="str">
        <f>IF($C2169="","",VLOOKUP($C2169,Baux!$A:$K,7,FALSE))</f>
        <v/>
      </c>
      <c r="J2169" s="13" t="str">
        <f>IF($C2169="","",$H2169+$I2169)</f>
        <v/>
      </c>
      <c r="K2169" s="13" t="str">
        <f>IF($C2169="","",SUMIFS(Banque_Transactions!$E:$E,Banque_Transactions!$G:$G,$C2169&amp;"-"&amp;$B2169))</f>
        <v/>
      </c>
      <c r="L2169" s="13" t="str">
        <f>IF($C2169="","",$J2169-$K2169)</f>
        <v/>
      </c>
      <c r="M2169" t="str">
        <f>IF($C2169="","",IF($L2169&lt;=0,"Payé",IF($K2169=0,"Impayé","Partiel")))</f>
        <v/>
      </c>
    </row>
    <row r="2170" spans="1:13" ht="15">
      <c r="A2170" s="17"/>
      <c r="B2170" t="str">
        <f>IF($A2170="","",YEAR($A2170)*100+MONTH($A2170))</f>
        <v/>
      </c>
      <c r="D2170" t="str">
        <f>IF($C2170="","",VLOOKUP($C2170,Baux!$A:$K,2,FALSE))</f>
        <v/>
      </c>
      <c r="E2170" t="str">
        <f>IF($C2170="","",VLOOKUP(VLOOKUP($C2170,Baux!$A:$K,3,FALSE),Locataires!$A:$I,2,FALSE))</f>
        <v/>
      </c>
      <c r="F2170" t="str">
        <f>IF($C2170="","",VLOOKUP($C2170,Baux!$A:$K,8,FALSE))</f>
        <v/>
      </c>
      <c r="G2170" s="12" t="str">
        <f>IF(OR($A2170="",$F2170=""),"",DATE(YEAR($A2170),MONTH($A2170),$F2170))</f>
        <v/>
      </c>
      <c r="H2170" s="13" t="str">
        <f>IF($C2170="","",VLOOKUP($C2170,Baux!$A:$K,6,FALSE))</f>
        <v/>
      </c>
      <c r="I2170" s="13" t="str">
        <f>IF($C2170="","",VLOOKUP($C2170,Baux!$A:$K,7,FALSE))</f>
        <v/>
      </c>
      <c r="J2170" s="13" t="str">
        <f>IF($C2170="","",$H2170+$I2170)</f>
        <v/>
      </c>
      <c r="K2170" s="13" t="str">
        <f>IF($C2170="","",SUMIFS(Banque_Transactions!$E:$E,Banque_Transactions!$G:$G,$C2170&amp;"-"&amp;$B2170))</f>
        <v/>
      </c>
      <c r="L2170" s="13" t="str">
        <f>IF($C2170="","",$J2170-$K2170)</f>
        <v/>
      </c>
      <c r="M2170" t="str">
        <f>IF($C2170="","",IF($L2170&lt;=0,"Payé",IF($K2170=0,"Impayé","Partiel")))</f>
        <v/>
      </c>
    </row>
    <row r="2171" spans="1:13" ht="15">
      <c r="A2171" s="17"/>
      <c r="B2171" t="str">
        <f>IF($A2171="","",YEAR($A2171)*100+MONTH($A2171))</f>
        <v/>
      </c>
      <c r="D2171" t="str">
        <f>IF($C2171="","",VLOOKUP($C2171,Baux!$A:$K,2,FALSE))</f>
        <v/>
      </c>
      <c r="E2171" t="str">
        <f>IF($C2171="","",VLOOKUP(VLOOKUP($C2171,Baux!$A:$K,3,FALSE),Locataires!$A:$I,2,FALSE))</f>
        <v/>
      </c>
      <c r="F2171" t="str">
        <f>IF($C2171="","",VLOOKUP($C2171,Baux!$A:$K,8,FALSE))</f>
        <v/>
      </c>
      <c r="G2171" s="12" t="str">
        <f>IF(OR($A2171="",$F2171=""),"",DATE(YEAR($A2171),MONTH($A2171),$F2171))</f>
        <v/>
      </c>
      <c r="H2171" s="13" t="str">
        <f>IF($C2171="","",VLOOKUP($C2171,Baux!$A:$K,6,FALSE))</f>
        <v/>
      </c>
      <c r="I2171" s="13" t="str">
        <f>IF($C2171="","",VLOOKUP($C2171,Baux!$A:$K,7,FALSE))</f>
        <v/>
      </c>
      <c r="J2171" s="13" t="str">
        <f>IF($C2171="","",$H2171+$I2171)</f>
        <v/>
      </c>
      <c r="K2171" s="13" t="str">
        <f>IF($C2171="","",SUMIFS(Banque_Transactions!$E:$E,Banque_Transactions!$G:$G,$C2171&amp;"-"&amp;$B2171))</f>
        <v/>
      </c>
      <c r="L2171" s="13" t="str">
        <f>IF($C2171="","",$J2171-$K2171)</f>
        <v/>
      </c>
      <c r="M2171" t="str">
        <f>IF($C2171="","",IF($L2171&lt;=0,"Payé",IF($K2171=0,"Impayé","Partiel")))</f>
        <v/>
      </c>
    </row>
    <row r="2172" spans="1:13" ht="15">
      <c r="A2172" s="17"/>
      <c r="B2172" t="str">
        <f>IF($A2172="","",YEAR($A2172)*100+MONTH($A2172))</f>
        <v/>
      </c>
      <c r="D2172" t="str">
        <f>IF($C2172="","",VLOOKUP($C2172,Baux!$A:$K,2,FALSE))</f>
        <v/>
      </c>
      <c r="E2172" t="str">
        <f>IF($C2172="","",VLOOKUP(VLOOKUP($C2172,Baux!$A:$K,3,FALSE),Locataires!$A:$I,2,FALSE))</f>
        <v/>
      </c>
      <c r="F2172" t="str">
        <f>IF($C2172="","",VLOOKUP($C2172,Baux!$A:$K,8,FALSE))</f>
        <v/>
      </c>
      <c r="G2172" s="12" t="str">
        <f>IF(OR($A2172="",$F2172=""),"",DATE(YEAR($A2172),MONTH($A2172),$F2172))</f>
        <v/>
      </c>
      <c r="H2172" s="13" t="str">
        <f>IF($C2172="","",VLOOKUP($C2172,Baux!$A:$K,6,FALSE))</f>
        <v/>
      </c>
      <c r="I2172" s="13" t="str">
        <f>IF($C2172="","",VLOOKUP($C2172,Baux!$A:$K,7,FALSE))</f>
        <v/>
      </c>
      <c r="J2172" s="13" t="str">
        <f>IF($C2172="","",$H2172+$I2172)</f>
        <v/>
      </c>
      <c r="K2172" s="13" t="str">
        <f>IF($C2172="","",SUMIFS(Banque_Transactions!$E:$E,Banque_Transactions!$G:$G,$C2172&amp;"-"&amp;$B2172))</f>
        <v/>
      </c>
      <c r="L2172" s="13" t="str">
        <f>IF($C2172="","",$J2172-$K2172)</f>
        <v/>
      </c>
      <c r="M2172" t="str">
        <f>IF($C2172="","",IF($L2172&lt;=0,"Payé",IF($K2172=0,"Impayé","Partiel")))</f>
        <v/>
      </c>
    </row>
    <row r="2173" spans="1:13" ht="15">
      <c r="A2173" s="17"/>
      <c r="B2173" t="str">
        <f>IF($A2173="","",YEAR($A2173)*100+MONTH($A2173))</f>
        <v/>
      </c>
      <c r="D2173" t="str">
        <f>IF($C2173="","",VLOOKUP($C2173,Baux!$A:$K,2,FALSE))</f>
        <v/>
      </c>
      <c r="E2173" t="str">
        <f>IF($C2173="","",VLOOKUP(VLOOKUP($C2173,Baux!$A:$K,3,FALSE),Locataires!$A:$I,2,FALSE))</f>
        <v/>
      </c>
      <c r="F2173" t="str">
        <f>IF($C2173="","",VLOOKUP($C2173,Baux!$A:$K,8,FALSE))</f>
        <v/>
      </c>
      <c r="G2173" s="12" t="str">
        <f>IF(OR($A2173="",$F2173=""),"",DATE(YEAR($A2173),MONTH($A2173),$F2173))</f>
        <v/>
      </c>
      <c r="H2173" s="13" t="str">
        <f>IF($C2173="","",VLOOKUP($C2173,Baux!$A:$K,6,FALSE))</f>
        <v/>
      </c>
      <c r="I2173" s="13" t="str">
        <f>IF($C2173="","",VLOOKUP($C2173,Baux!$A:$K,7,FALSE))</f>
        <v/>
      </c>
      <c r="J2173" s="13" t="str">
        <f>IF($C2173="","",$H2173+$I2173)</f>
        <v/>
      </c>
      <c r="K2173" s="13" t="str">
        <f>IF($C2173="","",SUMIFS(Banque_Transactions!$E:$E,Banque_Transactions!$G:$G,$C2173&amp;"-"&amp;$B2173))</f>
        <v/>
      </c>
      <c r="L2173" s="13" t="str">
        <f>IF($C2173="","",$J2173-$K2173)</f>
        <v/>
      </c>
      <c r="M2173" t="str">
        <f>IF($C2173="","",IF($L2173&lt;=0,"Payé",IF($K2173=0,"Impayé","Partiel")))</f>
        <v/>
      </c>
    </row>
    <row r="2174" spans="1:13" ht="15">
      <c r="A2174" s="17"/>
      <c r="B2174" t="str">
        <f>IF($A2174="","",YEAR($A2174)*100+MONTH($A2174))</f>
        <v/>
      </c>
      <c r="D2174" t="str">
        <f>IF($C2174="","",VLOOKUP($C2174,Baux!$A:$K,2,FALSE))</f>
        <v/>
      </c>
      <c r="E2174" t="str">
        <f>IF($C2174="","",VLOOKUP(VLOOKUP($C2174,Baux!$A:$K,3,FALSE),Locataires!$A:$I,2,FALSE))</f>
        <v/>
      </c>
      <c r="F2174" t="str">
        <f>IF($C2174="","",VLOOKUP($C2174,Baux!$A:$K,8,FALSE))</f>
        <v/>
      </c>
      <c r="G2174" s="12" t="str">
        <f>IF(OR($A2174="",$F2174=""),"",DATE(YEAR($A2174),MONTH($A2174),$F2174))</f>
        <v/>
      </c>
      <c r="H2174" s="13" t="str">
        <f>IF($C2174="","",VLOOKUP($C2174,Baux!$A:$K,6,FALSE))</f>
        <v/>
      </c>
      <c r="I2174" s="13" t="str">
        <f>IF($C2174="","",VLOOKUP($C2174,Baux!$A:$K,7,FALSE))</f>
        <v/>
      </c>
      <c r="J2174" s="13" t="str">
        <f>IF($C2174="","",$H2174+$I2174)</f>
        <v/>
      </c>
      <c r="K2174" s="13" t="str">
        <f>IF($C2174="","",SUMIFS(Banque_Transactions!$E:$E,Banque_Transactions!$G:$G,$C2174&amp;"-"&amp;$B2174))</f>
        <v/>
      </c>
      <c r="L2174" s="13" t="str">
        <f>IF($C2174="","",$J2174-$K2174)</f>
        <v/>
      </c>
      <c r="M2174" t="str">
        <f>IF($C2174="","",IF($L2174&lt;=0,"Payé",IF($K2174=0,"Impayé","Partiel")))</f>
        <v/>
      </c>
    </row>
    <row r="2175" spans="1:13" ht="15">
      <c r="A2175" s="17"/>
      <c r="B2175" t="str">
        <f>IF($A2175="","",YEAR($A2175)*100+MONTH($A2175))</f>
        <v/>
      </c>
      <c r="D2175" t="str">
        <f>IF($C2175="","",VLOOKUP($C2175,Baux!$A:$K,2,FALSE))</f>
        <v/>
      </c>
      <c r="E2175" t="str">
        <f>IF($C2175="","",VLOOKUP(VLOOKUP($C2175,Baux!$A:$K,3,FALSE),Locataires!$A:$I,2,FALSE))</f>
        <v/>
      </c>
      <c r="F2175" t="str">
        <f>IF($C2175="","",VLOOKUP($C2175,Baux!$A:$K,8,FALSE))</f>
        <v/>
      </c>
      <c r="G2175" s="12" t="str">
        <f>IF(OR($A2175="",$F2175=""),"",DATE(YEAR($A2175),MONTH($A2175),$F2175))</f>
        <v/>
      </c>
      <c r="H2175" s="13" t="str">
        <f>IF($C2175="","",VLOOKUP($C2175,Baux!$A:$K,6,FALSE))</f>
        <v/>
      </c>
      <c r="I2175" s="13" t="str">
        <f>IF($C2175="","",VLOOKUP($C2175,Baux!$A:$K,7,FALSE))</f>
        <v/>
      </c>
      <c r="J2175" s="13" t="str">
        <f>IF($C2175="","",$H2175+$I2175)</f>
        <v/>
      </c>
      <c r="K2175" s="13" t="str">
        <f>IF($C2175="","",SUMIFS(Banque_Transactions!$E:$E,Banque_Transactions!$G:$G,$C2175&amp;"-"&amp;$B2175))</f>
        <v/>
      </c>
      <c r="L2175" s="13" t="str">
        <f>IF($C2175="","",$J2175-$K2175)</f>
        <v/>
      </c>
      <c r="M2175" t="str">
        <f>IF($C2175="","",IF($L2175&lt;=0,"Payé",IF($K2175=0,"Impayé","Partiel")))</f>
        <v/>
      </c>
    </row>
    <row r="2176" spans="1:13" ht="15">
      <c r="A2176" s="17"/>
      <c r="B2176" t="str">
        <f>IF($A2176="","",YEAR($A2176)*100+MONTH($A2176))</f>
        <v/>
      </c>
      <c r="D2176" t="str">
        <f>IF($C2176="","",VLOOKUP($C2176,Baux!$A:$K,2,FALSE))</f>
        <v/>
      </c>
      <c r="E2176" t="str">
        <f>IF($C2176="","",VLOOKUP(VLOOKUP($C2176,Baux!$A:$K,3,FALSE),Locataires!$A:$I,2,FALSE))</f>
        <v/>
      </c>
      <c r="F2176" t="str">
        <f>IF($C2176="","",VLOOKUP($C2176,Baux!$A:$K,8,FALSE))</f>
        <v/>
      </c>
      <c r="G2176" s="12" t="str">
        <f>IF(OR($A2176="",$F2176=""),"",DATE(YEAR($A2176),MONTH($A2176),$F2176))</f>
        <v/>
      </c>
      <c r="H2176" s="13" t="str">
        <f>IF($C2176="","",VLOOKUP($C2176,Baux!$A:$K,6,FALSE))</f>
        <v/>
      </c>
      <c r="I2176" s="13" t="str">
        <f>IF($C2176="","",VLOOKUP($C2176,Baux!$A:$K,7,FALSE))</f>
        <v/>
      </c>
      <c r="J2176" s="13" t="str">
        <f>IF($C2176="","",$H2176+$I2176)</f>
        <v/>
      </c>
      <c r="K2176" s="13" t="str">
        <f>IF($C2176="","",SUMIFS(Banque_Transactions!$E:$E,Banque_Transactions!$G:$G,$C2176&amp;"-"&amp;$B2176))</f>
        <v/>
      </c>
      <c r="L2176" s="13" t="str">
        <f>IF($C2176="","",$J2176-$K2176)</f>
        <v/>
      </c>
      <c r="M2176" t="str">
        <f>IF($C2176="","",IF($L2176&lt;=0,"Payé",IF($K2176=0,"Impayé","Partiel")))</f>
        <v/>
      </c>
    </row>
    <row r="2177" spans="1:13" ht="15">
      <c r="A2177" s="17"/>
      <c r="B2177" t="str">
        <f>IF($A2177="","",YEAR($A2177)*100+MONTH($A2177))</f>
        <v/>
      </c>
      <c r="D2177" t="str">
        <f>IF($C2177="","",VLOOKUP($C2177,Baux!$A:$K,2,FALSE))</f>
        <v/>
      </c>
      <c r="E2177" t="str">
        <f>IF($C2177="","",VLOOKUP(VLOOKUP($C2177,Baux!$A:$K,3,FALSE),Locataires!$A:$I,2,FALSE))</f>
        <v/>
      </c>
      <c r="F2177" t="str">
        <f>IF($C2177="","",VLOOKUP($C2177,Baux!$A:$K,8,FALSE))</f>
        <v/>
      </c>
      <c r="G2177" s="12" t="str">
        <f>IF(OR($A2177="",$F2177=""),"",DATE(YEAR($A2177),MONTH($A2177),$F2177))</f>
        <v/>
      </c>
      <c r="H2177" s="13" t="str">
        <f>IF($C2177="","",VLOOKUP($C2177,Baux!$A:$K,6,FALSE))</f>
        <v/>
      </c>
      <c r="I2177" s="13" t="str">
        <f>IF($C2177="","",VLOOKUP($C2177,Baux!$A:$K,7,FALSE))</f>
        <v/>
      </c>
      <c r="J2177" s="13" t="str">
        <f>IF($C2177="","",$H2177+$I2177)</f>
        <v/>
      </c>
      <c r="K2177" s="13" t="str">
        <f>IF($C2177="","",SUMIFS(Banque_Transactions!$E:$E,Banque_Transactions!$G:$G,$C2177&amp;"-"&amp;$B2177))</f>
        <v/>
      </c>
      <c r="L2177" s="13" t="str">
        <f>IF($C2177="","",$J2177-$K2177)</f>
        <v/>
      </c>
      <c r="M2177" t="str">
        <f>IF($C2177="","",IF($L2177&lt;=0,"Payé",IF($K2177=0,"Impayé","Partiel")))</f>
        <v/>
      </c>
    </row>
    <row r="2178" spans="1:13" ht="15">
      <c r="A2178" s="17"/>
      <c r="B2178" t="str">
        <f>IF($A2178="","",YEAR($A2178)*100+MONTH($A2178))</f>
        <v/>
      </c>
      <c r="D2178" t="str">
        <f>IF($C2178="","",VLOOKUP($C2178,Baux!$A:$K,2,FALSE))</f>
        <v/>
      </c>
      <c r="E2178" t="str">
        <f>IF($C2178="","",VLOOKUP(VLOOKUP($C2178,Baux!$A:$K,3,FALSE),Locataires!$A:$I,2,FALSE))</f>
        <v/>
      </c>
      <c r="F2178" t="str">
        <f>IF($C2178="","",VLOOKUP($C2178,Baux!$A:$K,8,FALSE))</f>
        <v/>
      </c>
      <c r="G2178" s="12" t="str">
        <f>IF(OR($A2178="",$F2178=""),"",DATE(YEAR($A2178),MONTH($A2178),$F2178))</f>
        <v/>
      </c>
      <c r="H2178" s="13" t="str">
        <f>IF($C2178="","",VLOOKUP($C2178,Baux!$A:$K,6,FALSE))</f>
        <v/>
      </c>
      <c r="I2178" s="13" t="str">
        <f>IF($C2178="","",VLOOKUP($C2178,Baux!$A:$K,7,FALSE))</f>
        <v/>
      </c>
      <c r="J2178" s="13" t="str">
        <f>IF($C2178="","",$H2178+$I2178)</f>
        <v/>
      </c>
      <c r="K2178" s="13" t="str">
        <f>IF($C2178="","",SUMIFS(Banque_Transactions!$E:$E,Banque_Transactions!$G:$G,$C2178&amp;"-"&amp;$B2178))</f>
        <v/>
      </c>
      <c r="L2178" s="13" t="str">
        <f>IF($C2178="","",$J2178-$K2178)</f>
        <v/>
      </c>
      <c r="M2178" t="str">
        <f>IF($C2178="","",IF($L2178&lt;=0,"Payé",IF($K2178=0,"Impayé","Partiel")))</f>
        <v/>
      </c>
    </row>
    <row r="2179" spans="1:13" ht="15">
      <c r="A2179" s="17"/>
      <c r="B2179" t="str">
        <f>IF($A2179="","",YEAR($A2179)*100+MONTH($A2179))</f>
        <v/>
      </c>
      <c r="D2179" t="str">
        <f>IF($C2179="","",VLOOKUP($C2179,Baux!$A:$K,2,FALSE))</f>
        <v/>
      </c>
      <c r="E2179" t="str">
        <f>IF($C2179="","",VLOOKUP(VLOOKUP($C2179,Baux!$A:$K,3,FALSE),Locataires!$A:$I,2,FALSE))</f>
        <v/>
      </c>
      <c r="F2179" t="str">
        <f>IF($C2179="","",VLOOKUP($C2179,Baux!$A:$K,8,FALSE))</f>
        <v/>
      </c>
      <c r="G2179" s="12" t="str">
        <f>IF(OR($A2179="",$F2179=""),"",DATE(YEAR($A2179),MONTH($A2179),$F2179))</f>
        <v/>
      </c>
      <c r="H2179" s="13" t="str">
        <f>IF($C2179="","",VLOOKUP($C2179,Baux!$A:$K,6,FALSE))</f>
        <v/>
      </c>
      <c r="I2179" s="13" t="str">
        <f>IF($C2179="","",VLOOKUP($C2179,Baux!$A:$K,7,FALSE))</f>
        <v/>
      </c>
      <c r="J2179" s="13" t="str">
        <f>IF($C2179="","",$H2179+$I2179)</f>
        <v/>
      </c>
      <c r="K2179" s="13" t="str">
        <f>IF($C2179="","",SUMIFS(Banque_Transactions!$E:$E,Banque_Transactions!$G:$G,$C2179&amp;"-"&amp;$B2179))</f>
        <v/>
      </c>
      <c r="L2179" s="13" t="str">
        <f>IF($C2179="","",$J2179-$K2179)</f>
        <v/>
      </c>
      <c r="M2179" t="str">
        <f>IF($C2179="","",IF($L2179&lt;=0,"Payé",IF($K2179=0,"Impayé","Partiel")))</f>
        <v/>
      </c>
    </row>
    <row r="2180" spans="1:13" ht="15">
      <c r="A2180" s="17"/>
      <c r="B2180" t="str">
        <f>IF($A2180="","",YEAR($A2180)*100+MONTH($A2180))</f>
        <v/>
      </c>
      <c r="D2180" t="str">
        <f>IF($C2180="","",VLOOKUP($C2180,Baux!$A:$K,2,FALSE))</f>
        <v/>
      </c>
      <c r="E2180" t="str">
        <f>IF($C2180="","",VLOOKUP(VLOOKUP($C2180,Baux!$A:$K,3,FALSE),Locataires!$A:$I,2,FALSE))</f>
        <v/>
      </c>
      <c r="F2180" t="str">
        <f>IF($C2180="","",VLOOKUP($C2180,Baux!$A:$K,8,FALSE))</f>
        <v/>
      </c>
      <c r="G2180" s="12" t="str">
        <f>IF(OR($A2180="",$F2180=""),"",DATE(YEAR($A2180),MONTH($A2180),$F2180))</f>
        <v/>
      </c>
      <c r="H2180" s="13" t="str">
        <f>IF($C2180="","",VLOOKUP($C2180,Baux!$A:$K,6,FALSE))</f>
        <v/>
      </c>
      <c r="I2180" s="13" t="str">
        <f>IF($C2180="","",VLOOKUP($C2180,Baux!$A:$K,7,FALSE))</f>
        <v/>
      </c>
      <c r="J2180" s="13" t="str">
        <f>IF($C2180="","",$H2180+$I2180)</f>
        <v/>
      </c>
      <c r="K2180" s="13" t="str">
        <f>IF($C2180="","",SUMIFS(Banque_Transactions!$E:$E,Banque_Transactions!$G:$G,$C2180&amp;"-"&amp;$B2180))</f>
        <v/>
      </c>
      <c r="L2180" s="13" t="str">
        <f>IF($C2180="","",$J2180-$K2180)</f>
        <v/>
      </c>
      <c r="M2180" t="str">
        <f>IF($C2180="","",IF($L2180&lt;=0,"Payé",IF($K2180=0,"Impayé","Partiel")))</f>
        <v/>
      </c>
    </row>
    <row r="2181" spans="1:13" ht="15">
      <c r="A2181" s="17"/>
      <c r="B2181" t="str">
        <f>IF($A2181="","",YEAR($A2181)*100+MONTH($A2181))</f>
        <v/>
      </c>
      <c r="D2181" t="str">
        <f>IF($C2181="","",VLOOKUP($C2181,Baux!$A:$K,2,FALSE))</f>
        <v/>
      </c>
      <c r="E2181" t="str">
        <f>IF($C2181="","",VLOOKUP(VLOOKUP($C2181,Baux!$A:$K,3,FALSE),Locataires!$A:$I,2,FALSE))</f>
        <v/>
      </c>
      <c r="F2181" t="str">
        <f>IF($C2181="","",VLOOKUP($C2181,Baux!$A:$K,8,FALSE))</f>
        <v/>
      </c>
      <c r="G2181" s="12" t="str">
        <f>IF(OR($A2181="",$F2181=""),"",DATE(YEAR($A2181),MONTH($A2181),$F2181))</f>
        <v/>
      </c>
      <c r="H2181" s="13" t="str">
        <f>IF($C2181="","",VLOOKUP($C2181,Baux!$A:$K,6,FALSE))</f>
        <v/>
      </c>
      <c r="I2181" s="13" t="str">
        <f>IF($C2181="","",VLOOKUP($C2181,Baux!$A:$K,7,FALSE))</f>
        <v/>
      </c>
      <c r="J2181" s="13" t="str">
        <f>IF($C2181="","",$H2181+$I2181)</f>
        <v/>
      </c>
      <c r="K2181" s="13" t="str">
        <f>IF($C2181="","",SUMIFS(Banque_Transactions!$E:$E,Banque_Transactions!$G:$G,$C2181&amp;"-"&amp;$B2181))</f>
        <v/>
      </c>
      <c r="L2181" s="13" t="str">
        <f>IF($C2181="","",$J2181-$K2181)</f>
        <v/>
      </c>
      <c r="M2181" t="str">
        <f>IF($C2181="","",IF($L2181&lt;=0,"Payé",IF($K2181=0,"Impayé","Partiel")))</f>
        <v/>
      </c>
    </row>
    <row r="2182" spans="1:13" ht="15">
      <c r="A2182" s="17"/>
      <c r="B2182" t="str">
        <f>IF($A2182="","",YEAR($A2182)*100+MONTH($A2182))</f>
        <v/>
      </c>
      <c r="D2182" t="str">
        <f>IF($C2182="","",VLOOKUP($C2182,Baux!$A:$K,2,FALSE))</f>
        <v/>
      </c>
      <c r="E2182" t="str">
        <f>IF($C2182="","",VLOOKUP(VLOOKUP($C2182,Baux!$A:$K,3,FALSE),Locataires!$A:$I,2,FALSE))</f>
        <v/>
      </c>
      <c r="F2182" t="str">
        <f>IF($C2182="","",VLOOKUP($C2182,Baux!$A:$K,8,FALSE))</f>
        <v/>
      </c>
      <c r="G2182" s="12" t="str">
        <f>IF(OR($A2182="",$F2182=""),"",DATE(YEAR($A2182),MONTH($A2182),$F2182))</f>
        <v/>
      </c>
      <c r="H2182" s="13" t="str">
        <f>IF($C2182="","",VLOOKUP($C2182,Baux!$A:$K,6,FALSE))</f>
        <v/>
      </c>
      <c r="I2182" s="13" t="str">
        <f>IF($C2182="","",VLOOKUP($C2182,Baux!$A:$K,7,FALSE))</f>
        <v/>
      </c>
      <c r="J2182" s="13" t="str">
        <f>IF($C2182="","",$H2182+$I2182)</f>
        <v/>
      </c>
      <c r="K2182" s="13" t="str">
        <f>IF($C2182="","",SUMIFS(Banque_Transactions!$E:$E,Banque_Transactions!$G:$G,$C2182&amp;"-"&amp;$B2182))</f>
        <v/>
      </c>
      <c r="L2182" s="13" t="str">
        <f>IF($C2182="","",$J2182-$K2182)</f>
        <v/>
      </c>
      <c r="M2182" t="str">
        <f>IF($C2182="","",IF($L2182&lt;=0,"Payé",IF($K2182=0,"Impayé","Partiel")))</f>
        <v/>
      </c>
    </row>
    <row r="2183" spans="1:13" ht="15">
      <c r="A2183" s="17"/>
      <c r="B2183" t="str">
        <f>IF($A2183="","",YEAR($A2183)*100+MONTH($A2183))</f>
        <v/>
      </c>
      <c r="D2183" t="str">
        <f>IF($C2183="","",VLOOKUP($C2183,Baux!$A:$K,2,FALSE))</f>
        <v/>
      </c>
      <c r="E2183" t="str">
        <f>IF($C2183="","",VLOOKUP(VLOOKUP($C2183,Baux!$A:$K,3,FALSE),Locataires!$A:$I,2,FALSE))</f>
        <v/>
      </c>
      <c r="F2183" t="str">
        <f>IF($C2183="","",VLOOKUP($C2183,Baux!$A:$K,8,FALSE))</f>
        <v/>
      </c>
      <c r="G2183" s="12" t="str">
        <f>IF(OR($A2183="",$F2183=""),"",DATE(YEAR($A2183),MONTH($A2183),$F2183))</f>
        <v/>
      </c>
      <c r="H2183" s="13" t="str">
        <f>IF($C2183="","",VLOOKUP($C2183,Baux!$A:$K,6,FALSE))</f>
        <v/>
      </c>
      <c r="I2183" s="13" t="str">
        <f>IF($C2183="","",VLOOKUP($C2183,Baux!$A:$K,7,FALSE))</f>
        <v/>
      </c>
      <c r="J2183" s="13" t="str">
        <f>IF($C2183="","",$H2183+$I2183)</f>
        <v/>
      </c>
      <c r="K2183" s="13" t="str">
        <f>IF($C2183="","",SUMIFS(Banque_Transactions!$E:$E,Banque_Transactions!$G:$G,$C2183&amp;"-"&amp;$B2183))</f>
        <v/>
      </c>
      <c r="L2183" s="13" t="str">
        <f>IF($C2183="","",$J2183-$K2183)</f>
        <v/>
      </c>
      <c r="M2183" t="str">
        <f>IF($C2183="","",IF($L2183&lt;=0,"Payé",IF($K2183=0,"Impayé","Partiel")))</f>
        <v/>
      </c>
    </row>
    <row r="2184" spans="1:13" ht="15">
      <c r="A2184" s="17"/>
      <c r="B2184" t="str">
        <f>IF($A2184="","",YEAR($A2184)*100+MONTH($A2184))</f>
        <v/>
      </c>
      <c r="D2184" t="str">
        <f>IF($C2184="","",VLOOKUP($C2184,Baux!$A:$K,2,FALSE))</f>
        <v/>
      </c>
      <c r="E2184" t="str">
        <f>IF($C2184="","",VLOOKUP(VLOOKUP($C2184,Baux!$A:$K,3,FALSE),Locataires!$A:$I,2,FALSE))</f>
        <v/>
      </c>
      <c r="F2184" t="str">
        <f>IF($C2184="","",VLOOKUP($C2184,Baux!$A:$K,8,FALSE))</f>
        <v/>
      </c>
      <c r="G2184" s="12" t="str">
        <f>IF(OR($A2184="",$F2184=""),"",DATE(YEAR($A2184),MONTH($A2184),$F2184))</f>
        <v/>
      </c>
      <c r="H2184" s="13" t="str">
        <f>IF($C2184="","",VLOOKUP($C2184,Baux!$A:$K,6,FALSE))</f>
        <v/>
      </c>
      <c r="I2184" s="13" t="str">
        <f>IF($C2184="","",VLOOKUP($C2184,Baux!$A:$K,7,FALSE))</f>
        <v/>
      </c>
      <c r="J2184" s="13" t="str">
        <f>IF($C2184="","",$H2184+$I2184)</f>
        <v/>
      </c>
      <c r="K2184" s="13" t="str">
        <f>IF($C2184="","",SUMIFS(Banque_Transactions!$E:$E,Banque_Transactions!$G:$G,$C2184&amp;"-"&amp;$B2184))</f>
        <v/>
      </c>
      <c r="L2184" s="13" t="str">
        <f>IF($C2184="","",$J2184-$K2184)</f>
        <v/>
      </c>
      <c r="M2184" t="str">
        <f>IF($C2184="","",IF($L2184&lt;=0,"Payé",IF($K2184=0,"Impayé","Partiel")))</f>
        <v/>
      </c>
    </row>
    <row r="2185" spans="1:13" ht="15">
      <c r="A2185" s="17"/>
      <c r="B2185" t="str">
        <f>IF($A2185="","",YEAR($A2185)*100+MONTH($A2185))</f>
        <v/>
      </c>
      <c r="D2185" t="str">
        <f>IF($C2185="","",VLOOKUP($C2185,Baux!$A:$K,2,FALSE))</f>
        <v/>
      </c>
      <c r="E2185" t="str">
        <f>IF($C2185="","",VLOOKUP(VLOOKUP($C2185,Baux!$A:$K,3,FALSE),Locataires!$A:$I,2,FALSE))</f>
        <v/>
      </c>
      <c r="F2185" t="str">
        <f>IF($C2185="","",VLOOKUP($C2185,Baux!$A:$K,8,FALSE))</f>
        <v/>
      </c>
      <c r="G2185" s="12" t="str">
        <f>IF(OR($A2185="",$F2185=""),"",DATE(YEAR($A2185),MONTH($A2185),$F2185))</f>
        <v/>
      </c>
      <c r="H2185" s="13" t="str">
        <f>IF($C2185="","",VLOOKUP($C2185,Baux!$A:$K,6,FALSE))</f>
        <v/>
      </c>
      <c r="I2185" s="13" t="str">
        <f>IF($C2185="","",VLOOKUP($C2185,Baux!$A:$K,7,FALSE))</f>
        <v/>
      </c>
      <c r="J2185" s="13" t="str">
        <f>IF($C2185="","",$H2185+$I2185)</f>
        <v/>
      </c>
      <c r="K2185" s="13" t="str">
        <f>IF($C2185="","",SUMIFS(Banque_Transactions!$E:$E,Banque_Transactions!$G:$G,$C2185&amp;"-"&amp;$B2185))</f>
        <v/>
      </c>
      <c r="L2185" s="13" t="str">
        <f>IF($C2185="","",$J2185-$K2185)</f>
        <v/>
      </c>
      <c r="M2185" t="str">
        <f>IF($C2185="","",IF($L2185&lt;=0,"Payé",IF($K2185=0,"Impayé","Partiel")))</f>
        <v/>
      </c>
    </row>
    <row r="2186" spans="1:13" ht="15">
      <c r="A2186" s="17"/>
      <c r="B2186" t="str">
        <f>IF($A2186="","",YEAR($A2186)*100+MONTH($A2186))</f>
        <v/>
      </c>
      <c r="D2186" t="str">
        <f>IF($C2186="","",VLOOKUP($C2186,Baux!$A:$K,2,FALSE))</f>
        <v/>
      </c>
      <c r="E2186" t="str">
        <f>IF($C2186="","",VLOOKUP(VLOOKUP($C2186,Baux!$A:$K,3,FALSE),Locataires!$A:$I,2,FALSE))</f>
        <v/>
      </c>
      <c r="F2186" t="str">
        <f>IF($C2186="","",VLOOKUP($C2186,Baux!$A:$K,8,FALSE))</f>
        <v/>
      </c>
      <c r="G2186" s="12" t="str">
        <f>IF(OR($A2186="",$F2186=""),"",DATE(YEAR($A2186),MONTH($A2186),$F2186))</f>
        <v/>
      </c>
      <c r="H2186" s="13" t="str">
        <f>IF($C2186="","",VLOOKUP($C2186,Baux!$A:$K,6,FALSE))</f>
        <v/>
      </c>
      <c r="I2186" s="13" t="str">
        <f>IF($C2186="","",VLOOKUP($C2186,Baux!$A:$K,7,FALSE))</f>
        <v/>
      </c>
      <c r="J2186" s="13" t="str">
        <f>IF($C2186="","",$H2186+$I2186)</f>
        <v/>
      </c>
      <c r="K2186" s="13" t="str">
        <f>IF($C2186="","",SUMIFS(Banque_Transactions!$E:$E,Banque_Transactions!$G:$G,$C2186&amp;"-"&amp;$B2186))</f>
        <v/>
      </c>
      <c r="L2186" s="13" t="str">
        <f>IF($C2186="","",$J2186-$K2186)</f>
        <v/>
      </c>
      <c r="M2186" t="str">
        <f>IF($C2186="","",IF($L2186&lt;=0,"Payé",IF($K2186=0,"Impayé","Partiel")))</f>
        <v/>
      </c>
    </row>
    <row r="2187" spans="1:13" ht="15">
      <c r="A2187" s="17"/>
      <c r="B2187" t="str">
        <f>IF($A2187="","",YEAR($A2187)*100+MONTH($A2187))</f>
        <v/>
      </c>
      <c r="D2187" t="str">
        <f>IF($C2187="","",VLOOKUP($C2187,Baux!$A:$K,2,FALSE))</f>
        <v/>
      </c>
      <c r="E2187" t="str">
        <f>IF($C2187="","",VLOOKUP(VLOOKUP($C2187,Baux!$A:$K,3,FALSE),Locataires!$A:$I,2,FALSE))</f>
        <v/>
      </c>
      <c r="F2187" t="str">
        <f>IF($C2187="","",VLOOKUP($C2187,Baux!$A:$K,8,FALSE))</f>
        <v/>
      </c>
      <c r="G2187" s="12" t="str">
        <f>IF(OR($A2187="",$F2187=""),"",DATE(YEAR($A2187),MONTH($A2187),$F2187))</f>
        <v/>
      </c>
      <c r="H2187" s="13" t="str">
        <f>IF($C2187="","",VLOOKUP($C2187,Baux!$A:$K,6,FALSE))</f>
        <v/>
      </c>
      <c r="I2187" s="13" t="str">
        <f>IF($C2187="","",VLOOKUP($C2187,Baux!$A:$K,7,FALSE))</f>
        <v/>
      </c>
      <c r="J2187" s="13" t="str">
        <f>IF($C2187="","",$H2187+$I2187)</f>
        <v/>
      </c>
      <c r="K2187" s="13" t="str">
        <f>IF($C2187="","",SUMIFS(Banque_Transactions!$E:$E,Banque_Transactions!$G:$G,$C2187&amp;"-"&amp;$B2187))</f>
        <v/>
      </c>
      <c r="L2187" s="13" t="str">
        <f>IF($C2187="","",$J2187-$K2187)</f>
        <v/>
      </c>
      <c r="M2187" t="str">
        <f>IF($C2187="","",IF($L2187&lt;=0,"Payé",IF($K2187=0,"Impayé","Partiel")))</f>
        <v/>
      </c>
    </row>
    <row r="2188" spans="1:13" ht="15">
      <c r="A2188" s="17"/>
      <c r="B2188" t="str">
        <f>IF($A2188="","",YEAR($A2188)*100+MONTH($A2188))</f>
        <v/>
      </c>
      <c r="D2188" t="str">
        <f>IF($C2188="","",VLOOKUP($C2188,Baux!$A:$K,2,FALSE))</f>
        <v/>
      </c>
      <c r="E2188" t="str">
        <f>IF($C2188="","",VLOOKUP(VLOOKUP($C2188,Baux!$A:$K,3,FALSE),Locataires!$A:$I,2,FALSE))</f>
        <v/>
      </c>
      <c r="F2188" t="str">
        <f>IF($C2188="","",VLOOKUP($C2188,Baux!$A:$K,8,FALSE))</f>
        <v/>
      </c>
      <c r="G2188" s="12" t="str">
        <f>IF(OR($A2188="",$F2188=""),"",DATE(YEAR($A2188),MONTH($A2188),$F2188))</f>
        <v/>
      </c>
      <c r="H2188" s="13" t="str">
        <f>IF($C2188="","",VLOOKUP($C2188,Baux!$A:$K,6,FALSE))</f>
        <v/>
      </c>
      <c r="I2188" s="13" t="str">
        <f>IF($C2188="","",VLOOKUP($C2188,Baux!$A:$K,7,FALSE))</f>
        <v/>
      </c>
      <c r="J2188" s="13" t="str">
        <f>IF($C2188="","",$H2188+$I2188)</f>
        <v/>
      </c>
      <c r="K2188" s="13" t="str">
        <f>IF($C2188="","",SUMIFS(Banque_Transactions!$E:$E,Banque_Transactions!$G:$G,$C2188&amp;"-"&amp;$B2188))</f>
        <v/>
      </c>
      <c r="L2188" s="13" t="str">
        <f>IF($C2188="","",$J2188-$K2188)</f>
        <v/>
      </c>
      <c r="M2188" t="str">
        <f>IF($C2188="","",IF($L2188&lt;=0,"Payé",IF($K2188=0,"Impayé","Partiel")))</f>
        <v/>
      </c>
    </row>
    <row r="2189" spans="1:13" ht="15">
      <c r="A2189" s="17"/>
      <c r="B2189" t="str">
        <f>IF($A2189="","",YEAR($A2189)*100+MONTH($A2189))</f>
        <v/>
      </c>
      <c r="D2189" t="str">
        <f>IF($C2189="","",VLOOKUP($C2189,Baux!$A:$K,2,FALSE))</f>
        <v/>
      </c>
      <c r="E2189" t="str">
        <f>IF($C2189="","",VLOOKUP(VLOOKUP($C2189,Baux!$A:$K,3,FALSE),Locataires!$A:$I,2,FALSE))</f>
        <v/>
      </c>
      <c r="F2189" t="str">
        <f>IF($C2189="","",VLOOKUP($C2189,Baux!$A:$K,8,FALSE))</f>
        <v/>
      </c>
      <c r="G2189" s="12" t="str">
        <f>IF(OR($A2189="",$F2189=""),"",DATE(YEAR($A2189),MONTH($A2189),$F2189))</f>
        <v/>
      </c>
      <c r="H2189" s="13" t="str">
        <f>IF($C2189="","",VLOOKUP($C2189,Baux!$A:$K,6,FALSE))</f>
        <v/>
      </c>
      <c r="I2189" s="13" t="str">
        <f>IF($C2189="","",VLOOKUP($C2189,Baux!$A:$K,7,FALSE))</f>
        <v/>
      </c>
      <c r="J2189" s="13" t="str">
        <f>IF($C2189="","",$H2189+$I2189)</f>
        <v/>
      </c>
      <c r="K2189" s="13" t="str">
        <f>IF($C2189="","",SUMIFS(Banque_Transactions!$E:$E,Banque_Transactions!$G:$G,$C2189&amp;"-"&amp;$B2189))</f>
        <v/>
      </c>
      <c r="L2189" s="13" t="str">
        <f>IF($C2189="","",$J2189-$K2189)</f>
        <v/>
      </c>
      <c r="M2189" t="str">
        <f>IF($C2189="","",IF($L2189&lt;=0,"Payé",IF($K2189=0,"Impayé","Partiel")))</f>
        <v/>
      </c>
    </row>
    <row r="2190" spans="1:13" ht="15">
      <c r="A2190" s="17"/>
      <c r="B2190" t="str">
        <f>IF($A2190="","",YEAR($A2190)*100+MONTH($A2190))</f>
        <v/>
      </c>
      <c r="D2190" t="str">
        <f>IF($C2190="","",VLOOKUP($C2190,Baux!$A:$K,2,FALSE))</f>
        <v/>
      </c>
      <c r="E2190" t="str">
        <f>IF($C2190="","",VLOOKUP(VLOOKUP($C2190,Baux!$A:$K,3,FALSE),Locataires!$A:$I,2,FALSE))</f>
        <v/>
      </c>
      <c r="F2190" t="str">
        <f>IF($C2190="","",VLOOKUP($C2190,Baux!$A:$K,8,FALSE))</f>
        <v/>
      </c>
      <c r="G2190" s="12" t="str">
        <f>IF(OR($A2190="",$F2190=""),"",DATE(YEAR($A2190),MONTH($A2190),$F2190))</f>
        <v/>
      </c>
      <c r="H2190" s="13" t="str">
        <f>IF($C2190="","",VLOOKUP($C2190,Baux!$A:$K,6,FALSE))</f>
        <v/>
      </c>
      <c r="I2190" s="13" t="str">
        <f>IF($C2190="","",VLOOKUP($C2190,Baux!$A:$K,7,FALSE))</f>
        <v/>
      </c>
      <c r="J2190" s="13" t="str">
        <f>IF($C2190="","",$H2190+$I2190)</f>
        <v/>
      </c>
      <c r="K2190" s="13" t="str">
        <f>IF($C2190="","",SUMIFS(Banque_Transactions!$E:$E,Banque_Transactions!$G:$G,$C2190&amp;"-"&amp;$B2190))</f>
        <v/>
      </c>
      <c r="L2190" s="13" t="str">
        <f>IF($C2190="","",$J2190-$K2190)</f>
        <v/>
      </c>
      <c r="M2190" t="str">
        <f>IF($C2190="","",IF($L2190&lt;=0,"Payé",IF($K2190=0,"Impayé","Partiel")))</f>
        <v/>
      </c>
    </row>
    <row r="2191" spans="1:13" ht="15">
      <c r="A2191" s="17"/>
      <c r="B2191" t="str">
        <f>IF($A2191="","",YEAR($A2191)*100+MONTH($A2191))</f>
        <v/>
      </c>
      <c r="D2191" t="str">
        <f>IF($C2191="","",VLOOKUP($C2191,Baux!$A:$K,2,FALSE))</f>
        <v/>
      </c>
      <c r="E2191" t="str">
        <f>IF($C2191="","",VLOOKUP(VLOOKUP($C2191,Baux!$A:$K,3,FALSE),Locataires!$A:$I,2,FALSE))</f>
        <v/>
      </c>
      <c r="F2191" t="str">
        <f>IF($C2191="","",VLOOKUP($C2191,Baux!$A:$K,8,FALSE))</f>
        <v/>
      </c>
      <c r="G2191" s="12" t="str">
        <f>IF(OR($A2191="",$F2191=""),"",DATE(YEAR($A2191),MONTH($A2191),$F2191))</f>
        <v/>
      </c>
      <c r="H2191" s="13" t="str">
        <f>IF($C2191="","",VLOOKUP($C2191,Baux!$A:$K,6,FALSE))</f>
        <v/>
      </c>
      <c r="I2191" s="13" t="str">
        <f>IF($C2191="","",VLOOKUP($C2191,Baux!$A:$K,7,FALSE))</f>
        <v/>
      </c>
      <c r="J2191" s="13" t="str">
        <f>IF($C2191="","",$H2191+$I2191)</f>
        <v/>
      </c>
      <c r="K2191" s="13" t="str">
        <f>IF($C2191="","",SUMIFS(Banque_Transactions!$E:$E,Banque_Transactions!$G:$G,$C2191&amp;"-"&amp;$B2191))</f>
        <v/>
      </c>
      <c r="L2191" s="13" t="str">
        <f>IF($C2191="","",$J2191-$K2191)</f>
        <v/>
      </c>
      <c r="M2191" t="str">
        <f>IF($C2191="","",IF($L2191&lt;=0,"Payé",IF($K2191=0,"Impayé","Partiel")))</f>
        <v/>
      </c>
    </row>
    <row r="2192" spans="1:13" ht="15">
      <c r="A2192" s="17"/>
      <c r="B2192" t="str">
        <f>IF($A2192="","",YEAR($A2192)*100+MONTH($A2192))</f>
        <v/>
      </c>
      <c r="D2192" t="str">
        <f>IF($C2192="","",VLOOKUP($C2192,Baux!$A:$K,2,FALSE))</f>
        <v/>
      </c>
      <c r="E2192" t="str">
        <f>IF($C2192="","",VLOOKUP(VLOOKUP($C2192,Baux!$A:$K,3,FALSE),Locataires!$A:$I,2,FALSE))</f>
        <v/>
      </c>
      <c r="F2192" t="str">
        <f>IF($C2192="","",VLOOKUP($C2192,Baux!$A:$K,8,FALSE))</f>
        <v/>
      </c>
      <c r="G2192" s="12" t="str">
        <f>IF(OR($A2192="",$F2192=""),"",DATE(YEAR($A2192),MONTH($A2192),$F2192))</f>
        <v/>
      </c>
      <c r="H2192" s="13" t="str">
        <f>IF($C2192="","",VLOOKUP($C2192,Baux!$A:$K,6,FALSE))</f>
        <v/>
      </c>
      <c r="I2192" s="13" t="str">
        <f>IF($C2192="","",VLOOKUP($C2192,Baux!$A:$K,7,FALSE))</f>
        <v/>
      </c>
      <c r="J2192" s="13" t="str">
        <f>IF($C2192="","",$H2192+$I2192)</f>
        <v/>
      </c>
      <c r="K2192" s="13" t="str">
        <f>IF($C2192="","",SUMIFS(Banque_Transactions!$E:$E,Banque_Transactions!$G:$G,$C2192&amp;"-"&amp;$B2192))</f>
        <v/>
      </c>
      <c r="L2192" s="13" t="str">
        <f>IF($C2192="","",$J2192-$K2192)</f>
        <v/>
      </c>
      <c r="M2192" t="str">
        <f>IF($C2192="","",IF($L2192&lt;=0,"Payé",IF($K2192=0,"Impayé","Partiel")))</f>
        <v/>
      </c>
    </row>
    <row r="2193" spans="1:13" ht="15">
      <c r="A2193" s="17"/>
      <c r="B2193" t="str">
        <f>IF($A2193="","",YEAR($A2193)*100+MONTH($A2193))</f>
        <v/>
      </c>
      <c r="D2193" t="str">
        <f>IF($C2193="","",VLOOKUP($C2193,Baux!$A:$K,2,FALSE))</f>
        <v/>
      </c>
      <c r="E2193" t="str">
        <f>IF($C2193="","",VLOOKUP(VLOOKUP($C2193,Baux!$A:$K,3,FALSE),Locataires!$A:$I,2,FALSE))</f>
        <v/>
      </c>
      <c r="F2193" t="str">
        <f>IF($C2193="","",VLOOKUP($C2193,Baux!$A:$K,8,FALSE))</f>
        <v/>
      </c>
      <c r="G2193" s="12" t="str">
        <f>IF(OR($A2193="",$F2193=""),"",DATE(YEAR($A2193),MONTH($A2193),$F2193))</f>
        <v/>
      </c>
      <c r="H2193" s="13" t="str">
        <f>IF($C2193="","",VLOOKUP($C2193,Baux!$A:$K,6,FALSE))</f>
        <v/>
      </c>
      <c r="I2193" s="13" t="str">
        <f>IF($C2193="","",VLOOKUP($C2193,Baux!$A:$K,7,FALSE))</f>
        <v/>
      </c>
      <c r="J2193" s="13" t="str">
        <f>IF($C2193="","",$H2193+$I2193)</f>
        <v/>
      </c>
      <c r="K2193" s="13" t="str">
        <f>IF($C2193="","",SUMIFS(Banque_Transactions!$E:$E,Banque_Transactions!$G:$G,$C2193&amp;"-"&amp;$B2193))</f>
        <v/>
      </c>
      <c r="L2193" s="13" t="str">
        <f>IF($C2193="","",$J2193-$K2193)</f>
        <v/>
      </c>
      <c r="M2193" t="str">
        <f>IF($C2193="","",IF($L2193&lt;=0,"Payé",IF($K2193=0,"Impayé","Partiel")))</f>
        <v/>
      </c>
    </row>
    <row r="2194" spans="1:13" ht="15">
      <c r="A2194" s="17"/>
      <c r="B2194" t="str">
        <f>IF($A2194="","",YEAR($A2194)*100+MONTH($A2194))</f>
        <v/>
      </c>
      <c r="D2194" t="str">
        <f>IF($C2194="","",VLOOKUP($C2194,Baux!$A:$K,2,FALSE))</f>
        <v/>
      </c>
      <c r="E2194" t="str">
        <f>IF($C2194="","",VLOOKUP(VLOOKUP($C2194,Baux!$A:$K,3,FALSE),Locataires!$A:$I,2,FALSE))</f>
        <v/>
      </c>
      <c r="F2194" t="str">
        <f>IF($C2194="","",VLOOKUP($C2194,Baux!$A:$K,8,FALSE))</f>
        <v/>
      </c>
      <c r="G2194" s="12" t="str">
        <f>IF(OR($A2194="",$F2194=""),"",DATE(YEAR($A2194),MONTH($A2194),$F2194))</f>
        <v/>
      </c>
      <c r="H2194" s="13" t="str">
        <f>IF($C2194="","",VLOOKUP($C2194,Baux!$A:$K,6,FALSE))</f>
        <v/>
      </c>
      <c r="I2194" s="13" t="str">
        <f>IF($C2194="","",VLOOKUP($C2194,Baux!$A:$K,7,FALSE))</f>
        <v/>
      </c>
      <c r="J2194" s="13" t="str">
        <f>IF($C2194="","",$H2194+$I2194)</f>
        <v/>
      </c>
      <c r="K2194" s="13" t="str">
        <f>IF($C2194="","",SUMIFS(Banque_Transactions!$E:$E,Banque_Transactions!$G:$G,$C2194&amp;"-"&amp;$B2194))</f>
        <v/>
      </c>
      <c r="L2194" s="13" t="str">
        <f>IF($C2194="","",$J2194-$K2194)</f>
        <v/>
      </c>
      <c r="M2194" t="str">
        <f>IF($C2194="","",IF($L2194&lt;=0,"Payé",IF($K2194=0,"Impayé","Partiel")))</f>
        <v/>
      </c>
    </row>
    <row r="2195" spans="1:13" ht="15">
      <c r="A2195" s="17"/>
      <c r="B2195" t="str">
        <f>IF($A2195="","",YEAR($A2195)*100+MONTH($A2195))</f>
        <v/>
      </c>
      <c r="D2195" t="str">
        <f>IF($C2195="","",VLOOKUP($C2195,Baux!$A:$K,2,FALSE))</f>
        <v/>
      </c>
      <c r="E2195" t="str">
        <f>IF($C2195="","",VLOOKUP(VLOOKUP($C2195,Baux!$A:$K,3,FALSE),Locataires!$A:$I,2,FALSE))</f>
        <v/>
      </c>
      <c r="F2195" t="str">
        <f>IF($C2195="","",VLOOKUP($C2195,Baux!$A:$K,8,FALSE))</f>
        <v/>
      </c>
      <c r="G2195" s="12" t="str">
        <f>IF(OR($A2195="",$F2195=""),"",DATE(YEAR($A2195),MONTH($A2195),$F2195))</f>
        <v/>
      </c>
      <c r="H2195" s="13" t="str">
        <f>IF($C2195="","",VLOOKUP($C2195,Baux!$A:$K,6,FALSE))</f>
        <v/>
      </c>
      <c r="I2195" s="13" t="str">
        <f>IF($C2195="","",VLOOKUP($C2195,Baux!$A:$K,7,FALSE))</f>
        <v/>
      </c>
      <c r="J2195" s="13" t="str">
        <f>IF($C2195="","",$H2195+$I2195)</f>
        <v/>
      </c>
      <c r="K2195" s="13" t="str">
        <f>IF($C2195="","",SUMIFS(Banque_Transactions!$E:$E,Banque_Transactions!$G:$G,$C2195&amp;"-"&amp;$B2195))</f>
        <v/>
      </c>
      <c r="L2195" s="13" t="str">
        <f>IF($C2195="","",$J2195-$K2195)</f>
        <v/>
      </c>
      <c r="M2195" t="str">
        <f>IF($C2195="","",IF($L2195&lt;=0,"Payé",IF($K2195=0,"Impayé","Partiel")))</f>
        <v/>
      </c>
    </row>
    <row r="2196" spans="1:13" ht="15">
      <c r="A2196" s="17"/>
      <c r="B2196" t="str">
        <f>IF($A2196="","",YEAR($A2196)*100+MONTH($A2196))</f>
        <v/>
      </c>
      <c r="D2196" t="str">
        <f>IF($C2196="","",VLOOKUP($C2196,Baux!$A:$K,2,FALSE))</f>
        <v/>
      </c>
      <c r="E2196" t="str">
        <f>IF($C2196="","",VLOOKUP(VLOOKUP($C2196,Baux!$A:$K,3,FALSE),Locataires!$A:$I,2,FALSE))</f>
        <v/>
      </c>
      <c r="F2196" t="str">
        <f>IF($C2196="","",VLOOKUP($C2196,Baux!$A:$K,8,FALSE))</f>
        <v/>
      </c>
      <c r="G2196" s="12" t="str">
        <f>IF(OR($A2196="",$F2196=""),"",DATE(YEAR($A2196),MONTH($A2196),$F2196))</f>
        <v/>
      </c>
      <c r="H2196" s="13" t="str">
        <f>IF($C2196="","",VLOOKUP($C2196,Baux!$A:$K,6,FALSE))</f>
        <v/>
      </c>
      <c r="I2196" s="13" t="str">
        <f>IF($C2196="","",VLOOKUP($C2196,Baux!$A:$K,7,FALSE))</f>
        <v/>
      </c>
      <c r="J2196" s="13" t="str">
        <f>IF($C2196="","",$H2196+$I2196)</f>
        <v/>
      </c>
      <c r="K2196" s="13" t="str">
        <f>IF($C2196="","",SUMIFS(Banque_Transactions!$E:$E,Banque_Transactions!$G:$G,$C2196&amp;"-"&amp;$B2196))</f>
        <v/>
      </c>
      <c r="L2196" s="13" t="str">
        <f>IF($C2196="","",$J2196-$K2196)</f>
        <v/>
      </c>
      <c r="M2196" t="str">
        <f>IF($C2196="","",IF($L2196&lt;=0,"Payé",IF($K2196=0,"Impayé","Partiel")))</f>
        <v/>
      </c>
    </row>
    <row r="2197" spans="1:13" ht="15">
      <c r="A2197" s="17"/>
      <c r="B2197" t="str">
        <f>IF($A2197="","",YEAR($A2197)*100+MONTH($A2197))</f>
        <v/>
      </c>
      <c r="D2197" t="str">
        <f>IF($C2197="","",VLOOKUP($C2197,Baux!$A:$K,2,FALSE))</f>
        <v/>
      </c>
      <c r="E2197" t="str">
        <f>IF($C2197="","",VLOOKUP(VLOOKUP($C2197,Baux!$A:$K,3,FALSE),Locataires!$A:$I,2,FALSE))</f>
        <v/>
      </c>
      <c r="F2197" t="str">
        <f>IF($C2197="","",VLOOKUP($C2197,Baux!$A:$K,8,FALSE))</f>
        <v/>
      </c>
      <c r="G2197" s="12" t="str">
        <f>IF(OR($A2197="",$F2197=""),"",DATE(YEAR($A2197),MONTH($A2197),$F2197))</f>
        <v/>
      </c>
      <c r="H2197" s="13" t="str">
        <f>IF($C2197="","",VLOOKUP($C2197,Baux!$A:$K,6,FALSE))</f>
        <v/>
      </c>
      <c r="I2197" s="13" t="str">
        <f>IF($C2197="","",VLOOKUP($C2197,Baux!$A:$K,7,FALSE))</f>
        <v/>
      </c>
      <c r="J2197" s="13" t="str">
        <f>IF($C2197="","",$H2197+$I2197)</f>
        <v/>
      </c>
      <c r="K2197" s="13" t="str">
        <f>IF($C2197="","",SUMIFS(Banque_Transactions!$E:$E,Banque_Transactions!$G:$G,$C2197&amp;"-"&amp;$B2197))</f>
        <v/>
      </c>
      <c r="L2197" s="13" t="str">
        <f>IF($C2197="","",$J2197-$K2197)</f>
        <v/>
      </c>
      <c r="M2197" t="str">
        <f>IF($C2197="","",IF($L2197&lt;=0,"Payé",IF($K2197=0,"Impayé","Partiel")))</f>
        <v/>
      </c>
    </row>
    <row r="2198" spans="1:13" ht="15">
      <c r="A2198" s="17"/>
      <c r="B2198" t="str">
        <f>IF($A2198="","",YEAR($A2198)*100+MONTH($A2198))</f>
        <v/>
      </c>
      <c r="D2198" t="str">
        <f>IF($C2198="","",VLOOKUP($C2198,Baux!$A:$K,2,FALSE))</f>
        <v/>
      </c>
      <c r="E2198" t="str">
        <f>IF($C2198="","",VLOOKUP(VLOOKUP($C2198,Baux!$A:$K,3,FALSE),Locataires!$A:$I,2,FALSE))</f>
        <v/>
      </c>
      <c r="F2198" t="str">
        <f>IF($C2198="","",VLOOKUP($C2198,Baux!$A:$K,8,FALSE))</f>
        <v/>
      </c>
      <c r="G2198" s="12" t="str">
        <f>IF(OR($A2198="",$F2198=""),"",DATE(YEAR($A2198),MONTH($A2198),$F2198))</f>
        <v/>
      </c>
      <c r="H2198" s="13" t="str">
        <f>IF($C2198="","",VLOOKUP($C2198,Baux!$A:$K,6,FALSE))</f>
        <v/>
      </c>
      <c r="I2198" s="13" t="str">
        <f>IF($C2198="","",VLOOKUP($C2198,Baux!$A:$K,7,FALSE))</f>
        <v/>
      </c>
      <c r="J2198" s="13" t="str">
        <f>IF($C2198="","",$H2198+$I2198)</f>
        <v/>
      </c>
      <c r="K2198" s="13" t="str">
        <f>IF($C2198="","",SUMIFS(Banque_Transactions!$E:$E,Banque_Transactions!$G:$G,$C2198&amp;"-"&amp;$B2198))</f>
        <v/>
      </c>
      <c r="L2198" s="13" t="str">
        <f>IF($C2198="","",$J2198-$K2198)</f>
        <v/>
      </c>
      <c r="M2198" t="str">
        <f>IF($C2198="","",IF($L2198&lt;=0,"Payé",IF($K2198=0,"Impayé","Partiel")))</f>
        <v/>
      </c>
    </row>
    <row r="2199" spans="1:13" ht="15">
      <c r="A2199" s="17"/>
      <c r="B2199" t="str">
        <f>IF($A2199="","",YEAR($A2199)*100+MONTH($A2199))</f>
        <v/>
      </c>
      <c r="D2199" t="str">
        <f>IF($C2199="","",VLOOKUP($C2199,Baux!$A:$K,2,FALSE))</f>
        <v/>
      </c>
      <c r="E2199" t="str">
        <f>IF($C2199="","",VLOOKUP(VLOOKUP($C2199,Baux!$A:$K,3,FALSE),Locataires!$A:$I,2,FALSE))</f>
        <v/>
      </c>
      <c r="F2199" t="str">
        <f>IF($C2199="","",VLOOKUP($C2199,Baux!$A:$K,8,FALSE))</f>
        <v/>
      </c>
      <c r="G2199" s="12" t="str">
        <f>IF(OR($A2199="",$F2199=""),"",DATE(YEAR($A2199),MONTH($A2199),$F2199))</f>
        <v/>
      </c>
      <c r="H2199" s="13" t="str">
        <f>IF($C2199="","",VLOOKUP($C2199,Baux!$A:$K,6,FALSE))</f>
        <v/>
      </c>
      <c r="I2199" s="13" t="str">
        <f>IF($C2199="","",VLOOKUP($C2199,Baux!$A:$K,7,FALSE))</f>
        <v/>
      </c>
      <c r="J2199" s="13" t="str">
        <f>IF($C2199="","",$H2199+$I2199)</f>
        <v/>
      </c>
      <c r="K2199" s="13" t="str">
        <f>IF($C2199="","",SUMIFS(Banque_Transactions!$E:$E,Banque_Transactions!$G:$G,$C2199&amp;"-"&amp;$B2199))</f>
        <v/>
      </c>
      <c r="L2199" s="13" t="str">
        <f>IF($C2199="","",$J2199-$K2199)</f>
        <v/>
      </c>
      <c r="M2199" t="str">
        <f>IF($C2199="","",IF($L2199&lt;=0,"Payé",IF($K2199=0,"Impayé","Partiel")))</f>
        <v/>
      </c>
    </row>
    <row r="2200" spans="1:13" ht="15">
      <c r="A2200" s="17"/>
      <c r="B2200" t="str">
        <f>IF($A2200="","",YEAR($A2200)*100+MONTH($A2200))</f>
        <v/>
      </c>
      <c r="D2200" t="str">
        <f>IF($C2200="","",VLOOKUP($C2200,Baux!$A:$K,2,FALSE))</f>
        <v/>
      </c>
      <c r="E2200" t="str">
        <f>IF($C2200="","",VLOOKUP(VLOOKUP($C2200,Baux!$A:$K,3,FALSE),Locataires!$A:$I,2,FALSE))</f>
        <v/>
      </c>
      <c r="F2200" t="str">
        <f>IF($C2200="","",VLOOKUP($C2200,Baux!$A:$K,8,FALSE))</f>
        <v/>
      </c>
      <c r="G2200" s="12" t="str">
        <f>IF(OR($A2200="",$F2200=""),"",DATE(YEAR($A2200),MONTH($A2200),$F2200))</f>
        <v/>
      </c>
      <c r="H2200" s="13" t="str">
        <f>IF($C2200="","",VLOOKUP($C2200,Baux!$A:$K,6,FALSE))</f>
        <v/>
      </c>
      <c r="I2200" s="13" t="str">
        <f>IF($C2200="","",VLOOKUP($C2200,Baux!$A:$K,7,FALSE))</f>
        <v/>
      </c>
      <c r="J2200" s="13" t="str">
        <f>IF($C2200="","",$H2200+$I2200)</f>
        <v/>
      </c>
      <c r="K2200" s="13" t="str">
        <f>IF($C2200="","",SUMIFS(Banque_Transactions!$E:$E,Banque_Transactions!$G:$G,$C2200&amp;"-"&amp;$B2200))</f>
        <v/>
      </c>
      <c r="L2200" s="13" t="str">
        <f>IF($C2200="","",$J2200-$K2200)</f>
        <v/>
      </c>
      <c r="M2200" t="str">
        <f>IF($C2200="","",IF($L2200&lt;=0,"Payé",IF($K2200=0,"Impayé","Partiel")))</f>
        <v/>
      </c>
    </row>
    <row r="2201" spans="1:13" ht="15">
      <c r="A2201" s="17"/>
      <c r="B2201" t="str">
        <f>IF($A2201="","",YEAR($A2201)*100+MONTH($A2201))</f>
        <v/>
      </c>
      <c r="D2201" t="str">
        <f>IF($C2201="","",VLOOKUP($C2201,Baux!$A:$K,2,FALSE))</f>
        <v/>
      </c>
      <c r="E2201" t="str">
        <f>IF($C2201="","",VLOOKUP(VLOOKUP($C2201,Baux!$A:$K,3,FALSE),Locataires!$A:$I,2,FALSE))</f>
        <v/>
      </c>
      <c r="F2201" t="str">
        <f>IF($C2201="","",VLOOKUP($C2201,Baux!$A:$K,8,FALSE))</f>
        <v/>
      </c>
      <c r="G2201" s="12" t="str">
        <f>IF(OR($A2201="",$F2201=""),"",DATE(YEAR($A2201),MONTH($A2201),$F2201))</f>
        <v/>
      </c>
      <c r="H2201" s="13" t="str">
        <f>IF($C2201="","",VLOOKUP($C2201,Baux!$A:$K,6,FALSE))</f>
        <v/>
      </c>
      <c r="I2201" s="13" t="str">
        <f>IF($C2201="","",VLOOKUP($C2201,Baux!$A:$K,7,FALSE))</f>
        <v/>
      </c>
      <c r="J2201" s="13" t="str">
        <f>IF($C2201="","",$H2201+$I2201)</f>
        <v/>
      </c>
      <c r="K2201" s="13" t="str">
        <f>IF($C2201="","",SUMIFS(Banque_Transactions!$E:$E,Banque_Transactions!$G:$G,$C2201&amp;"-"&amp;$B2201))</f>
        <v/>
      </c>
      <c r="L2201" s="13" t="str">
        <f>IF($C2201="","",$J2201-$K2201)</f>
        <v/>
      </c>
      <c r="M2201" t="str">
        <f>IF($C2201="","",IF($L2201&lt;=0,"Payé",IF($K2201=0,"Impayé","Partiel")))</f>
        <v/>
      </c>
    </row>
    <row r="2202" spans="1:13" ht="15">
      <c r="A2202" s="17"/>
      <c r="B2202" t="str">
        <f>IF($A2202="","",YEAR($A2202)*100+MONTH($A2202))</f>
        <v/>
      </c>
      <c r="D2202" t="str">
        <f>IF($C2202="","",VLOOKUP($C2202,Baux!$A:$K,2,FALSE))</f>
        <v/>
      </c>
      <c r="E2202" t="str">
        <f>IF($C2202="","",VLOOKUP(VLOOKUP($C2202,Baux!$A:$K,3,FALSE),Locataires!$A:$I,2,FALSE))</f>
        <v/>
      </c>
      <c r="F2202" t="str">
        <f>IF($C2202="","",VLOOKUP($C2202,Baux!$A:$K,8,FALSE))</f>
        <v/>
      </c>
      <c r="G2202" s="12" t="str">
        <f>IF(OR($A2202="",$F2202=""),"",DATE(YEAR($A2202),MONTH($A2202),$F2202))</f>
        <v/>
      </c>
      <c r="H2202" s="13" t="str">
        <f>IF($C2202="","",VLOOKUP($C2202,Baux!$A:$K,6,FALSE))</f>
        <v/>
      </c>
      <c r="I2202" s="13" t="str">
        <f>IF($C2202="","",VLOOKUP($C2202,Baux!$A:$K,7,FALSE))</f>
        <v/>
      </c>
      <c r="J2202" s="13" t="str">
        <f>IF($C2202="","",$H2202+$I2202)</f>
        <v/>
      </c>
      <c r="K2202" s="13" t="str">
        <f>IF($C2202="","",SUMIFS(Banque_Transactions!$E:$E,Banque_Transactions!$G:$G,$C2202&amp;"-"&amp;$B2202))</f>
        <v/>
      </c>
      <c r="L2202" s="13" t="str">
        <f>IF($C2202="","",$J2202-$K2202)</f>
        <v/>
      </c>
      <c r="M2202" t="str">
        <f>IF($C2202="","",IF($L2202&lt;=0,"Payé",IF($K2202=0,"Impayé","Partiel")))</f>
        <v/>
      </c>
    </row>
    <row r="2203" spans="1:13" ht="15">
      <c r="A2203" s="17"/>
      <c r="B2203" t="str">
        <f>IF($A2203="","",YEAR($A2203)*100+MONTH($A2203))</f>
        <v/>
      </c>
      <c r="D2203" t="str">
        <f>IF($C2203="","",VLOOKUP($C2203,Baux!$A:$K,2,FALSE))</f>
        <v/>
      </c>
      <c r="E2203" t="str">
        <f>IF($C2203="","",VLOOKUP(VLOOKUP($C2203,Baux!$A:$K,3,FALSE),Locataires!$A:$I,2,FALSE))</f>
        <v/>
      </c>
      <c r="F2203" t="str">
        <f>IF($C2203="","",VLOOKUP($C2203,Baux!$A:$K,8,FALSE))</f>
        <v/>
      </c>
      <c r="G2203" s="12" t="str">
        <f>IF(OR($A2203="",$F2203=""),"",DATE(YEAR($A2203),MONTH($A2203),$F2203))</f>
        <v/>
      </c>
      <c r="H2203" s="13" t="str">
        <f>IF($C2203="","",VLOOKUP($C2203,Baux!$A:$K,6,FALSE))</f>
        <v/>
      </c>
      <c r="I2203" s="13" t="str">
        <f>IF($C2203="","",VLOOKUP($C2203,Baux!$A:$K,7,FALSE))</f>
        <v/>
      </c>
      <c r="J2203" s="13" t="str">
        <f>IF($C2203="","",$H2203+$I2203)</f>
        <v/>
      </c>
      <c r="K2203" s="13" t="str">
        <f>IF($C2203="","",SUMIFS(Banque_Transactions!$E:$E,Banque_Transactions!$G:$G,$C2203&amp;"-"&amp;$B2203))</f>
        <v/>
      </c>
      <c r="L2203" s="13" t="str">
        <f>IF($C2203="","",$J2203-$K2203)</f>
        <v/>
      </c>
      <c r="M2203" t="str">
        <f>IF($C2203="","",IF($L2203&lt;=0,"Payé",IF($K2203=0,"Impayé","Partiel")))</f>
        <v/>
      </c>
    </row>
    <row r="2204" spans="1:13" ht="15">
      <c r="A2204" s="17"/>
      <c r="B2204" t="str">
        <f>IF($A2204="","",YEAR($A2204)*100+MONTH($A2204))</f>
        <v/>
      </c>
      <c r="D2204" t="str">
        <f>IF($C2204="","",VLOOKUP($C2204,Baux!$A:$K,2,FALSE))</f>
        <v/>
      </c>
      <c r="E2204" t="str">
        <f>IF($C2204="","",VLOOKUP(VLOOKUP($C2204,Baux!$A:$K,3,FALSE),Locataires!$A:$I,2,FALSE))</f>
        <v/>
      </c>
      <c r="F2204" t="str">
        <f>IF($C2204="","",VLOOKUP($C2204,Baux!$A:$K,8,FALSE))</f>
        <v/>
      </c>
      <c r="G2204" s="12" t="str">
        <f>IF(OR($A2204="",$F2204=""),"",DATE(YEAR($A2204),MONTH($A2204),$F2204))</f>
        <v/>
      </c>
      <c r="H2204" s="13" t="str">
        <f>IF($C2204="","",VLOOKUP($C2204,Baux!$A:$K,6,FALSE))</f>
        <v/>
      </c>
      <c r="I2204" s="13" t="str">
        <f>IF($C2204="","",VLOOKUP($C2204,Baux!$A:$K,7,FALSE))</f>
        <v/>
      </c>
      <c r="J2204" s="13" t="str">
        <f>IF($C2204="","",$H2204+$I2204)</f>
        <v/>
      </c>
      <c r="K2204" s="13" t="str">
        <f>IF($C2204="","",SUMIFS(Banque_Transactions!$E:$E,Banque_Transactions!$G:$G,$C2204&amp;"-"&amp;$B2204))</f>
        <v/>
      </c>
      <c r="L2204" s="13" t="str">
        <f>IF($C2204="","",$J2204-$K2204)</f>
        <v/>
      </c>
      <c r="M2204" t="str">
        <f>IF($C2204="","",IF($L2204&lt;=0,"Payé",IF($K2204=0,"Impayé","Partiel")))</f>
        <v/>
      </c>
    </row>
    <row r="2205" spans="1:13" ht="15">
      <c r="A2205" s="17"/>
      <c r="B2205" t="str">
        <f>IF($A2205="","",YEAR($A2205)*100+MONTH($A2205))</f>
        <v/>
      </c>
      <c r="D2205" t="str">
        <f>IF($C2205="","",VLOOKUP($C2205,Baux!$A:$K,2,FALSE))</f>
        <v/>
      </c>
      <c r="E2205" t="str">
        <f>IF($C2205="","",VLOOKUP(VLOOKUP($C2205,Baux!$A:$K,3,FALSE),Locataires!$A:$I,2,FALSE))</f>
        <v/>
      </c>
      <c r="F2205" t="str">
        <f>IF($C2205="","",VLOOKUP($C2205,Baux!$A:$K,8,FALSE))</f>
        <v/>
      </c>
      <c r="G2205" s="12" t="str">
        <f>IF(OR($A2205="",$F2205=""),"",DATE(YEAR($A2205),MONTH($A2205),$F2205))</f>
        <v/>
      </c>
      <c r="H2205" s="13" t="str">
        <f>IF($C2205="","",VLOOKUP($C2205,Baux!$A:$K,6,FALSE))</f>
        <v/>
      </c>
      <c r="I2205" s="13" t="str">
        <f>IF($C2205="","",VLOOKUP($C2205,Baux!$A:$K,7,FALSE))</f>
        <v/>
      </c>
      <c r="J2205" s="13" t="str">
        <f>IF($C2205="","",$H2205+$I2205)</f>
        <v/>
      </c>
      <c r="K2205" s="13" t="str">
        <f>IF($C2205="","",SUMIFS(Banque_Transactions!$E:$E,Banque_Transactions!$G:$G,$C2205&amp;"-"&amp;$B2205))</f>
        <v/>
      </c>
      <c r="L2205" s="13" t="str">
        <f>IF($C2205="","",$J2205-$K2205)</f>
        <v/>
      </c>
      <c r="M2205" t="str">
        <f>IF($C2205="","",IF($L2205&lt;=0,"Payé",IF($K2205=0,"Impayé","Partiel")))</f>
        <v/>
      </c>
    </row>
    <row r="2206" spans="1:13" ht="15">
      <c r="A2206" s="17"/>
      <c r="B2206" t="str">
        <f>IF($A2206="","",YEAR($A2206)*100+MONTH($A2206))</f>
        <v/>
      </c>
      <c r="D2206" t="str">
        <f>IF($C2206="","",VLOOKUP($C2206,Baux!$A:$K,2,FALSE))</f>
        <v/>
      </c>
      <c r="E2206" t="str">
        <f>IF($C2206="","",VLOOKUP(VLOOKUP($C2206,Baux!$A:$K,3,FALSE),Locataires!$A:$I,2,FALSE))</f>
        <v/>
      </c>
      <c r="F2206" t="str">
        <f>IF($C2206="","",VLOOKUP($C2206,Baux!$A:$K,8,FALSE))</f>
        <v/>
      </c>
      <c r="G2206" s="12" t="str">
        <f>IF(OR($A2206="",$F2206=""),"",DATE(YEAR($A2206),MONTH($A2206),$F2206))</f>
        <v/>
      </c>
      <c r="H2206" s="13" t="str">
        <f>IF($C2206="","",VLOOKUP($C2206,Baux!$A:$K,6,FALSE))</f>
        <v/>
      </c>
      <c r="I2206" s="13" t="str">
        <f>IF($C2206="","",VLOOKUP($C2206,Baux!$A:$K,7,FALSE))</f>
        <v/>
      </c>
      <c r="J2206" s="13" t="str">
        <f>IF($C2206="","",$H2206+$I2206)</f>
        <v/>
      </c>
      <c r="K2206" s="13" t="str">
        <f>IF($C2206="","",SUMIFS(Banque_Transactions!$E:$E,Banque_Transactions!$G:$G,$C2206&amp;"-"&amp;$B2206))</f>
        <v/>
      </c>
      <c r="L2206" s="13" t="str">
        <f>IF($C2206="","",$J2206-$K2206)</f>
        <v/>
      </c>
      <c r="M2206" t="str">
        <f>IF($C2206="","",IF($L2206&lt;=0,"Payé",IF($K2206=0,"Impayé","Partiel")))</f>
        <v/>
      </c>
    </row>
    <row r="2207" spans="1:13" ht="15">
      <c r="A2207" s="17"/>
      <c r="B2207" t="str">
        <f>IF($A2207="","",YEAR($A2207)*100+MONTH($A2207))</f>
        <v/>
      </c>
      <c r="D2207" t="str">
        <f>IF($C2207="","",VLOOKUP($C2207,Baux!$A:$K,2,FALSE))</f>
        <v/>
      </c>
      <c r="E2207" t="str">
        <f>IF($C2207="","",VLOOKUP(VLOOKUP($C2207,Baux!$A:$K,3,FALSE),Locataires!$A:$I,2,FALSE))</f>
        <v/>
      </c>
      <c r="F2207" t="str">
        <f>IF($C2207="","",VLOOKUP($C2207,Baux!$A:$K,8,FALSE))</f>
        <v/>
      </c>
      <c r="G2207" s="12" t="str">
        <f>IF(OR($A2207="",$F2207=""),"",DATE(YEAR($A2207),MONTH($A2207),$F2207))</f>
        <v/>
      </c>
      <c r="H2207" s="13" t="str">
        <f>IF($C2207="","",VLOOKUP($C2207,Baux!$A:$K,6,FALSE))</f>
        <v/>
      </c>
      <c r="I2207" s="13" t="str">
        <f>IF($C2207="","",VLOOKUP($C2207,Baux!$A:$K,7,FALSE))</f>
        <v/>
      </c>
      <c r="J2207" s="13" t="str">
        <f>IF($C2207="","",$H2207+$I2207)</f>
        <v/>
      </c>
      <c r="K2207" s="13" t="str">
        <f>IF($C2207="","",SUMIFS(Banque_Transactions!$E:$E,Banque_Transactions!$G:$G,$C2207&amp;"-"&amp;$B2207))</f>
        <v/>
      </c>
      <c r="L2207" s="13" t="str">
        <f>IF($C2207="","",$J2207-$K2207)</f>
        <v/>
      </c>
      <c r="M2207" t="str">
        <f>IF($C2207="","",IF($L2207&lt;=0,"Payé",IF($K2207=0,"Impayé","Partiel")))</f>
        <v/>
      </c>
    </row>
    <row r="2208" spans="1:13" ht="15">
      <c r="A2208" s="17"/>
      <c r="B2208" t="str">
        <f>IF($A2208="","",YEAR($A2208)*100+MONTH($A2208))</f>
        <v/>
      </c>
      <c r="D2208" t="str">
        <f>IF($C2208="","",VLOOKUP($C2208,Baux!$A:$K,2,FALSE))</f>
        <v/>
      </c>
      <c r="E2208" t="str">
        <f>IF($C2208="","",VLOOKUP(VLOOKUP($C2208,Baux!$A:$K,3,FALSE),Locataires!$A:$I,2,FALSE))</f>
        <v/>
      </c>
      <c r="F2208" t="str">
        <f>IF($C2208="","",VLOOKUP($C2208,Baux!$A:$K,8,FALSE))</f>
        <v/>
      </c>
      <c r="G2208" s="12" t="str">
        <f>IF(OR($A2208="",$F2208=""),"",DATE(YEAR($A2208),MONTH($A2208),$F2208))</f>
        <v/>
      </c>
      <c r="H2208" s="13" t="str">
        <f>IF($C2208="","",VLOOKUP($C2208,Baux!$A:$K,6,FALSE))</f>
        <v/>
      </c>
      <c r="I2208" s="13" t="str">
        <f>IF($C2208="","",VLOOKUP($C2208,Baux!$A:$K,7,FALSE))</f>
        <v/>
      </c>
      <c r="J2208" s="13" t="str">
        <f>IF($C2208="","",$H2208+$I2208)</f>
        <v/>
      </c>
      <c r="K2208" s="13" t="str">
        <f>IF($C2208="","",SUMIFS(Banque_Transactions!$E:$E,Banque_Transactions!$G:$G,$C2208&amp;"-"&amp;$B2208))</f>
        <v/>
      </c>
      <c r="L2208" s="13" t="str">
        <f>IF($C2208="","",$J2208-$K2208)</f>
        <v/>
      </c>
      <c r="M2208" t="str">
        <f>IF($C2208="","",IF($L2208&lt;=0,"Payé",IF($K2208=0,"Impayé","Partiel")))</f>
        <v/>
      </c>
    </row>
    <row r="2209" spans="1:13" ht="15">
      <c r="A2209" s="17"/>
      <c r="B2209" t="str">
        <f>IF($A2209="","",YEAR($A2209)*100+MONTH($A2209))</f>
        <v/>
      </c>
      <c r="D2209" t="str">
        <f>IF($C2209="","",VLOOKUP($C2209,Baux!$A:$K,2,FALSE))</f>
        <v/>
      </c>
      <c r="E2209" t="str">
        <f>IF($C2209="","",VLOOKUP(VLOOKUP($C2209,Baux!$A:$K,3,FALSE),Locataires!$A:$I,2,FALSE))</f>
        <v/>
      </c>
      <c r="F2209" t="str">
        <f>IF($C2209="","",VLOOKUP($C2209,Baux!$A:$K,8,FALSE))</f>
        <v/>
      </c>
      <c r="G2209" s="12" t="str">
        <f>IF(OR($A2209="",$F2209=""),"",DATE(YEAR($A2209),MONTH($A2209),$F2209))</f>
        <v/>
      </c>
      <c r="H2209" s="13" t="str">
        <f>IF($C2209="","",VLOOKUP($C2209,Baux!$A:$K,6,FALSE))</f>
        <v/>
      </c>
      <c r="I2209" s="13" t="str">
        <f>IF($C2209="","",VLOOKUP($C2209,Baux!$A:$K,7,FALSE))</f>
        <v/>
      </c>
      <c r="J2209" s="13" t="str">
        <f>IF($C2209="","",$H2209+$I2209)</f>
        <v/>
      </c>
      <c r="K2209" s="13" t="str">
        <f>IF($C2209="","",SUMIFS(Banque_Transactions!$E:$E,Banque_Transactions!$G:$G,$C2209&amp;"-"&amp;$B2209))</f>
        <v/>
      </c>
      <c r="L2209" s="13" t="str">
        <f>IF($C2209="","",$J2209-$K2209)</f>
        <v/>
      </c>
      <c r="M2209" t="str">
        <f>IF($C2209="","",IF($L2209&lt;=0,"Payé",IF($K2209=0,"Impayé","Partiel")))</f>
        <v/>
      </c>
    </row>
    <row r="2210" spans="1:13" ht="15">
      <c r="A2210" s="17"/>
      <c r="B2210" t="str">
        <f>IF($A2210="","",YEAR($A2210)*100+MONTH($A2210))</f>
        <v/>
      </c>
      <c r="D2210" t="str">
        <f>IF($C2210="","",VLOOKUP($C2210,Baux!$A:$K,2,FALSE))</f>
        <v/>
      </c>
      <c r="E2210" t="str">
        <f>IF($C2210="","",VLOOKUP(VLOOKUP($C2210,Baux!$A:$K,3,FALSE),Locataires!$A:$I,2,FALSE))</f>
        <v/>
      </c>
      <c r="F2210" t="str">
        <f>IF($C2210="","",VLOOKUP($C2210,Baux!$A:$K,8,FALSE))</f>
        <v/>
      </c>
      <c r="G2210" s="12" t="str">
        <f>IF(OR($A2210="",$F2210=""),"",DATE(YEAR($A2210),MONTH($A2210),$F2210))</f>
        <v/>
      </c>
      <c r="H2210" s="13" t="str">
        <f>IF($C2210="","",VLOOKUP($C2210,Baux!$A:$K,6,FALSE))</f>
        <v/>
      </c>
      <c r="I2210" s="13" t="str">
        <f>IF($C2210="","",VLOOKUP($C2210,Baux!$A:$K,7,FALSE))</f>
        <v/>
      </c>
      <c r="J2210" s="13" t="str">
        <f>IF($C2210="","",$H2210+$I2210)</f>
        <v/>
      </c>
      <c r="K2210" s="13" t="str">
        <f>IF($C2210="","",SUMIFS(Banque_Transactions!$E:$E,Banque_Transactions!$G:$G,$C2210&amp;"-"&amp;$B2210))</f>
        <v/>
      </c>
      <c r="L2210" s="13" t="str">
        <f>IF($C2210="","",$J2210-$K2210)</f>
        <v/>
      </c>
      <c r="M2210" t="str">
        <f>IF($C2210="","",IF($L2210&lt;=0,"Payé",IF($K2210=0,"Impayé","Partiel")))</f>
        <v/>
      </c>
    </row>
    <row r="2211" spans="1:13" ht="15">
      <c r="A2211" s="17"/>
      <c r="B2211" t="str">
        <f>IF($A2211="","",YEAR($A2211)*100+MONTH($A2211))</f>
        <v/>
      </c>
      <c r="D2211" t="str">
        <f>IF($C2211="","",VLOOKUP($C2211,Baux!$A:$K,2,FALSE))</f>
        <v/>
      </c>
      <c r="E2211" t="str">
        <f>IF($C2211="","",VLOOKUP(VLOOKUP($C2211,Baux!$A:$K,3,FALSE),Locataires!$A:$I,2,FALSE))</f>
        <v/>
      </c>
      <c r="F2211" t="str">
        <f>IF($C2211="","",VLOOKUP($C2211,Baux!$A:$K,8,FALSE))</f>
        <v/>
      </c>
      <c r="G2211" s="12" t="str">
        <f>IF(OR($A2211="",$F2211=""),"",DATE(YEAR($A2211),MONTH($A2211),$F2211))</f>
        <v/>
      </c>
      <c r="H2211" s="13" t="str">
        <f>IF($C2211="","",VLOOKUP($C2211,Baux!$A:$K,6,FALSE))</f>
        <v/>
      </c>
      <c r="I2211" s="13" t="str">
        <f>IF($C2211="","",VLOOKUP($C2211,Baux!$A:$K,7,FALSE))</f>
        <v/>
      </c>
      <c r="J2211" s="13" t="str">
        <f>IF($C2211="","",$H2211+$I2211)</f>
        <v/>
      </c>
      <c r="K2211" s="13" t="str">
        <f>IF($C2211="","",SUMIFS(Banque_Transactions!$E:$E,Banque_Transactions!$G:$G,$C2211&amp;"-"&amp;$B2211))</f>
        <v/>
      </c>
      <c r="L2211" s="13" t="str">
        <f>IF($C2211="","",$J2211-$K2211)</f>
        <v/>
      </c>
      <c r="M2211" t="str">
        <f>IF($C2211="","",IF($L2211&lt;=0,"Payé",IF($K2211=0,"Impayé","Partiel")))</f>
        <v/>
      </c>
    </row>
    <row r="2212" spans="1:13" ht="15">
      <c r="A2212" s="17"/>
      <c r="B2212" t="str">
        <f>IF($A2212="","",YEAR($A2212)*100+MONTH($A2212))</f>
        <v/>
      </c>
      <c r="D2212" t="str">
        <f>IF($C2212="","",VLOOKUP($C2212,Baux!$A:$K,2,FALSE))</f>
        <v/>
      </c>
      <c r="E2212" t="str">
        <f>IF($C2212="","",VLOOKUP(VLOOKUP($C2212,Baux!$A:$K,3,FALSE),Locataires!$A:$I,2,FALSE))</f>
        <v/>
      </c>
      <c r="F2212" t="str">
        <f>IF($C2212="","",VLOOKUP($C2212,Baux!$A:$K,8,FALSE))</f>
        <v/>
      </c>
      <c r="G2212" s="12" t="str">
        <f>IF(OR($A2212="",$F2212=""),"",DATE(YEAR($A2212),MONTH($A2212),$F2212))</f>
        <v/>
      </c>
      <c r="H2212" s="13" t="str">
        <f>IF($C2212="","",VLOOKUP($C2212,Baux!$A:$K,6,FALSE))</f>
        <v/>
      </c>
      <c r="I2212" s="13" t="str">
        <f>IF($C2212="","",VLOOKUP($C2212,Baux!$A:$K,7,FALSE))</f>
        <v/>
      </c>
      <c r="J2212" s="13" t="str">
        <f>IF($C2212="","",$H2212+$I2212)</f>
        <v/>
      </c>
      <c r="K2212" s="13" t="str">
        <f>IF($C2212="","",SUMIFS(Banque_Transactions!$E:$E,Banque_Transactions!$G:$G,$C2212&amp;"-"&amp;$B2212))</f>
        <v/>
      </c>
      <c r="L2212" s="13" t="str">
        <f>IF($C2212="","",$J2212-$K2212)</f>
        <v/>
      </c>
      <c r="M2212" t="str">
        <f>IF($C2212="","",IF($L2212&lt;=0,"Payé",IF($K2212=0,"Impayé","Partiel")))</f>
        <v/>
      </c>
    </row>
    <row r="2213" spans="1:13" ht="15">
      <c r="A2213" s="17"/>
      <c r="B2213" t="str">
        <f>IF($A2213="","",YEAR($A2213)*100+MONTH($A2213))</f>
        <v/>
      </c>
      <c r="D2213" t="str">
        <f>IF($C2213="","",VLOOKUP($C2213,Baux!$A:$K,2,FALSE))</f>
        <v/>
      </c>
      <c r="E2213" t="str">
        <f>IF($C2213="","",VLOOKUP(VLOOKUP($C2213,Baux!$A:$K,3,FALSE),Locataires!$A:$I,2,FALSE))</f>
        <v/>
      </c>
      <c r="F2213" t="str">
        <f>IF($C2213="","",VLOOKUP($C2213,Baux!$A:$K,8,FALSE))</f>
        <v/>
      </c>
      <c r="G2213" s="12" t="str">
        <f>IF(OR($A2213="",$F2213=""),"",DATE(YEAR($A2213),MONTH($A2213),$F2213))</f>
        <v/>
      </c>
      <c r="H2213" s="13" t="str">
        <f>IF($C2213="","",VLOOKUP($C2213,Baux!$A:$K,6,FALSE))</f>
        <v/>
      </c>
      <c r="I2213" s="13" t="str">
        <f>IF($C2213="","",VLOOKUP($C2213,Baux!$A:$K,7,FALSE))</f>
        <v/>
      </c>
      <c r="J2213" s="13" t="str">
        <f>IF($C2213="","",$H2213+$I2213)</f>
        <v/>
      </c>
      <c r="K2213" s="13" t="str">
        <f>IF($C2213="","",SUMIFS(Banque_Transactions!$E:$E,Banque_Transactions!$G:$G,$C2213&amp;"-"&amp;$B2213))</f>
        <v/>
      </c>
      <c r="L2213" s="13" t="str">
        <f>IF($C2213="","",$J2213-$K2213)</f>
        <v/>
      </c>
      <c r="M2213" t="str">
        <f>IF($C2213="","",IF($L2213&lt;=0,"Payé",IF($K2213=0,"Impayé","Partiel")))</f>
        <v/>
      </c>
    </row>
    <row r="2214" spans="1:13" ht="15">
      <c r="A2214" s="17"/>
      <c r="B2214" t="str">
        <f>IF($A2214="","",YEAR($A2214)*100+MONTH($A2214))</f>
        <v/>
      </c>
      <c r="D2214" t="str">
        <f>IF($C2214="","",VLOOKUP($C2214,Baux!$A:$K,2,FALSE))</f>
        <v/>
      </c>
      <c r="E2214" t="str">
        <f>IF($C2214="","",VLOOKUP(VLOOKUP($C2214,Baux!$A:$K,3,FALSE),Locataires!$A:$I,2,FALSE))</f>
        <v/>
      </c>
      <c r="F2214" t="str">
        <f>IF($C2214="","",VLOOKUP($C2214,Baux!$A:$K,8,FALSE))</f>
        <v/>
      </c>
      <c r="G2214" s="12" t="str">
        <f>IF(OR($A2214="",$F2214=""),"",DATE(YEAR($A2214),MONTH($A2214),$F2214))</f>
        <v/>
      </c>
      <c r="H2214" s="13" t="str">
        <f>IF($C2214="","",VLOOKUP($C2214,Baux!$A:$K,6,FALSE))</f>
        <v/>
      </c>
      <c r="I2214" s="13" t="str">
        <f>IF($C2214="","",VLOOKUP($C2214,Baux!$A:$K,7,FALSE))</f>
        <v/>
      </c>
      <c r="J2214" s="13" t="str">
        <f>IF($C2214="","",$H2214+$I2214)</f>
        <v/>
      </c>
      <c r="K2214" s="13" t="str">
        <f>IF($C2214="","",SUMIFS(Banque_Transactions!$E:$E,Banque_Transactions!$G:$G,$C2214&amp;"-"&amp;$B2214))</f>
        <v/>
      </c>
      <c r="L2214" s="13" t="str">
        <f>IF($C2214="","",$J2214-$K2214)</f>
        <v/>
      </c>
      <c r="M2214" t="str">
        <f>IF($C2214="","",IF($L2214&lt;=0,"Payé",IF($K2214=0,"Impayé","Partiel")))</f>
        <v/>
      </c>
    </row>
    <row r="2215" spans="1:13" ht="15">
      <c r="A2215" s="17"/>
      <c r="B2215" t="str">
        <f>IF($A2215="","",YEAR($A2215)*100+MONTH($A2215))</f>
        <v/>
      </c>
      <c r="D2215" t="str">
        <f>IF($C2215="","",VLOOKUP($C2215,Baux!$A:$K,2,FALSE))</f>
        <v/>
      </c>
      <c r="E2215" t="str">
        <f>IF($C2215="","",VLOOKUP(VLOOKUP($C2215,Baux!$A:$K,3,FALSE),Locataires!$A:$I,2,FALSE))</f>
        <v/>
      </c>
      <c r="F2215" t="str">
        <f>IF($C2215="","",VLOOKUP($C2215,Baux!$A:$K,8,FALSE))</f>
        <v/>
      </c>
      <c r="G2215" s="12" t="str">
        <f>IF(OR($A2215="",$F2215=""),"",DATE(YEAR($A2215),MONTH($A2215),$F2215))</f>
        <v/>
      </c>
      <c r="H2215" s="13" t="str">
        <f>IF($C2215="","",VLOOKUP($C2215,Baux!$A:$K,6,FALSE))</f>
        <v/>
      </c>
      <c r="I2215" s="13" t="str">
        <f>IF($C2215="","",VLOOKUP($C2215,Baux!$A:$K,7,FALSE))</f>
        <v/>
      </c>
      <c r="J2215" s="13" t="str">
        <f>IF($C2215="","",$H2215+$I2215)</f>
        <v/>
      </c>
      <c r="K2215" s="13" t="str">
        <f>IF($C2215="","",SUMIFS(Banque_Transactions!$E:$E,Banque_Transactions!$G:$G,$C2215&amp;"-"&amp;$B2215))</f>
        <v/>
      </c>
      <c r="L2215" s="13" t="str">
        <f>IF($C2215="","",$J2215-$K2215)</f>
        <v/>
      </c>
      <c r="M2215" t="str">
        <f>IF($C2215="","",IF($L2215&lt;=0,"Payé",IF($K2215=0,"Impayé","Partiel")))</f>
        <v/>
      </c>
    </row>
    <row r="2216" spans="1:13" ht="15">
      <c r="A2216" s="17"/>
      <c r="B2216" t="str">
        <f>IF($A2216="","",YEAR($A2216)*100+MONTH($A2216))</f>
        <v/>
      </c>
      <c r="D2216" t="str">
        <f>IF($C2216="","",VLOOKUP($C2216,Baux!$A:$K,2,FALSE))</f>
        <v/>
      </c>
      <c r="E2216" t="str">
        <f>IF($C2216="","",VLOOKUP(VLOOKUP($C2216,Baux!$A:$K,3,FALSE),Locataires!$A:$I,2,FALSE))</f>
        <v/>
      </c>
      <c r="F2216" t="str">
        <f>IF($C2216="","",VLOOKUP($C2216,Baux!$A:$K,8,FALSE))</f>
        <v/>
      </c>
      <c r="G2216" s="12" t="str">
        <f>IF(OR($A2216="",$F2216=""),"",DATE(YEAR($A2216),MONTH($A2216),$F2216))</f>
        <v/>
      </c>
      <c r="H2216" s="13" t="str">
        <f>IF($C2216="","",VLOOKUP($C2216,Baux!$A:$K,6,FALSE))</f>
        <v/>
      </c>
      <c r="I2216" s="13" t="str">
        <f>IF($C2216="","",VLOOKUP($C2216,Baux!$A:$K,7,FALSE))</f>
        <v/>
      </c>
      <c r="J2216" s="13" t="str">
        <f>IF($C2216="","",$H2216+$I2216)</f>
        <v/>
      </c>
      <c r="K2216" s="13" t="str">
        <f>IF($C2216="","",SUMIFS(Banque_Transactions!$E:$E,Banque_Transactions!$G:$G,$C2216&amp;"-"&amp;$B2216))</f>
        <v/>
      </c>
      <c r="L2216" s="13" t="str">
        <f>IF($C2216="","",$J2216-$K2216)</f>
        <v/>
      </c>
      <c r="M2216" t="str">
        <f>IF($C2216="","",IF($L2216&lt;=0,"Payé",IF($K2216=0,"Impayé","Partiel")))</f>
        <v/>
      </c>
    </row>
    <row r="2217" spans="1:13" ht="15">
      <c r="A2217" s="17"/>
      <c r="B2217" t="str">
        <f>IF($A2217="","",YEAR($A2217)*100+MONTH($A2217))</f>
        <v/>
      </c>
      <c r="D2217" t="str">
        <f>IF($C2217="","",VLOOKUP($C2217,Baux!$A:$K,2,FALSE))</f>
        <v/>
      </c>
      <c r="E2217" t="str">
        <f>IF($C2217="","",VLOOKUP(VLOOKUP($C2217,Baux!$A:$K,3,FALSE),Locataires!$A:$I,2,FALSE))</f>
        <v/>
      </c>
      <c r="F2217" t="str">
        <f>IF($C2217="","",VLOOKUP($C2217,Baux!$A:$K,8,FALSE))</f>
        <v/>
      </c>
      <c r="G2217" s="12" t="str">
        <f>IF(OR($A2217="",$F2217=""),"",DATE(YEAR($A2217),MONTH($A2217),$F2217))</f>
        <v/>
      </c>
      <c r="H2217" s="13" t="str">
        <f>IF($C2217="","",VLOOKUP($C2217,Baux!$A:$K,6,FALSE))</f>
        <v/>
      </c>
      <c r="I2217" s="13" t="str">
        <f>IF($C2217="","",VLOOKUP($C2217,Baux!$A:$K,7,FALSE))</f>
        <v/>
      </c>
      <c r="J2217" s="13" t="str">
        <f>IF($C2217="","",$H2217+$I2217)</f>
        <v/>
      </c>
      <c r="K2217" s="13" t="str">
        <f>IF($C2217="","",SUMIFS(Banque_Transactions!$E:$E,Banque_Transactions!$G:$G,$C2217&amp;"-"&amp;$B2217))</f>
        <v/>
      </c>
      <c r="L2217" s="13" t="str">
        <f>IF($C2217="","",$J2217-$K2217)</f>
        <v/>
      </c>
      <c r="M2217" t="str">
        <f>IF($C2217="","",IF($L2217&lt;=0,"Payé",IF($K2217=0,"Impayé","Partiel")))</f>
        <v/>
      </c>
    </row>
    <row r="2218" spans="1:13" ht="15">
      <c r="A2218" s="17"/>
      <c r="B2218" t="str">
        <f>IF($A2218="","",YEAR($A2218)*100+MONTH($A2218))</f>
        <v/>
      </c>
      <c r="D2218" t="str">
        <f>IF($C2218="","",VLOOKUP($C2218,Baux!$A:$K,2,FALSE))</f>
        <v/>
      </c>
      <c r="E2218" t="str">
        <f>IF($C2218="","",VLOOKUP(VLOOKUP($C2218,Baux!$A:$K,3,FALSE),Locataires!$A:$I,2,FALSE))</f>
        <v/>
      </c>
      <c r="F2218" t="str">
        <f>IF($C2218="","",VLOOKUP($C2218,Baux!$A:$K,8,FALSE))</f>
        <v/>
      </c>
      <c r="G2218" s="12" t="str">
        <f>IF(OR($A2218="",$F2218=""),"",DATE(YEAR($A2218),MONTH($A2218),$F2218))</f>
        <v/>
      </c>
      <c r="H2218" s="13" t="str">
        <f>IF($C2218="","",VLOOKUP($C2218,Baux!$A:$K,6,FALSE))</f>
        <v/>
      </c>
      <c r="I2218" s="13" t="str">
        <f>IF($C2218="","",VLOOKUP($C2218,Baux!$A:$K,7,FALSE))</f>
        <v/>
      </c>
      <c r="J2218" s="13" t="str">
        <f>IF($C2218="","",$H2218+$I2218)</f>
        <v/>
      </c>
      <c r="K2218" s="13" t="str">
        <f>IF($C2218="","",SUMIFS(Banque_Transactions!$E:$E,Banque_Transactions!$G:$G,$C2218&amp;"-"&amp;$B2218))</f>
        <v/>
      </c>
      <c r="L2218" s="13" t="str">
        <f>IF($C2218="","",$J2218-$K2218)</f>
        <v/>
      </c>
      <c r="M2218" t="str">
        <f>IF($C2218="","",IF($L2218&lt;=0,"Payé",IF($K2218=0,"Impayé","Partiel")))</f>
        <v/>
      </c>
    </row>
    <row r="2219" spans="1:13" ht="15">
      <c r="A2219" s="17"/>
      <c r="B2219" t="str">
        <f>IF($A2219="","",YEAR($A2219)*100+MONTH($A2219))</f>
        <v/>
      </c>
      <c r="D2219" t="str">
        <f>IF($C2219="","",VLOOKUP($C2219,Baux!$A:$K,2,FALSE))</f>
        <v/>
      </c>
      <c r="E2219" t="str">
        <f>IF($C2219="","",VLOOKUP(VLOOKUP($C2219,Baux!$A:$K,3,FALSE),Locataires!$A:$I,2,FALSE))</f>
        <v/>
      </c>
      <c r="F2219" t="str">
        <f>IF($C2219="","",VLOOKUP($C2219,Baux!$A:$K,8,FALSE))</f>
        <v/>
      </c>
      <c r="G2219" s="12" t="str">
        <f>IF(OR($A2219="",$F2219=""),"",DATE(YEAR($A2219),MONTH($A2219),$F2219))</f>
        <v/>
      </c>
      <c r="H2219" s="13" t="str">
        <f>IF($C2219="","",VLOOKUP($C2219,Baux!$A:$K,6,FALSE))</f>
        <v/>
      </c>
      <c r="I2219" s="13" t="str">
        <f>IF($C2219="","",VLOOKUP($C2219,Baux!$A:$K,7,FALSE))</f>
        <v/>
      </c>
      <c r="J2219" s="13" t="str">
        <f>IF($C2219="","",$H2219+$I2219)</f>
        <v/>
      </c>
      <c r="K2219" s="13" t="str">
        <f>IF($C2219="","",SUMIFS(Banque_Transactions!$E:$E,Banque_Transactions!$G:$G,$C2219&amp;"-"&amp;$B2219))</f>
        <v/>
      </c>
      <c r="L2219" s="13" t="str">
        <f>IF($C2219="","",$J2219-$K2219)</f>
        <v/>
      </c>
      <c r="M2219" t="str">
        <f>IF($C2219="","",IF($L2219&lt;=0,"Payé",IF($K2219=0,"Impayé","Partiel")))</f>
        <v/>
      </c>
    </row>
    <row r="2220" spans="1:13" ht="15">
      <c r="A2220" s="17"/>
      <c r="B2220" t="str">
        <f>IF($A2220="","",YEAR($A2220)*100+MONTH($A2220))</f>
        <v/>
      </c>
      <c r="D2220" t="str">
        <f>IF($C2220="","",VLOOKUP($C2220,Baux!$A:$K,2,FALSE))</f>
        <v/>
      </c>
      <c r="E2220" t="str">
        <f>IF($C2220="","",VLOOKUP(VLOOKUP($C2220,Baux!$A:$K,3,FALSE),Locataires!$A:$I,2,FALSE))</f>
        <v/>
      </c>
      <c r="F2220" t="str">
        <f>IF($C2220="","",VLOOKUP($C2220,Baux!$A:$K,8,FALSE))</f>
        <v/>
      </c>
      <c r="G2220" s="12" t="str">
        <f>IF(OR($A2220="",$F2220=""),"",DATE(YEAR($A2220),MONTH($A2220),$F2220))</f>
        <v/>
      </c>
      <c r="H2220" s="13" t="str">
        <f>IF($C2220="","",VLOOKUP($C2220,Baux!$A:$K,6,FALSE))</f>
        <v/>
      </c>
      <c r="I2220" s="13" t="str">
        <f>IF($C2220="","",VLOOKUP($C2220,Baux!$A:$K,7,FALSE))</f>
        <v/>
      </c>
      <c r="J2220" s="13" t="str">
        <f>IF($C2220="","",$H2220+$I2220)</f>
        <v/>
      </c>
      <c r="K2220" s="13" t="str">
        <f>IF($C2220="","",SUMIFS(Banque_Transactions!$E:$E,Banque_Transactions!$G:$G,$C2220&amp;"-"&amp;$B2220))</f>
        <v/>
      </c>
      <c r="L2220" s="13" t="str">
        <f>IF($C2220="","",$J2220-$K2220)</f>
        <v/>
      </c>
      <c r="M2220" t="str">
        <f>IF($C2220="","",IF($L2220&lt;=0,"Payé",IF($K2220=0,"Impayé","Partiel")))</f>
        <v/>
      </c>
    </row>
    <row r="2221" spans="1:13" ht="15">
      <c r="A2221" s="17"/>
      <c r="B2221" t="str">
        <f>IF($A2221="","",YEAR($A2221)*100+MONTH($A2221))</f>
        <v/>
      </c>
      <c r="D2221" t="str">
        <f>IF($C2221="","",VLOOKUP($C2221,Baux!$A:$K,2,FALSE))</f>
        <v/>
      </c>
      <c r="E2221" t="str">
        <f>IF($C2221="","",VLOOKUP(VLOOKUP($C2221,Baux!$A:$K,3,FALSE),Locataires!$A:$I,2,FALSE))</f>
        <v/>
      </c>
      <c r="F2221" t="str">
        <f>IF($C2221="","",VLOOKUP($C2221,Baux!$A:$K,8,FALSE))</f>
        <v/>
      </c>
      <c r="G2221" s="12" t="str">
        <f>IF(OR($A2221="",$F2221=""),"",DATE(YEAR($A2221),MONTH($A2221),$F2221))</f>
        <v/>
      </c>
      <c r="H2221" s="13" t="str">
        <f>IF($C2221="","",VLOOKUP($C2221,Baux!$A:$K,6,FALSE))</f>
        <v/>
      </c>
      <c r="I2221" s="13" t="str">
        <f>IF($C2221="","",VLOOKUP($C2221,Baux!$A:$K,7,FALSE))</f>
        <v/>
      </c>
      <c r="J2221" s="13" t="str">
        <f>IF($C2221="","",$H2221+$I2221)</f>
        <v/>
      </c>
      <c r="K2221" s="13" t="str">
        <f>IF($C2221="","",SUMIFS(Banque_Transactions!$E:$E,Banque_Transactions!$G:$G,$C2221&amp;"-"&amp;$B2221))</f>
        <v/>
      </c>
      <c r="L2221" s="13" t="str">
        <f>IF($C2221="","",$J2221-$K2221)</f>
        <v/>
      </c>
      <c r="M2221" t="str">
        <f>IF($C2221="","",IF($L2221&lt;=0,"Payé",IF($K2221=0,"Impayé","Partiel")))</f>
        <v/>
      </c>
    </row>
    <row r="2222" spans="1:13" ht="15">
      <c r="A2222" s="17"/>
      <c r="B2222" t="str">
        <f>IF($A2222="","",YEAR($A2222)*100+MONTH($A2222))</f>
        <v/>
      </c>
      <c r="D2222" t="str">
        <f>IF($C2222="","",VLOOKUP($C2222,Baux!$A:$K,2,FALSE))</f>
        <v/>
      </c>
      <c r="E2222" t="str">
        <f>IF($C2222="","",VLOOKUP(VLOOKUP($C2222,Baux!$A:$K,3,FALSE),Locataires!$A:$I,2,FALSE))</f>
        <v/>
      </c>
      <c r="F2222" t="str">
        <f>IF($C2222="","",VLOOKUP($C2222,Baux!$A:$K,8,FALSE))</f>
        <v/>
      </c>
      <c r="G2222" s="12" t="str">
        <f>IF(OR($A2222="",$F2222=""),"",DATE(YEAR($A2222),MONTH($A2222),$F2222))</f>
        <v/>
      </c>
      <c r="H2222" s="13" t="str">
        <f>IF($C2222="","",VLOOKUP($C2222,Baux!$A:$K,6,FALSE))</f>
        <v/>
      </c>
      <c r="I2222" s="13" t="str">
        <f>IF($C2222="","",VLOOKUP($C2222,Baux!$A:$K,7,FALSE))</f>
        <v/>
      </c>
      <c r="J2222" s="13" t="str">
        <f>IF($C2222="","",$H2222+$I2222)</f>
        <v/>
      </c>
      <c r="K2222" s="13" t="str">
        <f>IF($C2222="","",SUMIFS(Banque_Transactions!$E:$E,Banque_Transactions!$G:$G,$C2222&amp;"-"&amp;$B2222))</f>
        <v/>
      </c>
      <c r="L2222" s="13" t="str">
        <f>IF($C2222="","",$J2222-$K2222)</f>
        <v/>
      </c>
      <c r="M2222" t="str">
        <f>IF($C2222="","",IF($L2222&lt;=0,"Payé",IF($K2222=0,"Impayé","Partiel")))</f>
        <v/>
      </c>
    </row>
    <row r="2223" spans="1:13" ht="15">
      <c r="A2223" s="17"/>
      <c r="B2223" t="str">
        <f>IF($A2223="","",YEAR($A2223)*100+MONTH($A2223))</f>
        <v/>
      </c>
      <c r="D2223" t="str">
        <f>IF($C2223="","",VLOOKUP($C2223,Baux!$A:$K,2,FALSE))</f>
        <v/>
      </c>
      <c r="E2223" t="str">
        <f>IF($C2223="","",VLOOKUP(VLOOKUP($C2223,Baux!$A:$K,3,FALSE),Locataires!$A:$I,2,FALSE))</f>
        <v/>
      </c>
      <c r="F2223" t="str">
        <f>IF($C2223="","",VLOOKUP($C2223,Baux!$A:$K,8,FALSE))</f>
        <v/>
      </c>
      <c r="G2223" s="12" t="str">
        <f>IF(OR($A2223="",$F2223=""),"",DATE(YEAR($A2223),MONTH($A2223),$F2223))</f>
        <v/>
      </c>
      <c r="H2223" s="13" t="str">
        <f>IF($C2223="","",VLOOKUP($C2223,Baux!$A:$K,6,FALSE))</f>
        <v/>
      </c>
      <c r="I2223" s="13" t="str">
        <f>IF($C2223="","",VLOOKUP($C2223,Baux!$A:$K,7,FALSE))</f>
        <v/>
      </c>
      <c r="J2223" s="13" t="str">
        <f>IF($C2223="","",$H2223+$I2223)</f>
        <v/>
      </c>
      <c r="K2223" s="13" t="str">
        <f>IF($C2223="","",SUMIFS(Banque_Transactions!$E:$E,Banque_Transactions!$G:$G,$C2223&amp;"-"&amp;$B2223))</f>
        <v/>
      </c>
      <c r="L2223" s="13" t="str">
        <f>IF($C2223="","",$J2223-$K2223)</f>
        <v/>
      </c>
      <c r="M2223" t="str">
        <f>IF($C2223="","",IF($L2223&lt;=0,"Payé",IF($K2223=0,"Impayé","Partiel")))</f>
        <v/>
      </c>
    </row>
    <row r="2224" spans="1:13" ht="15">
      <c r="A2224" s="17"/>
      <c r="B2224" t="str">
        <f>IF($A2224="","",YEAR($A2224)*100+MONTH($A2224))</f>
        <v/>
      </c>
      <c r="D2224" t="str">
        <f>IF($C2224="","",VLOOKUP($C2224,Baux!$A:$K,2,FALSE))</f>
        <v/>
      </c>
      <c r="E2224" t="str">
        <f>IF($C2224="","",VLOOKUP(VLOOKUP($C2224,Baux!$A:$K,3,FALSE),Locataires!$A:$I,2,FALSE))</f>
        <v/>
      </c>
      <c r="F2224" t="str">
        <f>IF($C2224="","",VLOOKUP($C2224,Baux!$A:$K,8,FALSE))</f>
        <v/>
      </c>
      <c r="G2224" s="12" t="str">
        <f>IF(OR($A2224="",$F2224=""),"",DATE(YEAR($A2224),MONTH($A2224),$F2224))</f>
        <v/>
      </c>
      <c r="H2224" s="13" t="str">
        <f>IF($C2224="","",VLOOKUP($C2224,Baux!$A:$K,6,FALSE))</f>
        <v/>
      </c>
      <c r="I2224" s="13" t="str">
        <f>IF($C2224="","",VLOOKUP($C2224,Baux!$A:$K,7,FALSE))</f>
        <v/>
      </c>
      <c r="J2224" s="13" t="str">
        <f>IF($C2224="","",$H2224+$I2224)</f>
        <v/>
      </c>
      <c r="K2224" s="13" t="str">
        <f>IF($C2224="","",SUMIFS(Banque_Transactions!$E:$E,Banque_Transactions!$G:$G,$C2224&amp;"-"&amp;$B2224))</f>
        <v/>
      </c>
      <c r="L2224" s="13" t="str">
        <f>IF($C2224="","",$J2224-$K2224)</f>
        <v/>
      </c>
      <c r="M2224" t="str">
        <f>IF($C2224="","",IF($L2224&lt;=0,"Payé",IF($K2224=0,"Impayé","Partiel")))</f>
        <v/>
      </c>
    </row>
    <row r="2225" spans="1:13" ht="15">
      <c r="A2225" s="17"/>
      <c r="B2225" t="str">
        <f>IF($A2225="","",YEAR($A2225)*100+MONTH($A2225))</f>
        <v/>
      </c>
      <c r="D2225" t="str">
        <f>IF($C2225="","",VLOOKUP($C2225,Baux!$A:$K,2,FALSE))</f>
        <v/>
      </c>
      <c r="E2225" t="str">
        <f>IF($C2225="","",VLOOKUP(VLOOKUP($C2225,Baux!$A:$K,3,FALSE),Locataires!$A:$I,2,FALSE))</f>
        <v/>
      </c>
      <c r="F2225" t="str">
        <f>IF($C2225="","",VLOOKUP($C2225,Baux!$A:$K,8,FALSE))</f>
        <v/>
      </c>
      <c r="G2225" s="12" t="str">
        <f>IF(OR($A2225="",$F2225=""),"",DATE(YEAR($A2225),MONTH($A2225),$F2225))</f>
        <v/>
      </c>
      <c r="H2225" s="13" t="str">
        <f>IF($C2225="","",VLOOKUP($C2225,Baux!$A:$K,6,FALSE))</f>
        <v/>
      </c>
      <c r="I2225" s="13" t="str">
        <f>IF($C2225="","",VLOOKUP($C2225,Baux!$A:$K,7,FALSE))</f>
        <v/>
      </c>
      <c r="J2225" s="13" t="str">
        <f>IF($C2225="","",$H2225+$I2225)</f>
        <v/>
      </c>
      <c r="K2225" s="13" t="str">
        <f>IF($C2225="","",SUMIFS(Banque_Transactions!$E:$E,Banque_Transactions!$G:$G,$C2225&amp;"-"&amp;$B2225))</f>
        <v/>
      </c>
      <c r="L2225" s="13" t="str">
        <f>IF($C2225="","",$J2225-$K2225)</f>
        <v/>
      </c>
      <c r="M2225" t="str">
        <f>IF($C2225="","",IF($L2225&lt;=0,"Payé",IF($K2225=0,"Impayé","Partiel")))</f>
        <v/>
      </c>
    </row>
    <row r="2226" spans="1:13" ht="15">
      <c r="A2226" s="17"/>
      <c r="B2226" t="str">
        <f>IF($A2226="","",YEAR($A2226)*100+MONTH($A2226))</f>
        <v/>
      </c>
      <c r="D2226" t="str">
        <f>IF($C2226="","",VLOOKUP($C2226,Baux!$A:$K,2,FALSE))</f>
        <v/>
      </c>
      <c r="E2226" t="str">
        <f>IF($C2226="","",VLOOKUP(VLOOKUP($C2226,Baux!$A:$K,3,FALSE),Locataires!$A:$I,2,FALSE))</f>
        <v/>
      </c>
      <c r="F2226" t="str">
        <f>IF($C2226="","",VLOOKUP($C2226,Baux!$A:$K,8,FALSE))</f>
        <v/>
      </c>
      <c r="G2226" s="12" t="str">
        <f>IF(OR($A2226="",$F2226=""),"",DATE(YEAR($A2226),MONTH($A2226),$F2226))</f>
        <v/>
      </c>
      <c r="H2226" s="13" t="str">
        <f>IF($C2226="","",VLOOKUP($C2226,Baux!$A:$K,6,FALSE))</f>
        <v/>
      </c>
      <c r="I2226" s="13" t="str">
        <f>IF($C2226="","",VLOOKUP($C2226,Baux!$A:$K,7,FALSE))</f>
        <v/>
      </c>
      <c r="J2226" s="13" t="str">
        <f>IF($C2226="","",$H2226+$I2226)</f>
        <v/>
      </c>
      <c r="K2226" s="13" t="str">
        <f>IF($C2226="","",SUMIFS(Banque_Transactions!$E:$E,Banque_Transactions!$G:$G,$C2226&amp;"-"&amp;$B2226))</f>
        <v/>
      </c>
      <c r="L2226" s="13" t="str">
        <f>IF($C2226="","",$J2226-$K2226)</f>
        <v/>
      </c>
      <c r="M2226" t="str">
        <f>IF($C2226="","",IF($L2226&lt;=0,"Payé",IF($K2226=0,"Impayé","Partiel")))</f>
        <v/>
      </c>
    </row>
    <row r="2227" spans="1:13" ht="15">
      <c r="A2227" s="17"/>
      <c r="B2227" t="str">
        <f>IF($A2227="","",YEAR($A2227)*100+MONTH($A2227))</f>
        <v/>
      </c>
      <c r="D2227" t="str">
        <f>IF($C2227="","",VLOOKUP($C2227,Baux!$A:$K,2,FALSE))</f>
        <v/>
      </c>
      <c r="E2227" t="str">
        <f>IF($C2227="","",VLOOKUP(VLOOKUP($C2227,Baux!$A:$K,3,FALSE),Locataires!$A:$I,2,FALSE))</f>
        <v/>
      </c>
      <c r="F2227" t="str">
        <f>IF($C2227="","",VLOOKUP($C2227,Baux!$A:$K,8,FALSE))</f>
        <v/>
      </c>
      <c r="G2227" s="12" t="str">
        <f>IF(OR($A2227="",$F2227=""),"",DATE(YEAR($A2227),MONTH($A2227),$F2227))</f>
        <v/>
      </c>
      <c r="H2227" s="13" t="str">
        <f>IF($C2227="","",VLOOKUP($C2227,Baux!$A:$K,6,FALSE))</f>
        <v/>
      </c>
      <c r="I2227" s="13" t="str">
        <f>IF($C2227="","",VLOOKUP($C2227,Baux!$A:$K,7,FALSE))</f>
        <v/>
      </c>
      <c r="J2227" s="13" t="str">
        <f>IF($C2227="","",$H2227+$I2227)</f>
        <v/>
      </c>
      <c r="K2227" s="13" t="str">
        <f>IF($C2227="","",SUMIFS(Banque_Transactions!$E:$E,Banque_Transactions!$G:$G,$C2227&amp;"-"&amp;$B2227))</f>
        <v/>
      </c>
      <c r="L2227" s="13" t="str">
        <f>IF($C2227="","",$J2227-$K2227)</f>
        <v/>
      </c>
      <c r="M2227" t="str">
        <f>IF($C2227="","",IF($L2227&lt;=0,"Payé",IF($K2227=0,"Impayé","Partiel")))</f>
        <v/>
      </c>
    </row>
    <row r="2228" spans="1:13" ht="15">
      <c r="A2228" s="17"/>
      <c r="B2228" t="str">
        <f>IF($A2228="","",YEAR($A2228)*100+MONTH($A2228))</f>
        <v/>
      </c>
      <c r="D2228" t="str">
        <f>IF($C2228="","",VLOOKUP($C2228,Baux!$A:$K,2,FALSE))</f>
        <v/>
      </c>
      <c r="E2228" t="str">
        <f>IF($C2228="","",VLOOKUP(VLOOKUP($C2228,Baux!$A:$K,3,FALSE),Locataires!$A:$I,2,FALSE))</f>
        <v/>
      </c>
      <c r="F2228" t="str">
        <f>IF($C2228="","",VLOOKUP($C2228,Baux!$A:$K,8,FALSE))</f>
        <v/>
      </c>
      <c r="G2228" s="12" t="str">
        <f>IF(OR($A2228="",$F2228=""),"",DATE(YEAR($A2228),MONTH($A2228),$F2228))</f>
        <v/>
      </c>
      <c r="H2228" s="13" t="str">
        <f>IF($C2228="","",VLOOKUP($C2228,Baux!$A:$K,6,FALSE))</f>
        <v/>
      </c>
      <c r="I2228" s="13" t="str">
        <f>IF($C2228="","",VLOOKUP($C2228,Baux!$A:$K,7,FALSE))</f>
        <v/>
      </c>
      <c r="J2228" s="13" t="str">
        <f>IF($C2228="","",$H2228+$I2228)</f>
        <v/>
      </c>
      <c r="K2228" s="13" t="str">
        <f>IF($C2228="","",SUMIFS(Banque_Transactions!$E:$E,Banque_Transactions!$G:$G,$C2228&amp;"-"&amp;$B2228))</f>
        <v/>
      </c>
      <c r="L2228" s="13" t="str">
        <f>IF($C2228="","",$J2228-$K2228)</f>
        <v/>
      </c>
      <c r="M2228" t="str">
        <f>IF($C2228="","",IF($L2228&lt;=0,"Payé",IF($K2228=0,"Impayé","Partiel")))</f>
        <v/>
      </c>
    </row>
    <row r="2229" spans="1:13" ht="15">
      <c r="A2229" s="17"/>
      <c r="B2229" t="str">
        <f>IF($A2229="","",YEAR($A2229)*100+MONTH($A2229))</f>
        <v/>
      </c>
      <c r="D2229" t="str">
        <f>IF($C2229="","",VLOOKUP($C2229,Baux!$A:$K,2,FALSE))</f>
        <v/>
      </c>
      <c r="E2229" t="str">
        <f>IF($C2229="","",VLOOKUP(VLOOKUP($C2229,Baux!$A:$K,3,FALSE),Locataires!$A:$I,2,FALSE))</f>
        <v/>
      </c>
      <c r="F2229" t="str">
        <f>IF($C2229="","",VLOOKUP($C2229,Baux!$A:$K,8,FALSE))</f>
        <v/>
      </c>
      <c r="G2229" s="12" t="str">
        <f>IF(OR($A2229="",$F2229=""),"",DATE(YEAR($A2229),MONTH($A2229),$F2229))</f>
        <v/>
      </c>
      <c r="H2229" s="13" t="str">
        <f>IF($C2229="","",VLOOKUP($C2229,Baux!$A:$K,6,FALSE))</f>
        <v/>
      </c>
      <c r="I2229" s="13" t="str">
        <f>IF($C2229="","",VLOOKUP($C2229,Baux!$A:$K,7,FALSE))</f>
        <v/>
      </c>
      <c r="J2229" s="13" t="str">
        <f>IF($C2229="","",$H2229+$I2229)</f>
        <v/>
      </c>
      <c r="K2229" s="13" t="str">
        <f>IF($C2229="","",SUMIFS(Banque_Transactions!$E:$E,Banque_Transactions!$G:$G,$C2229&amp;"-"&amp;$B2229))</f>
        <v/>
      </c>
      <c r="L2229" s="13" t="str">
        <f>IF($C2229="","",$J2229-$K2229)</f>
        <v/>
      </c>
      <c r="M2229" t="str">
        <f>IF($C2229="","",IF($L2229&lt;=0,"Payé",IF($K2229=0,"Impayé","Partiel")))</f>
        <v/>
      </c>
    </row>
    <row r="2230" spans="1:13" ht="15">
      <c r="A2230" s="17"/>
      <c r="B2230" t="str">
        <f>IF($A2230="","",YEAR($A2230)*100+MONTH($A2230))</f>
        <v/>
      </c>
      <c r="D2230" t="str">
        <f>IF($C2230="","",VLOOKUP($C2230,Baux!$A:$K,2,FALSE))</f>
        <v/>
      </c>
      <c r="E2230" t="str">
        <f>IF($C2230="","",VLOOKUP(VLOOKUP($C2230,Baux!$A:$K,3,FALSE),Locataires!$A:$I,2,FALSE))</f>
        <v/>
      </c>
      <c r="F2230" t="str">
        <f>IF($C2230="","",VLOOKUP($C2230,Baux!$A:$K,8,FALSE))</f>
        <v/>
      </c>
      <c r="G2230" s="12" t="str">
        <f>IF(OR($A2230="",$F2230=""),"",DATE(YEAR($A2230),MONTH($A2230),$F2230))</f>
        <v/>
      </c>
      <c r="H2230" s="13" t="str">
        <f>IF($C2230="","",VLOOKUP($C2230,Baux!$A:$K,6,FALSE))</f>
        <v/>
      </c>
      <c r="I2230" s="13" t="str">
        <f>IF($C2230="","",VLOOKUP($C2230,Baux!$A:$K,7,FALSE))</f>
        <v/>
      </c>
      <c r="J2230" s="13" t="str">
        <f>IF($C2230="","",$H2230+$I2230)</f>
        <v/>
      </c>
      <c r="K2230" s="13" t="str">
        <f>IF($C2230="","",SUMIFS(Banque_Transactions!$E:$E,Banque_Transactions!$G:$G,$C2230&amp;"-"&amp;$B2230))</f>
        <v/>
      </c>
      <c r="L2230" s="13" t="str">
        <f>IF($C2230="","",$J2230-$K2230)</f>
        <v/>
      </c>
      <c r="M2230" t="str">
        <f>IF($C2230="","",IF($L2230&lt;=0,"Payé",IF($K2230=0,"Impayé","Partiel")))</f>
        <v/>
      </c>
    </row>
    <row r="2231" spans="1:13" ht="15">
      <c r="A2231" s="17"/>
      <c r="B2231" t="str">
        <f>IF($A2231="","",YEAR($A2231)*100+MONTH($A2231))</f>
        <v/>
      </c>
      <c r="D2231" t="str">
        <f>IF($C2231="","",VLOOKUP($C2231,Baux!$A:$K,2,FALSE))</f>
        <v/>
      </c>
      <c r="E2231" t="str">
        <f>IF($C2231="","",VLOOKUP(VLOOKUP($C2231,Baux!$A:$K,3,FALSE),Locataires!$A:$I,2,FALSE))</f>
        <v/>
      </c>
      <c r="F2231" t="str">
        <f>IF($C2231="","",VLOOKUP($C2231,Baux!$A:$K,8,FALSE))</f>
        <v/>
      </c>
      <c r="G2231" s="12" t="str">
        <f>IF(OR($A2231="",$F2231=""),"",DATE(YEAR($A2231),MONTH($A2231),$F2231))</f>
        <v/>
      </c>
      <c r="H2231" s="13" t="str">
        <f>IF($C2231="","",VLOOKUP($C2231,Baux!$A:$K,6,FALSE))</f>
        <v/>
      </c>
      <c r="I2231" s="13" t="str">
        <f>IF($C2231="","",VLOOKUP($C2231,Baux!$A:$K,7,FALSE))</f>
        <v/>
      </c>
      <c r="J2231" s="13" t="str">
        <f>IF($C2231="","",$H2231+$I2231)</f>
        <v/>
      </c>
      <c r="K2231" s="13" t="str">
        <f>IF($C2231="","",SUMIFS(Banque_Transactions!$E:$E,Banque_Transactions!$G:$G,$C2231&amp;"-"&amp;$B2231))</f>
        <v/>
      </c>
      <c r="L2231" s="13" t="str">
        <f>IF($C2231="","",$J2231-$K2231)</f>
        <v/>
      </c>
      <c r="M2231" t="str">
        <f>IF($C2231="","",IF($L2231&lt;=0,"Payé",IF($K2231=0,"Impayé","Partiel")))</f>
        <v/>
      </c>
    </row>
    <row r="2232" spans="1:13" ht="15">
      <c r="A2232" s="17"/>
      <c r="B2232" t="str">
        <f>IF($A2232="","",YEAR($A2232)*100+MONTH($A2232))</f>
        <v/>
      </c>
      <c r="D2232" t="str">
        <f>IF($C2232="","",VLOOKUP($C2232,Baux!$A:$K,2,FALSE))</f>
        <v/>
      </c>
      <c r="E2232" t="str">
        <f>IF($C2232="","",VLOOKUP(VLOOKUP($C2232,Baux!$A:$K,3,FALSE),Locataires!$A:$I,2,FALSE))</f>
        <v/>
      </c>
      <c r="F2232" t="str">
        <f>IF($C2232="","",VLOOKUP($C2232,Baux!$A:$K,8,FALSE))</f>
        <v/>
      </c>
      <c r="G2232" s="12" t="str">
        <f>IF(OR($A2232="",$F2232=""),"",DATE(YEAR($A2232),MONTH($A2232),$F2232))</f>
        <v/>
      </c>
      <c r="H2232" s="13" t="str">
        <f>IF($C2232="","",VLOOKUP($C2232,Baux!$A:$K,6,FALSE))</f>
        <v/>
      </c>
      <c r="I2232" s="13" t="str">
        <f>IF($C2232="","",VLOOKUP($C2232,Baux!$A:$K,7,FALSE))</f>
        <v/>
      </c>
      <c r="J2232" s="13" t="str">
        <f>IF($C2232="","",$H2232+$I2232)</f>
        <v/>
      </c>
      <c r="K2232" s="13" t="str">
        <f>IF($C2232="","",SUMIFS(Banque_Transactions!$E:$E,Banque_Transactions!$G:$G,$C2232&amp;"-"&amp;$B2232))</f>
        <v/>
      </c>
      <c r="L2232" s="13" t="str">
        <f>IF($C2232="","",$J2232-$K2232)</f>
        <v/>
      </c>
      <c r="M2232" t="str">
        <f>IF($C2232="","",IF($L2232&lt;=0,"Payé",IF($K2232=0,"Impayé","Partiel")))</f>
        <v/>
      </c>
    </row>
    <row r="2233" spans="1:13" ht="15">
      <c r="A2233" s="17"/>
      <c r="B2233" t="str">
        <f>IF($A2233="","",YEAR($A2233)*100+MONTH($A2233))</f>
        <v/>
      </c>
      <c r="D2233" t="str">
        <f>IF($C2233="","",VLOOKUP($C2233,Baux!$A:$K,2,FALSE))</f>
        <v/>
      </c>
      <c r="E2233" t="str">
        <f>IF($C2233="","",VLOOKUP(VLOOKUP($C2233,Baux!$A:$K,3,FALSE),Locataires!$A:$I,2,FALSE))</f>
        <v/>
      </c>
      <c r="F2233" t="str">
        <f>IF($C2233="","",VLOOKUP($C2233,Baux!$A:$K,8,FALSE))</f>
        <v/>
      </c>
      <c r="G2233" s="12" t="str">
        <f>IF(OR($A2233="",$F2233=""),"",DATE(YEAR($A2233),MONTH($A2233),$F2233))</f>
        <v/>
      </c>
      <c r="H2233" s="13" t="str">
        <f>IF($C2233="","",VLOOKUP($C2233,Baux!$A:$K,6,FALSE))</f>
        <v/>
      </c>
      <c r="I2233" s="13" t="str">
        <f>IF($C2233="","",VLOOKUP($C2233,Baux!$A:$K,7,FALSE))</f>
        <v/>
      </c>
      <c r="J2233" s="13" t="str">
        <f>IF($C2233="","",$H2233+$I2233)</f>
        <v/>
      </c>
      <c r="K2233" s="13" t="str">
        <f>IF($C2233="","",SUMIFS(Banque_Transactions!$E:$E,Banque_Transactions!$G:$G,$C2233&amp;"-"&amp;$B2233))</f>
        <v/>
      </c>
      <c r="L2233" s="13" t="str">
        <f>IF($C2233="","",$J2233-$K2233)</f>
        <v/>
      </c>
      <c r="M2233" t="str">
        <f>IF($C2233="","",IF($L2233&lt;=0,"Payé",IF($K2233=0,"Impayé","Partiel")))</f>
        <v/>
      </c>
    </row>
    <row r="2234" spans="1:13" ht="15">
      <c r="A2234" s="17"/>
      <c r="B2234" t="str">
        <f>IF($A2234="","",YEAR($A2234)*100+MONTH($A2234))</f>
        <v/>
      </c>
      <c r="D2234" t="str">
        <f>IF($C2234="","",VLOOKUP($C2234,Baux!$A:$K,2,FALSE))</f>
        <v/>
      </c>
      <c r="E2234" t="str">
        <f>IF($C2234="","",VLOOKUP(VLOOKUP($C2234,Baux!$A:$K,3,FALSE),Locataires!$A:$I,2,FALSE))</f>
        <v/>
      </c>
      <c r="F2234" t="str">
        <f>IF($C2234="","",VLOOKUP($C2234,Baux!$A:$K,8,FALSE))</f>
        <v/>
      </c>
      <c r="G2234" s="12" t="str">
        <f>IF(OR($A2234="",$F2234=""),"",DATE(YEAR($A2234),MONTH($A2234),$F2234))</f>
        <v/>
      </c>
      <c r="H2234" s="13" t="str">
        <f>IF($C2234="","",VLOOKUP($C2234,Baux!$A:$K,6,FALSE))</f>
        <v/>
      </c>
      <c r="I2234" s="13" t="str">
        <f>IF($C2234="","",VLOOKUP($C2234,Baux!$A:$K,7,FALSE))</f>
        <v/>
      </c>
      <c r="J2234" s="13" t="str">
        <f>IF($C2234="","",$H2234+$I2234)</f>
        <v/>
      </c>
      <c r="K2234" s="13" t="str">
        <f>IF($C2234="","",SUMIFS(Banque_Transactions!$E:$E,Banque_Transactions!$G:$G,$C2234&amp;"-"&amp;$B2234))</f>
        <v/>
      </c>
      <c r="L2234" s="13" t="str">
        <f>IF($C2234="","",$J2234-$K2234)</f>
        <v/>
      </c>
      <c r="M2234" t="str">
        <f>IF($C2234="","",IF($L2234&lt;=0,"Payé",IF($K2234=0,"Impayé","Partiel")))</f>
        <v/>
      </c>
    </row>
    <row r="2235" spans="1:13" ht="15">
      <c r="A2235" s="17"/>
      <c r="B2235" t="str">
        <f>IF($A2235="","",YEAR($A2235)*100+MONTH($A2235))</f>
        <v/>
      </c>
      <c r="D2235" t="str">
        <f>IF($C2235="","",VLOOKUP($C2235,Baux!$A:$K,2,FALSE))</f>
        <v/>
      </c>
      <c r="E2235" t="str">
        <f>IF($C2235="","",VLOOKUP(VLOOKUP($C2235,Baux!$A:$K,3,FALSE),Locataires!$A:$I,2,FALSE))</f>
        <v/>
      </c>
      <c r="F2235" t="str">
        <f>IF($C2235="","",VLOOKUP($C2235,Baux!$A:$K,8,FALSE))</f>
        <v/>
      </c>
      <c r="G2235" s="12" t="str">
        <f>IF(OR($A2235="",$F2235=""),"",DATE(YEAR($A2235),MONTH($A2235),$F2235))</f>
        <v/>
      </c>
      <c r="H2235" s="13" t="str">
        <f>IF($C2235="","",VLOOKUP($C2235,Baux!$A:$K,6,FALSE))</f>
        <v/>
      </c>
      <c r="I2235" s="13" t="str">
        <f>IF($C2235="","",VLOOKUP($C2235,Baux!$A:$K,7,FALSE))</f>
        <v/>
      </c>
      <c r="J2235" s="13" t="str">
        <f>IF($C2235="","",$H2235+$I2235)</f>
        <v/>
      </c>
      <c r="K2235" s="13" t="str">
        <f>IF($C2235="","",SUMIFS(Banque_Transactions!$E:$E,Banque_Transactions!$G:$G,$C2235&amp;"-"&amp;$B2235))</f>
        <v/>
      </c>
      <c r="L2235" s="13" t="str">
        <f>IF($C2235="","",$J2235-$K2235)</f>
        <v/>
      </c>
      <c r="M2235" t="str">
        <f>IF($C2235="","",IF($L2235&lt;=0,"Payé",IF($K2235=0,"Impayé","Partiel")))</f>
        <v/>
      </c>
    </row>
    <row r="2236" spans="1:13" ht="15">
      <c r="A2236" s="17"/>
      <c r="B2236" t="str">
        <f>IF($A2236="","",YEAR($A2236)*100+MONTH($A2236))</f>
        <v/>
      </c>
      <c r="D2236" t="str">
        <f>IF($C2236="","",VLOOKUP($C2236,Baux!$A:$K,2,FALSE))</f>
        <v/>
      </c>
      <c r="E2236" t="str">
        <f>IF($C2236="","",VLOOKUP(VLOOKUP($C2236,Baux!$A:$K,3,FALSE),Locataires!$A:$I,2,FALSE))</f>
        <v/>
      </c>
      <c r="F2236" t="str">
        <f>IF($C2236="","",VLOOKUP($C2236,Baux!$A:$K,8,FALSE))</f>
        <v/>
      </c>
      <c r="G2236" s="12" t="str">
        <f>IF(OR($A2236="",$F2236=""),"",DATE(YEAR($A2236),MONTH($A2236),$F2236))</f>
        <v/>
      </c>
      <c r="H2236" s="13" t="str">
        <f>IF($C2236="","",VLOOKUP($C2236,Baux!$A:$K,6,FALSE))</f>
        <v/>
      </c>
      <c r="I2236" s="13" t="str">
        <f>IF($C2236="","",VLOOKUP($C2236,Baux!$A:$K,7,FALSE))</f>
        <v/>
      </c>
      <c r="J2236" s="13" t="str">
        <f>IF($C2236="","",$H2236+$I2236)</f>
        <v/>
      </c>
      <c r="K2236" s="13" t="str">
        <f>IF($C2236="","",SUMIFS(Banque_Transactions!$E:$E,Banque_Transactions!$G:$G,$C2236&amp;"-"&amp;$B2236))</f>
        <v/>
      </c>
      <c r="L2236" s="13" t="str">
        <f>IF($C2236="","",$J2236-$K2236)</f>
        <v/>
      </c>
      <c r="M2236" t="str">
        <f>IF($C2236="","",IF($L2236&lt;=0,"Payé",IF($K2236=0,"Impayé","Partiel")))</f>
        <v/>
      </c>
    </row>
    <row r="2237" spans="1:13" ht="15">
      <c r="A2237" s="17"/>
      <c r="B2237" t="str">
        <f>IF($A2237="","",YEAR($A2237)*100+MONTH($A2237))</f>
        <v/>
      </c>
      <c r="D2237" t="str">
        <f>IF($C2237="","",VLOOKUP($C2237,Baux!$A:$K,2,FALSE))</f>
        <v/>
      </c>
      <c r="E2237" t="str">
        <f>IF($C2237="","",VLOOKUP(VLOOKUP($C2237,Baux!$A:$K,3,FALSE),Locataires!$A:$I,2,FALSE))</f>
        <v/>
      </c>
      <c r="F2237" t="str">
        <f>IF($C2237="","",VLOOKUP($C2237,Baux!$A:$K,8,FALSE))</f>
        <v/>
      </c>
      <c r="G2237" s="12" t="str">
        <f>IF(OR($A2237="",$F2237=""),"",DATE(YEAR($A2237),MONTH($A2237),$F2237))</f>
        <v/>
      </c>
      <c r="H2237" s="13" t="str">
        <f>IF($C2237="","",VLOOKUP($C2237,Baux!$A:$K,6,FALSE))</f>
        <v/>
      </c>
      <c r="I2237" s="13" t="str">
        <f>IF($C2237="","",VLOOKUP($C2237,Baux!$A:$K,7,FALSE))</f>
        <v/>
      </c>
      <c r="J2237" s="13" t="str">
        <f>IF($C2237="","",$H2237+$I2237)</f>
        <v/>
      </c>
      <c r="K2237" s="13" t="str">
        <f>IF($C2237="","",SUMIFS(Banque_Transactions!$E:$E,Banque_Transactions!$G:$G,$C2237&amp;"-"&amp;$B2237))</f>
        <v/>
      </c>
      <c r="L2237" s="13" t="str">
        <f>IF($C2237="","",$J2237-$K2237)</f>
        <v/>
      </c>
      <c r="M2237" t="str">
        <f>IF($C2237="","",IF($L2237&lt;=0,"Payé",IF($K2237=0,"Impayé","Partiel")))</f>
        <v/>
      </c>
    </row>
    <row r="2238" spans="1:13" ht="15">
      <c r="A2238" s="17"/>
      <c r="B2238" t="str">
        <f>IF($A2238="","",YEAR($A2238)*100+MONTH($A2238))</f>
        <v/>
      </c>
      <c r="D2238" t="str">
        <f>IF($C2238="","",VLOOKUP($C2238,Baux!$A:$K,2,FALSE))</f>
        <v/>
      </c>
      <c r="E2238" t="str">
        <f>IF($C2238="","",VLOOKUP(VLOOKUP($C2238,Baux!$A:$K,3,FALSE),Locataires!$A:$I,2,FALSE))</f>
        <v/>
      </c>
      <c r="F2238" t="str">
        <f>IF($C2238="","",VLOOKUP($C2238,Baux!$A:$K,8,FALSE))</f>
        <v/>
      </c>
      <c r="G2238" s="12" t="str">
        <f>IF(OR($A2238="",$F2238=""),"",DATE(YEAR($A2238),MONTH($A2238),$F2238))</f>
        <v/>
      </c>
      <c r="H2238" s="13" t="str">
        <f>IF($C2238="","",VLOOKUP($C2238,Baux!$A:$K,6,FALSE))</f>
        <v/>
      </c>
      <c r="I2238" s="13" t="str">
        <f>IF($C2238="","",VLOOKUP($C2238,Baux!$A:$K,7,FALSE))</f>
        <v/>
      </c>
      <c r="J2238" s="13" t="str">
        <f>IF($C2238="","",$H2238+$I2238)</f>
        <v/>
      </c>
      <c r="K2238" s="13" t="str">
        <f>IF($C2238="","",SUMIFS(Banque_Transactions!$E:$E,Banque_Transactions!$G:$G,$C2238&amp;"-"&amp;$B2238))</f>
        <v/>
      </c>
      <c r="L2238" s="13" t="str">
        <f>IF($C2238="","",$J2238-$K2238)</f>
        <v/>
      </c>
      <c r="M2238" t="str">
        <f>IF($C2238="","",IF($L2238&lt;=0,"Payé",IF($K2238=0,"Impayé","Partiel")))</f>
        <v/>
      </c>
    </row>
    <row r="2239" spans="1:13" ht="15">
      <c r="A2239" s="17"/>
      <c r="B2239" t="str">
        <f>IF($A2239="","",YEAR($A2239)*100+MONTH($A2239))</f>
        <v/>
      </c>
      <c r="D2239" t="str">
        <f>IF($C2239="","",VLOOKUP($C2239,Baux!$A:$K,2,FALSE))</f>
        <v/>
      </c>
      <c r="E2239" t="str">
        <f>IF($C2239="","",VLOOKUP(VLOOKUP($C2239,Baux!$A:$K,3,FALSE),Locataires!$A:$I,2,FALSE))</f>
        <v/>
      </c>
      <c r="F2239" t="str">
        <f>IF($C2239="","",VLOOKUP($C2239,Baux!$A:$K,8,FALSE))</f>
        <v/>
      </c>
      <c r="G2239" s="12" t="str">
        <f>IF(OR($A2239="",$F2239=""),"",DATE(YEAR($A2239),MONTH($A2239),$F2239))</f>
        <v/>
      </c>
      <c r="H2239" s="13" t="str">
        <f>IF($C2239="","",VLOOKUP($C2239,Baux!$A:$K,6,FALSE))</f>
        <v/>
      </c>
      <c r="I2239" s="13" t="str">
        <f>IF($C2239="","",VLOOKUP($C2239,Baux!$A:$K,7,FALSE))</f>
        <v/>
      </c>
      <c r="J2239" s="13" t="str">
        <f>IF($C2239="","",$H2239+$I2239)</f>
        <v/>
      </c>
      <c r="K2239" s="13" t="str">
        <f>IF($C2239="","",SUMIFS(Banque_Transactions!$E:$E,Banque_Transactions!$G:$G,$C2239&amp;"-"&amp;$B2239))</f>
        <v/>
      </c>
      <c r="L2239" s="13" t="str">
        <f>IF($C2239="","",$J2239-$K2239)</f>
        <v/>
      </c>
      <c r="M2239" t="str">
        <f>IF($C2239="","",IF($L2239&lt;=0,"Payé",IF($K2239=0,"Impayé","Partiel")))</f>
        <v/>
      </c>
    </row>
    <row r="2240" spans="1:13" ht="15">
      <c r="A2240" s="17"/>
      <c r="B2240" t="str">
        <f>IF($A2240="","",YEAR($A2240)*100+MONTH($A2240))</f>
        <v/>
      </c>
      <c r="D2240" t="str">
        <f>IF($C2240="","",VLOOKUP($C2240,Baux!$A:$K,2,FALSE))</f>
        <v/>
      </c>
      <c r="E2240" t="str">
        <f>IF($C2240="","",VLOOKUP(VLOOKUP($C2240,Baux!$A:$K,3,FALSE),Locataires!$A:$I,2,FALSE))</f>
        <v/>
      </c>
      <c r="F2240" t="str">
        <f>IF($C2240="","",VLOOKUP($C2240,Baux!$A:$K,8,FALSE))</f>
        <v/>
      </c>
      <c r="G2240" s="12" t="str">
        <f>IF(OR($A2240="",$F2240=""),"",DATE(YEAR($A2240),MONTH($A2240),$F2240))</f>
        <v/>
      </c>
      <c r="H2240" s="13" t="str">
        <f>IF($C2240="","",VLOOKUP($C2240,Baux!$A:$K,6,FALSE))</f>
        <v/>
      </c>
      <c r="I2240" s="13" t="str">
        <f>IF($C2240="","",VLOOKUP($C2240,Baux!$A:$K,7,FALSE))</f>
        <v/>
      </c>
      <c r="J2240" s="13" t="str">
        <f>IF($C2240="","",$H2240+$I2240)</f>
        <v/>
      </c>
      <c r="K2240" s="13" t="str">
        <f>IF($C2240="","",SUMIFS(Banque_Transactions!$E:$E,Banque_Transactions!$G:$G,$C2240&amp;"-"&amp;$B2240))</f>
        <v/>
      </c>
      <c r="L2240" s="13" t="str">
        <f>IF($C2240="","",$J2240-$K2240)</f>
        <v/>
      </c>
      <c r="M2240" t="str">
        <f>IF($C2240="","",IF($L2240&lt;=0,"Payé",IF($K2240=0,"Impayé","Partiel")))</f>
        <v/>
      </c>
    </row>
    <row r="2241" spans="1:13" ht="15">
      <c r="A2241" s="17"/>
      <c r="B2241" t="str">
        <f>IF($A2241="","",YEAR($A2241)*100+MONTH($A2241))</f>
        <v/>
      </c>
      <c r="D2241" t="str">
        <f>IF($C2241="","",VLOOKUP($C2241,Baux!$A:$K,2,FALSE))</f>
        <v/>
      </c>
      <c r="E2241" t="str">
        <f>IF($C2241="","",VLOOKUP(VLOOKUP($C2241,Baux!$A:$K,3,FALSE),Locataires!$A:$I,2,FALSE))</f>
        <v/>
      </c>
      <c r="F2241" t="str">
        <f>IF($C2241="","",VLOOKUP($C2241,Baux!$A:$K,8,FALSE))</f>
        <v/>
      </c>
      <c r="G2241" s="12" t="str">
        <f>IF(OR($A2241="",$F2241=""),"",DATE(YEAR($A2241),MONTH($A2241),$F2241))</f>
        <v/>
      </c>
      <c r="H2241" s="13" t="str">
        <f>IF($C2241="","",VLOOKUP($C2241,Baux!$A:$K,6,FALSE))</f>
        <v/>
      </c>
      <c r="I2241" s="13" t="str">
        <f>IF($C2241="","",VLOOKUP($C2241,Baux!$A:$K,7,FALSE))</f>
        <v/>
      </c>
      <c r="J2241" s="13" t="str">
        <f>IF($C2241="","",$H2241+$I2241)</f>
        <v/>
      </c>
      <c r="K2241" s="13" t="str">
        <f>IF($C2241="","",SUMIFS(Banque_Transactions!$E:$E,Banque_Transactions!$G:$G,$C2241&amp;"-"&amp;$B2241))</f>
        <v/>
      </c>
      <c r="L2241" s="13" t="str">
        <f>IF($C2241="","",$J2241-$K2241)</f>
        <v/>
      </c>
      <c r="M2241" t="str">
        <f>IF($C2241="","",IF($L2241&lt;=0,"Payé",IF($K2241=0,"Impayé","Partiel")))</f>
        <v/>
      </c>
    </row>
    <row r="2242" spans="1:13" ht="15">
      <c r="A2242" s="17"/>
      <c r="B2242" t="str">
        <f>IF($A2242="","",YEAR($A2242)*100+MONTH($A2242))</f>
        <v/>
      </c>
      <c r="D2242" t="str">
        <f>IF($C2242="","",VLOOKUP($C2242,Baux!$A:$K,2,FALSE))</f>
        <v/>
      </c>
      <c r="E2242" t="str">
        <f>IF($C2242="","",VLOOKUP(VLOOKUP($C2242,Baux!$A:$K,3,FALSE),Locataires!$A:$I,2,FALSE))</f>
        <v/>
      </c>
      <c r="F2242" t="str">
        <f>IF($C2242="","",VLOOKUP($C2242,Baux!$A:$K,8,FALSE))</f>
        <v/>
      </c>
      <c r="G2242" s="12" t="str">
        <f>IF(OR($A2242="",$F2242=""),"",DATE(YEAR($A2242),MONTH($A2242),$F2242))</f>
        <v/>
      </c>
      <c r="H2242" s="13" t="str">
        <f>IF($C2242="","",VLOOKUP($C2242,Baux!$A:$K,6,FALSE))</f>
        <v/>
      </c>
      <c r="I2242" s="13" t="str">
        <f>IF($C2242="","",VLOOKUP($C2242,Baux!$A:$K,7,FALSE))</f>
        <v/>
      </c>
      <c r="J2242" s="13" t="str">
        <f>IF($C2242="","",$H2242+$I2242)</f>
        <v/>
      </c>
      <c r="K2242" s="13" t="str">
        <f>IF($C2242="","",SUMIFS(Banque_Transactions!$E:$E,Banque_Transactions!$G:$G,$C2242&amp;"-"&amp;$B2242))</f>
        <v/>
      </c>
      <c r="L2242" s="13" t="str">
        <f>IF($C2242="","",$J2242-$K2242)</f>
        <v/>
      </c>
      <c r="M2242" t="str">
        <f>IF($C2242="","",IF($L2242&lt;=0,"Payé",IF($K2242=0,"Impayé","Partiel")))</f>
        <v/>
      </c>
    </row>
    <row r="2243" spans="1:13" ht="15">
      <c r="A2243" s="17"/>
      <c r="B2243" t="str">
        <f>IF($A2243="","",YEAR($A2243)*100+MONTH($A2243))</f>
        <v/>
      </c>
      <c r="D2243" t="str">
        <f>IF($C2243="","",VLOOKUP($C2243,Baux!$A:$K,2,FALSE))</f>
        <v/>
      </c>
      <c r="E2243" t="str">
        <f>IF($C2243="","",VLOOKUP(VLOOKUP($C2243,Baux!$A:$K,3,FALSE),Locataires!$A:$I,2,FALSE))</f>
        <v/>
      </c>
      <c r="F2243" t="str">
        <f>IF($C2243="","",VLOOKUP($C2243,Baux!$A:$K,8,FALSE))</f>
        <v/>
      </c>
      <c r="G2243" s="12" t="str">
        <f>IF(OR($A2243="",$F2243=""),"",DATE(YEAR($A2243),MONTH($A2243),$F2243))</f>
        <v/>
      </c>
      <c r="H2243" s="13" t="str">
        <f>IF($C2243="","",VLOOKUP($C2243,Baux!$A:$K,6,FALSE))</f>
        <v/>
      </c>
      <c r="I2243" s="13" t="str">
        <f>IF($C2243="","",VLOOKUP($C2243,Baux!$A:$K,7,FALSE))</f>
        <v/>
      </c>
      <c r="J2243" s="13" t="str">
        <f>IF($C2243="","",$H2243+$I2243)</f>
        <v/>
      </c>
      <c r="K2243" s="13" t="str">
        <f>IF($C2243="","",SUMIFS(Banque_Transactions!$E:$E,Banque_Transactions!$G:$G,$C2243&amp;"-"&amp;$B2243))</f>
        <v/>
      </c>
      <c r="L2243" s="13" t="str">
        <f>IF($C2243="","",$J2243-$K2243)</f>
        <v/>
      </c>
      <c r="M2243" t="str">
        <f>IF($C2243="","",IF($L2243&lt;=0,"Payé",IF($K2243=0,"Impayé","Partiel")))</f>
        <v/>
      </c>
    </row>
    <row r="2244" spans="1:13" ht="15">
      <c r="A2244" s="17"/>
      <c r="B2244" t="str">
        <f>IF($A2244="","",YEAR($A2244)*100+MONTH($A2244))</f>
        <v/>
      </c>
      <c r="D2244" t="str">
        <f>IF($C2244="","",VLOOKUP($C2244,Baux!$A:$K,2,FALSE))</f>
        <v/>
      </c>
      <c r="E2244" t="str">
        <f>IF($C2244="","",VLOOKUP(VLOOKUP($C2244,Baux!$A:$K,3,FALSE),Locataires!$A:$I,2,FALSE))</f>
        <v/>
      </c>
      <c r="F2244" t="str">
        <f>IF($C2244="","",VLOOKUP($C2244,Baux!$A:$K,8,FALSE))</f>
        <v/>
      </c>
      <c r="G2244" s="12" t="str">
        <f>IF(OR($A2244="",$F2244=""),"",DATE(YEAR($A2244),MONTH($A2244),$F2244))</f>
        <v/>
      </c>
      <c r="H2244" s="13" t="str">
        <f>IF($C2244="","",VLOOKUP($C2244,Baux!$A:$K,6,FALSE))</f>
        <v/>
      </c>
      <c r="I2244" s="13" t="str">
        <f>IF($C2244="","",VLOOKUP($C2244,Baux!$A:$K,7,FALSE))</f>
        <v/>
      </c>
      <c r="J2244" s="13" t="str">
        <f>IF($C2244="","",$H2244+$I2244)</f>
        <v/>
      </c>
      <c r="K2244" s="13" t="str">
        <f>IF($C2244="","",SUMIFS(Banque_Transactions!$E:$E,Banque_Transactions!$G:$G,$C2244&amp;"-"&amp;$B2244))</f>
        <v/>
      </c>
      <c r="L2244" s="13" t="str">
        <f>IF($C2244="","",$J2244-$K2244)</f>
        <v/>
      </c>
      <c r="M2244" t="str">
        <f>IF($C2244="","",IF($L2244&lt;=0,"Payé",IF($K2244=0,"Impayé","Partiel")))</f>
        <v/>
      </c>
    </row>
    <row r="2245" spans="1:13" ht="15">
      <c r="A2245" s="17"/>
      <c r="B2245" t="str">
        <f>IF($A2245="","",YEAR($A2245)*100+MONTH($A2245))</f>
        <v/>
      </c>
      <c r="D2245" t="str">
        <f>IF($C2245="","",VLOOKUP($C2245,Baux!$A:$K,2,FALSE))</f>
        <v/>
      </c>
      <c r="E2245" t="str">
        <f>IF($C2245="","",VLOOKUP(VLOOKUP($C2245,Baux!$A:$K,3,FALSE),Locataires!$A:$I,2,FALSE))</f>
        <v/>
      </c>
      <c r="F2245" t="str">
        <f>IF($C2245="","",VLOOKUP($C2245,Baux!$A:$K,8,FALSE))</f>
        <v/>
      </c>
      <c r="G2245" s="12" t="str">
        <f>IF(OR($A2245="",$F2245=""),"",DATE(YEAR($A2245),MONTH($A2245),$F2245))</f>
        <v/>
      </c>
      <c r="H2245" s="13" t="str">
        <f>IF($C2245="","",VLOOKUP($C2245,Baux!$A:$K,6,FALSE))</f>
        <v/>
      </c>
      <c r="I2245" s="13" t="str">
        <f>IF($C2245="","",VLOOKUP($C2245,Baux!$A:$K,7,FALSE))</f>
        <v/>
      </c>
      <c r="J2245" s="13" t="str">
        <f>IF($C2245="","",$H2245+$I2245)</f>
        <v/>
      </c>
      <c r="K2245" s="13" t="str">
        <f>IF($C2245="","",SUMIFS(Banque_Transactions!$E:$E,Banque_Transactions!$G:$G,$C2245&amp;"-"&amp;$B2245))</f>
        <v/>
      </c>
      <c r="L2245" s="13" t="str">
        <f>IF($C2245="","",$J2245-$K2245)</f>
        <v/>
      </c>
      <c r="M2245" t="str">
        <f>IF($C2245="","",IF($L2245&lt;=0,"Payé",IF($K2245=0,"Impayé","Partiel")))</f>
        <v/>
      </c>
    </row>
    <row r="2246" spans="1:13" ht="15">
      <c r="A2246" s="17"/>
      <c r="B2246" t="str">
        <f>IF($A2246="","",YEAR($A2246)*100+MONTH($A2246))</f>
        <v/>
      </c>
      <c r="D2246" t="str">
        <f>IF($C2246="","",VLOOKUP($C2246,Baux!$A:$K,2,FALSE))</f>
        <v/>
      </c>
      <c r="E2246" t="str">
        <f>IF($C2246="","",VLOOKUP(VLOOKUP($C2246,Baux!$A:$K,3,FALSE),Locataires!$A:$I,2,FALSE))</f>
        <v/>
      </c>
      <c r="F2246" t="str">
        <f>IF($C2246="","",VLOOKUP($C2246,Baux!$A:$K,8,FALSE))</f>
        <v/>
      </c>
      <c r="G2246" s="12" t="str">
        <f>IF(OR($A2246="",$F2246=""),"",DATE(YEAR($A2246),MONTH($A2246),$F2246))</f>
        <v/>
      </c>
      <c r="H2246" s="13" t="str">
        <f>IF($C2246="","",VLOOKUP($C2246,Baux!$A:$K,6,FALSE))</f>
        <v/>
      </c>
      <c r="I2246" s="13" t="str">
        <f>IF($C2246="","",VLOOKUP($C2246,Baux!$A:$K,7,FALSE))</f>
        <v/>
      </c>
      <c r="J2246" s="13" t="str">
        <f>IF($C2246="","",$H2246+$I2246)</f>
        <v/>
      </c>
      <c r="K2246" s="13" t="str">
        <f>IF($C2246="","",SUMIFS(Banque_Transactions!$E:$E,Banque_Transactions!$G:$G,$C2246&amp;"-"&amp;$B2246))</f>
        <v/>
      </c>
      <c r="L2246" s="13" t="str">
        <f>IF($C2246="","",$J2246-$K2246)</f>
        <v/>
      </c>
      <c r="M2246" t="str">
        <f>IF($C2246="","",IF($L2246&lt;=0,"Payé",IF($K2246=0,"Impayé","Partiel")))</f>
        <v/>
      </c>
    </row>
    <row r="2247" spans="1:13" ht="15">
      <c r="A2247" s="17"/>
      <c r="B2247" t="str">
        <f>IF($A2247="","",YEAR($A2247)*100+MONTH($A2247))</f>
        <v/>
      </c>
      <c r="D2247" t="str">
        <f>IF($C2247="","",VLOOKUP($C2247,Baux!$A:$K,2,FALSE))</f>
        <v/>
      </c>
      <c r="E2247" t="str">
        <f>IF($C2247="","",VLOOKUP(VLOOKUP($C2247,Baux!$A:$K,3,FALSE),Locataires!$A:$I,2,FALSE))</f>
        <v/>
      </c>
      <c r="F2247" t="str">
        <f>IF($C2247="","",VLOOKUP($C2247,Baux!$A:$K,8,FALSE))</f>
        <v/>
      </c>
      <c r="G2247" s="12" t="str">
        <f>IF(OR($A2247="",$F2247=""),"",DATE(YEAR($A2247),MONTH($A2247),$F2247))</f>
        <v/>
      </c>
      <c r="H2247" s="13" t="str">
        <f>IF($C2247="","",VLOOKUP($C2247,Baux!$A:$K,6,FALSE))</f>
        <v/>
      </c>
      <c r="I2247" s="13" t="str">
        <f>IF($C2247="","",VLOOKUP($C2247,Baux!$A:$K,7,FALSE))</f>
        <v/>
      </c>
      <c r="J2247" s="13" t="str">
        <f>IF($C2247="","",$H2247+$I2247)</f>
        <v/>
      </c>
      <c r="K2247" s="13" t="str">
        <f>IF($C2247="","",SUMIFS(Banque_Transactions!$E:$E,Banque_Transactions!$G:$G,$C2247&amp;"-"&amp;$B2247))</f>
        <v/>
      </c>
      <c r="L2247" s="13" t="str">
        <f>IF($C2247="","",$J2247-$K2247)</f>
        <v/>
      </c>
      <c r="M2247" t="str">
        <f>IF($C2247="","",IF($L2247&lt;=0,"Payé",IF($K2247=0,"Impayé","Partiel")))</f>
        <v/>
      </c>
    </row>
    <row r="2248" spans="1:13" ht="15">
      <c r="A2248" s="17"/>
      <c r="B2248" t="str">
        <f>IF($A2248="","",YEAR($A2248)*100+MONTH($A2248))</f>
        <v/>
      </c>
      <c r="D2248" t="str">
        <f>IF($C2248="","",VLOOKUP($C2248,Baux!$A:$K,2,FALSE))</f>
        <v/>
      </c>
      <c r="E2248" t="str">
        <f>IF($C2248="","",VLOOKUP(VLOOKUP($C2248,Baux!$A:$K,3,FALSE),Locataires!$A:$I,2,FALSE))</f>
        <v/>
      </c>
      <c r="F2248" t="str">
        <f>IF($C2248="","",VLOOKUP($C2248,Baux!$A:$K,8,FALSE))</f>
        <v/>
      </c>
      <c r="G2248" s="12" t="str">
        <f>IF(OR($A2248="",$F2248=""),"",DATE(YEAR($A2248),MONTH($A2248),$F2248))</f>
        <v/>
      </c>
      <c r="H2248" s="13" t="str">
        <f>IF($C2248="","",VLOOKUP($C2248,Baux!$A:$K,6,FALSE))</f>
        <v/>
      </c>
      <c r="I2248" s="13" t="str">
        <f>IF($C2248="","",VLOOKUP($C2248,Baux!$A:$K,7,FALSE))</f>
        <v/>
      </c>
      <c r="J2248" s="13" t="str">
        <f>IF($C2248="","",$H2248+$I2248)</f>
        <v/>
      </c>
      <c r="K2248" s="13" t="str">
        <f>IF($C2248="","",SUMIFS(Banque_Transactions!$E:$E,Banque_Transactions!$G:$G,$C2248&amp;"-"&amp;$B2248))</f>
        <v/>
      </c>
      <c r="L2248" s="13" t="str">
        <f>IF($C2248="","",$J2248-$K2248)</f>
        <v/>
      </c>
      <c r="M2248" t="str">
        <f>IF($C2248="","",IF($L2248&lt;=0,"Payé",IF($K2248=0,"Impayé","Partiel")))</f>
        <v/>
      </c>
    </row>
    <row r="2249" spans="1:13" ht="15">
      <c r="A2249" s="17"/>
      <c r="B2249" t="str">
        <f>IF($A2249="","",YEAR($A2249)*100+MONTH($A2249))</f>
        <v/>
      </c>
      <c r="D2249" t="str">
        <f>IF($C2249="","",VLOOKUP($C2249,Baux!$A:$K,2,FALSE))</f>
        <v/>
      </c>
      <c r="E2249" t="str">
        <f>IF($C2249="","",VLOOKUP(VLOOKUP($C2249,Baux!$A:$K,3,FALSE),Locataires!$A:$I,2,FALSE))</f>
        <v/>
      </c>
      <c r="F2249" t="str">
        <f>IF($C2249="","",VLOOKUP($C2249,Baux!$A:$K,8,FALSE))</f>
        <v/>
      </c>
      <c r="G2249" s="12" t="str">
        <f>IF(OR($A2249="",$F2249=""),"",DATE(YEAR($A2249),MONTH($A2249),$F2249))</f>
        <v/>
      </c>
      <c r="H2249" s="13" t="str">
        <f>IF($C2249="","",VLOOKUP($C2249,Baux!$A:$K,6,FALSE))</f>
        <v/>
      </c>
      <c r="I2249" s="13" t="str">
        <f>IF($C2249="","",VLOOKUP($C2249,Baux!$A:$K,7,FALSE))</f>
        <v/>
      </c>
      <c r="J2249" s="13" t="str">
        <f>IF($C2249="","",$H2249+$I2249)</f>
        <v/>
      </c>
      <c r="K2249" s="13" t="str">
        <f>IF($C2249="","",SUMIFS(Banque_Transactions!$E:$E,Banque_Transactions!$G:$G,$C2249&amp;"-"&amp;$B2249))</f>
        <v/>
      </c>
      <c r="L2249" s="13" t="str">
        <f>IF($C2249="","",$J2249-$K2249)</f>
        <v/>
      </c>
      <c r="M2249" t="str">
        <f>IF($C2249="","",IF($L2249&lt;=0,"Payé",IF($K2249=0,"Impayé","Partiel")))</f>
        <v/>
      </c>
    </row>
    <row r="2250" spans="1:13" ht="15">
      <c r="A2250" s="17"/>
      <c r="B2250" t="str">
        <f>IF($A2250="","",YEAR($A2250)*100+MONTH($A2250))</f>
        <v/>
      </c>
      <c r="D2250" t="str">
        <f>IF($C2250="","",VLOOKUP($C2250,Baux!$A:$K,2,FALSE))</f>
        <v/>
      </c>
      <c r="E2250" t="str">
        <f>IF($C2250="","",VLOOKUP(VLOOKUP($C2250,Baux!$A:$K,3,FALSE),Locataires!$A:$I,2,FALSE))</f>
        <v/>
      </c>
      <c r="F2250" t="str">
        <f>IF($C2250="","",VLOOKUP($C2250,Baux!$A:$K,8,FALSE))</f>
        <v/>
      </c>
      <c r="G2250" s="12" t="str">
        <f>IF(OR($A2250="",$F2250=""),"",DATE(YEAR($A2250),MONTH($A2250),$F2250))</f>
        <v/>
      </c>
      <c r="H2250" s="13" t="str">
        <f>IF($C2250="","",VLOOKUP($C2250,Baux!$A:$K,6,FALSE))</f>
        <v/>
      </c>
      <c r="I2250" s="13" t="str">
        <f>IF($C2250="","",VLOOKUP($C2250,Baux!$A:$K,7,FALSE))</f>
        <v/>
      </c>
      <c r="J2250" s="13" t="str">
        <f>IF($C2250="","",$H2250+$I2250)</f>
        <v/>
      </c>
      <c r="K2250" s="13" t="str">
        <f>IF($C2250="","",SUMIFS(Banque_Transactions!$E:$E,Banque_Transactions!$G:$G,$C2250&amp;"-"&amp;$B2250))</f>
        <v/>
      </c>
      <c r="L2250" s="13" t="str">
        <f>IF($C2250="","",$J2250-$K2250)</f>
        <v/>
      </c>
      <c r="M2250" t="str">
        <f>IF($C2250="","",IF($L2250&lt;=0,"Payé",IF($K2250=0,"Impayé","Partiel")))</f>
        <v/>
      </c>
    </row>
    <row r="2251" spans="1:13" ht="15">
      <c r="A2251" s="17"/>
      <c r="B2251" t="str">
        <f>IF($A2251="","",YEAR($A2251)*100+MONTH($A2251))</f>
        <v/>
      </c>
      <c r="D2251" t="str">
        <f>IF($C2251="","",VLOOKUP($C2251,Baux!$A:$K,2,FALSE))</f>
        <v/>
      </c>
      <c r="E2251" t="str">
        <f>IF($C2251="","",VLOOKUP(VLOOKUP($C2251,Baux!$A:$K,3,FALSE),Locataires!$A:$I,2,FALSE))</f>
        <v/>
      </c>
      <c r="F2251" t="str">
        <f>IF($C2251="","",VLOOKUP($C2251,Baux!$A:$K,8,FALSE))</f>
        <v/>
      </c>
      <c r="G2251" s="12" t="str">
        <f>IF(OR($A2251="",$F2251=""),"",DATE(YEAR($A2251),MONTH($A2251),$F2251))</f>
        <v/>
      </c>
      <c r="H2251" s="13" t="str">
        <f>IF($C2251="","",VLOOKUP($C2251,Baux!$A:$K,6,FALSE))</f>
        <v/>
      </c>
      <c r="I2251" s="13" t="str">
        <f>IF($C2251="","",VLOOKUP($C2251,Baux!$A:$K,7,FALSE))</f>
        <v/>
      </c>
      <c r="J2251" s="13" t="str">
        <f>IF($C2251="","",$H2251+$I2251)</f>
        <v/>
      </c>
      <c r="K2251" s="13" t="str">
        <f>IF($C2251="","",SUMIFS(Banque_Transactions!$E:$E,Banque_Transactions!$G:$G,$C2251&amp;"-"&amp;$B2251))</f>
        <v/>
      </c>
      <c r="L2251" s="13" t="str">
        <f>IF($C2251="","",$J2251-$K2251)</f>
        <v/>
      </c>
      <c r="M2251" t="str">
        <f>IF($C2251="","",IF($L2251&lt;=0,"Payé",IF($K2251=0,"Impayé","Partiel")))</f>
        <v/>
      </c>
    </row>
    <row r="2252" spans="1:13" ht="15">
      <c r="A2252" s="17"/>
      <c r="B2252" t="str">
        <f>IF($A2252="","",YEAR($A2252)*100+MONTH($A2252))</f>
        <v/>
      </c>
      <c r="D2252" t="str">
        <f>IF($C2252="","",VLOOKUP($C2252,Baux!$A:$K,2,FALSE))</f>
        <v/>
      </c>
      <c r="E2252" t="str">
        <f>IF($C2252="","",VLOOKUP(VLOOKUP($C2252,Baux!$A:$K,3,FALSE),Locataires!$A:$I,2,FALSE))</f>
        <v/>
      </c>
      <c r="F2252" t="str">
        <f>IF($C2252="","",VLOOKUP($C2252,Baux!$A:$K,8,FALSE))</f>
        <v/>
      </c>
      <c r="G2252" s="12" t="str">
        <f>IF(OR($A2252="",$F2252=""),"",DATE(YEAR($A2252),MONTH($A2252),$F2252))</f>
        <v/>
      </c>
      <c r="H2252" s="13" t="str">
        <f>IF($C2252="","",VLOOKUP($C2252,Baux!$A:$K,6,FALSE))</f>
        <v/>
      </c>
      <c r="I2252" s="13" t="str">
        <f>IF($C2252="","",VLOOKUP($C2252,Baux!$A:$K,7,FALSE))</f>
        <v/>
      </c>
      <c r="J2252" s="13" t="str">
        <f>IF($C2252="","",$H2252+$I2252)</f>
        <v/>
      </c>
      <c r="K2252" s="13" t="str">
        <f>IF($C2252="","",SUMIFS(Banque_Transactions!$E:$E,Banque_Transactions!$G:$G,$C2252&amp;"-"&amp;$B2252))</f>
        <v/>
      </c>
      <c r="L2252" s="13" t="str">
        <f>IF($C2252="","",$J2252-$K2252)</f>
        <v/>
      </c>
      <c r="M2252" t="str">
        <f>IF($C2252="","",IF($L2252&lt;=0,"Payé",IF($K2252=0,"Impayé","Partiel")))</f>
        <v/>
      </c>
    </row>
    <row r="2253" spans="1:13" ht="15">
      <c r="A2253" s="17"/>
      <c r="B2253" t="str">
        <f>IF($A2253="","",YEAR($A2253)*100+MONTH($A2253))</f>
        <v/>
      </c>
      <c r="D2253" t="str">
        <f>IF($C2253="","",VLOOKUP($C2253,Baux!$A:$K,2,FALSE))</f>
        <v/>
      </c>
      <c r="E2253" t="str">
        <f>IF($C2253="","",VLOOKUP(VLOOKUP($C2253,Baux!$A:$K,3,FALSE),Locataires!$A:$I,2,FALSE))</f>
        <v/>
      </c>
      <c r="F2253" t="str">
        <f>IF($C2253="","",VLOOKUP($C2253,Baux!$A:$K,8,FALSE))</f>
        <v/>
      </c>
      <c r="G2253" s="12" t="str">
        <f>IF(OR($A2253="",$F2253=""),"",DATE(YEAR($A2253),MONTH($A2253),$F2253))</f>
        <v/>
      </c>
      <c r="H2253" s="13" t="str">
        <f>IF($C2253="","",VLOOKUP($C2253,Baux!$A:$K,6,FALSE))</f>
        <v/>
      </c>
      <c r="I2253" s="13" t="str">
        <f>IF($C2253="","",VLOOKUP($C2253,Baux!$A:$K,7,FALSE))</f>
        <v/>
      </c>
      <c r="J2253" s="13" t="str">
        <f>IF($C2253="","",$H2253+$I2253)</f>
        <v/>
      </c>
      <c r="K2253" s="13" t="str">
        <f>IF($C2253="","",SUMIFS(Banque_Transactions!$E:$E,Banque_Transactions!$G:$G,$C2253&amp;"-"&amp;$B2253))</f>
        <v/>
      </c>
      <c r="L2253" s="13" t="str">
        <f>IF($C2253="","",$J2253-$K2253)</f>
        <v/>
      </c>
      <c r="M2253" t="str">
        <f>IF($C2253="","",IF($L2253&lt;=0,"Payé",IF($K2253=0,"Impayé","Partiel")))</f>
        <v/>
      </c>
    </row>
    <row r="2254" spans="1:13" ht="15">
      <c r="A2254" s="17"/>
      <c r="B2254" t="str">
        <f>IF($A2254="","",YEAR($A2254)*100+MONTH($A2254))</f>
        <v/>
      </c>
      <c r="D2254" t="str">
        <f>IF($C2254="","",VLOOKUP($C2254,Baux!$A:$K,2,FALSE))</f>
        <v/>
      </c>
      <c r="E2254" t="str">
        <f>IF($C2254="","",VLOOKUP(VLOOKUP($C2254,Baux!$A:$K,3,FALSE),Locataires!$A:$I,2,FALSE))</f>
        <v/>
      </c>
      <c r="F2254" t="str">
        <f>IF($C2254="","",VLOOKUP($C2254,Baux!$A:$K,8,FALSE))</f>
        <v/>
      </c>
      <c r="G2254" s="12" t="str">
        <f>IF(OR($A2254="",$F2254=""),"",DATE(YEAR($A2254),MONTH($A2254),$F2254))</f>
        <v/>
      </c>
      <c r="H2254" s="13" t="str">
        <f>IF($C2254="","",VLOOKUP($C2254,Baux!$A:$K,6,FALSE))</f>
        <v/>
      </c>
      <c r="I2254" s="13" t="str">
        <f>IF($C2254="","",VLOOKUP($C2254,Baux!$A:$K,7,FALSE))</f>
        <v/>
      </c>
      <c r="J2254" s="13" t="str">
        <f>IF($C2254="","",$H2254+$I2254)</f>
        <v/>
      </c>
      <c r="K2254" s="13" t="str">
        <f>IF($C2254="","",SUMIFS(Banque_Transactions!$E:$E,Banque_Transactions!$G:$G,$C2254&amp;"-"&amp;$B2254))</f>
        <v/>
      </c>
      <c r="L2254" s="13" t="str">
        <f>IF($C2254="","",$J2254-$K2254)</f>
        <v/>
      </c>
      <c r="M2254" t="str">
        <f>IF($C2254="","",IF($L2254&lt;=0,"Payé",IF($K2254=0,"Impayé","Partiel")))</f>
        <v/>
      </c>
    </row>
    <row r="2255" spans="1:13" ht="15">
      <c r="A2255" s="17"/>
      <c r="B2255" t="str">
        <f>IF($A2255="","",YEAR($A2255)*100+MONTH($A2255))</f>
        <v/>
      </c>
      <c r="D2255" t="str">
        <f>IF($C2255="","",VLOOKUP($C2255,Baux!$A:$K,2,FALSE))</f>
        <v/>
      </c>
      <c r="E2255" t="str">
        <f>IF($C2255="","",VLOOKUP(VLOOKUP($C2255,Baux!$A:$K,3,FALSE),Locataires!$A:$I,2,FALSE))</f>
        <v/>
      </c>
      <c r="F2255" t="str">
        <f>IF($C2255="","",VLOOKUP($C2255,Baux!$A:$K,8,FALSE))</f>
        <v/>
      </c>
      <c r="G2255" s="12" t="str">
        <f>IF(OR($A2255="",$F2255=""),"",DATE(YEAR($A2255),MONTH($A2255),$F2255))</f>
        <v/>
      </c>
      <c r="H2255" s="13" t="str">
        <f>IF($C2255="","",VLOOKUP($C2255,Baux!$A:$K,6,FALSE))</f>
        <v/>
      </c>
      <c r="I2255" s="13" t="str">
        <f>IF($C2255="","",VLOOKUP($C2255,Baux!$A:$K,7,FALSE))</f>
        <v/>
      </c>
      <c r="J2255" s="13" t="str">
        <f>IF($C2255="","",$H2255+$I2255)</f>
        <v/>
      </c>
      <c r="K2255" s="13" t="str">
        <f>IF($C2255="","",SUMIFS(Banque_Transactions!$E:$E,Banque_Transactions!$G:$G,$C2255&amp;"-"&amp;$B2255))</f>
        <v/>
      </c>
      <c r="L2255" s="13" t="str">
        <f>IF($C2255="","",$J2255-$K2255)</f>
        <v/>
      </c>
      <c r="M2255" t="str">
        <f>IF($C2255="","",IF($L2255&lt;=0,"Payé",IF($K2255=0,"Impayé","Partiel")))</f>
        <v/>
      </c>
    </row>
    <row r="2256" spans="1:13" ht="15">
      <c r="A2256" s="17"/>
      <c r="B2256" t="str">
        <f>IF($A2256="","",YEAR($A2256)*100+MONTH($A2256))</f>
        <v/>
      </c>
      <c r="D2256" t="str">
        <f>IF($C2256="","",VLOOKUP($C2256,Baux!$A:$K,2,FALSE))</f>
        <v/>
      </c>
      <c r="E2256" t="str">
        <f>IF($C2256="","",VLOOKUP(VLOOKUP($C2256,Baux!$A:$K,3,FALSE),Locataires!$A:$I,2,FALSE))</f>
        <v/>
      </c>
      <c r="F2256" t="str">
        <f>IF($C2256="","",VLOOKUP($C2256,Baux!$A:$K,8,FALSE))</f>
        <v/>
      </c>
      <c r="G2256" s="12" t="str">
        <f>IF(OR($A2256="",$F2256=""),"",DATE(YEAR($A2256),MONTH($A2256),$F2256))</f>
        <v/>
      </c>
      <c r="H2256" s="13" t="str">
        <f>IF($C2256="","",VLOOKUP($C2256,Baux!$A:$K,6,FALSE))</f>
        <v/>
      </c>
      <c r="I2256" s="13" t="str">
        <f>IF($C2256="","",VLOOKUP($C2256,Baux!$A:$K,7,FALSE))</f>
        <v/>
      </c>
      <c r="J2256" s="13" t="str">
        <f>IF($C2256="","",$H2256+$I2256)</f>
        <v/>
      </c>
      <c r="K2256" s="13" t="str">
        <f>IF($C2256="","",SUMIFS(Banque_Transactions!$E:$E,Banque_Transactions!$G:$G,$C2256&amp;"-"&amp;$B2256))</f>
        <v/>
      </c>
      <c r="L2256" s="13" t="str">
        <f>IF($C2256="","",$J2256-$K2256)</f>
        <v/>
      </c>
      <c r="M2256" t="str">
        <f>IF($C2256="","",IF($L2256&lt;=0,"Payé",IF($K2256=0,"Impayé","Partiel")))</f>
        <v/>
      </c>
    </row>
    <row r="2257" spans="1:13" ht="15">
      <c r="A2257" s="17"/>
      <c r="B2257" t="str">
        <f>IF($A2257="","",YEAR($A2257)*100+MONTH($A2257))</f>
        <v/>
      </c>
      <c r="D2257" t="str">
        <f>IF($C2257="","",VLOOKUP($C2257,Baux!$A:$K,2,FALSE))</f>
        <v/>
      </c>
      <c r="E2257" t="str">
        <f>IF($C2257="","",VLOOKUP(VLOOKUP($C2257,Baux!$A:$K,3,FALSE),Locataires!$A:$I,2,FALSE))</f>
        <v/>
      </c>
      <c r="F2257" t="str">
        <f>IF($C2257="","",VLOOKUP($C2257,Baux!$A:$K,8,FALSE))</f>
        <v/>
      </c>
      <c r="G2257" s="12" t="str">
        <f>IF(OR($A2257="",$F2257=""),"",DATE(YEAR($A2257),MONTH($A2257),$F2257))</f>
        <v/>
      </c>
      <c r="H2257" s="13" t="str">
        <f>IF($C2257="","",VLOOKUP($C2257,Baux!$A:$K,6,FALSE))</f>
        <v/>
      </c>
      <c r="I2257" s="13" t="str">
        <f>IF($C2257="","",VLOOKUP($C2257,Baux!$A:$K,7,FALSE))</f>
        <v/>
      </c>
      <c r="J2257" s="13" t="str">
        <f>IF($C2257="","",$H2257+$I2257)</f>
        <v/>
      </c>
      <c r="K2257" s="13" t="str">
        <f>IF($C2257="","",SUMIFS(Banque_Transactions!$E:$E,Banque_Transactions!$G:$G,$C2257&amp;"-"&amp;$B2257))</f>
        <v/>
      </c>
      <c r="L2257" s="13" t="str">
        <f>IF($C2257="","",$J2257-$K2257)</f>
        <v/>
      </c>
      <c r="M2257" t="str">
        <f>IF($C2257="","",IF($L2257&lt;=0,"Payé",IF($K2257=0,"Impayé","Partiel")))</f>
        <v/>
      </c>
    </row>
    <row r="2258" spans="1:13" ht="15">
      <c r="A2258" s="17"/>
      <c r="B2258" t="str">
        <f>IF($A2258="","",YEAR($A2258)*100+MONTH($A2258))</f>
        <v/>
      </c>
      <c r="D2258" t="str">
        <f>IF($C2258="","",VLOOKUP($C2258,Baux!$A:$K,2,FALSE))</f>
        <v/>
      </c>
      <c r="E2258" t="str">
        <f>IF($C2258="","",VLOOKUP(VLOOKUP($C2258,Baux!$A:$K,3,FALSE),Locataires!$A:$I,2,FALSE))</f>
        <v/>
      </c>
      <c r="F2258" t="str">
        <f>IF($C2258="","",VLOOKUP($C2258,Baux!$A:$K,8,FALSE))</f>
        <v/>
      </c>
      <c r="G2258" s="12" t="str">
        <f>IF(OR($A2258="",$F2258=""),"",DATE(YEAR($A2258),MONTH($A2258),$F2258))</f>
        <v/>
      </c>
      <c r="H2258" s="13" t="str">
        <f>IF($C2258="","",VLOOKUP($C2258,Baux!$A:$K,6,FALSE))</f>
        <v/>
      </c>
      <c r="I2258" s="13" t="str">
        <f>IF($C2258="","",VLOOKUP($C2258,Baux!$A:$K,7,FALSE))</f>
        <v/>
      </c>
      <c r="J2258" s="13" t="str">
        <f>IF($C2258="","",$H2258+$I2258)</f>
        <v/>
      </c>
      <c r="K2258" s="13" t="str">
        <f>IF($C2258="","",SUMIFS(Banque_Transactions!$E:$E,Banque_Transactions!$G:$G,$C2258&amp;"-"&amp;$B2258))</f>
        <v/>
      </c>
      <c r="L2258" s="13" t="str">
        <f>IF($C2258="","",$J2258-$K2258)</f>
        <v/>
      </c>
      <c r="M2258" t="str">
        <f>IF($C2258="","",IF($L2258&lt;=0,"Payé",IF($K2258=0,"Impayé","Partiel")))</f>
        <v/>
      </c>
    </row>
    <row r="2259" spans="1:13" ht="15">
      <c r="A2259" s="17"/>
      <c r="B2259" t="str">
        <f>IF($A2259="","",YEAR($A2259)*100+MONTH($A2259))</f>
        <v/>
      </c>
      <c r="D2259" t="str">
        <f>IF($C2259="","",VLOOKUP($C2259,Baux!$A:$K,2,FALSE))</f>
        <v/>
      </c>
      <c r="E2259" t="str">
        <f>IF($C2259="","",VLOOKUP(VLOOKUP($C2259,Baux!$A:$K,3,FALSE),Locataires!$A:$I,2,FALSE))</f>
        <v/>
      </c>
      <c r="F2259" t="str">
        <f>IF($C2259="","",VLOOKUP($C2259,Baux!$A:$K,8,FALSE))</f>
        <v/>
      </c>
      <c r="G2259" s="12" t="str">
        <f>IF(OR($A2259="",$F2259=""),"",DATE(YEAR($A2259),MONTH($A2259),$F2259))</f>
        <v/>
      </c>
      <c r="H2259" s="13" t="str">
        <f>IF($C2259="","",VLOOKUP($C2259,Baux!$A:$K,6,FALSE))</f>
        <v/>
      </c>
      <c r="I2259" s="13" t="str">
        <f>IF($C2259="","",VLOOKUP($C2259,Baux!$A:$K,7,FALSE))</f>
        <v/>
      </c>
      <c r="J2259" s="13" t="str">
        <f>IF($C2259="","",$H2259+$I2259)</f>
        <v/>
      </c>
      <c r="K2259" s="13" t="str">
        <f>IF($C2259="","",SUMIFS(Banque_Transactions!$E:$E,Banque_Transactions!$G:$G,$C2259&amp;"-"&amp;$B2259))</f>
        <v/>
      </c>
      <c r="L2259" s="13" t="str">
        <f>IF($C2259="","",$J2259-$K2259)</f>
        <v/>
      </c>
      <c r="M2259" t="str">
        <f>IF($C2259="","",IF($L2259&lt;=0,"Payé",IF($K2259=0,"Impayé","Partiel")))</f>
        <v/>
      </c>
    </row>
    <row r="2260" spans="1:13" ht="15">
      <c r="A2260" s="17"/>
      <c r="B2260" t="str">
        <f>IF($A2260="","",YEAR($A2260)*100+MONTH($A2260))</f>
        <v/>
      </c>
      <c r="D2260" t="str">
        <f>IF($C2260="","",VLOOKUP($C2260,Baux!$A:$K,2,FALSE))</f>
        <v/>
      </c>
      <c r="E2260" t="str">
        <f>IF($C2260="","",VLOOKUP(VLOOKUP($C2260,Baux!$A:$K,3,FALSE),Locataires!$A:$I,2,FALSE))</f>
        <v/>
      </c>
      <c r="F2260" t="str">
        <f>IF($C2260="","",VLOOKUP($C2260,Baux!$A:$K,8,FALSE))</f>
        <v/>
      </c>
      <c r="G2260" s="12" t="str">
        <f>IF(OR($A2260="",$F2260=""),"",DATE(YEAR($A2260),MONTH($A2260),$F2260))</f>
        <v/>
      </c>
      <c r="H2260" s="13" t="str">
        <f>IF($C2260="","",VLOOKUP($C2260,Baux!$A:$K,6,FALSE))</f>
        <v/>
      </c>
      <c r="I2260" s="13" t="str">
        <f>IF($C2260="","",VLOOKUP($C2260,Baux!$A:$K,7,FALSE))</f>
        <v/>
      </c>
      <c r="J2260" s="13" t="str">
        <f>IF($C2260="","",$H2260+$I2260)</f>
        <v/>
      </c>
      <c r="K2260" s="13" t="str">
        <f>IF($C2260="","",SUMIFS(Banque_Transactions!$E:$E,Banque_Transactions!$G:$G,$C2260&amp;"-"&amp;$B2260))</f>
        <v/>
      </c>
      <c r="L2260" s="13" t="str">
        <f>IF($C2260="","",$J2260-$K2260)</f>
        <v/>
      </c>
      <c r="M2260" t="str">
        <f>IF($C2260="","",IF($L2260&lt;=0,"Payé",IF($K2260=0,"Impayé","Partiel")))</f>
        <v/>
      </c>
    </row>
    <row r="2261" spans="1:13" ht="15">
      <c r="A2261" s="17"/>
      <c r="B2261" t="str">
        <f>IF($A2261="","",YEAR($A2261)*100+MONTH($A2261))</f>
        <v/>
      </c>
      <c r="D2261" t="str">
        <f>IF($C2261="","",VLOOKUP($C2261,Baux!$A:$K,2,FALSE))</f>
        <v/>
      </c>
      <c r="E2261" t="str">
        <f>IF($C2261="","",VLOOKUP(VLOOKUP($C2261,Baux!$A:$K,3,FALSE),Locataires!$A:$I,2,FALSE))</f>
        <v/>
      </c>
      <c r="F2261" t="str">
        <f>IF($C2261="","",VLOOKUP($C2261,Baux!$A:$K,8,FALSE))</f>
        <v/>
      </c>
      <c r="G2261" s="12" t="str">
        <f>IF(OR($A2261="",$F2261=""),"",DATE(YEAR($A2261),MONTH($A2261),$F2261))</f>
        <v/>
      </c>
      <c r="H2261" s="13" t="str">
        <f>IF($C2261="","",VLOOKUP($C2261,Baux!$A:$K,6,FALSE))</f>
        <v/>
      </c>
      <c r="I2261" s="13" t="str">
        <f>IF($C2261="","",VLOOKUP($C2261,Baux!$A:$K,7,FALSE))</f>
        <v/>
      </c>
      <c r="J2261" s="13" t="str">
        <f>IF($C2261="","",$H2261+$I2261)</f>
        <v/>
      </c>
      <c r="K2261" s="13" t="str">
        <f>IF($C2261="","",SUMIFS(Banque_Transactions!$E:$E,Banque_Transactions!$G:$G,$C2261&amp;"-"&amp;$B2261))</f>
        <v/>
      </c>
      <c r="L2261" s="13" t="str">
        <f>IF($C2261="","",$J2261-$K2261)</f>
        <v/>
      </c>
      <c r="M2261" t="str">
        <f>IF($C2261="","",IF($L2261&lt;=0,"Payé",IF($K2261=0,"Impayé","Partiel")))</f>
        <v/>
      </c>
    </row>
    <row r="2262" spans="1:13" ht="15">
      <c r="A2262" s="17"/>
      <c r="B2262" t="str">
        <f>IF($A2262="","",YEAR($A2262)*100+MONTH($A2262))</f>
        <v/>
      </c>
      <c r="D2262" t="str">
        <f>IF($C2262="","",VLOOKUP($C2262,Baux!$A:$K,2,FALSE))</f>
        <v/>
      </c>
      <c r="E2262" t="str">
        <f>IF($C2262="","",VLOOKUP(VLOOKUP($C2262,Baux!$A:$K,3,FALSE),Locataires!$A:$I,2,FALSE))</f>
        <v/>
      </c>
      <c r="F2262" t="str">
        <f>IF($C2262="","",VLOOKUP($C2262,Baux!$A:$K,8,FALSE))</f>
        <v/>
      </c>
      <c r="G2262" s="12" t="str">
        <f>IF(OR($A2262="",$F2262=""),"",DATE(YEAR($A2262),MONTH($A2262),$F2262))</f>
        <v/>
      </c>
      <c r="H2262" s="13" t="str">
        <f>IF($C2262="","",VLOOKUP($C2262,Baux!$A:$K,6,FALSE))</f>
        <v/>
      </c>
      <c r="I2262" s="13" t="str">
        <f>IF($C2262="","",VLOOKUP($C2262,Baux!$A:$K,7,FALSE))</f>
        <v/>
      </c>
      <c r="J2262" s="13" t="str">
        <f>IF($C2262="","",$H2262+$I2262)</f>
        <v/>
      </c>
      <c r="K2262" s="13" t="str">
        <f>IF($C2262="","",SUMIFS(Banque_Transactions!$E:$E,Banque_Transactions!$G:$G,$C2262&amp;"-"&amp;$B2262))</f>
        <v/>
      </c>
      <c r="L2262" s="13" t="str">
        <f>IF($C2262="","",$J2262-$K2262)</f>
        <v/>
      </c>
      <c r="M2262" t="str">
        <f>IF($C2262="","",IF($L2262&lt;=0,"Payé",IF($K2262=0,"Impayé","Partiel")))</f>
        <v/>
      </c>
    </row>
    <row r="2263" spans="1:13" ht="15">
      <c r="A2263" s="17"/>
      <c r="B2263" t="str">
        <f>IF($A2263="","",YEAR($A2263)*100+MONTH($A2263))</f>
        <v/>
      </c>
      <c r="D2263" t="str">
        <f>IF($C2263="","",VLOOKUP($C2263,Baux!$A:$K,2,FALSE))</f>
        <v/>
      </c>
      <c r="E2263" t="str">
        <f>IF($C2263="","",VLOOKUP(VLOOKUP($C2263,Baux!$A:$K,3,FALSE),Locataires!$A:$I,2,FALSE))</f>
        <v/>
      </c>
      <c r="F2263" t="str">
        <f>IF($C2263="","",VLOOKUP($C2263,Baux!$A:$K,8,FALSE))</f>
        <v/>
      </c>
      <c r="G2263" s="12" t="str">
        <f>IF(OR($A2263="",$F2263=""),"",DATE(YEAR($A2263),MONTH($A2263),$F2263))</f>
        <v/>
      </c>
      <c r="H2263" s="13" t="str">
        <f>IF($C2263="","",VLOOKUP($C2263,Baux!$A:$K,6,FALSE))</f>
        <v/>
      </c>
      <c r="I2263" s="13" t="str">
        <f>IF($C2263="","",VLOOKUP($C2263,Baux!$A:$K,7,FALSE))</f>
        <v/>
      </c>
      <c r="J2263" s="13" t="str">
        <f>IF($C2263="","",$H2263+$I2263)</f>
        <v/>
      </c>
      <c r="K2263" s="13" t="str">
        <f>IF($C2263="","",SUMIFS(Banque_Transactions!$E:$E,Banque_Transactions!$G:$G,$C2263&amp;"-"&amp;$B2263))</f>
        <v/>
      </c>
      <c r="L2263" s="13" t="str">
        <f>IF($C2263="","",$J2263-$K2263)</f>
        <v/>
      </c>
      <c r="M2263" t="str">
        <f>IF($C2263="","",IF($L2263&lt;=0,"Payé",IF($K2263=0,"Impayé","Partiel")))</f>
        <v/>
      </c>
    </row>
    <row r="2264" spans="1:13" ht="15">
      <c r="A2264" s="17"/>
      <c r="B2264" t="str">
        <f>IF($A2264="","",YEAR($A2264)*100+MONTH($A2264))</f>
        <v/>
      </c>
      <c r="D2264" t="str">
        <f>IF($C2264="","",VLOOKUP($C2264,Baux!$A:$K,2,FALSE))</f>
        <v/>
      </c>
      <c r="E2264" t="str">
        <f>IF($C2264="","",VLOOKUP(VLOOKUP($C2264,Baux!$A:$K,3,FALSE),Locataires!$A:$I,2,FALSE))</f>
        <v/>
      </c>
      <c r="F2264" t="str">
        <f>IF($C2264="","",VLOOKUP($C2264,Baux!$A:$K,8,FALSE))</f>
        <v/>
      </c>
      <c r="G2264" s="12" t="str">
        <f>IF(OR($A2264="",$F2264=""),"",DATE(YEAR($A2264),MONTH($A2264),$F2264))</f>
        <v/>
      </c>
      <c r="H2264" s="13" t="str">
        <f>IF($C2264="","",VLOOKUP($C2264,Baux!$A:$K,6,FALSE))</f>
        <v/>
      </c>
      <c r="I2264" s="13" t="str">
        <f>IF($C2264="","",VLOOKUP($C2264,Baux!$A:$K,7,FALSE))</f>
        <v/>
      </c>
      <c r="J2264" s="13" t="str">
        <f>IF($C2264="","",$H2264+$I2264)</f>
        <v/>
      </c>
      <c r="K2264" s="13" t="str">
        <f>IF($C2264="","",SUMIFS(Banque_Transactions!$E:$E,Banque_Transactions!$G:$G,$C2264&amp;"-"&amp;$B2264))</f>
        <v/>
      </c>
      <c r="L2264" s="13" t="str">
        <f>IF($C2264="","",$J2264-$K2264)</f>
        <v/>
      </c>
      <c r="M2264" t="str">
        <f>IF($C2264="","",IF($L2264&lt;=0,"Payé",IF($K2264=0,"Impayé","Partiel")))</f>
        <v/>
      </c>
    </row>
    <row r="2265" spans="1:13" ht="15">
      <c r="A2265" s="17"/>
      <c r="B2265" t="str">
        <f>IF($A2265="","",YEAR($A2265)*100+MONTH($A2265))</f>
        <v/>
      </c>
      <c r="D2265" t="str">
        <f>IF($C2265="","",VLOOKUP($C2265,Baux!$A:$K,2,FALSE))</f>
        <v/>
      </c>
      <c r="E2265" t="str">
        <f>IF($C2265="","",VLOOKUP(VLOOKUP($C2265,Baux!$A:$K,3,FALSE),Locataires!$A:$I,2,FALSE))</f>
        <v/>
      </c>
      <c r="F2265" t="str">
        <f>IF($C2265="","",VLOOKUP($C2265,Baux!$A:$K,8,FALSE))</f>
        <v/>
      </c>
      <c r="G2265" s="12" t="str">
        <f>IF(OR($A2265="",$F2265=""),"",DATE(YEAR($A2265),MONTH($A2265),$F2265))</f>
        <v/>
      </c>
      <c r="H2265" s="13" t="str">
        <f>IF($C2265="","",VLOOKUP($C2265,Baux!$A:$K,6,FALSE))</f>
        <v/>
      </c>
      <c r="I2265" s="13" t="str">
        <f>IF($C2265="","",VLOOKUP($C2265,Baux!$A:$K,7,FALSE))</f>
        <v/>
      </c>
      <c r="J2265" s="13" t="str">
        <f>IF($C2265="","",$H2265+$I2265)</f>
        <v/>
      </c>
      <c r="K2265" s="13" t="str">
        <f>IF($C2265="","",SUMIFS(Banque_Transactions!$E:$E,Banque_Transactions!$G:$G,$C2265&amp;"-"&amp;$B2265))</f>
        <v/>
      </c>
      <c r="L2265" s="13" t="str">
        <f>IF($C2265="","",$J2265-$K2265)</f>
        <v/>
      </c>
      <c r="M2265" t="str">
        <f>IF($C2265="","",IF($L2265&lt;=0,"Payé",IF($K2265=0,"Impayé","Partiel")))</f>
        <v/>
      </c>
    </row>
    <row r="2266" spans="1:13" ht="15">
      <c r="A2266" s="17"/>
      <c r="B2266" t="str">
        <f>IF($A2266="","",YEAR($A2266)*100+MONTH($A2266))</f>
        <v/>
      </c>
      <c r="D2266" t="str">
        <f>IF($C2266="","",VLOOKUP($C2266,Baux!$A:$K,2,FALSE))</f>
        <v/>
      </c>
      <c r="E2266" t="str">
        <f>IF($C2266="","",VLOOKUP(VLOOKUP($C2266,Baux!$A:$K,3,FALSE),Locataires!$A:$I,2,FALSE))</f>
        <v/>
      </c>
      <c r="F2266" t="str">
        <f>IF($C2266="","",VLOOKUP($C2266,Baux!$A:$K,8,FALSE))</f>
        <v/>
      </c>
      <c r="G2266" s="12" t="str">
        <f>IF(OR($A2266="",$F2266=""),"",DATE(YEAR($A2266),MONTH($A2266),$F2266))</f>
        <v/>
      </c>
      <c r="H2266" s="13" t="str">
        <f>IF($C2266="","",VLOOKUP($C2266,Baux!$A:$K,6,FALSE))</f>
        <v/>
      </c>
      <c r="I2266" s="13" t="str">
        <f>IF($C2266="","",VLOOKUP($C2266,Baux!$A:$K,7,FALSE))</f>
        <v/>
      </c>
      <c r="J2266" s="13" t="str">
        <f>IF($C2266="","",$H2266+$I2266)</f>
        <v/>
      </c>
      <c r="K2266" s="13" t="str">
        <f>IF($C2266="","",SUMIFS(Banque_Transactions!$E:$E,Banque_Transactions!$G:$G,$C2266&amp;"-"&amp;$B2266))</f>
        <v/>
      </c>
      <c r="L2266" s="13" t="str">
        <f>IF($C2266="","",$J2266-$K2266)</f>
        <v/>
      </c>
      <c r="M2266" t="str">
        <f>IF($C2266="","",IF($L2266&lt;=0,"Payé",IF($K2266=0,"Impayé","Partiel")))</f>
        <v/>
      </c>
    </row>
    <row r="2267" spans="1:13" ht="15">
      <c r="A2267" s="17"/>
      <c r="B2267" t="str">
        <f>IF($A2267="","",YEAR($A2267)*100+MONTH($A2267))</f>
        <v/>
      </c>
      <c r="D2267" t="str">
        <f>IF($C2267="","",VLOOKUP($C2267,Baux!$A:$K,2,FALSE))</f>
        <v/>
      </c>
      <c r="E2267" t="str">
        <f>IF($C2267="","",VLOOKUP(VLOOKUP($C2267,Baux!$A:$K,3,FALSE),Locataires!$A:$I,2,FALSE))</f>
        <v/>
      </c>
      <c r="F2267" t="str">
        <f>IF($C2267="","",VLOOKUP($C2267,Baux!$A:$K,8,FALSE))</f>
        <v/>
      </c>
      <c r="G2267" s="12" t="str">
        <f>IF(OR($A2267="",$F2267=""),"",DATE(YEAR($A2267),MONTH($A2267),$F2267))</f>
        <v/>
      </c>
      <c r="H2267" s="13" t="str">
        <f>IF($C2267="","",VLOOKUP($C2267,Baux!$A:$K,6,FALSE))</f>
        <v/>
      </c>
      <c r="I2267" s="13" t="str">
        <f>IF($C2267="","",VLOOKUP($C2267,Baux!$A:$K,7,FALSE))</f>
        <v/>
      </c>
      <c r="J2267" s="13" t="str">
        <f>IF($C2267="","",$H2267+$I2267)</f>
        <v/>
      </c>
      <c r="K2267" s="13" t="str">
        <f>IF($C2267="","",SUMIFS(Banque_Transactions!$E:$E,Banque_Transactions!$G:$G,$C2267&amp;"-"&amp;$B2267))</f>
        <v/>
      </c>
      <c r="L2267" s="13" t="str">
        <f>IF($C2267="","",$J2267-$K2267)</f>
        <v/>
      </c>
      <c r="M2267" t="str">
        <f>IF($C2267="","",IF($L2267&lt;=0,"Payé",IF($K2267=0,"Impayé","Partiel")))</f>
        <v/>
      </c>
    </row>
    <row r="2268" spans="1:13" ht="15">
      <c r="A2268" s="17"/>
      <c r="B2268" t="str">
        <f>IF($A2268="","",YEAR($A2268)*100+MONTH($A2268))</f>
        <v/>
      </c>
      <c r="D2268" t="str">
        <f>IF($C2268="","",VLOOKUP($C2268,Baux!$A:$K,2,FALSE))</f>
        <v/>
      </c>
      <c r="E2268" t="str">
        <f>IF($C2268="","",VLOOKUP(VLOOKUP($C2268,Baux!$A:$K,3,FALSE),Locataires!$A:$I,2,FALSE))</f>
        <v/>
      </c>
      <c r="F2268" t="str">
        <f>IF($C2268="","",VLOOKUP($C2268,Baux!$A:$K,8,FALSE))</f>
        <v/>
      </c>
      <c r="G2268" s="12" t="str">
        <f>IF(OR($A2268="",$F2268=""),"",DATE(YEAR($A2268),MONTH($A2268),$F2268))</f>
        <v/>
      </c>
      <c r="H2268" s="13" t="str">
        <f>IF($C2268="","",VLOOKUP($C2268,Baux!$A:$K,6,FALSE))</f>
        <v/>
      </c>
      <c r="I2268" s="13" t="str">
        <f>IF($C2268="","",VLOOKUP($C2268,Baux!$A:$K,7,FALSE))</f>
        <v/>
      </c>
      <c r="J2268" s="13" t="str">
        <f>IF($C2268="","",$H2268+$I2268)</f>
        <v/>
      </c>
      <c r="K2268" s="13" t="str">
        <f>IF($C2268="","",SUMIFS(Banque_Transactions!$E:$E,Banque_Transactions!$G:$G,$C2268&amp;"-"&amp;$B2268))</f>
        <v/>
      </c>
      <c r="L2268" s="13" t="str">
        <f>IF($C2268="","",$J2268-$K2268)</f>
        <v/>
      </c>
      <c r="M2268" t="str">
        <f>IF($C2268="","",IF($L2268&lt;=0,"Payé",IF($K2268=0,"Impayé","Partiel")))</f>
        <v/>
      </c>
    </row>
    <row r="2269" spans="1:13" ht="15">
      <c r="A2269" s="17"/>
      <c r="B2269" t="str">
        <f>IF($A2269="","",YEAR($A2269)*100+MONTH($A2269))</f>
        <v/>
      </c>
      <c r="D2269" t="str">
        <f>IF($C2269="","",VLOOKUP($C2269,Baux!$A:$K,2,FALSE))</f>
        <v/>
      </c>
      <c r="E2269" t="str">
        <f>IF($C2269="","",VLOOKUP(VLOOKUP($C2269,Baux!$A:$K,3,FALSE),Locataires!$A:$I,2,FALSE))</f>
        <v/>
      </c>
      <c r="F2269" t="str">
        <f>IF($C2269="","",VLOOKUP($C2269,Baux!$A:$K,8,FALSE))</f>
        <v/>
      </c>
      <c r="G2269" s="12" t="str">
        <f>IF(OR($A2269="",$F2269=""),"",DATE(YEAR($A2269),MONTH($A2269),$F2269))</f>
        <v/>
      </c>
      <c r="H2269" s="13" t="str">
        <f>IF($C2269="","",VLOOKUP($C2269,Baux!$A:$K,6,FALSE))</f>
        <v/>
      </c>
      <c r="I2269" s="13" t="str">
        <f>IF($C2269="","",VLOOKUP($C2269,Baux!$A:$K,7,FALSE))</f>
        <v/>
      </c>
      <c r="J2269" s="13" t="str">
        <f>IF($C2269="","",$H2269+$I2269)</f>
        <v/>
      </c>
      <c r="K2269" s="13" t="str">
        <f>IF($C2269="","",SUMIFS(Banque_Transactions!$E:$E,Banque_Transactions!$G:$G,$C2269&amp;"-"&amp;$B2269))</f>
        <v/>
      </c>
      <c r="L2269" s="13" t="str">
        <f>IF($C2269="","",$J2269-$K2269)</f>
        <v/>
      </c>
      <c r="M2269" t="str">
        <f>IF($C2269="","",IF($L2269&lt;=0,"Payé",IF($K2269=0,"Impayé","Partiel")))</f>
        <v/>
      </c>
    </row>
    <row r="2270" spans="1:13" ht="15">
      <c r="A2270" s="17"/>
      <c r="B2270" t="str">
        <f>IF($A2270="","",YEAR($A2270)*100+MONTH($A2270))</f>
        <v/>
      </c>
      <c r="D2270" t="str">
        <f>IF($C2270="","",VLOOKUP($C2270,Baux!$A:$K,2,FALSE))</f>
        <v/>
      </c>
      <c r="E2270" t="str">
        <f>IF($C2270="","",VLOOKUP(VLOOKUP($C2270,Baux!$A:$K,3,FALSE),Locataires!$A:$I,2,FALSE))</f>
        <v/>
      </c>
      <c r="F2270" t="str">
        <f>IF($C2270="","",VLOOKUP($C2270,Baux!$A:$K,8,FALSE))</f>
        <v/>
      </c>
      <c r="G2270" s="12" t="str">
        <f>IF(OR($A2270="",$F2270=""),"",DATE(YEAR($A2270),MONTH($A2270),$F2270))</f>
        <v/>
      </c>
      <c r="H2270" s="13" t="str">
        <f>IF($C2270="","",VLOOKUP($C2270,Baux!$A:$K,6,FALSE))</f>
        <v/>
      </c>
      <c r="I2270" s="13" t="str">
        <f>IF($C2270="","",VLOOKUP($C2270,Baux!$A:$K,7,FALSE))</f>
        <v/>
      </c>
      <c r="J2270" s="13" t="str">
        <f>IF($C2270="","",$H2270+$I2270)</f>
        <v/>
      </c>
      <c r="K2270" s="13" t="str">
        <f>IF($C2270="","",SUMIFS(Banque_Transactions!$E:$E,Banque_Transactions!$G:$G,$C2270&amp;"-"&amp;$B2270))</f>
        <v/>
      </c>
      <c r="L2270" s="13" t="str">
        <f>IF($C2270="","",$J2270-$K2270)</f>
        <v/>
      </c>
      <c r="M2270" t="str">
        <f>IF($C2270="","",IF($L2270&lt;=0,"Payé",IF($K2270=0,"Impayé","Partiel")))</f>
        <v/>
      </c>
    </row>
    <row r="2271" spans="1:13" ht="15">
      <c r="A2271" s="17"/>
      <c r="B2271" t="str">
        <f>IF($A2271="","",YEAR($A2271)*100+MONTH($A2271))</f>
        <v/>
      </c>
      <c r="D2271" t="str">
        <f>IF($C2271="","",VLOOKUP($C2271,Baux!$A:$K,2,FALSE))</f>
        <v/>
      </c>
      <c r="E2271" t="str">
        <f>IF($C2271="","",VLOOKUP(VLOOKUP($C2271,Baux!$A:$K,3,FALSE),Locataires!$A:$I,2,FALSE))</f>
        <v/>
      </c>
      <c r="F2271" t="str">
        <f>IF($C2271="","",VLOOKUP($C2271,Baux!$A:$K,8,FALSE))</f>
        <v/>
      </c>
      <c r="G2271" s="12" t="str">
        <f>IF(OR($A2271="",$F2271=""),"",DATE(YEAR($A2271),MONTH($A2271),$F2271))</f>
        <v/>
      </c>
      <c r="H2271" s="13" t="str">
        <f>IF($C2271="","",VLOOKUP($C2271,Baux!$A:$K,6,FALSE))</f>
        <v/>
      </c>
      <c r="I2271" s="13" t="str">
        <f>IF($C2271="","",VLOOKUP($C2271,Baux!$A:$K,7,FALSE))</f>
        <v/>
      </c>
      <c r="J2271" s="13" t="str">
        <f>IF($C2271="","",$H2271+$I2271)</f>
        <v/>
      </c>
      <c r="K2271" s="13" t="str">
        <f>IF($C2271="","",SUMIFS(Banque_Transactions!$E:$E,Banque_Transactions!$G:$G,$C2271&amp;"-"&amp;$B2271))</f>
        <v/>
      </c>
      <c r="L2271" s="13" t="str">
        <f>IF($C2271="","",$J2271-$K2271)</f>
        <v/>
      </c>
      <c r="M2271" t="str">
        <f>IF($C2271="","",IF($L2271&lt;=0,"Payé",IF($K2271=0,"Impayé","Partiel")))</f>
        <v/>
      </c>
    </row>
    <row r="2272" spans="1:13" ht="15">
      <c r="A2272" s="17"/>
      <c r="B2272" t="str">
        <f>IF($A2272="","",YEAR($A2272)*100+MONTH($A2272))</f>
        <v/>
      </c>
      <c r="D2272" t="str">
        <f>IF($C2272="","",VLOOKUP($C2272,Baux!$A:$K,2,FALSE))</f>
        <v/>
      </c>
      <c r="E2272" t="str">
        <f>IF($C2272="","",VLOOKUP(VLOOKUP($C2272,Baux!$A:$K,3,FALSE),Locataires!$A:$I,2,FALSE))</f>
        <v/>
      </c>
      <c r="F2272" t="str">
        <f>IF($C2272="","",VLOOKUP($C2272,Baux!$A:$K,8,FALSE))</f>
        <v/>
      </c>
      <c r="G2272" s="12" t="str">
        <f>IF(OR($A2272="",$F2272=""),"",DATE(YEAR($A2272),MONTH($A2272),$F2272))</f>
        <v/>
      </c>
      <c r="H2272" s="13" t="str">
        <f>IF($C2272="","",VLOOKUP($C2272,Baux!$A:$K,6,FALSE))</f>
        <v/>
      </c>
      <c r="I2272" s="13" t="str">
        <f>IF($C2272="","",VLOOKUP($C2272,Baux!$A:$K,7,FALSE))</f>
        <v/>
      </c>
      <c r="J2272" s="13" t="str">
        <f>IF($C2272="","",$H2272+$I2272)</f>
        <v/>
      </c>
      <c r="K2272" s="13" t="str">
        <f>IF($C2272="","",SUMIFS(Banque_Transactions!$E:$E,Banque_Transactions!$G:$G,$C2272&amp;"-"&amp;$B2272))</f>
        <v/>
      </c>
      <c r="L2272" s="13" t="str">
        <f>IF($C2272="","",$J2272-$K2272)</f>
        <v/>
      </c>
      <c r="M2272" t="str">
        <f>IF($C2272="","",IF($L2272&lt;=0,"Payé",IF($K2272=0,"Impayé","Partiel")))</f>
        <v/>
      </c>
    </row>
    <row r="2273" spans="1:13" ht="15">
      <c r="A2273" s="17"/>
      <c r="B2273" t="str">
        <f>IF($A2273="","",YEAR($A2273)*100+MONTH($A2273))</f>
        <v/>
      </c>
      <c r="D2273" t="str">
        <f>IF($C2273="","",VLOOKUP($C2273,Baux!$A:$K,2,FALSE))</f>
        <v/>
      </c>
      <c r="E2273" t="str">
        <f>IF($C2273="","",VLOOKUP(VLOOKUP($C2273,Baux!$A:$K,3,FALSE),Locataires!$A:$I,2,FALSE))</f>
        <v/>
      </c>
      <c r="F2273" t="str">
        <f>IF($C2273="","",VLOOKUP($C2273,Baux!$A:$K,8,FALSE))</f>
        <v/>
      </c>
      <c r="G2273" s="12" t="str">
        <f>IF(OR($A2273="",$F2273=""),"",DATE(YEAR($A2273),MONTH($A2273),$F2273))</f>
        <v/>
      </c>
      <c r="H2273" s="13" t="str">
        <f>IF($C2273="","",VLOOKUP($C2273,Baux!$A:$K,6,FALSE))</f>
        <v/>
      </c>
      <c r="I2273" s="13" t="str">
        <f>IF($C2273="","",VLOOKUP($C2273,Baux!$A:$K,7,FALSE))</f>
        <v/>
      </c>
      <c r="J2273" s="13" t="str">
        <f>IF($C2273="","",$H2273+$I2273)</f>
        <v/>
      </c>
      <c r="K2273" s="13" t="str">
        <f>IF($C2273="","",SUMIFS(Banque_Transactions!$E:$E,Banque_Transactions!$G:$G,$C2273&amp;"-"&amp;$B2273))</f>
        <v/>
      </c>
      <c r="L2273" s="13" t="str">
        <f>IF($C2273="","",$J2273-$K2273)</f>
        <v/>
      </c>
      <c r="M2273" t="str">
        <f>IF($C2273="","",IF($L2273&lt;=0,"Payé",IF($K2273=0,"Impayé","Partiel")))</f>
        <v/>
      </c>
    </row>
    <row r="2274" spans="1:13" ht="15">
      <c r="A2274" s="17"/>
      <c r="B2274" t="str">
        <f>IF($A2274="","",YEAR($A2274)*100+MONTH($A2274))</f>
        <v/>
      </c>
      <c r="D2274" t="str">
        <f>IF($C2274="","",VLOOKUP($C2274,Baux!$A:$K,2,FALSE))</f>
        <v/>
      </c>
      <c r="E2274" t="str">
        <f>IF($C2274="","",VLOOKUP(VLOOKUP($C2274,Baux!$A:$K,3,FALSE),Locataires!$A:$I,2,FALSE))</f>
        <v/>
      </c>
      <c r="F2274" t="str">
        <f>IF($C2274="","",VLOOKUP($C2274,Baux!$A:$K,8,FALSE))</f>
        <v/>
      </c>
      <c r="G2274" s="12" t="str">
        <f>IF(OR($A2274="",$F2274=""),"",DATE(YEAR($A2274),MONTH($A2274),$F2274))</f>
        <v/>
      </c>
      <c r="H2274" s="13" t="str">
        <f>IF($C2274="","",VLOOKUP($C2274,Baux!$A:$K,6,FALSE))</f>
        <v/>
      </c>
      <c r="I2274" s="13" t="str">
        <f>IF($C2274="","",VLOOKUP($C2274,Baux!$A:$K,7,FALSE))</f>
        <v/>
      </c>
      <c r="J2274" s="13" t="str">
        <f>IF($C2274="","",$H2274+$I2274)</f>
        <v/>
      </c>
      <c r="K2274" s="13" t="str">
        <f>IF($C2274="","",SUMIFS(Banque_Transactions!$E:$E,Banque_Transactions!$G:$G,$C2274&amp;"-"&amp;$B2274))</f>
        <v/>
      </c>
      <c r="L2274" s="13" t="str">
        <f>IF($C2274="","",$J2274-$K2274)</f>
        <v/>
      </c>
      <c r="M2274" t="str">
        <f>IF($C2274="","",IF($L2274&lt;=0,"Payé",IF($K2274=0,"Impayé","Partiel")))</f>
        <v/>
      </c>
    </row>
    <row r="2275" spans="1:13" ht="15">
      <c r="A2275" s="17"/>
      <c r="B2275" t="str">
        <f>IF($A2275="","",YEAR($A2275)*100+MONTH($A2275))</f>
        <v/>
      </c>
      <c r="D2275" t="str">
        <f>IF($C2275="","",VLOOKUP($C2275,Baux!$A:$K,2,FALSE))</f>
        <v/>
      </c>
      <c r="E2275" t="str">
        <f>IF($C2275="","",VLOOKUP(VLOOKUP($C2275,Baux!$A:$K,3,FALSE),Locataires!$A:$I,2,FALSE))</f>
        <v/>
      </c>
      <c r="F2275" t="str">
        <f>IF($C2275="","",VLOOKUP($C2275,Baux!$A:$K,8,FALSE))</f>
        <v/>
      </c>
      <c r="G2275" s="12" t="str">
        <f>IF(OR($A2275="",$F2275=""),"",DATE(YEAR($A2275),MONTH($A2275),$F2275))</f>
        <v/>
      </c>
      <c r="H2275" s="13" t="str">
        <f>IF($C2275="","",VLOOKUP($C2275,Baux!$A:$K,6,FALSE))</f>
        <v/>
      </c>
      <c r="I2275" s="13" t="str">
        <f>IF($C2275="","",VLOOKUP($C2275,Baux!$A:$K,7,FALSE))</f>
        <v/>
      </c>
      <c r="J2275" s="13" t="str">
        <f>IF($C2275="","",$H2275+$I2275)</f>
        <v/>
      </c>
      <c r="K2275" s="13" t="str">
        <f>IF($C2275="","",SUMIFS(Banque_Transactions!$E:$E,Banque_Transactions!$G:$G,$C2275&amp;"-"&amp;$B2275))</f>
        <v/>
      </c>
      <c r="L2275" s="13" t="str">
        <f>IF($C2275="","",$J2275-$K2275)</f>
        <v/>
      </c>
      <c r="M2275" t="str">
        <f>IF($C2275="","",IF($L2275&lt;=0,"Payé",IF($K2275=0,"Impayé","Partiel")))</f>
        <v/>
      </c>
    </row>
    <row r="2276" spans="1:13" ht="15">
      <c r="A2276" s="17"/>
      <c r="B2276" t="str">
        <f>IF($A2276="","",YEAR($A2276)*100+MONTH($A2276))</f>
        <v/>
      </c>
      <c r="D2276" t="str">
        <f>IF($C2276="","",VLOOKUP($C2276,Baux!$A:$K,2,FALSE))</f>
        <v/>
      </c>
      <c r="E2276" t="str">
        <f>IF($C2276="","",VLOOKUP(VLOOKUP($C2276,Baux!$A:$K,3,FALSE),Locataires!$A:$I,2,FALSE))</f>
        <v/>
      </c>
      <c r="F2276" t="str">
        <f>IF($C2276="","",VLOOKUP($C2276,Baux!$A:$K,8,FALSE))</f>
        <v/>
      </c>
      <c r="G2276" s="12" t="str">
        <f>IF(OR($A2276="",$F2276=""),"",DATE(YEAR($A2276),MONTH($A2276),$F2276))</f>
        <v/>
      </c>
      <c r="H2276" s="13" t="str">
        <f>IF($C2276="","",VLOOKUP($C2276,Baux!$A:$K,6,FALSE))</f>
        <v/>
      </c>
      <c r="I2276" s="13" t="str">
        <f>IF($C2276="","",VLOOKUP($C2276,Baux!$A:$K,7,FALSE))</f>
        <v/>
      </c>
      <c r="J2276" s="13" t="str">
        <f>IF($C2276="","",$H2276+$I2276)</f>
        <v/>
      </c>
      <c r="K2276" s="13" t="str">
        <f>IF($C2276="","",SUMIFS(Banque_Transactions!$E:$E,Banque_Transactions!$G:$G,$C2276&amp;"-"&amp;$B2276))</f>
        <v/>
      </c>
      <c r="L2276" s="13" t="str">
        <f>IF($C2276="","",$J2276-$K2276)</f>
        <v/>
      </c>
      <c r="M2276" t="str">
        <f>IF($C2276="","",IF($L2276&lt;=0,"Payé",IF($K2276=0,"Impayé","Partiel")))</f>
        <v/>
      </c>
    </row>
    <row r="2277" spans="1:13" ht="15">
      <c r="A2277" s="17"/>
      <c r="B2277" t="str">
        <f>IF($A2277="","",YEAR($A2277)*100+MONTH($A2277))</f>
        <v/>
      </c>
      <c r="D2277" t="str">
        <f>IF($C2277="","",VLOOKUP($C2277,Baux!$A:$K,2,FALSE))</f>
        <v/>
      </c>
      <c r="E2277" t="str">
        <f>IF($C2277="","",VLOOKUP(VLOOKUP($C2277,Baux!$A:$K,3,FALSE),Locataires!$A:$I,2,FALSE))</f>
        <v/>
      </c>
      <c r="F2277" t="str">
        <f>IF($C2277="","",VLOOKUP($C2277,Baux!$A:$K,8,FALSE))</f>
        <v/>
      </c>
      <c r="G2277" s="12" t="str">
        <f>IF(OR($A2277="",$F2277=""),"",DATE(YEAR($A2277),MONTH($A2277),$F2277))</f>
        <v/>
      </c>
      <c r="H2277" s="13" t="str">
        <f>IF($C2277="","",VLOOKUP($C2277,Baux!$A:$K,6,FALSE))</f>
        <v/>
      </c>
      <c r="I2277" s="13" t="str">
        <f>IF($C2277="","",VLOOKUP($C2277,Baux!$A:$K,7,FALSE))</f>
        <v/>
      </c>
      <c r="J2277" s="13" t="str">
        <f>IF($C2277="","",$H2277+$I2277)</f>
        <v/>
      </c>
      <c r="K2277" s="13" t="str">
        <f>IF($C2277="","",SUMIFS(Banque_Transactions!$E:$E,Banque_Transactions!$G:$G,$C2277&amp;"-"&amp;$B2277))</f>
        <v/>
      </c>
      <c r="L2277" s="13" t="str">
        <f>IF($C2277="","",$J2277-$K2277)</f>
        <v/>
      </c>
      <c r="M2277" t="str">
        <f>IF($C2277="","",IF($L2277&lt;=0,"Payé",IF($K2277=0,"Impayé","Partiel")))</f>
        <v/>
      </c>
    </row>
    <row r="2278" spans="1:13" ht="15">
      <c r="A2278" s="17"/>
      <c r="B2278" t="str">
        <f>IF($A2278="","",YEAR($A2278)*100+MONTH($A2278))</f>
        <v/>
      </c>
      <c r="D2278" t="str">
        <f>IF($C2278="","",VLOOKUP($C2278,Baux!$A:$K,2,FALSE))</f>
        <v/>
      </c>
      <c r="E2278" t="str">
        <f>IF($C2278="","",VLOOKUP(VLOOKUP($C2278,Baux!$A:$K,3,FALSE),Locataires!$A:$I,2,FALSE))</f>
        <v/>
      </c>
      <c r="F2278" t="str">
        <f>IF($C2278="","",VLOOKUP($C2278,Baux!$A:$K,8,FALSE))</f>
        <v/>
      </c>
      <c r="G2278" s="12" t="str">
        <f>IF(OR($A2278="",$F2278=""),"",DATE(YEAR($A2278),MONTH($A2278),$F2278))</f>
        <v/>
      </c>
      <c r="H2278" s="13" t="str">
        <f>IF($C2278="","",VLOOKUP($C2278,Baux!$A:$K,6,FALSE))</f>
        <v/>
      </c>
      <c r="I2278" s="13" t="str">
        <f>IF($C2278="","",VLOOKUP($C2278,Baux!$A:$K,7,FALSE))</f>
        <v/>
      </c>
      <c r="J2278" s="13" t="str">
        <f>IF($C2278="","",$H2278+$I2278)</f>
        <v/>
      </c>
      <c r="K2278" s="13" t="str">
        <f>IF($C2278="","",SUMIFS(Banque_Transactions!$E:$E,Banque_Transactions!$G:$G,$C2278&amp;"-"&amp;$B2278))</f>
        <v/>
      </c>
      <c r="L2278" s="13" t="str">
        <f>IF($C2278="","",$J2278-$K2278)</f>
        <v/>
      </c>
      <c r="M2278" t="str">
        <f>IF($C2278="","",IF($L2278&lt;=0,"Payé",IF($K2278=0,"Impayé","Partiel")))</f>
        <v/>
      </c>
    </row>
    <row r="2279" spans="1:13" ht="15">
      <c r="A2279" s="17"/>
      <c r="B2279" t="str">
        <f>IF($A2279="","",YEAR($A2279)*100+MONTH($A2279))</f>
        <v/>
      </c>
      <c r="D2279" t="str">
        <f>IF($C2279="","",VLOOKUP($C2279,Baux!$A:$K,2,FALSE))</f>
        <v/>
      </c>
      <c r="E2279" t="str">
        <f>IF($C2279="","",VLOOKUP(VLOOKUP($C2279,Baux!$A:$K,3,FALSE),Locataires!$A:$I,2,FALSE))</f>
        <v/>
      </c>
      <c r="F2279" t="str">
        <f>IF($C2279="","",VLOOKUP($C2279,Baux!$A:$K,8,FALSE))</f>
        <v/>
      </c>
      <c r="G2279" s="12" t="str">
        <f>IF(OR($A2279="",$F2279=""),"",DATE(YEAR($A2279),MONTH($A2279),$F2279))</f>
        <v/>
      </c>
      <c r="H2279" s="13" t="str">
        <f>IF($C2279="","",VLOOKUP($C2279,Baux!$A:$K,6,FALSE))</f>
        <v/>
      </c>
      <c r="I2279" s="13" t="str">
        <f>IF($C2279="","",VLOOKUP($C2279,Baux!$A:$K,7,FALSE))</f>
        <v/>
      </c>
      <c r="J2279" s="13" t="str">
        <f>IF($C2279="","",$H2279+$I2279)</f>
        <v/>
      </c>
      <c r="K2279" s="13" t="str">
        <f>IF($C2279="","",SUMIFS(Banque_Transactions!$E:$E,Banque_Transactions!$G:$G,$C2279&amp;"-"&amp;$B2279))</f>
        <v/>
      </c>
      <c r="L2279" s="13" t="str">
        <f>IF($C2279="","",$J2279-$K2279)</f>
        <v/>
      </c>
      <c r="M2279" t="str">
        <f>IF($C2279="","",IF($L2279&lt;=0,"Payé",IF($K2279=0,"Impayé","Partiel")))</f>
        <v/>
      </c>
    </row>
    <row r="2280" spans="1:13" ht="15">
      <c r="A2280" s="17"/>
      <c r="B2280" t="str">
        <f>IF($A2280="","",YEAR($A2280)*100+MONTH($A2280))</f>
        <v/>
      </c>
      <c r="D2280" t="str">
        <f>IF($C2280="","",VLOOKUP($C2280,Baux!$A:$K,2,FALSE))</f>
        <v/>
      </c>
      <c r="E2280" t="str">
        <f>IF($C2280="","",VLOOKUP(VLOOKUP($C2280,Baux!$A:$K,3,FALSE),Locataires!$A:$I,2,FALSE))</f>
        <v/>
      </c>
      <c r="F2280" t="str">
        <f>IF($C2280="","",VLOOKUP($C2280,Baux!$A:$K,8,FALSE))</f>
        <v/>
      </c>
      <c r="G2280" s="12" t="str">
        <f>IF(OR($A2280="",$F2280=""),"",DATE(YEAR($A2280),MONTH($A2280),$F2280))</f>
        <v/>
      </c>
      <c r="H2280" s="13" t="str">
        <f>IF($C2280="","",VLOOKUP($C2280,Baux!$A:$K,6,FALSE))</f>
        <v/>
      </c>
      <c r="I2280" s="13" t="str">
        <f>IF($C2280="","",VLOOKUP($C2280,Baux!$A:$K,7,FALSE))</f>
        <v/>
      </c>
      <c r="J2280" s="13" t="str">
        <f>IF($C2280="","",$H2280+$I2280)</f>
        <v/>
      </c>
      <c r="K2280" s="13" t="str">
        <f>IF($C2280="","",SUMIFS(Banque_Transactions!$E:$E,Banque_Transactions!$G:$G,$C2280&amp;"-"&amp;$B2280))</f>
        <v/>
      </c>
      <c r="L2280" s="13" t="str">
        <f>IF($C2280="","",$J2280-$K2280)</f>
        <v/>
      </c>
      <c r="M2280" t="str">
        <f>IF($C2280="","",IF($L2280&lt;=0,"Payé",IF($K2280=0,"Impayé","Partiel")))</f>
        <v/>
      </c>
    </row>
    <row r="2281" spans="1:13" ht="15">
      <c r="A2281" s="17"/>
      <c r="B2281" t="str">
        <f>IF($A2281="","",YEAR($A2281)*100+MONTH($A2281))</f>
        <v/>
      </c>
      <c r="D2281" t="str">
        <f>IF($C2281="","",VLOOKUP($C2281,Baux!$A:$K,2,FALSE))</f>
        <v/>
      </c>
      <c r="E2281" t="str">
        <f>IF($C2281="","",VLOOKUP(VLOOKUP($C2281,Baux!$A:$K,3,FALSE),Locataires!$A:$I,2,FALSE))</f>
        <v/>
      </c>
      <c r="F2281" t="str">
        <f>IF($C2281="","",VLOOKUP($C2281,Baux!$A:$K,8,FALSE))</f>
        <v/>
      </c>
      <c r="G2281" s="12" t="str">
        <f>IF(OR($A2281="",$F2281=""),"",DATE(YEAR($A2281),MONTH($A2281),$F2281))</f>
        <v/>
      </c>
      <c r="H2281" s="13" t="str">
        <f>IF($C2281="","",VLOOKUP($C2281,Baux!$A:$K,6,FALSE))</f>
        <v/>
      </c>
      <c r="I2281" s="13" t="str">
        <f>IF($C2281="","",VLOOKUP($C2281,Baux!$A:$K,7,FALSE))</f>
        <v/>
      </c>
      <c r="J2281" s="13" t="str">
        <f>IF($C2281="","",$H2281+$I2281)</f>
        <v/>
      </c>
      <c r="K2281" s="13" t="str">
        <f>IF($C2281="","",SUMIFS(Banque_Transactions!$E:$E,Banque_Transactions!$G:$G,$C2281&amp;"-"&amp;$B2281))</f>
        <v/>
      </c>
      <c r="L2281" s="13" t="str">
        <f>IF($C2281="","",$J2281-$K2281)</f>
        <v/>
      </c>
      <c r="M2281" t="str">
        <f>IF($C2281="","",IF($L2281&lt;=0,"Payé",IF($K2281=0,"Impayé","Partiel")))</f>
        <v/>
      </c>
    </row>
    <row r="2282" spans="1:13" ht="15">
      <c r="A2282" s="17"/>
      <c r="B2282" t="str">
        <f>IF($A2282="","",YEAR($A2282)*100+MONTH($A2282))</f>
        <v/>
      </c>
      <c r="D2282" t="str">
        <f>IF($C2282="","",VLOOKUP($C2282,Baux!$A:$K,2,FALSE))</f>
        <v/>
      </c>
      <c r="E2282" t="str">
        <f>IF($C2282="","",VLOOKUP(VLOOKUP($C2282,Baux!$A:$K,3,FALSE),Locataires!$A:$I,2,FALSE))</f>
        <v/>
      </c>
      <c r="F2282" t="str">
        <f>IF($C2282="","",VLOOKUP($C2282,Baux!$A:$K,8,FALSE))</f>
        <v/>
      </c>
      <c r="G2282" s="12" t="str">
        <f>IF(OR($A2282="",$F2282=""),"",DATE(YEAR($A2282),MONTH($A2282),$F2282))</f>
        <v/>
      </c>
      <c r="H2282" s="13" t="str">
        <f>IF($C2282="","",VLOOKUP($C2282,Baux!$A:$K,6,FALSE))</f>
        <v/>
      </c>
      <c r="I2282" s="13" t="str">
        <f>IF($C2282="","",VLOOKUP($C2282,Baux!$A:$K,7,FALSE))</f>
        <v/>
      </c>
      <c r="J2282" s="13" t="str">
        <f>IF($C2282="","",$H2282+$I2282)</f>
        <v/>
      </c>
      <c r="K2282" s="13" t="str">
        <f>IF($C2282="","",SUMIFS(Banque_Transactions!$E:$E,Banque_Transactions!$G:$G,$C2282&amp;"-"&amp;$B2282))</f>
        <v/>
      </c>
      <c r="L2282" s="13" t="str">
        <f>IF($C2282="","",$J2282-$K2282)</f>
        <v/>
      </c>
      <c r="M2282" t="str">
        <f>IF($C2282="","",IF($L2282&lt;=0,"Payé",IF($K2282=0,"Impayé","Partiel")))</f>
        <v/>
      </c>
    </row>
    <row r="2283" spans="1:13" ht="15">
      <c r="A2283" s="17"/>
      <c r="B2283" t="str">
        <f>IF($A2283="","",YEAR($A2283)*100+MONTH($A2283))</f>
        <v/>
      </c>
      <c r="D2283" t="str">
        <f>IF($C2283="","",VLOOKUP($C2283,Baux!$A:$K,2,FALSE))</f>
        <v/>
      </c>
      <c r="E2283" t="str">
        <f>IF($C2283="","",VLOOKUP(VLOOKUP($C2283,Baux!$A:$K,3,FALSE),Locataires!$A:$I,2,FALSE))</f>
        <v/>
      </c>
      <c r="F2283" t="str">
        <f>IF($C2283="","",VLOOKUP($C2283,Baux!$A:$K,8,FALSE))</f>
        <v/>
      </c>
      <c r="G2283" s="12" t="str">
        <f>IF(OR($A2283="",$F2283=""),"",DATE(YEAR($A2283),MONTH($A2283),$F2283))</f>
        <v/>
      </c>
      <c r="H2283" s="13" t="str">
        <f>IF($C2283="","",VLOOKUP($C2283,Baux!$A:$K,6,FALSE))</f>
        <v/>
      </c>
      <c r="I2283" s="13" t="str">
        <f>IF($C2283="","",VLOOKUP($C2283,Baux!$A:$K,7,FALSE))</f>
        <v/>
      </c>
      <c r="J2283" s="13" t="str">
        <f>IF($C2283="","",$H2283+$I2283)</f>
        <v/>
      </c>
      <c r="K2283" s="13" t="str">
        <f>IF($C2283="","",SUMIFS(Banque_Transactions!$E:$E,Banque_Transactions!$G:$G,$C2283&amp;"-"&amp;$B2283))</f>
        <v/>
      </c>
      <c r="L2283" s="13" t="str">
        <f>IF($C2283="","",$J2283-$K2283)</f>
        <v/>
      </c>
      <c r="M2283" t="str">
        <f>IF($C2283="","",IF($L2283&lt;=0,"Payé",IF($K2283=0,"Impayé","Partiel")))</f>
        <v/>
      </c>
    </row>
    <row r="2284" spans="1:13" ht="15">
      <c r="A2284" s="17"/>
      <c r="B2284" t="str">
        <f>IF($A2284="","",YEAR($A2284)*100+MONTH($A2284))</f>
        <v/>
      </c>
      <c r="D2284" t="str">
        <f>IF($C2284="","",VLOOKUP($C2284,Baux!$A:$K,2,FALSE))</f>
        <v/>
      </c>
      <c r="E2284" t="str">
        <f>IF($C2284="","",VLOOKUP(VLOOKUP($C2284,Baux!$A:$K,3,FALSE),Locataires!$A:$I,2,FALSE))</f>
        <v/>
      </c>
      <c r="F2284" t="str">
        <f>IF($C2284="","",VLOOKUP($C2284,Baux!$A:$K,8,FALSE))</f>
        <v/>
      </c>
      <c r="G2284" s="12" t="str">
        <f>IF(OR($A2284="",$F2284=""),"",DATE(YEAR($A2284),MONTH($A2284),$F2284))</f>
        <v/>
      </c>
      <c r="H2284" s="13" t="str">
        <f>IF($C2284="","",VLOOKUP($C2284,Baux!$A:$K,6,FALSE))</f>
        <v/>
      </c>
      <c r="I2284" s="13" t="str">
        <f>IF($C2284="","",VLOOKUP($C2284,Baux!$A:$K,7,FALSE))</f>
        <v/>
      </c>
      <c r="J2284" s="13" t="str">
        <f>IF($C2284="","",$H2284+$I2284)</f>
        <v/>
      </c>
      <c r="K2284" s="13" t="str">
        <f>IF($C2284="","",SUMIFS(Banque_Transactions!$E:$E,Banque_Transactions!$G:$G,$C2284&amp;"-"&amp;$B2284))</f>
        <v/>
      </c>
      <c r="L2284" s="13" t="str">
        <f>IF($C2284="","",$J2284-$K2284)</f>
        <v/>
      </c>
      <c r="M2284" t="str">
        <f>IF($C2284="","",IF($L2284&lt;=0,"Payé",IF($K2284=0,"Impayé","Partiel")))</f>
        <v/>
      </c>
    </row>
    <row r="2285" spans="1:13" ht="15">
      <c r="A2285" s="17"/>
      <c r="B2285" t="str">
        <f>IF($A2285="","",YEAR($A2285)*100+MONTH($A2285))</f>
        <v/>
      </c>
      <c r="D2285" t="str">
        <f>IF($C2285="","",VLOOKUP($C2285,Baux!$A:$K,2,FALSE))</f>
        <v/>
      </c>
      <c r="E2285" t="str">
        <f>IF($C2285="","",VLOOKUP(VLOOKUP($C2285,Baux!$A:$K,3,FALSE),Locataires!$A:$I,2,FALSE))</f>
        <v/>
      </c>
      <c r="F2285" t="str">
        <f>IF($C2285="","",VLOOKUP($C2285,Baux!$A:$K,8,FALSE))</f>
        <v/>
      </c>
      <c r="G2285" s="12" t="str">
        <f>IF(OR($A2285="",$F2285=""),"",DATE(YEAR($A2285),MONTH($A2285),$F2285))</f>
        <v/>
      </c>
      <c r="H2285" s="13" t="str">
        <f>IF($C2285="","",VLOOKUP($C2285,Baux!$A:$K,6,FALSE))</f>
        <v/>
      </c>
      <c r="I2285" s="13" t="str">
        <f>IF($C2285="","",VLOOKUP($C2285,Baux!$A:$K,7,FALSE))</f>
        <v/>
      </c>
      <c r="J2285" s="13" t="str">
        <f>IF($C2285="","",$H2285+$I2285)</f>
        <v/>
      </c>
      <c r="K2285" s="13" t="str">
        <f>IF($C2285="","",SUMIFS(Banque_Transactions!$E:$E,Banque_Transactions!$G:$G,$C2285&amp;"-"&amp;$B2285))</f>
        <v/>
      </c>
      <c r="L2285" s="13" t="str">
        <f>IF($C2285="","",$J2285-$K2285)</f>
        <v/>
      </c>
      <c r="M2285" t="str">
        <f>IF($C2285="","",IF($L2285&lt;=0,"Payé",IF($K2285=0,"Impayé","Partiel")))</f>
        <v/>
      </c>
    </row>
    <row r="2286" spans="1:13" ht="15">
      <c r="A2286" s="17"/>
      <c r="B2286" t="str">
        <f>IF($A2286="","",YEAR($A2286)*100+MONTH($A2286))</f>
        <v/>
      </c>
      <c r="D2286" t="str">
        <f>IF($C2286="","",VLOOKUP($C2286,Baux!$A:$K,2,FALSE))</f>
        <v/>
      </c>
      <c r="E2286" t="str">
        <f>IF($C2286="","",VLOOKUP(VLOOKUP($C2286,Baux!$A:$K,3,FALSE),Locataires!$A:$I,2,FALSE))</f>
        <v/>
      </c>
      <c r="F2286" t="str">
        <f>IF($C2286="","",VLOOKUP($C2286,Baux!$A:$K,8,FALSE))</f>
        <v/>
      </c>
      <c r="G2286" s="12" t="str">
        <f>IF(OR($A2286="",$F2286=""),"",DATE(YEAR($A2286),MONTH($A2286),$F2286))</f>
        <v/>
      </c>
      <c r="H2286" s="13" t="str">
        <f>IF($C2286="","",VLOOKUP($C2286,Baux!$A:$K,6,FALSE))</f>
        <v/>
      </c>
      <c r="I2286" s="13" t="str">
        <f>IF($C2286="","",VLOOKUP($C2286,Baux!$A:$K,7,FALSE))</f>
        <v/>
      </c>
      <c r="J2286" s="13" t="str">
        <f>IF($C2286="","",$H2286+$I2286)</f>
        <v/>
      </c>
      <c r="K2286" s="13" t="str">
        <f>IF($C2286="","",SUMIFS(Banque_Transactions!$E:$E,Banque_Transactions!$G:$G,$C2286&amp;"-"&amp;$B2286))</f>
        <v/>
      </c>
      <c r="L2286" s="13" t="str">
        <f>IF($C2286="","",$J2286-$K2286)</f>
        <v/>
      </c>
      <c r="M2286" t="str">
        <f>IF($C2286="","",IF($L2286&lt;=0,"Payé",IF($K2286=0,"Impayé","Partiel")))</f>
        <v/>
      </c>
    </row>
    <row r="2287" spans="1:13" ht="15">
      <c r="A2287" s="17"/>
      <c r="B2287" t="str">
        <f>IF($A2287="","",YEAR($A2287)*100+MONTH($A2287))</f>
        <v/>
      </c>
      <c r="D2287" t="str">
        <f>IF($C2287="","",VLOOKUP($C2287,Baux!$A:$K,2,FALSE))</f>
        <v/>
      </c>
      <c r="E2287" t="str">
        <f>IF($C2287="","",VLOOKUP(VLOOKUP($C2287,Baux!$A:$K,3,FALSE),Locataires!$A:$I,2,FALSE))</f>
        <v/>
      </c>
      <c r="F2287" t="str">
        <f>IF($C2287="","",VLOOKUP($C2287,Baux!$A:$K,8,FALSE))</f>
        <v/>
      </c>
      <c r="G2287" s="12" t="str">
        <f>IF(OR($A2287="",$F2287=""),"",DATE(YEAR($A2287),MONTH($A2287),$F2287))</f>
        <v/>
      </c>
      <c r="H2287" s="13" t="str">
        <f>IF($C2287="","",VLOOKUP($C2287,Baux!$A:$K,6,FALSE))</f>
        <v/>
      </c>
      <c r="I2287" s="13" t="str">
        <f>IF($C2287="","",VLOOKUP($C2287,Baux!$A:$K,7,FALSE))</f>
        <v/>
      </c>
      <c r="J2287" s="13" t="str">
        <f>IF($C2287="","",$H2287+$I2287)</f>
        <v/>
      </c>
      <c r="K2287" s="13" t="str">
        <f>IF($C2287="","",SUMIFS(Banque_Transactions!$E:$E,Banque_Transactions!$G:$G,$C2287&amp;"-"&amp;$B2287))</f>
        <v/>
      </c>
      <c r="L2287" s="13" t="str">
        <f>IF($C2287="","",$J2287-$K2287)</f>
        <v/>
      </c>
      <c r="M2287" t="str">
        <f>IF($C2287="","",IF($L2287&lt;=0,"Payé",IF($K2287=0,"Impayé","Partiel")))</f>
        <v/>
      </c>
    </row>
    <row r="2288" spans="1:13" ht="15">
      <c r="A2288" s="17"/>
      <c r="B2288" t="str">
        <f>IF($A2288="","",YEAR($A2288)*100+MONTH($A2288))</f>
        <v/>
      </c>
      <c r="D2288" t="str">
        <f>IF($C2288="","",VLOOKUP($C2288,Baux!$A:$K,2,FALSE))</f>
        <v/>
      </c>
      <c r="E2288" t="str">
        <f>IF($C2288="","",VLOOKUP(VLOOKUP($C2288,Baux!$A:$K,3,FALSE),Locataires!$A:$I,2,FALSE))</f>
        <v/>
      </c>
      <c r="F2288" t="str">
        <f>IF($C2288="","",VLOOKUP($C2288,Baux!$A:$K,8,FALSE))</f>
        <v/>
      </c>
      <c r="G2288" s="12" t="str">
        <f>IF(OR($A2288="",$F2288=""),"",DATE(YEAR($A2288),MONTH($A2288),$F2288))</f>
        <v/>
      </c>
      <c r="H2288" s="13" t="str">
        <f>IF($C2288="","",VLOOKUP($C2288,Baux!$A:$K,6,FALSE))</f>
        <v/>
      </c>
      <c r="I2288" s="13" t="str">
        <f>IF($C2288="","",VLOOKUP($C2288,Baux!$A:$K,7,FALSE))</f>
        <v/>
      </c>
      <c r="J2288" s="13" t="str">
        <f>IF($C2288="","",$H2288+$I2288)</f>
        <v/>
      </c>
      <c r="K2288" s="13" t="str">
        <f>IF($C2288="","",SUMIFS(Banque_Transactions!$E:$E,Banque_Transactions!$G:$G,$C2288&amp;"-"&amp;$B2288))</f>
        <v/>
      </c>
      <c r="L2288" s="13" t="str">
        <f>IF($C2288="","",$J2288-$K2288)</f>
        <v/>
      </c>
      <c r="M2288" t="str">
        <f>IF($C2288="","",IF($L2288&lt;=0,"Payé",IF($K2288=0,"Impayé","Partiel")))</f>
        <v/>
      </c>
    </row>
    <row r="2289" spans="1:13" ht="15">
      <c r="A2289" s="17"/>
      <c r="B2289" t="str">
        <f>IF($A2289="","",YEAR($A2289)*100+MONTH($A2289))</f>
        <v/>
      </c>
      <c r="D2289" t="str">
        <f>IF($C2289="","",VLOOKUP($C2289,Baux!$A:$K,2,FALSE))</f>
        <v/>
      </c>
      <c r="E2289" t="str">
        <f>IF($C2289="","",VLOOKUP(VLOOKUP($C2289,Baux!$A:$K,3,FALSE),Locataires!$A:$I,2,FALSE))</f>
        <v/>
      </c>
      <c r="F2289" t="str">
        <f>IF($C2289="","",VLOOKUP($C2289,Baux!$A:$K,8,FALSE))</f>
        <v/>
      </c>
      <c r="G2289" s="12" t="str">
        <f>IF(OR($A2289="",$F2289=""),"",DATE(YEAR($A2289),MONTH($A2289),$F2289))</f>
        <v/>
      </c>
      <c r="H2289" s="13" t="str">
        <f>IF($C2289="","",VLOOKUP($C2289,Baux!$A:$K,6,FALSE))</f>
        <v/>
      </c>
      <c r="I2289" s="13" t="str">
        <f>IF($C2289="","",VLOOKUP($C2289,Baux!$A:$K,7,FALSE))</f>
        <v/>
      </c>
      <c r="J2289" s="13" t="str">
        <f>IF($C2289="","",$H2289+$I2289)</f>
        <v/>
      </c>
      <c r="K2289" s="13" t="str">
        <f>IF($C2289="","",SUMIFS(Banque_Transactions!$E:$E,Banque_Transactions!$G:$G,$C2289&amp;"-"&amp;$B2289))</f>
        <v/>
      </c>
      <c r="L2289" s="13" t="str">
        <f>IF($C2289="","",$J2289-$K2289)</f>
        <v/>
      </c>
      <c r="M2289" t="str">
        <f>IF($C2289="","",IF($L2289&lt;=0,"Payé",IF($K2289=0,"Impayé","Partiel")))</f>
        <v/>
      </c>
    </row>
    <row r="2290" spans="1:13" ht="15">
      <c r="A2290" s="17"/>
      <c r="B2290" t="str">
        <f>IF($A2290="","",YEAR($A2290)*100+MONTH($A2290))</f>
        <v/>
      </c>
      <c r="D2290" t="str">
        <f>IF($C2290="","",VLOOKUP($C2290,Baux!$A:$K,2,FALSE))</f>
        <v/>
      </c>
      <c r="E2290" t="str">
        <f>IF($C2290="","",VLOOKUP(VLOOKUP($C2290,Baux!$A:$K,3,FALSE),Locataires!$A:$I,2,FALSE))</f>
        <v/>
      </c>
      <c r="F2290" t="str">
        <f>IF($C2290="","",VLOOKUP($C2290,Baux!$A:$K,8,FALSE))</f>
        <v/>
      </c>
      <c r="G2290" s="12" t="str">
        <f>IF(OR($A2290="",$F2290=""),"",DATE(YEAR($A2290),MONTH($A2290),$F2290))</f>
        <v/>
      </c>
      <c r="H2290" s="13" t="str">
        <f>IF($C2290="","",VLOOKUP($C2290,Baux!$A:$K,6,FALSE))</f>
        <v/>
      </c>
      <c r="I2290" s="13" t="str">
        <f>IF($C2290="","",VLOOKUP($C2290,Baux!$A:$K,7,FALSE))</f>
        <v/>
      </c>
      <c r="J2290" s="13" t="str">
        <f>IF($C2290="","",$H2290+$I2290)</f>
        <v/>
      </c>
      <c r="K2290" s="13" t="str">
        <f>IF($C2290="","",SUMIFS(Banque_Transactions!$E:$E,Banque_Transactions!$G:$G,$C2290&amp;"-"&amp;$B2290))</f>
        <v/>
      </c>
      <c r="L2290" s="13" t="str">
        <f>IF($C2290="","",$J2290-$K2290)</f>
        <v/>
      </c>
      <c r="M2290" t="str">
        <f>IF($C2290="","",IF($L2290&lt;=0,"Payé",IF($K2290=0,"Impayé","Partiel")))</f>
        <v/>
      </c>
    </row>
    <row r="2291" spans="1:13" ht="15">
      <c r="A2291" s="17"/>
      <c r="B2291" t="str">
        <f>IF($A2291="","",YEAR($A2291)*100+MONTH($A2291))</f>
        <v/>
      </c>
      <c r="D2291" t="str">
        <f>IF($C2291="","",VLOOKUP($C2291,Baux!$A:$K,2,FALSE))</f>
        <v/>
      </c>
      <c r="E2291" t="str">
        <f>IF($C2291="","",VLOOKUP(VLOOKUP($C2291,Baux!$A:$K,3,FALSE),Locataires!$A:$I,2,FALSE))</f>
        <v/>
      </c>
      <c r="F2291" t="str">
        <f>IF($C2291="","",VLOOKUP($C2291,Baux!$A:$K,8,FALSE))</f>
        <v/>
      </c>
      <c r="G2291" s="12" t="str">
        <f>IF(OR($A2291="",$F2291=""),"",DATE(YEAR($A2291),MONTH($A2291),$F2291))</f>
        <v/>
      </c>
      <c r="H2291" s="13" t="str">
        <f>IF($C2291="","",VLOOKUP($C2291,Baux!$A:$K,6,FALSE))</f>
        <v/>
      </c>
      <c r="I2291" s="13" t="str">
        <f>IF($C2291="","",VLOOKUP($C2291,Baux!$A:$K,7,FALSE))</f>
        <v/>
      </c>
      <c r="J2291" s="13" t="str">
        <f>IF($C2291="","",$H2291+$I2291)</f>
        <v/>
      </c>
      <c r="K2291" s="13" t="str">
        <f>IF($C2291="","",SUMIFS(Banque_Transactions!$E:$E,Banque_Transactions!$G:$G,$C2291&amp;"-"&amp;$B2291))</f>
        <v/>
      </c>
      <c r="L2291" s="13" t="str">
        <f>IF($C2291="","",$J2291-$K2291)</f>
        <v/>
      </c>
      <c r="M2291" t="str">
        <f>IF($C2291="","",IF($L2291&lt;=0,"Payé",IF($K2291=0,"Impayé","Partiel")))</f>
        <v/>
      </c>
    </row>
    <row r="2292" spans="1:13" ht="15">
      <c r="A2292" s="17"/>
      <c r="B2292" t="str">
        <f>IF($A2292="","",YEAR($A2292)*100+MONTH($A2292))</f>
        <v/>
      </c>
      <c r="D2292" t="str">
        <f>IF($C2292="","",VLOOKUP($C2292,Baux!$A:$K,2,FALSE))</f>
        <v/>
      </c>
      <c r="E2292" t="str">
        <f>IF($C2292="","",VLOOKUP(VLOOKUP($C2292,Baux!$A:$K,3,FALSE),Locataires!$A:$I,2,FALSE))</f>
        <v/>
      </c>
      <c r="F2292" t="str">
        <f>IF($C2292="","",VLOOKUP($C2292,Baux!$A:$K,8,FALSE))</f>
        <v/>
      </c>
      <c r="G2292" s="12" t="str">
        <f>IF(OR($A2292="",$F2292=""),"",DATE(YEAR($A2292),MONTH($A2292),$F2292))</f>
        <v/>
      </c>
      <c r="H2292" s="13" t="str">
        <f>IF($C2292="","",VLOOKUP($C2292,Baux!$A:$K,6,FALSE))</f>
        <v/>
      </c>
      <c r="I2292" s="13" t="str">
        <f>IF($C2292="","",VLOOKUP($C2292,Baux!$A:$K,7,FALSE))</f>
        <v/>
      </c>
      <c r="J2292" s="13" t="str">
        <f>IF($C2292="","",$H2292+$I2292)</f>
        <v/>
      </c>
      <c r="K2292" s="13" t="str">
        <f>IF($C2292="","",SUMIFS(Banque_Transactions!$E:$E,Banque_Transactions!$G:$G,$C2292&amp;"-"&amp;$B2292))</f>
        <v/>
      </c>
      <c r="L2292" s="13" t="str">
        <f>IF($C2292="","",$J2292-$K2292)</f>
        <v/>
      </c>
      <c r="M2292" t="str">
        <f>IF($C2292="","",IF($L2292&lt;=0,"Payé",IF($K2292=0,"Impayé","Partiel")))</f>
        <v/>
      </c>
    </row>
    <row r="2293" spans="1:13" ht="15">
      <c r="A2293" s="17"/>
      <c r="B2293" t="str">
        <f>IF($A2293="","",YEAR($A2293)*100+MONTH($A2293))</f>
        <v/>
      </c>
      <c r="D2293" t="str">
        <f>IF($C2293="","",VLOOKUP($C2293,Baux!$A:$K,2,FALSE))</f>
        <v/>
      </c>
      <c r="E2293" t="str">
        <f>IF($C2293="","",VLOOKUP(VLOOKUP($C2293,Baux!$A:$K,3,FALSE),Locataires!$A:$I,2,FALSE))</f>
        <v/>
      </c>
      <c r="F2293" t="str">
        <f>IF($C2293="","",VLOOKUP($C2293,Baux!$A:$K,8,FALSE))</f>
        <v/>
      </c>
      <c r="G2293" s="12" t="str">
        <f>IF(OR($A2293="",$F2293=""),"",DATE(YEAR($A2293),MONTH($A2293),$F2293))</f>
        <v/>
      </c>
      <c r="H2293" s="13" t="str">
        <f>IF($C2293="","",VLOOKUP($C2293,Baux!$A:$K,6,FALSE))</f>
        <v/>
      </c>
      <c r="I2293" s="13" t="str">
        <f>IF($C2293="","",VLOOKUP($C2293,Baux!$A:$K,7,FALSE))</f>
        <v/>
      </c>
      <c r="J2293" s="13" t="str">
        <f>IF($C2293="","",$H2293+$I2293)</f>
        <v/>
      </c>
      <c r="K2293" s="13" t="str">
        <f>IF($C2293="","",SUMIFS(Banque_Transactions!$E:$E,Banque_Transactions!$G:$G,$C2293&amp;"-"&amp;$B2293))</f>
        <v/>
      </c>
      <c r="L2293" s="13" t="str">
        <f>IF($C2293="","",$J2293-$K2293)</f>
        <v/>
      </c>
      <c r="M2293" t="str">
        <f>IF($C2293="","",IF($L2293&lt;=0,"Payé",IF($K2293=0,"Impayé","Partiel")))</f>
        <v/>
      </c>
    </row>
    <row r="2294" spans="1:13" ht="15">
      <c r="A2294" s="17"/>
      <c r="B2294" t="str">
        <f>IF($A2294="","",YEAR($A2294)*100+MONTH($A2294))</f>
        <v/>
      </c>
      <c r="D2294" t="str">
        <f>IF($C2294="","",VLOOKUP($C2294,Baux!$A:$K,2,FALSE))</f>
        <v/>
      </c>
      <c r="E2294" t="str">
        <f>IF($C2294="","",VLOOKUP(VLOOKUP($C2294,Baux!$A:$K,3,FALSE),Locataires!$A:$I,2,FALSE))</f>
        <v/>
      </c>
      <c r="F2294" t="str">
        <f>IF($C2294="","",VLOOKUP($C2294,Baux!$A:$K,8,FALSE))</f>
        <v/>
      </c>
      <c r="G2294" s="12" t="str">
        <f>IF(OR($A2294="",$F2294=""),"",DATE(YEAR($A2294),MONTH($A2294),$F2294))</f>
        <v/>
      </c>
      <c r="H2294" s="13" t="str">
        <f>IF($C2294="","",VLOOKUP($C2294,Baux!$A:$K,6,FALSE))</f>
        <v/>
      </c>
      <c r="I2294" s="13" t="str">
        <f>IF($C2294="","",VLOOKUP($C2294,Baux!$A:$K,7,FALSE))</f>
        <v/>
      </c>
      <c r="J2294" s="13" t="str">
        <f>IF($C2294="","",$H2294+$I2294)</f>
        <v/>
      </c>
      <c r="K2294" s="13" t="str">
        <f>IF($C2294="","",SUMIFS(Banque_Transactions!$E:$E,Banque_Transactions!$G:$G,$C2294&amp;"-"&amp;$B2294))</f>
        <v/>
      </c>
      <c r="L2294" s="13" t="str">
        <f>IF($C2294="","",$J2294-$K2294)</f>
        <v/>
      </c>
      <c r="M2294" t="str">
        <f>IF($C2294="","",IF($L2294&lt;=0,"Payé",IF($K2294=0,"Impayé","Partiel")))</f>
        <v/>
      </c>
    </row>
    <row r="2295" spans="1:13" ht="15">
      <c r="A2295" s="17"/>
      <c r="B2295" t="str">
        <f>IF($A2295="","",YEAR($A2295)*100+MONTH($A2295))</f>
        <v/>
      </c>
      <c r="D2295" t="str">
        <f>IF($C2295="","",VLOOKUP($C2295,Baux!$A:$K,2,FALSE))</f>
        <v/>
      </c>
      <c r="E2295" t="str">
        <f>IF($C2295="","",VLOOKUP(VLOOKUP($C2295,Baux!$A:$K,3,FALSE),Locataires!$A:$I,2,FALSE))</f>
        <v/>
      </c>
      <c r="F2295" t="str">
        <f>IF($C2295="","",VLOOKUP($C2295,Baux!$A:$K,8,FALSE))</f>
        <v/>
      </c>
      <c r="G2295" s="12" t="str">
        <f>IF(OR($A2295="",$F2295=""),"",DATE(YEAR($A2295),MONTH($A2295),$F2295))</f>
        <v/>
      </c>
      <c r="H2295" s="13" t="str">
        <f>IF($C2295="","",VLOOKUP($C2295,Baux!$A:$K,6,FALSE))</f>
        <v/>
      </c>
      <c r="I2295" s="13" t="str">
        <f>IF($C2295="","",VLOOKUP($C2295,Baux!$A:$K,7,FALSE))</f>
        <v/>
      </c>
      <c r="J2295" s="13" t="str">
        <f>IF($C2295="","",$H2295+$I2295)</f>
        <v/>
      </c>
      <c r="K2295" s="13" t="str">
        <f>IF($C2295="","",SUMIFS(Banque_Transactions!$E:$E,Banque_Transactions!$G:$G,$C2295&amp;"-"&amp;$B2295))</f>
        <v/>
      </c>
      <c r="L2295" s="13" t="str">
        <f>IF($C2295="","",$J2295-$K2295)</f>
        <v/>
      </c>
      <c r="M2295" t="str">
        <f>IF($C2295="","",IF($L2295&lt;=0,"Payé",IF($K2295=0,"Impayé","Partiel")))</f>
        <v/>
      </c>
    </row>
    <row r="2296" spans="1:13" ht="15">
      <c r="A2296" s="17"/>
      <c r="B2296" t="str">
        <f>IF($A2296="","",YEAR($A2296)*100+MONTH($A2296))</f>
        <v/>
      </c>
      <c r="D2296" t="str">
        <f>IF($C2296="","",VLOOKUP($C2296,Baux!$A:$K,2,FALSE))</f>
        <v/>
      </c>
      <c r="E2296" t="str">
        <f>IF($C2296="","",VLOOKUP(VLOOKUP($C2296,Baux!$A:$K,3,FALSE),Locataires!$A:$I,2,FALSE))</f>
        <v/>
      </c>
      <c r="F2296" t="str">
        <f>IF($C2296="","",VLOOKUP($C2296,Baux!$A:$K,8,FALSE))</f>
        <v/>
      </c>
      <c r="G2296" s="12" t="str">
        <f>IF(OR($A2296="",$F2296=""),"",DATE(YEAR($A2296),MONTH($A2296),$F2296))</f>
        <v/>
      </c>
      <c r="H2296" s="13" t="str">
        <f>IF($C2296="","",VLOOKUP($C2296,Baux!$A:$K,6,FALSE))</f>
        <v/>
      </c>
      <c r="I2296" s="13" t="str">
        <f>IF($C2296="","",VLOOKUP($C2296,Baux!$A:$K,7,FALSE))</f>
        <v/>
      </c>
      <c r="J2296" s="13" t="str">
        <f>IF($C2296="","",$H2296+$I2296)</f>
        <v/>
      </c>
      <c r="K2296" s="13" t="str">
        <f>IF($C2296="","",SUMIFS(Banque_Transactions!$E:$E,Banque_Transactions!$G:$G,$C2296&amp;"-"&amp;$B2296))</f>
        <v/>
      </c>
      <c r="L2296" s="13" t="str">
        <f>IF($C2296="","",$J2296-$K2296)</f>
        <v/>
      </c>
      <c r="M2296" t="str">
        <f>IF($C2296="","",IF($L2296&lt;=0,"Payé",IF($K2296=0,"Impayé","Partiel")))</f>
        <v/>
      </c>
    </row>
    <row r="2297" spans="1:13" ht="15">
      <c r="A2297" s="17"/>
      <c r="B2297" t="str">
        <f>IF($A2297="","",YEAR($A2297)*100+MONTH($A2297))</f>
        <v/>
      </c>
      <c r="D2297" t="str">
        <f>IF($C2297="","",VLOOKUP($C2297,Baux!$A:$K,2,FALSE))</f>
        <v/>
      </c>
      <c r="E2297" t="str">
        <f>IF($C2297="","",VLOOKUP(VLOOKUP($C2297,Baux!$A:$K,3,FALSE),Locataires!$A:$I,2,FALSE))</f>
        <v/>
      </c>
      <c r="F2297" t="str">
        <f>IF($C2297="","",VLOOKUP($C2297,Baux!$A:$K,8,FALSE))</f>
        <v/>
      </c>
      <c r="G2297" s="12" t="str">
        <f>IF(OR($A2297="",$F2297=""),"",DATE(YEAR($A2297),MONTH($A2297),$F2297))</f>
        <v/>
      </c>
      <c r="H2297" s="13" t="str">
        <f>IF($C2297="","",VLOOKUP($C2297,Baux!$A:$K,6,FALSE))</f>
        <v/>
      </c>
      <c r="I2297" s="13" t="str">
        <f>IF($C2297="","",VLOOKUP($C2297,Baux!$A:$K,7,FALSE))</f>
        <v/>
      </c>
      <c r="J2297" s="13" t="str">
        <f>IF($C2297="","",$H2297+$I2297)</f>
        <v/>
      </c>
      <c r="K2297" s="13" t="str">
        <f>IF($C2297="","",SUMIFS(Banque_Transactions!$E:$E,Banque_Transactions!$G:$G,$C2297&amp;"-"&amp;$B2297))</f>
        <v/>
      </c>
      <c r="L2297" s="13" t="str">
        <f>IF($C2297="","",$J2297-$K2297)</f>
        <v/>
      </c>
      <c r="M2297" t="str">
        <f>IF($C2297="","",IF($L2297&lt;=0,"Payé",IF($K2297=0,"Impayé","Partiel")))</f>
        <v/>
      </c>
    </row>
    <row r="2298" spans="1:13" ht="15">
      <c r="A2298" s="17"/>
      <c r="B2298" t="str">
        <f>IF($A2298="","",YEAR($A2298)*100+MONTH($A2298))</f>
        <v/>
      </c>
      <c r="D2298" t="str">
        <f>IF($C2298="","",VLOOKUP($C2298,Baux!$A:$K,2,FALSE))</f>
        <v/>
      </c>
      <c r="E2298" t="str">
        <f>IF($C2298="","",VLOOKUP(VLOOKUP($C2298,Baux!$A:$K,3,FALSE),Locataires!$A:$I,2,FALSE))</f>
        <v/>
      </c>
      <c r="F2298" t="str">
        <f>IF($C2298="","",VLOOKUP($C2298,Baux!$A:$K,8,FALSE))</f>
        <v/>
      </c>
      <c r="G2298" s="12" t="str">
        <f>IF(OR($A2298="",$F2298=""),"",DATE(YEAR($A2298),MONTH($A2298),$F2298))</f>
        <v/>
      </c>
      <c r="H2298" s="13" t="str">
        <f>IF($C2298="","",VLOOKUP($C2298,Baux!$A:$K,6,FALSE))</f>
        <v/>
      </c>
      <c r="I2298" s="13" t="str">
        <f>IF($C2298="","",VLOOKUP($C2298,Baux!$A:$K,7,FALSE))</f>
        <v/>
      </c>
      <c r="J2298" s="13" t="str">
        <f>IF($C2298="","",$H2298+$I2298)</f>
        <v/>
      </c>
      <c r="K2298" s="13" t="str">
        <f>IF($C2298="","",SUMIFS(Banque_Transactions!$E:$E,Banque_Transactions!$G:$G,$C2298&amp;"-"&amp;$B2298))</f>
        <v/>
      </c>
      <c r="L2298" s="13" t="str">
        <f>IF($C2298="","",$J2298-$K2298)</f>
        <v/>
      </c>
      <c r="M2298" t="str">
        <f>IF($C2298="","",IF($L2298&lt;=0,"Payé",IF($K2298=0,"Impayé","Partiel")))</f>
        <v/>
      </c>
    </row>
    <row r="2299" spans="1:13" ht="15">
      <c r="A2299" s="17"/>
      <c r="B2299" t="str">
        <f>IF($A2299="","",YEAR($A2299)*100+MONTH($A2299))</f>
        <v/>
      </c>
      <c r="D2299" t="str">
        <f>IF($C2299="","",VLOOKUP($C2299,Baux!$A:$K,2,FALSE))</f>
        <v/>
      </c>
      <c r="E2299" t="str">
        <f>IF($C2299="","",VLOOKUP(VLOOKUP($C2299,Baux!$A:$K,3,FALSE),Locataires!$A:$I,2,FALSE))</f>
        <v/>
      </c>
      <c r="F2299" t="str">
        <f>IF($C2299="","",VLOOKUP($C2299,Baux!$A:$K,8,FALSE))</f>
        <v/>
      </c>
      <c r="G2299" s="12" t="str">
        <f>IF(OR($A2299="",$F2299=""),"",DATE(YEAR($A2299),MONTH($A2299),$F2299))</f>
        <v/>
      </c>
      <c r="H2299" s="13" t="str">
        <f>IF($C2299="","",VLOOKUP($C2299,Baux!$A:$K,6,FALSE))</f>
        <v/>
      </c>
      <c r="I2299" s="13" t="str">
        <f>IF($C2299="","",VLOOKUP($C2299,Baux!$A:$K,7,FALSE))</f>
        <v/>
      </c>
      <c r="J2299" s="13" t="str">
        <f>IF($C2299="","",$H2299+$I2299)</f>
        <v/>
      </c>
      <c r="K2299" s="13" t="str">
        <f>IF($C2299="","",SUMIFS(Banque_Transactions!$E:$E,Banque_Transactions!$G:$G,$C2299&amp;"-"&amp;$B2299))</f>
        <v/>
      </c>
      <c r="L2299" s="13" t="str">
        <f>IF($C2299="","",$J2299-$K2299)</f>
        <v/>
      </c>
      <c r="M2299" t="str">
        <f>IF($C2299="","",IF($L2299&lt;=0,"Payé",IF($K2299=0,"Impayé","Partiel")))</f>
        <v/>
      </c>
    </row>
    <row r="2300" spans="1:13" ht="15">
      <c r="A2300" s="17"/>
      <c r="B2300" t="str">
        <f>IF($A2300="","",YEAR($A2300)*100+MONTH($A2300))</f>
        <v/>
      </c>
      <c r="D2300" t="str">
        <f>IF($C2300="","",VLOOKUP($C2300,Baux!$A:$K,2,FALSE))</f>
        <v/>
      </c>
      <c r="E2300" t="str">
        <f>IF($C2300="","",VLOOKUP(VLOOKUP($C2300,Baux!$A:$K,3,FALSE),Locataires!$A:$I,2,FALSE))</f>
        <v/>
      </c>
      <c r="F2300" t="str">
        <f>IF($C2300="","",VLOOKUP($C2300,Baux!$A:$K,8,FALSE))</f>
        <v/>
      </c>
      <c r="G2300" s="12" t="str">
        <f>IF(OR($A2300="",$F2300=""),"",DATE(YEAR($A2300),MONTH($A2300),$F2300))</f>
        <v/>
      </c>
      <c r="H2300" s="13" t="str">
        <f>IF($C2300="","",VLOOKUP($C2300,Baux!$A:$K,6,FALSE))</f>
        <v/>
      </c>
      <c r="I2300" s="13" t="str">
        <f>IF($C2300="","",VLOOKUP($C2300,Baux!$A:$K,7,FALSE))</f>
        <v/>
      </c>
      <c r="J2300" s="13" t="str">
        <f>IF($C2300="","",$H2300+$I2300)</f>
        <v/>
      </c>
      <c r="K2300" s="13" t="str">
        <f>IF($C2300="","",SUMIFS(Banque_Transactions!$E:$E,Banque_Transactions!$G:$G,$C2300&amp;"-"&amp;$B2300))</f>
        <v/>
      </c>
      <c r="L2300" s="13" t="str">
        <f>IF($C2300="","",$J2300-$K2300)</f>
        <v/>
      </c>
      <c r="M2300" t="str">
        <f>IF($C2300="","",IF($L2300&lt;=0,"Payé",IF($K2300=0,"Impayé","Partiel")))</f>
        <v/>
      </c>
    </row>
    <row r="2301" spans="1:13" ht="15">
      <c r="A2301" s="17"/>
      <c r="B2301" t="str">
        <f>IF($A2301="","",YEAR($A2301)*100+MONTH($A2301))</f>
        <v/>
      </c>
      <c r="D2301" t="str">
        <f>IF($C2301="","",VLOOKUP($C2301,Baux!$A:$K,2,FALSE))</f>
        <v/>
      </c>
      <c r="E2301" t="str">
        <f>IF($C2301="","",VLOOKUP(VLOOKUP($C2301,Baux!$A:$K,3,FALSE),Locataires!$A:$I,2,FALSE))</f>
        <v/>
      </c>
      <c r="F2301" t="str">
        <f>IF($C2301="","",VLOOKUP($C2301,Baux!$A:$K,8,FALSE))</f>
        <v/>
      </c>
      <c r="G2301" s="12" t="str">
        <f>IF(OR($A2301="",$F2301=""),"",DATE(YEAR($A2301),MONTH($A2301),$F2301))</f>
        <v/>
      </c>
      <c r="H2301" s="13" t="str">
        <f>IF($C2301="","",VLOOKUP($C2301,Baux!$A:$K,6,FALSE))</f>
        <v/>
      </c>
      <c r="I2301" s="13" t="str">
        <f>IF($C2301="","",VLOOKUP($C2301,Baux!$A:$K,7,FALSE))</f>
        <v/>
      </c>
      <c r="J2301" s="13" t="str">
        <f>IF($C2301="","",$H2301+$I2301)</f>
        <v/>
      </c>
      <c r="K2301" s="13" t="str">
        <f>IF($C2301="","",SUMIFS(Banque_Transactions!$E:$E,Banque_Transactions!$G:$G,$C2301&amp;"-"&amp;$B2301))</f>
        <v/>
      </c>
      <c r="L2301" s="13" t="str">
        <f>IF($C2301="","",$J2301-$K2301)</f>
        <v/>
      </c>
      <c r="M2301" t="str">
        <f>IF($C2301="","",IF($L2301&lt;=0,"Payé",IF($K2301=0,"Impayé","Partiel")))</f>
        <v/>
      </c>
    </row>
    <row r="2302" spans="1:13" ht="15">
      <c r="A2302" s="17"/>
      <c r="B2302" t="str">
        <f>IF($A2302="","",YEAR($A2302)*100+MONTH($A2302))</f>
        <v/>
      </c>
      <c r="D2302" t="str">
        <f>IF($C2302="","",VLOOKUP($C2302,Baux!$A:$K,2,FALSE))</f>
        <v/>
      </c>
      <c r="E2302" t="str">
        <f>IF($C2302="","",VLOOKUP(VLOOKUP($C2302,Baux!$A:$K,3,FALSE),Locataires!$A:$I,2,FALSE))</f>
        <v/>
      </c>
      <c r="F2302" t="str">
        <f>IF($C2302="","",VLOOKUP($C2302,Baux!$A:$K,8,FALSE))</f>
        <v/>
      </c>
      <c r="G2302" s="12" t="str">
        <f>IF(OR($A2302="",$F2302=""),"",DATE(YEAR($A2302),MONTH($A2302),$F2302))</f>
        <v/>
      </c>
      <c r="H2302" s="13" t="str">
        <f>IF($C2302="","",VLOOKUP($C2302,Baux!$A:$K,6,FALSE))</f>
        <v/>
      </c>
      <c r="I2302" s="13" t="str">
        <f>IF($C2302="","",VLOOKUP($C2302,Baux!$A:$K,7,FALSE))</f>
        <v/>
      </c>
      <c r="J2302" s="13" t="str">
        <f>IF($C2302="","",$H2302+$I2302)</f>
        <v/>
      </c>
      <c r="K2302" s="13" t="str">
        <f>IF($C2302="","",SUMIFS(Banque_Transactions!$E:$E,Banque_Transactions!$G:$G,$C2302&amp;"-"&amp;$B2302))</f>
        <v/>
      </c>
      <c r="L2302" s="13" t="str">
        <f>IF($C2302="","",$J2302-$K2302)</f>
        <v/>
      </c>
      <c r="M2302" t="str">
        <f>IF($C2302="","",IF($L2302&lt;=0,"Payé",IF($K2302=0,"Impayé","Partiel")))</f>
        <v/>
      </c>
    </row>
    <row r="2303" spans="1:13" ht="15">
      <c r="A2303" s="17"/>
      <c r="B2303" t="str">
        <f>IF($A2303="","",YEAR($A2303)*100+MONTH($A2303))</f>
        <v/>
      </c>
      <c r="D2303" t="str">
        <f>IF($C2303="","",VLOOKUP($C2303,Baux!$A:$K,2,FALSE))</f>
        <v/>
      </c>
      <c r="E2303" t="str">
        <f>IF($C2303="","",VLOOKUP(VLOOKUP($C2303,Baux!$A:$K,3,FALSE),Locataires!$A:$I,2,FALSE))</f>
        <v/>
      </c>
      <c r="F2303" t="str">
        <f>IF($C2303="","",VLOOKUP($C2303,Baux!$A:$K,8,FALSE))</f>
        <v/>
      </c>
      <c r="G2303" s="12" t="str">
        <f>IF(OR($A2303="",$F2303=""),"",DATE(YEAR($A2303),MONTH($A2303),$F2303))</f>
        <v/>
      </c>
      <c r="H2303" s="13" t="str">
        <f>IF($C2303="","",VLOOKUP($C2303,Baux!$A:$K,6,FALSE))</f>
        <v/>
      </c>
      <c r="I2303" s="13" t="str">
        <f>IF($C2303="","",VLOOKUP($C2303,Baux!$A:$K,7,FALSE))</f>
        <v/>
      </c>
      <c r="J2303" s="13" t="str">
        <f>IF($C2303="","",$H2303+$I2303)</f>
        <v/>
      </c>
      <c r="K2303" s="13" t="str">
        <f>IF($C2303="","",SUMIFS(Banque_Transactions!$E:$E,Banque_Transactions!$G:$G,$C2303&amp;"-"&amp;$B2303))</f>
        <v/>
      </c>
      <c r="L2303" s="13" t="str">
        <f>IF($C2303="","",$J2303-$K2303)</f>
        <v/>
      </c>
      <c r="M2303" t="str">
        <f>IF($C2303="","",IF($L2303&lt;=0,"Payé",IF($K2303=0,"Impayé","Partiel")))</f>
        <v/>
      </c>
    </row>
    <row r="2304" spans="1:13" ht="15">
      <c r="A2304" s="17"/>
      <c r="B2304" t="str">
        <f>IF($A2304="","",YEAR($A2304)*100+MONTH($A2304))</f>
        <v/>
      </c>
      <c r="D2304" t="str">
        <f>IF($C2304="","",VLOOKUP($C2304,Baux!$A:$K,2,FALSE))</f>
        <v/>
      </c>
      <c r="E2304" t="str">
        <f>IF($C2304="","",VLOOKUP(VLOOKUP($C2304,Baux!$A:$K,3,FALSE),Locataires!$A:$I,2,FALSE))</f>
        <v/>
      </c>
      <c r="F2304" t="str">
        <f>IF($C2304="","",VLOOKUP($C2304,Baux!$A:$K,8,FALSE))</f>
        <v/>
      </c>
      <c r="G2304" s="12" t="str">
        <f>IF(OR($A2304="",$F2304=""),"",DATE(YEAR($A2304),MONTH($A2304),$F2304))</f>
        <v/>
      </c>
      <c r="H2304" s="13" t="str">
        <f>IF($C2304="","",VLOOKUP($C2304,Baux!$A:$K,6,FALSE))</f>
        <v/>
      </c>
      <c r="I2304" s="13" t="str">
        <f>IF($C2304="","",VLOOKUP($C2304,Baux!$A:$K,7,FALSE))</f>
        <v/>
      </c>
      <c r="J2304" s="13" t="str">
        <f>IF($C2304="","",$H2304+$I2304)</f>
        <v/>
      </c>
      <c r="K2304" s="13" t="str">
        <f>IF($C2304="","",SUMIFS(Banque_Transactions!$E:$E,Banque_Transactions!$G:$G,$C2304&amp;"-"&amp;$B2304))</f>
        <v/>
      </c>
      <c r="L2304" s="13" t="str">
        <f>IF($C2304="","",$J2304-$K2304)</f>
        <v/>
      </c>
      <c r="M2304" t="str">
        <f>IF($C2304="","",IF($L2304&lt;=0,"Payé",IF($K2304=0,"Impayé","Partiel")))</f>
        <v/>
      </c>
    </row>
    <row r="2305" spans="1:13" ht="15">
      <c r="A2305" s="17"/>
      <c r="B2305" t="str">
        <f>IF($A2305="","",YEAR($A2305)*100+MONTH($A2305))</f>
        <v/>
      </c>
      <c r="D2305" t="str">
        <f>IF($C2305="","",VLOOKUP($C2305,Baux!$A:$K,2,FALSE))</f>
        <v/>
      </c>
      <c r="E2305" t="str">
        <f>IF($C2305="","",VLOOKUP(VLOOKUP($C2305,Baux!$A:$K,3,FALSE),Locataires!$A:$I,2,FALSE))</f>
        <v/>
      </c>
      <c r="F2305" t="str">
        <f>IF($C2305="","",VLOOKUP($C2305,Baux!$A:$K,8,FALSE))</f>
        <v/>
      </c>
      <c r="G2305" s="12" t="str">
        <f>IF(OR($A2305="",$F2305=""),"",DATE(YEAR($A2305),MONTH($A2305),$F2305))</f>
        <v/>
      </c>
      <c r="H2305" s="13" t="str">
        <f>IF($C2305="","",VLOOKUP($C2305,Baux!$A:$K,6,FALSE))</f>
        <v/>
      </c>
      <c r="I2305" s="13" t="str">
        <f>IF($C2305="","",VLOOKUP($C2305,Baux!$A:$K,7,FALSE))</f>
        <v/>
      </c>
      <c r="J2305" s="13" t="str">
        <f>IF($C2305="","",$H2305+$I2305)</f>
        <v/>
      </c>
      <c r="K2305" s="13" t="str">
        <f>IF($C2305="","",SUMIFS(Banque_Transactions!$E:$E,Banque_Transactions!$G:$G,$C2305&amp;"-"&amp;$B2305))</f>
        <v/>
      </c>
      <c r="L2305" s="13" t="str">
        <f>IF($C2305="","",$J2305-$K2305)</f>
        <v/>
      </c>
      <c r="M2305" t="str">
        <f>IF($C2305="","",IF($L2305&lt;=0,"Payé",IF($K2305=0,"Impayé","Partiel")))</f>
        <v/>
      </c>
    </row>
    <row r="2306" spans="1:13" ht="15">
      <c r="A2306" s="17"/>
      <c r="B2306" t="str">
        <f>IF($A2306="","",YEAR($A2306)*100+MONTH($A2306))</f>
        <v/>
      </c>
      <c r="D2306" t="str">
        <f>IF($C2306="","",VLOOKUP($C2306,Baux!$A:$K,2,FALSE))</f>
        <v/>
      </c>
      <c r="E2306" t="str">
        <f>IF($C2306="","",VLOOKUP(VLOOKUP($C2306,Baux!$A:$K,3,FALSE),Locataires!$A:$I,2,FALSE))</f>
        <v/>
      </c>
      <c r="F2306" t="str">
        <f>IF($C2306="","",VLOOKUP($C2306,Baux!$A:$K,8,FALSE))</f>
        <v/>
      </c>
      <c r="G2306" s="12" t="str">
        <f>IF(OR($A2306="",$F2306=""),"",DATE(YEAR($A2306),MONTH($A2306),$F2306))</f>
        <v/>
      </c>
      <c r="H2306" s="13" t="str">
        <f>IF($C2306="","",VLOOKUP($C2306,Baux!$A:$K,6,FALSE))</f>
        <v/>
      </c>
      <c r="I2306" s="13" t="str">
        <f>IF($C2306="","",VLOOKUP($C2306,Baux!$A:$K,7,FALSE))</f>
        <v/>
      </c>
      <c r="J2306" s="13" t="str">
        <f>IF($C2306="","",$H2306+$I2306)</f>
        <v/>
      </c>
      <c r="K2306" s="13" t="str">
        <f>IF($C2306="","",SUMIFS(Banque_Transactions!$E:$E,Banque_Transactions!$G:$G,$C2306&amp;"-"&amp;$B2306))</f>
        <v/>
      </c>
      <c r="L2306" s="13" t="str">
        <f>IF($C2306="","",$J2306-$K2306)</f>
        <v/>
      </c>
      <c r="M2306" t="str">
        <f>IF($C2306="","",IF($L2306&lt;=0,"Payé",IF($K2306=0,"Impayé","Partiel")))</f>
        <v/>
      </c>
    </row>
    <row r="2307" spans="1:13" ht="15">
      <c r="A2307" s="17"/>
      <c r="B2307" t="str">
        <f>IF($A2307="","",YEAR($A2307)*100+MONTH($A2307))</f>
        <v/>
      </c>
      <c r="D2307" t="str">
        <f>IF($C2307="","",VLOOKUP($C2307,Baux!$A:$K,2,FALSE))</f>
        <v/>
      </c>
      <c r="E2307" t="str">
        <f>IF($C2307="","",VLOOKUP(VLOOKUP($C2307,Baux!$A:$K,3,FALSE),Locataires!$A:$I,2,FALSE))</f>
        <v/>
      </c>
      <c r="F2307" t="str">
        <f>IF($C2307="","",VLOOKUP($C2307,Baux!$A:$K,8,FALSE))</f>
        <v/>
      </c>
      <c r="G2307" s="12" t="str">
        <f>IF(OR($A2307="",$F2307=""),"",DATE(YEAR($A2307),MONTH($A2307),$F2307))</f>
        <v/>
      </c>
      <c r="H2307" s="13" t="str">
        <f>IF($C2307="","",VLOOKUP($C2307,Baux!$A:$K,6,FALSE))</f>
        <v/>
      </c>
      <c r="I2307" s="13" t="str">
        <f>IF($C2307="","",VLOOKUP($C2307,Baux!$A:$K,7,FALSE))</f>
        <v/>
      </c>
      <c r="J2307" s="13" t="str">
        <f>IF($C2307="","",$H2307+$I2307)</f>
        <v/>
      </c>
      <c r="K2307" s="13" t="str">
        <f>IF($C2307="","",SUMIFS(Banque_Transactions!$E:$E,Banque_Transactions!$G:$G,$C2307&amp;"-"&amp;$B2307))</f>
        <v/>
      </c>
      <c r="L2307" s="13" t="str">
        <f>IF($C2307="","",$J2307-$K2307)</f>
        <v/>
      </c>
      <c r="M2307" t="str">
        <f>IF($C2307="","",IF($L2307&lt;=0,"Payé",IF($K2307=0,"Impayé","Partiel")))</f>
        <v/>
      </c>
    </row>
    <row r="2308" spans="1:13" ht="15">
      <c r="A2308" s="17"/>
      <c r="B2308" t="str">
        <f>IF($A2308="","",YEAR($A2308)*100+MONTH($A2308))</f>
        <v/>
      </c>
      <c r="D2308" t="str">
        <f>IF($C2308="","",VLOOKUP($C2308,Baux!$A:$K,2,FALSE))</f>
        <v/>
      </c>
      <c r="E2308" t="str">
        <f>IF($C2308="","",VLOOKUP(VLOOKUP($C2308,Baux!$A:$K,3,FALSE),Locataires!$A:$I,2,FALSE))</f>
        <v/>
      </c>
      <c r="F2308" t="str">
        <f>IF($C2308="","",VLOOKUP($C2308,Baux!$A:$K,8,FALSE))</f>
        <v/>
      </c>
      <c r="G2308" s="12" t="str">
        <f>IF(OR($A2308="",$F2308=""),"",DATE(YEAR($A2308),MONTH($A2308),$F2308))</f>
        <v/>
      </c>
      <c r="H2308" s="13" t="str">
        <f>IF($C2308="","",VLOOKUP($C2308,Baux!$A:$K,6,FALSE))</f>
        <v/>
      </c>
      <c r="I2308" s="13" t="str">
        <f>IF($C2308="","",VLOOKUP($C2308,Baux!$A:$K,7,FALSE))</f>
        <v/>
      </c>
      <c r="J2308" s="13" t="str">
        <f>IF($C2308="","",$H2308+$I2308)</f>
        <v/>
      </c>
      <c r="K2308" s="13" t="str">
        <f>IF($C2308="","",SUMIFS(Banque_Transactions!$E:$E,Banque_Transactions!$G:$G,$C2308&amp;"-"&amp;$B2308))</f>
        <v/>
      </c>
      <c r="L2308" s="13" t="str">
        <f>IF($C2308="","",$J2308-$K2308)</f>
        <v/>
      </c>
      <c r="M2308" t="str">
        <f>IF($C2308="","",IF($L2308&lt;=0,"Payé",IF($K2308=0,"Impayé","Partiel")))</f>
        <v/>
      </c>
    </row>
    <row r="2309" spans="1:13" ht="15">
      <c r="A2309" s="17"/>
      <c r="B2309" t="str">
        <f>IF($A2309="","",YEAR($A2309)*100+MONTH($A2309))</f>
        <v/>
      </c>
      <c r="D2309" t="str">
        <f>IF($C2309="","",VLOOKUP($C2309,Baux!$A:$K,2,FALSE))</f>
        <v/>
      </c>
      <c r="E2309" t="str">
        <f>IF($C2309="","",VLOOKUP(VLOOKUP($C2309,Baux!$A:$K,3,FALSE),Locataires!$A:$I,2,FALSE))</f>
        <v/>
      </c>
      <c r="F2309" t="str">
        <f>IF($C2309="","",VLOOKUP($C2309,Baux!$A:$K,8,FALSE))</f>
        <v/>
      </c>
      <c r="G2309" s="12" t="str">
        <f>IF(OR($A2309="",$F2309=""),"",DATE(YEAR($A2309),MONTH($A2309),$F2309))</f>
        <v/>
      </c>
      <c r="H2309" s="13" t="str">
        <f>IF($C2309="","",VLOOKUP($C2309,Baux!$A:$K,6,FALSE))</f>
        <v/>
      </c>
      <c r="I2309" s="13" t="str">
        <f>IF($C2309="","",VLOOKUP($C2309,Baux!$A:$K,7,FALSE))</f>
        <v/>
      </c>
      <c r="J2309" s="13" t="str">
        <f>IF($C2309="","",$H2309+$I2309)</f>
        <v/>
      </c>
      <c r="K2309" s="13" t="str">
        <f>IF($C2309="","",SUMIFS(Banque_Transactions!$E:$E,Banque_Transactions!$G:$G,$C2309&amp;"-"&amp;$B2309))</f>
        <v/>
      </c>
      <c r="L2309" s="13" t="str">
        <f>IF($C2309="","",$J2309-$K2309)</f>
        <v/>
      </c>
      <c r="M2309" t="str">
        <f>IF($C2309="","",IF($L2309&lt;=0,"Payé",IF($K2309=0,"Impayé","Partiel")))</f>
        <v/>
      </c>
    </row>
    <row r="2310" spans="1:13" ht="15">
      <c r="A2310" s="17"/>
      <c r="B2310" t="str">
        <f>IF($A2310="","",YEAR($A2310)*100+MONTH($A2310))</f>
        <v/>
      </c>
      <c r="D2310" t="str">
        <f>IF($C2310="","",VLOOKUP($C2310,Baux!$A:$K,2,FALSE))</f>
        <v/>
      </c>
      <c r="E2310" t="str">
        <f>IF($C2310="","",VLOOKUP(VLOOKUP($C2310,Baux!$A:$K,3,FALSE),Locataires!$A:$I,2,FALSE))</f>
        <v/>
      </c>
      <c r="F2310" t="str">
        <f>IF($C2310="","",VLOOKUP($C2310,Baux!$A:$K,8,FALSE))</f>
        <v/>
      </c>
      <c r="G2310" s="12" t="str">
        <f>IF(OR($A2310="",$F2310=""),"",DATE(YEAR($A2310),MONTH($A2310),$F2310))</f>
        <v/>
      </c>
      <c r="H2310" s="13" t="str">
        <f>IF($C2310="","",VLOOKUP($C2310,Baux!$A:$K,6,FALSE))</f>
        <v/>
      </c>
      <c r="I2310" s="13" t="str">
        <f>IF($C2310="","",VLOOKUP($C2310,Baux!$A:$K,7,FALSE))</f>
        <v/>
      </c>
      <c r="J2310" s="13" t="str">
        <f>IF($C2310="","",$H2310+$I2310)</f>
        <v/>
      </c>
      <c r="K2310" s="13" t="str">
        <f>IF($C2310="","",SUMIFS(Banque_Transactions!$E:$E,Banque_Transactions!$G:$G,$C2310&amp;"-"&amp;$B2310))</f>
        <v/>
      </c>
      <c r="L2310" s="13" t="str">
        <f>IF($C2310="","",$J2310-$K2310)</f>
        <v/>
      </c>
      <c r="M2310" t="str">
        <f>IF($C2310="","",IF($L2310&lt;=0,"Payé",IF($K2310=0,"Impayé","Partiel")))</f>
        <v/>
      </c>
    </row>
    <row r="2311" spans="1:13" ht="15">
      <c r="A2311" s="17"/>
      <c r="B2311" t="str">
        <f>IF($A2311="","",YEAR($A2311)*100+MONTH($A2311))</f>
        <v/>
      </c>
      <c r="D2311" t="str">
        <f>IF($C2311="","",VLOOKUP($C2311,Baux!$A:$K,2,FALSE))</f>
        <v/>
      </c>
      <c r="E2311" t="str">
        <f>IF($C2311="","",VLOOKUP(VLOOKUP($C2311,Baux!$A:$K,3,FALSE),Locataires!$A:$I,2,FALSE))</f>
        <v/>
      </c>
      <c r="F2311" t="str">
        <f>IF($C2311="","",VLOOKUP($C2311,Baux!$A:$K,8,FALSE))</f>
        <v/>
      </c>
      <c r="G2311" s="12" t="str">
        <f>IF(OR($A2311="",$F2311=""),"",DATE(YEAR($A2311),MONTH($A2311),$F2311))</f>
        <v/>
      </c>
      <c r="H2311" s="13" t="str">
        <f>IF($C2311="","",VLOOKUP($C2311,Baux!$A:$K,6,FALSE))</f>
        <v/>
      </c>
      <c r="I2311" s="13" t="str">
        <f>IF($C2311="","",VLOOKUP($C2311,Baux!$A:$K,7,FALSE))</f>
        <v/>
      </c>
      <c r="J2311" s="13" t="str">
        <f>IF($C2311="","",$H2311+$I2311)</f>
        <v/>
      </c>
      <c r="K2311" s="13" t="str">
        <f>IF($C2311="","",SUMIFS(Banque_Transactions!$E:$E,Banque_Transactions!$G:$G,$C2311&amp;"-"&amp;$B2311))</f>
        <v/>
      </c>
      <c r="L2311" s="13" t="str">
        <f>IF($C2311="","",$J2311-$K2311)</f>
        <v/>
      </c>
      <c r="M2311" t="str">
        <f>IF($C2311="","",IF($L2311&lt;=0,"Payé",IF($K2311=0,"Impayé","Partiel")))</f>
        <v/>
      </c>
    </row>
    <row r="2312" spans="1:13" ht="15">
      <c r="A2312" s="17"/>
      <c r="B2312" t="str">
        <f>IF($A2312="","",YEAR($A2312)*100+MONTH($A2312))</f>
        <v/>
      </c>
      <c r="D2312" t="str">
        <f>IF($C2312="","",VLOOKUP($C2312,Baux!$A:$K,2,FALSE))</f>
        <v/>
      </c>
      <c r="E2312" t="str">
        <f>IF($C2312="","",VLOOKUP(VLOOKUP($C2312,Baux!$A:$K,3,FALSE),Locataires!$A:$I,2,FALSE))</f>
        <v/>
      </c>
      <c r="F2312" t="str">
        <f>IF($C2312="","",VLOOKUP($C2312,Baux!$A:$K,8,FALSE))</f>
        <v/>
      </c>
      <c r="G2312" s="12" t="str">
        <f>IF(OR($A2312="",$F2312=""),"",DATE(YEAR($A2312),MONTH($A2312),$F2312))</f>
        <v/>
      </c>
      <c r="H2312" s="13" t="str">
        <f>IF($C2312="","",VLOOKUP($C2312,Baux!$A:$K,6,FALSE))</f>
        <v/>
      </c>
      <c r="I2312" s="13" t="str">
        <f>IF($C2312="","",VLOOKUP($C2312,Baux!$A:$K,7,FALSE))</f>
        <v/>
      </c>
      <c r="J2312" s="13" t="str">
        <f>IF($C2312="","",$H2312+$I2312)</f>
        <v/>
      </c>
      <c r="K2312" s="13" t="str">
        <f>IF($C2312="","",SUMIFS(Banque_Transactions!$E:$E,Banque_Transactions!$G:$G,$C2312&amp;"-"&amp;$B2312))</f>
        <v/>
      </c>
      <c r="L2312" s="13" t="str">
        <f>IF($C2312="","",$J2312-$K2312)</f>
        <v/>
      </c>
      <c r="M2312" t="str">
        <f>IF($C2312="","",IF($L2312&lt;=0,"Payé",IF($K2312=0,"Impayé","Partiel")))</f>
        <v/>
      </c>
    </row>
    <row r="2313" spans="1:13" ht="15">
      <c r="A2313" s="17"/>
      <c r="B2313" t="str">
        <f>IF($A2313="","",YEAR($A2313)*100+MONTH($A2313))</f>
        <v/>
      </c>
      <c r="D2313" t="str">
        <f>IF($C2313="","",VLOOKUP($C2313,Baux!$A:$K,2,FALSE))</f>
        <v/>
      </c>
      <c r="E2313" t="str">
        <f>IF($C2313="","",VLOOKUP(VLOOKUP($C2313,Baux!$A:$K,3,FALSE),Locataires!$A:$I,2,FALSE))</f>
        <v/>
      </c>
      <c r="F2313" t="str">
        <f>IF($C2313="","",VLOOKUP($C2313,Baux!$A:$K,8,FALSE))</f>
        <v/>
      </c>
      <c r="G2313" s="12" t="str">
        <f>IF(OR($A2313="",$F2313=""),"",DATE(YEAR($A2313),MONTH($A2313),$F2313))</f>
        <v/>
      </c>
      <c r="H2313" s="13" t="str">
        <f>IF($C2313="","",VLOOKUP($C2313,Baux!$A:$K,6,FALSE))</f>
        <v/>
      </c>
      <c r="I2313" s="13" t="str">
        <f>IF($C2313="","",VLOOKUP($C2313,Baux!$A:$K,7,FALSE))</f>
        <v/>
      </c>
      <c r="J2313" s="13" t="str">
        <f>IF($C2313="","",$H2313+$I2313)</f>
        <v/>
      </c>
      <c r="K2313" s="13" t="str">
        <f>IF($C2313="","",SUMIFS(Banque_Transactions!$E:$E,Banque_Transactions!$G:$G,$C2313&amp;"-"&amp;$B2313))</f>
        <v/>
      </c>
      <c r="L2313" s="13" t="str">
        <f>IF($C2313="","",$J2313-$K2313)</f>
        <v/>
      </c>
      <c r="M2313" t="str">
        <f>IF($C2313="","",IF($L2313&lt;=0,"Payé",IF($K2313=0,"Impayé","Partiel")))</f>
        <v/>
      </c>
    </row>
    <row r="2314" spans="1:13" ht="15">
      <c r="A2314" s="17"/>
      <c r="B2314" t="str">
        <f>IF($A2314="","",YEAR($A2314)*100+MONTH($A2314))</f>
        <v/>
      </c>
      <c r="D2314" t="str">
        <f>IF($C2314="","",VLOOKUP($C2314,Baux!$A:$K,2,FALSE))</f>
        <v/>
      </c>
      <c r="E2314" t="str">
        <f>IF($C2314="","",VLOOKUP(VLOOKUP($C2314,Baux!$A:$K,3,FALSE),Locataires!$A:$I,2,FALSE))</f>
        <v/>
      </c>
      <c r="F2314" t="str">
        <f>IF($C2314="","",VLOOKUP($C2314,Baux!$A:$K,8,FALSE))</f>
        <v/>
      </c>
      <c r="G2314" s="12" t="str">
        <f>IF(OR($A2314="",$F2314=""),"",DATE(YEAR($A2314),MONTH($A2314),$F2314))</f>
        <v/>
      </c>
      <c r="H2314" s="13" t="str">
        <f>IF($C2314="","",VLOOKUP($C2314,Baux!$A:$K,6,FALSE))</f>
        <v/>
      </c>
      <c r="I2314" s="13" t="str">
        <f>IF($C2314="","",VLOOKUP($C2314,Baux!$A:$K,7,FALSE))</f>
        <v/>
      </c>
      <c r="J2314" s="13" t="str">
        <f>IF($C2314="","",$H2314+$I2314)</f>
        <v/>
      </c>
      <c r="K2314" s="13" t="str">
        <f>IF($C2314="","",SUMIFS(Banque_Transactions!$E:$E,Banque_Transactions!$G:$G,$C2314&amp;"-"&amp;$B2314))</f>
        <v/>
      </c>
      <c r="L2314" s="13" t="str">
        <f>IF($C2314="","",$J2314-$K2314)</f>
        <v/>
      </c>
      <c r="M2314" t="str">
        <f>IF($C2314="","",IF($L2314&lt;=0,"Payé",IF($K2314=0,"Impayé","Partiel")))</f>
        <v/>
      </c>
    </row>
    <row r="2315" spans="1:13" ht="15">
      <c r="A2315" s="17"/>
      <c r="B2315" t="str">
        <f>IF($A2315="","",YEAR($A2315)*100+MONTH($A2315))</f>
        <v/>
      </c>
      <c r="D2315" t="str">
        <f>IF($C2315="","",VLOOKUP($C2315,Baux!$A:$K,2,FALSE))</f>
        <v/>
      </c>
      <c r="E2315" t="str">
        <f>IF($C2315="","",VLOOKUP(VLOOKUP($C2315,Baux!$A:$K,3,FALSE),Locataires!$A:$I,2,FALSE))</f>
        <v/>
      </c>
      <c r="F2315" t="str">
        <f>IF($C2315="","",VLOOKUP($C2315,Baux!$A:$K,8,FALSE))</f>
        <v/>
      </c>
      <c r="G2315" s="12" t="str">
        <f>IF(OR($A2315="",$F2315=""),"",DATE(YEAR($A2315),MONTH($A2315),$F2315))</f>
        <v/>
      </c>
      <c r="H2315" s="13" t="str">
        <f>IF($C2315="","",VLOOKUP($C2315,Baux!$A:$K,6,FALSE))</f>
        <v/>
      </c>
      <c r="I2315" s="13" t="str">
        <f>IF($C2315="","",VLOOKUP($C2315,Baux!$A:$K,7,FALSE))</f>
        <v/>
      </c>
      <c r="J2315" s="13" t="str">
        <f>IF($C2315="","",$H2315+$I2315)</f>
        <v/>
      </c>
      <c r="K2315" s="13" t="str">
        <f>IF($C2315="","",SUMIFS(Banque_Transactions!$E:$E,Banque_Transactions!$G:$G,$C2315&amp;"-"&amp;$B2315))</f>
        <v/>
      </c>
      <c r="L2315" s="13" t="str">
        <f>IF($C2315="","",$J2315-$K2315)</f>
        <v/>
      </c>
      <c r="M2315" t="str">
        <f>IF($C2315="","",IF($L2315&lt;=0,"Payé",IF($K2315=0,"Impayé","Partiel")))</f>
        <v/>
      </c>
    </row>
    <row r="2316" spans="1:13" ht="15">
      <c r="A2316" s="17"/>
      <c r="B2316" t="str">
        <f>IF($A2316="","",YEAR($A2316)*100+MONTH($A2316))</f>
        <v/>
      </c>
      <c r="D2316" t="str">
        <f>IF($C2316="","",VLOOKUP($C2316,Baux!$A:$K,2,FALSE))</f>
        <v/>
      </c>
      <c r="E2316" t="str">
        <f>IF($C2316="","",VLOOKUP(VLOOKUP($C2316,Baux!$A:$K,3,FALSE),Locataires!$A:$I,2,FALSE))</f>
        <v/>
      </c>
      <c r="F2316" t="str">
        <f>IF($C2316="","",VLOOKUP($C2316,Baux!$A:$K,8,FALSE))</f>
        <v/>
      </c>
      <c r="G2316" s="12" t="str">
        <f>IF(OR($A2316="",$F2316=""),"",DATE(YEAR($A2316),MONTH($A2316),$F2316))</f>
        <v/>
      </c>
      <c r="H2316" s="13" t="str">
        <f>IF($C2316="","",VLOOKUP($C2316,Baux!$A:$K,6,FALSE))</f>
        <v/>
      </c>
      <c r="I2316" s="13" t="str">
        <f>IF($C2316="","",VLOOKUP($C2316,Baux!$A:$K,7,FALSE))</f>
        <v/>
      </c>
      <c r="J2316" s="13" t="str">
        <f>IF($C2316="","",$H2316+$I2316)</f>
        <v/>
      </c>
      <c r="K2316" s="13" t="str">
        <f>IF($C2316="","",SUMIFS(Banque_Transactions!$E:$E,Banque_Transactions!$G:$G,$C2316&amp;"-"&amp;$B2316))</f>
        <v/>
      </c>
      <c r="L2316" s="13" t="str">
        <f>IF($C2316="","",$J2316-$K2316)</f>
        <v/>
      </c>
      <c r="M2316" t="str">
        <f>IF($C2316="","",IF($L2316&lt;=0,"Payé",IF($K2316=0,"Impayé","Partiel")))</f>
        <v/>
      </c>
    </row>
    <row r="2317" spans="1:13" ht="15">
      <c r="A2317" s="17"/>
      <c r="B2317" t="str">
        <f>IF($A2317="","",YEAR($A2317)*100+MONTH($A2317))</f>
        <v/>
      </c>
      <c r="D2317" t="str">
        <f>IF($C2317="","",VLOOKUP($C2317,Baux!$A:$K,2,FALSE))</f>
        <v/>
      </c>
      <c r="E2317" t="str">
        <f>IF($C2317="","",VLOOKUP(VLOOKUP($C2317,Baux!$A:$K,3,FALSE),Locataires!$A:$I,2,FALSE))</f>
        <v/>
      </c>
      <c r="F2317" t="str">
        <f>IF($C2317="","",VLOOKUP($C2317,Baux!$A:$K,8,FALSE))</f>
        <v/>
      </c>
      <c r="G2317" s="12" t="str">
        <f>IF(OR($A2317="",$F2317=""),"",DATE(YEAR($A2317),MONTH($A2317),$F2317))</f>
        <v/>
      </c>
      <c r="H2317" s="13" t="str">
        <f>IF($C2317="","",VLOOKUP($C2317,Baux!$A:$K,6,FALSE))</f>
        <v/>
      </c>
      <c r="I2317" s="13" t="str">
        <f>IF($C2317="","",VLOOKUP($C2317,Baux!$A:$K,7,FALSE))</f>
        <v/>
      </c>
      <c r="J2317" s="13" t="str">
        <f>IF($C2317="","",$H2317+$I2317)</f>
        <v/>
      </c>
      <c r="K2317" s="13" t="str">
        <f>IF($C2317="","",SUMIFS(Banque_Transactions!$E:$E,Banque_Transactions!$G:$G,$C2317&amp;"-"&amp;$B2317))</f>
        <v/>
      </c>
      <c r="L2317" s="13" t="str">
        <f>IF($C2317="","",$J2317-$K2317)</f>
        <v/>
      </c>
      <c r="M2317" t="str">
        <f>IF($C2317="","",IF($L2317&lt;=0,"Payé",IF($K2317=0,"Impayé","Partiel")))</f>
        <v/>
      </c>
    </row>
    <row r="2318" spans="1:13" ht="15">
      <c r="A2318" s="17"/>
      <c r="B2318" t="str">
        <f>IF($A2318="","",YEAR($A2318)*100+MONTH($A2318))</f>
        <v/>
      </c>
      <c r="D2318" t="str">
        <f>IF($C2318="","",VLOOKUP($C2318,Baux!$A:$K,2,FALSE))</f>
        <v/>
      </c>
      <c r="E2318" t="str">
        <f>IF($C2318="","",VLOOKUP(VLOOKUP($C2318,Baux!$A:$K,3,FALSE),Locataires!$A:$I,2,FALSE))</f>
        <v/>
      </c>
      <c r="F2318" t="str">
        <f>IF($C2318="","",VLOOKUP($C2318,Baux!$A:$K,8,FALSE))</f>
        <v/>
      </c>
      <c r="G2318" s="12" t="str">
        <f>IF(OR($A2318="",$F2318=""),"",DATE(YEAR($A2318),MONTH($A2318),$F2318))</f>
        <v/>
      </c>
      <c r="H2318" s="13" t="str">
        <f>IF($C2318="","",VLOOKUP($C2318,Baux!$A:$K,6,FALSE))</f>
        <v/>
      </c>
      <c r="I2318" s="13" t="str">
        <f>IF($C2318="","",VLOOKUP($C2318,Baux!$A:$K,7,FALSE))</f>
        <v/>
      </c>
      <c r="J2318" s="13" t="str">
        <f>IF($C2318="","",$H2318+$I2318)</f>
        <v/>
      </c>
      <c r="K2318" s="13" t="str">
        <f>IF($C2318="","",SUMIFS(Banque_Transactions!$E:$E,Banque_Transactions!$G:$G,$C2318&amp;"-"&amp;$B2318))</f>
        <v/>
      </c>
      <c r="L2318" s="13" t="str">
        <f>IF($C2318="","",$J2318-$K2318)</f>
        <v/>
      </c>
      <c r="M2318" t="str">
        <f>IF($C2318="","",IF($L2318&lt;=0,"Payé",IF($K2318=0,"Impayé","Partiel")))</f>
        <v/>
      </c>
    </row>
    <row r="2319" spans="1:13" ht="15">
      <c r="A2319" s="17"/>
      <c r="B2319" t="str">
        <f>IF($A2319="","",YEAR($A2319)*100+MONTH($A2319))</f>
        <v/>
      </c>
      <c r="D2319" t="str">
        <f>IF($C2319="","",VLOOKUP($C2319,Baux!$A:$K,2,FALSE))</f>
        <v/>
      </c>
      <c r="E2319" t="str">
        <f>IF($C2319="","",VLOOKUP(VLOOKUP($C2319,Baux!$A:$K,3,FALSE),Locataires!$A:$I,2,FALSE))</f>
        <v/>
      </c>
      <c r="F2319" t="str">
        <f>IF($C2319="","",VLOOKUP($C2319,Baux!$A:$K,8,FALSE))</f>
        <v/>
      </c>
      <c r="G2319" s="12" t="str">
        <f>IF(OR($A2319="",$F2319=""),"",DATE(YEAR($A2319),MONTH($A2319),$F2319))</f>
        <v/>
      </c>
      <c r="H2319" s="13" t="str">
        <f>IF($C2319="","",VLOOKUP($C2319,Baux!$A:$K,6,FALSE))</f>
        <v/>
      </c>
      <c r="I2319" s="13" t="str">
        <f>IF($C2319="","",VLOOKUP($C2319,Baux!$A:$K,7,FALSE))</f>
        <v/>
      </c>
      <c r="J2319" s="13" t="str">
        <f>IF($C2319="","",$H2319+$I2319)</f>
        <v/>
      </c>
      <c r="K2319" s="13" t="str">
        <f>IF($C2319="","",SUMIFS(Banque_Transactions!$E:$E,Banque_Transactions!$G:$G,$C2319&amp;"-"&amp;$B2319))</f>
        <v/>
      </c>
      <c r="L2319" s="13" t="str">
        <f>IF($C2319="","",$J2319-$K2319)</f>
        <v/>
      </c>
      <c r="M2319" t="str">
        <f>IF($C2319="","",IF($L2319&lt;=0,"Payé",IF($K2319=0,"Impayé","Partiel")))</f>
        <v/>
      </c>
    </row>
    <row r="2320" spans="1:13" ht="15">
      <c r="A2320" s="17"/>
      <c r="B2320" t="str">
        <f>IF($A2320="","",YEAR($A2320)*100+MONTH($A2320))</f>
        <v/>
      </c>
      <c r="D2320" t="str">
        <f>IF($C2320="","",VLOOKUP($C2320,Baux!$A:$K,2,FALSE))</f>
        <v/>
      </c>
      <c r="E2320" t="str">
        <f>IF($C2320="","",VLOOKUP(VLOOKUP($C2320,Baux!$A:$K,3,FALSE),Locataires!$A:$I,2,FALSE))</f>
        <v/>
      </c>
      <c r="F2320" t="str">
        <f>IF($C2320="","",VLOOKUP($C2320,Baux!$A:$K,8,FALSE))</f>
        <v/>
      </c>
      <c r="G2320" s="12" t="str">
        <f>IF(OR($A2320="",$F2320=""),"",DATE(YEAR($A2320),MONTH($A2320),$F2320))</f>
        <v/>
      </c>
      <c r="H2320" s="13" t="str">
        <f>IF($C2320="","",VLOOKUP($C2320,Baux!$A:$K,6,FALSE))</f>
        <v/>
      </c>
      <c r="I2320" s="13" t="str">
        <f>IF($C2320="","",VLOOKUP($C2320,Baux!$A:$K,7,FALSE))</f>
        <v/>
      </c>
      <c r="J2320" s="13" t="str">
        <f>IF($C2320="","",$H2320+$I2320)</f>
        <v/>
      </c>
      <c r="K2320" s="13" t="str">
        <f>IF($C2320="","",SUMIFS(Banque_Transactions!$E:$E,Banque_Transactions!$G:$G,$C2320&amp;"-"&amp;$B2320))</f>
        <v/>
      </c>
      <c r="L2320" s="13" t="str">
        <f>IF($C2320="","",$J2320-$K2320)</f>
        <v/>
      </c>
      <c r="M2320" t="str">
        <f>IF($C2320="","",IF($L2320&lt;=0,"Payé",IF($K2320=0,"Impayé","Partiel")))</f>
        <v/>
      </c>
    </row>
    <row r="2321" spans="1:13" ht="15">
      <c r="A2321" s="17"/>
      <c r="B2321" t="str">
        <f>IF($A2321="","",YEAR($A2321)*100+MONTH($A2321))</f>
        <v/>
      </c>
      <c r="D2321" t="str">
        <f>IF($C2321="","",VLOOKUP($C2321,Baux!$A:$K,2,FALSE))</f>
        <v/>
      </c>
      <c r="E2321" t="str">
        <f>IF($C2321="","",VLOOKUP(VLOOKUP($C2321,Baux!$A:$K,3,FALSE),Locataires!$A:$I,2,FALSE))</f>
        <v/>
      </c>
      <c r="F2321" t="str">
        <f>IF($C2321="","",VLOOKUP($C2321,Baux!$A:$K,8,FALSE))</f>
        <v/>
      </c>
      <c r="G2321" s="12" t="str">
        <f>IF(OR($A2321="",$F2321=""),"",DATE(YEAR($A2321),MONTH($A2321),$F2321))</f>
        <v/>
      </c>
      <c r="H2321" s="13" t="str">
        <f>IF($C2321="","",VLOOKUP($C2321,Baux!$A:$K,6,FALSE))</f>
        <v/>
      </c>
      <c r="I2321" s="13" t="str">
        <f>IF($C2321="","",VLOOKUP($C2321,Baux!$A:$K,7,FALSE))</f>
        <v/>
      </c>
      <c r="J2321" s="13" t="str">
        <f>IF($C2321="","",$H2321+$I2321)</f>
        <v/>
      </c>
      <c r="K2321" s="13" t="str">
        <f>IF($C2321="","",SUMIFS(Banque_Transactions!$E:$E,Banque_Transactions!$G:$G,$C2321&amp;"-"&amp;$B2321))</f>
        <v/>
      </c>
      <c r="L2321" s="13" t="str">
        <f>IF($C2321="","",$J2321-$K2321)</f>
        <v/>
      </c>
      <c r="M2321" t="str">
        <f>IF($C2321="","",IF($L2321&lt;=0,"Payé",IF($K2321=0,"Impayé","Partiel")))</f>
        <v/>
      </c>
    </row>
    <row r="2322" spans="1:13" ht="15">
      <c r="A2322" s="17"/>
      <c r="B2322" t="str">
        <f>IF($A2322="","",YEAR($A2322)*100+MONTH($A2322))</f>
        <v/>
      </c>
      <c r="D2322" t="str">
        <f>IF($C2322="","",VLOOKUP($C2322,Baux!$A:$K,2,FALSE))</f>
        <v/>
      </c>
      <c r="E2322" t="str">
        <f>IF($C2322="","",VLOOKUP(VLOOKUP($C2322,Baux!$A:$K,3,FALSE),Locataires!$A:$I,2,FALSE))</f>
        <v/>
      </c>
      <c r="F2322" t="str">
        <f>IF($C2322="","",VLOOKUP($C2322,Baux!$A:$K,8,FALSE))</f>
        <v/>
      </c>
      <c r="G2322" s="12" t="str">
        <f>IF(OR($A2322="",$F2322=""),"",DATE(YEAR($A2322),MONTH($A2322),$F2322))</f>
        <v/>
      </c>
      <c r="H2322" s="13" t="str">
        <f>IF($C2322="","",VLOOKUP($C2322,Baux!$A:$K,6,FALSE))</f>
        <v/>
      </c>
      <c r="I2322" s="13" t="str">
        <f>IF($C2322="","",VLOOKUP($C2322,Baux!$A:$K,7,FALSE))</f>
        <v/>
      </c>
      <c r="J2322" s="13" t="str">
        <f>IF($C2322="","",$H2322+$I2322)</f>
        <v/>
      </c>
      <c r="K2322" s="13" t="str">
        <f>IF($C2322="","",SUMIFS(Banque_Transactions!$E:$E,Banque_Transactions!$G:$G,$C2322&amp;"-"&amp;$B2322))</f>
        <v/>
      </c>
      <c r="L2322" s="13" t="str">
        <f>IF($C2322="","",$J2322-$K2322)</f>
        <v/>
      </c>
      <c r="M2322" t="str">
        <f>IF($C2322="","",IF($L2322&lt;=0,"Payé",IF($K2322=0,"Impayé","Partiel")))</f>
        <v/>
      </c>
    </row>
    <row r="2323" spans="1:13" ht="15">
      <c r="A2323" s="17"/>
      <c r="B2323" t="str">
        <f>IF($A2323="","",YEAR($A2323)*100+MONTH($A2323))</f>
        <v/>
      </c>
      <c r="D2323" t="str">
        <f>IF($C2323="","",VLOOKUP($C2323,Baux!$A:$K,2,FALSE))</f>
        <v/>
      </c>
      <c r="E2323" t="str">
        <f>IF($C2323="","",VLOOKUP(VLOOKUP($C2323,Baux!$A:$K,3,FALSE),Locataires!$A:$I,2,FALSE))</f>
        <v/>
      </c>
      <c r="F2323" t="str">
        <f>IF($C2323="","",VLOOKUP($C2323,Baux!$A:$K,8,FALSE))</f>
        <v/>
      </c>
      <c r="G2323" s="12" t="str">
        <f>IF(OR($A2323="",$F2323=""),"",DATE(YEAR($A2323),MONTH($A2323),$F2323))</f>
        <v/>
      </c>
      <c r="H2323" s="13" t="str">
        <f>IF($C2323="","",VLOOKUP($C2323,Baux!$A:$K,6,FALSE))</f>
        <v/>
      </c>
      <c r="I2323" s="13" t="str">
        <f>IF($C2323="","",VLOOKUP($C2323,Baux!$A:$K,7,FALSE))</f>
        <v/>
      </c>
      <c r="J2323" s="13" t="str">
        <f>IF($C2323="","",$H2323+$I2323)</f>
        <v/>
      </c>
      <c r="K2323" s="13" t="str">
        <f>IF($C2323="","",SUMIFS(Banque_Transactions!$E:$E,Banque_Transactions!$G:$G,$C2323&amp;"-"&amp;$B2323))</f>
        <v/>
      </c>
      <c r="L2323" s="13" t="str">
        <f>IF($C2323="","",$J2323-$K2323)</f>
        <v/>
      </c>
      <c r="M2323" t="str">
        <f>IF($C2323="","",IF($L2323&lt;=0,"Payé",IF($K2323=0,"Impayé","Partiel")))</f>
        <v/>
      </c>
    </row>
    <row r="2324" spans="1:13" ht="15">
      <c r="A2324" s="17"/>
      <c r="B2324" t="str">
        <f>IF($A2324="","",YEAR($A2324)*100+MONTH($A2324))</f>
        <v/>
      </c>
      <c r="D2324" t="str">
        <f>IF($C2324="","",VLOOKUP($C2324,Baux!$A:$K,2,FALSE))</f>
        <v/>
      </c>
      <c r="E2324" t="str">
        <f>IF($C2324="","",VLOOKUP(VLOOKUP($C2324,Baux!$A:$K,3,FALSE),Locataires!$A:$I,2,FALSE))</f>
        <v/>
      </c>
      <c r="F2324" t="str">
        <f>IF($C2324="","",VLOOKUP($C2324,Baux!$A:$K,8,FALSE))</f>
        <v/>
      </c>
      <c r="G2324" s="12" t="str">
        <f>IF(OR($A2324="",$F2324=""),"",DATE(YEAR($A2324),MONTH($A2324),$F2324))</f>
        <v/>
      </c>
      <c r="H2324" s="13" t="str">
        <f>IF($C2324="","",VLOOKUP($C2324,Baux!$A:$K,6,FALSE))</f>
        <v/>
      </c>
      <c r="I2324" s="13" t="str">
        <f>IF($C2324="","",VLOOKUP($C2324,Baux!$A:$K,7,FALSE))</f>
        <v/>
      </c>
      <c r="J2324" s="13" t="str">
        <f>IF($C2324="","",$H2324+$I2324)</f>
        <v/>
      </c>
      <c r="K2324" s="13" t="str">
        <f>IF($C2324="","",SUMIFS(Banque_Transactions!$E:$E,Banque_Transactions!$G:$G,$C2324&amp;"-"&amp;$B2324))</f>
        <v/>
      </c>
      <c r="L2324" s="13" t="str">
        <f>IF($C2324="","",$J2324-$K2324)</f>
        <v/>
      </c>
      <c r="M2324" t="str">
        <f>IF($C2324="","",IF($L2324&lt;=0,"Payé",IF($K2324=0,"Impayé","Partiel")))</f>
        <v/>
      </c>
    </row>
    <row r="2325" spans="1:13" ht="15">
      <c r="A2325" s="17"/>
      <c r="B2325" t="str">
        <f>IF($A2325="","",YEAR($A2325)*100+MONTH($A2325))</f>
        <v/>
      </c>
      <c r="D2325" t="str">
        <f>IF($C2325="","",VLOOKUP($C2325,Baux!$A:$K,2,FALSE))</f>
        <v/>
      </c>
      <c r="E2325" t="str">
        <f>IF($C2325="","",VLOOKUP(VLOOKUP($C2325,Baux!$A:$K,3,FALSE),Locataires!$A:$I,2,FALSE))</f>
        <v/>
      </c>
      <c r="F2325" t="str">
        <f>IF($C2325="","",VLOOKUP($C2325,Baux!$A:$K,8,FALSE))</f>
        <v/>
      </c>
      <c r="G2325" s="12" t="str">
        <f>IF(OR($A2325="",$F2325=""),"",DATE(YEAR($A2325),MONTH($A2325),$F2325))</f>
        <v/>
      </c>
      <c r="H2325" s="13" t="str">
        <f>IF($C2325="","",VLOOKUP($C2325,Baux!$A:$K,6,FALSE))</f>
        <v/>
      </c>
      <c r="I2325" s="13" t="str">
        <f>IF($C2325="","",VLOOKUP($C2325,Baux!$A:$K,7,FALSE))</f>
        <v/>
      </c>
      <c r="J2325" s="13" t="str">
        <f>IF($C2325="","",$H2325+$I2325)</f>
        <v/>
      </c>
      <c r="K2325" s="13" t="str">
        <f>IF($C2325="","",SUMIFS(Banque_Transactions!$E:$E,Banque_Transactions!$G:$G,$C2325&amp;"-"&amp;$B2325))</f>
        <v/>
      </c>
      <c r="L2325" s="13" t="str">
        <f>IF($C2325="","",$J2325-$K2325)</f>
        <v/>
      </c>
      <c r="M2325" t="str">
        <f>IF($C2325="","",IF($L2325&lt;=0,"Payé",IF($K2325=0,"Impayé","Partiel")))</f>
        <v/>
      </c>
    </row>
    <row r="2326" spans="1:13" ht="15">
      <c r="A2326" s="17"/>
      <c r="B2326" t="str">
        <f>IF($A2326="","",YEAR($A2326)*100+MONTH($A2326))</f>
        <v/>
      </c>
      <c r="D2326" t="str">
        <f>IF($C2326="","",VLOOKUP($C2326,Baux!$A:$K,2,FALSE))</f>
        <v/>
      </c>
      <c r="E2326" t="str">
        <f>IF($C2326="","",VLOOKUP(VLOOKUP($C2326,Baux!$A:$K,3,FALSE),Locataires!$A:$I,2,FALSE))</f>
        <v/>
      </c>
      <c r="F2326" t="str">
        <f>IF($C2326="","",VLOOKUP($C2326,Baux!$A:$K,8,FALSE))</f>
        <v/>
      </c>
      <c r="G2326" s="12" t="str">
        <f>IF(OR($A2326="",$F2326=""),"",DATE(YEAR($A2326),MONTH($A2326),$F2326))</f>
        <v/>
      </c>
      <c r="H2326" s="13" t="str">
        <f>IF($C2326="","",VLOOKUP($C2326,Baux!$A:$K,6,FALSE))</f>
        <v/>
      </c>
      <c r="I2326" s="13" t="str">
        <f>IF($C2326="","",VLOOKUP($C2326,Baux!$A:$K,7,FALSE))</f>
        <v/>
      </c>
      <c r="J2326" s="13" t="str">
        <f>IF($C2326="","",$H2326+$I2326)</f>
        <v/>
      </c>
      <c r="K2326" s="13" t="str">
        <f>IF($C2326="","",SUMIFS(Banque_Transactions!$E:$E,Banque_Transactions!$G:$G,$C2326&amp;"-"&amp;$B2326))</f>
        <v/>
      </c>
      <c r="L2326" s="13" t="str">
        <f>IF($C2326="","",$J2326-$K2326)</f>
        <v/>
      </c>
      <c r="M2326" t="str">
        <f>IF($C2326="","",IF($L2326&lt;=0,"Payé",IF($K2326=0,"Impayé","Partiel")))</f>
        <v/>
      </c>
    </row>
    <row r="2327" spans="1:13" ht="15">
      <c r="A2327" s="17"/>
      <c r="B2327" t="str">
        <f>IF($A2327="","",YEAR($A2327)*100+MONTH($A2327))</f>
        <v/>
      </c>
      <c r="D2327" t="str">
        <f>IF($C2327="","",VLOOKUP($C2327,Baux!$A:$K,2,FALSE))</f>
        <v/>
      </c>
      <c r="E2327" t="str">
        <f>IF($C2327="","",VLOOKUP(VLOOKUP($C2327,Baux!$A:$K,3,FALSE),Locataires!$A:$I,2,FALSE))</f>
        <v/>
      </c>
      <c r="F2327" t="str">
        <f>IF($C2327="","",VLOOKUP($C2327,Baux!$A:$K,8,FALSE))</f>
        <v/>
      </c>
      <c r="G2327" s="12" t="str">
        <f>IF(OR($A2327="",$F2327=""),"",DATE(YEAR($A2327),MONTH($A2327),$F2327))</f>
        <v/>
      </c>
      <c r="H2327" s="13" t="str">
        <f>IF($C2327="","",VLOOKUP($C2327,Baux!$A:$K,6,FALSE))</f>
        <v/>
      </c>
      <c r="I2327" s="13" t="str">
        <f>IF($C2327="","",VLOOKUP($C2327,Baux!$A:$K,7,FALSE))</f>
        <v/>
      </c>
      <c r="J2327" s="13" t="str">
        <f>IF($C2327="","",$H2327+$I2327)</f>
        <v/>
      </c>
      <c r="K2327" s="13" t="str">
        <f>IF($C2327="","",SUMIFS(Banque_Transactions!$E:$E,Banque_Transactions!$G:$G,$C2327&amp;"-"&amp;$B2327))</f>
        <v/>
      </c>
      <c r="L2327" s="13" t="str">
        <f>IF($C2327="","",$J2327-$K2327)</f>
        <v/>
      </c>
      <c r="M2327" t="str">
        <f>IF($C2327="","",IF($L2327&lt;=0,"Payé",IF($K2327=0,"Impayé","Partiel")))</f>
        <v/>
      </c>
    </row>
    <row r="2328" spans="1:13" ht="15">
      <c r="A2328" s="17"/>
      <c r="B2328" t="str">
        <f>IF($A2328="","",YEAR($A2328)*100+MONTH($A2328))</f>
        <v/>
      </c>
      <c r="D2328" t="str">
        <f>IF($C2328="","",VLOOKUP($C2328,Baux!$A:$K,2,FALSE))</f>
        <v/>
      </c>
      <c r="E2328" t="str">
        <f>IF($C2328="","",VLOOKUP(VLOOKUP($C2328,Baux!$A:$K,3,FALSE),Locataires!$A:$I,2,FALSE))</f>
        <v/>
      </c>
      <c r="F2328" t="str">
        <f>IF($C2328="","",VLOOKUP($C2328,Baux!$A:$K,8,FALSE))</f>
        <v/>
      </c>
      <c r="G2328" s="12" t="str">
        <f>IF(OR($A2328="",$F2328=""),"",DATE(YEAR($A2328),MONTH($A2328),$F2328))</f>
        <v/>
      </c>
      <c r="H2328" s="13" t="str">
        <f>IF($C2328="","",VLOOKUP($C2328,Baux!$A:$K,6,FALSE))</f>
        <v/>
      </c>
      <c r="I2328" s="13" t="str">
        <f>IF($C2328="","",VLOOKUP($C2328,Baux!$A:$K,7,FALSE))</f>
        <v/>
      </c>
      <c r="J2328" s="13" t="str">
        <f>IF($C2328="","",$H2328+$I2328)</f>
        <v/>
      </c>
      <c r="K2328" s="13" t="str">
        <f>IF($C2328="","",SUMIFS(Banque_Transactions!$E:$E,Banque_Transactions!$G:$G,$C2328&amp;"-"&amp;$B2328))</f>
        <v/>
      </c>
      <c r="L2328" s="13" t="str">
        <f>IF($C2328="","",$J2328-$K2328)</f>
        <v/>
      </c>
      <c r="M2328" t="str">
        <f>IF($C2328="","",IF($L2328&lt;=0,"Payé",IF($K2328=0,"Impayé","Partiel")))</f>
        <v/>
      </c>
    </row>
    <row r="2329" spans="1:13" ht="15">
      <c r="A2329" s="17"/>
      <c r="B2329" t="str">
        <f>IF($A2329="","",YEAR($A2329)*100+MONTH($A2329))</f>
        <v/>
      </c>
      <c r="D2329" t="str">
        <f>IF($C2329="","",VLOOKUP($C2329,Baux!$A:$K,2,FALSE))</f>
        <v/>
      </c>
      <c r="E2329" t="str">
        <f>IF($C2329="","",VLOOKUP(VLOOKUP($C2329,Baux!$A:$K,3,FALSE),Locataires!$A:$I,2,FALSE))</f>
        <v/>
      </c>
      <c r="F2329" t="str">
        <f>IF($C2329="","",VLOOKUP($C2329,Baux!$A:$K,8,FALSE))</f>
        <v/>
      </c>
      <c r="G2329" s="12" t="str">
        <f>IF(OR($A2329="",$F2329=""),"",DATE(YEAR($A2329),MONTH($A2329),$F2329))</f>
        <v/>
      </c>
      <c r="H2329" s="13" t="str">
        <f>IF($C2329="","",VLOOKUP($C2329,Baux!$A:$K,6,FALSE))</f>
        <v/>
      </c>
      <c r="I2329" s="13" t="str">
        <f>IF($C2329="","",VLOOKUP($C2329,Baux!$A:$K,7,FALSE))</f>
        <v/>
      </c>
      <c r="J2329" s="13" t="str">
        <f>IF($C2329="","",$H2329+$I2329)</f>
        <v/>
      </c>
      <c r="K2329" s="13" t="str">
        <f>IF($C2329="","",SUMIFS(Banque_Transactions!$E:$E,Banque_Transactions!$G:$G,$C2329&amp;"-"&amp;$B2329))</f>
        <v/>
      </c>
      <c r="L2329" s="13" t="str">
        <f>IF($C2329="","",$J2329-$K2329)</f>
        <v/>
      </c>
      <c r="M2329" t="str">
        <f>IF($C2329="","",IF($L2329&lt;=0,"Payé",IF($K2329=0,"Impayé","Partiel")))</f>
        <v/>
      </c>
    </row>
    <row r="2330" spans="1:13" ht="15">
      <c r="A2330" s="17"/>
      <c r="B2330" t="str">
        <f>IF($A2330="","",YEAR($A2330)*100+MONTH($A2330))</f>
        <v/>
      </c>
      <c r="D2330" t="str">
        <f>IF($C2330="","",VLOOKUP($C2330,Baux!$A:$K,2,FALSE))</f>
        <v/>
      </c>
      <c r="E2330" t="str">
        <f>IF($C2330="","",VLOOKUP(VLOOKUP($C2330,Baux!$A:$K,3,FALSE),Locataires!$A:$I,2,FALSE))</f>
        <v/>
      </c>
      <c r="F2330" t="str">
        <f>IF($C2330="","",VLOOKUP($C2330,Baux!$A:$K,8,FALSE))</f>
        <v/>
      </c>
      <c r="G2330" s="12" t="str">
        <f>IF(OR($A2330="",$F2330=""),"",DATE(YEAR($A2330),MONTH($A2330),$F2330))</f>
        <v/>
      </c>
      <c r="H2330" s="13" t="str">
        <f>IF($C2330="","",VLOOKUP($C2330,Baux!$A:$K,6,FALSE))</f>
        <v/>
      </c>
      <c r="I2330" s="13" t="str">
        <f>IF($C2330="","",VLOOKUP($C2330,Baux!$A:$K,7,FALSE))</f>
        <v/>
      </c>
      <c r="J2330" s="13" t="str">
        <f>IF($C2330="","",$H2330+$I2330)</f>
        <v/>
      </c>
      <c r="K2330" s="13" t="str">
        <f>IF($C2330="","",SUMIFS(Banque_Transactions!$E:$E,Banque_Transactions!$G:$G,$C2330&amp;"-"&amp;$B2330))</f>
        <v/>
      </c>
      <c r="L2330" s="13" t="str">
        <f>IF($C2330="","",$J2330-$K2330)</f>
        <v/>
      </c>
      <c r="M2330" t="str">
        <f>IF($C2330="","",IF($L2330&lt;=0,"Payé",IF($K2330=0,"Impayé","Partiel")))</f>
        <v/>
      </c>
    </row>
    <row r="2331" spans="1:13" ht="15">
      <c r="A2331" s="17"/>
      <c r="B2331" t="str">
        <f>IF($A2331="","",YEAR($A2331)*100+MONTH($A2331))</f>
        <v/>
      </c>
      <c r="D2331" t="str">
        <f>IF($C2331="","",VLOOKUP($C2331,Baux!$A:$K,2,FALSE))</f>
        <v/>
      </c>
      <c r="E2331" t="str">
        <f>IF($C2331="","",VLOOKUP(VLOOKUP($C2331,Baux!$A:$K,3,FALSE),Locataires!$A:$I,2,FALSE))</f>
        <v/>
      </c>
      <c r="F2331" t="str">
        <f>IF($C2331="","",VLOOKUP($C2331,Baux!$A:$K,8,FALSE))</f>
        <v/>
      </c>
      <c r="G2331" s="12" t="str">
        <f>IF(OR($A2331="",$F2331=""),"",DATE(YEAR($A2331),MONTH($A2331),$F2331))</f>
        <v/>
      </c>
      <c r="H2331" s="13" t="str">
        <f>IF($C2331="","",VLOOKUP($C2331,Baux!$A:$K,6,FALSE))</f>
        <v/>
      </c>
      <c r="I2331" s="13" t="str">
        <f>IF($C2331="","",VLOOKUP($C2331,Baux!$A:$K,7,FALSE))</f>
        <v/>
      </c>
      <c r="J2331" s="13" t="str">
        <f>IF($C2331="","",$H2331+$I2331)</f>
        <v/>
      </c>
      <c r="K2331" s="13" t="str">
        <f>IF($C2331="","",SUMIFS(Banque_Transactions!$E:$E,Banque_Transactions!$G:$G,$C2331&amp;"-"&amp;$B2331))</f>
        <v/>
      </c>
      <c r="L2331" s="13" t="str">
        <f>IF($C2331="","",$J2331-$K2331)</f>
        <v/>
      </c>
      <c r="M2331" t="str">
        <f>IF($C2331="","",IF($L2331&lt;=0,"Payé",IF($K2331=0,"Impayé","Partiel")))</f>
        <v/>
      </c>
    </row>
    <row r="2332" spans="1:13" ht="15">
      <c r="A2332" s="17"/>
      <c r="B2332" t="str">
        <f>IF($A2332="","",YEAR($A2332)*100+MONTH($A2332))</f>
        <v/>
      </c>
      <c r="D2332" t="str">
        <f>IF($C2332="","",VLOOKUP($C2332,Baux!$A:$K,2,FALSE))</f>
        <v/>
      </c>
      <c r="E2332" t="str">
        <f>IF($C2332="","",VLOOKUP(VLOOKUP($C2332,Baux!$A:$K,3,FALSE),Locataires!$A:$I,2,FALSE))</f>
        <v/>
      </c>
      <c r="F2332" t="str">
        <f>IF($C2332="","",VLOOKUP($C2332,Baux!$A:$K,8,FALSE))</f>
        <v/>
      </c>
      <c r="G2332" s="12" t="str">
        <f>IF(OR($A2332="",$F2332=""),"",DATE(YEAR($A2332),MONTH($A2332),$F2332))</f>
        <v/>
      </c>
      <c r="H2332" s="13" t="str">
        <f>IF($C2332="","",VLOOKUP($C2332,Baux!$A:$K,6,FALSE))</f>
        <v/>
      </c>
      <c r="I2332" s="13" t="str">
        <f>IF($C2332="","",VLOOKUP($C2332,Baux!$A:$K,7,FALSE))</f>
        <v/>
      </c>
      <c r="J2332" s="13" t="str">
        <f>IF($C2332="","",$H2332+$I2332)</f>
        <v/>
      </c>
      <c r="K2332" s="13" t="str">
        <f>IF($C2332="","",SUMIFS(Banque_Transactions!$E:$E,Banque_Transactions!$G:$G,$C2332&amp;"-"&amp;$B2332))</f>
        <v/>
      </c>
      <c r="L2332" s="13" t="str">
        <f>IF($C2332="","",$J2332-$K2332)</f>
        <v/>
      </c>
      <c r="M2332" t="str">
        <f>IF($C2332="","",IF($L2332&lt;=0,"Payé",IF($K2332=0,"Impayé","Partiel")))</f>
        <v/>
      </c>
    </row>
    <row r="2333" spans="1:13" ht="15">
      <c r="A2333" s="17"/>
      <c r="B2333" t="str">
        <f>IF($A2333="","",YEAR($A2333)*100+MONTH($A2333))</f>
        <v/>
      </c>
      <c r="D2333" t="str">
        <f>IF($C2333="","",VLOOKUP($C2333,Baux!$A:$K,2,FALSE))</f>
        <v/>
      </c>
      <c r="E2333" t="str">
        <f>IF($C2333="","",VLOOKUP(VLOOKUP($C2333,Baux!$A:$K,3,FALSE),Locataires!$A:$I,2,FALSE))</f>
        <v/>
      </c>
      <c r="F2333" t="str">
        <f>IF($C2333="","",VLOOKUP($C2333,Baux!$A:$K,8,FALSE))</f>
        <v/>
      </c>
      <c r="G2333" s="12" t="str">
        <f>IF(OR($A2333="",$F2333=""),"",DATE(YEAR($A2333),MONTH($A2333),$F2333))</f>
        <v/>
      </c>
      <c r="H2333" s="13" t="str">
        <f>IF($C2333="","",VLOOKUP($C2333,Baux!$A:$K,6,FALSE))</f>
        <v/>
      </c>
      <c r="I2333" s="13" t="str">
        <f>IF($C2333="","",VLOOKUP($C2333,Baux!$A:$K,7,FALSE))</f>
        <v/>
      </c>
      <c r="J2333" s="13" t="str">
        <f>IF($C2333="","",$H2333+$I2333)</f>
        <v/>
      </c>
      <c r="K2333" s="13" t="str">
        <f>IF($C2333="","",SUMIFS(Banque_Transactions!$E:$E,Banque_Transactions!$G:$G,$C2333&amp;"-"&amp;$B2333))</f>
        <v/>
      </c>
      <c r="L2333" s="13" t="str">
        <f>IF($C2333="","",$J2333-$K2333)</f>
        <v/>
      </c>
      <c r="M2333" t="str">
        <f>IF($C2333="","",IF($L2333&lt;=0,"Payé",IF($K2333=0,"Impayé","Partiel")))</f>
        <v/>
      </c>
    </row>
    <row r="2334" spans="1:13" ht="15">
      <c r="A2334" s="17"/>
      <c r="B2334" t="str">
        <f>IF($A2334="","",YEAR($A2334)*100+MONTH($A2334))</f>
        <v/>
      </c>
      <c r="D2334" t="str">
        <f>IF($C2334="","",VLOOKUP($C2334,Baux!$A:$K,2,FALSE))</f>
        <v/>
      </c>
      <c r="E2334" t="str">
        <f>IF($C2334="","",VLOOKUP(VLOOKUP($C2334,Baux!$A:$K,3,FALSE),Locataires!$A:$I,2,FALSE))</f>
        <v/>
      </c>
      <c r="F2334" t="str">
        <f>IF($C2334="","",VLOOKUP($C2334,Baux!$A:$K,8,FALSE))</f>
        <v/>
      </c>
      <c r="G2334" s="12" t="str">
        <f>IF(OR($A2334="",$F2334=""),"",DATE(YEAR($A2334),MONTH($A2334),$F2334))</f>
        <v/>
      </c>
      <c r="H2334" s="13" t="str">
        <f>IF($C2334="","",VLOOKUP($C2334,Baux!$A:$K,6,FALSE))</f>
        <v/>
      </c>
      <c r="I2334" s="13" t="str">
        <f>IF($C2334="","",VLOOKUP($C2334,Baux!$A:$K,7,FALSE))</f>
        <v/>
      </c>
      <c r="J2334" s="13" t="str">
        <f>IF($C2334="","",$H2334+$I2334)</f>
        <v/>
      </c>
      <c r="K2334" s="13" t="str">
        <f>IF($C2334="","",SUMIFS(Banque_Transactions!$E:$E,Banque_Transactions!$G:$G,$C2334&amp;"-"&amp;$B2334))</f>
        <v/>
      </c>
      <c r="L2334" s="13" t="str">
        <f>IF($C2334="","",$J2334-$K2334)</f>
        <v/>
      </c>
      <c r="M2334" t="str">
        <f>IF($C2334="","",IF($L2334&lt;=0,"Payé",IF($K2334=0,"Impayé","Partiel")))</f>
        <v/>
      </c>
    </row>
    <row r="2335" spans="1:13" ht="15">
      <c r="A2335" s="17"/>
      <c r="B2335" t="str">
        <f>IF($A2335="","",YEAR($A2335)*100+MONTH($A2335))</f>
        <v/>
      </c>
      <c r="D2335" t="str">
        <f>IF($C2335="","",VLOOKUP($C2335,Baux!$A:$K,2,FALSE))</f>
        <v/>
      </c>
      <c r="E2335" t="str">
        <f>IF($C2335="","",VLOOKUP(VLOOKUP($C2335,Baux!$A:$K,3,FALSE),Locataires!$A:$I,2,FALSE))</f>
        <v/>
      </c>
      <c r="F2335" t="str">
        <f>IF($C2335="","",VLOOKUP($C2335,Baux!$A:$K,8,FALSE))</f>
        <v/>
      </c>
      <c r="G2335" s="12" t="str">
        <f>IF(OR($A2335="",$F2335=""),"",DATE(YEAR($A2335),MONTH($A2335),$F2335))</f>
        <v/>
      </c>
      <c r="H2335" s="13" t="str">
        <f>IF($C2335="","",VLOOKUP($C2335,Baux!$A:$K,6,FALSE))</f>
        <v/>
      </c>
      <c r="I2335" s="13" t="str">
        <f>IF($C2335="","",VLOOKUP($C2335,Baux!$A:$K,7,FALSE))</f>
        <v/>
      </c>
      <c r="J2335" s="13" t="str">
        <f>IF($C2335="","",$H2335+$I2335)</f>
        <v/>
      </c>
      <c r="K2335" s="13" t="str">
        <f>IF($C2335="","",SUMIFS(Banque_Transactions!$E:$E,Banque_Transactions!$G:$G,$C2335&amp;"-"&amp;$B2335))</f>
        <v/>
      </c>
      <c r="L2335" s="13" t="str">
        <f>IF($C2335="","",$J2335-$K2335)</f>
        <v/>
      </c>
      <c r="M2335" t="str">
        <f>IF($C2335="","",IF($L2335&lt;=0,"Payé",IF($K2335=0,"Impayé","Partiel")))</f>
        <v/>
      </c>
    </row>
    <row r="2336" spans="1:13" ht="15">
      <c r="A2336" s="17"/>
      <c r="B2336" t="str">
        <f>IF($A2336="","",YEAR($A2336)*100+MONTH($A2336))</f>
        <v/>
      </c>
      <c r="D2336" t="str">
        <f>IF($C2336="","",VLOOKUP($C2336,Baux!$A:$K,2,FALSE))</f>
        <v/>
      </c>
      <c r="E2336" t="str">
        <f>IF($C2336="","",VLOOKUP(VLOOKUP($C2336,Baux!$A:$K,3,FALSE),Locataires!$A:$I,2,FALSE))</f>
        <v/>
      </c>
      <c r="F2336" t="str">
        <f>IF($C2336="","",VLOOKUP($C2336,Baux!$A:$K,8,FALSE))</f>
        <v/>
      </c>
      <c r="G2336" s="12" t="str">
        <f>IF(OR($A2336="",$F2336=""),"",DATE(YEAR($A2336),MONTH($A2336),$F2336))</f>
        <v/>
      </c>
      <c r="H2336" s="13" t="str">
        <f>IF($C2336="","",VLOOKUP($C2336,Baux!$A:$K,6,FALSE))</f>
        <v/>
      </c>
      <c r="I2336" s="13" t="str">
        <f>IF($C2336="","",VLOOKUP($C2336,Baux!$A:$K,7,FALSE))</f>
        <v/>
      </c>
      <c r="J2336" s="13" t="str">
        <f>IF($C2336="","",$H2336+$I2336)</f>
        <v/>
      </c>
      <c r="K2336" s="13" t="str">
        <f>IF($C2336="","",SUMIFS(Banque_Transactions!$E:$E,Banque_Transactions!$G:$G,$C2336&amp;"-"&amp;$B2336))</f>
        <v/>
      </c>
      <c r="L2336" s="13" t="str">
        <f>IF($C2336="","",$J2336-$K2336)</f>
        <v/>
      </c>
      <c r="M2336" t="str">
        <f>IF($C2336="","",IF($L2336&lt;=0,"Payé",IF($K2336=0,"Impayé","Partiel")))</f>
        <v/>
      </c>
    </row>
    <row r="2337" spans="1:13" ht="15">
      <c r="A2337" s="17"/>
      <c r="B2337" t="str">
        <f>IF($A2337="","",YEAR($A2337)*100+MONTH($A2337))</f>
        <v/>
      </c>
      <c r="D2337" t="str">
        <f>IF($C2337="","",VLOOKUP($C2337,Baux!$A:$K,2,FALSE))</f>
        <v/>
      </c>
      <c r="E2337" t="str">
        <f>IF($C2337="","",VLOOKUP(VLOOKUP($C2337,Baux!$A:$K,3,FALSE),Locataires!$A:$I,2,FALSE))</f>
        <v/>
      </c>
      <c r="F2337" t="str">
        <f>IF($C2337="","",VLOOKUP($C2337,Baux!$A:$K,8,FALSE))</f>
        <v/>
      </c>
      <c r="G2337" s="12" t="str">
        <f>IF(OR($A2337="",$F2337=""),"",DATE(YEAR($A2337),MONTH($A2337),$F2337))</f>
        <v/>
      </c>
      <c r="H2337" s="13" t="str">
        <f>IF($C2337="","",VLOOKUP($C2337,Baux!$A:$K,6,FALSE))</f>
        <v/>
      </c>
      <c r="I2337" s="13" t="str">
        <f>IF($C2337="","",VLOOKUP($C2337,Baux!$A:$K,7,FALSE))</f>
        <v/>
      </c>
      <c r="J2337" s="13" t="str">
        <f>IF($C2337="","",$H2337+$I2337)</f>
        <v/>
      </c>
      <c r="K2337" s="13" t="str">
        <f>IF($C2337="","",SUMIFS(Banque_Transactions!$E:$E,Banque_Transactions!$G:$G,$C2337&amp;"-"&amp;$B2337))</f>
        <v/>
      </c>
      <c r="L2337" s="13" t="str">
        <f>IF($C2337="","",$J2337-$K2337)</f>
        <v/>
      </c>
      <c r="M2337" t="str">
        <f>IF($C2337="","",IF($L2337&lt;=0,"Payé",IF($K2337=0,"Impayé","Partiel")))</f>
        <v/>
      </c>
    </row>
    <row r="2338" spans="1:13" ht="15">
      <c r="A2338" s="17"/>
      <c r="B2338" t="str">
        <f>IF($A2338="","",YEAR($A2338)*100+MONTH($A2338))</f>
        <v/>
      </c>
      <c r="D2338" t="str">
        <f>IF($C2338="","",VLOOKUP($C2338,Baux!$A:$K,2,FALSE))</f>
        <v/>
      </c>
      <c r="E2338" t="str">
        <f>IF($C2338="","",VLOOKUP(VLOOKUP($C2338,Baux!$A:$K,3,FALSE),Locataires!$A:$I,2,FALSE))</f>
        <v/>
      </c>
      <c r="F2338" t="str">
        <f>IF($C2338="","",VLOOKUP($C2338,Baux!$A:$K,8,FALSE))</f>
        <v/>
      </c>
      <c r="G2338" s="12" t="str">
        <f>IF(OR($A2338="",$F2338=""),"",DATE(YEAR($A2338),MONTH($A2338),$F2338))</f>
        <v/>
      </c>
      <c r="H2338" s="13" t="str">
        <f>IF($C2338="","",VLOOKUP($C2338,Baux!$A:$K,6,FALSE))</f>
        <v/>
      </c>
      <c r="I2338" s="13" t="str">
        <f>IF($C2338="","",VLOOKUP($C2338,Baux!$A:$K,7,FALSE))</f>
        <v/>
      </c>
      <c r="J2338" s="13" t="str">
        <f>IF($C2338="","",$H2338+$I2338)</f>
        <v/>
      </c>
      <c r="K2338" s="13" t="str">
        <f>IF($C2338="","",SUMIFS(Banque_Transactions!$E:$E,Banque_Transactions!$G:$G,$C2338&amp;"-"&amp;$B2338))</f>
        <v/>
      </c>
      <c r="L2338" s="13" t="str">
        <f>IF($C2338="","",$J2338-$K2338)</f>
        <v/>
      </c>
      <c r="M2338" t="str">
        <f>IF($C2338="","",IF($L2338&lt;=0,"Payé",IF($K2338=0,"Impayé","Partiel")))</f>
        <v/>
      </c>
    </row>
    <row r="2339" spans="1:13" ht="15">
      <c r="A2339" s="17"/>
      <c r="B2339" t="str">
        <f>IF($A2339="","",YEAR($A2339)*100+MONTH($A2339))</f>
        <v/>
      </c>
      <c r="D2339" t="str">
        <f>IF($C2339="","",VLOOKUP($C2339,Baux!$A:$K,2,FALSE))</f>
        <v/>
      </c>
      <c r="E2339" t="str">
        <f>IF($C2339="","",VLOOKUP(VLOOKUP($C2339,Baux!$A:$K,3,FALSE),Locataires!$A:$I,2,FALSE))</f>
        <v/>
      </c>
      <c r="F2339" t="str">
        <f>IF($C2339="","",VLOOKUP($C2339,Baux!$A:$K,8,FALSE))</f>
        <v/>
      </c>
      <c r="G2339" s="12" t="str">
        <f>IF(OR($A2339="",$F2339=""),"",DATE(YEAR($A2339),MONTH($A2339),$F2339))</f>
        <v/>
      </c>
      <c r="H2339" s="13" t="str">
        <f>IF($C2339="","",VLOOKUP($C2339,Baux!$A:$K,6,FALSE))</f>
        <v/>
      </c>
      <c r="I2339" s="13" t="str">
        <f>IF($C2339="","",VLOOKUP($C2339,Baux!$A:$K,7,FALSE))</f>
        <v/>
      </c>
      <c r="J2339" s="13" t="str">
        <f>IF($C2339="","",$H2339+$I2339)</f>
        <v/>
      </c>
      <c r="K2339" s="13" t="str">
        <f>IF($C2339="","",SUMIFS(Banque_Transactions!$E:$E,Banque_Transactions!$G:$G,$C2339&amp;"-"&amp;$B2339))</f>
        <v/>
      </c>
      <c r="L2339" s="13" t="str">
        <f>IF($C2339="","",$J2339-$K2339)</f>
        <v/>
      </c>
      <c r="M2339" t="str">
        <f>IF($C2339="","",IF($L2339&lt;=0,"Payé",IF($K2339=0,"Impayé","Partiel")))</f>
        <v/>
      </c>
    </row>
    <row r="2340" spans="1:13" ht="15">
      <c r="A2340" s="17"/>
      <c r="B2340" t="str">
        <f>IF($A2340="","",YEAR($A2340)*100+MONTH($A2340))</f>
        <v/>
      </c>
      <c r="D2340" t="str">
        <f>IF($C2340="","",VLOOKUP($C2340,Baux!$A:$K,2,FALSE))</f>
        <v/>
      </c>
      <c r="E2340" t="str">
        <f>IF($C2340="","",VLOOKUP(VLOOKUP($C2340,Baux!$A:$K,3,FALSE),Locataires!$A:$I,2,FALSE))</f>
        <v/>
      </c>
      <c r="F2340" t="str">
        <f>IF($C2340="","",VLOOKUP($C2340,Baux!$A:$K,8,FALSE))</f>
        <v/>
      </c>
      <c r="G2340" s="12" t="str">
        <f>IF(OR($A2340="",$F2340=""),"",DATE(YEAR($A2340),MONTH($A2340),$F2340))</f>
        <v/>
      </c>
      <c r="H2340" s="13" t="str">
        <f>IF($C2340="","",VLOOKUP($C2340,Baux!$A:$K,6,FALSE))</f>
        <v/>
      </c>
      <c r="I2340" s="13" t="str">
        <f>IF($C2340="","",VLOOKUP($C2340,Baux!$A:$K,7,FALSE))</f>
        <v/>
      </c>
      <c r="J2340" s="13" t="str">
        <f>IF($C2340="","",$H2340+$I2340)</f>
        <v/>
      </c>
      <c r="K2340" s="13" t="str">
        <f>IF($C2340="","",SUMIFS(Banque_Transactions!$E:$E,Banque_Transactions!$G:$G,$C2340&amp;"-"&amp;$B2340))</f>
        <v/>
      </c>
      <c r="L2340" s="13" t="str">
        <f>IF($C2340="","",$J2340-$K2340)</f>
        <v/>
      </c>
      <c r="M2340" t="str">
        <f>IF($C2340="","",IF($L2340&lt;=0,"Payé",IF($K2340=0,"Impayé","Partiel")))</f>
        <v/>
      </c>
    </row>
    <row r="2341" spans="1:13" ht="15">
      <c r="A2341" s="17"/>
      <c r="B2341" t="str">
        <f>IF($A2341="","",YEAR($A2341)*100+MONTH($A2341))</f>
        <v/>
      </c>
      <c r="D2341" t="str">
        <f>IF($C2341="","",VLOOKUP($C2341,Baux!$A:$K,2,FALSE))</f>
        <v/>
      </c>
      <c r="E2341" t="str">
        <f>IF($C2341="","",VLOOKUP(VLOOKUP($C2341,Baux!$A:$K,3,FALSE),Locataires!$A:$I,2,FALSE))</f>
        <v/>
      </c>
      <c r="F2341" t="str">
        <f>IF($C2341="","",VLOOKUP($C2341,Baux!$A:$K,8,FALSE))</f>
        <v/>
      </c>
      <c r="G2341" s="12" t="str">
        <f>IF(OR($A2341="",$F2341=""),"",DATE(YEAR($A2341),MONTH($A2341),$F2341))</f>
        <v/>
      </c>
      <c r="H2341" s="13" t="str">
        <f>IF($C2341="","",VLOOKUP($C2341,Baux!$A:$K,6,FALSE))</f>
        <v/>
      </c>
      <c r="I2341" s="13" t="str">
        <f>IF($C2341="","",VLOOKUP($C2341,Baux!$A:$K,7,FALSE))</f>
        <v/>
      </c>
      <c r="J2341" s="13" t="str">
        <f>IF($C2341="","",$H2341+$I2341)</f>
        <v/>
      </c>
      <c r="K2341" s="13" t="str">
        <f>IF($C2341="","",SUMIFS(Banque_Transactions!$E:$E,Banque_Transactions!$G:$G,$C2341&amp;"-"&amp;$B2341))</f>
        <v/>
      </c>
      <c r="L2341" s="13" t="str">
        <f>IF($C2341="","",$J2341-$K2341)</f>
        <v/>
      </c>
      <c r="M2341" t="str">
        <f>IF($C2341="","",IF($L2341&lt;=0,"Payé",IF($K2341=0,"Impayé","Partiel")))</f>
        <v/>
      </c>
    </row>
    <row r="2342" spans="1:13" ht="15">
      <c r="A2342" s="17"/>
      <c r="B2342" t="str">
        <f>IF($A2342="","",YEAR($A2342)*100+MONTH($A2342))</f>
        <v/>
      </c>
      <c r="D2342" t="str">
        <f>IF($C2342="","",VLOOKUP($C2342,Baux!$A:$K,2,FALSE))</f>
        <v/>
      </c>
      <c r="E2342" t="str">
        <f>IF($C2342="","",VLOOKUP(VLOOKUP($C2342,Baux!$A:$K,3,FALSE),Locataires!$A:$I,2,FALSE))</f>
        <v/>
      </c>
      <c r="F2342" t="str">
        <f>IF($C2342="","",VLOOKUP($C2342,Baux!$A:$K,8,FALSE))</f>
        <v/>
      </c>
      <c r="G2342" s="12" t="str">
        <f>IF(OR($A2342="",$F2342=""),"",DATE(YEAR($A2342),MONTH($A2342),$F2342))</f>
        <v/>
      </c>
      <c r="H2342" s="13" t="str">
        <f>IF($C2342="","",VLOOKUP($C2342,Baux!$A:$K,6,FALSE))</f>
        <v/>
      </c>
      <c r="I2342" s="13" t="str">
        <f>IF($C2342="","",VLOOKUP($C2342,Baux!$A:$K,7,FALSE))</f>
        <v/>
      </c>
      <c r="J2342" s="13" t="str">
        <f>IF($C2342="","",$H2342+$I2342)</f>
        <v/>
      </c>
      <c r="K2342" s="13" t="str">
        <f>IF($C2342="","",SUMIFS(Banque_Transactions!$E:$E,Banque_Transactions!$G:$G,$C2342&amp;"-"&amp;$B2342))</f>
        <v/>
      </c>
      <c r="L2342" s="13" t="str">
        <f>IF($C2342="","",$J2342-$K2342)</f>
        <v/>
      </c>
      <c r="M2342" t="str">
        <f>IF($C2342="","",IF($L2342&lt;=0,"Payé",IF($K2342=0,"Impayé","Partiel")))</f>
        <v/>
      </c>
    </row>
    <row r="2343" spans="1:13" ht="15">
      <c r="A2343" s="17"/>
      <c r="B2343" t="str">
        <f>IF($A2343="","",YEAR($A2343)*100+MONTH($A2343))</f>
        <v/>
      </c>
      <c r="D2343" t="str">
        <f>IF($C2343="","",VLOOKUP($C2343,Baux!$A:$K,2,FALSE))</f>
        <v/>
      </c>
      <c r="E2343" t="str">
        <f>IF($C2343="","",VLOOKUP(VLOOKUP($C2343,Baux!$A:$K,3,FALSE),Locataires!$A:$I,2,FALSE))</f>
        <v/>
      </c>
      <c r="F2343" t="str">
        <f>IF($C2343="","",VLOOKUP($C2343,Baux!$A:$K,8,FALSE))</f>
        <v/>
      </c>
      <c r="G2343" s="12" t="str">
        <f>IF(OR($A2343="",$F2343=""),"",DATE(YEAR($A2343),MONTH($A2343),$F2343))</f>
        <v/>
      </c>
      <c r="H2343" s="13" t="str">
        <f>IF($C2343="","",VLOOKUP($C2343,Baux!$A:$K,6,FALSE))</f>
        <v/>
      </c>
      <c r="I2343" s="13" t="str">
        <f>IF($C2343="","",VLOOKUP($C2343,Baux!$A:$K,7,FALSE))</f>
        <v/>
      </c>
      <c r="J2343" s="13" t="str">
        <f>IF($C2343="","",$H2343+$I2343)</f>
        <v/>
      </c>
      <c r="K2343" s="13" t="str">
        <f>IF($C2343="","",SUMIFS(Banque_Transactions!$E:$E,Banque_Transactions!$G:$G,$C2343&amp;"-"&amp;$B2343))</f>
        <v/>
      </c>
      <c r="L2343" s="13" t="str">
        <f>IF($C2343="","",$J2343-$K2343)</f>
        <v/>
      </c>
      <c r="M2343" t="str">
        <f>IF($C2343="","",IF($L2343&lt;=0,"Payé",IF($K2343=0,"Impayé","Partiel")))</f>
        <v/>
      </c>
    </row>
    <row r="2344" spans="1:13" ht="15">
      <c r="A2344" s="17"/>
      <c r="B2344" t="str">
        <f>IF($A2344="","",YEAR($A2344)*100+MONTH($A2344))</f>
        <v/>
      </c>
      <c r="D2344" t="str">
        <f>IF($C2344="","",VLOOKUP($C2344,Baux!$A:$K,2,FALSE))</f>
        <v/>
      </c>
      <c r="E2344" t="str">
        <f>IF($C2344="","",VLOOKUP(VLOOKUP($C2344,Baux!$A:$K,3,FALSE),Locataires!$A:$I,2,FALSE))</f>
        <v/>
      </c>
      <c r="F2344" t="str">
        <f>IF($C2344="","",VLOOKUP($C2344,Baux!$A:$K,8,FALSE))</f>
        <v/>
      </c>
      <c r="G2344" s="12" t="str">
        <f>IF(OR($A2344="",$F2344=""),"",DATE(YEAR($A2344),MONTH($A2344),$F2344))</f>
        <v/>
      </c>
      <c r="H2344" s="13" t="str">
        <f>IF($C2344="","",VLOOKUP($C2344,Baux!$A:$K,6,FALSE))</f>
        <v/>
      </c>
      <c r="I2344" s="13" t="str">
        <f>IF($C2344="","",VLOOKUP($C2344,Baux!$A:$K,7,FALSE))</f>
        <v/>
      </c>
      <c r="J2344" s="13" t="str">
        <f>IF($C2344="","",$H2344+$I2344)</f>
        <v/>
      </c>
      <c r="K2344" s="13" t="str">
        <f>IF($C2344="","",SUMIFS(Banque_Transactions!$E:$E,Banque_Transactions!$G:$G,$C2344&amp;"-"&amp;$B2344))</f>
        <v/>
      </c>
      <c r="L2344" s="13" t="str">
        <f>IF($C2344="","",$J2344-$K2344)</f>
        <v/>
      </c>
      <c r="M2344" t="str">
        <f>IF($C2344="","",IF($L2344&lt;=0,"Payé",IF($K2344=0,"Impayé","Partiel")))</f>
        <v/>
      </c>
    </row>
    <row r="2345" spans="1:13" ht="15">
      <c r="A2345" s="17"/>
      <c r="B2345" t="str">
        <f>IF($A2345="","",YEAR($A2345)*100+MONTH($A2345))</f>
        <v/>
      </c>
      <c r="D2345" t="str">
        <f>IF($C2345="","",VLOOKUP($C2345,Baux!$A:$K,2,FALSE))</f>
        <v/>
      </c>
      <c r="E2345" t="str">
        <f>IF($C2345="","",VLOOKUP(VLOOKUP($C2345,Baux!$A:$K,3,FALSE),Locataires!$A:$I,2,FALSE))</f>
        <v/>
      </c>
      <c r="F2345" t="str">
        <f>IF($C2345="","",VLOOKUP($C2345,Baux!$A:$K,8,FALSE))</f>
        <v/>
      </c>
      <c r="G2345" s="12" t="str">
        <f>IF(OR($A2345="",$F2345=""),"",DATE(YEAR($A2345),MONTH($A2345),$F2345))</f>
        <v/>
      </c>
      <c r="H2345" s="13" t="str">
        <f>IF($C2345="","",VLOOKUP($C2345,Baux!$A:$K,6,FALSE))</f>
        <v/>
      </c>
      <c r="I2345" s="13" t="str">
        <f>IF($C2345="","",VLOOKUP($C2345,Baux!$A:$K,7,FALSE))</f>
        <v/>
      </c>
      <c r="J2345" s="13" t="str">
        <f>IF($C2345="","",$H2345+$I2345)</f>
        <v/>
      </c>
      <c r="K2345" s="13" t="str">
        <f>IF($C2345="","",SUMIFS(Banque_Transactions!$E:$E,Banque_Transactions!$G:$G,$C2345&amp;"-"&amp;$B2345))</f>
        <v/>
      </c>
      <c r="L2345" s="13" t="str">
        <f>IF($C2345="","",$J2345-$K2345)</f>
        <v/>
      </c>
      <c r="M2345" t="str">
        <f>IF($C2345="","",IF($L2345&lt;=0,"Payé",IF($K2345=0,"Impayé","Partiel")))</f>
        <v/>
      </c>
    </row>
    <row r="2346" spans="1:13" ht="15">
      <c r="A2346" s="17"/>
      <c r="B2346" t="str">
        <f>IF($A2346="","",YEAR($A2346)*100+MONTH($A2346))</f>
        <v/>
      </c>
      <c r="D2346" t="str">
        <f>IF($C2346="","",VLOOKUP($C2346,Baux!$A:$K,2,FALSE))</f>
        <v/>
      </c>
      <c r="E2346" t="str">
        <f>IF($C2346="","",VLOOKUP(VLOOKUP($C2346,Baux!$A:$K,3,FALSE),Locataires!$A:$I,2,FALSE))</f>
        <v/>
      </c>
      <c r="F2346" t="str">
        <f>IF($C2346="","",VLOOKUP($C2346,Baux!$A:$K,8,FALSE))</f>
        <v/>
      </c>
      <c r="G2346" s="12" t="str">
        <f>IF(OR($A2346="",$F2346=""),"",DATE(YEAR($A2346),MONTH($A2346),$F2346))</f>
        <v/>
      </c>
      <c r="H2346" s="13" t="str">
        <f>IF($C2346="","",VLOOKUP($C2346,Baux!$A:$K,6,FALSE))</f>
        <v/>
      </c>
      <c r="I2346" s="13" t="str">
        <f>IF($C2346="","",VLOOKUP($C2346,Baux!$A:$K,7,FALSE))</f>
        <v/>
      </c>
      <c r="J2346" s="13" t="str">
        <f>IF($C2346="","",$H2346+$I2346)</f>
        <v/>
      </c>
      <c r="K2346" s="13" t="str">
        <f>IF($C2346="","",SUMIFS(Banque_Transactions!$E:$E,Banque_Transactions!$G:$G,$C2346&amp;"-"&amp;$B2346))</f>
        <v/>
      </c>
      <c r="L2346" s="13" t="str">
        <f>IF($C2346="","",$J2346-$K2346)</f>
        <v/>
      </c>
      <c r="M2346" t="str">
        <f>IF($C2346="","",IF($L2346&lt;=0,"Payé",IF($K2346=0,"Impayé","Partiel")))</f>
        <v/>
      </c>
    </row>
    <row r="2347" spans="1:13" ht="15">
      <c r="A2347" s="17"/>
      <c r="B2347" t="str">
        <f>IF($A2347="","",YEAR($A2347)*100+MONTH($A2347))</f>
        <v/>
      </c>
      <c r="D2347" t="str">
        <f>IF($C2347="","",VLOOKUP($C2347,Baux!$A:$K,2,FALSE))</f>
        <v/>
      </c>
      <c r="E2347" t="str">
        <f>IF($C2347="","",VLOOKUP(VLOOKUP($C2347,Baux!$A:$K,3,FALSE),Locataires!$A:$I,2,FALSE))</f>
        <v/>
      </c>
      <c r="F2347" t="str">
        <f>IF($C2347="","",VLOOKUP($C2347,Baux!$A:$K,8,FALSE))</f>
        <v/>
      </c>
      <c r="G2347" s="12" t="str">
        <f>IF(OR($A2347="",$F2347=""),"",DATE(YEAR($A2347),MONTH($A2347),$F2347))</f>
        <v/>
      </c>
      <c r="H2347" s="13" t="str">
        <f>IF($C2347="","",VLOOKUP($C2347,Baux!$A:$K,6,FALSE))</f>
        <v/>
      </c>
      <c r="I2347" s="13" t="str">
        <f>IF($C2347="","",VLOOKUP($C2347,Baux!$A:$K,7,FALSE))</f>
        <v/>
      </c>
      <c r="J2347" s="13" t="str">
        <f>IF($C2347="","",$H2347+$I2347)</f>
        <v/>
      </c>
      <c r="K2347" s="13" t="str">
        <f>IF($C2347="","",SUMIFS(Banque_Transactions!$E:$E,Banque_Transactions!$G:$G,$C2347&amp;"-"&amp;$B2347))</f>
        <v/>
      </c>
      <c r="L2347" s="13" t="str">
        <f>IF($C2347="","",$J2347-$K2347)</f>
        <v/>
      </c>
      <c r="M2347" t="str">
        <f>IF($C2347="","",IF($L2347&lt;=0,"Payé",IF($K2347=0,"Impayé","Partiel")))</f>
        <v/>
      </c>
    </row>
    <row r="2348" spans="1:13" ht="15">
      <c r="A2348" s="17"/>
      <c r="B2348" t="str">
        <f>IF($A2348="","",YEAR($A2348)*100+MONTH($A2348))</f>
        <v/>
      </c>
      <c r="D2348" t="str">
        <f>IF($C2348="","",VLOOKUP($C2348,Baux!$A:$K,2,FALSE))</f>
        <v/>
      </c>
      <c r="E2348" t="str">
        <f>IF($C2348="","",VLOOKUP(VLOOKUP($C2348,Baux!$A:$K,3,FALSE),Locataires!$A:$I,2,FALSE))</f>
        <v/>
      </c>
      <c r="F2348" t="str">
        <f>IF($C2348="","",VLOOKUP($C2348,Baux!$A:$K,8,FALSE))</f>
        <v/>
      </c>
      <c r="G2348" s="12" t="str">
        <f>IF(OR($A2348="",$F2348=""),"",DATE(YEAR($A2348),MONTH($A2348),$F2348))</f>
        <v/>
      </c>
      <c r="H2348" s="13" t="str">
        <f>IF($C2348="","",VLOOKUP($C2348,Baux!$A:$K,6,FALSE))</f>
        <v/>
      </c>
      <c r="I2348" s="13" t="str">
        <f>IF($C2348="","",VLOOKUP($C2348,Baux!$A:$K,7,FALSE))</f>
        <v/>
      </c>
      <c r="J2348" s="13" t="str">
        <f>IF($C2348="","",$H2348+$I2348)</f>
        <v/>
      </c>
      <c r="K2348" s="13" t="str">
        <f>IF($C2348="","",SUMIFS(Banque_Transactions!$E:$E,Banque_Transactions!$G:$G,$C2348&amp;"-"&amp;$B2348))</f>
        <v/>
      </c>
      <c r="L2348" s="13" t="str">
        <f>IF($C2348="","",$J2348-$K2348)</f>
        <v/>
      </c>
      <c r="M2348" t="str">
        <f>IF($C2348="","",IF($L2348&lt;=0,"Payé",IF($K2348=0,"Impayé","Partiel")))</f>
        <v/>
      </c>
    </row>
    <row r="2349" spans="1:13" ht="15">
      <c r="A2349" s="17"/>
      <c r="B2349" t="str">
        <f>IF($A2349="","",YEAR($A2349)*100+MONTH($A2349))</f>
        <v/>
      </c>
      <c r="D2349" t="str">
        <f>IF($C2349="","",VLOOKUP($C2349,Baux!$A:$K,2,FALSE))</f>
        <v/>
      </c>
      <c r="E2349" t="str">
        <f>IF($C2349="","",VLOOKUP(VLOOKUP($C2349,Baux!$A:$K,3,FALSE),Locataires!$A:$I,2,FALSE))</f>
        <v/>
      </c>
      <c r="F2349" t="str">
        <f>IF($C2349="","",VLOOKUP($C2349,Baux!$A:$K,8,FALSE))</f>
        <v/>
      </c>
      <c r="G2349" s="12" t="str">
        <f>IF(OR($A2349="",$F2349=""),"",DATE(YEAR($A2349),MONTH($A2349),$F2349))</f>
        <v/>
      </c>
      <c r="H2349" s="13" t="str">
        <f>IF($C2349="","",VLOOKUP($C2349,Baux!$A:$K,6,FALSE))</f>
        <v/>
      </c>
      <c r="I2349" s="13" t="str">
        <f>IF($C2349="","",VLOOKUP($C2349,Baux!$A:$K,7,FALSE))</f>
        <v/>
      </c>
      <c r="J2349" s="13" t="str">
        <f>IF($C2349="","",$H2349+$I2349)</f>
        <v/>
      </c>
      <c r="K2349" s="13" t="str">
        <f>IF($C2349="","",SUMIFS(Banque_Transactions!$E:$E,Banque_Transactions!$G:$G,$C2349&amp;"-"&amp;$B2349))</f>
        <v/>
      </c>
      <c r="L2349" s="13" t="str">
        <f>IF($C2349="","",$J2349-$K2349)</f>
        <v/>
      </c>
      <c r="M2349" t="str">
        <f>IF($C2349="","",IF($L2349&lt;=0,"Payé",IF($K2349=0,"Impayé","Partiel")))</f>
        <v/>
      </c>
    </row>
    <row r="2350" spans="1:13" ht="15">
      <c r="A2350" s="17"/>
      <c r="B2350" t="str">
        <f>IF($A2350="","",YEAR($A2350)*100+MONTH($A2350))</f>
        <v/>
      </c>
      <c r="D2350" t="str">
        <f>IF($C2350="","",VLOOKUP($C2350,Baux!$A:$K,2,FALSE))</f>
        <v/>
      </c>
      <c r="E2350" t="str">
        <f>IF($C2350="","",VLOOKUP(VLOOKUP($C2350,Baux!$A:$K,3,FALSE),Locataires!$A:$I,2,FALSE))</f>
        <v/>
      </c>
      <c r="F2350" t="str">
        <f>IF($C2350="","",VLOOKUP($C2350,Baux!$A:$K,8,FALSE))</f>
        <v/>
      </c>
      <c r="G2350" s="12" t="str">
        <f>IF(OR($A2350="",$F2350=""),"",DATE(YEAR($A2350),MONTH($A2350),$F2350))</f>
        <v/>
      </c>
      <c r="H2350" s="13" t="str">
        <f>IF($C2350="","",VLOOKUP($C2350,Baux!$A:$K,6,FALSE))</f>
        <v/>
      </c>
      <c r="I2350" s="13" t="str">
        <f>IF($C2350="","",VLOOKUP($C2350,Baux!$A:$K,7,FALSE))</f>
        <v/>
      </c>
      <c r="J2350" s="13" t="str">
        <f>IF($C2350="","",$H2350+$I2350)</f>
        <v/>
      </c>
      <c r="K2350" s="13" t="str">
        <f>IF($C2350="","",SUMIFS(Banque_Transactions!$E:$E,Banque_Transactions!$G:$G,$C2350&amp;"-"&amp;$B2350))</f>
        <v/>
      </c>
      <c r="L2350" s="13" t="str">
        <f>IF($C2350="","",$J2350-$K2350)</f>
        <v/>
      </c>
      <c r="M2350" t="str">
        <f>IF($C2350="","",IF($L2350&lt;=0,"Payé",IF($K2350=0,"Impayé","Partiel")))</f>
        <v/>
      </c>
    </row>
    <row r="2351" spans="1:13" ht="15">
      <c r="A2351" s="17"/>
      <c r="B2351" t="str">
        <f>IF($A2351="","",YEAR($A2351)*100+MONTH($A2351))</f>
        <v/>
      </c>
      <c r="D2351" t="str">
        <f>IF($C2351="","",VLOOKUP($C2351,Baux!$A:$K,2,FALSE))</f>
        <v/>
      </c>
      <c r="E2351" t="str">
        <f>IF($C2351="","",VLOOKUP(VLOOKUP($C2351,Baux!$A:$K,3,FALSE),Locataires!$A:$I,2,FALSE))</f>
        <v/>
      </c>
      <c r="F2351" t="str">
        <f>IF($C2351="","",VLOOKUP($C2351,Baux!$A:$K,8,FALSE))</f>
        <v/>
      </c>
      <c r="G2351" s="12" t="str">
        <f>IF(OR($A2351="",$F2351=""),"",DATE(YEAR($A2351),MONTH($A2351),$F2351))</f>
        <v/>
      </c>
      <c r="H2351" s="13" t="str">
        <f>IF($C2351="","",VLOOKUP($C2351,Baux!$A:$K,6,FALSE))</f>
        <v/>
      </c>
      <c r="I2351" s="13" t="str">
        <f>IF($C2351="","",VLOOKUP($C2351,Baux!$A:$K,7,FALSE))</f>
        <v/>
      </c>
      <c r="J2351" s="13" t="str">
        <f>IF($C2351="","",$H2351+$I2351)</f>
        <v/>
      </c>
      <c r="K2351" s="13" t="str">
        <f>IF($C2351="","",SUMIFS(Banque_Transactions!$E:$E,Banque_Transactions!$G:$G,$C2351&amp;"-"&amp;$B2351))</f>
        <v/>
      </c>
      <c r="L2351" s="13" t="str">
        <f>IF($C2351="","",$J2351-$K2351)</f>
        <v/>
      </c>
      <c r="M2351" t="str">
        <f>IF($C2351="","",IF($L2351&lt;=0,"Payé",IF($K2351=0,"Impayé","Partiel")))</f>
        <v/>
      </c>
    </row>
    <row r="2352" spans="1:13" ht="15">
      <c r="A2352" s="17"/>
      <c r="B2352" t="str">
        <f>IF($A2352="","",YEAR($A2352)*100+MONTH($A2352))</f>
        <v/>
      </c>
      <c r="D2352" t="str">
        <f>IF($C2352="","",VLOOKUP($C2352,Baux!$A:$K,2,FALSE))</f>
        <v/>
      </c>
      <c r="E2352" t="str">
        <f>IF($C2352="","",VLOOKUP(VLOOKUP($C2352,Baux!$A:$K,3,FALSE),Locataires!$A:$I,2,FALSE))</f>
        <v/>
      </c>
      <c r="F2352" t="str">
        <f>IF($C2352="","",VLOOKUP($C2352,Baux!$A:$K,8,FALSE))</f>
        <v/>
      </c>
      <c r="G2352" s="12" t="str">
        <f>IF(OR($A2352="",$F2352=""),"",DATE(YEAR($A2352),MONTH($A2352),$F2352))</f>
        <v/>
      </c>
      <c r="H2352" s="13" t="str">
        <f>IF($C2352="","",VLOOKUP($C2352,Baux!$A:$K,6,FALSE))</f>
        <v/>
      </c>
      <c r="I2352" s="13" t="str">
        <f>IF($C2352="","",VLOOKUP($C2352,Baux!$A:$K,7,FALSE))</f>
        <v/>
      </c>
      <c r="J2352" s="13" t="str">
        <f>IF($C2352="","",$H2352+$I2352)</f>
        <v/>
      </c>
      <c r="K2352" s="13" t="str">
        <f>IF($C2352="","",SUMIFS(Banque_Transactions!$E:$E,Banque_Transactions!$G:$G,$C2352&amp;"-"&amp;$B2352))</f>
        <v/>
      </c>
      <c r="L2352" s="13" t="str">
        <f>IF($C2352="","",$J2352-$K2352)</f>
        <v/>
      </c>
      <c r="M2352" t="str">
        <f>IF($C2352="","",IF($L2352&lt;=0,"Payé",IF($K2352=0,"Impayé","Partiel")))</f>
        <v/>
      </c>
    </row>
    <row r="2353" spans="1:13" ht="15">
      <c r="A2353" s="17"/>
      <c r="B2353" t="str">
        <f>IF($A2353="","",YEAR($A2353)*100+MONTH($A2353))</f>
        <v/>
      </c>
      <c r="D2353" t="str">
        <f>IF($C2353="","",VLOOKUP($C2353,Baux!$A:$K,2,FALSE))</f>
        <v/>
      </c>
      <c r="E2353" t="str">
        <f>IF($C2353="","",VLOOKUP(VLOOKUP($C2353,Baux!$A:$K,3,FALSE),Locataires!$A:$I,2,FALSE))</f>
        <v/>
      </c>
      <c r="F2353" t="str">
        <f>IF($C2353="","",VLOOKUP($C2353,Baux!$A:$K,8,FALSE))</f>
        <v/>
      </c>
      <c r="G2353" s="12" t="str">
        <f>IF(OR($A2353="",$F2353=""),"",DATE(YEAR($A2353),MONTH($A2353),$F2353))</f>
        <v/>
      </c>
      <c r="H2353" s="13" t="str">
        <f>IF($C2353="","",VLOOKUP($C2353,Baux!$A:$K,6,FALSE))</f>
        <v/>
      </c>
      <c r="I2353" s="13" t="str">
        <f>IF($C2353="","",VLOOKUP($C2353,Baux!$A:$K,7,FALSE))</f>
        <v/>
      </c>
      <c r="J2353" s="13" t="str">
        <f>IF($C2353="","",$H2353+$I2353)</f>
        <v/>
      </c>
      <c r="K2353" s="13" t="str">
        <f>IF($C2353="","",SUMIFS(Banque_Transactions!$E:$E,Banque_Transactions!$G:$G,$C2353&amp;"-"&amp;$B2353))</f>
        <v/>
      </c>
      <c r="L2353" s="13" t="str">
        <f>IF($C2353="","",$J2353-$K2353)</f>
        <v/>
      </c>
      <c r="M2353" t="str">
        <f>IF($C2353="","",IF($L2353&lt;=0,"Payé",IF($K2353=0,"Impayé","Partiel")))</f>
        <v/>
      </c>
    </row>
    <row r="2354" spans="1:13" ht="15">
      <c r="A2354" s="17"/>
      <c r="B2354" t="str">
        <f>IF($A2354="","",YEAR($A2354)*100+MONTH($A2354))</f>
        <v/>
      </c>
      <c r="D2354" t="str">
        <f>IF($C2354="","",VLOOKUP($C2354,Baux!$A:$K,2,FALSE))</f>
        <v/>
      </c>
      <c r="E2354" t="str">
        <f>IF($C2354="","",VLOOKUP(VLOOKUP($C2354,Baux!$A:$K,3,FALSE),Locataires!$A:$I,2,FALSE))</f>
        <v/>
      </c>
      <c r="F2354" t="str">
        <f>IF($C2354="","",VLOOKUP($C2354,Baux!$A:$K,8,FALSE))</f>
        <v/>
      </c>
      <c r="G2354" s="12" t="str">
        <f>IF(OR($A2354="",$F2354=""),"",DATE(YEAR($A2354),MONTH($A2354),$F2354))</f>
        <v/>
      </c>
      <c r="H2354" s="13" t="str">
        <f>IF($C2354="","",VLOOKUP($C2354,Baux!$A:$K,6,FALSE))</f>
        <v/>
      </c>
      <c r="I2354" s="13" t="str">
        <f>IF($C2354="","",VLOOKUP($C2354,Baux!$A:$K,7,FALSE))</f>
        <v/>
      </c>
      <c r="J2354" s="13" t="str">
        <f>IF($C2354="","",$H2354+$I2354)</f>
        <v/>
      </c>
      <c r="K2354" s="13" t="str">
        <f>IF($C2354="","",SUMIFS(Banque_Transactions!$E:$E,Banque_Transactions!$G:$G,$C2354&amp;"-"&amp;$B2354))</f>
        <v/>
      </c>
      <c r="L2354" s="13" t="str">
        <f>IF($C2354="","",$J2354-$K2354)</f>
        <v/>
      </c>
      <c r="M2354" t="str">
        <f>IF($C2354="","",IF($L2354&lt;=0,"Payé",IF($K2354=0,"Impayé","Partiel")))</f>
        <v/>
      </c>
    </row>
    <row r="2355" spans="1:13" ht="15">
      <c r="A2355" s="17"/>
      <c r="B2355" t="str">
        <f>IF($A2355="","",YEAR($A2355)*100+MONTH($A2355))</f>
        <v/>
      </c>
      <c r="D2355" t="str">
        <f>IF($C2355="","",VLOOKUP($C2355,Baux!$A:$K,2,FALSE))</f>
        <v/>
      </c>
      <c r="E2355" t="str">
        <f>IF($C2355="","",VLOOKUP(VLOOKUP($C2355,Baux!$A:$K,3,FALSE),Locataires!$A:$I,2,FALSE))</f>
        <v/>
      </c>
      <c r="F2355" t="str">
        <f>IF($C2355="","",VLOOKUP($C2355,Baux!$A:$K,8,FALSE))</f>
        <v/>
      </c>
      <c r="G2355" s="12" t="str">
        <f>IF(OR($A2355="",$F2355=""),"",DATE(YEAR($A2355),MONTH($A2355),$F2355))</f>
        <v/>
      </c>
      <c r="H2355" s="13" t="str">
        <f>IF($C2355="","",VLOOKUP($C2355,Baux!$A:$K,6,FALSE))</f>
        <v/>
      </c>
      <c r="I2355" s="13" t="str">
        <f>IF($C2355="","",VLOOKUP($C2355,Baux!$A:$K,7,FALSE))</f>
        <v/>
      </c>
      <c r="J2355" s="13" t="str">
        <f>IF($C2355="","",$H2355+$I2355)</f>
        <v/>
      </c>
      <c r="K2355" s="13" t="str">
        <f>IF($C2355="","",SUMIFS(Banque_Transactions!$E:$E,Banque_Transactions!$G:$G,$C2355&amp;"-"&amp;$B2355))</f>
        <v/>
      </c>
      <c r="L2355" s="13" t="str">
        <f>IF($C2355="","",$J2355-$K2355)</f>
        <v/>
      </c>
      <c r="M2355" t="str">
        <f>IF($C2355="","",IF($L2355&lt;=0,"Payé",IF($K2355=0,"Impayé","Partiel")))</f>
        <v/>
      </c>
    </row>
    <row r="2356" spans="1:13" ht="15">
      <c r="A2356" s="17"/>
      <c r="B2356" t="str">
        <f>IF($A2356="","",YEAR($A2356)*100+MONTH($A2356))</f>
        <v/>
      </c>
      <c r="D2356" t="str">
        <f>IF($C2356="","",VLOOKUP($C2356,Baux!$A:$K,2,FALSE))</f>
        <v/>
      </c>
      <c r="E2356" t="str">
        <f>IF($C2356="","",VLOOKUP(VLOOKUP($C2356,Baux!$A:$K,3,FALSE),Locataires!$A:$I,2,FALSE))</f>
        <v/>
      </c>
      <c r="F2356" t="str">
        <f>IF($C2356="","",VLOOKUP($C2356,Baux!$A:$K,8,FALSE))</f>
        <v/>
      </c>
      <c r="G2356" s="12" t="str">
        <f>IF(OR($A2356="",$F2356=""),"",DATE(YEAR($A2356),MONTH($A2356),$F2356))</f>
        <v/>
      </c>
      <c r="H2356" s="13" t="str">
        <f>IF($C2356="","",VLOOKUP($C2356,Baux!$A:$K,6,FALSE))</f>
        <v/>
      </c>
      <c r="I2356" s="13" t="str">
        <f>IF($C2356="","",VLOOKUP($C2356,Baux!$A:$K,7,FALSE))</f>
        <v/>
      </c>
      <c r="J2356" s="13" t="str">
        <f>IF($C2356="","",$H2356+$I2356)</f>
        <v/>
      </c>
      <c r="K2356" s="13" t="str">
        <f>IF($C2356="","",SUMIFS(Banque_Transactions!$E:$E,Banque_Transactions!$G:$G,$C2356&amp;"-"&amp;$B2356))</f>
        <v/>
      </c>
      <c r="L2356" s="13" t="str">
        <f>IF($C2356="","",$J2356-$K2356)</f>
        <v/>
      </c>
      <c r="M2356" t="str">
        <f>IF($C2356="","",IF($L2356&lt;=0,"Payé",IF($K2356=0,"Impayé","Partiel")))</f>
        <v/>
      </c>
    </row>
    <row r="2357" spans="1:13" ht="15">
      <c r="A2357" s="17"/>
      <c r="B2357" t="str">
        <f>IF($A2357="","",YEAR($A2357)*100+MONTH($A2357))</f>
        <v/>
      </c>
      <c r="D2357" t="str">
        <f>IF($C2357="","",VLOOKUP($C2357,Baux!$A:$K,2,FALSE))</f>
        <v/>
      </c>
      <c r="E2357" t="str">
        <f>IF($C2357="","",VLOOKUP(VLOOKUP($C2357,Baux!$A:$K,3,FALSE),Locataires!$A:$I,2,FALSE))</f>
        <v/>
      </c>
      <c r="F2357" t="str">
        <f>IF($C2357="","",VLOOKUP($C2357,Baux!$A:$K,8,FALSE))</f>
        <v/>
      </c>
      <c r="G2357" s="12" t="str">
        <f>IF(OR($A2357="",$F2357=""),"",DATE(YEAR($A2357),MONTH($A2357),$F2357))</f>
        <v/>
      </c>
      <c r="H2357" s="13" t="str">
        <f>IF($C2357="","",VLOOKUP($C2357,Baux!$A:$K,6,FALSE))</f>
        <v/>
      </c>
      <c r="I2357" s="13" t="str">
        <f>IF($C2357="","",VLOOKUP($C2357,Baux!$A:$K,7,FALSE))</f>
        <v/>
      </c>
      <c r="J2357" s="13" t="str">
        <f>IF($C2357="","",$H2357+$I2357)</f>
        <v/>
      </c>
      <c r="K2357" s="13" t="str">
        <f>IF($C2357="","",SUMIFS(Banque_Transactions!$E:$E,Banque_Transactions!$G:$G,$C2357&amp;"-"&amp;$B2357))</f>
        <v/>
      </c>
      <c r="L2357" s="13" t="str">
        <f>IF($C2357="","",$J2357-$K2357)</f>
        <v/>
      </c>
      <c r="M2357" t="str">
        <f>IF($C2357="","",IF($L2357&lt;=0,"Payé",IF($K2357=0,"Impayé","Partiel")))</f>
        <v/>
      </c>
    </row>
    <row r="2358" spans="1:13" ht="15">
      <c r="A2358" s="17"/>
      <c r="B2358" t="str">
        <f>IF($A2358="","",YEAR($A2358)*100+MONTH($A2358))</f>
        <v/>
      </c>
      <c r="D2358" t="str">
        <f>IF($C2358="","",VLOOKUP($C2358,Baux!$A:$K,2,FALSE))</f>
        <v/>
      </c>
      <c r="E2358" t="str">
        <f>IF($C2358="","",VLOOKUP(VLOOKUP($C2358,Baux!$A:$K,3,FALSE),Locataires!$A:$I,2,FALSE))</f>
        <v/>
      </c>
      <c r="F2358" t="str">
        <f>IF($C2358="","",VLOOKUP($C2358,Baux!$A:$K,8,FALSE))</f>
        <v/>
      </c>
      <c r="G2358" s="12" t="str">
        <f>IF(OR($A2358="",$F2358=""),"",DATE(YEAR($A2358),MONTH($A2358),$F2358))</f>
        <v/>
      </c>
      <c r="H2358" s="13" t="str">
        <f>IF($C2358="","",VLOOKUP($C2358,Baux!$A:$K,6,FALSE))</f>
        <v/>
      </c>
      <c r="I2358" s="13" t="str">
        <f>IF($C2358="","",VLOOKUP($C2358,Baux!$A:$K,7,FALSE))</f>
        <v/>
      </c>
      <c r="J2358" s="13" t="str">
        <f>IF($C2358="","",$H2358+$I2358)</f>
        <v/>
      </c>
      <c r="K2358" s="13" t="str">
        <f>IF($C2358="","",SUMIFS(Banque_Transactions!$E:$E,Banque_Transactions!$G:$G,$C2358&amp;"-"&amp;$B2358))</f>
        <v/>
      </c>
      <c r="L2358" s="13" t="str">
        <f>IF($C2358="","",$J2358-$K2358)</f>
        <v/>
      </c>
      <c r="M2358" t="str">
        <f>IF($C2358="","",IF($L2358&lt;=0,"Payé",IF($K2358=0,"Impayé","Partiel")))</f>
        <v/>
      </c>
    </row>
    <row r="2359" spans="1:13" ht="15">
      <c r="A2359" s="17"/>
      <c r="B2359" t="str">
        <f>IF($A2359="","",YEAR($A2359)*100+MONTH($A2359))</f>
        <v/>
      </c>
      <c r="D2359" t="str">
        <f>IF($C2359="","",VLOOKUP($C2359,Baux!$A:$K,2,FALSE))</f>
        <v/>
      </c>
      <c r="E2359" t="str">
        <f>IF($C2359="","",VLOOKUP(VLOOKUP($C2359,Baux!$A:$K,3,FALSE),Locataires!$A:$I,2,FALSE))</f>
        <v/>
      </c>
      <c r="F2359" t="str">
        <f>IF($C2359="","",VLOOKUP($C2359,Baux!$A:$K,8,FALSE))</f>
        <v/>
      </c>
      <c r="G2359" s="12" t="str">
        <f>IF(OR($A2359="",$F2359=""),"",DATE(YEAR($A2359),MONTH($A2359),$F2359))</f>
        <v/>
      </c>
      <c r="H2359" s="13" t="str">
        <f>IF($C2359="","",VLOOKUP($C2359,Baux!$A:$K,6,FALSE))</f>
        <v/>
      </c>
      <c r="I2359" s="13" t="str">
        <f>IF($C2359="","",VLOOKUP($C2359,Baux!$A:$K,7,FALSE))</f>
        <v/>
      </c>
      <c r="J2359" s="13" t="str">
        <f>IF($C2359="","",$H2359+$I2359)</f>
        <v/>
      </c>
      <c r="K2359" s="13" t="str">
        <f>IF($C2359="","",SUMIFS(Banque_Transactions!$E:$E,Banque_Transactions!$G:$G,$C2359&amp;"-"&amp;$B2359))</f>
        <v/>
      </c>
      <c r="L2359" s="13" t="str">
        <f>IF($C2359="","",$J2359-$K2359)</f>
        <v/>
      </c>
      <c r="M2359" t="str">
        <f>IF($C2359="","",IF($L2359&lt;=0,"Payé",IF($K2359=0,"Impayé","Partiel")))</f>
        <v/>
      </c>
    </row>
    <row r="2360" spans="1:13" ht="15">
      <c r="A2360" s="17"/>
      <c r="B2360" t="str">
        <f>IF($A2360="","",YEAR($A2360)*100+MONTH($A2360))</f>
        <v/>
      </c>
      <c r="D2360" t="str">
        <f>IF($C2360="","",VLOOKUP($C2360,Baux!$A:$K,2,FALSE))</f>
        <v/>
      </c>
      <c r="E2360" t="str">
        <f>IF($C2360="","",VLOOKUP(VLOOKUP($C2360,Baux!$A:$K,3,FALSE),Locataires!$A:$I,2,FALSE))</f>
        <v/>
      </c>
      <c r="F2360" t="str">
        <f>IF($C2360="","",VLOOKUP($C2360,Baux!$A:$K,8,FALSE))</f>
        <v/>
      </c>
      <c r="G2360" s="12" t="str">
        <f>IF(OR($A2360="",$F2360=""),"",DATE(YEAR($A2360),MONTH($A2360),$F2360))</f>
        <v/>
      </c>
      <c r="H2360" s="13" t="str">
        <f>IF($C2360="","",VLOOKUP($C2360,Baux!$A:$K,6,FALSE))</f>
        <v/>
      </c>
      <c r="I2360" s="13" t="str">
        <f>IF($C2360="","",VLOOKUP($C2360,Baux!$A:$K,7,FALSE))</f>
        <v/>
      </c>
      <c r="J2360" s="13" t="str">
        <f>IF($C2360="","",$H2360+$I2360)</f>
        <v/>
      </c>
      <c r="K2360" s="13" t="str">
        <f>IF($C2360="","",SUMIFS(Banque_Transactions!$E:$E,Banque_Transactions!$G:$G,$C2360&amp;"-"&amp;$B2360))</f>
        <v/>
      </c>
      <c r="L2360" s="13" t="str">
        <f>IF($C2360="","",$J2360-$K2360)</f>
        <v/>
      </c>
      <c r="M2360" t="str">
        <f>IF($C2360="","",IF($L2360&lt;=0,"Payé",IF($K2360=0,"Impayé","Partiel")))</f>
        <v/>
      </c>
    </row>
    <row r="2361" spans="1:13" ht="15">
      <c r="A2361" s="17"/>
      <c r="B2361" t="str">
        <f>IF($A2361="","",YEAR($A2361)*100+MONTH($A2361))</f>
        <v/>
      </c>
      <c r="D2361" t="str">
        <f>IF($C2361="","",VLOOKUP($C2361,Baux!$A:$K,2,FALSE))</f>
        <v/>
      </c>
      <c r="E2361" t="str">
        <f>IF($C2361="","",VLOOKUP(VLOOKUP($C2361,Baux!$A:$K,3,FALSE),Locataires!$A:$I,2,FALSE))</f>
        <v/>
      </c>
      <c r="F2361" t="str">
        <f>IF($C2361="","",VLOOKUP($C2361,Baux!$A:$K,8,FALSE))</f>
        <v/>
      </c>
      <c r="G2361" s="12" t="str">
        <f>IF(OR($A2361="",$F2361=""),"",DATE(YEAR($A2361),MONTH($A2361),$F2361))</f>
        <v/>
      </c>
      <c r="H2361" s="13" t="str">
        <f>IF($C2361="","",VLOOKUP($C2361,Baux!$A:$K,6,FALSE))</f>
        <v/>
      </c>
      <c r="I2361" s="13" t="str">
        <f>IF($C2361="","",VLOOKUP($C2361,Baux!$A:$K,7,FALSE))</f>
        <v/>
      </c>
      <c r="J2361" s="13" t="str">
        <f>IF($C2361="","",$H2361+$I2361)</f>
        <v/>
      </c>
      <c r="K2361" s="13" t="str">
        <f>IF($C2361="","",SUMIFS(Banque_Transactions!$E:$E,Banque_Transactions!$G:$G,$C2361&amp;"-"&amp;$B2361))</f>
        <v/>
      </c>
      <c r="L2361" s="13" t="str">
        <f>IF($C2361="","",$J2361-$K2361)</f>
        <v/>
      </c>
      <c r="M2361" t="str">
        <f>IF($C2361="","",IF($L2361&lt;=0,"Payé",IF($K2361=0,"Impayé","Partiel")))</f>
        <v/>
      </c>
    </row>
    <row r="2362" spans="1:13" ht="15">
      <c r="A2362" s="17"/>
      <c r="B2362" t="str">
        <f>IF($A2362="","",YEAR($A2362)*100+MONTH($A2362))</f>
        <v/>
      </c>
      <c r="D2362" t="str">
        <f>IF($C2362="","",VLOOKUP($C2362,Baux!$A:$K,2,FALSE))</f>
        <v/>
      </c>
      <c r="E2362" t="str">
        <f>IF($C2362="","",VLOOKUP(VLOOKUP($C2362,Baux!$A:$K,3,FALSE),Locataires!$A:$I,2,FALSE))</f>
        <v/>
      </c>
      <c r="F2362" t="str">
        <f>IF($C2362="","",VLOOKUP($C2362,Baux!$A:$K,8,FALSE))</f>
        <v/>
      </c>
      <c r="G2362" s="12" t="str">
        <f>IF(OR($A2362="",$F2362=""),"",DATE(YEAR($A2362),MONTH($A2362),$F2362))</f>
        <v/>
      </c>
      <c r="H2362" s="13" t="str">
        <f>IF($C2362="","",VLOOKUP($C2362,Baux!$A:$K,6,FALSE))</f>
        <v/>
      </c>
      <c r="I2362" s="13" t="str">
        <f>IF($C2362="","",VLOOKUP($C2362,Baux!$A:$K,7,FALSE))</f>
        <v/>
      </c>
      <c r="J2362" s="13" t="str">
        <f>IF($C2362="","",$H2362+$I2362)</f>
        <v/>
      </c>
      <c r="K2362" s="13" t="str">
        <f>IF($C2362="","",SUMIFS(Banque_Transactions!$E:$E,Banque_Transactions!$G:$G,$C2362&amp;"-"&amp;$B2362))</f>
        <v/>
      </c>
      <c r="L2362" s="13" t="str">
        <f>IF($C2362="","",$J2362-$K2362)</f>
        <v/>
      </c>
      <c r="M2362" t="str">
        <f>IF($C2362="","",IF($L2362&lt;=0,"Payé",IF($K2362=0,"Impayé","Partiel")))</f>
        <v/>
      </c>
    </row>
    <row r="2363" spans="1:13" ht="15">
      <c r="A2363" s="17"/>
      <c r="B2363" t="str">
        <f>IF($A2363="","",YEAR($A2363)*100+MONTH($A2363))</f>
        <v/>
      </c>
      <c r="D2363" t="str">
        <f>IF($C2363="","",VLOOKUP($C2363,Baux!$A:$K,2,FALSE))</f>
        <v/>
      </c>
      <c r="E2363" t="str">
        <f>IF($C2363="","",VLOOKUP(VLOOKUP($C2363,Baux!$A:$K,3,FALSE),Locataires!$A:$I,2,FALSE))</f>
        <v/>
      </c>
      <c r="F2363" t="str">
        <f>IF($C2363="","",VLOOKUP($C2363,Baux!$A:$K,8,FALSE))</f>
        <v/>
      </c>
      <c r="G2363" s="12" t="str">
        <f>IF(OR($A2363="",$F2363=""),"",DATE(YEAR($A2363),MONTH($A2363),$F2363))</f>
        <v/>
      </c>
      <c r="H2363" s="13" t="str">
        <f>IF($C2363="","",VLOOKUP($C2363,Baux!$A:$K,6,FALSE))</f>
        <v/>
      </c>
      <c r="I2363" s="13" t="str">
        <f>IF($C2363="","",VLOOKUP($C2363,Baux!$A:$K,7,FALSE))</f>
        <v/>
      </c>
      <c r="J2363" s="13" t="str">
        <f>IF($C2363="","",$H2363+$I2363)</f>
        <v/>
      </c>
      <c r="K2363" s="13" t="str">
        <f>IF($C2363="","",SUMIFS(Banque_Transactions!$E:$E,Banque_Transactions!$G:$G,$C2363&amp;"-"&amp;$B2363))</f>
        <v/>
      </c>
      <c r="L2363" s="13" t="str">
        <f>IF($C2363="","",$J2363-$K2363)</f>
        <v/>
      </c>
      <c r="M2363" t="str">
        <f>IF($C2363="","",IF($L2363&lt;=0,"Payé",IF($K2363=0,"Impayé","Partiel")))</f>
        <v/>
      </c>
    </row>
    <row r="2364" spans="1:13" ht="15">
      <c r="A2364" s="17"/>
      <c r="B2364" t="str">
        <f>IF($A2364="","",YEAR($A2364)*100+MONTH($A2364))</f>
        <v/>
      </c>
      <c r="D2364" t="str">
        <f>IF($C2364="","",VLOOKUP($C2364,Baux!$A:$K,2,FALSE))</f>
        <v/>
      </c>
      <c r="E2364" t="str">
        <f>IF($C2364="","",VLOOKUP(VLOOKUP($C2364,Baux!$A:$K,3,FALSE),Locataires!$A:$I,2,FALSE))</f>
        <v/>
      </c>
      <c r="F2364" t="str">
        <f>IF($C2364="","",VLOOKUP($C2364,Baux!$A:$K,8,FALSE))</f>
        <v/>
      </c>
      <c r="G2364" s="12" t="str">
        <f>IF(OR($A2364="",$F2364=""),"",DATE(YEAR($A2364),MONTH($A2364),$F2364))</f>
        <v/>
      </c>
      <c r="H2364" s="13" t="str">
        <f>IF($C2364="","",VLOOKUP($C2364,Baux!$A:$K,6,FALSE))</f>
        <v/>
      </c>
      <c r="I2364" s="13" t="str">
        <f>IF($C2364="","",VLOOKUP($C2364,Baux!$A:$K,7,FALSE))</f>
        <v/>
      </c>
      <c r="J2364" s="13" t="str">
        <f>IF($C2364="","",$H2364+$I2364)</f>
        <v/>
      </c>
      <c r="K2364" s="13" t="str">
        <f>IF($C2364="","",SUMIFS(Banque_Transactions!$E:$E,Banque_Transactions!$G:$G,$C2364&amp;"-"&amp;$B2364))</f>
        <v/>
      </c>
      <c r="L2364" s="13" t="str">
        <f>IF($C2364="","",$J2364-$K2364)</f>
        <v/>
      </c>
      <c r="M2364" t="str">
        <f>IF($C2364="","",IF($L2364&lt;=0,"Payé",IF($K2364=0,"Impayé","Partiel")))</f>
        <v/>
      </c>
    </row>
    <row r="2365" spans="1:13" ht="15">
      <c r="A2365" s="17"/>
      <c r="B2365" t="str">
        <f>IF($A2365="","",YEAR($A2365)*100+MONTH($A2365))</f>
        <v/>
      </c>
      <c r="D2365" t="str">
        <f>IF($C2365="","",VLOOKUP($C2365,Baux!$A:$K,2,FALSE))</f>
        <v/>
      </c>
      <c r="E2365" t="str">
        <f>IF($C2365="","",VLOOKUP(VLOOKUP($C2365,Baux!$A:$K,3,FALSE),Locataires!$A:$I,2,FALSE))</f>
        <v/>
      </c>
      <c r="F2365" t="str">
        <f>IF($C2365="","",VLOOKUP($C2365,Baux!$A:$K,8,FALSE))</f>
        <v/>
      </c>
      <c r="G2365" s="12" t="str">
        <f>IF(OR($A2365="",$F2365=""),"",DATE(YEAR($A2365),MONTH($A2365),$F2365))</f>
        <v/>
      </c>
      <c r="H2365" s="13" t="str">
        <f>IF($C2365="","",VLOOKUP($C2365,Baux!$A:$K,6,FALSE))</f>
        <v/>
      </c>
      <c r="I2365" s="13" t="str">
        <f>IF($C2365="","",VLOOKUP($C2365,Baux!$A:$K,7,FALSE))</f>
        <v/>
      </c>
      <c r="J2365" s="13" t="str">
        <f>IF($C2365="","",$H2365+$I2365)</f>
        <v/>
      </c>
      <c r="K2365" s="13" t="str">
        <f>IF($C2365="","",SUMIFS(Banque_Transactions!$E:$E,Banque_Transactions!$G:$G,$C2365&amp;"-"&amp;$B2365))</f>
        <v/>
      </c>
      <c r="L2365" s="13" t="str">
        <f>IF($C2365="","",$J2365-$K2365)</f>
        <v/>
      </c>
      <c r="M2365" t="str">
        <f>IF($C2365="","",IF($L2365&lt;=0,"Payé",IF($K2365=0,"Impayé","Partiel")))</f>
        <v/>
      </c>
    </row>
    <row r="2366" spans="1:13" ht="15">
      <c r="A2366" s="17"/>
      <c r="B2366" t="str">
        <f>IF($A2366="","",YEAR($A2366)*100+MONTH($A2366))</f>
        <v/>
      </c>
      <c r="D2366" t="str">
        <f>IF($C2366="","",VLOOKUP($C2366,Baux!$A:$K,2,FALSE))</f>
        <v/>
      </c>
      <c r="E2366" t="str">
        <f>IF($C2366="","",VLOOKUP(VLOOKUP($C2366,Baux!$A:$K,3,FALSE),Locataires!$A:$I,2,FALSE))</f>
        <v/>
      </c>
      <c r="F2366" t="str">
        <f>IF($C2366="","",VLOOKUP($C2366,Baux!$A:$K,8,FALSE))</f>
        <v/>
      </c>
      <c r="G2366" s="12" t="str">
        <f>IF(OR($A2366="",$F2366=""),"",DATE(YEAR($A2366),MONTH($A2366),$F2366))</f>
        <v/>
      </c>
      <c r="H2366" s="13" t="str">
        <f>IF($C2366="","",VLOOKUP($C2366,Baux!$A:$K,6,FALSE))</f>
        <v/>
      </c>
      <c r="I2366" s="13" t="str">
        <f>IF($C2366="","",VLOOKUP($C2366,Baux!$A:$K,7,FALSE))</f>
        <v/>
      </c>
      <c r="J2366" s="13" t="str">
        <f>IF($C2366="","",$H2366+$I2366)</f>
        <v/>
      </c>
      <c r="K2366" s="13" t="str">
        <f>IF($C2366="","",SUMIFS(Banque_Transactions!$E:$E,Banque_Transactions!$G:$G,$C2366&amp;"-"&amp;$B2366))</f>
        <v/>
      </c>
      <c r="L2366" s="13" t="str">
        <f>IF($C2366="","",$J2366-$K2366)</f>
        <v/>
      </c>
      <c r="M2366" t="str">
        <f>IF($C2366="","",IF($L2366&lt;=0,"Payé",IF($K2366=0,"Impayé","Partiel")))</f>
        <v/>
      </c>
    </row>
    <row r="2367" spans="1:13" ht="15">
      <c r="A2367" s="17"/>
      <c r="B2367" t="str">
        <f>IF($A2367="","",YEAR($A2367)*100+MONTH($A2367))</f>
        <v/>
      </c>
      <c r="D2367" t="str">
        <f>IF($C2367="","",VLOOKUP($C2367,Baux!$A:$K,2,FALSE))</f>
        <v/>
      </c>
      <c r="E2367" t="str">
        <f>IF($C2367="","",VLOOKUP(VLOOKUP($C2367,Baux!$A:$K,3,FALSE),Locataires!$A:$I,2,FALSE))</f>
        <v/>
      </c>
      <c r="F2367" t="str">
        <f>IF($C2367="","",VLOOKUP($C2367,Baux!$A:$K,8,FALSE))</f>
        <v/>
      </c>
      <c r="G2367" s="12" t="str">
        <f>IF(OR($A2367="",$F2367=""),"",DATE(YEAR($A2367),MONTH($A2367),$F2367))</f>
        <v/>
      </c>
      <c r="H2367" s="13" t="str">
        <f>IF($C2367="","",VLOOKUP($C2367,Baux!$A:$K,6,FALSE))</f>
        <v/>
      </c>
      <c r="I2367" s="13" t="str">
        <f>IF($C2367="","",VLOOKUP($C2367,Baux!$A:$K,7,FALSE))</f>
        <v/>
      </c>
      <c r="J2367" s="13" t="str">
        <f>IF($C2367="","",$H2367+$I2367)</f>
        <v/>
      </c>
      <c r="K2367" s="13" t="str">
        <f>IF($C2367="","",SUMIFS(Banque_Transactions!$E:$E,Banque_Transactions!$G:$G,$C2367&amp;"-"&amp;$B2367))</f>
        <v/>
      </c>
      <c r="L2367" s="13" t="str">
        <f>IF($C2367="","",$J2367-$K2367)</f>
        <v/>
      </c>
      <c r="M2367" t="str">
        <f>IF($C2367="","",IF($L2367&lt;=0,"Payé",IF($K2367=0,"Impayé","Partiel")))</f>
        <v/>
      </c>
    </row>
    <row r="2368" spans="1:13" ht="15">
      <c r="A2368" s="17"/>
      <c r="B2368" t="str">
        <f>IF($A2368="","",YEAR($A2368)*100+MONTH($A2368))</f>
        <v/>
      </c>
      <c r="D2368" t="str">
        <f>IF($C2368="","",VLOOKUP($C2368,Baux!$A:$K,2,FALSE))</f>
        <v/>
      </c>
      <c r="E2368" t="str">
        <f>IF($C2368="","",VLOOKUP(VLOOKUP($C2368,Baux!$A:$K,3,FALSE),Locataires!$A:$I,2,FALSE))</f>
        <v/>
      </c>
      <c r="F2368" t="str">
        <f>IF($C2368="","",VLOOKUP($C2368,Baux!$A:$K,8,FALSE))</f>
        <v/>
      </c>
      <c r="G2368" s="12" t="str">
        <f>IF(OR($A2368="",$F2368=""),"",DATE(YEAR($A2368),MONTH($A2368),$F2368))</f>
        <v/>
      </c>
      <c r="H2368" s="13" t="str">
        <f>IF($C2368="","",VLOOKUP($C2368,Baux!$A:$K,6,FALSE))</f>
        <v/>
      </c>
      <c r="I2368" s="13" t="str">
        <f>IF($C2368="","",VLOOKUP($C2368,Baux!$A:$K,7,FALSE))</f>
        <v/>
      </c>
      <c r="J2368" s="13" t="str">
        <f>IF($C2368="","",$H2368+$I2368)</f>
        <v/>
      </c>
      <c r="K2368" s="13" t="str">
        <f>IF($C2368="","",SUMIFS(Banque_Transactions!$E:$E,Banque_Transactions!$G:$G,$C2368&amp;"-"&amp;$B2368))</f>
        <v/>
      </c>
      <c r="L2368" s="13" t="str">
        <f>IF($C2368="","",$J2368-$K2368)</f>
        <v/>
      </c>
      <c r="M2368" t="str">
        <f>IF($C2368="","",IF($L2368&lt;=0,"Payé",IF($K2368=0,"Impayé","Partiel")))</f>
        <v/>
      </c>
    </row>
    <row r="2369" spans="1:13" ht="15">
      <c r="A2369" s="17"/>
      <c r="B2369" t="str">
        <f>IF($A2369="","",YEAR($A2369)*100+MONTH($A2369))</f>
        <v/>
      </c>
      <c r="D2369" t="str">
        <f>IF($C2369="","",VLOOKUP($C2369,Baux!$A:$K,2,FALSE))</f>
        <v/>
      </c>
      <c r="E2369" t="str">
        <f>IF($C2369="","",VLOOKUP(VLOOKUP($C2369,Baux!$A:$K,3,FALSE),Locataires!$A:$I,2,FALSE))</f>
        <v/>
      </c>
      <c r="F2369" t="str">
        <f>IF($C2369="","",VLOOKUP($C2369,Baux!$A:$K,8,FALSE))</f>
        <v/>
      </c>
      <c r="G2369" s="12" t="str">
        <f>IF(OR($A2369="",$F2369=""),"",DATE(YEAR($A2369),MONTH($A2369),$F2369))</f>
        <v/>
      </c>
      <c r="H2369" s="13" t="str">
        <f>IF($C2369="","",VLOOKUP($C2369,Baux!$A:$K,6,FALSE))</f>
        <v/>
      </c>
      <c r="I2369" s="13" t="str">
        <f>IF($C2369="","",VLOOKUP($C2369,Baux!$A:$K,7,FALSE))</f>
        <v/>
      </c>
      <c r="J2369" s="13" t="str">
        <f>IF($C2369="","",$H2369+$I2369)</f>
        <v/>
      </c>
      <c r="K2369" s="13" t="str">
        <f>IF($C2369="","",SUMIFS(Banque_Transactions!$E:$E,Banque_Transactions!$G:$G,$C2369&amp;"-"&amp;$B2369))</f>
        <v/>
      </c>
      <c r="L2369" s="13" t="str">
        <f>IF($C2369="","",$J2369-$K2369)</f>
        <v/>
      </c>
      <c r="M2369" t="str">
        <f>IF($C2369="","",IF($L2369&lt;=0,"Payé",IF($K2369=0,"Impayé","Partiel")))</f>
        <v/>
      </c>
    </row>
    <row r="2370" spans="1:13" ht="15">
      <c r="A2370" s="17"/>
      <c r="B2370" t="str">
        <f>IF($A2370="","",YEAR($A2370)*100+MONTH($A2370))</f>
        <v/>
      </c>
      <c r="D2370" t="str">
        <f>IF($C2370="","",VLOOKUP($C2370,Baux!$A:$K,2,FALSE))</f>
        <v/>
      </c>
      <c r="E2370" t="str">
        <f>IF($C2370="","",VLOOKUP(VLOOKUP($C2370,Baux!$A:$K,3,FALSE),Locataires!$A:$I,2,FALSE))</f>
        <v/>
      </c>
      <c r="F2370" t="str">
        <f>IF($C2370="","",VLOOKUP($C2370,Baux!$A:$K,8,FALSE))</f>
        <v/>
      </c>
      <c r="G2370" s="12" t="str">
        <f>IF(OR($A2370="",$F2370=""),"",DATE(YEAR($A2370),MONTH($A2370),$F2370))</f>
        <v/>
      </c>
      <c r="H2370" s="13" t="str">
        <f>IF($C2370="","",VLOOKUP($C2370,Baux!$A:$K,6,FALSE))</f>
        <v/>
      </c>
      <c r="I2370" s="13" t="str">
        <f>IF($C2370="","",VLOOKUP($C2370,Baux!$A:$K,7,FALSE))</f>
        <v/>
      </c>
      <c r="J2370" s="13" t="str">
        <f>IF($C2370="","",$H2370+$I2370)</f>
        <v/>
      </c>
      <c r="K2370" s="13" t="str">
        <f>IF($C2370="","",SUMIFS(Banque_Transactions!$E:$E,Banque_Transactions!$G:$G,$C2370&amp;"-"&amp;$B2370))</f>
        <v/>
      </c>
      <c r="L2370" s="13" t="str">
        <f>IF($C2370="","",$J2370-$K2370)</f>
        <v/>
      </c>
      <c r="M2370" t="str">
        <f>IF($C2370="","",IF($L2370&lt;=0,"Payé",IF($K2370=0,"Impayé","Partiel")))</f>
        <v/>
      </c>
    </row>
    <row r="2371" spans="1:13" ht="15">
      <c r="A2371" s="17"/>
      <c r="B2371" t="str">
        <f>IF($A2371="","",YEAR($A2371)*100+MONTH($A2371))</f>
        <v/>
      </c>
      <c r="D2371" t="str">
        <f>IF($C2371="","",VLOOKUP($C2371,Baux!$A:$K,2,FALSE))</f>
        <v/>
      </c>
      <c r="E2371" t="str">
        <f>IF($C2371="","",VLOOKUP(VLOOKUP($C2371,Baux!$A:$K,3,FALSE),Locataires!$A:$I,2,FALSE))</f>
        <v/>
      </c>
      <c r="F2371" t="str">
        <f>IF($C2371="","",VLOOKUP($C2371,Baux!$A:$K,8,FALSE))</f>
        <v/>
      </c>
      <c r="G2371" s="12" t="str">
        <f>IF(OR($A2371="",$F2371=""),"",DATE(YEAR($A2371),MONTH($A2371),$F2371))</f>
        <v/>
      </c>
      <c r="H2371" s="13" t="str">
        <f>IF($C2371="","",VLOOKUP($C2371,Baux!$A:$K,6,FALSE))</f>
        <v/>
      </c>
      <c r="I2371" s="13" t="str">
        <f>IF($C2371="","",VLOOKUP($C2371,Baux!$A:$K,7,FALSE))</f>
        <v/>
      </c>
      <c r="J2371" s="13" t="str">
        <f>IF($C2371="","",$H2371+$I2371)</f>
        <v/>
      </c>
      <c r="K2371" s="13" t="str">
        <f>IF($C2371="","",SUMIFS(Banque_Transactions!$E:$E,Banque_Transactions!$G:$G,$C2371&amp;"-"&amp;$B2371))</f>
        <v/>
      </c>
      <c r="L2371" s="13" t="str">
        <f>IF($C2371="","",$J2371-$K2371)</f>
        <v/>
      </c>
      <c r="M2371" t="str">
        <f>IF($C2371="","",IF($L2371&lt;=0,"Payé",IF($K2371=0,"Impayé","Partiel")))</f>
        <v/>
      </c>
    </row>
    <row r="2372" spans="1:13" ht="15">
      <c r="A2372" s="17"/>
      <c r="B2372" t="str">
        <f>IF($A2372="","",YEAR($A2372)*100+MONTH($A2372))</f>
        <v/>
      </c>
      <c r="D2372" t="str">
        <f>IF($C2372="","",VLOOKUP($C2372,Baux!$A:$K,2,FALSE))</f>
        <v/>
      </c>
      <c r="E2372" t="str">
        <f>IF($C2372="","",VLOOKUP(VLOOKUP($C2372,Baux!$A:$K,3,FALSE),Locataires!$A:$I,2,FALSE))</f>
        <v/>
      </c>
      <c r="F2372" t="str">
        <f>IF($C2372="","",VLOOKUP($C2372,Baux!$A:$K,8,FALSE))</f>
        <v/>
      </c>
      <c r="G2372" s="12" t="str">
        <f>IF(OR($A2372="",$F2372=""),"",DATE(YEAR($A2372),MONTH($A2372),$F2372))</f>
        <v/>
      </c>
      <c r="H2372" s="13" t="str">
        <f>IF($C2372="","",VLOOKUP($C2372,Baux!$A:$K,6,FALSE))</f>
        <v/>
      </c>
      <c r="I2372" s="13" t="str">
        <f>IF($C2372="","",VLOOKUP($C2372,Baux!$A:$K,7,FALSE))</f>
        <v/>
      </c>
      <c r="J2372" s="13" t="str">
        <f>IF($C2372="","",$H2372+$I2372)</f>
        <v/>
      </c>
      <c r="K2372" s="13" t="str">
        <f>IF($C2372="","",SUMIFS(Banque_Transactions!$E:$E,Banque_Transactions!$G:$G,$C2372&amp;"-"&amp;$B2372))</f>
        <v/>
      </c>
      <c r="L2372" s="13" t="str">
        <f>IF($C2372="","",$J2372-$K2372)</f>
        <v/>
      </c>
      <c r="M2372" t="str">
        <f>IF($C2372="","",IF($L2372&lt;=0,"Payé",IF($K2372=0,"Impayé","Partiel")))</f>
        <v/>
      </c>
    </row>
    <row r="2373" spans="1:13" ht="15">
      <c r="A2373" s="17"/>
      <c r="B2373" t="str">
        <f>IF($A2373="","",YEAR($A2373)*100+MONTH($A2373))</f>
        <v/>
      </c>
      <c r="D2373" t="str">
        <f>IF($C2373="","",VLOOKUP($C2373,Baux!$A:$K,2,FALSE))</f>
        <v/>
      </c>
      <c r="E2373" t="str">
        <f>IF($C2373="","",VLOOKUP(VLOOKUP($C2373,Baux!$A:$K,3,FALSE),Locataires!$A:$I,2,FALSE))</f>
        <v/>
      </c>
      <c r="F2373" t="str">
        <f>IF($C2373="","",VLOOKUP($C2373,Baux!$A:$K,8,FALSE))</f>
        <v/>
      </c>
      <c r="G2373" s="12" t="str">
        <f>IF(OR($A2373="",$F2373=""),"",DATE(YEAR($A2373),MONTH($A2373),$F2373))</f>
        <v/>
      </c>
      <c r="H2373" s="13" t="str">
        <f>IF($C2373="","",VLOOKUP($C2373,Baux!$A:$K,6,FALSE))</f>
        <v/>
      </c>
      <c r="I2373" s="13" t="str">
        <f>IF($C2373="","",VLOOKUP($C2373,Baux!$A:$K,7,FALSE))</f>
        <v/>
      </c>
      <c r="J2373" s="13" t="str">
        <f>IF($C2373="","",$H2373+$I2373)</f>
        <v/>
      </c>
      <c r="K2373" s="13" t="str">
        <f>IF($C2373="","",SUMIFS(Banque_Transactions!$E:$E,Banque_Transactions!$G:$G,$C2373&amp;"-"&amp;$B2373))</f>
        <v/>
      </c>
      <c r="L2373" s="13" t="str">
        <f>IF($C2373="","",$J2373-$K2373)</f>
        <v/>
      </c>
      <c r="M2373" t="str">
        <f>IF($C2373="","",IF($L2373&lt;=0,"Payé",IF($K2373=0,"Impayé","Partiel")))</f>
        <v/>
      </c>
    </row>
    <row r="2374" spans="1:13" ht="15">
      <c r="A2374" s="17"/>
      <c r="B2374" t="str">
        <f>IF($A2374="","",YEAR($A2374)*100+MONTH($A2374))</f>
        <v/>
      </c>
      <c r="D2374" t="str">
        <f>IF($C2374="","",VLOOKUP($C2374,Baux!$A:$K,2,FALSE))</f>
        <v/>
      </c>
      <c r="E2374" t="str">
        <f>IF($C2374="","",VLOOKUP(VLOOKUP($C2374,Baux!$A:$K,3,FALSE),Locataires!$A:$I,2,FALSE))</f>
        <v/>
      </c>
      <c r="F2374" t="str">
        <f>IF($C2374="","",VLOOKUP($C2374,Baux!$A:$K,8,FALSE))</f>
        <v/>
      </c>
      <c r="G2374" s="12" t="str">
        <f>IF(OR($A2374="",$F2374=""),"",DATE(YEAR($A2374),MONTH($A2374),$F2374))</f>
        <v/>
      </c>
      <c r="H2374" s="13" t="str">
        <f>IF($C2374="","",VLOOKUP($C2374,Baux!$A:$K,6,FALSE))</f>
        <v/>
      </c>
      <c r="I2374" s="13" t="str">
        <f>IF($C2374="","",VLOOKUP($C2374,Baux!$A:$K,7,FALSE))</f>
        <v/>
      </c>
      <c r="J2374" s="13" t="str">
        <f>IF($C2374="","",$H2374+$I2374)</f>
        <v/>
      </c>
      <c r="K2374" s="13" t="str">
        <f>IF($C2374="","",SUMIFS(Banque_Transactions!$E:$E,Banque_Transactions!$G:$G,$C2374&amp;"-"&amp;$B2374))</f>
        <v/>
      </c>
      <c r="L2374" s="13" t="str">
        <f>IF($C2374="","",$J2374-$K2374)</f>
        <v/>
      </c>
      <c r="M2374" t="str">
        <f>IF($C2374="","",IF($L2374&lt;=0,"Payé",IF($K2374=0,"Impayé","Partiel")))</f>
        <v/>
      </c>
    </row>
    <row r="2375" spans="1:13" ht="15">
      <c r="A2375" s="17"/>
      <c r="B2375" t="str">
        <f>IF($A2375="","",YEAR($A2375)*100+MONTH($A2375))</f>
        <v/>
      </c>
      <c r="D2375" t="str">
        <f>IF($C2375="","",VLOOKUP($C2375,Baux!$A:$K,2,FALSE))</f>
        <v/>
      </c>
      <c r="E2375" t="str">
        <f>IF($C2375="","",VLOOKUP(VLOOKUP($C2375,Baux!$A:$K,3,FALSE),Locataires!$A:$I,2,FALSE))</f>
        <v/>
      </c>
      <c r="F2375" t="str">
        <f>IF($C2375="","",VLOOKUP($C2375,Baux!$A:$K,8,FALSE))</f>
        <v/>
      </c>
      <c r="G2375" s="12" t="str">
        <f>IF(OR($A2375="",$F2375=""),"",DATE(YEAR($A2375),MONTH($A2375),$F2375))</f>
        <v/>
      </c>
      <c r="H2375" s="13" t="str">
        <f>IF($C2375="","",VLOOKUP($C2375,Baux!$A:$K,6,FALSE))</f>
        <v/>
      </c>
      <c r="I2375" s="13" t="str">
        <f>IF($C2375="","",VLOOKUP($C2375,Baux!$A:$K,7,FALSE))</f>
        <v/>
      </c>
      <c r="J2375" s="13" t="str">
        <f>IF($C2375="","",$H2375+$I2375)</f>
        <v/>
      </c>
      <c r="K2375" s="13" t="str">
        <f>IF($C2375="","",SUMIFS(Banque_Transactions!$E:$E,Banque_Transactions!$G:$G,$C2375&amp;"-"&amp;$B2375))</f>
        <v/>
      </c>
      <c r="L2375" s="13" t="str">
        <f>IF($C2375="","",$J2375-$K2375)</f>
        <v/>
      </c>
      <c r="M2375" t="str">
        <f>IF($C2375="","",IF($L2375&lt;=0,"Payé",IF($K2375=0,"Impayé","Partiel")))</f>
        <v/>
      </c>
    </row>
    <row r="2376" spans="1:13" ht="15">
      <c r="A2376" s="17"/>
      <c r="B2376" t="str">
        <f>IF($A2376="","",YEAR($A2376)*100+MONTH($A2376))</f>
        <v/>
      </c>
      <c r="D2376" t="str">
        <f>IF($C2376="","",VLOOKUP($C2376,Baux!$A:$K,2,FALSE))</f>
        <v/>
      </c>
      <c r="E2376" t="str">
        <f>IF($C2376="","",VLOOKUP(VLOOKUP($C2376,Baux!$A:$K,3,FALSE),Locataires!$A:$I,2,FALSE))</f>
        <v/>
      </c>
      <c r="F2376" t="str">
        <f>IF($C2376="","",VLOOKUP($C2376,Baux!$A:$K,8,FALSE))</f>
        <v/>
      </c>
      <c r="G2376" s="12" t="str">
        <f>IF(OR($A2376="",$F2376=""),"",DATE(YEAR($A2376),MONTH($A2376),$F2376))</f>
        <v/>
      </c>
      <c r="H2376" s="13" t="str">
        <f>IF($C2376="","",VLOOKUP($C2376,Baux!$A:$K,6,FALSE))</f>
        <v/>
      </c>
      <c r="I2376" s="13" t="str">
        <f>IF($C2376="","",VLOOKUP($C2376,Baux!$A:$K,7,FALSE))</f>
        <v/>
      </c>
      <c r="J2376" s="13" t="str">
        <f>IF($C2376="","",$H2376+$I2376)</f>
        <v/>
      </c>
      <c r="K2376" s="13" t="str">
        <f>IF($C2376="","",SUMIFS(Banque_Transactions!$E:$E,Banque_Transactions!$G:$G,$C2376&amp;"-"&amp;$B2376))</f>
        <v/>
      </c>
      <c r="L2376" s="13" t="str">
        <f>IF($C2376="","",$J2376-$K2376)</f>
        <v/>
      </c>
      <c r="M2376" t="str">
        <f>IF($C2376="","",IF($L2376&lt;=0,"Payé",IF($K2376=0,"Impayé","Partiel")))</f>
        <v/>
      </c>
    </row>
    <row r="2377" spans="1:13" ht="15">
      <c r="A2377" s="17"/>
      <c r="B2377" t="str">
        <f>IF($A2377="","",YEAR($A2377)*100+MONTH($A2377))</f>
        <v/>
      </c>
      <c r="D2377" t="str">
        <f>IF($C2377="","",VLOOKUP($C2377,Baux!$A:$K,2,FALSE))</f>
        <v/>
      </c>
      <c r="E2377" t="str">
        <f>IF($C2377="","",VLOOKUP(VLOOKUP($C2377,Baux!$A:$K,3,FALSE),Locataires!$A:$I,2,FALSE))</f>
        <v/>
      </c>
      <c r="F2377" t="str">
        <f>IF($C2377="","",VLOOKUP($C2377,Baux!$A:$K,8,FALSE))</f>
        <v/>
      </c>
      <c r="G2377" s="12" t="str">
        <f>IF(OR($A2377="",$F2377=""),"",DATE(YEAR($A2377),MONTH($A2377),$F2377))</f>
        <v/>
      </c>
      <c r="H2377" s="13" t="str">
        <f>IF($C2377="","",VLOOKUP($C2377,Baux!$A:$K,6,FALSE))</f>
        <v/>
      </c>
      <c r="I2377" s="13" t="str">
        <f>IF($C2377="","",VLOOKUP($C2377,Baux!$A:$K,7,FALSE))</f>
        <v/>
      </c>
      <c r="J2377" s="13" t="str">
        <f>IF($C2377="","",$H2377+$I2377)</f>
        <v/>
      </c>
      <c r="K2377" s="13" t="str">
        <f>IF($C2377="","",SUMIFS(Banque_Transactions!$E:$E,Banque_Transactions!$G:$G,$C2377&amp;"-"&amp;$B2377))</f>
        <v/>
      </c>
      <c r="L2377" s="13" t="str">
        <f>IF($C2377="","",$J2377-$K2377)</f>
        <v/>
      </c>
      <c r="M2377" t="str">
        <f>IF($C2377="","",IF($L2377&lt;=0,"Payé",IF($K2377=0,"Impayé","Partiel")))</f>
        <v/>
      </c>
    </row>
    <row r="2378" spans="1:13" ht="15">
      <c r="A2378" s="17"/>
      <c r="B2378" t="str">
        <f>IF($A2378="","",YEAR($A2378)*100+MONTH($A2378))</f>
        <v/>
      </c>
      <c r="D2378" t="str">
        <f>IF($C2378="","",VLOOKUP($C2378,Baux!$A:$K,2,FALSE))</f>
        <v/>
      </c>
      <c r="E2378" t="str">
        <f>IF($C2378="","",VLOOKUP(VLOOKUP($C2378,Baux!$A:$K,3,FALSE),Locataires!$A:$I,2,FALSE))</f>
        <v/>
      </c>
      <c r="F2378" t="str">
        <f>IF($C2378="","",VLOOKUP($C2378,Baux!$A:$K,8,FALSE))</f>
        <v/>
      </c>
      <c r="G2378" s="12" t="str">
        <f>IF(OR($A2378="",$F2378=""),"",DATE(YEAR($A2378),MONTH($A2378),$F2378))</f>
        <v/>
      </c>
      <c r="H2378" s="13" t="str">
        <f>IF($C2378="","",VLOOKUP($C2378,Baux!$A:$K,6,FALSE))</f>
        <v/>
      </c>
      <c r="I2378" s="13" t="str">
        <f>IF($C2378="","",VLOOKUP($C2378,Baux!$A:$K,7,FALSE))</f>
        <v/>
      </c>
      <c r="J2378" s="13" t="str">
        <f>IF($C2378="","",$H2378+$I2378)</f>
        <v/>
      </c>
      <c r="K2378" s="13" t="str">
        <f>IF($C2378="","",SUMIFS(Banque_Transactions!$E:$E,Banque_Transactions!$G:$G,$C2378&amp;"-"&amp;$B2378))</f>
        <v/>
      </c>
      <c r="L2378" s="13" t="str">
        <f>IF($C2378="","",$J2378-$K2378)</f>
        <v/>
      </c>
      <c r="M2378" t="str">
        <f>IF($C2378="","",IF($L2378&lt;=0,"Payé",IF($K2378=0,"Impayé","Partiel")))</f>
        <v/>
      </c>
    </row>
    <row r="2379" spans="1:13" ht="15">
      <c r="A2379" s="17"/>
      <c r="B2379" t="str">
        <f>IF($A2379="","",YEAR($A2379)*100+MONTH($A2379))</f>
        <v/>
      </c>
      <c r="D2379" t="str">
        <f>IF($C2379="","",VLOOKUP($C2379,Baux!$A:$K,2,FALSE))</f>
        <v/>
      </c>
      <c r="E2379" t="str">
        <f>IF($C2379="","",VLOOKUP(VLOOKUP($C2379,Baux!$A:$K,3,FALSE),Locataires!$A:$I,2,FALSE))</f>
        <v/>
      </c>
      <c r="F2379" t="str">
        <f>IF($C2379="","",VLOOKUP($C2379,Baux!$A:$K,8,FALSE))</f>
        <v/>
      </c>
      <c r="G2379" s="12" t="str">
        <f>IF(OR($A2379="",$F2379=""),"",DATE(YEAR($A2379),MONTH($A2379),$F2379))</f>
        <v/>
      </c>
      <c r="H2379" s="13" t="str">
        <f>IF($C2379="","",VLOOKUP($C2379,Baux!$A:$K,6,FALSE))</f>
        <v/>
      </c>
      <c r="I2379" s="13" t="str">
        <f>IF($C2379="","",VLOOKUP($C2379,Baux!$A:$K,7,FALSE))</f>
        <v/>
      </c>
      <c r="J2379" s="13" t="str">
        <f>IF($C2379="","",$H2379+$I2379)</f>
        <v/>
      </c>
      <c r="K2379" s="13" t="str">
        <f>IF($C2379="","",SUMIFS(Banque_Transactions!$E:$E,Banque_Transactions!$G:$G,$C2379&amp;"-"&amp;$B2379))</f>
        <v/>
      </c>
      <c r="L2379" s="13" t="str">
        <f>IF($C2379="","",$J2379-$K2379)</f>
        <v/>
      </c>
      <c r="M2379" t="str">
        <f>IF($C2379="","",IF($L2379&lt;=0,"Payé",IF($K2379=0,"Impayé","Partiel")))</f>
        <v/>
      </c>
    </row>
    <row r="2380" spans="1:13" ht="15">
      <c r="A2380" s="17"/>
      <c r="B2380" t="str">
        <f>IF($A2380="","",YEAR($A2380)*100+MONTH($A2380))</f>
        <v/>
      </c>
      <c r="D2380" t="str">
        <f>IF($C2380="","",VLOOKUP($C2380,Baux!$A:$K,2,FALSE))</f>
        <v/>
      </c>
      <c r="E2380" t="str">
        <f>IF($C2380="","",VLOOKUP(VLOOKUP($C2380,Baux!$A:$K,3,FALSE),Locataires!$A:$I,2,FALSE))</f>
        <v/>
      </c>
      <c r="F2380" t="str">
        <f>IF($C2380="","",VLOOKUP($C2380,Baux!$A:$K,8,FALSE))</f>
        <v/>
      </c>
      <c r="G2380" s="12" t="str">
        <f>IF(OR($A2380="",$F2380=""),"",DATE(YEAR($A2380),MONTH($A2380),$F2380))</f>
        <v/>
      </c>
      <c r="H2380" s="13" t="str">
        <f>IF($C2380="","",VLOOKUP($C2380,Baux!$A:$K,6,FALSE))</f>
        <v/>
      </c>
      <c r="I2380" s="13" t="str">
        <f>IF($C2380="","",VLOOKUP($C2380,Baux!$A:$K,7,FALSE))</f>
        <v/>
      </c>
      <c r="J2380" s="13" t="str">
        <f>IF($C2380="","",$H2380+$I2380)</f>
        <v/>
      </c>
      <c r="K2380" s="13" t="str">
        <f>IF($C2380="","",SUMIFS(Banque_Transactions!$E:$E,Banque_Transactions!$G:$G,$C2380&amp;"-"&amp;$B2380))</f>
        <v/>
      </c>
      <c r="L2380" s="13" t="str">
        <f>IF($C2380="","",$J2380-$K2380)</f>
        <v/>
      </c>
      <c r="M2380" t="str">
        <f>IF($C2380="","",IF($L2380&lt;=0,"Payé",IF($K2380=0,"Impayé","Partiel")))</f>
        <v/>
      </c>
    </row>
    <row r="2381" spans="1:13" ht="15">
      <c r="A2381" s="17"/>
      <c r="B2381" t="str">
        <f>IF($A2381="","",YEAR($A2381)*100+MONTH($A2381))</f>
        <v/>
      </c>
      <c r="D2381" t="str">
        <f>IF($C2381="","",VLOOKUP($C2381,Baux!$A:$K,2,FALSE))</f>
        <v/>
      </c>
      <c r="E2381" t="str">
        <f>IF($C2381="","",VLOOKUP(VLOOKUP($C2381,Baux!$A:$K,3,FALSE),Locataires!$A:$I,2,FALSE))</f>
        <v/>
      </c>
      <c r="F2381" t="str">
        <f>IF($C2381="","",VLOOKUP($C2381,Baux!$A:$K,8,FALSE))</f>
        <v/>
      </c>
      <c r="G2381" s="12" t="str">
        <f>IF(OR($A2381="",$F2381=""),"",DATE(YEAR($A2381),MONTH($A2381),$F2381))</f>
        <v/>
      </c>
      <c r="H2381" s="13" t="str">
        <f>IF($C2381="","",VLOOKUP($C2381,Baux!$A:$K,6,FALSE))</f>
        <v/>
      </c>
      <c r="I2381" s="13" t="str">
        <f>IF($C2381="","",VLOOKUP($C2381,Baux!$A:$K,7,FALSE))</f>
        <v/>
      </c>
      <c r="J2381" s="13" t="str">
        <f>IF($C2381="","",$H2381+$I2381)</f>
        <v/>
      </c>
      <c r="K2381" s="13" t="str">
        <f>IF($C2381="","",SUMIFS(Banque_Transactions!$E:$E,Banque_Transactions!$G:$G,$C2381&amp;"-"&amp;$B2381))</f>
        <v/>
      </c>
      <c r="L2381" s="13" t="str">
        <f>IF($C2381="","",$J2381-$K2381)</f>
        <v/>
      </c>
      <c r="M2381" t="str">
        <f>IF($C2381="","",IF($L2381&lt;=0,"Payé",IF($K2381=0,"Impayé","Partiel")))</f>
        <v/>
      </c>
    </row>
    <row r="2382" spans="1:13" ht="15">
      <c r="A2382" s="17"/>
      <c r="B2382" t="str">
        <f>IF($A2382="","",YEAR($A2382)*100+MONTH($A2382))</f>
        <v/>
      </c>
      <c r="D2382" t="str">
        <f>IF($C2382="","",VLOOKUP($C2382,Baux!$A:$K,2,FALSE))</f>
        <v/>
      </c>
      <c r="E2382" t="str">
        <f>IF($C2382="","",VLOOKUP(VLOOKUP($C2382,Baux!$A:$K,3,FALSE),Locataires!$A:$I,2,FALSE))</f>
        <v/>
      </c>
      <c r="F2382" t="str">
        <f>IF($C2382="","",VLOOKUP($C2382,Baux!$A:$K,8,FALSE))</f>
        <v/>
      </c>
      <c r="G2382" s="12" t="str">
        <f>IF(OR($A2382="",$F2382=""),"",DATE(YEAR($A2382),MONTH($A2382),$F2382))</f>
        <v/>
      </c>
      <c r="H2382" s="13" t="str">
        <f>IF($C2382="","",VLOOKUP($C2382,Baux!$A:$K,6,FALSE))</f>
        <v/>
      </c>
      <c r="I2382" s="13" t="str">
        <f>IF($C2382="","",VLOOKUP($C2382,Baux!$A:$K,7,FALSE))</f>
        <v/>
      </c>
      <c r="J2382" s="13" t="str">
        <f>IF($C2382="","",$H2382+$I2382)</f>
        <v/>
      </c>
      <c r="K2382" s="13" t="str">
        <f>IF($C2382="","",SUMIFS(Banque_Transactions!$E:$E,Banque_Transactions!$G:$G,$C2382&amp;"-"&amp;$B2382))</f>
        <v/>
      </c>
      <c r="L2382" s="13" t="str">
        <f>IF($C2382="","",$J2382-$K2382)</f>
        <v/>
      </c>
      <c r="M2382" t="str">
        <f>IF($C2382="","",IF($L2382&lt;=0,"Payé",IF($K2382=0,"Impayé","Partiel")))</f>
        <v/>
      </c>
    </row>
    <row r="2383" spans="1:13" ht="15">
      <c r="A2383" s="17"/>
      <c r="B2383" t="str">
        <f>IF($A2383="","",YEAR($A2383)*100+MONTH($A2383))</f>
        <v/>
      </c>
      <c r="D2383" t="str">
        <f>IF($C2383="","",VLOOKUP($C2383,Baux!$A:$K,2,FALSE))</f>
        <v/>
      </c>
      <c r="E2383" t="str">
        <f>IF($C2383="","",VLOOKUP(VLOOKUP($C2383,Baux!$A:$K,3,FALSE),Locataires!$A:$I,2,FALSE))</f>
        <v/>
      </c>
      <c r="F2383" t="str">
        <f>IF($C2383="","",VLOOKUP($C2383,Baux!$A:$K,8,FALSE))</f>
        <v/>
      </c>
      <c r="G2383" s="12" t="str">
        <f>IF(OR($A2383="",$F2383=""),"",DATE(YEAR($A2383),MONTH($A2383),$F2383))</f>
        <v/>
      </c>
      <c r="H2383" s="13" t="str">
        <f>IF($C2383="","",VLOOKUP($C2383,Baux!$A:$K,6,FALSE))</f>
        <v/>
      </c>
      <c r="I2383" s="13" t="str">
        <f>IF($C2383="","",VLOOKUP($C2383,Baux!$A:$K,7,FALSE))</f>
        <v/>
      </c>
      <c r="J2383" s="13" t="str">
        <f>IF($C2383="","",$H2383+$I2383)</f>
        <v/>
      </c>
      <c r="K2383" s="13" t="str">
        <f>IF($C2383="","",SUMIFS(Banque_Transactions!$E:$E,Banque_Transactions!$G:$G,$C2383&amp;"-"&amp;$B2383))</f>
        <v/>
      </c>
      <c r="L2383" s="13" t="str">
        <f>IF($C2383="","",$J2383-$K2383)</f>
        <v/>
      </c>
      <c r="M2383" t="str">
        <f>IF($C2383="","",IF($L2383&lt;=0,"Payé",IF($K2383=0,"Impayé","Partiel")))</f>
        <v/>
      </c>
    </row>
    <row r="2384" spans="1:13" ht="15">
      <c r="A2384" s="17"/>
      <c r="B2384" t="str">
        <f>IF($A2384="","",YEAR($A2384)*100+MONTH($A2384))</f>
        <v/>
      </c>
      <c r="D2384" t="str">
        <f>IF($C2384="","",VLOOKUP($C2384,Baux!$A:$K,2,FALSE))</f>
        <v/>
      </c>
      <c r="E2384" t="str">
        <f>IF($C2384="","",VLOOKUP(VLOOKUP($C2384,Baux!$A:$K,3,FALSE),Locataires!$A:$I,2,FALSE))</f>
        <v/>
      </c>
      <c r="F2384" t="str">
        <f>IF($C2384="","",VLOOKUP($C2384,Baux!$A:$K,8,FALSE))</f>
        <v/>
      </c>
      <c r="G2384" s="12" t="str">
        <f>IF(OR($A2384="",$F2384=""),"",DATE(YEAR($A2384),MONTH($A2384),$F2384))</f>
        <v/>
      </c>
      <c r="H2384" s="13" t="str">
        <f>IF($C2384="","",VLOOKUP($C2384,Baux!$A:$K,6,FALSE))</f>
        <v/>
      </c>
      <c r="I2384" s="13" t="str">
        <f>IF($C2384="","",VLOOKUP($C2384,Baux!$A:$K,7,FALSE))</f>
        <v/>
      </c>
      <c r="J2384" s="13" t="str">
        <f>IF($C2384="","",$H2384+$I2384)</f>
        <v/>
      </c>
      <c r="K2384" s="13" t="str">
        <f>IF($C2384="","",SUMIFS(Banque_Transactions!$E:$E,Banque_Transactions!$G:$G,$C2384&amp;"-"&amp;$B2384))</f>
        <v/>
      </c>
      <c r="L2384" s="13" t="str">
        <f>IF($C2384="","",$J2384-$K2384)</f>
        <v/>
      </c>
      <c r="M2384" t="str">
        <f>IF($C2384="","",IF($L2384&lt;=0,"Payé",IF($K2384=0,"Impayé","Partiel")))</f>
        <v/>
      </c>
    </row>
    <row r="2385" spans="1:13" ht="15">
      <c r="A2385" s="17"/>
      <c r="B2385" t="str">
        <f>IF($A2385="","",YEAR($A2385)*100+MONTH($A2385))</f>
        <v/>
      </c>
      <c r="D2385" t="str">
        <f>IF($C2385="","",VLOOKUP($C2385,Baux!$A:$K,2,FALSE))</f>
        <v/>
      </c>
      <c r="E2385" t="str">
        <f>IF($C2385="","",VLOOKUP(VLOOKUP($C2385,Baux!$A:$K,3,FALSE),Locataires!$A:$I,2,FALSE))</f>
        <v/>
      </c>
      <c r="F2385" t="str">
        <f>IF($C2385="","",VLOOKUP($C2385,Baux!$A:$K,8,FALSE))</f>
        <v/>
      </c>
      <c r="G2385" s="12" t="str">
        <f>IF(OR($A2385="",$F2385=""),"",DATE(YEAR($A2385),MONTH($A2385),$F2385))</f>
        <v/>
      </c>
      <c r="H2385" s="13" t="str">
        <f>IF($C2385="","",VLOOKUP($C2385,Baux!$A:$K,6,FALSE))</f>
        <v/>
      </c>
      <c r="I2385" s="13" t="str">
        <f>IF($C2385="","",VLOOKUP($C2385,Baux!$A:$K,7,FALSE))</f>
        <v/>
      </c>
      <c r="J2385" s="13" t="str">
        <f>IF($C2385="","",$H2385+$I2385)</f>
        <v/>
      </c>
      <c r="K2385" s="13" t="str">
        <f>IF($C2385="","",SUMIFS(Banque_Transactions!$E:$E,Banque_Transactions!$G:$G,$C2385&amp;"-"&amp;$B2385))</f>
        <v/>
      </c>
      <c r="L2385" s="13" t="str">
        <f>IF($C2385="","",$J2385-$K2385)</f>
        <v/>
      </c>
      <c r="M2385" t="str">
        <f>IF($C2385="","",IF($L2385&lt;=0,"Payé",IF($K2385=0,"Impayé","Partiel")))</f>
        <v/>
      </c>
    </row>
    <row r="2386" spans="1:13" ht="15">
      <c r="A2386" s="17"/>
      <c r="B2386" t="str">
        <f>IF($A2386="","",YEAR($A2386)*100+MONTH($A2386))</f>
        <v/>
      </c>
      <c r="D2386" t="str">
        <f>IF($C2386="","",VLOOKUP($C2386,Baux!$A:$K,2,FALSE))</f>
        <v/>
      </c>
      <c r="E2386" t="str">
        <f>IF($C2386="","",VLOOKUP(VLOOKUP($C2386,Baux!$A:$K,3,FALSE),Locataires!$A:$I,2,FALSE))</f>
        <v/>
      </c>
      <c r="F2386" t="str">
        <f>IF($C2386="","",VLOOKUP($C2386,Baux!$A:$K,8,FALSE))</f>
        <v/>
      </c>
      <c r="G2386" s="12" t="str">
        <f>IF(OR($A2386="",$F2386=""),"",DATE(YEAR($A2386),MONTH($A2386),$F2386))</f>
        <v/>
      </c>
      <c r="H2386" s="13" t="str">
        <f>IF($C2386="","",VLOOKUP($C2386,Baux!$A:$K,6,FALSE))</f>
        <v/>
      </c>
      <c r="I2386" s="13" t="str">
        <f>IF($C2386="","",VLOOKUP($C2386,Baux!$A:$K,7,FALSE))</f>
        <v/>
      </c>
      <c r="J2386" s="13" t="str">
        <f>IF($C2386="","",$H2386+$I2386)</f>
        <v/>
      </c>
      <c r="K2386" s="13" t="str">
        <f>IF($C2386="","",SUMIFS(Banque_Transactions!$E:$E,Banque_Transactions!$G:$G,$C2386&amp;"-"&amp;$B2386))</f>
        <v/>
      </c>
      <c r="L2386" s="13" t="str">
        <f>IF($C2386="","",$J2386-$K2386)</f>
        <v/>
      </c>
      <c r="M2386" t="str">
        <f>IF($C2386="","",IF($L2386&lt;=0,"Payé",IF($K2386=0,"Impayé","Partiel")))</f>
        <v/>
      </c>
    </row>
    <row r="2387" spans="1:13" ht="15">
      <c r="A2387" s="17"/>
      <c r="B2387" t="str">
        <f>IF($A2387="","",YEAR($A2387)*100+MONTH($A2387))</f>
        <v/>
      </c>
      <c r="D2387" t="str">
        <f>IF($C2387="","",VLOOKUP($C2387,Baux!$A:$K,2,FALSE))</f>
        <v/>
      </c>
      <c r="E2387" t="str">
        <f>IF($C2387="","",VLOOKUP(VLOOKUP($C2387,Baux!$A:$K,3,FALSE),Locataires!$A:$I,2,FALSE))</f>
        <v/>
      </c>
      <c r="F2387" t="str">
        <f>IF($C2387="","",VLOOKUP($C2387,Baux!$A:$K,8,FALSE))</f>
        <v/>
      </c>
      <c r="G2387" s="12" t="str">
        <f>IF(OR($A2387="",$F2387=""),"",DATE(YEAR($A2387),MONTH($A2387),$F2387))</f>
        <v/>
      </c>
      <c r="H2387" s="13" t="str">
        <f>IF($C2387="","",VLOOKUP($C2387,Baux!$A:$K,6,FALSE))</f>
        <v/>
      </c>
      <c r="I2387" s="13" t="str">
        <f>IF($C2387="","",VLOOKUP($C2387,Baux!$A:$K,7,FALSE))</f>
        <v/>
      </c>
      <c r="J2387" s="13" t="str">
        <f>IF($C2387="","",$H2387+$I2387)</f>
        <v/>
      </c>
      <c r="K2387" s="13" t="str">
        <f>IF($C2387="","",SUMIFS(Banque_Transactions!$E:$E,Banque_Transactions!$G:$G,$C2387&amp;"-"&amp;$B2387))</f>
        <v/>
      </c>
      <c r="L2387" s="13" t="str">
        <f>IF($C2387="","",$J2387-$K2387)</f>
        <v/>
      </c>
      <c r="M2387" t="str">
        <f>IF($C2387="","",IF($L2387&lt;=0,"Payé",IF($K2387=0,"Impayé","Partiel")))</f>
        <v/>
      </c>
    </row>
    <row r="2388" spans="1:13" ht="15">
      <c r="A2388" s="17"/>
      <c r="B2388" t="str">
        <f>IF($A2388="","",YEAR($A2388)*100+MONTH($A2388))</f>
        <v/>
      </c>
      <c r="D2388" t="str">
        <f>IF($C2388="","",VLOOKUP($C2388,Baux!$A:$K,2,FALSE))</f>
        <v/>
      </c>
      <c r="E2388" t="str">
        <f>IF($C2388="","",VLOOKUP(VLOOKUP($C2388,Baux!$A:$K,3,FALSE),Locataires!$A:$I,2,FALSE))</f>
        <v/>
      </c>
      <c r="F2388" t="str">
        <f>IF($C2388="","",VLOOKUP($C2388,Baux!$A:$K,8,FALSE))</f>
        <v/>
      </c>
      <c r="G2388" s="12" t="str">
        <f>IF(OR($A2388="",$F2388=""),"",DATE(YEAR($A2388),MONTH($A2388),$F2388))</f>
        <v/>
      </c>
      <c r="H2388" s="13" t="str">
        <f>IF($C2388="","",VLOOKUP($C2388,Baux!$A:$K,6,FALSE))</f>
        <v/>
      </c>
      <c r="I2388" s="13" t="str">
        <f>IF($C2388="","",VLOOKUP($C2388,Baux!$A:$K,7,FALSE))</f>
        <v/>
      </c>
      <c r="J2388" s="13" t="str">
        <f>IF($C2388="","",$H2388+$I2388)</f>
        <v/>
      </c>
      <c r="K2388" s="13" t="str">
        <f>IF($C2388="","",SUMIFS(Banque_Transactions!$E:$E,Banque_Transactions!$G:$G,$C2388&amp;"-"&amp;$B2388))</f>
        <v/>
      </c>
      <c r="L2388" s="13" t="str">
        <f>IF($C2388="","",$J2388-$K2388)</f>
        <v/>
      </c>
      <c r="M2388" t="str">
        <f>IF($C2388="","",IF($L2388&lt;=0,"Payé",IF($K2388=0,"Impayé","Partiel")))</f>
        <v/>
      </c>
    </row>
    <row r="2389" spans="1:13" ht="15">
      <c r="A2389" s="17"/>
      <c r="B2389" t="str">
        <f>IF($A2389="","",YEAR($A2389)*100+MONTH($A2389))</f>
        <v/>
      </c>
      <c r="D2389" t="str">
        <f>IF($C2389="","",VLOOKUP($C2389,Baux!$A:$K,2,FALSE))</f>
        <v/>
      </c>
      <c r="E2389" t="str">
        <f>IF($C2389="","",VLOOKUP(VLOOKUP($C2389,Baux!$A:$K,3,FALSE),Locataires!$A:$I,2,FALSE))</f>
        <v/>
      </c>
      <c r="F2389" t="str">
        <f>IF($C2389="","",VLOOKUP($C2389,Baux!$A:$K,8,FALSE))</f>
        <v/>
      </c>
      <c r="G2389" s="12" t="str">
        <f>IF(OR($A2389="",$F2389=""),"",DATE(YEAR($A2389),MONTH($A2389),$F2389))</f>
        <v/>
      </c>
      <c r="H2389" s="13" t="str">
        <f>IF($C2389="","",VLOOKUP($C2389,Baux!$A:$K,6,FALSE))</f>
        <v/>
      </c>
      <c r="I2389" s="13" t="str">
        <f>IF($C2389="","",VLOOKUP($C2389,Baux!$A:$K,7,FALSE))</f>
        <v/>
      </c>
      <c r="J2389" s="13" t="str">
        <f>IF($C2389="","",$H2389+$I2389)</f>
        <v/>
      </c>
      <c r="K2389" s="13" t="str">
        <f>IF($C2389="","",SUMIFS(Banque_Transactions!$E:$E,Banque_Transactions!$G:$G,$C2389&amp;"-"&amp;$B2389))</f>
        <v/>
      </c>
      <c r="L2389" s="13" t="str">
        <f>IF($C2389="","",$J2389-$K2389)</f>
        <v/>
      </c>
      <c r="M2389" t="str">
        <f>IF($C2389="","",IF($L2389&lt;=0,"Payé",IF($K2389=0,"Impayé","Partiel")))</f>
        <v/>
      </c>
    </row>
    <row r="2390" spans="1:13" ht="15">
      <c r="A2390" s="17"/>
      <c r="B2390" t="str">
        <f>IF($A2390="","",YEAR($A2390)*100+MONTH($A2390))</f>
        <v/>
      </c>
      <c r="D2390" t="str">
        <f>IF($C2390="","",VLOOKUP($C2390,Baux!$A:$K,2,FALSE))</f>
        <v/>
      </c>
      <c r="E2390" t="str">
        <f>IF($C2390="","",VLOOKUP(VLOOKUP($C2390,Baux!$A:$K,3,FALSE),Locataires!$A:$I,2,FALSE))</f>
        <v/>
      </c>
      <c r="F2390" t="str">
        <f>IF($C2390="","",VLOOKUP($C2390,Baux!$A:$K,8,FALSE))</f>
        <v/>
      </c>
      <c r="G2390" s="12" t="str">
        <f>IF(OR($A2390="",$F2390=""),"",DATE(YEAR($A2390),MONTH($A2390),$F2390))</f>
        <v/>
      </c>
      <c r="H2390" s="13" t="str">
        <f>IF($C2390="","",VLOOKUP($C2390,Baux!$A:$K,6,FALSE))</f>
        <v/>
      </c>
      <c r="I2390" s="13" t="str">
        <f>IF($C2390="","",VLOOKUP($C2390,Baux!$A:$K,7,FALSE))</f>
        <v/>
      </c>
      <c r="J2390" s="13" t="str">
        <f>IF($C2390="","",$H2390+$I2390)</f>
        <v/>
      </c>
      <c r="K2390" s="13" t="str">
        <f>IF($C2390="","",SUMIFS(Banque_Transactions!$E:$E,Banque_Transactions!$G:$G,$C2390&amp;"-"&amp;$B2390))</f>
        <v/>
      </c>
      <c r="L2390" s="13" t="str">
        <f>IF($C2390="","",$J2390-$K2390)</f>
        <v/>
      </c>
      <c r="M2390" t="str">
        <f>IF($C2390="","",IF($L2390&lt;=0,"Payé",IF($K2390=0,"Impayé","Partiel")))</f>
        <v/>
      </c>
    </row>
    <row r="2391" spans="1:13" ht="15">
      <c r="A2391" s="17"/>
      <c r="B2391" t="str">
        <f>IF($A2391="","",YEAR($A2391)*100+MONTH($A2391))</f>
        <v/>
      </c>
      <c r="D2391" t="str">
        <f>IF($C2391="","",VLOOKUP($C2391,Baux!$A:$K,2,FALSE))</f>
        <v/>
      </c>
      <c r="E2391" t="str">
        <f>IF($C2391="","",VLOOKUP(VLOOKUP($C2391,Baux!$A:$K,3,FALSE),Locataires!$A:$I,2,FALSE))</f>
        <v/>
      </c>
      <c r="F2391" t="str">
        <f>IF($C2391="","",VLOOKUP($C2391,Baux!$A:$K,8,FALSE))</f>
        <v/>
      </c>
      <c r="G2391" s="12" t="str">
        <f>IF(OR($A2391="",$F2391=""),"",DATE(YEAR($A2391),MONTH($A2391),$F2391))</f>
        <v/>
      </c>
      <c r="H2391" s="13" t="str">
        <f>IF($C2391="","",VLOOKUP($C2391,Baux!$A:$K,6,FALSE))</f>
        <v/>
      </c>
      <c r="I2391" s="13" t="str">
        <f>IF($C2391="","",VLOOKUP($C2391,Baux!$A:$K,7,FALSE))</f>
        <v/>
      </c>
      <c r="J2391" s="13" t="str">
        <f>IF($C2391="","",$H2391+$I2391)</f>
        <v/>
      </c>
      <c r="K2391" s="13" t="str">
        <f>IF($C2391="","",SUMIFS(Banque_Transactions!$E:$E,Banque_Transactions!$G:$G,$C2391&amp;"-"&amp;$B2391))</f>
        <v/>
      </c>
      <c r="L2391" s="13" t="str">
        <f>IF($C2391="","",$J2391-$K2391)</f>
        <v/>
      </c>
      <c r="M2391" t="str">
        <f>IF($C2391="","",IF($L2391&lt;=0,"Payé",IF($K2391=0,"Impayé","Partiel")))</f>
        <v/>
      </c>
    </row>
    <row r="2392" spans="1:13" ht="15">
      <c r="A2392" s="17"/>
      <c r="B2392" t="str">
        <f>IF($A2392="","",YEAR($A2392)*100+MONTH($A2392))</f>
        <v/>
      </c>
      <c r="D2392" t="str">
        <f>IF($C2392="","",VLOOKUP($C2392,Baux!$A:$K,2,FALSE))</f>
        <v/>
      </c>
      <c r="E2392" t="str">
        <f>IF($C2392="","",VLOOKUP(VLOOKUP($C2392,Baux!$A:$K,3,FALSE),Locataires!$A:$I,2,FALSE))</f>
        <v/>
      </c>
      <c r="F2392" t="str">
        <f>IF($C2392="","",VLOOKUP($C2392,Baux!$A:$K,8,FALSE))</f>
        <v/>
      </c>
      <c r="G2392" s="12" t="str">
        <f>IF(OR($A2392="",$F2392=""),"",DATE(YEAR($A2392),MONTH($A2392),$F2392))</f>
        <v/>
      </c>
      <c r="H2392" s="13" t="str">
        <f>IF($C2392="","",VLOOKUP($C2392,Baux!$A:$K,6,FALSE))</f>
        <v/>
      </c>
      <c r="I2392" s="13" t="str">
        <f>IF($C2392="","",VLOOKUP($C2392,Baux!$A:$K,7,FALSE))</f>
        <v/>
      </c>
      <c r="J2392" s="13" t="str">
        <f>IF($C2392="","",$H2392+$I2392)</f>
        <v/>
      </c>
      <c r="K2392" s="13" t="str">
        <f>IF($C2392="","",SUMIFS(Banque_Transactions!$E:$E,Banque_Transactions!$G:$G,$C2392&amp;"-"&amp;$B2392))</f>
        <v/>
      </c>
      <c r="L2392" s="13" t="str">
        <f>IF($C2392="","",$J2392-$K2392)</f>
        <v/>
      </c>
      <c r="M2392" t="str">
        <f>IF($C2392="","",IF($L2392&lt;=0,"Payé",IF($K2392=0,"Impayé","Partiel")))</f>
        <v/>
      </c>
    </row>
    <row r="2393" spans="1:13" ht="15">
      <c r="A2393" s="17"/>
      <c r="B2393" t="str">
        <f>IF($A2393="","",YEAR($A2393)*100+MONTH($A2393))</f>
        <v/>
      </c>
      <c r="D2393" t="str">
        <f>IF($C2393="","",VLOOKUP($C2393,Baux!$A:$K,2,FALSE))</f>
        <v/>
      </c>
      <c r="E2393" t="str">
        <f>IF($C2393="","",VLOOKUP(VLOOKUP($C2393,Baux!$A:$K,3,FALSE),Locataires!$A:$I,2,FALSE))</f>
        <v/>
      </c>
      <c r="F2393" t="str">
        <f>IF($C2393="","",VLOOKUP($C2393,Baux!$A:$K,8,FALSE))</f>
        <v/>
      </c>
      <c r="G2393" s="12" t="str">
        <f>IF(OR($A2393="",$F2393=""),"",DATE(YEAR($A2393),MONTH($A2393),$F2393))</f>
        <v/>
      </c>
      <c r="H2393" s="13" t="str">
        <f>IF($C2393="","",VLOOKUP($C2393,Baux!$A:$K,6,FALSE))</f>
        <v/>
      </c>
      <c r="I2393" s="13" t="str">
        <f>IF($C2393="","",VLOOKUP($C2393,Baux!$A:$K,7,FALSE))</f>
        <v/>
      </c>
      <c r="J2393" s="13" t="str">
        <f>IF($C2393="","",$H2393+$I2393)</f>
        <v/>
      </c>
      <c r="K2393" s="13" t="str">
        <f>IF($C2393="","",SUMIFS(Banque_Transactions!$E:$E,Banque_Transactions!$G:$G,$C2393&amp;"-"&amp;$B2393))</f>
        <v/>
      </c>
      <c r="L2393" s="13" t="str">
        <f>IF($C2393="","",$J2393-$K2393)</f>
        <v/>
      </c>
      <c r="M2393" t="str">
        <f>IF($C2393="","",IF($L2393&lt;=0,"Payé",IF($K2393=0,"Impayé","Partiel")))</f>
        <v/>
      </c>
    </row>
    <row r="2394" spans="1:13" ht="15">
      <c r="A2394" s="17"/>
      <c r="B2394" t="str">
        <f>IF($A2394="","",YEAR($A2394)*100+MONTH($A2394))</f>
        <v/>
      </c>
      <c r="D2394" t="str">
        <f>IF($C2394="","",VLOOKUP($C2394,Baux!$A:$K,2,FALSE))</f>
        <v/>
      </c>
      <c r="E2394" t="str">
        <f>IF($C2394="","",VLOOKUP(VLOOKUP($C2394,Baux!$A:$K,3,FALSE),Locataires!$A:$I,2,FALSE))</f>
        <v/>
      </c>
      <c r="F2394" t="str">
        <f>IF($C2394="","",VLOOKUP($C2394,Baux!$A:$K,8,FALSE))</f>
        <v/>
      </c>
      <c r="G2394" s="12" t="str">
        <f>IF(OR($A2394="",$F2394=""),"",DATE(YEAR($A2394),MONTH($A2394),$F2394))</f>
        <v/>
      </c>
      <c r="H2394" s="13" t="str">
        <f>IF($C2394="","",VLOOKUP($C2394,Baux!$A:$K,6,FALSE))</f>
        <v/>
      </c>
      <c r="I2394" s="13" t="str">
        <f>IF($C2394="","",VLOOKUP($C2394,Baux!$A:$K,7,FALSE))</f>
        <v/>
      </c>
      <c r="J2394" s="13" t="str">
        <f>IF($C2394="","",$H2394+$I2394)</f>
        <v/>
      </c>
      <c r="K2394" s="13" t="str">
        <f>IF($C2394="","",SUMIFS(Banque_Transactions!$E:$E,Banque_Transactions!$G:$G,$C2394&amp;"-"&amp;$B2394))</f>
        <v/>
      </c>
      <c r="L2394" s="13" t="str">
        <f>IF($C2394="","",$J2394-$K2394)</f>
        <v/>
      </c>
      <c r="M2394" t="str">
        <f>IF($C2394="","",IF($L2394&lt;=0,"Payé",IF($K2394=0,"Impayé","Partiel")))</f>
        <v/>
      </c>
    </row>
    <row r="2395" spans="1:13" ht="15">
      <c r="A2395" s="17"/>
      <c r="B2395" t="str">
        <f>IF($A2395="","",YEAR($A2395)*100+MONTH($A2395))</f>
        <v/>
      </c>
      <c r="D2395" t="str">
        <f>IF($C2395="","",VLOOKUP($C2395,Baux!$A:$K,2,FALSE))</f>
        <v/>
      </c>
      <c r="E2395" t="str">
        <f>IF($C2395="","",VLOOKUP(VLOOKUP($C2395,Baux!$A:$K,3,FALSE),Locataires!$A:$I,2,FALSE))</f>
        <v/>
      </c>
      <c r="F2395" t="str">
        <f>IF($C2395="","",VLOOKUP($C2395,Baux!$A:$K,8,FALSE))</f>
        <v/>
      </c>
      <c r="G2395" s="12" t="str">
        <f>IF(OR($A2395="",$F2395=""),"",DATE(YEAR($A2395),MONTH($A2395),$F2395))</f>
        <v/>
      </c>
      <c r="H2395" s="13" t="str">
        <f>IF($C2395="","",VLOOKUP($C2395,Baux!$A:$K,6,FALSE))</f>
        <v/>
      </c>
      <c r="I2395" s="13" t="str">
        <f>IF($C2395="","",VLOOKUP($C2395,Baux!$A:$K,7,FALSE))</f>
        <v/>
      </c>
      <c r="J2395" s="13" t="str">
        <f>IF($C2395="","",$H2395+$I2395)</f>
        <v/>
      </c>
      <c r="K2395" s="13" t="str">
        <f>IF($C2395="","",SUMIFS(Banque_Transactions!$E:$E,Banque_Transactions!$G:$G,$C2395&amp;"-"&amp;$B2395))</f>
        <v/>
      </c>
      <c r="L2395" s="13" t="str">
        <f>IF($C2395="","",$J2395-$K2395)</f>
        <v/>
      </c>
      <c r="M2395" t="str">
        <f>IF($C2395="","",IF($L2395&lt;=0,"Payé",IF($K2395=0,"Impayé","Partiel")))</f>
        <v/>
      </c>
    </row>
    <row r="2396" spans="1:13" ht="15">
      <c r="A2396" s="17"/>
      <c r="B2396" t="str">
        <f>IF($A2396="","",YEAR($A2396)*100+MONTH($A2396))</f>
        <v/>
      </c>
      <c r="D2396" t="str">
        <f>IF($C2396="","",VLOOKUP($C2396,Baux!$A:$K,2,FALSE))</f>
        <v/>
      </c>
      <c r="E2396" t="str">
        <f>IF($C2396="","",VLOOKUP(VLOOKUP($C2396,Baux!$A:$K,3,FALSE),Locataires!$A:$I,2,FALSE))</f>
        <v/>
      </c>
      <c r="F2396" t="str">
        <f>IF($C2396="","",VLOOKUP($C2396,Baux!$A:$K,8,FALSE))</f>
        <v/>
      </c>
      <c r="G2396" s="12" t="str">
        <f>IF(OR($A2396="",$F2396=""),"",DATE(YEAR($A2396),MONTH($A2396),$F2396))</f>
        <v/>
      </c>
      <c r="H2396" s="13" t="str">
        <f>IF($C2396="","",VLOOKUP($C2396,Baux!$A:$K,6,FALSE))</f>
        <v/>
      </c>
      <c r="I2396" s="13" t="str">
        <f>IF($C2396="","",VLOOKUP($C2396,Baux!$A:$K,7,FALSE))</f>
        <v/>
      </c>
      <c r="J2396" s="13" t="str">
        <f>IF($C2396="","",$H2396+$I2396)</f>
        <v/>
      </c>
      <c r="K2396" s="13" t="str">
        <f>IF($C2396="","",SUMIFS(Banque_Transactions!$E:$E,Banque_Transactions!$G:$G,$C2396&amp;"-"&amp;$B2396))</f>
        <v/>
      </c>
      <c r="L2396" s="13" t="str">
        <f>IF($C2396="","",$J2396-$K2396)</f>
        <v/>
      </c>
      <c r="M2396" t="str">
        <f>IF($C2396="","",IF($L2396&lt;=0,"Payé",IF($K2396=0,"Impayé","Partiel")))</f>
        <v/>
      </c>
    </row>
    <row r="2397" spans="1:13" ht="15">
      <c r="A2397" s="17"/>
      <c r="B2397" t="str">
        <f>IF($A2397="","",YEAR($A2397)*100+MONTH($A2397))</f>
        <v/>
      </c>
      <c r="D2397" t="str">
        <f>IF($C2397="","",VLOOKUP($C2397,Baux!$A:$K,2,FALSE))</f>
        <v/>
      </c>
      <c r="E2397" t="str">
        <f>IF($C2397="","",VLOOKUP(VLOOKUP($C2397,Baux!$A:$K,3,FALSE),Locataires!$A:$I,2,FALSE))</f>
        <v/>
      </c>
      <c r="F2397" t="str">
        <f>IF($C2397="","",VLOOKUP($C2397,Baux!$A:$K,8,FALSE))</f>
        <v/>
      </c>
      <c r="G2397" s="12" t="str">
        <f>IF(OR($A2397="",$F2397=""),"",DATE(YEAR($A2397),MONTH($A2397),$F2397))</f>
        <v/>
      </c>
      <c r="H2397" s="13" t="str">
        <f>IF($C2397="","",VLOOKUP($C2397,Baux!$A:$K,6,FALSE))</f>
        <v/>
      </c>
      <c r="I2397" s="13" t="str">
        <f>IF($C2397="","",VLOOKUP($C2397,Baux!$A:$K,7,FALSE))</f>
        <v/>
      </c>
      <c r="J2397" s="13" t="str">
        <f>IF($C2397="","",$H2397+$I2397)</f>
        <v/>
      </c>
      <c r="K2397" s="13" t="str">
        <f>IF($C2397="","",SUMIFS(Banque_Transactions!$E:$E,Banque_Transactions!$G:$G,$C2397&amp;"-"&amp;$B2397))</f>
        <v/>
      </c>
      <c r="L2397" s="13" t="str">
        <f>IF($C2397="","",$J2397-$K2397)</f>
        <v/>
      </c>
      <c r="M2397" t="str">
        <f>IF($C2397="","",IF($L2397&lt;=0,"Payé",IF($K2397=0,"Impayé","Partiel")))</f>
        <v/>
      </c>
    </row>
    <row r="2398" spans="1:13" ht="15">
      <c r="A2398" s="17"/>
      <c r="B2398" t="str">
        <f>IF($A2398="","",YEAR($A2398)*100+MONTH($A2398))</f>
        <v/>
      </c>
      <c r="D2398" t="str">
        <f>IF($C2398="","",VLOOKUP($C2398,Baux!$A:$K,2,FALSE))</f>
        <v/>
      </c>
      <c r="E2398" t="str">
        <f>IF($C2398="","",VLOOKUP(VLOOKUP($C2398,Baux!$A:$K,3,FALSE),Locataires!$A:$I,2,FALSE))</f>
        <v/>
      </c>
      <c r="F2398" t="str">
        <f>IF($C2398="","",VLOOKUP($C2398,Baux!$A:$K,8,FALSE))</f>
        <v/>
      </c>
      <c r="G2398" s="12" t="str">
        <f>IF(OR($A2398="",$F2398=""),"",DATE(YEAR($A2398),MONTH($A2398),$F2398))</f>
        <v/>
      </c>
      <c r="H2398" s="13" t="str">
        <f>IF($C2398="","",VLOOKUP($C2398,Baux!$A:$K,6,FALSE))</f>
        <v/>
      </c>
      <c r="I2398" s="13" t="str">
        <f>IF($C2398="","",VLOOKUP($C2398,Baux!$A:$K,7,FALSE))</f>
        <v/>
      </c>
      <c r="J2398" s="13" t="str">
        <f>IF($C2398="","",$H2398+$I2398)</f>
        <v/>
      </c>
      <c r="K2398" s="13" t="str">
        <f>IF($C2398="","",SUMIFS(Banque_Transactions!$E:$E,Banque_Transactions!$G:$G,$C2398&amp;"-"&amp;$B2398))</f>
        <v/>
      </c>
      <c r="L2398" s="13" t="str">
        <f>IF($C2398="","",$J2398-$K2398)</f>
        <v/>
      </c>
      <c r="M2398" t="str">
        <f>IF($C2398="","",IF($L2398&lt;=0,"Payé",IF($K2398=0,"Impayé","Partiel")))</f>
        <v/>
      </c>
    </row>
    <row r="2399" spans="1:13" ht="15">
      <c r="A2399" s="17"/>
      <c r="B2399" t="str">
        <f>IF($A2399="","",YEAR($A2399)*100+MONTH($A2399))</f>
        <v/>
      </c>
      <c r="D2399" t="str">
        <f>IF($C2399="","",VLOOKUP($C2399,Baux!$A:$K,2,FALSE))</f>
        <v/>
      </c>
      <c r="E2399" t="str">
        <f>IF($C2399="","",VLOOKUP(VLOOKUP($C2399,Baux!$A:$K,3,FALSE),Locataires!$A:$I,2,FALSE))</f>
        <v/>
      </c>
      <c r="F2399" t="str">
        <f>IF($C2399="","",VLOOKUP($C2399,Baux!$A:$K,8,FALSE))</f>
        <v/>
      </c>
      <c r="G2399" s="12" t="str">
        <f>IF(OR($A2399="",$F2399=""),"",DATE(YEAR($A2399),MONTH($A2399),$F2399))</f>
        <v/>
      </c>
      <c r="H2399" s="13" t="str">
        <f>IF($C2399="","",VLOOKUP($C2399,Baux!$A:$K,6,FALSE))</f>
        <v/>
      </c>
      <c r="I2399" s="13" t="str">
        <f>IF($C2399="","",VLOOKUP($C2399,Baux!$A:$K,7,FALSE))</f>
        <v/>
      </c>
      <c r="J2399" s="13" t="str">
        <f>IF($C2399="","",$H2399+$I2399)</f>
        <v/>
      </c>
      <c r="K2399" s="13" t="str">
        <f>IF($C2399="","",SUMIFS(Banque_Transactions!$E:$E,Banque_Transactions!$G:$G,$C2399&amp;"-"&amp;$B2399))</f>
        <v/>
      </c>
      <c r="L2399" s="13" t="str">
        <f>IF($C2399="","",$J2399-$K2399)</f>
        <v/>
      </c>
      <c r="M2399" t="str">
        <f>IF($C2399="","",IF($L2399&lt;=0,"Payé",IF($K2399=0,"Impayé","Partiel")))</f>
        <v/>
      </c>
    </row>
    <row r="2400" spans="1:13" ht="15">
      <c r="A2400" s="17"/>
      <c r="B2400" t="str">
        <f>IF($A2400="","",YEAR($A2400)*100+MONTH($A2400))</f>
        <v/>
      </c>
      <c r="D2400" t="str">
        <f>IF($C2400="","",VLOOKUP($C2400,Baux!$A:$K,2,FALSE))</f>
        <v/>
      </c>
      <c r="E2400" t="str">
        <f>IF($C2400="","",VLOOKUP(VLOOKUP($C2400,Baux!$A:$K,3,FALSE),Locataires!$A:$I,2,FALSE))</f>
        <v/>
      </c>
      <c r="F2400" t="str">
        <f>IF($C2400="","",VLOOKUP($C2400,Baux!$A:$K,8,FALSE))</f>
        <v/>
      </c>
      <c r="G2400" s="12" t="str">
        <f>IF(OR($A2400="",$F2400=""),"",DATE(YEAR($A2400),MONTH($A2400),$F2400))</f>
        <v/>
      </c>
      <c r="H2400" s="13" t="str">
        <f>IF($C2400="","",VLOOKUP($C2400,Baux!$A:$K,6,FALSE))</f>
        <v/>
      </c>
      <c r="I2400" s="13" t="str">
        <f>IF($C2400="","",VLOOKUP($C2400,Baux!$A:$K,7,FALSE))</f>
        <v/>
      </c>
      <c r="J2400" s="13" t="str">
        <f>IF($C2400="","",$H2400+$I2400)</f>
        <v/>
      </c>
      <c r="K2400" s="13" t="str">
        <f>IF($C2400="","",SUMIFS(Banque_Transactions!$E:$E,Banque_Transactions!$G:$G,$C2400&amp;"-"&amp;$B2400))</f>
        <v/>
      </c>
      <c r="L2400" s="13" t="str">
        <f>IF($C2400="","",$J2400-$K2400)</f>
        <v/>
      </c>
      <c r="M2400" t="str">
        <f>IF($C2400="","",IF($L2400&lt;=0,"Payé",IF($K2400=0,"Impayé","Partiel")))</f>
        <v/>
      </c>
    </row>
    <row r="2401" spans="1:13" ht="15">
      <c r="A2401" s="17"/>
      <c r="B2401" t="str">
        <f>IF($A2401="","",YEAR($A2401)*100+MONTH($A2401))</f>
        <v/>
      </c>
      <c r="D2401" t="str">
        <f>IF($C2401="","",VLOOKUP($C2401,Baux!$A:$K,2,FALSE))</f>
        <v/>
      </c>
      <c r="E2401" t="str">
        <f>IF($C2401="","",VLOOKUP(VLOOKUP($C2401,Baux!$A:$K,3,FALSE),Locataires!$A:$I,2,FALSE))</f>
        <v/>
      </c>
      <c r="F2401" t="str">
        <f>IF($C2401="","",VLOOKUP($C2401,Baux!$A:$K,8,FALSE))</f>
        <v/>
      </c>
      <c r="G2401" s="12" t="str">
        <f>IF(OR($A2401="",$F2401=""),"",DATE(YEAR($A2401),MONTH($A2401),$F2401))</f>
        <v/>
      </c>
      <c r="H2401" s="13" t="str">
        <f>IF($C2401="","",VLOOKUP($C2401,Baux!$A:$K,6,FALSE))</f>
        <v/>
      </c>
      <c r="I2401" s="13" t="str">
        <f>IF($C2401="","",VLOOKUP($C2401,Baux!$A:$K,7,FALSE))</f>
        <v/>
      </c>
      <c r="J2401" s="13" t="str">
        <f>IF($C2401="","",$H2401+$I2401)</f>
        <v/>
      </c>
      <c r="K2401" s="13" t="str">
        <f>IF($C2401="","",SUMIFS(Banque_Transactions!$E:$E,Banque_Transactions!$G:$G,$C2401&amp;"-"&amp;$B2401))</f>
        <v/>
      </c>
      <c r="L2401" s="13" t="str">
        <f>IF($C2401="","",$J2401-$K2401)</f>
        <v/>
      </c>
      <c r="M2401" t="str">
        <f>IF($C2401="","",IF($L2401&lt;=0,"Payé",IF($K2401=0,"Impayé","Partiel")))</f>
        <v/>
      </c>
    </row>
    <row r="2402" spans="1:13" ht="15">
      <c r="A2402" s="17"/>
      <c r="B2402" t="str">
        <f>IF($A2402="","",YEAR($A2402)*100+MONTH($A2402))</f>
        <v/>
      </c>
      <c r="D2402" t="str">
        <f>IF($C2402="","",VLOOKUP($C2402,Baux!$A:$K,2,FALSE))</f>
        <v/>
      </c>
      <c r="E2402" t="str">
        <f>IF($C2402="","",VLOOKUP(VLOOKUP($C2402,Baux!$A:$K,3,FALSE),Locataires!$A:$I,2,FALSE))</f>
        <v/>
      </c>
      <c r="F2402" t="str">
        <f>IF($C2402="","",VLOOKUP($C2402,Baux!$A:$K,8,FALSE))</f>
        <v/>
      </c>
      <c r="G2402" s="12" t="str">
        <f>IF(OR($A2402="",$F2402=""),"",DATE(YEAR($A2402),MONTH($A2402),$F2402))</f>
        <v/>
      </c>
      <c r="H2402" s="13" t="str">
        <f>IF($C2402="","",VLOOKUP($C2402,Baux!$A:$K,6,FALSE))</f>
        <v/>
      </c>
      <c r="I2402" s="13" t="str">
        <f>IF($C2402="","",VLOOKUP($C2402,Baux!$A:$K,7,FALSE))</f>
        <v/>
      </c>
      <c r="J2402" s="13" t="str">
        <f>IF($C2402="","",$H2402+$I2402)</f>
        <v/>
      </c>
      <c r="K2402" s="13" t="str">
        <f>IF($C2402="","",SUMIFS(Banque_Transactions!$E:$E,Banque_Transactions!$G:$G,$C2402&amp;"-"&amp;$B2402))</f>
        <v/>
      </c>
      <c r="L2402" s="13" t="str">
        <f>IF($C2402="","",$J2402-$K2402)</f>
        <v/>
      </c>
      <c r="M2402" t="str">
        <f>IF($C2402="","",IF($L2402&lt;=0,"Payé",IF($K2402=0,"Impayé","Partiel")))</f>
        <v/>
      </c>
    </row>
    <row r="2403" spans="1:13" ht="15">
      <c r="A2403" s="17"/>
      <c r="B2403" t="str">
        <f>IF($A2403="","",YEAR($A2403)*100+MONTH($A2403))</f>
        <v/>
      </c>
      <c r="D2403" t="str">
        <f>IF($C2403="","",VLOOKUP($C2403,Baux!$A:$K,2,FALSE))</f>
        <v/>
      </c>
      <c r="E2403" t="str">
        <f>IF($C2403="","",VLOOKUP(VLOOKUP($C2403,Baux!$A:$K,3,FALSE),Locataires!$A:$I,2,FALSE))</f>
        <v/>
      </c>
      <c r="F2403" t="str">
        <f>IF($C2403="","",VLOOKUP($C2403,Baux!$A:$K,8,FALSE))</f>
        <v/>
      </c>
      <c r="G2403" s="12" t="str">
        <f>IF(OR($A2403="",$F2403=""),"",DATE(YEAR($A2403),MONTH($A2403),$F2403))</f>
        <v/>
      </c>
      <c r="H2403" s="13" t="str">
        <f>IF($C2403="","",VLOOKUP($C2403,Baux!$A:$K,6,FALSE))</f>
        <v/>
      </c>
      <c r="I2403" s="13" t="str">
        <f>IF($C2403="","",VLOOKUP($C2403,Baux!$A:$K,7,FALSE))</f>
        <v/>
      </c>
      <c r="J2403" s="13" t="str">
        <f>IF($C2403="","",$H2403+$I2403)</f>
        <v/>
      </c>
      <c r="K2403" s="13" t="str">
        <f>IF($C2403="","",SUMIFS(Banque_Transactions!$E:$E,Banque_Transactions!$G:$G,$C2403&amp;"-"&amp;$B2403))</f>
        <v/>
      </c>
      <c r="L2403" s="13" t="str">
        <f>IF($C2403="","",$J2403-$K2403)</f>
        <v/>
      </c>
      <c r="M2403" t="str">
        <f>IF($C2403="","",IF($L2403&lt;=0,"Payé",IF($K2403=0,"Impayé","Partiel")))</f>
        <v/>
      </c>
    </row>
    <row r="2404" spans="1:13" ht="15">
      <c r="A2404" s="17"/>
      <c r="B2404" t="str">
        <f>IF($A2404="","",YEAR($A2404)*100+MONTH($A2404))</f>
        <v/>
      </c>
      <c r="D2404" t="str">
        <f>IF($C2404="","",VLOOKUP($C2404,Baux!$A:$K,2,FALSE))</f>
        <v/>
      </c>
      <c r="E2404" t="str">
        <f>IF($C2404="","",VLOOKUP(VLOOKUP($C2404,Baux!$A:$K,3,FALSE),Locataires!$A:$I,2,FALSE))</f>
        <v/>
      </c>
      <c r="F2404" t="str">
        <f>IF($C2404="","",VLOOKUP($C2404,Baux!$A:$K,8,FALSE))</f>
        <v/>
      </c>
      <c r="G2404" s="12" t="str">
        <f>IF(OR($A2404="",$F2404=""),"",DATE(YEAR($A2404),MONTH($A2404),$F2404))</f>
        <v/>
      </c>
      <c r="H2404" s="13" t="str">
        <f>IF($C2404="","",VLOOKUP($C2404,Baux!$A:$K,6,FALSE))</f>
        <v/>
      </c>
      <c r="I2404" s="13" t="str">
        <f>IF($C2404="","",VLOOKUP($C2404,Baux!$A:$K,7,FALSE))</f>
        <v/>
      </c>
      <c r="J2404" s="13" t="str">
        <f>IF($C2404="","",$H2404+$I2404)</f>
        <v/>
      </c>
      <c r="K2404" s="13" t="str">
        <f>IF($C2404="","",SUMIFS(Banque_Transactions!$E:$E,Banque_Transactions!$G:$G,$C2404&amp;"-"&amp;$B2404))</f>
        <v/>
      </c>
      <c r="L2404" s="13" t="str">
        <f>IF($C2404="","",$J2404-$K2404)</f>
        <v/>
      </c>
      <c r="M2404" t="str">
        <f>IF($C2404="","",IF($L2404&lt;=0,"Payé",IF($K2404=0,"Impayé","Partiel")))</f>
        <v/>
      </c>
    </row>
    <row r="2405" spans="1:13" ht="15">
      <c r="A2405" s="17"/>
      <c r="B2405" t="str">
        <f>IF($A2405="","",YEAR($A2405)*100+MONTH($A2405))</f>
        <v/>
      </c>
      <c r="D2405" t="str">
        <f>IF($C2405="","",VLOOKUP($C2405,Baux!$A:$K,2,FALSE))</f>
        <v/>
      </c>
      <c r="E2405" t="str">
        <f>IF($C2405="","",VLOOKUP(VLOOKUP($C2405,Baux!$A:$K,3,FALSE),Locataires!$A:$I,2,FALSE))</f>
        <v/>
      </c>
      <c r="F2405" t="str">
        <f>IF($C2405="","",VLOOKUP($C2405,Baux!$A:$K,8,FALSE))</f>
        <v/>
      </c>
      <c r="G2405" s="12" t="str">
        <f>IF(OR($A2405="",$F2405=""),"",DATE(YEAR($A2405),MONTH($A2405),$F2405))</f>
        <v/>
      </c>
      <c r="H2405" s="13" t="str">
        <f>IF($C2405="","",VLOOKUP($C2405,Baux!$A:$K,6,FALSE))</f>
        <v/>
      </c>
      <c r="I2405" s="13" t="str">
        <f>IF($C2405="","",VLOOKUP($C2405,Baux!$A:$K,7,FALSE))</f>
        <v/>
      </c>
      <c r="J2405" s="13" t="str">
        <f>IF($C2405="","",$H2405+$I2405)</f>
        <v/>
      </c>
      <c r="K2405" s="13" t="str">
        <f>IF($C2405="","",SUMIFS(Banque_Transactions!$E:$E,Banque_Transactions!$G:$G,$C2405&amp;"-"&amp;$B2405))</f>
        <v/>
      </c>
      <c r="L2405" s="13" t="str">
        <f>IF($C2405="","",$J2405-$K2405)</f>
        <v/>
      </c>
      <c r="M2405" t="str">
        <f>IF($C2405="","",IF($L2405&lt;=0,"Payé",IF($K2405=0,"Impayé","Partiel")))</f>
        <v/>
      </c>
    </row>
    <row r="2406" spans="1:13" ht="15">
      <c r="A2406" s="17"/>
      <c r="B2406" t="str">
        <f>IF($A2406="","",YEAR($A2406)*100+MONTH($A2406))</f>
        <v/>
      </c>
      <c r="D2406" t="str">
        <f>IF($C2406="","",VLOOKUP($C2406,Baux!$A:$K,2,FALSE))</f>
        <v/>
      </c>
      <c r="E2406" t="str">
        <f>IF($C2406="","",VLOOKUP(VLOOKUP($C2406,Baux!$A:$K,3,FALSE),Locataires!$A:$I,2,FALSE))</f>
        <v/>
      </c>
      <c r="F2406" t="str">
        <f>IF($C2406="","",VLOOKUP($C2406,Baux!$A:$K,8,FALSE))</f>
        <v/>
      </c>
      <c r="G2406" s="12" t="str">
        <f>IF(OR($A2406="",$F2406=""),"",DATE(YEAR($A2406),MONTH($A2406),$F2406))</f>
        <v/>
      </c>
      <c r="H2406" s="13" t="str">
        <f>IF($C2406="","",VLOOKUP($C2406,Baux!$A:$K,6,FALSE))</f>
        <v/>
      </c>
      <c r="I2406" s="13" t="str">
        <f>IF($C2406="","",VLOOKUP($C2406,Baux!$A:$K,7,FALSE))</f>
        <v/>
      </c>
      <c r="J2406" s="13" t="str">
        <f>IF($C2406="","",$H2406+$I2406)</f>
        <v/>
      </c>
      <c r="K2406" s="13" t="str">
        <f>IF($C2406="","",SUMIFS(Banque_Transactions!$E:$E,Banque_Transactions!$G:$G,$C2406&amp;"-"&amp;$B2406))</f>
        <v/>
      </c>
      <c r="L2406" s="13" t="str">
        <f>IF($C2406="","",$J2406-$K2406)</f>
        <v/>
      </c>
      <c r="M2406" t="str">
        <f>IF($C2406="","",IF($L2406&lt;=0,"Payé",IF($K2406=0,"Impayé","Partiel")))</f>
        <v/>
      </c>
    </row>
    <row r="2407" spans="1:13" ht="15">
      <c r="A2407" s="17"/>
      <c r="B2407" t="str">
        <f>IF($A2407="","",YEAR($A2407)*100+MONTH($A2407))</f>
        <v/>
      </c>
      <c r="D2407" t="str">
        <f>IF($C2407="","",VLOOKUP($C2407,Baux!$A:$K,2,FALSE))</f>
        <v/>
      </c>
      <c r="E2407" t="str">
        <f>IF($C2407="","",VLOOKUP(VLOOKUP($C2407,Baux!$A:$K,3,FALSE),Locataires!$A:$I,2,FALSE))</f>
        <v/>
      </c>
      <c r="F2407" t="str">
        <f>IF($C2407="","",VLOOKUP($C2407,Baux!$A:$K,8,FALSE))</f>
        <v/>
      </c>
      <c r="G2407" s="12" t="str">
        <f>IF(OR($A2407="",$F2407=""),"",DATE(YEAR($A2407),MONTH($A2407),$F2407))</f>
        <v/>
      </c>
      <c r="H2407" s="13" t="str">
        <f>IF($C2407="","",VLOOKUP($C2407,Baux!$A:$K,6,FALSE))</f>
        <v/>
      </c>
      <c r="I2407" s="13" t="str">
        <f>IF($C2407="","",VLOOKUP($C2407,Baux!$A:$K,7,FALSE))</f>
        <v/>
      </c>
      <c r="J2407" s="13" t="str">
        <f>IF($C2407="","",$H2407+$I2407)</f>
        <v/>
      </c>
      <c r="K2407" s="13" t="str">
        <f>IF($C2407="","",SUMIFS(Banque_Transactions!$E:$E,Banque_Transactions!$G:$G,$C2407&amp;"-"&amp;$B2407))</f>
        <v/>
      </c>
      <c r="L2407" s="13" t="str">
        <f>IF($C2407="","",$J2407-$K2407)</f>
        <v/>
      </c>
      <c r="M2407" t="str">
        <f>IF($C2407="","",IF($L2407&lt;=0,"Payé",IF($K2407=0,"Impayé","Partiel")))</f>
        <v/>
      </c>
    </row>
    <row r="2408" spans="1:13" ht="15">
      <c r="A2408" s="17"/>
      <c r="B2408" t="str">
        <f>IF($A2408="","",YEAR($A2408)*100+MONTH($A2408))</f>
        <v/>
      </c>
      <c r="D2408" t="str">
        <f>IF($C2408="","",VLOOKUP($C2408,Baux!$A:$K,2,FALSE))</f>
        <v/>
      </c>
      <c r="E2408" t="str">
        <f>IF($C2408="","",VLOOKUP(VLOOKUP($C2408,Baux!$A:$K,3,FALSE),Locataires!$A:$I,2,FALSE))</f>
        <v/>
      </c>
      <c r="F2408" t="str">
        <f>IF($C2408="","",VLOOKUP($C2408,Baux!$A:$K,8,FALSE))</f>
        <v/>
      </c>
      <c r="G2408" s="12" t="str">
        <f>IF(OR($A2408="",$F2408=""),"",DATE(YEAR($A2408),MONTH($A2408),$F2408))</f>
        <v/>
      </c>
      <c r="H2408" s="13" t="str">
        <f>IF($C2408="","",VLOOKUP($C2408,Baux!$A:$K,6,FALSE))</f>
        <v/>
      </c>
      <c r="I2408" s="13" t="str">
        <f>IF($C2408="","",VLOOKUP($C2408,Baux!$A:$K,7,FALSE))</f>
        <v/>
      </c>
      <c r="J2408" s="13" t="str">
        <f>IF($C2408="","",$H2408+$I2408)</f>
        <v/>
      </c>
      <c r="K2408" s="13" t="str">
        <f>IF($C2408="","",SUMIFS(Banque_Transactions!$E:$E,Banque_Transactions!$G:$G,$C2408&amp;"-"&amp;$B2408))</f>
        <v/>
      </c>
      <c r="L2408" s="13" t="str">
        <f>IF($C2408="","",$J2408-$K2408)</f>
        <v/>
      </c>
      <c r="M2408" t="str">
        <f>IF($C2408="","",IF($L2408&lt;=0,"Payé",IF($K2408=0,"Impayé","Partiel")))</f>
        <v/>
      </c>
    </row>
    <row r="2409" spans="1:13" ht="15">
      <c r="A2409" s="17"/>
      <c r="B2409" t="str">
        <f>IF($A2409="","",YEAR($A2409)*100+MONTH($A2409))</f>
        <v/>
      </c>
      <c r="D2409" t="str">
        <f>IF($C2409="","",VLOOKUP($C2409,Baux!$A:$K,2,FALSE))</f>
        <v/>
      </c>
      <c r="E2409" t="str">
        <f>IF($C2409="","",VLOOKUP(VLOOKUP($C2409,Baux!$A:$K,3,FALSE),Locataires!$A:$I,2,FALSE))</f>
        <v/>
      </c>
      <c r="F2409" t="str">
        <f>IF($C2409="","",VLOOKUP($C2409,Baux!$A:$K,8,FALSE))</f>
        <v/>
      </c>
      <c r="G2409" s="12" t="str">
        <f>IF(OR($A2409="",$F2409=""),"",DATE(YEAR($A2409),MONTH($A2409),$F2409))</f>
        <v/>
      </c>
      <c r="H2409" s="13" t="str">
        <f>IF($C2409="","",VLOOKUP($C2409,Baux!$A:$K,6,FALSE))</f>
        <v/>
      </c>
      <c r="I2409" s="13" t="str">
        <f>IF($C2409="","",VLOOKUP($C2409,Baux!$A:$K,7,FALSE))</f>
        <v/>
      </c>
      <c r="J2409" s="13" t="str">
        <f>IF($C2409="","",$H2409+$I2409)</f>
        <v/>
      </c>
      <c r="K2409" s="13" t="str">
        <f>IF($C2409="","",SUMIFS(Banque_Transactions!$E:$E,Banque_Transactions!$G:$G,$C2409&amp;"-"&amp;$B2409))</f>
        <v/>
      </c>
      <c r="L2409" s="13" t="str">
        <f>IF($C2409="","",$J2409-$K2409)</f>
        <v/>
      </c>
      <c r="M2409" t="str">
        <f>IF($C2409="","",IF($L2409&lt;=0,"Payé",IF($K2409=0,"Impayé","Partiel")))</f>
        <v/>
      </c>
    </row>
    <row r="2410" spans="1:13" ht="15">
      <c r="A2410" s="17"/>
      <c r="B2410" t="str">
        <f>IF($A2410="","",YEAR($A2410)*100+MONTH($A2410))</f>
        <v/>
      </c>
      <c r="D2410" t="str">
        <f>IF($C2410="","",VLOOKUP($C2410,Baux!$A:$K,2,FALSE))</f>
        <v/>
      </c>
      <c r="E2410" t="str">
        <f>IF($C2410="","",VLOOKUP(VLOOKUP($C2410,Baux!$A:$K,3,FALSE),Locataires!$A:$I,2,FALSE))</f>
        <v/>
      </c>
      <c r="F2410" t="str">
        <f>IF($C2410="","",VLOOKUP($C2410,Baux!$A:$K,8,FALSE))</f>
        <v/>
      </c>
      <c r="G2410" s="12" t="str">
        <f>IF(OR($A2410="",$F2410=""),"",DATE(YEAR($A2410),MONTH($A2410),$F2410))</f>
        <v/>
      </c>
      <c r="H2410" s="13" t="str">
        <f>IF($C2410="","",VLOOKUP($C2410,Baux!$A:$K,6,FALSE))</f>
        <v/>
      </c>
      <c r="I2410" s="13" t="str">
        <f>IF($C2410="","",VLOOKUP($C2410,Baux!$A:$K,7,FALSE))</f>
        <v/>
      </c>
      <c r="J2410" s="13" t="str">
        <f>IF($C2410="","",$H2410+$I2410)</f>
        <v/>
      </c>
      <c r="K2410" s="13" t="str">
        <f>IF($C2410="","",SUMIFS(Banque_Transactions!$E:$E,Banque_Transactions!$G:$G,$C2410&amp;"-"&amp;$B2410))</f>
        <v/>
      </c>
      <c r="L2410" s="13" t="str">
        <f>IF($C2410="","",$J2410-$K2410)</f>
        <v/>
      </c>
      <c r="M2410" t="str">
        <f>IF($C2410="","",IF($L2410&lt;=0,"Payé",IF($K2410=0,"Impayé","Partiel")))</f>
        <v/>
      </c>
    </row>
    <row r="2411" spans="1:13" ht="15">
      <c r="A2411" s="17"/>
      <c r="B2411" t="str">
        <f>IF($A2411="","",YEAR($A2411)*100+MONTH($A2411))</f>
        <v/>
      </c>
      <c r="D2411" t="str">
        <f>IF($C2411="","",VLOOKUP($C2411,Baux!$A:$K,2,FALSE))</f>
        <v/>
      </c>
      <c r="E2411" t="str">
        <f>IF($C2411="","",VLOOKUP(VLOOKUP($C2411,Baux!$A:$K,3,FALSE),Locataires!$A:$I,2,FALSE))</f>
        <v/>
      </c>
      <c r="F2411" t="str">
        <f>IF($C2411="","",VLOOKUP($C2411,Baux!$A:$K,8,FALSE))</f>
        <v/>
      </c>
      <c r="G2411" s="12" t="str">
        <f>IF(OR($A2411="",$F2411=""),"",DATE(YEAR($A2411),MONTH($A2411),$F2411))</f>
        <v/>
      </c>
      <c r="H2411" s="13" t="str">
        <f>IF($C2411="","",VLOOKUP($C2411,Baux!$A:$K,6,FALSE))</f>
        <v/>
      </c>
      <c r="I2411" s="13" t="str">
        <f>IF($C2411="","",VLOOKUP($C2411,Baux!$A:$K,7,FALSE))</f>
        <v/>
      </c>
      <c r="J2411" s="13" t="str">
        <f>IF($C2411="","",$H2411+$I2411)</f>
        <v/>
      </c>
      <c r="K2411" s="13" t="str">
        <f>IF($C2411="","",SUMIFS(Banque_Transactions!$E:$E,Banque_Transactions!$G:$G,$C2411&amp;"-"&amp;$B2411))</f>
        <v/>
      </c>
      <c r="L2411" s="13" t="str">
        <f>IF($C2411="","",$J2411-$K2411)</f>
        <v/>
      </c>
      <c r="M2411" t="str">
        <f>IF($C2411="","",IF($L2411&lt;=0,"Payé",IF($K2411=0,"Impayé","Partiel")))</f>
        <v/>
      </c>
    </row>
    <row r="2412" spans="1:13" ht="15">
      <c r="A2412" s="17"/>
      <c r="B2412" t="str">
        <f>IF($A2412="","",YEAR($A2412)*100+MONTH($A2412))</f>
        <v/>
      </c>
      <c r="D2412" t="str">
        <f>IF($C2412="","",VLOOKUP($C2412,Baux!$A:$K,2,FALSE))</f>
        <v/>
      </c>
      <c r="E2412" t="str">
        <f>IF($C2412="","",VLOOKUP(VLOOKUP($C2412,Baux!$A:$K,3,FALSE),Locataires!$A:$I,2,FALSE))</f>
        <v/>
      </c>
      <c r="F2412" t="str">
        <f>IF($C2412="","",VLOOKUP($C2412,Baux!$A:$K,8,FALSE))</f>
        <v/>
      </c>
      <c r="G2412" s="12" t="str">
        <f>IF(OR($A2412="",$F2412=""),"",DATE(YEAR($A2412),MONTH($A2412),$F2412))</f>
        <v/>
      </c>
      <c r="H2412" s="13" t="str">
        <f>IF($C2412="","",VLOOKUP($C2412,Baux!$A:$K,6,FALSE))</f>
        <v/>
      </c>
      <c r="I2412" s="13" t="str">
        <f>IF($C2412="","",VLOOKUP($C2412,Baux!$A:$K,7,FALSE))</f>
        <v/>
      </c>
      <c r="J2412" s="13" t="str">
        <f>IF($C2412="","",$H2412+$I2412)</f>
        <v/>
      </c>
      <c r="K2412" s="13" t="str">
        <f>IF($C2412="","",SUMIFS(Banque_Transactions!$E:$E,Banque_Transactions!$G:$G,$C2412&amp;"-"&amp;$B2412))</f>
        <v/>
      </c>
      <c r="L2412" s="13" t="str">
        <f>IF($C2412="","",$J2412-$K2412)</f>
        <v/>
      </c>
      <c r="M2412" t="str">
        <f>IF($C2412="","",IF($L2412&lt;=0,"Payé",IF($K2412=0,"Impayé","Partiel")))</f>
        <v/>
      </c>
    </row>
    <row r="2413" spans="1:13" ht="15">
      <c r="A2413" s="17"/>
      <c r="B2413" t="str">
        <f>IF($A2413="","",YEAR($A2413)*100+MONTH($A2413))</f>
        <v/>
      </c>
      <c r="D2413" t="str">
        <f>IF($C2413="","",VLOOKUP($C2413,Baux!$A:$K,2,FALSE))</f>
        <v/>
      </c>
      <c r="E2413" t="str">
        <f>IF($C2413="","",VLOOKUP(VLOOKUP($C2413,Baux!$A:$K,3,FALSE),Locataires!$A:$I,2,FALSE))</f>
        <v/>
      </c>
      <c r="F2413" t="str">
        <f>IF($C2413="","",VLOOKUP($C2413,Baux!$A:$K,8,FALSE))</f>
        <v/>
      </c>
      <c r="G2413" s="12" t="str">
        <f>IF(OR($A2413="",$F2413=""),"",DATE(YEAR($A2413),MONTH($A2413),$F2413))</f>
        <v/>
      </c>
      <c r="H2413" s="13" t="str">
        <f>IF($C2413="","",VLOOKUP($C2413,Baux!$A:$K,6,FALSE))</f>
        <v/>
      </c>
      <c r="I2413" s="13" t="str">
        <f>IF($C2413="","",VLOOKUP($C2413,Baux!$A:$K,7,FALSE))</f>
        <v/>
      </c>
      <c r="J2413" s="13" t="str">
        <f>IF($C2413="","",$H2413+$I2413)</f>
        <v/>
      </c>
      <c r="K2413" s="13" t="str">
        <f>IF($C2413="","",SUMIFS(Banque_Transactions!$E:$E,Banque_Transactions!$G:$G,$C2413&amp;"-"&amp;$B2413))</f>
        <v/>
      </c>
      <c r="L2413" s="13" t="str">
        <f>IF($C2413="","",$J2413-$K2413)</f>
        <v/>
      </c>
      <c r="M2413" t="str">
        <f>IF($C2413="","",IF($L2413&lt;=0,"Payé",IF($K2413=0,"Impayé","Partiel")))</f>
        <v/>
      </c>
    </row>
    <row r="2414" spans="1:13" ht="15">
      <c r="A2414" s="17"/>
      <c r="B2414" t="str">
        <f>IF($A2414="","",YEAR($A2414)*100+MONTH($A2414))</f>
        <v/>
      </c>
      <c r="D2414" t="str">
        <f>IF($C2414="","",VLOOKUP($C2414,Baux!$A:$K,2,FALSE))</f>
        <v/>
      </c>
      <c r="E2414" t="str">
        <f>IF($C2414="","",VLOOKUP(VLOOKUP($C2414,Baux!$A:$K,3,FALSE),Locataires!$A:$I,2,FALSE))</f>
        <v/>
      </c>
      <c r="F2414" t="str">
        <f>IF($C2414="","",VLOOKUP($C2414,Baux!$A:$K,8,FALSE))</f>
        <v/>
      </c>
      <c r="G2414" s="12" t="str">
        <f>IF(OR($A2414="",$F2414=""),"",DATE(YEAR($A2414),MONTH($A2414),$F2414))</f>
        <v/>
      </c>
      <c r="H2414" s="13" t="str">
        <f>IF($C2414="","",VLOOKUP($C2414,Baux!$A:$K,6,FALSE))</f>
        <v/>
      </c>
      <c r="I2414" s="13" t="str">
        <f>IF($C2414="","",VLOOKUP($C2414,Baux!$A:$K,7,FALSE))</f>
        <v/>
      </c>
      <c r="J2414" s="13" t="str">
        <f>IF($C2414="","",$H2414+$I2414)</f>
        <v/>
      </c>
      <c r="K2414" s="13" t="str">
        <f>IF($C2414="","",SUMIFS(Banque_Transactions!$E:$E,Banque_Transactions!$G:$G,$C2414&amp;"-"&amp;$B2414))</f>
        <v/>
      </c>
      <c r="L2414" s="13" t="str">
        <f>IF($C2414="","",$J2414-$K2414)</f>
        <v/>
      </c>
      <c r="M2414" t="str">
        <f>IF($C2414="","",IF($L2414&lt;=0,"Payé",IF($K2414=0,"Impayé","Partiel")))</f>
        <v/>
      </c>
    </row>
    <row r="2415" spans="1:13" ht="15">
      <c r="A2415" s="17"/>
      <c r="B2415" t="str">
        <f>IF($A2415="","",YEAR($A2415)*100+MONTH($A2415))</f>
        <v/>
      </c>
      <c r="D2415" t="str">
        <f>IF($C2415="","",VLOOKUP($C2415,Baux!$A:$K,2,FALSE))</f>
        <v/>
      </c>
      <c r="E2415" t="str">
        <f>IF($C2415="","",VLOOKUP(VLOOKUP($C2415,Baux!$A:$K,3,FALSE),Locataires!$A:$I,2,FALSE))</f>
        <v/>
      </c>
      <c r="F2415" t="str">
        <f>IF($C2415="","",VLOOKUP($C2415,Baux!$A:$K,8,FALSE))</f>
        <v/>
      </c>
      <c r="G2415" s="12" t="str">
        <f>IF(OR($A2415="",$F2415=""),"",DATE(YEAR($A2415),MONTH($A2415),$F2415))</f>
        <v/>
      </c>
      <c r="H2415" s="13" t="str">
        <f>IF($C2415="","",VLOOKUP($C2415,Baux!$A:$K,6,FALSE))</f>
        <v/>
      </c>
      <c r="I2415" s="13" t="str">
        <f>IF($C2415="","",VLOOKUP($C2415,Baux!$A:$K,7,FALSE))</f>
        <v/>
      </c>
      <c r="J2415" s="13" t="str">
        <f>IF($C2415="","",$H2415+$I2415)</f>
        <v/>
      </c>
      <c r="K2415" s="13" t="str">
        <f>IF($C2415="","",SUMIFS(Banque_Transactions!$E:$E,Banque_Transactions!$G:$G,$C2415&amp;"-"&amp;$B2415))</f>
        <v/>
      </c>
      <c r="L2415" s="13" t="str">
        <f>IF($C2415="","",$J2415-$K2415)</f>
        <v/>
      </c>
      <c r="M2415" t="str">
        <f>IF($C2415="","",IF($L2415&lt;=0,"Payé",IF($K2415=0,"Impayé","Partiel")))</f>
        <v/>
      </c>
    </row>
    <row r="2416" spans="1:13" ht="15">
      <c r="A2416" s="17"/>
      <c r="B2416" t="str">
        <f>IF($A2416="","",YEAR($A2416)*100+MONTH($A2416))</f>
        <v/>
      </c>
      <c r="D2416" t="str">
        <f>IF($C2416="","",VLOOKUP($C2416,Baux!$A:$K,2,FALSE))</f>
        <v/>
      </c>
      <c r="E2416" t="str">
        <f>IF($C2416="","",VLOOKUP(VLOOKUP($C2416,Baux!$A:$K,3,FALSE),Locataires!$A:$I,2,FALSE))</f>
        <v/>
      </c>
      <c r="F2416" t="str">
        <f>IF($C2416="","",VLOOKUP($C2416,Baux!$A:$K,8,FALSE))</f>
        <v/>
      </c>
      <c r="G2416" s="12" t="str">
        <f>IF(OR($A2416="",$F2416=""),"",DATE(YEAR($A2416),MONTH($A2416),$F2416))</f>
        <v/>
      </c>
      <c r="H2416" s="13" t="str">
        <f>IF($C2416="","",VLOOKUP($C2416,Baux!$A:$K,6,FALSE))</f>
        <v/>
      </c>
      <c r="I2416" s="13" t="str">
        <f>IF($C2416="","",VLOOKUP($C2416,Baux!$A:$K,7,FALSE))</f>
        <v/>
      </c>
      <c r="J2416" s="13" t="str">
        <f>IF($C2416="","",$H2416+$I2416)</f>
        <v/>
      </c>
      <c r="K2416" s="13" t="str">
        <f>IF($C2416="","",SUMIFS(Banque_Transactions!$E:$E,Banque_Transactions!$G:$G,$C2416&amp;"-"&amp;$B2416))</f>
        <v/>
      </c>
      <c r="L2416" s="13" t="str">
        <f>IF($C2416="","",$J2416-$K2416)</f>
        <v/>
      </c>
      <c r="M2416" t="str">
        <f>IF($C2416="","",IF($L2416&lt;=0,"Payé",IF($K2416=0,"Impayé","Partiel")))</f>
        <v/>
      </c>
    </row>
    <row r="2417" spans="1:13" ht="15">
      <c r="A2417" s="17"/>
      <c r="B2417" t="str">
        <f>IF($A2417="","",YEAR($A2417)*100+MONTH($A2417))</f>
        <v/>
      </c>
      <c r="D2417" t="str">
        <f>IF($C2417="","",VLOOKUP($C2417,Baux!$A:$K,2,FALSE))</f>
        <v/>
      </c>
      <c r="E2417" t="str">
        <f>IF($C2417="","",VLOOKUP(VLOOKUP($C2417,Baux!$A:$K,3,FALSE),Locataires!$A:$I,2,FALSE))</f>
        <v/>
      </c>
      <c r="F2417" t="str">
        <f>IF($C2417="","",VLOOKUP($C2417,Baux!$A:$K,8,FALSE))</f>
        <v/>
      </c>
      <c r="G2417" s="12" t="str">
        <f>IF(OR($A2417="",$F2417=""),"",DATE(YEAR($A2417),MONTH($A2417),$F2417))</f>
        <v/>
      </c>
      <c r="H2417" s="13" t="str">
        <f>IF($C2417="","",VLOOKUP($C2417,Baux!$A:$K,6,FALSE))</f>
        <v/>
      </c>
      <c r="I2417" s="13" t="str">
        <f>IF($C2417="","",VLOOKUP($C2417,Baux!$A:$K,7,FALSE))</f>
        <v/>
      </c>
      <c r="J2417" s="13" t="str">
        <f>IF($C2417="","",$H2417+$I2417)</f>
        <v/>
      </c>
      <c r="K2417" s="13" t="str">
        <f>IF($C2417="","",SUMIFS(Banque_Transactions!$E:$E,Banque_Transactions!$G:$G,$C2417&amp;"-"&amp;$B2417))</f>
        <v/>
      </c>
      <c r="L2417" s="13" t="str">
        <f>IF($C2417="","",$J2417-$K2417)</f>
        <v/>
      </c>
      <c r="M2417" t="str">
        <f>IF($C2417="","",IF($L2417&lt;=0,"Payé",IF($K2417=0,"Impayé","Partiel")))</f>
        <v/>
      </c>
    </row>
    <row r="2418" spans="1:13" ht="15">
      <c r="A2418" s="17"/>
      <c r="B2418" t="str">
        <f>IF($A2418="","",YEAR($A2418)*100+MONTH($A2418))</f>
        <v/>
      </c>
      <c r="D2418" t="str">
        <f>IF($C2418="","",VLOOKUP($C2418,Baux!$A:$K,2,FALSE))</f>
        <v/>
      </c>
      <c r="E2418" t="str">
        <f>IF($C2418="","",VLOOKUP(VLOOKUP($C2418,Baux!$A:$K,3,FALSE),Locataires!$A:$I,2,FALSE))</f>
        <v/>
      </c>
      <c r="F2418" t="str">
        <f>IF($C2418="","",VLOOKUP($C2418,Baux!$A:$K,8,FALSE))</f>
        <v/>
      </c>
      <c r="G2418" s="12" t="str">
        <f>IF(OR($A2418="",$F2418=""),"",DATE(YEAR($A2418),MONTH($A2418),$F2418))</f>
        <v/>
      </c>
      <c r="H2418" s="13" t="str">
        <f>IF($C2418="","",VLOOKUP($C2418,Baux!$A:$K,6,FALSE))</f>
        <v/>
      </c>
      <c r="I2418" s="13" t="str">
        <f>IF($C2418="","",VLOOKUP($C2418,Baux!$A:$K,7,FALSE))</f>
        <v/>
      </c>
      <c r="J2418" s="13" t="str">
        <f>IF($C2418="","",$H2418+$I2418)</f>
        <v/>
      </c>
      <c r="K2418" s="13" t="str">
        <f>IF($C2418="","",SUMIFS(Banque_Transactions!$E:$E,Banque_Transactions!$G:$G,$C2418&amp;"-"&amp;$B2418))</f>
        <v/>
      </c>
      <c r="L2418" s="13" t="str">
        <f>IF($C2418="","",$J2418-$K2418)</f>
        <v/>
      </c>
      <c r="M2418" t="str">
        <f>IF($C2418="","",IF($L2418&lt;=0,"Payé",IF($K2418=0,"Impayé","Partiel")))</f>
        <v/>
      </c>
    </row>
    <row r="2419" spans="1:13" ht="15">
      <c r="A2419" s="17"/>
      <c r="B2419" t="str">
        <f>IF($A2419="","",YEAR($A2419)*100+MONTH($A2419))</f>
        <v/>
      </c>
      <c r="D2419" t="str">
        <f>IF($C2419="","",VLOOKUP($C2419,Baux!$A:$K,2,FALSE))</f>
        <v/>
      </c>
      <c r="E2419" t="str">
        <f>IF($C2419="","",VLOOKUP(VLOOKUP($C2419,Baux!$A:$K,3,FALSE),Locataires!$A:$I,2,FALSE))</f>
        <v/>
      </c>
      <c r="F2419" t="str">
        <f>IF($C2419="","",VLOOKUP($C2419,Baux!$A:$K,8,FALSE))</f>
        <v/>
      </c>
      <c r="G2419" s="12" t="str">
        <f>IF(OR($A2419="",$F2419=""),"",DATE(YEAR($A2419),MONTH($A2419),$F2419))</f>
        <v/>
      </c>
      <c r="H2419" s="13" t="str">
        <f>IF($C2419="","",VLOOKUP($C2419,Baux!$A:$K,6,FALSE))</f>
        <v/>
      </c>
      <c r="I2419" s="13" t="str">
        <f>IF($C2419="","",VLOOKUP($C2419,Baux!$A:$K,7,FALSE))</f>
        <v/>
      </c>
      <c r="J2419" s="13" t="str">
        <f>IF($C2419="","",$H2419+$I2419)</f>
        <v/>
      </c>
      <c r="K2419" s="13" t="str">
        <f>IF($C2419="","",SUMIFS(Banque_Transactions!$E:$E,Banque_Transactions!$G:$G,$C2419&amp;"-"&amp;$B2419))</f>
        <v/>
      </c>
      <c r="L2419" s="13" t="str">
        <f>IF($C2419="","",$J2419-$K2419)</f>
        <v/>
      </c>
      <c r="M2419" t="str">
        <f>IF($C2419="","",IF($L2419&lt;=0,"Payé",IF($K2419=0,"Impayé","Partiel")))</f>
        <v/>
      </c>
    </row>
    <row r="2420" spans="1:13" ht="15">
      <c r="A2420" s="17"/>
      <c r="B2420" t="str">
        <f>IF($A2420="","",YEAR($A2420)*100+MONTH($A2420))</f>
        <v/>
      </c>
      <c r="D2420" t="str">
        <f>IF($C2420="","",VLOOKUP($C2420,Baux!$A:$K,2,FALSE))</f>
        <v/>
      </c>
      <c r="E2420" t="str">
        <f>IF($C2420="","",VLOOKUP(VLOOKUP($C2420,Baux!$A:$K,3,FALSE),Locataires!$A:$I,2,FALSE))</f>
        <v/>
      </c>
      <c r="F2420" t="str">
        <f>IF($C2420="","",VLOOKUP($C2420,Baux!$A:$K,8,FALSE))</f>
        <v/>
      </c>
      <c r="G2420" s="12" t="str">
        <f>IF(OR($A2420="",$F2420=""),"",DATE(YEAR($A2420),MONTH($A2420),$F2420))</f>
        <v/>
      </c>
      <c r="H2420" s="13" t="str">
        <f>IF($C2420="","",VLOOKUP($C2420,Baux!$A:$K,6,FALSE))</f>
        <v/>
      </c>
      <c r="I2420" s="13" t="str">
        <f>IF($C2420="","",VLOOKUP($C2420,Baux!$A:$K,7,FALSE))</f>
        <v/>
      </c>
      <c r="J2420" s="13" t="str">
        <f>IF($C2420="","",$H2420+$I2420)</f>
        <v/>
      </c>
      <c r="K2420" s="13" t="str">
        <f>IF($C2420="","",SUMIFS(Banque_Transactions!$E:$E,Banque_Transactions!$G:$G,$C2420&amp;"-"&amp;$B2420))</f>
        <v/>
      </c>
      <c r="L2420" s="13" t="str">
        <f>IF($C2420="","",$J2420-$K2420)</f>
        <v/>
      </c>
      <c r="M2420" t="str">
        <f>IF($C2420="","",IF($L2420&lt;=0,"Payé",IF($K2420=0,"Impayé","Partiel")))</f>
        <v/>
      </c>
    </row>
    <row r="2421" spans="1:13" ht="15">
      <c r="A2421" s="17"/>
      <c r="B2421" t="str">
        <f>IF($A2421="","",YEAR($A2421)*100+MONTH($A2421))</f>
        <v/>
      </c>
      <c r="D2421" t="str">
        <f>IF($C2421="","",VLOOKUP($C2421,Baux!$A:$K,2,FALSE))</f>
        <v/>
      </c>
      <c r="E2421" t="str">
        <f>IF($C2421="","",VLOOKUP(VLOOKUP($C2421,Baux!$A:$K,3,FALSE),Locataires!$A:$I,2,FALSE))</f>
        <v/>
      </c>
      <c r="F2421" t="str">
        <f>IF($C2421="","",VLOOKUP($C2421,Baux!$A:$K,8,FALSE))</f>
        <v/>
      </c>
      <c r="G2421" s="12" t="str">
        <f>IF(OR($A2421="",$F2421=""),"",DATE(YEAR($A2421),MONTH($A2421),$F2421))</f>
        <v/>
      </c>
      <c r="H2421" s="13" t="str">
        <f>IF($C2421="","",VLOOKUP($C2421,Baux!$A:$K,6,FALSE))</f>
        <v/>
      </c>
      <c r="I2421" s="13" t="str">
        <f>IF($C2421="","",VLOOKUP($C2421,Baux!$A:$K,7,FALSE))</f>
        <v/>
      </c>
      <c r="J2421" s="13" t="str">
        <f>IF($C2421="","",$H2421+$I2421)</f>
        <v/>
      </c>
      <c r="K2421" s="13" t="str">
        <f>IF($C2421="","",SUMIFS(Banque_Transactions!$E:$E,Banque_Transactions!$G:$G,$C2421&amp;"-"&amp;$B2421))</f>
        <v/>
      </c>
      <c r="L2421" s="13" t="str">
        <f>IF($C2421="","",$J2421-$K2421)</f>
        <v/>
      </c>
      <c r="M2421" t="str">
        <f>IF($C2421="","",IF($L2421&lt;=0,"Payé",IF($K2421=0,"Impayé","Partiel")))</f>
        <v/>
      </c>
    </row>
    <row r="2422" spans="1:13" ht="15">
      <c r="A2422" s="17"/>
      <c r="B2422" t="str">
        <f>IF($A2422="","",YEAR($A2422)*100+MONTH($A2422))</f>
        <v/>
      </c>
      <c r="D2422" t="str">
        <f>IF($C2422="","",VLOOKUP($C2422,Baux!$A:$K,2,FALSE))</f>
        <v/>
      </c>
      <c r="E2422" t="str">
        <f>IF($C2422="","",VLOOKUP(VLOOKUP($C2422,Baux!$A:$K,3,FALSE),Locataires!$A:$I,2,FALSE))</f>
        <v/>
      </c>
      <c r="F2422" t="str">
        <f>IF($C2422="","",VLOOKUP($C2422,Baux!$A:$K,8,FALSE))</f>
        <v/>
      </c>
      <c r="G2422" s="12" t="str">
        <f>IF(OR($A2422="",$F2422=""),"",DATE(YEAR($A2422),MONTH($A2422),$F2422))</f>
        <v/>
      </c>
      <c r="H2422" s="13" t="str">
        <f>IF($C2422="","",VLOOKUP($C2422,Baux!$A:$K,6,FALSE))</f>
        <v/>
      </c>
      <c r="I2422" s="13" t="str">
        <f>IF($C2422="","",VLOOKUP($C2422,Baux!$A:$K,7,FALSE))</f>
        <v/>
      </c>
      <c r="J2422" s="13" t="str">
        <f>IF($C2422="","",$H2422+$I2422)</f>
        <v/>
      </c>
      <c r="K2422" s="13" t="str">
        <f>IF($C2422="","",SUMIFS(Banque_Transactions!$E:$E,Banque_Transactions!$G:$G,$C2422&amp;"-"&amp;$B2422))</f>
        <v/>
      </c>
      <c r="L2422" s="13" t="str">
        <f>IF($C2422="","",$J2422-$K2422)</f>
        <v/>
      </c>
      <c r="M2422" t="str">
        <f>IF($C2422="","",IF($L2422&lt;=0,"Payé",IF($K2422=0,"Impayé","Partiel")))</f>
        <v/>
      </c>
    </row>
    <row r="2423" spans="1:13" ht="15">
      <c r="A2423" s="17"/>
      <c r="B2423" t="str">
        <f>IF($A2423="","",YEAR($A2423)*100+MONTH($A2423))</f>
        <v/>
      </c>
      <c r="D2423" t="str">
        <f>IF($C2423="","",VLOOKUP($C2423,Baux!$A:$K,2,FALSE))</f>
        <v/>
      </c>
      <c r="E2423" t="str">
        <f>IF($C2423="","",VLOOKUP(VLOOKUP($C2423,Baux!$A:$K,3,FALSE),Locataires!$A:$I,2,FALSE))</f>
        <v/>
      </c>
      <c r="F2423" t="str">
        <f>IF($C2423="","",VLOOKUP($C2423,Baux!$A:$K,8,FALSE))</f>
        <v/>
      </c>
      <c r="G2423" s="12" t="str">
        <f>IF(OR($A2423="",$F2423=""),"",DATE(YEAR($A2423),MONTH($A2423),$F2423))</f>
        <v/>
      </c>
      <c r="H2423" s="13" t="str">
        <f>IF($C2423="","",VLOOKUP($C2423,Baux!$A:$K,6,FALSE))</f>
        <v/>
      </c>
      <c r="I2423" s="13" t="str">
        <f>IF($C2423="","",VLOOKUP($C2423,Baux!$A:$K,7,FALSE))</f>
        <v/>
      </c>
      <c r="J2423" s="13" t="str">
        <f>IF($C2423="","",$H2423+$I2423)</f>
        <v/>
      </c>
      <c r="K2423" s="13" t="str">
        <f>IF($C2423="","",SUMIFS(Banque_Transactions!$E:$E,Banque_Transactions!$G:$G,$C2423&amp;"-"&amp;$B2423))</f>
        <v/>
      </c>
      <c r="L2423" s="13" t="str">
        <f>IF($C2423="","",$J2423-$K2423)</f>
        <v/>
      </c>
      <c r="M2423" t="str">
        <f>IF($C2423="","",IF($L2423&lt;=0,"Payé",IF($K2423=0,"Impayé","Partiel")))</f>
        <v/>
      </c>
    </row>
    <row r="2424" spans="1:13" ht="15">
      <c r="A2424" s="17"/>
      <c r="B2424" t="str">
        <f>IF($A2424="","",YEAR($A2424)*100+MONTH($A2424))</f>
        <v/>
      </c>
      <c r="D2424" t="str">
        <f>IF($C2424="","",VLOOKUP($C2424,Baux!$A:$K,2,FALSE))</f>
        <v/>
      </c>
      <c r="E2424" t="str">
        <f>IF($C2424="","",VLOOKUP(VLOOKUP($C2424,Baux!$A:$K,3,FALSE),Locataires!$A:$I,2,FALSE))</f>
        <v/>
      </c>
      <c r="F2424" t="str">
        <f>IF($C2424="","",VLOOKUP($C2424,Baux!$A:$K,8,FALSE))</f>
        <v/>
      </c>
      <c r="G2424" s="12" t="str">
        <f>IF(OR($A2424="",$F2424=""),"",DATE(YEAR($A2424),MONTH($A2424),$F2424))</f>
        <v/>
      </c>
      <c r="H2424" s="13" t="str">
        <f>IF($C2424="","",VLOOKUP($C2424,Baux!$A:$K,6,FALSE))</f>
        <v/>
      </c>
      <c r="I2424" s="13" t="str">
        <f>IF($C2424="","",VLOOKUP($C2424,Baux!$A:$K,7,FALSE))</f>
        <v/>
      </c>
      <c r="J2424" s="13" t="str">
        <f>IF($C2424="","",$H2424+$I2424)</f>
        <v/>
      </c>
      <c r="K2424" s="13" t="str">
        <f>IF($C2424="","",SUMIFS(Banque_Transactions!$E:$E,Banque_Transactions!$G:$G,$C2424&amp;"-"&amp;$B2424))</f>
        <v/>
      </c>
      <c r="L2424" s="13" t="str">
        <f>IF($C2424="","",$J2424-$K2424)</f>
        <v/>
      </c>
      <c r="M2424" t="str">
        <f>IF($C2424="","",IF($L2424&lt;=0,"Payé",IF($K2424=0,"Impayé","Partiel")))</f>
        <v/>
      </c>
    </row>
    <row r="2425" spans="1:13" ht="15">
      <c r="A2425" s="17"/>
      <c r="B2425" t="str">
        <f>IF($A2425="","",YEAR($A2425)*100+MONTH($A2425))</f>
        <v/>
      </c>
      <c r="D2425" t="str">
        <f>IF($C2425="","",VLOOKUP($C2425,Baux!$A:$K,2,FALSE))</f>
        <v/>
      </c>
      <c r="E2425" t="str">
        <f>IF($C2425="","",VLOOKUP(VLOOKUP($C2425,Baux!$A:$K,3,FALSE),Locataires!$A:$I,2,FALSE))</f>
        <v/>
      </c>
      <c r="F2425" t="str">
        <f>IF($C2425="","",VLOOKUP($C2425,Baux!$A:$K,8,FALSE))</f>
        <v/>
      </c>
      <c r="G2425" s="12" t="str">
        <f>IF(OR($A2425="",$F2425=""),"",DATE(YEAR($A2425),MONTH($A2425),$F2425))</f>
        <v/>
      </c>
      <c r="H2425" s="13" t="str">
        <f>IF($C2425="","",VLOOKUP($C2425,Baux!$A:$K,6,FALSE))</f>
        <v/>
      </c>
      <c r="I2425" s="13" t="str">
        <f>IF($C2425="","",VLOOKUP($C2425,Baux!$A:$K,7,FALSE))</f>
        <v/>
      </c>
      <c r="J2425" s="13" t="str">
        <f>IF($C2425="","",$H2425+$I2425)</f>
        <v/>
      </c>
      <c r="K2425" s="13" t="str">
        <f>IF($C2425="","",SUMIFS(Banque_Transactions!$E:$E,Banque_Transactions!$G:$G,$C2425&amp;"-"&amp;$B2425))</f>
        <v/>
      </c>
      <c r="L2425" s="13" t="str">
        <f>IF($C2425="","",$J2425-$K2425)</f>
        <v/>
      </c>
      <c r="M2425" t="str">
        <f>IF($C2425="","",IF($L2425&lt;=0,"Payé",IF($K2425=0,"Impayé","Partiel")))</f>
        <v/>
      </c>
    </row>
    <row r="2426" spans="1:13" ht="15">
      <c r="A2426" s="17"/>
      <c r="B2426" t="str">
        <f>IF($A2426="","",YEAR($A2426)*100+MONTH($A2426))</f>
        <v/>
      </c>
      <c r="D2426" t="str">
        <f>IF($C2426="","",VLOOKUP($C2426,Baux!$A:$K,2,FALSE))</f>
        <v/>
      </c>
      <c r="E2426" t="str">
        <f>IF($C2426="","",VLOOKUP(VLOOKUP($C2426,Baux!$A:$K,3,FALSE),Locataires!$A:$I,2,FALSE))</f>
        <v/>
      </c>
      <c r="F2426" t="str">
        <f>IF($C2426="","",VLOOKUP($C2426,Baux!$A:$K,8,FALSE))</f>
        <v/>
      </c>
      <c r="G2426" s="12" t="str">
        <f>IF(OR($A2426="",$F2426=""),"",DATE(YEAR($A2426),MONTH($A2426),$F2426))</f>
        <v/>
      </c>
      <c r="H2426" s="13" t="str">
        <f>IF($C2426="","",VLOOKUP($C2426,Baux!$A:$K,6,FALSE))</f>
        <v/>
      </c>
      <c r="I2426" s="13" t="str">
        <f>IF($C2426="","",VLOOKUP($C2426,Baux!$A:$K,7,FALSE))</f>
        <v/>
      </c>
      <c r="J2426" s="13" t="str">
        <f>IF($C2426="","",$H2426+$I2426)</f>
        <v/>
      </c>
      <c r="K2426" s="13" t="str">
        <f>IF($C2426="","",SUMIFS(Banque_Transactions!$E:$E,Banque_Transactions!$G:$G,$C2426&amp;"-"&amp;$B2426))</f>
        <v/>
      </c>
      <c r="L2426" s="13" t="str">
        <f>IF($C2426="","",$J2426-$K2426)</f>
        <v/>
      </c>
      <c r="M2426" t="str">
        <f>IF($C2426="","",IF($L2426&lt;=0,"Payé",IF($K2426=0,"Impayé","Partiel")))</f>
        <v/>
      </c>
    </row>
    <row r="2427" spans="1:13" ht="15">
      <c r="A2427" s="17"/>
      <c r="B2427" t="str">
        <f>IF($A2427="","",YEAR($A2427)*100+MONTH($A2427))</f>
        <v/>
      </c>
      <c r="D2427" t="str">
        <f>IF($C2427="","",VLOOKUP($C2427,Baux!$A:$K,2,FALSE))</f>
        <v/>
      </c>
      <c r="E2427" t="str">
        <f>IF($C2427="","",VLOOKUP(VLOOKUP($C2427,Baux!$A:$K,3,FALSE),Locataires!$A:$I,2,FALSE))</f>
        <v/>
      </c>
      <c r="F2427" t="str">
        <f>IF($C2427="","",VLOOKUP($C2427,Baux!$A:$K,8,FALSE))</f>
        <v/>
      </c>
      <c r="G2427" s="12" t="str">
        <f>IF(OR($A2427="",$F2427=""),"",DATE(YEAR($A2427),MONTH($A2427),$F2427))</f>
        <v/>
      </c>
      <c r="H2427" s="13" t="str">
        <f>IF($C2427="","",VLOOKUP($C2427,Baux!$A:$K,6,FALSE))</f>
        <v/>
      </c>
      <c r="I2427" s="13" t="str">
        <f>IF($C2427="","",VLOOKUP($C2427,Baux!$A:$K,7,FALSE))</f>
        <v/>
      </c>
      <c r="J2427" s="13" t="str">
        <f>IF($C2427="","",$H2427+$I2427)</f>
        <v/>
      </c>
      <c r="K2427" s="13" t="str">
        <f>IF($C2427="","",SUMIFS(Banque_Transactions!$E:$E,Banque_Transactions!$G:$G,$C2427&amp;"-"&amp;$B2427))</f>
        <v/>
      </c>
      <c r="L2427" s="13" t="str">
        <f>IF($C2427="","",$J2427-$K2427)</f>
        <v/>
      </c>
      <c r="M2427" t="str">
        <f>IF($C2427="","",IF($L2427&lt;=0,"Payé",IF($K2427=0,"Impayé","Partiel")))</f>
        <v/>
      </c>
    </row>
    <row r="2428" spans="1:13" ht="15">
      <c r="A2428" s="17"/>
      <c r="B2428" t="str">
        <f>IF($A2428="","",YEAR($A2428)*100+MONTH($A2428))</f>
        <v/>
      </c>
      <c r="D2428" t="str">
        <f>IF($C2428="","",VLOOKUP($C2428,Baux!$A:$K,2,FALSE))</f>
        <v/>
      </c>
      <c r="E2428" t="str">
        <f>IF($C2428="","",VLOOKUP(VLOOKUP($C2428,Baux!$A:$K,3,FALSE),Locataires!$A:$I,2,FALSE))</f>
        <v/>
      </c>
      <c r="F2428" t="str">
        <f>IF($C2428="","",VLOOKUP($C2428,Baux!$A:$K,8,FALSE))</f>
        <v/>
      </c>
      <c r="G2428" s="12" t="str">
        <f>IF(OR($A2428="",$F2428=""),"",DATE(YEAR($A2428),MONTH($A2428),$F2428))</f>
        <v/>
      </c>
      <c r="H2428" s="13" t="str">
        <f>IF($C2428="","",VLOOKUP($C2428,Baux!$A:$K,6,FALSE))</f>
        <v/>
      </c>
      <c r="I2428" s="13" t="str">
        <f>IF($C2428="","",VLOOKUP($C2428,Baux!$A:$K,7,FALSE))</f>
        <v/>
      </c>
      <c r="J2428" s="13" t="str">
        <f>IF($C2428="","",$H2428+$I2428)</f>
        <v/>
      </c>
      <c r="K2428" s="13" t="str">
        <f>IF($C2428="","",SUMIFS(Banque_Transactions!$E:$E,Banque_Transactions!$G:$G,$C2428&amp;"-"&amp;$B2428))</f>
        <v/>
      </c>
      <c r="L2428" s="13" t="str">
        <f>IF($C2428="","",$J2428-$K2428)</f>
        <v/>
      </c>
      <c r="M2428" t="str">
        <f>IF($C2428="","",IF($L2428&lt;=0,"Payé",IF($K2428=0,"Impayé","Partiel")))</f>
        <v/>
      </c>
    </row>
    <row r="2429" spans="1:13" ht="15">
      <c r="A2429" s="17"/>
      <c r="B2429" t="str">
        <f>IF($A2429="","",YEAR($A2429)*100+MONTH($A2429))</f>
        <v/>
      </c>
      <c r="D2429" t="str">
        <f>IF($C2429="","",VLOOKUP($C2429,Baux!$A:$K,2,FALSE))</f>
        <v/>
      </c>
      <c r="E2429" t="str">
        <f>IF($C2429="","",VLOOKUP(VLOOKUP($C2429,Baux!$A:$K,3,FALSE),Locataires!$A:$I,2,FALSE))</f>
        <v/>
      </c>
      <c r="F2429" t="str">
        <f>IF($C2429="","",VLOOKUP($C2429,Baux!$A:$K,8,FALSE))</f>
        <v/>
      </c>
      <c r="G2429" s="12" t="str">
        <f>IF(OR($A2429="",$F2429=""),"",DATE(YEAR($A2429),MONTH($A2429),$F2429))</f>
        <v/>
      </c>
      <c r="H2429" s="13" t="str">
        <f>IF($C2429="","",VLOOKUP($C2429,Baux!$A:$K,6,FALSE))</f>
        <v/>
      </c>
      <c r="I2429" s="13" t="str">
        <f>IF($C2429="","",VLOOKUP($C2429,Baux!$A:$K,7,FALSE))</f>
        <v/>
      </c>
      <c r="J2429" s="13" t="str">
        <f>IF($C2429="","",$H2429+$I2429)</f>
        <v/>
      </c>
      <c r="K2429" s="13" t="str">
        <f>IF($C2429="","",SUMIFS(Banque_Transactions!$E:$E,Banque_Transactions!$G:$G,$C2429&amp;"-"&amp;$B2429))</f>
        <v/>
      </c>
      <c r="L2429" s="13" t="str">
        <f>IF($C2429="","",$J2429-$K2429)</f>
        <v/>
      </c>
      <c r="M2429" t="str">
        <f>IF($C2429="","",IF($L2429&lt;=0,"Payé",IF($K2429=0,"Impayé","Partiel")))</f>
        <v/>
      </c>
    </row>
    <row r="2430" spans="1:13" ht="15">
      <c r="A2430" s="17"/>
      <c r="B2430" t="str">
        <f>IF($A2430="","",YEAR($A2430)*100+MONTH($A2430))</f>
        <v/>
      </c>
      <c r="D2430" t="str">
        <f>IF($C2430="","",VLOOKUP($C2430,Baux!$A:$K,2,FALSE))</f>
        <v/>
      </c>
      <c r="E2430" t="str">
        <f>IF($C2430="","",VLOOKUP(VLOOKUP($C2430,Baux!$A:$K,3,FALSE),Locataires!$A:$I,2,FALSE))</f>
        <v/>
      </c>
      <c r="F2430" t="str">
        <f>IF($C2430="","",VLOOKUP($C2430,Baux!$A:$K,8,FALSE))</f>
        <v/>
      </c>
      <c r="G2430" s="12" t="str">
        <f>IF(OR($A2430="",$F2430=""),"",DATE(YEAR($A2430),MONTH($A2430),$F2430))</f>
        <v/>
      </c>
      <c r="H2430" s="13" t="str">
        <f>IF($C2430="","",VLOOKUP($C2430,Baux!$A:$K,6,FALSE))</f>
        <v/>
      </c>
      <c r="I2430" s="13" t="str">
        <f>IF($C2430="","",VLOOKUP($C2430,Baux!$A:$K,7,FALSE))</f>
        <v/>
      </c>
      <c r="J2430" s="13" t="str">
        <f>IF($C2430="","",$H2430+$I2430)</f>
        <v/>
      </c>
      <c r="K2430" s="13" t="str">
        <f>IF($C2430="","",SUMIFS(Banque_Transactions!$E:$E,Banque_Transactions!$G:$G,$C2430&amp;"-"&amp;$B2430))</f>
        <v/>
      </c>
      <c r="L2430" s="13" t="str">
        <f>IF($C2430="","",$J2430-$K2430)</f>
        <v/>
      </c>
      <c r="M2430" t="str">
        <f>IF($C2430="","",IF($L2430&lt;=0,"Payé",IF($K2430=0,"Impayé","Partiel")))</f>
        <v/>
      </c>
    </row>
    <row r="2431" spans="1:13" ht="15">
      <c r="A2431" s="17"/>
      <c r="B2431" t="str">
        <f>IF($A2431="","",YEAR($A2431)*100+MONTH($A2431))</f>
        <v/>
      </c>
      <c r="D2431" t="str">
        <f>IF($C2431="","",VLOOKUP($C2431,Baux!$A:$K,2,FALSE))</f>
        <v/>
      </c>
      <c r="E2431" t="str">
        <f>IF($C2431="","",VLOOKUP(VLOOKUP($C2431,Baux!$A:$K,3,FALSE),Locataires!$A:$I,2,FALSE))</f>
        <v/>
      </c>
      <c r="F2431" t="str">
        <f>IF($C2431="","",VLOOKUP($C2431,Baux!$A:$K,8,FALSE))</f>
        <v/>
      </c>
      <c r="G2431" s="12" t="str">
        <f>IF(OR($A2431="",$F2431=""),"",DATE(YEAR($A2431),MONTH($A2431),$F2431))</f>
        <v/>
      </c>
      <c r="H2431" s="13" t="str">
        <f>IF($C2431="","",VLOOKUP($C2431,Baux!$A:$K,6,FALSE))</f>
        <v/>
      </c>
      <c r="I2431" s="13" t="str">
        <f>IF($C2431="","",VLOOKUP($C2431,Baux!$A:$K,7,FALSE))</f>
        <v/>
      </c>
      <c r="J2431" s="13" t="str">
        <f>IF($C2431="","",$H2431+$I2431)</f>
        <v/>
      </c>
      <c r="K2431" s="13" t="str">
        <f>IF($C2431="","",SUMIFS(Banque_Transactions!$E:$E,Banque_Transactions!$G:$G,$C2431&amp;"-"&amp;$B2431))</f>
        <v/>
      </c>
      <c r="L2431" s="13" t="str">
        <f>IF($C2431="","",$J2431-$K2431)</f>
        <v/>
      </c>
      <c r="M2431" t="str">
        <f>IF($C2431="","",IF($L2431&lt;=0,"Payé",IF($K2431=0,"Impayé","Partiel")))</f>
        <v/>
      </c>
    </row>
    <row r="2432" spans="1:13" ht="15">
      <c r="A2432" s="17"/>
      <c r="B2432" t="str">
        <f>IF($A2432="","",YEAR($A2432)*100+MONTH($A2432))</f>
        <v/>
      </c>
      <c r="D2432" t="str">
        <f>IF($C2432="","",VLOOKUP($C2432,Baux!$A:$K,2,FALSE))</f>
        <v/>
      </c>
      <c r="E2432" t="str">
        <f>IF($C2432="","",VLOOKUP(VLOOKUP($C2432,Baux!$A:$K,3,FALSE),Locataires!$A:$I,2,FALSE))</f>
        <v/>
      </c>
      <c r="F2432" t="str">
        <f>IF($C2432="","",VLOOKUP($C2432,Baux!$A:$K,8,FALSE))</f>
        <v/>
      </c>
      <c r="G2432" s="12" t="str">
        <f>IF(OR($A2432="",$F2432=""),"",DATE(YEAR($A2432),MONTH($A2432),$F2432))</f>
        <v/>
      </c>
      <c r="H2432" s="13" t="str">
        <f>IF($C2432="","",VLOOKUP($C2432,Baux!$A:$K,6,FALSE))</f>
        <v/>
      </c>
      <c r="I2432" s="13" t="str">
        <f>IF($C2432="","",VLOOKUP($C2432,Baux!$A:$K,7,FALSE))</f>
        <v/>
      </c>
      <c r="J2432" s="13" t="str">
        <f>IF($C2432="","",$H2432+$I2432)</f>
        <v/>
      </c>
      <c r="K2432" s="13" t="str">
        <f>IF($C2432="","",SUMIFS(Banque_Transactions!$E:$E,Banque_Transactions!$G:$G,$C2432&amp;"-"&amp;$B2432))</f>
        <v/>
      </c>
      <c r="L2432" s="13" t="str">
        <f>IF($C2432="","",$J2432-$K2432)</f>
        <v/>
      </c>
      <c r="M2432" t="str">
        <f>IF($C2432="","",IF($L2432&lt;=0,"Payé",IF($K2432=0,"Impayé","Partiel")))</f>
        <v/>
      </c>
    </row>
    <row r="2433" spans="1:13" ht="15">
      <c r="A2433" s="17"/>
      <c r="B2433" t="str">
        <f>IF($A2433="","",YEAR($A2433)*100+MONTH($A2433))</f>
        <v/>
      </c>
      <c r="D2433" t="str">
        <f>IF($C2433="","",VLOOKUP($C2433,Baux!$A:$K,2,FALSE))</f>
        <v/>
      </c>
      <c r="E2433" t="str">
        <f>IF($C2433="","",VLOOKUP(VLOOKUP($C2433,Baux!$A:$K,3,FALSE),Locataires!$A:$I,2,FALSE))</f>
        <v/>
      </c>
      <c r="F2433" t="str">
        <f>IF($C2433="","",VLOOKUP($C2433,Baux!$A:$K,8,FALSE))</f>
        <v/>
      </c>
      <c r="G2433" s="12" t="str">
        <f>IF(OR($A2433="",$F2433=""),"",DATE(YEAR($A2433),MONTH($A2433),$F2433))</f>
        <v/>
      </c>
      <c r="H2433" s="13" t="str">
        <f>IF($C2433="","",VLOOKUP($C2433,Baux!$A:$K,6,FALSE))</f>
        <v/>
      </c>
      <c r="I2433" s="13" t="str">
        <f>IF($C2433="","",VLOOKUP($C2433,Baux!$A:$K,7,FALSE))</f>
        <v/>
      </c>
      <c r="J2433" s="13" t="str">
        <f>IF($C2433="","",$H2433+$I2433)</f>
        <v/>
      </c>
      <c r="K2433" s="13" t="str">
        <f>IF($C2433="","",SUMIFS(Banque_Transactions!$E:$E,Banque_Transactions!$G:$G,$C2433&amp;"-"&amp;$B2433))</f>
        <v/>
      </c>
      <c r="L2433" s="13" t="str">
        <f>IF($C2433="","",$J2433-$K2433)</f>
        <v/>
      </c>
      <c r="M2433" t="str">
        <f>IF($C2433="","",IF($L2433&lt;=0,"Payé",IF($K2433=0,"Impayé","Partiel")))</f>
        <v/>
      </c>
    </row>
    <row r="2434" spans="1:13" ht="15">
      <c r="A2434" s="17"/>
      <c r="B2434" t="str">
        <f>IF($A2434="","",YEAR($A2434)*100+MONTH($A2434))</f>
        <v/>
      </c>
      <c r="D2434" t="str">
        <f>IF($C2434="","",VLOOKUP($C2434,Baux!$A:$K,2,FALSE))</f>
        <v/>
      </c>
      <c r="E2434" t="str">
        <f>IF($C2434="","",VLOOKUP(VLOOKUP($C2434,Baux!$A:$K,3,FALSE),Locataires!$A:$I,2,FALSE))</f>
        <v/>
      </c>
      <c r="F2434" t="str">
        <f>IF($C2434="","",VLOOKUP($C2434,Baux!$A:$K,8,FALSE))</f>
        <v/>
      </c>
      <c r="G2434" s="12" t="str">
        <f>IF(OR($A2434="",$F2434=""),"",DATE(YEAR($A2434),MONTH($A2434),$F2434))</f>
        <v/>
      </c>
      <c r="H2434" s="13" t="str">
        <f>IF($C2434="","",VLOOKUP($C2434,Baux!$A:$K,6,FALSE))</f>
        <v/>
      </c>
      <c r="I2434" s="13" t="str">
        <f>IF($C2434="","",VLOOKUP($C2434,Baux!$A:$K,7,FALSE))</f>
        <v/>
      </c>
      <c r="J2434" s="13" t="str">
        <f>IF($C2434="","",$H2434+$I2434)</f>
        <v/>
      </c>
      <c r="K2434" s="13" t="str">
        <f>IF($C2434="","",SUMIFS(Banque_Transactions!$E:$E,Banque_Transactions!$G:$G,$C2434&amp;"-"&amp;$B2434))</f>
        <v/>
      </c>
      <c r="L2434" s="13" t="str">
        <f>IF($C2434="","",$J2434-$K2434)</f>
        <v/>
      </c>
      <c r="M2434" t="str">
        <f>IF($C2434="","",IF($L2434&lt;=0,"Payé",IF($K2434=0,"Impayé","Partiel")))</f>
        <v/>
      </c>
    </row>
    <row r="2435" spans="1:13" ht="15">
      <c r="A2435" s="17"/>
      <c r="B2435" t="str">
        <f>IF($A2435="","",YEAR($A2435)*100+MONTH($A2435))</f>
        <v/>
      </c>
      <c r="D2435" t="str">
        <f>IF($C2435="","",VLOOKUP($C2435,Baux!$A:$K,2,FALSE))</f>
        <v/>
      </c>
      <c r="E2435" t="str">
        <f>IF($C2435="","",VLOOKUP(VLOOKUP($C2435,Baux!$A:$K,3,FALSE),Locataires!$A:$I,2,FALSE))</f>
        <v/>
      </c>
      <c r="F2435" t="str">
        <f>IF($C2435="","",VLOOKUP($C2435,Baux!$A:$K,8,FALSE))</f>
        <v/>
      </c>
      <c r="G2435" s="12" t="str">
        <f>IF(OR($A2435="",$F2435=""),"",DATE(YEAR($A2435),MONTH($A2435),$F2435))</f>
        <v/>
      </c>
      <c r="H2435" s="13" t="str">
        <f>IF($C2435="","",VLOOKUP($C2435,Baux!$A:$K,6,FALSE))</f>
        <v/>
      </c>
      <c r="I2435" s="13" t="str">
        <f>IF($C2435="","",VLOOKUP($C2435,Baux!$A:$K,7,FALSE))</f>
        <v/>
      </c>
      <c r="J2435" s="13" t="str">
        <f>IF($C2435="","",$H2435+$I2435)</f>
        <v/>
      </c>
      <c r="K2435" s="13" t="str">
        <f>IF($C2435="","",SUMIFS(Banque_Transactions!$E:$E,Banque_Transactions!$G:$G,$C2435&amp;"-"&amp;$B2435))</f>
        <v/>
      </c>
      <c r="L2435" s="13" t="str">
        <f>IF($C2435="","",$J2435-$K2435)</f>
        <v/>
      </c>
      <c r="M2435" t="str">
        <f>IF($C2435="","",IF($L2435&lt;=0,"Payé",IF($K2435=0,"Impayé","Partiel")))</f>
        <v/>
      </c>
    </row>
    <row r="2436" spans="1:13" ht="15">
      <c r="A2436" s="17"/>
      <c r="B2436" t="str">
        <f>IF($A2436="","",YEAR($A2436)*100+MONTH($A2436))</f>
        <v/>
      </c>
      <c r="D2436" t="str">
        <f>IF($C2436="","",VLOOKUP($C2436,Baux!$A:$K,2,FALSE))</f>
        <v/>
      </c>
      <c r="E2436" t="str">
        <f>IF($C2436="","",VLOOKUP(VLOOKUP($C2436,Baux!$A:$K,3,FALSE),Locataires!$A:$I,2,FALSE))</f>
        <v/>
      </c>
      <c r="F2436" t="str">
        <f>IF($C2436="","",VLOOKUP($C2436,Baux!$A:$K,8,FALSE))</f>
        <v/>
      </c>
      <c r="G2436" s="12" t="str">
        <f>IF(OR($A2436="",$F2436=""),"",DATE(YEAR($A2436),MONTH($A2436),$F2436))</f>
        <v/>
      </c>
      <c r="H2436" s="13" t="str">
        <f>IF($C2436="","",VLOOKUP($C2436,Baux!$A:$K,6,FALSE))</f>
        <v/>
      </c>
      <c r="I2436" s="13" t="str">
        <f>IF($C2436="","",VLOOKUP($C2436,Baux!$A:$K,7,FALSE))</f>
        <v/>
      </c>
      <c r="J2436" s="13" t="str">
        <f>IF($C2436="","",$H2436+$I2436)</f>
        <v/>
      </c>
      <c r="K2436" s="13" t="str">
        <f>IF($C2436="","",SUMIFS(Banque_Transactions!$E:$E,Banque_Transactions!$G:$G,$C2436&amp;"-"&amp;$B2436))</f>
        <v/>
      </c>
      <c r="L2436" s="13" t="str">
        <f>IF($C2436="","",$J2436-$K2436)</f>
        <v/>
      </c>
      <c r="M2436" t="str">
        <f>IF($C2436="","",IF($L2436&lt;=0,"Payé",IF($K2436=0,"Impayé","Partiel")))</f>
        <v/>
      </c>
    </row>
    <row r="2437" spans="1:13" ht="15">
      <c r="A2437" s="17"/>
      <c r="B2437" t="str">
        <f>IF($A2437="","",YEAR($A2437)*100+MONTH($A2437))</f>
        <v/>
      </c>
      <c r="D2437" t="str">
        <f>IF($C2437="","",VLOOKUP($C2437,Baux!$A:$K,2,FALSE))</f>
        <v/>
      </c>
      <c r="E2437" t="str">
        <f>IF($C2437="","",VLOOKUP(VLOOKUP($C2437,Baux!$A:$K,3,FALSE),Locataires!$A:$I,2,FALSE))</f>
        <v/>
      </c>
      <c r="F2437" t="str">
        <f>IF($C2437="","",VLOOKUP($C2437,Baux!$A:$K,8,FALSE))</f>
        <v/>
      </c>
      <c r="G2437" s="12" t="str">
        <f>IF(OR($A2437="",$F2437=""),"",DATE(YEAR($A2437),MONTH($A2437),$F2437))</f>
        <v/>
      </c>
      <c r="H2437" s="13" t="str">
        <f>IF($C2437="","",VLOOKUP($C2437,Baux!$A:$K,6,FALSE))</f>
        <v/>
      </c>
      <c r="I2437" s="13" t="str">
        <f>IF($C2437="","",VLOOKUP($C2437,Baux!$A:$K,7,FALSE))</f>
        <v/>
      </c>
      <c r="J2437" s="13" t="str">
        <f>IF($C2437="","",$H2437+$I2437)</f>
        <v/>
      </c>
      <c r="K2437" s="13" t="str">
        <f>IF($C2437="","",SUMIFS(Banque_Transactions!$E:$E,Banque_Transactions!$G:$G,$C2437&amp;"-"&amp;$B2437))</f>
        <v/>
      </c>
      <c r="L2437" s="13" t="str">
        <f>IF($C2437="","",$J2437-$K2437)</f>
        <v/>
      </c>
      <c r="M2437" t="str">
        <f>IF($C2437="","",IF($L2437&lt;=0,"Payé",IF($K2437=0,"Impayé","Partiel")))</f>
        <v/>
      </c>
    </row>
    <row r="2438" spans="1:13" ht="15">
      <c r="A2438" s="17"/>
      <c r="B2438" t="str">
        <f>IF($A2438="","",YEAR($A2438)*100+MONTH($A2438))</f>
        <v/>
      </c>
      <c r="D2438" t="str">
        <f>IF($C2438="","",VLOOKUP($C2438,Baux!$A:$K,2,FALSE))</f>
        <v/>
      </c>
      <c r="E2438" t="str">
        <f>IF($C2438="","",VLOOKUP(VLOOKUP($C2438,Baux!$A:$K,3,FALSE),Locataires!$A:$I,2,FALSE))</f>
        <v/>
      </c>
      <c r="F2438" t="str">
        <f>IF($C2438="","",VLOOKUP($C2438,Baux!$A:$K,8,FALSE))</f>
        <v/>
      </c>
      <c r="G2438" s="12" t="str">
        <f>IF(OR($A2438="",$F2438=""),"",DATE(YEAR($A2438),MONTH($A2438),$F2438))</f>
        <v/>
      </c>
      <c r="H2438" s="13" t="str">
        <f>IF($C2438="","",VLOOKUP($C2438,Baux!$A:$K,6,FALSE))</f>
        <v/>
      </c>
      <c r="I2438" s="13" t="str">
        <f>IF($C2438="","",VLOOKUP($C2438,Baux!$A:$K,7,FALSE))</f>
        <v/>
      </c>
      <c r="J2438" s="13" t="str">
        <f>IF($C2438="","",$H2438+$I2438)</f>
        <v/>
      </c>
      <c r="K2438" s="13" t="str">
        <f>IF($C2438="","",SUMIFS(Banque_Transactions!$E:$E,Banque_Transactions!$G:$G,$C2438&amp;"-"&amp;$B2438))</f>
        <v/>
      </c>
      <c r="L2438" s="13" t="str">
        <f>IF($C2438="","",$J2438-$K2438)</f>
        <v/>
      </c>
      <c r="M2438" t="str">
        <f>IF($C2438="","",IF($L2438&lt;=0,"Payé",IF($K2438=0,"Impayé","Partiel")))</f>
        <v/>
      </c>
    </row>
    <row r="2439" spans="1:13" ht="15">
      <c r="A2439" s="17"/>
      <c r="B2439" t="str">
        <f>IF($A2439="","",YEAR($A2439)*100+MONTH($A2439))</f>
        <v/>
      </c>
      <c r="D2439" t="str">
        <f>IF($C2439="","",VLOOKUP($C2439,Baux!$A:$K,2,FALSE))</f>
        <v/>
      </c>
      <c r="E2439" t="str">
        <f>IF($C2439="","",VLOOKUP(VLOOKUP($C2439,Baux!$A:$K,3,FALSE),Locataires!$A:$I,2,FALSE))</f>
        <v/>
      </c>
      <c r="F2439" t="str">
        <f>IF($C2439="","",VLOOKUP($C2439,Baux!$A:$K,8,FALSE))</f>
        <v/>
      </c>
      <c r="G2439" s="12" t="str">
        <f>IF(OR($A2439="",$F2439=""),"",DATE(YEAR($A2439),MONTH($A2439),$F2439))</f>
        <v/>
      </c>
      <c r="H2439" s="13" t="str">
        <f>IF($C2439="","",VLOOKUP($C2439,Baux!$A:$K,6,FALSE))</f>
        <v/>
      </c>
      <c r="I2439" s="13" t="str">
        <f>IF($C2439="","",VLOOKUP($C2439,Baux!$A:$K,7,FALSE))</f>
        <v/>
      </c>
      <c r="J2439" s="13" t="str">
        <f>IF($C2439="","",$H2439+$I2439)</f>
        <v/>
      </c>
      <c r="K2439" s="13" t="str">
        <f>IF($C2439="","",SUMIFS(Banque_Transactions!$E:$E,Banque_Transactions!$G:$G,$C2439&amp;"-"&amp;$B2439))</f>
        <v/>
      </c>
      <c r="L2439" s="13" t="str">
        <f>IF($C2439="","",$J2439-$K2439)</f>
        <v/>
      </c>
      <c r="M2439" t="str">
        <f>IF($C2439="","",IF($L2439&lt;=0,"Payé",IF($K2439=0,"Impayé","Partiel")))</f>
        <v/>
      </c>
    </row>
    <row r="2440" spans="1:13" ht="15">
      <c r="A2440" s="17"/>
      <c r="B2440" t="str">
        <f>IF($A2440="","",YEAR($A2440)*100+MONTH($A2440))</f>
        <v/>
      </c>
      <c r="D2440" t="str">
        <f>IF($C2440="","",VLOOKUP($C2440,Baux!$A:$K,2,FALSE))</f>
        <v/>
      </c>
      <c r="E2440" t="str">
        <f>IF($C2440="","",VLOOKUP(VLOOKUP($C2440,Baux!$A:$K,3,FALSE),Locataires!$A:$I,2,FALSE))</f>
        <v/>
      </c>
      <c r="F2440" t="str">
        <f>IF($C2440="","",VLOOKUP($C2440,Baux!$A:$K,8,FALSE))</f>
        <v/>
      </c>
      <c r="G2440" s="12" t="str">
        <f>IF(OR($A2440="",$F2440=""),"",DATE(YEAR($A2440),MONTH($A2440),$F2440))</f>
        <v/>
      </c>
      <c r="H2440" s="13" t="str">
        <f>IF($C2440="","",VLOOKUP($C2440,Baux!$A:$K,6,FALSE))</f>
        <v/>
      </c>
      <c r="I2440" s="13" t="str">
        <f>IF($C2440="","",VLOOKUP($C2440,Baux!$A:$K,7,FALSE))</f>
        <v/>
      </c>
      <c r="J2440" s="13" t="str">
        <f>IF($C2440="","",$H2440+$I2440)</f>
        <v/>
      </c>
      <c r="K2440" s="13" t="str">
        <f>IF($C2440="","",SUMIFS(Banque_Transactions!$E:$E,Banque_Transactions!$G:$G,$C2440&amp;"-"&amp;$B2440))</f>
        <v/>
      </c>
      <c r="L2440" s="13" t="str">
        <f>IF($C2440="","",$J2440-$K2440)</f>
        <v/>
      </c>
      <c r="M2440" t="str">
        <f>IF($C2440="","",IF($L2440&lt;=0,"Payé",IF($K2440=0,"Impayé","Partiel")))</f>
        <v/>
      </c>
    </row>
    <row r="2441" spans="1:13" ht="15">
      <c r="A2441" s="17"/>
      <c r="B2441" t="str">
        <f>IF($A2441="","",YEAR($A2441)*100+MONTH($A2441))</f>
        <v/>
      </c>
      <c r="D2441" t="str">
        <f>IF($C2441="","",VLOOKUP($C2441,Baux!$A:$K,2,FALSE))</f>
        <v/>
      </c>
      <c r="E2441" t="str">
        <f>IF($C2441="","",VLOOKUP(VLOOKUP($C2441,Baux!$A:$K,3,FALSE),Locataires!$A:$I,2,FALSE))</f>
        <v/>
      </c>
      <c r="F2441" t="str">
        <f>IF($C2441="","",VLOOKUP($C2441,Baux!$A:$K,8,FALSE))</f>
        <v/>
      </c>
      <c r="G2441" s="12" t="str">
        <f>IF(OR($A2441="",$F2441=""),"",DATE(YEAR($A2441),MONTH($A2441),$F2441))</f>
        <v/>
      </c>
      <c r="H2441" s="13" t="str">
        <f>IF($C2441="","",VLOOKUP($C2441,Baux!$A:$K,6,FALSE))</f>
        <v/>
      </c>
      <c r="I2441" s="13" t="str">
        <f>IF($C2441="","",VLOOKUP($C2441,Baux!$A:$K,7,FALSE))</f>
        <v/>
      </c>
      <c r="J2441" s="13" t="str">
        <f>IF($C2441="","",$H2441+$I2441)</f>
        <v/>
      </c>
      <c r="K2441" s="13" t="str">
        <f>IF($C2441="","",SUMIFS(Banque_Transactions!$E:$E,Banque_Transactions!$G:$G,$C2441&amp;"-"&amp;$B2441))</f>
        <v/>
      </c>
      <c r="L2441" s="13" t="str">
        <f>IF($C2441="","",$J2441-$K2441)</f>
        <v/>
      </c>
      <c r="M2441" t="str">
        <f>IF($C2441="","",IF($L2441&lt;=0,"Payé",IF($K2441=0,"Impayé","Partiel")))</f>
        <v/>
      </c>
    </row>
    <row r="2442" spans="1:13" ht="15">
      <c r="A2442" s="17"/>
      <c r="B2442" t="str">
        <f>IF($A2442="","",YEAR($A2442)*100+MONTH($A2442))</f>
        <v/>
      </c>
      <c r="D2442" t="str">
        <f>IF($C2442="","",VLOOKUP($C2442,Baux!$A:$K,2,FALSE))</f>
        <v/>
      </c>
      <c r="E2442" t="str">
        <f>IF($C2442="","",VLOOKUP(VLOOKUP($C2442,Baux!$A:$K,3,FALSE),Locataires!$A:$I,2,FALSE))</f>
        <v/>
      </c>
      <c r="F2442" t="str">
        <f>IF($C2442="","",VLOOKUP($C2442,Baux!$A:$K,8,FALSE))</f>
        <v/>
      </c>
      <c r="G2442" s="12" t="str">
        <f>IF(OR($A2442="",$F2442=""),"",DATE(YEAR($A2442),MONTH($A2442),$F2442))</f>
        <v/>
      </c>
      <c r="H2442" s="13" t="str">
        <f>IF($C2442="","",VLOOKUP($C2442,Baux!$A:$K,6,FALSE))</f>
        <v/>
      </c>
      <c r="I2442" s="13" t="str">
        <f>IF($C2442="","",VLOOKUP($C2442,Baux!$A:$K,7,FALSE))</f>
        <v/>
      </c>
      <c r="J2442" s="13" t="str">
        <f>IF($C2442="","",$H2442+$I2442)</f>
        <v/>
      </c>
      <c r="K2442" s="13" t="str">
        <f>IF($C2442="","",SUMIFS(Banque_Transactions!$E:$E,Banque_Transactions!$G:$G,$C2442&amp;"-"&amp;$B2442))</f>
        <v/>
      </c>
      <c r="L2442" s="13" t="str">
        <f>IF($C2442="","",$J2442-$K2442)</f>
        <v/>
      </c>
      <c r="M2442" t="str">
        <f>IF($C2442="","",IF($L2442&lt;=0,"Payé",IF($K2442=0,"Impayé","Partiel")))</f>
        <v/>
      </c>
    </row>
    <row r="2443" spans="1:13" ht="15">
      <c r="A2443" s="17"/>
      <c r="B2443" t="str">
        <f>IF($A2443="","",YEAR($A2443)*100+MONTH($A2443))</f>
        <v/>
      </c>
      <c r="D2443" t="str">
        <f>IF($C2443="","",VLOOKUP($C2443,Baux!$A:$K,2,FALSE))</f>
        <v/>
      </c>
      <c r="E2443" t="str">
        <f>IF($C2443="","",VLOOKUP(VLOOKUP($C2443,Baux!$A:$K,3,FALSE),Locataires!$A:$I,2,FALSE))</f>
        <v/>
      </c>
      <c r="F2443" t="str">
        <f>IF($C2443="","",VLOOKUP($C2443,Baux!$A:$K,8,FALSE))</f>
        <v/>
      </c>
      <c r="G2443" s="12" t="str">
        <f>IF(OR($A2443="",$F2443=""),"",DATE(YEAR($A2443),MONTH($A2443),$F2443))</f>
        <v/>
      </c>
      <c r="H2443" s="13" t="str">
        <f>IF($C2443="","",VLOOKUP($C2443,Baux!$A:$K,6,FALSE))</f>
        <v/>
      </c>
      <c r="I2443" s="13" t="str">
        <f>IF($C2443="","",VLOOKUP($C2443,Baux!$A:$K,7,FALSE))</f>
        <v/>
      </c>
      <c r="J2443" s="13" t="str">
        <f>IF($C2443="","",$H2443+$I2443)</f>
        <v/>
      </c>
      <c r="K2443" s="13" t="str">
        <f>IF($C2443="","",SUMIFS(Banque_Transactions!$E:$E,Banque_Transactions!$G:$G,$C2443&amp;"-"&amp;$B2443))</f>
        <v/>
      </c>
      <c r="L2443" s="13" t="str">
        <f>IF($C2443="","",$J2443-$K2443)</f>
        <v/>
      </c>
      <c r="M2443" t="str">
        <f>IF($C2443="","",IF($L2443&lt;=0,"Payé",IF($K2443=0,"Impayé","Partiel")))</f>
        <v/>
      </c>
    </row>
    <row r="2444" spans="1:13" ht="15">
      <c r="A2444" s="17"/>
      <c r="B2444" t="str">
        <f>IF($A2444="","",YEAR($A2444)*100+MONTH($A2444))</f>
        <v/>
      </c>
      <c r="D2444" t="str">
        <f>IF($C2444="","",VLOOKUP($C2444,Baux!$A:$K,2,FALSE))</f>
        <v/>
      </c>
      <c r="E2444" t="str">
        <f>IF($C2444="","",VLOOKUP(VLOOKUP($C2444,Baux!$A:$K,3,FALSE),Locataires!$A:$I,2,FALSE))</f>
        <v/>
      </c>
      <c r="F2444" t="str">
        <f>IF($C2444="","",VLOOKUP($C2444,Baux!$A:$K,8,FALSE))</f>
        <v/>
      </c>
      <c r="G2444" s="12" t="str">
        <f>IF(OR($A2444="",$F2444=""),"",DATE(YEAR($A2444),MONTH($A2444),$F2444))</f>
        <v/>
      </c>
      <c r="H2444" s="13" t="str">
        <f>IF($C2444="","",VLOOKUP($C2444,Baux!$A:$K,6,FALSE))</f>
        <v/>
      </c>
      <c r="I2444" s="13" t="str">
        <f>IF($C2444="","",VLOOKUP($C2444,Baux!$A:$K,7,FALSE))</f>
        <v/>
      </c>
      <c r="J2444" s="13" t="str">
        <f>IF($C2444="","",$H2444+$I2444)</f>
        <v/>
      </c>
      <c r="K2444" s="13" t="str">
        <f>IF($C2444="","",SUMIFS(Banque_Transactions!$E:$E,Banque_Transactions!$G:$G,$C2444&amp;"-"&amp;$B2444))</f>
        <v/>
      </c>
      <c r="L2444" s="13" t="str">
        <f>IF($C2444="","",$J2444-$K2444)</f>
        <v/>
      </c>
      <c r="M2444" t="str">
        <f>IF($C2444="","",IF($L2444&lt;=0,"Payé",IF($K2444=0,"Impayé","Partiel")))</f>
        <v/>
      </c>
    </row>
    <row r="2445" spans="1:13" ht="15">
      <c r="A2445" s="17"/>
      <c r="B2445" t="str">
        <f>IF($A2445="","",YEAR($A2445)*100+MONTH($A2445))</f>
        <v/>
      </c>
      <c r="D2445" t="str">
        <f>IF($C2445="","",VLOOKUP($C2445,Baux!$A:$K,2,FALSE))</f>
        <v/>
      </c>
      <c r="E2445" t="str">
        <f>IF($C2445="","",VLOOKUP(VLOOKUP($C2445,Baux!$A:$K,3,FALSE),Locataires!$A:$I,2,FALSE))</f>
        <v/>
      </c>
      <c r="F2445" t="str">
        <f>IF($C2445="","",VLOOKUP($C2445,Baux!$A:$K,8,FALSE))</f>
        <v/>
      </c>
      <c r="G2445" s="12" t="str">
        <f>IF(OR($A2445="",$F2445=""),"",DATE(YEAR($A2445),MONTH($A2445),$F2445))</f>
        <v/>
      </c>
      <c r="H2445" s="13" t="str">
        <f>IF($C2445="","",VLOOKUP($C2445,Baux!$A:$K,6,FALSE))</f>
        <v/>
      </c>
      <c r="I2445" s="13" t="str">
        <f>IF($C2445="","",VLOOKUP($C2445,Baux!$A:$K,7,FALSE))</f>
        <v/>
      </c>
      <c r="J2445" s="13" t="str">
        <f>IF($C2445="","",$H2445+$I2445)</f>
        <v/>
      </c>
      <c r="K2445" s="13" t="str">
        <f>IF($C2445="","",SUMIFS(Banque_Transactions!$E:$E,Banque_Transactions!$G:$G,$C2445&amp;"-"&amp;$B2445))</f>
        <v/>
      </c>
      <c r="L2445" s="13" t="str">
        <f>IF($C2445="","",$J2445-$K2445)</f>
        <v/>
      </c>
      <c r="M2445" t="str">
        <f>IF($C2445="","",IF($L2445&lt;=0,"Payé",IF($K2445=0,"Impayé","Partiel")))</f>
        <v/>
      </c>
    </row>
    <row r="2446" spans="1:13" ht="15">
      <c r="A2446" s="17"/>
      <c r="B2446" t="str">
        <f>IF($A2446="","",YEAR($A2446)*100+MONTH($A2446))</f>
        <v/>
      </c>
      <c r="D2446" t="str">
        <f>IF($C2446="","",VLOOKUP($C2446,Baux!$A:$K,2,FALSE))</f>
        <v/>
      </c>
      <c r="E2446" t="str">
        <f>IF($C2446="","",VLOOKUP(VLOOKUP($C2446,Baux!$A:$K,3,FALSE),Locataires!$A:$I,2,FALSE))</f>
        <v/>
      </c>
      <c r="F2446" t="str">
        <f>IF($C2446="","",VLOOKUP($C2446,Baux!$A:$K,8,FALSE))</f>
        <v/>
      </c>
      <c r="G2446" s="12" t="str">
        <f>IF(OR($A2446="",$F2446=""),"",DATE(YEAR($A2446),MONTH($A2446),$F2446))</f>
        <v/>
      </c>
      <c r="H2446" s="13" t="str">
        <f>IF($C2446="","",VLOOKUP($C2446,Baux!$A:$K,6,FALSE))</f>
        <v/>
      </c>
      <c r="I2446" s="13" t="str">
        <f>IF($C2446="","",VLOOKUP($C2446,Baux!$A:$K,7,FALSE))</f>
        <v/>
      </c>
      <c r="J2446" s="13" t="str">
        <f>IF($C2446="","",$H2446+$I2446)</f>
        <v/>
      </c>
      <c r="K2446" s="13" t="str">
        <f>IF($C2446="","",SUMIFS(Banque_Transactions!$E:$E,Banque_Transactions!$G:$G,$C2446&amp;"-"&amp;$B2446))</f>
        <v/>
      </c>
      <c r="L2446" s="13" t="str">
        <f>IF($C2446="","",$J2446-$K2446)</f>
        <v/>
      </c>
      <c r="M2446" t="str">
        <f>IF($C2446="","",IF($L2446&lt;=0,"Payé",IF($K2446=0,"Impayé","Partiel")))</f>
        <v/>
      </c>
    </row>
    <row r="2447" spans="1:13" ht="15">
      <c r="A2447" s="17"/>
      <c r="B2447" t="str">
        <f>IF($A2447="","",YEAR($A2447)*100+MONTH($A2447))</f>
        <v/>
      </c>
      <c r="D2447" t="str">
        <f>IF($C2447="","",VLOOKUP($C2447,Baux!$A:$K,2,FALSE))</f>
        <v/>
      </c>
      <c r="E2447" t="str">
        <f>IF($C2447="","",VLOOKUP(VLOOKUP($C2447,Baux!$A:$K,3,FALSE),Locataires!$A:$I,2,FALSE))</f>
        <v/>
      </c>
      <c r="F2447" t="str">
        <f>IF($C2447="","",VLOOKUP($C2447,Baux!$A:$K,8,FALSE))</f>
        <v/>
      </c>
      <c r="G2447" s="12" t="str">
        <f>IF(OR($A2447="",$F2447=""),"",DATE(YEAR($A2447),MONTH($A2447),$F2447))</f>
        <v/>
      </c>
      <c r="H2447" s="13" t="str">
        <f>IF($C2447="","",VLOOKUP($C2447,Baux!$A:$K,6,FALSE))</f>
        <v/>
      </c>
      <c r="I2447" s="13" t="str">
        <f>IF($C2447="","",VLOOKUP($C2447,Baux!$A:$K,7,FALSE))</f>
        <v/>
      </c>
      <c r="J2447" s="13" t="str">
        <f>IF($C2447="","",$H2447+$I2447)</f>
        <v/>
      </c>
      <c r="K2447" s="13" t="str">
        <f>IF($C2447="","",SUMIFS(Banque_Transactions!$E:$E,Banque_Transactions!$G:$G,$C2447&amp;"-"&amp;$B2447))</f>
        <v/>
      </c>
      <c r="L2447" s="13" t="str">
        <f>IF($C2447="","",$J2447-$K2447)</f>
        <v/>
      </c>
      <c r="M2447" t="str">
        <f>IF($C2447="","",IF($L2447&lt;=0,"Payé",IF($K2447=0,"Impayé","Partiel")))</f>
        <v/>
      </c>
    </row>
    <row r="2448" spans="1:13" ht="15">
      <c r="A2448" s="17"/>
      <c r="B2448" t="str">
        <f>IF($A2448="","",YEAR($A2448)*100+MONTH($A2448))</f>
        <v/>
      </c>
      <c r="D2448" t="str">
        <f>IF($C2448="","",VLOOKUP($C2448,Baux!$A:$K,2,FALSE))</f>
        <v/>
      </c>
      <c r="E2448" t="str">
        <f>IF($C2448="","",VLOOKUP(VLOOKUP($C2448,Baux!$A:$K,3,FALSE),Locataires!$A:$I,2,FALSE))</f>
        <v/>
      </c>
      <c r="F2448" t="str">
        <f>IF($C2448="","",VLOOKUP($C2448,Baux!$A:$K,8,FALSE))</f>
        <v/>
      </c>
      <c r="G2448" s="12" t="str">
        <f>IF(OR($A2448="",$F2448=""),"",DATE(YEAR($A2448),MONTH($A2448),$F2448))</f>
        <v/>
      </c>
      <c r="H2448" s="13" t="str">
        <f>IF($C2448="","",VLOOKUP($C2448,Baux!$A:$K,6,FALSE))</f>
        <v/>
      </c>
      <c r="I2448" s="13" t="str">
        <f>IF($C2448="","",VLOOKUP($C2448,Baux!$A:$K,7,FALSE))</f>
        <v/>
      </c>
      <c r="J2448" s="13" t="str">
        <f>IF($C2448="","",$H2448+$I2448)</f>
        <v/>
      </c>
      <c r="K2448" s="13" t="str">
        <f>IF($C2448="","",SUMIFS(Banque_Transactions!$E:$E,Banque_Transactions!$G:$G,$C2448&amp;"-"&amp;$B2448))</f>
        <v/>
      </c>
      <c r="L2448" s="13" t="str">
        <f>IF($C2448="","",$J2448-$K2448)</f>
        <v/>
      </c>
      <c r="M2448" t="str">
        <f>IF($C2448="","",IF($L2448&lt;=0,"Payé",IF($K2448=0,"Impayé","Partiel")))</f>
        <v/>
      </c>
    </row>
    <row r="2449" spans="1:13" ht="15">
      <c r="A2449" s="17"/>
      <c r="B2449" t="str">
        <f>IF($A2449="","",YEAR($A2449)*100+MONTH($A2449))</f>
        <v/>
      </c>
      <c r="D2449" t="str">
        <f>IF($C2449="","",VLOOKUP($C2449,Baux!$A:$K,2,FALSE))</f>
        <v/>
      </c>
      <c r="E2449" t="str">
        <f>IF($C2449="","",VLOOKUP(VLOOKUP($C2449,Baux!$A:$K,3,FALSE),Locataires!$A:$I,2,FALSE))</f>
        <v/>
      </c>
      <c r="F2449" t="str">
        <f>IF($C2449="","",VLOOKUP($C2449,Baux!$A:$K,8,FALSE))</f>
        <v/>
      </c>
      <c r="G2449" s="12" t="str">
        <f>IF(OR($A2449="",$F2449=""),"",DATE(YEAR($A2449),MONTH($A2449),$F2449))</f>
        <v/>
      </c>
      <c r="H2449" s="13" t="str">
        <f>IF($C2449="","",VLOOKUP($C2449,Baux!$A:$K,6,FALSE))</f>
        <v/>
      </c>
      <c r="I2449" s="13" t="str">
        <f>IF($C2449="","",VLOOKUP($C2449,Baux!$A:$K,7,FALSE))</f>
        <v/>
      </c>
      <c r="J2449" s="13" t="str">
        <f>IF($C2449="","",$H2449+$I2449)</f>
        <v/>
      </c>
      <c r="K2449" s="13" t="str">
        <f>IF($C2449="","",SUMIFS(Banque_Transactions!$E:$E,Banque_Transactions!$G:$G,$C2449&amp;"-"&amp;$B2449))</f>
        <v/>
      </c>
      <c r="L2449" s="13" t="str">
        <f>IF($C2449="","",$J2449-$K2449)</f>
        <v/>
      </c>
      <c r="M2449" t="str">
        <f>IF($C2449="","",IF($L2449&lt;=0,"Payé",IF($K2449=0,"Impayé","Partiel")))</f>
        <v/>
      </c>
    </row>
    <row r="2450" spans="1:13" ht="15">
      <c r="A2450" s="17"/>
      <c r="B2450" t="str">
        <f>IF($A2450="","",YEAR($A2450)*100+MONTH($A2450))</f>
        <v/>
      </c>
      <c r="D2450" t="str">
        <f>IF($C2450="","",VLOOKUP($C2450,Baux!$A:$K,2,FALSE))</f>
        <v/>
      </c>
      <c r="E2450" t="str">
        <f>IF($C2450="","",VLOOKUP(VLOOKUP($C2450,Baux!$A:$K,3,FALSE),Locataires!$A:$I,2,FALSE))</f>
        <v/>
      </c>
      <c r="F2450" t="str">
        <f>IF($C2450="","",VLOOKUP($C2450,Baux!$A:$K,8,FALSE))</f>
        <v/>
      </c>
      <c r="G2450" s="12" t="str">
        <f>IF(OR($A2450="",$F2450=""),"",DATE(YEAR($A2450),MONTH($A2450),$F2450))</f>
        <v/>
      </c>
      <c r="H2450" s="13" t="str">
        <f>IF($C2450="","",VLOOKUP($C2450,Baux!$A:$K,6,FALSE))</f>
        <v/>
      </c>
      <c r="I2450" s="13" t="str">
        <f>IF($C2450="","",VLOOKUP($C2450,Baux!$A:$K,7,FALSE))</f>
        <v/>
      </c>
      <c r="J2450" s="13" t="str">
        <f>IF($C2450="","",$H2450+$I2450)</f>
        <v/>
      </c>
      <c r="K2450" s="13" t="str">
        <f>IF($C2450="","",SUMIFS(Banque_Transactions!$E:$E,Banque_Transactions!$G:$G,$C2450&amp;"-"&amp;$B2450))</f>
        <v/>
      </c>
      <c r="L2450" s="13" t="str">
        <f>IF($C2450="","",$J2450-$K2450)</f>
        <v/>
      </c>
      <c r="M2450" t="str">
        <f>IF($C2450="","",IF($L2450&lt;=0,"Payé",IF($K2450=0,"Impayé","Partiel")))</f>
        <v/>
      </c>
    </row>
    <row r="2451" spans="1:13" ht="15">
      <c r="A2451" s="17"/>
      <c r="B2451" t="str">
        <f>IF($A2451="","",YEAR($A2451)*100+MONTH($A2451))</f>
        <v/>
      </c>
      <c r="D2451" t="str">
        <f>IF($C2451="","",VLOOKUP($C2451,Baux!$A:$K,2,FALSE))</f>
        <v/>
      </c>
      <c r="E2451" t="str">
        <f>IF($C2451="","",VLOOKUP(VLOOKUP($C2451,Baux!$A:$K,3,FALSE),Locataires!$A:$I,2,FALSE))</f>
        <v/>
      </c>
      <c r="F2451" t="str">
        <f>IF($C2451="","",VLOOKUP($C2451,Baux!$A:$K,8,FALSE))</f>
        <v/>
      </c>
      <c r="G2451" s="12" t="str">
        <f>IF(OR($A2451="",$F2451=""),"",DATE(YEAR($A2451),MONTH($A2451),$F2451))</f>
        <v/>
      </c>
      <c r="H2451" s="13" t="str">
        <f>IF($C2451="","",VLOOKUP($C2451,Baux!$A:$K,6,FALSE))</f>
        <v/>
      </c>
      <c r="I2451" s="13" t="str">
        <f>IF($C2451="","",VLOOKUP($C2451,Baux!$A:$K,7,FALSE))</f>
        <v/>
      </c>
      <c r="J2451" s="13" t="str">
        <f>IF($C2451="","",$H2451+$I2451)</f>
        <v/>
      </c>
      <c r="K2451" s="13" t="str">
        <f>IF($C2451="","",SUMIFS(Banque_Transactions!$E:$E,Banque_Transactions!$G:$G,$C2451&amp;"-"&amp;$B2451))</f>
        <v/>
      </c>
      <c r="L2451" s="13" t="str">
        <f>IF($C2451="","",$J2451-$K2451)</f>
        <v/>
      </c>
      <c r="M2451" t="str">
        <f>IF($C2451="","",IF($L2451&lt;=0,"Payé",IF($K2451=0,"Impayé","Partiel")))</f>
        <v/>
      </c>
    </row>
    <row r="2452" spans="1:13" ht="15">
      <c r="A2452" s="17"/>
      <c r="B2452" t="str">
        <f>IF($A2452="","",YEAR($A2452)*100+MONTH($A2452))</f>
        <v/>
      </c>
      <c r="D2452" t="str">
        <f>IF($C2452="","",VLOOKUP($C2452,Baux!$A:$K,2,FALSE))</f>
        <v/>
      </c>
      <c r="E2452" t="str">
        <f>IF($C2452="","",VLOOKUP(VLOOKUP($C2452,Baux!$A:$K,3,FALSE),Locataires!$A:$I,2,FALSE))</f>
        <v/>
      </c>
      <c r="F2452" t="str">
        <f>IF($C2452="","",VLOOKUP($C2452,Baux!$A:$K,8,FALSE))</f>
        <v/>
      </c>
      <c r="G2452" s="12" t="str">
        <f>IF(OR($A2452="",$F2452=""),"",DATE(YEAR($A2452),MONTH($A2452),$F2452))</f>
        <v/>
      </c>
      <c r="H2452" s="13" t="str">
        <f>IF($C2452="","",VLOOKUP($C2452,Baux!$A:$K,6,FALSE))</f>
        <v/>
      </c>
      <c r="I2452" s="13" t="str">
        <f>IF($C2452="","",VLOOKUP($C2452,Baux!$A:$K,7,FALSE))</f>
        <v/>
      </c>
      <c r="J2452" s="13" t="str">
        <f>IF($C2452="","",$H2452+$I2452)</f>
        <v/>
      </c>
      <c r="K2452" s="13" t="str">
        <f>IF($C2452="","",SUMIFS(Banque_Transactions!$E:$E,Banque_Transactions!$G:$G,$C2452&amp;"-"&amp;$B2452))</f>
        <v/>
      </c>
      <c r="L2452" s="13" t="str">
        <f>IF($C2452="","",$J2452-$K2452)</f>
        <v/>
      </c>
      <c r="M2452" t="str">
        <f>IF($C2452="","",IF($L2452&lt;=0,"Payé",IF($K2452=0,"Impayé","Partiel")))</f>
        <v/>
      </c>
    </row>
    <row r="2453" spans="1:13" ht="15">
      <c r="A2453" s="17"/>
      <c r="B2453" t="str">
        <f>IF($A2453="","",YEAR($A2453)*100+MONTH($A2453))</f>
        <v/>
      </c>
      <c r="D2453" t="str">
        <f>IF($C2453="","",VLOOKUP($C2453,Baux!$A:$K,2,FALSE))</f>
        <v/>
      </c>
      <c r="E2453" t="str">
        <f>IF($C2453="","",VLOOKUP(VLOOKUP($C2453,Baux!$A:$K,3,FALSE),Locataires!$A:$I,2,FALSE))</f>
        <v/>
      </c>
      <c r="F2453" t="str">
        <f>IF($C2453="","",VLOOKUP($C2453,Baux!$A:$K,8,FALSE))</f>
        <v/>
      </c>
      <c r="G2453" s="12" t="str">
        <f>IF(OR($A2453="",$F2453=""),"",DATE(YEAR($A2453),MONTH($A2453),$F2453))</f>
        <v/>
      </c>
      <c r="H2453" s="13" t="str">
        <f>IF($C2453="","",VLOOKUP($C2453,Baux!$A:$K,6,FALSE))</f>
        <v/>
      </c>
      <c r="I2453" s="13" t="str">
        <f>IF($C2453="","",VLOOKUP($C2453,Baux!$A:$K,7,FALSE))</f>
        <v/>
      </c>
      <c r="J2453" s="13" t="str">
        <f>IF($C2453="","",$H2453+$I2453)</f>
        <v/>
      </c>
      <c r="K2453" s="13" t="str">
        <f>IF($C2453="","",SUMIFS(Banque_Transactions!$E:$E,Banque_Transactions!$G:$G,$C2453&amp;"-"&amp;$B2453))</f>
        <v/>
      </c>
      <c r="L2453" s="13" t="str">
        <f>IF($C2453="","",$J2453-$K2453)</f>
        <v/>
      </c>
      <c r="M2453" t="str">
        <f>IF($C2453="","",IF($L2453&lt;=0,"Payé",IF($K2453=0,"Impayé","Partiel")))</f>
        <v/>
      </c>
    </row>
    <row r="2454" spans="1:13" ht="15">
      <c r="A2454" s="17"/>
      <c r="B2454" t="str">
        <f>IF($A2454="","",YEAR($A2454)*100+MONTH($A2454))</f>
        <v/>
      </c>
      <c r="D2454" t="str">
        <f>IF($C2454="","",VLOOKUP($C2454,Baux!$A:$K,2,FALSE))</f>
        <v/>
      </c>
      <c r="E2454" t="str">
        <f>IF($C2454="","",VLOOKUP(VLOOKUP($C2454,Baux!$A:$K,3,FALSE),Locataires!$A:$I,2,FALSE))</f>
        <v/>
      </c>
      <c r="F2454" t="str">
        <f>IF($C2454="","",VLOOKUP($C2454,Baux!$A:$K,8,FALSE))</f>
        <v/>
      </c>
      <c r="G2454" s="12" t="str">
        <f>IF(OR($A2454="",$F2454=""),"",DATE(YEAR($A2454),MONTH($A2454),$F2454))</f>
        <v/>
      </c>
      <c r="H2454" s="13" t="str">
        <f>IF($C2454="","",VLOOKUP($C2454,Baux!$A:$K,6,FALSE))</f>
        <v/>
      </c>
      <c r="I2454" s="13" t="str">
        <f>IF($C2454="","",VLOOKUP($C2454,Baux!$A:$K,7,FALSE))</f>
        <v/>
      </c>
      <c r="J2454" s="13" t="str">
        <f>IF($C2454="","",$H2454+$I2454)</f>
        <v/>
      </c>
      <c r="K2454" s="13" t="str">
        <f>IF($C2454="","",SUMIFS(Banque_Transactions!$E:$E,Banque_Transactions!$G:$G,$C2454&amp;"-"&amp;$B2454))</f>
        <v/>
      </c>
      <c r="L2454" s="13" t="str">
        <f>IF($C2454="","",$J2454-$K2454)</f>
        <v/>
      </c>
      <c r="M2454" t="str">
        <f>IF($C2454="","",IF($L2454&lt;=0,"Payé",IF($K2454=0,"Impayé","Partiel")))</f>
        <v/>
      </c>
    </row>
    <row r="2455" spans="1:13" ht="15">
      <c r="A2455" s="17"/>
      <c r="B2455" t="str">
        <f>IF($A2455="","",YEAR($A2455)*100+MONTH($A2455))</f>
        <v/>
      </c>
      <c r="D2455" t="str">
        <f>IF($C2455="","",VLOOKUP($C2455,Baux!$A:$K,2,FALSE))</f>
        <v/>
      </c>
      <c r="E2455" t="str">
        <f>IF($C2455="","",VLOOKUP(VLOOKUP($C2455,Baux!$A:$K,3,FALSE),Locataires!$A:$I,2,FALSE))</f>
        <v/>
      </c>
      <c r="F2455" t="str">
        <f>IF($C2455="","",VLOOKUP($C2455,Baux!$A:$K,8,FALSE))</f>
        <v/>
      </c>
      <c r="G2455" s="12" t="str">
        <f>IF(OR($A2455="",$F2455=""),"",DATE(YEAR($A2455),MONTH($A2455),$F2455))</f>
        <v/>
      </c>
      <c r="H2455" s="13" t="str">
        <f>IF($C2455="","",VLOOKUP($C2455,Baux!$A:$K,6,FALSE))</f>
        <v/>
      </c>
      <c r="I2455" s="13" t="str">
        <f>IF($C2455="","",VLOOKUP($C2455,Baux!$A:$K,7,FALSE))</f>
        <v/>
      </c>
      <c r="J2455" s="13" t="str">
        <f>IF($C2455="","",$H2455+$I2455)</f>
        <v/>
      </c>
      <c r="K2455" s="13" t="str">
        <f>IF($C2455="","",SUMIFS(Banque_Transactions!$E:$E,Banque_Transactions!$G:$G,$C2455&amp;"-"&amp;$B2455))</f>
        <v/>
      </c>
      <c r="L2455" s="13" t="str">
        <f>IF($C2455="","",$J2455-$K2455)</f>
        <v/>
      </c>
      <c r="M2455" t="str">
        <f>IF($C2455="","",IF($L2455&lt;=0,"Payé",IF($K2455=0,"Impayé","Partiel")))</f>
        <v/>
      </c>
    </row>
    <row r="2456" spans="1:13" ht="15">
      <c r="A2456" s="17"/>
      <c r="B2456" t="str">
        <f>IF($A2456="","",YEAR($A2456)*100+MONTH($A2456))</f>
        <v/>
      </c>
      <c r="D2456" t="str">
        <f>IF($C2456="","",VLOOKUP($C2456,Baux!$A:$K,2,FALSE))</f>
        <v/>
      </c>
      <c r="E2456" t="str">
        <f>IF($C2456="","",VLOOKUP(VLOOKUP($C2456,Baux!$A:$K,3,FALSE),Locataires!$A:$I,2,FALSE))</f>
        <v/>
      </c>
      <c r="F2456" t="str">
        <f>IF($C2456="","",VLOOKUP($C2456,Baux!$A:$K,8,FALSE))</f>
        <v/>
      </c>
      <c r="G2456" s="12" t="str">
        <f>IF(OR($A2456="",$F2456=""),"",DATE(YEAR($A2456),MONTH($A2456),$F2456))</f>
        <v/>
      </c>
      <c r="H2456" s="13" t="str">
        <f>IF($C2456="","",VLOOKUP($C2456,Baux!$A:$K,6,FALSE))</f>
        <v/>
      </c>
      <c r="I2456" s="13" t="str">
        <f>IF($C2456="","",VLOOKUP($C2456,Baux!$A:$K,7,FALSE))</f>
        <v/>
      </c>
      <c r="J2456" s="13" t="str">
        <f>IF($C2456="","",$H2456+$I2456)</f>
        <v/>
      </c>
      <c r="K2456" s="13" t="str">
        <f>IF($C2456="","",SUMIFS(Banque_Transactions!$E:$E,Banque_Transactions!$G:$G,$C2456&amp;"-"&amp;$B2456))</f>
        <v/>
      </c>
      <c r="L2456" s="13" t="str">
        <f>IF($C2456="","",$J2456-$K2456)</f>
        <v/>
      </c>
      <c r="M2456" t="str">
        <f>IF($C2456="","",IF($L2456&lt;=0,"Payé",IF($K2456=0,"Impayé","Partiel")))</f>
        <v/>
      </c>
    </row>
    <row r="2457" spans="1:13" ht="15">
      <c r="A2457" s="17"/>
      <c r="B2457" t="str">
        <f>IF($A2457="","",YEAR($A2457)*100+MONTH($A2457))</f>
        <v/>
      </c>
      <c r="D2457" t="str">
        <f>IF($C2457="","",VLOOKUP($C2457,Baux!$A:$K,2,FALSE))</f>
        <v/>
      </c>
      <c r="E2457" t="str">
        <f>IF($C2457="","",VLOOKUP(VLOOKUP($C2457,Baux!$A:$K,3,FALSE),Locataires!$A:$I,2,FALSE))</f>
        <v/>
      </c>
      <c r="F2457" t="str">
        <f>IF($C2457="","",VLOOKUP($C2457,Baux!$A:$K,8,FALSE))</f>
        <v/>
      </c>
      <c r="G2457" s="12" t="str">
        <f>IF(OR($A2457="",$F2457=""),"",DATE(YEAR($A2457),MONTH($A2457),$F2457))</f>
        <v/>
      </c>
      <c r="H2457" s="13" t="str">
        <f>IF($C2457="","",VLOOKUP($C2457,Baux!$A:$K,6,FALSE))</f>
        <v/>
      </c>
      <c r="I2457" s="13" t="str">
        <f>IF($C2457="","",VLOOKUP($C2457,Baux!$A:$K,7,FALSE))</f>
        <v/>
      </c>
      <c r="J2457" s="13" t="str">
        <f>IF($C2457="","",$H2457+$I2457)</f>
        <v/>
      </c>
      <c r="K2457" s="13" t="str">
        <f>IF($C2457="","",SUMIFS(Banque_Transactions!$E:$E,Banque_Transactions!$G:$G,$C2457&amp;"-"&amp;$B2457))</f>
        <v/>
      </c>
      <c r="L2457" s="13" t="str">
        <f>IF($C2457="","",$J2457-$K2457)</f>
        <v/>
      </c>
      <c r="M2457" t="str">
        <f>IF($C2457="","",IF($L2457&lt;=0,"Payé",IF($K2457=0,"Impayé","Partiel")))</f>
        <v/>
      </c>
    </row>
    <row r="2458" spans="1:13" ht="15">
      <c r="A2458" s="17"/>
      <c r="B2458" t="str">
        <f>IF($A2458="","",YEAR($A2458)*100+MONTH($A2458))</f>
        <v/>
      </c>
      <c r="D2458" t="str">
        <f>IF($C2458="","",VLOOKUP($C2458,Baux!$A:$K,2,FALSE))</f>
        <v/>
      </c>
      <c r="E2458" t="str">
        <f>IF($C2458="","",VLOOKUP(VLOOKUP($C2458,Baux!$A:$K,3,FALSE),Locataires!$A:$I,2,FALSE))</f>
        <v/>
      </c>
      <c r="F2458" t="str">
        <f>IF($C2458="","",VLOOKUP($C2458,Baux!$A:$K,8,FALSE))</f>
        <v/>
      </c>
      <c r="G2458" s="12" t="str">
        <f>IF(OR($A2458="",$F2458=""),"",DATE(YEAR($A2458),MONTH($A2458),$F2458))</f>
        <v/>
      </c>
      <c r="H2458" s="13" t="str">
        <f>IF($C2458="","",VLOOKUP($C2458,Baux!$A:$K,6,FALSE))</f>
        <v/>
      </c>
      <c r="I2458" s="13" t="str">
        <f>IF($C2458="","",VLOOKUP($C2458,Baux!$A:$K,7,FALSE))</f>
        <v/>
      </c>
      <c r="J2458" s="13" t="str">
        <f>IF($C2458="","",$H2458+$I2458)</f>
        <v/>
      </c>
      <c r="K2458" s="13" t="str">
        <f>IF($C2458="","",SUMIFS(Banque_Transactions!$E:$E,Banque_Transactions!$G:$G,$C2458&amp;"-"&amp;$B2458))</f>
        <v/>
      </c>
      <c r="L2458" s="13" t="str">
        <f>IF($C2458="","",$J2458-$K2458)</f>
        <v/>
      </c>
      <c r="M2458" t="str">
        <f>IF($C2458="","",IF($L2458&lt;=0,"Payé",IF($K2458=0,"Impayé","Partiel")))</f>
        <v/>
      </c>
    </row>
    <row r="2459" spans="1:13" ht="15">
      <c r="A2459" s="17"/>
      <c r="B2459" t="str">
        <f>IF($A2459="","",YEAR($A2459)*100+MONTH($A2459))</f>
        <v/>
      </c>
      <c r="D2459" t="str">
        <f>IF($C2459="","",VLOOKUP($C2459,Baux!$A:$K,2,FALSE))</f>
        <v/>
      </c>
      <c r="E2459" t="str">
        <f>IF($C2459="","",VLOOKUP(VLOOKUP($C2459,Baux!$A:$K,3,FALSE),Locataires!$A:$I,2,FALSE))</f>
        <v/>
      </c>
      <c r="F2459" t="str">
        <f>IF($C2459="","",VLOOKUP($C2459,Baux!$A:$K,8,FALSE))</f>
        <v/>
      </c>
      <c r="G2459" s="12" t="str">
        <f>IF(OR($A2459="",$F2459=""),"",DATE(YEAR($A2459),MONTH($A2459),$F2459))</f>
        <v/>
      </c>
      <c r="H2459" s="13" t="str">
        <f>IF($C2459="","",VLOOKUP($C2459,Baux!$A:$K,6,FALSE))</f>
        <v/>
      </c>
      <c r="I2459" s="13" t="str">
        <f>IF($C2459="","",VLOOKUP($C2459,Baux!$A:$K,7,FALSE))</f>
        <v/>
      </c>
      <c r="J2459" s="13" t="str">
        <f>IF($C2459="","",$H2459+$I2459)</f>
        <v/>
      </c>
      <c r="K2459" s="13" t="str">
        <f>IF($C2459="","",SUMIFS(Banque_Transactions!$E:$E,Banque_Transactions!$G:$G,$C2459&amp;"-"&amp;$B2459))</f>
        <v/>
      </c>
      <c r="L2459" s="13" t="str">
        <f>IF($C2459="","",$J2459-$K2459)</f>
        <v/>
      </c>
      <c r="M2459" t="str">
        <f>IF($C2459="","",IF($L2459&lt;=0,"Payé",IF($K2459=0,"Impayé","Partiel")))</f>
        <v/>
      </c>
    </row>
    <row r="2460" spans="1:13" ht="15">
      <c r="A2460" s="17"/>
      <c r="B2460" t="str">
        <f>IF($A2460="","",YEAR($A2460)*100+MONTH($A2460))</f>
        <v/>
      </c>
      <c r="D2460" t="str">
        <f>IF($C2460="","",VLOOKUP($C2460,Baux!$A:$K,2,FALSE))</f>
        <v/>
      </c>
      <c r="E2460" t="str">
        <f>IF($C2460="","",VLOOKUP(VLOOKUP($C2460,Baux!$A:$K,3,FALSE),Locataires!$A:$I,2,FALSE))</f>
        <v/>
      </c>
      <c r="F2460" t="str">
        <f>IF($C2460="","",VLOOKUP($C2460,Baux!$A:$K,8,FALSE))</f>
        <v/>
      </c>
      <c r="G2460" s="12" t="str">
        <f>IF(OR($A2460="",$F2460=""),"",DATE(YEAR($A2460),MONTH($A2460),$F2460))</f>
        <v/>
      </c>
      <c r="H2460" s="13" t="str">
        <f>IF($C2460="","",VLOOKUP($C2460,Baux!$A:$K,6,FALSE))</f>
        <v/>
      </c>
      <c r="I2460" s="13" t="str">
        <f>IF($C2460="","",VLOOKUP($C2460,Baux!$A:$K,7,FALSE))</f>
        <v/>
      </c>
      <c r="J2460" s="13" t="str">
        <f>IF($C2460="","",$H2460+$I2460)</f>
        <v/>
      </c>
      <c r="K2460" s="13" t="str">
        <f>IF($C2460="","",SUMIFS(Banque_Transactions!$E:$E,Banque_Transactions!$G:$G,$C2460&amp;"-"&amp;$B2460))</f>
        <v/>
      </c>
      <c r="L2460" s="13" t="str">
        <f>IF($C2460="","",$J2460-$K2460)</f>
        <v/>
      </c>
      <c r="M2460" t="str">
        <f>IF($C2460="","",IF($L2460&lt;=0,"Payé",IF($K2460=0,"Impayé","Partiel")))</f>
        <v/>
      </c>
    </row>
    <row r="2461" spans="1:13" ht="15">
      <c r="A2461" s="17"/>
      <c r="B2461" t="str">
        <f>IF($A2461="","",YEAR($A2461)*100+MONTH($A2461))</f>
        <v/>
      </c>
      <c r="D2461" t="str">
        <f>IF($C2461="","",VLOOKUP($C2461,Baux!$A:$K,2,FALSE))</f>
        <v/>
      </c>
      <c r="E2461" t="str">
        <f>IF($C2461="","",VLOOKUP(VLOOKUP($C2461,Baux!$A:$K,3,FALSE),Locataires!$A:$I,2,FALSE))</f>
        <v/>
      </c>
      <c r="F2461" t="str">
        <f>IF($C2461="","",VLOOKUP($C2461,Baux!$A:$K,8,FALSE))</f>
        <v/>
      </c>
      <c r="G2461" s="12" t="str">
        <f>IF(OR($A2461="",$F2461=""),"",DATE(YEAR($A2461),MONTH($A2461),$F2461))</f>
        <v/>
      </c>
      <c r="H2461" s="13" t="str">
        <f>IF($C2461="","",VLOOKUP($C2461,Baux!$A:$K,6,FALSE))</f>
        <v/>
      </c>
      <c r="I2461" s="13" t="str">
        <f>IF($C2461="","",VLOOKUP($C2461,Baux!$A:$K,7,FALSE))</f>
        <v/>
      </c>
      <c r="J2461" s="13" t="str">
        <f>IF($C2461="","",$H2461+$I2461)</f>
        <v/>
      </c>
      <c r="K2461" s="13" t="str">
        <f>IF($C2461="","",SUMIFS(Banque_Transactions!$E:$E,Banque_Transactions!$G:$G,$C2461&amp;"-"&amp;$B2461))</f>
        <v/>
      </c>
      <c r="L2461" s="13" t="str">
        <f>IF($C2461="","",$J2461-$K2461)</f>
        <v/>
      </c>
      <c r="M2461" t="str">
        <f>IF($C2461="","",IF($L2461&lt;=0,"Payé",IF($K2461=0,"Impayé","Partiel")))</f>
        <v/>
      </c>
    </row>
    <row r="2462" spans="1:13" ht="15">
      <c r="A2462" s="17"/>
      <c r="B2462" t="str">
        <f>IF($A2462="","",YEAR($A2462)*100+MONTH($A2462))</f>
        <v/>
      </c>
      <c r="D2462" t="str">
        <f>IF($C2462="","",VLOOKUP($C2462,Baux!$A:$K,2,FALSE))</f>
        <v/>
      </c>
      <c r="E2462" t="str">
        <f>IF($C2462="","",VLOOKUP(VLOOKUP($C2462,Baux!$A:$K,3,FALSE),Locataires!$A:$I,2,FALSE))</f>
        <v/>
      </c>
      <c r="F2462" t="str">
        <f>IF($C2462="","",VLOOKUP($C2462,Baux!$A:$K,8,FALSE))</f>
        <v/>
      </c>
      <c r="G2462" s="12" t="str">
        <f>IF(OR($A2462="",$F2462=""),"",DATE(YEAR($A2462),MONTH($A2462),$F2462))</f>
        <v/>
      </c>
      <c r="H2462" s="13" t="str">
        <f>IF($C2462="","",VLOOKUP($C2462,Baux!$A:$K,6,FALSE))</f>
        <v/>
      </c>
      <c r="I2462" s="13" t="str">
        <f>IF($C2462="","",VLOOKUP($C2462,Baux!$A:$K,7,FALSE))</f>
        <v/>
      </c>
      <c r="J2462" s="13" t="str">
        <f>IF($C2462="","",$H2462+$I2462)</f>
        <v/>
      </c>
      <c r="K2462" s="13" t="str">
        <f>IF($C2462="","",SUMIFS(Banque_Transactions!$E:$E,Banque_Transactions!$G:$G,$C2462&amp;"-"&amp;$B2462))</f>
        <v/>
      </c>
      <c r="L2462" s="13" t="str">
        <f>IF($C2462="","",$J2462-$K2462)</f>
        <v/>
      </c>
      <c r="M2462" t="str">
        <f>IF($C2462="","",IF($L2462&lt;=0,"Payé",IF($K2462=0,"Impayé","Partiel")))</f>
        <v/>
      </c>
    </row>
    <row r="2463" spans="1:13" ht="15">
      <c r="A2463" s="17"/>
      <c r="B2463" t="str">
        <f>IF($A2463="","",YEAR($A2463)*100+MONTH($A2463))</f>
        <v/>
      </c>
      <c r="D2463" t="str">
        <f>IF($C2463="","",VLOOKUP($C2463,Baux!$A:$K,2,FALSE))</f>
        <v/>
      </c>
      <c r="E2463" t="str">
        <f>IF($C2463="","",VLOOKUP(VLOOKUP($C2463,Baux!$A:$K,3,FALSE),Locataires!$A:$I,2,FALSE))</f>
        <v/>
      </c>
      <c r="F2463" t="str">
        <f>IF($C2463="","",VLOOKUP($C2463,Baux!$A:$K,8,FALSE))</f>
        <v/>
      </c>
      <c r="G2463" s="12" t="str">
        <f>IF(OR($A2463="",$F2463=""),"",DATE(YEAR($A2463),MONTH($A2463),$F2463))</f>
        <v/>
      </c>
      <c r="H2463" s="13" t="str">
        <f>IF($C2463="","",VLOOKUP($C2463,Baux!$A:$K,6,FALSE))</f>
        <v/>
      </c>
      <c r="I2463" s="13" t="str">
        <f>IF($C2463="","",VLOOKUP($C2463,Baux!$A:$K,7,FALSE))</f>
        <v/>
      </c>
      <c r="J2463" s="13" t="str">
        <f>IF($C2463="","",$H2463+$I2463)</f>
        <v/>
      </c>
      <c r="K2463" s="13" t="str">
        <f>IF($C2463="","",SUMIFS(Banque_Transactions!$E:$E,Banque_Transactions!$G:$G,$C2463&amp;"-"&amp;$B2463))</f>
        <v/>
      </c>
      <c r="L2463" s="13" t="str">
        <f>IF($C2463="","",$J2463-$K2463)</f>
        <v/>
      </c>
      <c r="M2463" t="str">
        <f>IF($C2463="","",IF($L2463&lt;=0,"Payé",IF($K2463=0,"Impayé","Partiel")))</f>
        <v/>
      </c>
    </row>
    <row r="2464" spans="1:13" ht="15">
      <c r="A2464" s="17"/>
      <c r="B2464" t="str">
        <f>IF($A2464="","",YEAR($A2464)*100+MONTH($A2464))</f>
        <v/>
      </c>
      <c r="D2464" t="str">
        <f>IF($C2464="","",VLOOKUP($C2464,Baux!$A:$K,2,FALSE))</f>
        <v/>
      </c>
      <c r="E2464" t="str">
        <f>IF($C2464="","",VLOOKUP(VLOOKUP($C2464,Baux!$A:$K,3,FALSE),Locataires!$A:$I,2,FALSE))</f>
        <v/>
      </c>
      <c r="F2464" t="str">
        <f>IF($C2464="","",VLOOKUP($C2464,Baux!$A:$K,8,FALSE))</f>
        <v/>
      </c>
      <c r="G2464" s="12" t="str">
        <f>IF(OR($A2464="",$F2464=""),"",DATE(YEAR($A2464),MONTH($A2464),$F2464))</f>
        <v/>
      </c>
      <c r="H2464" s="13" t="str">
        <f>IF($C2464="","",VLOOKUP($C2464,Baux!$A:$K,6,FALSE))</f>
        <v/>
      </c>
      <c r="I2464" s="13" t="str">
        <f>IF($C2464="","",VLOOKUP($C2464,Baux!$A:$K,7,FALSE))</f>
        <v/>
      </c>
      <c r="J2464" s="13" t="str">
        <f>IF($C2464="","",$H2464+$I2464)</f>
        <v/>
      </c>
      <c r="K2464" s="13" t="str">
        <f>IF($C2464="","",SUMIFS(Banque_Transactions!$E:$E,Banque_Transactions!$G:$G,$C2464&amp;"-"&amp;$B2464))</f>
        <v/>
      </c>
      <c r="L2464" s="13" t="str">
        <f>IF($C2464="","",$J2464-$K2464)</f>
        <v/>
      </c>
      <c r="M2464" t="str">
        <f>IF($C2464="","",IF($L2464&lt;=0,"Payé",IF($K2464=0,"Impayé","Partiel")))</f>
        <v/>
      </c>
    </row>
    <row r="2465" spans="1:13" ht="15">
      <c r="A2465" s="17"/>
      <c r="B2465" t="str">
        <f>IF($A2465="","",YEAR($A2465)*100+MONTH($A2465))</f>
        <v/>
      </c>
      <c r="D2465" t="str">
        <f>IF($C2465="","",VLOOKUP($C2465,Baux!$A:$K,2,FALSE))</f>
        <v/>
      </c>
      <c r="E2465" t="str">
        <f>IF($C2465="","",VLOOKUP(VLOOKUP($C2465,Baux!$A:$K,3,FALSE),Locataires!$A:$I,2,FALSE))</f>
        <v/>
      </c>
      <c r="F2465" t="str">
        <f>IF($C2465="","",VLOOKUP($C2465,Baux!$A:$K,8,FALSE))</f>
        <v/>
      </c>
      <c r="G2465" s="12" t="str">
        <f>IF(OR($A2465="",$F2465=""),"",DATE(YEAR($A2465),MONTH($A2465),$F2465))</f>
        <v/>
      </c>
      <c r="H2465" s="13" t="str">
        <f>IF($C2465="","",VLOOKUP($C2465,Baux!$A:$K,6,FALSE))</f>
        <v/>
      </c>
      <c r="I2465" s="13" t="str">
        <f>IF($C2465="","",VLOOKUP($C2465,Baux!$A:$K,7,FALSE))</f>
        <v/>
      </c>
      <c r="J2465" s="13" t="str">
        <f>IF($C2465="","",$H2465+$I2465)</f>
        <v/>
      </c>
      <c r="K2465" s="13" t="str">
        <f>IF($C2465="","",SUMIFS(Banque_Transactions!$E:$E,Banque_Transactions!$G:$G,$C2465&amp;"-"&amp;$B2465))</f>
        <v/>
      </c>
      <c r="L2465" s="13" t="str">
        <f>IF($C2465="","",$J2465-$K2465)</f>
        <v/>
      </c>
      <c r="M2465" t="str">
        <f>IF($C2465="","",IF($L2465&lt;=0,"Payé",IF($K2465=0,"Impayé","Partiel")))</f>
        <v/>
      </c>
    </row>
    <row r="2466" spans="1:13" ht="15">
      <c r="A2466" s="17"/>
      <c r="B2466" t="str">
        <f>IF($A2466="","",YEAR($A2466)*100+MONTH($A2466))</f>
        <v/>
      </c>
      <c r="D2466" t="str">
        <f>IF($C2466="","",VLOOKUP($C2466,Baux!$A:$K,2,FALSE))</f>
        <v/>
      </c>
      <c r="E2466" t="str">
        <f>IF($C2466="","",VLOOKUP(VLOOKUP($C2466,Baux!$A:$K,3,FALSE),Locataires!$A:$I,2,FALSE))</f>
        <v/>
      </c>
      <c r="F2466" t="str">
        <f>IF($C2466="","",VLOOKUP($C2466,Baux!$A:$K,8,FALSE))</f>
        <v/>
      </c>
      <c r="G2466" s="12" t="str">
        <f>IF(OR($A2466="",$F2466=""),"",DATE(YEAR($A2466),MONTH($A2466),$F2466))</f>
        <v/>
      </c>
      <c r="H2466" s="13" t="str">
        <f>IF($C2466="","",VLOOKUP($C2466,Baux!$A:$K,6,FALSE))</f>
        <v/>
      </c>
      <c r="I2466" s="13" t="str">
        <f>IF($C2466="","",VLOOKUP($C2466,Baux!$A:$K,7,FALSE))</f>
        <v/>
      </c>
      <c r="J2466" s="13" t="str">
        <f>IF($C2466="","",$H2466+$I2466)</f>
        <v/>
      </c>
      <c r="K2466" s="13" t="str">
        <f>IF($C2466="","",SUMIFS(Banque_Transactions!$E:$E,Banque_Transactions!$G:$G,$C2466&amp;"-"&amp;$B2466))</f>
        <v/>
      </c>
      <c r="L2466" s="13" t="str">
        <f>IF($C2466="","",$J2466-$K2466)</f>
        <v/>
      </c>
      <c r="M2466" t="str">
        <f>IF($C2466="","",IF($L2466&lt;=0,"Payé",IF($K2466=0,"Impayé","Partiel")))</f>
        <v/>
      </c>
    </row>
    <row r="2467" spans="1:13" ht="15">
      <c r="A2467" s="17"/>
      <c r="B2467" t="str">
        <f>IF($A2467="","",YEAR($A2467)*100+MONTH($A2467))</f>
        <v/>
      </c>
      <c r="D2467" t="str">
        <f>IF($C2467="","",VLOOKUP($C2467,Baux!$A:$K,2,FALSE))</f>
        <v/>
      </c>
      <c r="E2467" t="str">
        <f>IF($C2467="","",VLOOKUP(VLOOKUP($C2467,Baux!$A:$K,3,FALSE),Locataires!$A:$I,2,FALSE))</f>
        <v/>
      </c>
      <c r="F2467" t="str">
        <f>IF($C2467="","",VLOOKUP($C2467,Baux!$A:$K,8,FALSE))</f>
        <v/>
      </c>
      <c r="G2467" s="12" t="str">
        <f>IF(OR($A2467="",$F2467=""),"",DATE(YEAR($A2467),MONTH($A2467),$F2467))</f>
        <v/>
      </c>
      <c r="H2467" s="13" t="str">
        <f>IF($C2467="","",VLOOKUP($C2467,Baux!$A:$K,6,FALSE))</f>
        <v/>
      </c>
      <c r="I2467" s="13" t="str">
        <f>IF($C2467="","",VLOOKUP($C2467,Baux!$A:$K,7,FALSE))</f>
        <v/>
      </c>
      <c r="J2467" s="13" t="str">
        <f>IF($C2467="","",$H2467+$I2467)</f>
        <v/>
      </c>
      <c r="K2467" s="13" t="str">
        <f>IF($C2467="","",SUMIFS(Banque_Transactions!$E:$E,Banque_Transactions!$G:$G,$C2467&amp;"-"&amp;$B2467))</f>
        <v/>
      </c>
      <c r="L2467" s="13" t="str">
        <f>IF($C2467="","",$J2467-$K2467)</f>
        <v/>
      </c>
      <c r="M2467" t="str">
        <f>IF($C2467="","",IF($L2467&lt;=0,"Payé",IF($K2467=0,"Impayé","Partiel")))</f>
        <v/>
      </c>
    </row>
    <row r="2468" spans="1:13" ht="15">
      <c r="A2468" s="17"/>
      <c r="B2468" t="str">
        <f>IF($A2468="","",YEAR($A2468)*100+MONTH($A2468))</f>
        <v/>
      </c>
      <c r="D2468" t="str">
        <f>IF($C2468="","",VLOOKUP($C2468,Baux!$A:$K,2,FALSE))</f>
        <v/>
      </c>
      <c r="E2468" t="str">
        <f>IF($C2468="","",VLOOKUP(VLOOKUP($C2468,Baux!$A:$K,3,FALSE),Locataires!$A:$I,2,FALSE))</f>
        <v/>
      </c>
      <c r="F2468" t="str">
        <f>IF($C2468="","",VLOOKUP($C2468,Baux!$A:$K,8,FALSE))</f>
        <v/>
      </c>
      <c r="G2468" s="12" t="str">
        <f>IF(OR($A2468="",$F2468=""),"",DATE(YEAR($A2468),MONTH($A2468),$F2468))</f>
        <v/>
      </c>
      <c r="H2468" s="13" t="str">
        <f>IF($C2468="","",VLOOKUP($C2468,Baux!$A:$K,6,FALSE))</f>
        <v/>
      </c>
      <c r="I2468" s="13" t="str">
        <f>IF($C2468="","",VLOOKUP($C2468,Baux!$A:$K,7,FALSE))</f>
        <v/>
      </c>
      <c r="J2468" s="13" t="str">
        <f>IF($C2468="","",$H2468+$I2468)</f>
        <v/>
      </c>
      <c r="K2468" s="13" t="str">
        <f>IF($C2468="","",SUMIFS(Banque_Transactions!$E:$E,Banque_Transactions!$G:$G,$C2468&amp;"-"&amp;$B2468))</f>
        <v/>
      </c>
      <c r="L2468" s="13" t="str">
        <f>IF($C2468="","",$J2468-$K2468)</f>
        <v/>
      </c>
      <c r="M2468" t="str">
        <f>IF($C2468="","",IF($L2468&lt;=0,"Payé",IF($K2468=0,"Impayé","Partiel")))</f>
        <v/>
      </c>
    </row>
    <row r="2469" spans="1:13" ht="15">
      <c r="A2469" s="17"/>
      <c r="B2469" t="str">
        <f>IF($A2469="","",YEAR($A2469)*100+MONTH($A2469))</f>
        <v/>
      </c>
      <c r="D2469" t="str">
        <f>IF($C2469="","",VLOOKUP($C2469,Baux!$A:$K,2,FALSE))</f>
        <v/>
      </c>
      <c r="E2469" t="str">
        <f>IF($C2469="","",VLOOKUP(VLOOKUP($C2469,Baux!$A:$K,3,FALSE),Locataires!$A:$I,2,FALSE))</f>
        <v/>
      </c>
      <c r="F2469" t="str">
        <f>IF($C2469="","",VLOOKUP($C2469,Baux!$A:$K,8,FALSE))</f>
        <v/>
      </c>
      <c r="G2469" s="12" t="str">
        <f>IF(OR($A2469="",$F2469=""),"",DATE(YEAR($A2469),MONTH($A2469),$F2469))</f>
        <v/>
      </c>
      <c r="H2469" s="13" t="str">
        <f>IF($C2469="","",VLOOKUP($C2469,Baux!$A:$K,6,FALSE))</f>
        <v/>
      </c>
      <c r="I2469" s="13" t="str">
        <f>IF($C2469="","",VLOOKUP($C2469,Baux!$A:$K,7,FALSE))</f>
        <v/>
      </c>
      <c r="J2469" s="13" t="str">
        <f>IF($C2469="","",$H2469+$I2469)</f>
        <v/>
      </c>
      <c r="K2469" s="13" t="str">
        <f>IF($C2469="","",SUMIFS(Banque_Transactions!$E:$E,Banque_Transactions!$G:$G,$C2469&amp;"-"&amp;$B2469))</f>
        <v/>
      </c>
      <c r="L2469" s="13" t="str">
        <f>IF($C2469="","",$J2469-$K2469)</f>
        <v/>
      </c>
      <c r="M2469" t="str">
        <f>IF($C2469="","",IF($L2469&lt;=0,"Payé",IF($K2469=0,"Impayé","Partiel")))</f>
        <v/>
      </c>
    </row>
    <row r="2470" spans="1:13" ht="15">
      <c r="A2470" s="17"/>
      <c r="B2470" t="str">
        <f>IF($A2470="","",YEAR($A2470)*100+MONTH($A2470))</f>
        <v/>
      </c>
      <c r="D2470" t="str">
        <f>IF($C2470="","",VLOOKUP($C2470,Baux!$A:$K,2,FALSE))</f>
        <v/>
      </c>
      <c r="E2470" t="str">
        <f>IF($C2470="","",VLOOKUP(VLOOKUP($C2470,Baux!$A:$K,3,FALSE),Locataires!$A:$I,2,FALSE))</f>
        <v/>
      </c>
      <c r="F2470" t="str">
        <f>IF($C2470="","",VLOOKUP($C2470,Baux!$A:$K,8,FALSE))</f>
        <v/>
      </c>
      <c r="G2470" s="12" t="str">
        <f>IF(OR($A2470="",$F2470=""),"",DATE(YEAR($A2470),MONTH($A2470),$F2470))</f>
        <v/>
      </c>
      <c r="H2470" s="13" t="str">
        <f>IF($C2470="","",VLOOKUP($C2470,Baux!$A:$K,6,FALSE))</f>
        <v/>
      </c>
      <c r="I2470" s="13" t="str">
        <f>IF($C2470="","",VLOOKUP($C2470,Baux!$A:$K,7,FALSE))</f>
        <v/>
      </c>
      <c r="J2470" s="13" t="str">
        <f>IF($C2470="","",$H2470+$I2470)</f>
        <v/>
      </c>
      <c r="K2470" s="13" t="str">
        <f>IF($C2470="","",SUMIFS(Banque_Transactions!$E:$E,Banque_Transactions!$G:$G,$C2470&amp;"-"&amp;$B2470))</f>
        <v/>
      </c>
      <c r="L2470" s="13" t="str">
        <f>IF($C2470="","",$J2470-$K2470)</f>
        <v/>
      </c>
      <c r="M2470" t="str">
        <f>IF($C2470="","",IF($L2470&lt;=0,"Payé",IF($K2470=0,"Impayé","Partiel")))</f>
        <v/>
      </c>
    </row>
    <row r="2471" spans="1:13" ht="15">
      <c r="A2471" s="17"/>
      <c r="B2471" t="str">
        <f>IF($A2471="","",YEAR($A2471)*100+MONTH($A2471))</f>
        <v/>
      </c>
      <c r="D2471" t="str">
        <f>IF($C2471="","",VLOOKUP($C2471,Baux!$A:$K,2,FALSE))</f>
        <v/>
      </c>
      <c r="E2471" t="str">
        <f>IF($C2471="","",VLOOKUP(VLOOKUP($C2471,Baux!$A:$K,3,FALSE),Locataires!$A:$I,2,FALSE))</f>
        <v/>
      </c>
      <c r="F2471" t="str">
        <f>IF($C2471="","",VLOOKUP($C2471,Baux!$A:$K,8,FALSE))</f>
        <v/>
      </c>
      <c r="G2471" s="12" t="str">
        <f>IF(OR($A2471="",$F2471=""),"",DATE(YEAR($A2471),MONTH($A2471),$F2471))</f>
        <v/>
      </c>
      <c r="H2471" s="13" t="str">
        <f>IF($C2471="","",VLOOKUP($C2471,Baux!$A:$K,6,FALSE))</f>
        <v/>
      </c>
      <c r="I2471" s="13" t="str">
        <f>IF($C2471="","",VLOOKUP($C2471,Baux!$A:$K,7,FALSE))</f>
        <v/>
      </c>
      <c r="J2471" s="13" t="str">
        <f>IF($C2471="","",$H2471+$I2471)</f>
        <v/>
      </c>
      <c r="K2471" s="13" t="str">
        <f>IF($C2471="","",SUMIFS(Banque_Transactions!$E:$E,Banque_Transactions!$G:$G,$C2471&amp;"-"&amp;$B2471))</f>
        <v/>
      </c>
      <c r="L2471" s="13" t="str">
        <f>IF($C2471="","",$J2471-$K2471)</f>
        <v/>
      </c>
      <c r="M2471" t="str">
        <f>IF($C2471="","",IF($L2471&lt;=0,"Payé",IF($K2471=0,"Impayé","Partiel")))</f>
        <v/>
      </c>
    </row>
    <row r="2472" spans="1:13" ht="15">
      <c r="A2472" s="17"/>
      <c r="B2472" t="str">
        <f>IF($A2472="","",YEAR($A2472)*100+MONTH($A2472))</f>
        <v/>
      </c>
      <c r="D2472" t="str">
        <f>IF($C2472="","",VLOOKUP($C2472,Baux!$A:$K,2,FALSE))</f>
        <v/>
      </c>
      <c r="E2472" t="str">
        <f>IF($C2472="","",VLOOKUP(VLOOKUP($C2472,Baux!$A:$K,3,FALSE),Locataires!$A:$I,2,FALSE))</f>
        <v/>
      </c>
      <c r="F2472" t="str">
        <f>IF($C2472="","",VLOOKUP($C2472,Baux!$A:$K,8,FALSE))</f>
        <v/>
      </c>
      <c r="G2472" s="12" t="str">
        <f>IF(OR($A2472="",$F2472=""),"",DATE(YEAR($A2472),MONTH($A2472),$F2472))</f>
        <v/>
      </c>
      <c r="H2472" s="13" t="str">
        <f>IF($C2472="","",VLOOKUP($C2472,Baux!$A:$K,6,FALSE))</f>
        <v/>
      </c>
      <c r="I2472" s="13" t="str">
        <f>IF($C2472="","",VLOOKUP($C2472,Baux!$A:$K,7,FALSE))</f>
        <v/>
      </c>
      <c r="J2472" s="13" t="str">
        <f>IF($C2472="","",$H2472+$I2472)</f>
        <v/>
      </c>
      <c r="K2472" s="13" t="str">
        <f>IF($C2472="","",SUMIFS(Banque_Transactions!$E:$E,Banque_Transactions!$G:$G,$C2472&amp;"-"&amp;$B2472))</f>
        <v/>
      </c>
      <c r="L2472" s="13" t="str">
        <f>IF($C2472="","",$J2472-$K2472)</f>
        <v/>
      </c>
      <c r="M2472" t="str">
        <f>IF($C2472="","",IF($L2472&lt;=0,"Payé",IF($K2472=0,"Impayé","Partiel")))</f>
        <v/>
      </c>
    </row>
    <row r="2473" spans="1:13" ht="15">
      <c r="A2473" s="17"/>
      <c r="B2473" t="str">
        <f>IF($A2473="","",YEAR($A2473)*100+MONTH($A2473))</f>
        <v/>
      </c>
      <c r="D2473" t="str">
        <f>IF($C2473="","",VLOOKUP($C2473,Baux!$A:$K,2,FALSE))</f>
        <v/>
      </c>
      <c r="E2473" t="str">
        <f>IF($C2473="","",VLOOKUP(VLOOKUP($C2473,Baux!$A:$K,3,FALSE),Locataires!$A:$I,2,FALSE))</f>
        <v/>
      </c>
      <c r="F2473" t="str">
        <f>IF($C2473="","",VLOOKUP($C2473,Baux!$A:$K,8,FALSE))</f>
        <v/>
      </c>
      <c r="G2473" s="12" t="str">
        <f>IF(OR($A2473="",$F2473=""),"",DATE(YEAR($A2473),MONTH($A2473),$F2473))</f>
        <v/>
      </c>
      <c r="H2473" s="13" t="str">
        <f>IF($C2473="","",VLOOKUP($C2473,Baux!$A:$K,6,FALSE))</f>
        <v/>
      </c>
      <c r="I2473" s="13" t="str">
        <f>IF($C2473="","",VLOOKUP($C2473,Baux!$A:$K,7,FALSE))</f>
        <v/>
      </c>
      <c r="J2473" s="13" t="str">
        <f>IF($C2473="","",$H2473+$I2473)</f>
        <v/>
      </c>
      <c r="K2473" s="13" t="str">
        <f>IF($C2473="","",SUMIFS(Banque_Transactions!$E:$E,Banque_Transactions!$G:$G,$C2473&amp;"-"&amp;$B2473))</f>
        <v/>
      </c>
      <c r="L2473" s="13" t="str">
        <f>IF($C2473="","",$J2473-$K2473)</f>
        <v/>
      </c>
      <c r="M2473" t="str">
        <f>IF($C2473="","",IF($L2473&lt;=0,"Payé",IF($K2473=0,"Impayé","Partiel")))</f>
        <v/>
      </c>
    </row>
    <row r="2474" spans="1:13" ht="15">
      <c r="A2474" s="17"/>
      <c r="B2474" t="str">
        <f>IF($A2474="","",YEAR($A2474)*100+MONTH($A2474))</f>
        <v/>
      </c>
      <c r="D2474" t="str">
        <f>IF($C2474="","",VLOOKUP($C2474,Baux!$A:$K,2,FALSE))</f>
        <v/>
      </c>
      <c r="E2474" t="str">
        <f>IF($C2474="","",VLOOKUP(VLOOKUP($C2474,Baux!$A:$K,3,FALSE),Locataires!$A:$I,2,FALSE))</f>
        <v/>
      </c>
      <c r="F2474" t="str">
        <f>IF($C2474="","",VLOOKUP($C2474,Baux!$A:$K,8,FALSE))</f>
        <v/>
      </c>
      <c r="G2474" s="12" t="str">
        <f>IF(OR($A2474="",$F2474=""),"",DATE(YEAR($A2474),MONTH($A2474),$F2474))</f>
        <v/>
      </c>
      <c r="H2474" s="13" t="str">
        <f>IF($C2474="","",VLOOKUP($C2474,Baux!$A:$K,6,FALSE))</f>
        <v/>
      </c>
      <c r="I2474" s="13" t="str">
        <f>IF($C2474="","",VLOOKUP($C2474,Baux!$A:$K,7,FALSE))</f>
        <v/>
      </c>
      <c r="J2474" s="13" t="str">
        <f>IF($C2474="","",$H2474+$I2474)</f>
        <v/>
      </c>
      <c r="K2474" s="13" t="str">
        <f>IF($C2474="","",SUMIFS(Banque_Transactions!$E:$E,Banque_Transactions!$G:$G,$C2474&amp;"-"&amp;$B2474))</f>
        <v/>
      </c>
      <c r="L2474" s="13" t="str">
        <f>IF($C2474="","",$J2474-$K2474)</f>
        <v/>
      </c>
      <c r="M2474" t="str">
        <f>IF($C2474="","",IF($L2474&lt;=0,"Payé",IF($K2474=0,"Impayé","Partiel")))</f>
        <v/>
      </c>
    </row>
    <row r="2475" spans="1:13" ht="15">
      <c r="A2475" s="17"/>
      <c r="B2475" t="str">
        <f>IF($A2475="","",YEAR($A2475)*100+MONTH($A2475))</f>
        <v/>
      </c>
      <c r="D2475" t="str">
        <f>IF($C2475="","",VLOOKUP($C2475,Baux!$A:$K,2,FALSE))</f>
        <v/>
      </c>
      <c r="E2475" t="str">
        <f>IF($C2475="","",VLOOKUP(VLOOKUP($C2475,Baux!$A:$K,3,FALSE),Locataires!$A:$I,2,FALSE))</f>
        <v/>
      </c>
      <c r="F2475" t="str">
        <f>IF($C2475="","",VLOOKUP($C2475,Baux!$A:$K,8,FALSE))</f>
        <v/>
      </c>
      <c r="G2475" s="12" t="str">
        <f>IF(OR($A2475="",$F2475=""),"",DATE(YEAR($A2475),MONTH($A2475),$F2475))</f>
        <v/>
      </c>
      <c r="H2475" s="13" t="str">
        <f>IF($C2475="","",VLOOKUP($C2475,Baux!$A:$K,6,FALSE))</f>
        <v/>
      </c>
      <c r="I2475" s="13" t="str">
        <f>IF($C2475="","",VLOOKUP($C2475,Baux!$A:$K,7,FALSE))</f>
        <v/>
      </c>
      <c r="J2475" s="13" t="str">
        <f>IF($C2475="","",$H2475+$I2475)</f>
        <v/>
      </c>
      <c r="K2475" s="13" t="str">
        <f>IF($C2475="","",SUMIFS(Banque_Transactions!$E:$E,Banque_Transactions!$G:$G,$C2475&amp;"-"&amp;$B2475))</f>
        <v/>
      </c>
      <c r="L2475" s="13" t="str">
        <f>IF($C2475="","",$J2475-$K2475)</f>
        <v/>
      </c>
      <c r="M2475" t="str">
        <f>IF($C2475="","",IF($L2475&lt;=0,"Payé",IF($K2475=0,"Impayé","Partiel")))</f>
        <v/>
      </c>
    </row>
    <row r="2476" spans="1:13" ht="15">
      <c r="A2476" s="17"/>
      <c r="B2476" t="str">
        <f>IF($A2476="","",YEAR($A2476)*100+MONTH($A2476))</f>
        <v/>
      </c>
      <c r="D2476" t="str">
        <f>IF($C2476="","",VLOOKUP($C2476,Baux!$A:$K,2,FALSE))</f>
        <v/>
      </c>
      <c r="E2476" t="str">
        <f>IF($C2476="","",VLOOKUP(VLOOKUP($C2476,Baux!$A:$K,3,FALSE),Locataires!$A:$I,2,FALSE))</f>
        <v/>
      </c>
      <c r="F2476" t="str">
        <f>IF($C2476="","",VLOOKUP($C2476,Baux!$A:$K,8,FALSE))</f>
        <v/>
      </c>
      <c r="G2476" s="12" t="str">
        <f>IF(OR($A2476="",$F2476=""),"",DATE(YEAR($A2476),MONTH($A2476),$F2476))</f>
        <v/>
      </c>
      <c r="H2476" s="13" t="str">
        <f>IF($C2476="","",VLOOKUP($C2476,Baux!$A:$K,6,FALSE))</f>
        <v/>
      </c>
      <c r="I2476" s="13" t="str">
        <f>IF($C2476="","",VLOOKUP($C2476,Baux!$A:$K,7,FALSE))</f>
        <v/>
      </c>
      <c r="J2476" s="13" t="str">
        <f>IF($C2476="","",$H2476+$I2476)</f>
        <v/>
      </c>
      <c r="K2476" s="13" t="str">
        <f>IF($C2476="","",SUMIFS(Banque_Transactions!$E:$E,Banque_Transactions!$G:$G,$C2476&amp;"-"&amp;$B2476))</f>
        <v/>
      </c>
      <c r="L2476" s="13" t="str">
        <f>IF($C2476="","",$J2476-$K2476)</f>
        <v/>
      </c>
      <c r="M2476" t="str">
        <f>IF($C2476="","",IF($L2476&lt;=0,"Payé",IF($K2476=0,"Impayé","Partiel")))</f>
        <v/>
      </c>
    </row>
    <row r="2477" spans="1:13" ht="15">
      <c r="A2477" s="17"/>
      <c r="B2477" t="str">
        <f>IF($A2477="","",YEAR($A2477)*100+MONTH($A2477))</f>
        <v/>
      </c>
      <c r="D2477" t="str">
        <f>IF($C2477="","",VLOOKUP($C2477,Baux!$A:$K,2,FALSE))</f>
        <v/>
      </c>
      <c r="E2477" t="str">
        <f>IF($C2477="","",VLOOKUP(VLOOKUP($C2477,Baux!$A:$K,3,FALSE),Locataires!$A:$I,2,FALSE))</f>
        <v/>
      </c>
      <c r="F2477" t="str">
        <f>IF($C2477="","",VLOOKUP($C2477,Baux!$A:$K,8,FALSE))</f>
        <v/>
      </c>
      <c r="G2477" s="12" t="str">
        <f>IF(OR($A2477="",$F2477=""),"",DATE(YEAR($A2477),MONTH($A2477),$F2477))</f>
        <v/>
      </c>
      <c r="H2477" s="13" t="str">
        <f>IF($C2477="","",VLOOKUP($C2477,Baux!$A:$K,6,FALSE))</f>
        <v/>
      </c>
      <c r="I2477" s="13" t="str">
        <f>IF($C2477="","",VLOOKUP($C2477,Baux!$A:$K,7,FALSE))</f>
        <v/>
      </c>
      <c r="J2477" s="13" t="str">
        <f>IF($C2477="","",$H2477+$I2477)</f>
        <v/>
      </c>
      <c r="K2477" s="13" t="str">
        <f>IF($C2477="","",SUMIFS(Banque_Transactions!$E:$E,Banque_Transactions!$G:$G,$C2477&amp;"-"&amp;$B2477))</f>
        <v/>
      </c>
      <c r="L2477" s="13" t="str">
        <f>IF($C2477="","",$J2477-$K2477)</f>
        <v/>
      </c>
      <c r="M2477" t="str">
        <f>IF($C2477="","",IF($L2477&lt;=0,"Payé",IF($K2477=0,"Impayé","Partiel")))</f>
        <v/>
      </c>
    </row>
    <row r="2478" spans="1:13" ht="15">
      <c r="A2478" s="17"/>
      <c r="B2478" t="str">
        <f>IF($A2478="","",YEAR($A2478)*100+MONTH($A2478))</f>
        <v/>
      </c>
      <c r="D2478" t="str">
        <f>IF($C2478="","",VLOOKUP($C2478,Baux!$A:$K,2,FALSE))</f>
        <v/>
      </c>
      <c r="E2478" t="str">
        <f>IF($C2478="","",VLOOKUP(VLOOKUP($C2478,Baux!$A:$K,3,FALSE),Locataires!$A:$I,2,FALSE))</f>
        <v/>
      </c>
      <c r="F2478" t="str">
        <f>IF($C2478="","",VLOOKUP($C2478,Baux!$A:$K,8,FALSE))</f>
        <v/>
      </c>
      <c r="G2478" s="12" t="str">
        <f>IF(OR($A2478="",$F2478=""),"",DATE(YEAR($A2478),MONTH($A2478),$F2478))</f>
        <v/>
      </c>
      <c r="H2478" s="13" t="str">
        <f>IF($C2478="","",VLOOKUP($C2478,Baux!$A:$K,6,FALSE))</f>
        <v/>
      </c>
      <c r="I2478" s="13" t="str">
        <f>IF($C2478="","",VLOOKUP($C2478,Baux!$A:$K,7,FALSE))</f>
        <v/>
      </c>
      <c r="J2478" s="13" t="str">
        <f>IF($C2478="","",$H2478+$I2478)</f>
        <v/>
      </c>
      <c r="K2478" s="13" t="str">
        <f>IF($C2478="","",SUMIFS(Banque_Transactions!$E:$E,Banque_Transactions!$G:$G,$C2478&amp;"-"&amp;$B2478))</f>
        <v/>
      </c>
      <c r="L2478" s="13" t="str">
        <f>IF($C2478="","",$J2478-$K2478)</f>
        <v/>
      </c>
      <c r="M2478" t="str">
        <f>IF($C2478="","",IF($L2478&lt;=0,"Payé",IF($K2478=0,"Impayé","Partiel")))</f>
        <v/>
      </c>
    </row>
    <row r="2479" spans="1:13" ht="15">
      <c r="A2479" s="17"/>
      <c r="B2479" t="str">
        <f>IF($A2479="","",YEAR($A2479)*100+MONTH($A2479))</f>
        <v/>
      </c>
      <c r="D2479" t="str">
        <f>IF($C2479="","",VLOOKUP($C2479,Baux!$A:$K,2,FALSE))</f>
        <v/>
      </c>
      <c r="E2479" t="str">
        <f>IF($C2479="","",VLOOKUP(VLOOKUP($C2479,Baux!$A:$K,3,FALSE),Locataires!$A:$I,2,FALSE))</f>
        <v/>
      </c>
      <c r="F2479" t="str">
        <f>IF($C2479="","",VLOOKUP($C2479,Baux!$A:$K,8,FALSE))</f>
        <v/>
      </c>
      <c r="G2479" s="12" t="str">
        <f>IF(OR($A2479="",$F2479=""),"",DATE(YEAR($A2479),MONTH($A2479),$F2479))</f>
        <v/>
      </c>
      <c r="H2479" s="13" t="str">
        <f>IF($C2479="","",VLOOKUP($C2479,Baux!$A:$K,6,FALSE))</f>
        <v/>
      </c>
      <c r="I2479" s="13" t="str">
        <f>IF($C2479="","",VLOOKUP($C2479,Baux!$A:$K,7,FALSE))</f>
        <v/>
      </c>
      <c r="J2479" s="13" t="str">
        <f>IF($C2479="","",$H2479+$I2479)</f>
        <v/>
      </c>
      <c r="K2479" s="13" t="str">
        <f>IF($C2479="","",SUMIFS(Banque_Transactions!$E:$E,Banque_Transactions!$G:$G,$C2479&amp;"-"&amp;$B2479))</f>
        <v/>
      </c>
      <c r="L2479" s="13" t="str">
        <f>IF($C2479="","",$J2479-$K2479)</f>
        <v/>
      </c>
      <c r="M2479" t="str">
        <f>IF($C2479="","",IF($L2479&lt;=0,"Payé",IF($K2479=0,"Impayé","Partiel")))</f>
        <v/>
      </c>
    </row>
    <row r="2480" spans="1:13" ht="15">
      <c r="A2480" s="17"/>
      <c r="B2480" t="str">
        <f>IF($A2480="","",YEAR($A2480)*100+MONTH($A2480))</f>
        <v/>
      </c>
      <c r="D2480" t="str">
        <f>IF($C2480="","",VLOOKUP($C2480,Baux!$A:$K,2,FALSE))</f>
        <v/>
      </c>
      <c r="E2480" t="str">
        <f>IF($C2480="","",VLOOKUP(VLOOKUP($C2480,Baux!$A:$K,3,FALSE),Locataires!$A:$I,2,FALSE))</f>
        <v/>
      </c>
      <c r="F2480" t="str">
        <f>IF($C2480="","",VLOOKUP($C2480,Baux!$A:$K,8,FALSE))</f>
        <v/>
      </c>
      <c r="G2480" s="12" t="str">
        <f>IF(OR($A2480="",$F2480=""),"",DATE(YEAR($A2480),MONTH($A2480),$F2480))</f>
        <v/>
      </c>
      <c r="H2480" s="13" t="str">
        <f>IF($C2480="","",VLOOKUP($C2480,Baux!$A:$K,6,FALSE))</f>
        <v/>
      </c>
      <c r="I2480" s="13" t="str">
        <f>IF($C2480="","",VLOOKUP($C2480,Baux!$A:$K,7,FALSE))</f>
        <v/>
      </c>
      <c r="J2480" s="13" t="str">
        <f>IF($C2480="","",$H2480+$I2480)</f>
        <v/>
      </c>
      <c r="K2480" s="13" t="str">
        <f>IF($C2480="","",SUMIFS(Banque_Transactions!$E:$E,Banque_Transactions!$G:$G,$C2480&amp;"-"&amp;$B2480))</f>
        <v/>
      </c>
      <c r="L2480" s="13" t="str">
        <f>IF($C2480="","",$J2480-$K2480)</f>
        <v/>
      </c>
      <c r="M2480" t="str">
        <f>IF($C2480="","",IF($L2480&lt;=0,"Payé",IF($K2480=0,"Impayé","Partiel")))</f>
        <v/>
      </c>
    </row>
    <row r="2481" spans="1:13" ht="15">
      <c r="A2481" s="17"/>
      <c r="B2481" t="str">
        <f>IF($A2481="","",YEAR($A2481)*100+MONTH($A2481))</f>
        <v/>
      </c>
      <c r="D2481" t="str">
        <f>IF($C2481="","",VLOOKUP($C2481,Baux!$A:$K,2,FALSE))</f>
        <v/>
      </c>
      <c r="E2481" t="str">
        <f>IF($C2481="","",VLOOKUP(VLOOKUP($C2481,Baux!$A:$K,3,FALSE),Locataires!$A:$I,2,FALSE))</f>
        <v/>
      </c>
      <c r="F2481" t="str">
        <f>IF($C2481="","",VLOOKUP($C2481,Baux!$A:$K,8,FALSE))</f>
        <v/>
      </c>
      <c r="G2481" s="12" t="str">
        <f>IF(OR($A2481="",$F2481=""),"",DATE(YEAR($A2481),MONTH($A2481),$F2481))</f>
        <v/>
      </c>
      <c r="H2481" s="13" t="str">
        <f>IF($C2481="","",VLOOKUP($C2481,Baux!$A:$K,6,FALSE))</f>
        <v/>
      </c>
      <c r="I2481" s="13" t="str">
        <f>IF($C2481="","",VLOOKUP($C2481,Baux!$A:$K,7,FALSE))</f>
        <v/>
      </c>
      <c r="J2481" s="13" t="str">
        <f>IF($C2481="","",$H2481+$I2481)</f>
        <v/>
      </c>
      <c r="K2481" s="13" t="str">
        <f>IF($C2481="","",SUMIFS(Banque_Transactions!$E:$E,Banque_Transactions!$G:$G,$C2481&amp;"-"&amp;$B2481))</f>
        <v/>
      </c>
      <c r="L2481" s="13" t="str">
        <f>IF($C2481="","",$J2481-$K2481)</f>
        <v/>
      </c>
      <c r="M2481" t="str">
        <f>IF($C2481="","",IF($L2481&lt;=0,"Payé",IF($K2481=0,"Impayé","Partiel")))</f>
        <v/>
      </c>
    </row>
    <row r="2482" spans="1:13" ht="15">
      <c r="A2482" s="17"/>
      <c r="B2482" t="str">
        <f>IF($A2482="","",YEAR($A2482)*100+MONTH($A2482))</f>
        <v/>
      </c>
      <c r="D2482" t="str">
        <f>IF($C2482="","",VLOOKUP($C2482,Baux!$A:$K,2,FALSE))</f>
        <v/>
      </c>
      <c r="E2482" t="str">
        <f>IF($C2482="","",VLOOKUP(VLOOKUP($C2482,Baux!$A:$K,3,FALSE),Locataires!$A:$I,2,FALSE))</f>
        <v/>
      </c>
      <c r="F2482" t="str">
        <f>IF($C2482="","",VLOOKUP($C2482,Baux!$A:$K,8,FALSE))</f>
        <v/>
      </c>
      <c r="G2482" s="12" t="str">
        <f>IF(OR($A2482="",$F2482=""),"",DATE(YEAR($A2482),MONTH($A2482),$F2482))</f>
        <v/>
      </c>
      <c r="H2482" s="13" t="str">
        <f>IF($C2482="","",VLOOKUP($C2482,Baux!$A:$K,6,FALSE))</f>
        <v/>
      </c>
      <c r="I2482" s="13" t="str">
        <f>IF($C2482="","",VLOOKUP($C2482,Baux!$A:$K,7,FALSE))</f>
        <v/>
      </c>
      <c r="J2482" s="13" t="str">
        <f>IF($C2482="","",$H2482+$I2482)</f>
        <v/>
      </c>
      <c r="K2482" s="13" t="str">
        <f>IF($C2482="","",SUMIFS(Banque_Transactions!$E:$E,Banque_Transactions!$G:$G,$C2482&amp;"-"&amp;$B2482))</f>
        <v/>
      </c>
      <c r="L2482" s="13" t="str">
        <f>IF($C2482="","",$J2482-$K2482)</f>
        <v/>
      </c>
      <c r="M2482" t="str">
        <f>IF($C2482="","",IF($L2482&lt;=0,"Payé",IF($K2482=0,"Impayé","Partiel")))</f>
        <v/>
      </c>
    </row>
    <row r="2483" spans="1:13" ht="15">
      <c r="A2483" s="17"/>
      <c r="B2483" t="str">
        <f>IF($A2483="","",YEAR($A2483)*100+MONTH($A2483))</f>
        <v/>
      </c>
      <c r="D2483" t="str">
        <f>IF($C2483="","",VLOOKUP($C2483,Baux!$A:$K,2,FALSE))</f>
        <v/>
      </c>
      <c r="E2483" t="str">
        <f>IF($C2483="","",VLOOKUP(VLOOKUP($C2483,Baux!$A:$K,3,FALSE),Locataires!$A:$I,2,FALSE))</f>
        <v/>
      </c>
      <c r="F2483" t="str">
        <f>IF($C2483="","",VLOOKUP($C2483,Baux!$A:$K,8,FALSE))</f>
        <v/>
      </c>
      <c r="G2483" s="12" t="str">
        <f>IF(OR($A2483="",$F2483=""),"",DATE(YEAR($A2483),MONTH($A2483),$F2483))</f>
        <v/>
      </c>
      <c r="H2483" s="13" t="str">
        <f>IF($C2483="","",VLOOKUP($C2483,Baux!$A:$K,6,FALSE))</f>
        <v/>
      </c>
      <c r="I2483" s="13" t="str">
        <f>IF($C2483="","",VLOOKUP($C2483,Baux!$A:$K,7,FALSE))</f>
        <v/>
      </c>
      <c r="J2483" s="13" t="str">
        <f>IF($C2483="","",$H2483+$I2483)</f>
        <v/>
      </c>
      <c r="K2483" s="13" t="str">
        <f>IF($C2483="","",SUMIFS(Banque_Transactions!$E:$E,Banque_Transactions!$G:$G,$C2483&amp;"-"&amp;$B2483))</f>
        <v/>
      </c>
      <c r="L2483" s="13" t="str">
        <f>IF($C2483="","",$J2483-$K2483)</f>
        <v/>
      </c>
      <c r="M2483" t="str">
        <f>IF($C2483="","",IF($L2483&lt;=0,"Payé",IF($K2483=0,"Impayé","Partiel")))</f>
        <v/>
      </c>
    </row>
    <row r="2484" spans="1:13" ht="15">
      <c r="A2484" s="17"/>
      <c r="B2484" t="str">
        <f>IF($A2484="","",YEAR($A2484)*100+MONTH($A2484))</f>
        <v/>
      </c>
      <c r="D2484" t="str">
        <f>IF($C2484="","",VLOOKUP($C2484,Baux!$A:$K,2,FALSE))</f>
        <v/>
      </c>
      <c r="E2484" t="str">
        <f>IF($C2484="","",VLOOKUP(VLOOKUP($C2484,Baux!$A:$K,3,FALSE),Locataires!$A:$I,2,FALSE))</f>
        <v/>
      </c>
      <c r="F2484" t="str">
        <f>IF($C2484="","",VLOOKUP($C2484,Baux!$A:$K,8,FALSE))</f>
        <v/>
      </c>
      <c r="G2484" s="12" t="str">
        <f>IF(OR($A2484="",$F2484=""),"",DATE(YEAR($A2484),MONTH($A2484),$F2484))</f>
        <v/>
      </c>
      <c r="H2484" s="13" t="str">
        <f>IF($C2484="","",VLOOKUP($C2484,Baux!$A:$K,6,FALSE))</f>
        <v/>
      </c>
      <c r="I2484" s="13" t="str">
        <f>IF($C2484="","",VLOOKUP($C2484,Baux!$A:$K,7,FALSE))</f>
        <v/>
      </c>
      <c r="J2484" s="13" t="str">
        <f>IF($C2484="","",$H2484+$I2484)</f>
        <v/>
      </c>
      <c r="K2484" s="13" t="str">
        <f>IF($C2484="","",SUMIFS(Banque_Transactions!$E:$E,Banque_Transactions!$G:$G,$C2484&amp;"-"&amp;$B2484))</f>
        <v/>
      </c>
      <c r="L2484" s="13" t="str">
        <f>IF($C2484="","",$J2484-$K2484)</f>
        <v/>
      </c>
      <c r="M2484" t="str">
        <f>IF($C2484="","",IF($L2484&lt;=0,"Payé",IF($K2484=0,"Impayé","Partiel")))</f>
        <v/>
      </c>
    </row>
    <row r="2485" spans="1:13" ht="15">
      <c r="A2485" s="17"/>
      <c r="B2485" t="str">
        <f>IF($A2485="","",YEAR($A2485)*100+MONTH($A2485))</f>
        <v/>
      </c>
      <c r="D2485" t="str">
        <f>IF($C2485="","",VLOOKUP($C2485,Baux!$A:$K,2,FALSE))</f>
        <v/>
      </c>
      <c r="E2485" t="str">
        <f>IF($C2485="","",VLOOKUP(VLOOKUP($C2485,Baux!$A:$K,3,FALSE),Locataires!$A:$I,2,FALSE))</f>
        <v/>
      </c>
      <c r="F2485" t="str">
        <f>IF($C2485="","",VLOOKUP($C2485,Baux!$A:$K,8,FALSE))</f>
        <v/>
      </c>
      <c r="G2485" s="12" t="str">
        <f>IF(OR($A2485="",$F2485=""),"",DATE(YEAR($A2485),MONTH($A2485),$F2485))</f>
        <v/>
      </c>
      <c r="H2485" s="13" t="str">
        <f>IF($C2485="","",VLOOKUP($C2485,Baux!$A:$K,6,FALSE))</f>
        <v/>
      </c>
      <c r="I2485" s="13" t="str">
        <f>IF($C2485="","",VLOOKUP($C2485,Baux!$A:$K,7,FALSE))</f>
        <v/>
      </c>
      <c r="J2485" s="13" t="str">
        <f>IF($C2485="","",$H2485+$I2485)</f>
        <v/>
      </c>
      <c r="K2485" s="13" t="str">
        <f>IF($C2485="","",SUMIFS(Banque_Transactions!$E:$E,Banque_Transactions!$G:$G,$C2485&amp;"-"&amp;$B2485))</f>
        <v/>
      </c>
      <c r="L2485" s="13" t="str">
        <f>IF($C2485="","",$J2485-$K2485)</f>
        <v/>
      </c>
      <c r="M2485" t="str">
        <f>IF($C2485="","",IF($L2485&lt;=0,"Payé",IF($K2485=0,"Impayé","Partiel")))</f>
        <v/>
      </c>
    </row>
    <row r="2486" spans="1:13" ht="15">
      <c r="A2486" s="17"/>
      <c r="B2486" t="str">
        <f>IF($A2486="","",YEAR($A2486)*100+MONTH($A2486))</f>
        <v/>
      </c>
      <c r="D2486" t="str">
        <f>IF($C2486="","",VLOOKUP($C2486,Baux!$A:$K,2,FALSE))</f>
        <v/>
      </c>
      <c r="E2486" t="str">
        <f>IF($C2486="","",VLOOKUP(VLOOKUP($C2486,Baux!$A:$K,3,FALSE),Locataires!$A:$I,2,FALSE))</f>
        <v/>
      </c>
      <c r="F2486" t="str">
        <f>IF($C2486="","",VLOOKUP($C2486,Baux!$A:$K,8,FALSE))</f>
        <v/>
      </c>
      <c r="G2486" s="12" t="str">
        <f>IF(OR($A2486="",$F2486=""),"",DATE(YEAR($A2486),MONTH($A2486),$F2486))</f>
        <v/>
      </c>
      <c r="H2486" s="13" t="str">
        <f>IF($C2486="","",VLOOKUP($C2486,Baux!$A:$K,6,FALSE))</f>
        <v/>
      </c>
      <c r="I2486" s="13" t="str">
        <f>IF($C2486="","",VLOOKUP($C2486,Baux!$A:$K,7,FALSE))</f>
        <v/>
      </c>
      <c r="J2486" s="13" t="str">
        <f>IF($C2486="","",$H2486+$I2486)</f>
        <v/>
      </c>
      <c r="K2486" s="13" t="str">
        <f>IF($C2486="","",SUMIFS(Banque_Transactions!$E:$E,Banque_Transactions!$G:$G,$C2486&amp;"-"&amp;$B2486))</f>
        <v/>
      </c>
      <c r="L2486" s="13" t="str">
        <f>IF($C2486="","",$J2486-$K2486)</f>
        <v/>
      </c>
      <c r="M2486" t="str">
        <f>IF($C2486="","",IF($L2486&lt;=0,"Payé",IF($K2486=0,"Impayé","Partiel")))</f>
        <v/>
      </c>
    </row>
    <row r="2487" spans="1:13" ht="15">
      <c r="A2487" s="17"/>
      <c r="B2487" t="str">
        <f>IF($A2487="","",YEAR($A2487)*100+MONTH($A2487))</f>
        <v/>
      </c>
      <c r="D2487" t="str">
        <f>IF($C2487="","",VLOOKUP($C2487,Baux!$A:$K,2,FALSE))</f>
        <v/>
      </c>
      <c r="E2487" t="str">
        <f>IF($C2487="","",VLOOKUP(VLOOKUP($C2487,Baux!$A:$K,3,FALSE),Locataires!$A:$I,2,FALSE))</f>
        <v/>
      </c>
      <c r="F2487" t="str">
        <f>IF($C2487="","",VLOOKUP($C2487,Baux!$A:$K,8,FALSE))</f>
        <v/>
      </c>
      <c r="G2487" s="12" t="str">
        <f>IF(OR($A2487="",$F2487=""),"",DATE(YEAR($A2487),MONTH($A2487),$F2487))</f>
        <v/>
      </c>
      <c r="H2487" s="13" t="str">
        <f>IF($C2487="","",VLOOKUP($C2487,Baux!$A:$K,6,FALSE))</f>
        <v/>
      </c>
      <c r="I2487" s="13" t="str">
        <f>IF($C2487="","",VLOOKUP($C2487,Baux!$A:$K,7,FALSE))</f>
        <v/>
      </c>
      <c r="J2487" s="13" t="str">
        <f>IF($C2487="","",$H2487+$I2487)</f>
        <v/>
      </c>
      <c r="K2487" s="13" t="str">
        <f>IF($C2487="","",SUMIFS(Banque_Transactions!$E:$E,Banque_Transactions!$G:$G,$C2487&amp;"-"&amp;$B2487))</f>
        <v/>
      </c>
      <c r="L2487" s="13" t="str">
        <f>IF($C2487="","",$J2487-$K2487)</f>
        <v/>
      </c>
      <c r="M2487" t="str">
        <f>IF($C2487="","",IF($L2487&lt;=0,"Payé",IF($K2487=0,"Impayé","Partiel")))</f>
        <v/>
      </c>
    </row>
    <row r="2488" spans="1:13" ht="15">
      <c r="A2488" s="17"/>
      <c r="B2488" t="str">
        <f>IF($A2488="","",YEAR($A2488)*100+MONTH($A2488))</f>
        <v/>
      </c>
      <c r="D2488" t="str">
        <f>IF($C2488="","",VLOOKUP($C2488,Baux!$A:$K,2,FALSE))</f>
        <v/>
      </c>
      <c r="E2488" t="str">
        <f>IF($C2488="","",VLOOKUP(VLOOKUP($C2488,Baux!$A:$K,3,FALSE),Locataires!$A:$I,2,FALSE))</f>
        <v/>
      </c>
      <c r="F2488" t="str">
        <f>IF($C2488="","",VLOOKUP($C2488,Baux!$A:$K,8,FALSE))</f>
        <v/>
      </c>
      <c r="G2488" s="12" t="str">
        <f>IF(OR($A2488="",$F2488=""),"",DATE(YEAR($A2488),MONTH($A2488),$F2488))</f>
        <v/>
      </c>
      <c r="H2488" s="13" t="str">
        <f>IF($C2488="","",VLOOKUP($C2488,Baux!$A:$K,6,FALSE))</f>
        <v/>
      </c>
      <c r="I2488" s="13" t="str">
        <f>IF($C2488="","",VLOOKUP($C2488,Baux!$A:$K,7,FALSE))</f>
        <v/>
      </c>
      <c r="J2488" s="13" t="str">
        <f>IF($C2488="","",$H2488+$I2488)</f>
        <v/>
      </c>
      <c r="K2488" s="13" t="str">
        <f>IF($C2488="","",SUMIFS(Banque_Transactions!$E:$E,Banque_Transactions!$G:$G,$C2488&amp;"-"&amp;$B2488))</f>
        <v/>
      </c>
      <c r="L2488" s="13" t="str">
        <f>IF($C2488="","",$J2488-$K2488)</f>
        <v/>
      </c>
      <c r="M2488" t="str">
        <f>IF($C2488="","",IF($L2488&lt;=0,"Payé",IF($K2488=0,"Impayé","Partiel")))</f>
        <v/>
      </c>
    </row>
    <row r="2489" spans="1:13" ht="15">
      <c r="A2489" s="17"/>
      <c r="B2489" t="str">
        <f>IF($A2489="","",YEAR($A2489)*100+MONTH($A2489))</f>
        <v/>
      </c>
      <c r="D2489" t="str">
        <f>IF($C2489="","",VLOOKUP($C2489,Baux!$A:$K,2,FALSE))</f>
        <v/>
      </c>
      <c r="E2489" t="str">
        <f>IF($C2489="","",VLOOKUP(VLOOKUP($C2489,Baux!$A:$K,3,FALSE),Locataires!$A:$I,2,FALSE))</f>
        <v/>
      </c>
      <c r="F2489" t="str">
        <f>IF($C2489="","",VLOOKUP($C2489,Baux!$A:$K,8,FALSE))</f>
        <v/>
      </c>
      <c r="G2489" s="12" t="str">
        <f>IF(OR($A2489="",$F2489=""),"",DATE(YEAR($A2489),MONTH($A2489),$F2489))</f>
        <v/>
      </c>
      <c r="H2489" s="13" t="str">
        <f>IF($C2489="","",VLOOKUP($C2489,Baux!$A:$K,6,FALSE))</f>
        <v/>
      </c>
      <c r="I2489" s="13" t="str">
        <f>IF($C2489="","",VLOOKUP($C2489,Baux!$A:$K,7,FALSE))</f>
        <v/>
      </c>
      <c r="J2489" s="13" t="str">
        <f>IF($C2489="","",$H2489+$I2489)</f>
        <v/>
      </c>
      <c r="K2489" s="13" t="str">
        <f>IF($C2489="","",SUMIFS(Banque_Transactions!$E:$E,Banque_Transactions!$G:$G,$C2489&amp;"-"&amp;$B2489))</f>
        <v/>
      </c>
      <c r="L2489" s="13" t="str">
        <f>IF($C2489="","",$J2489-$K2489)</f>
        <v/>
      </c>
      <c r="M2489" t="str">
        <f>IF($C2489="","",IF($L2489&lt;=0,"Payé",IF($K2489=0,"Impayé","Partiel")))</f>
        <v/>
      </c>
    </row>
    <row r="2490" spans="1:13" ht="15">
      <c r="A2490" s="17"/>
      <c r="B2490" t="str">
        <f>IF($A2490="","",YEAR($A2490)*100+MONTH($A2490))</f>
        <v/>
      </c>
      <c r="D2490" t="str">
        <f>IF($C2490="","",VLOOKUP($C2490,Baux!$A:$K,2,FALSE))</f>
        <v/>
      </c>
      <c r="E2490" t="str">
        <f>IF($C2490="","",VLOOKUP(VLOOKUP($C2490,Baux!$A:$K,3,FALSE),Locataires!$A:$I,2,FALSE))</f>
        <v/>
      </c>
      <c r="F2490" t="str">
        <f>IF($C2490="","",VLOOKUP($C2490,Baux!$A:$K,8,FALSE))</f>
        <v/>
      </c>
      <c r="G2490" s="12" t="str">
        <f>IF(OR($A2490="",$F2490=""),"",DATE(YEAR($A2490),MONTH($A2490),$F2490))</f>
        <v/>
      </c>
      <c r="H2490" s="13" t="str">
        <f>IF($C2490="","",VLOOKUP($C2490,Baux!$A:$K,6,FALSE))</f>
        <v/>
      </c>
      <c r="I2490" s="13" t="str">
        <f>IF($C2490="","",VLOOKUP($C2490,Baux!$A:$K,7,FALSE))</f>
        <v/>
      </c>
      <c r="J2490" s="13" t="str">
        <f>IF($C2490="","",$H2490+$I2490)</f>
        <v/>
      </c>
      <c r="K2490" s="13" t="str">
        <f>IF($C2490="","",SUMIFS(Banque_Transactions!$E:$E,Banque_Transactions!$G:$G,$C2490&amp;"-"&amp;$B2490))</f>
        <v/>
      </c>
      <c r="L2490" s="13" t="str">
        <f>IF($C2490="","",$J2490-$K2490)</f>
        <v/>
      </c>
      <c r="M2490" t="str">
        <f>IF($C2490="","",IF($L2490&lt;=0,"Payé",IF($K2490=0,"Impayé","Partiel")))</f>
        <v/>
      </c>
    </row>
    <row r="2491" spans="1:13" ht="15">
      <c r="A2491" s="17"/>
      <c r="B2491" t="str">
        <f>IF($A2491="","",YEAR($A2491)*100+MONTH($A2491))</f>
        <v/>
      </c>
      <c r="D2491" t="str">
        <f>IF($C2491="","",VLOOKUP($C2491,Baux!$A:$K,2,FALSE))</f>
        <v/>
      </c>
      <c r="E2491" t="str">
        <f>IF($C2491="","",VLOOKUP(VLOOKUP($C2491,Baux!$A:$K,3,FALSE),Locataires!$A:$I,2,FALSE))</f>
        <v/>
      </c>
      <c r="F2491" t="str">
        <f>IF($C2491="","",VLOOKUP($C2491,Baux!$A:$K,8,FALSE))</f>
        <v/>
      </c>
      <c r="G2491" s="12" t="str">
        <f>IF(OR($A2491="",$F2491=""),"",DATE(YEAR($A2491),MONTH($A2491),$F2491))</f>
        <v/>
      </c>
      <c r="H2491" s="13" t="str">
        <f>IF($C2491="","",VLOOKUP($C2491,Baux!$A:$K,6,FALSE))</f>
        <v/>
      </c>
      <c r="I2491" s="13" t="str">
        <f>IF($C2491="","",VLOOKUP($C2491,Baux!$A:$K,7,FALSE))</f>
        <v/>
      </c>
      <c r="J2491" s="13" t="str">
        <f>IF($C2491="","",$H2491+$I2491)</f>
        <v/>
      </c>
      <c r="K2491" s="13" t="str">
        <f>IF($C2491="","",SUMIFS(Banque_Transactions!$E:$E,Banque_Transactions!$G:$G,$C2491&amp;"-"&amp;$B2491))</f>
        <v/>
      </c>
      <c r="L2491" s="13" t="str">
        <f>IF($C2491="","",$J2491-$K2491)</f>
        <v/>
      </c>
      <c r="M2491" t="str">
        <f>IF($C2491="","",IF($L2491&lt;=0,"Payé",IF($K2491=0,"Impayé","Partiel")))</f>
        <v/>
      </c>
    </row>
    <row r="2492" spans="1:13" ht="15">
      <c r="A2492" s="17"/>
      <c r="B2492" t="str">
        <f>IF($A2492="","",YEAR($A2492)*100+MONTH($A2492))</f>
        <v/>
      </c>
      <c r="D2492" t="str">
        <f>IF($C2492="","",VLOOKUP($C2492,Baux!$A:$K,2,FALSE))</f>
        <v/>
      </c>
      <c r="E2492" t="str">
        <f>IF($C2492="","",VLOOKUP(VLOOKUP($C2492,Baux!$A:$K,3,FALSE),Locataires!$A:$I,2,FALSE))</f>
        <v/>
      </c>
      <c r="F2492" t="str">
        <f>IF($C2492="","",VLOOKUP($C2492,Baux!$A:$K,8,FALSE))</f>
        <v/>
      </c>
      <c r="G2492" s="12" t="str">
        <f>IF(OR($A2492="",$F2492=""),"",DATE(YEAR($A2492),MONTH($A2492),$F2492))</f>
        <v/>
      </c>
      <c r="H2492" s="13" t="str">
        <f>IF($C2492="","",VLOOKUP($C2492,Baux!$A:$K,6,FALSE))</f>
        <v/>
      </c>
      <c r="I2492" s="13" t="str">
        <f>IF($C2492="","",VLOOKUP($C2492,Baux!$A:$K,7,FALSE))</f>
        <v/>
      </c>
      <c r="J2492" s="13" t="str">
        <f>IF($C2492="","",$H2492+$I2492)</f>
        <v/>
      </c>
      <c r="K2492" s="13" t="str">
        <f>IF($C2492="","",SUMIFS(Banque_Transactions!$E:$E,Banque_Transactions!$G:$G,$C2492&amp;"-"&amp;$B2492))</f>
        <v/>
      </c>
      <c r="L2492" s="13" t="str">
        <f>IF($C2492="","",$J2492-$K2492)</f>
        <v/>
      </c>
      <c r="M2492" t="str">
        <f>IF($C2492="","",IF($L2492&lt;=0,"Payé",IF($K2492=0,"Impayé","Partiel")))</f>
        <v/>
      </c>
    </row>
    <row r="2493" spans="1:13" ht="15">
      <c r="A2493" s="17"/>
      <c r="B2493" t="str">
        <f>IF($A2493="","",YEAR($A2493)*100+MONTH($A2493))</f>
        <v/>
      </c>
      <c r="D2493" t="str">
        <f>IF($C2493="","",VLOOKUP($C2493,Baux!$A:$K,2,FALSE))</f>
        <v/>
      </c>
      <c r="E2493" t="str">
        <f>IF($C2493="","",VLOOKUP(VLOOKUP($C2493,Baux!$A:$K,3,FALSE),Locataires!$A:$I,2,FALSE))</f>
        <v/>
      </c>
      <c r="F2493" t="str">
        <f>IF($C2493="","",VLOOKUP($C2493,Baux!$A:$K,8,FALSE))</f>
        <v/>
      </c>
      <c r="G2493" s="12" t="str">
        <f>IF(OR($A2493="",$F2493=""),"",DATE(YEAR($A2493),MONTH($A2493),$F2493))</f>
        <v/>
      </c>
      <c r="H2493" s="13" t="str">
        <f>IF($C2493="","",VLOOKUP($C2493,Baux!$A:$K,6,FALSE))</f>
        <v/>
      </c>
      <c r="I2493" s="13" t="str">
        <f>IF($C2493="","",VLOOKUP($C2493,Baux!$A:$K,7,FALSE))</f>
        <v/>
      </c>
      <c r="J2493" s="13" t="str">
        <f>IF($C2493="","",$H2493+$I2493)</f>
        <v/>
      </c>
      <c r="K2493" s="13" t="str">
        <f>IF($C2493="","",SUMIFS(Banque_Transactions!$E:$E,Banque_Transactions!$G:$G,$C2493&amp;"-"&amp;$B2493))</f>
        <v/>
      </c>
      <c r="L2493" s="13" t="str">
        <f>IF($C2493="","",$J2493-$K2493)</f>
        <v/>
      </c>
      <c r="M2493" t="str">
        <f>IF($C2493="","",IF($L2493&lt;=0,"Payé",IF($K2493=0,"Impayé","Partiel")))</f>
        <v/>
      </c>
    </row>
    <row r="2494" spans="1:13" ht="15">
      <c r="A2494" s="17"/>
      <c r="B2494" t="str">
        <f>IF($A2494="","",YEAR($A2494)*100+MONTH($A2494))</f>
        <v/>
      </c>
      <c r="D2494" t="str">
        <f>IF($C2494="","",VLOOKUP($C2494,Baux!$A:$K,2,FALSE))</f>
        <v/>
      </c>
      <c r="E2494" t="str">
        <f>IF($C2494="","",VLOOKUP(VLOOKUP($C2494,Baux!$A:$K,3,FALSE),Locataires!$A:$I,2,FALSE))</f>
        <v/>
      </c>
      <c r="F2494" t="str">
        <f>IF($C2494="","",VLOOKUP($C2494,Baux!$A:$K,8,FALSE))</f>
        <v/>
      </c>
      <c r="G2494" s="12" t="str">
        <f>IF(OR($A2494="",$F2494=""),"",DATE(YEAR($A2494),MONTH($A2494),$F2494))</f>
        <v/>
      </c>
      <c r="H2494" s="13" t="str">
        <f>IF($C2494="","",VLOOKUP($C2494,Baux!$A:$K,6,FALSE))</f>
        <v/>
      </c>
      <c r="I2494" s="13" t="str">
        <f>IF($C2494="","",VLOOKUP($C2494,Baux!$A:$K,7,FALSE))</f>
        <v/>
      </c>
      <c r="J2494" s="13" t="str">
        <f>IF($C2494="","",$H2494+$I2494)</f>
        <v/>
      </c>
      <c r="K2494" s="13" t="str">
        <f>IF($C2494="","",SUMIFS(Banque_Transactions!$E:$E,Banque_Transactions!$G:$G,$C2494&amp;"-"&amp;$B2494))</f>
        <v/>
      </c>
      <c r="L2494" s="13" t="str">
        <f>IF($C2494="","",$J2494-$K2494)</f>
        <v/>
      </c>
      <c r="M2494" t="str">
        <f>IF($C2494="","",IF($L2494&lt;=0,"Payé",IF($K2494=0,"Impayé","Partiel")))</f>
        <v/>
      </c>
    </row>
    <row r="2495" spans="1:13" ht="15">
      <c r="A2495" s="17"/>
      <c r="B2495" t="str">
        <f>IF($A2495="","",YEAR($A2495)*100+MONTH($A2495))</f>
        <v/>
      </c>
      <c r="D2495" t="str">
        <f>IF($C2495="","",VLOOKUP($C2495,Baux!$A:$K,2,FALSE))</f>
        <v/>
      </c>
      <c r="E2495" t="str">
        <f>IF($C2495="","",VLOOKUP(VLOOKUP($C2495,Baux!$A:$K,3,FALSE),Locataires!$A:$I,2,FALSE))</f>
        <v/>
      </c>
      <c r="F2495" t="str">
        <f>IF($C2495="","",VLOOKUP($C2495,Baux!$A:$K,8,FALSE))</f>
        <v/>
      </c>
      <c r="G2495" s="12" t="str">
        <f>IF(OR($A2495="",$F2495=""),"",DATE(YEAR($A2495),MONTH($A2495),$F2495))</f>
        <v/>
      </c>
      <c r="H2495" s="13" t="str">
        <f>IF($C2495="","",VLOOKUP($C2495,Baux!$A:$K,6,FALSE))</f>
        <v/>
      </c>
      <c r="I2495" s="13" t="str">
        <f>IF($C2495="","",VLOOKUP($C2495,Baux!$A:$K,7,FALSE))</f>
        <v/>
      </c>
      <c r="J2495" s="13" t="str">
        <f>IF($C2495="","",$H2495+$I2495)</f>
        <v/>
      </c>
      <c r="K2495" s="13" t="str">
        <f>IF($C2495="","",SUMIFS(Banque_Transactions!$E:$E,Banque_Transactions!$G:$G,$C2495&amp;"-"&amp;$B2495))</f>
        <v/>
      </c>
      <c r="L2495" s="13" t="str">
        <f>IF($C2495="","",$J2495-$K2495)</f>
        <v/>
      </c>
      <c r="M2495" t="str">
        <f>IF($C2495="","",IF($L2495&lt;=0,"Payé",IF($K2495=0,"Impayé","Partiel")))</f>
        <v/>
      </c>
    </row>
    <row r="2496" spans="1:13" ht="15">
      <c r="A2496" s="17"/>
      <c r="B2496" t="str">
        <f>IF($A2496="","",YEAR($A2496)*100+MONTH($A2496))</f>
        <v/>
      </c>
      <c r="D2496" t="str">
        <f>IF($C2496="","",VLOOKUP($C2496,Baux!$A:$K,2,FALSE))</f>
        <v/>
      </c>
      <c r="E2496" t="str">
        <f>IF($C2496="","",VLOOKUP(VLOOKUP($C2496,Baux!$A:$K,3,FALSE),Locataires!$A:$I,2,FALSE))</f>
        <v/>
      </c>
      <c r="F2496" t="str">
        <f>IF($C2496="","",VLOOKUP($C2496,Baux!$A:$K,8,FALSE))</f>
        <v/>
      </c>
      <c r="G2496" s="12" t="str">
        <f>IF(OR($A2496="",$F2496=""),"",DATE(YEAR($A2496),MONTH($A2496),$F2496))</f>
        <v/>
      </c>
      <c r="H2496" s="13" t="str">
        <f>IF($C2496="","",VLOOKUP($C2496,Baux!$A:$K,6,FALSE))</f>
        <v/>
      </c>
      <c r="I2496" s="13" t="str">
        <f>IF($C2496="","",VLOOKUP($C2496,Baux!$A:$K,7,FALSE))</f>
        <v/>
      </c>
      <c r="J2496" s="13" t="str">
        <f>IF($C2496="","",$H2496+$I2496)</f>
        <v/>
      </c>
      <c r="K2496" s="13" t="str">
        <f>IF($C2496="","",SUMIFS(Banque_Transactions!$E:$E,Banque_Transactions!$G:$G,$C2496&amp;"-"&amp;$B2496))</f>
        <v/>
      </c>
      <c r="L2496" s="13" t="str">
        <f>IF($C2496="","",$J2496-$K2496)</f>
        <v/>
      </c>
      <c r="M2496" t="str">
        <f>IF($C2496="","",IF($L2496&lt;=0,"Payé",IF($K2496=0,"Impayé","Partiel")))</f>
        <v/>
      </c>
    </row>
    <row r="2497" spans="1:13" ht="15">
      <c r="A2497" s="17"/>
      <c r="B2497" t="str">
        <f>IF($A2497="","",YEAR($A2497)*100+MONTH($A2497))</f>
        <v/>
      </c>
      <c r="D2497" t="str">
        <f>IF($C2497="","",VLOOKUP($C2497,Baux!$A:$K,2,FALSE))</f>
        <v/>
      </c>
      <c r="E2497" t="str">
        <f>IF($C2497="","",VLOOKUP(VLOOKUP($C2497,Baux!$A:$K,3,FALSE),Locataires!$A:$I,2,FALSE))</f>
        <v/>
      </c>
      <c r="F2497" t="str">
        <f>IF($C2497="","",VLOOKUP($C2497,Baux!$A:$K,8,FALSE))</f>
        <v/>
      </c>
      <c r="G2497" s="12" t="str">
        <f>IF(OR($A2497="",$F2497=""),"",DATE(YEAR($A2497),MONTH($A2497),$F2497))</f>
        <v/>
      </c>
      <c r="H2497" s="13" t="str">
        <f>IF($C2497="","",VLOOKUP($C2497,Baux!$A:$K,6,FALSE))</f>
        <v/>
      </c>
      <c r="I2497" s="13" t="str">
        <f>IF($C2497="","",VLOOKUP($C2497,Baux!$A:$K,7,FALSE))</f>
        <v/>
      </c>
      <c r="J2497" s="13" t="str">
        <f>IF($C2497="","",$H2497+$I2497)</f>
        <v/>
      </c>
      <c r="K2497" s="13" t="str">
        <f>IF($C2497="","",SUMIFS(Banque_Transactions!$E:$E,Banque_Transactions!$G:$G,$C2497&amp;"-"&amp;$B2497))</f>
        <v/>
      </c>
      <c r="L2497" s="13" t="str">
        <f>IF($C2497="","",$J2497-$K2497)</f>
        <v/>
      </c>
      <c r="M2497" t="str">
        <f>IF($C2497="","",IF($L2497&lt;=0,"Payé",IF($K2497=0,"Impayé","Partiel")))</f>
        <v/>
      </c>
    </row>
    <row r="2498" spans="1:13" ht="15">
      <c r="A2498" s="17"/>
      <c r="B2498" t="str">
        <f>IF($A2498="","",YEAR($A2498)*100+MONTH($A2498))</f>
        <v/>
      </c>
      <c r="D2498" t="str">
        <f>IF($C2498="","",VLOOKUP($C2498,Baux!$A:$K,2,FALSE))</f>
        <v/>
      </c>
      <c r="E2498" t="str">
        <f>IF($C2498="","",VLOOKUP(VLOOKUP($C2498,Baux!$A:$K,3,FALSE),Locataires!$A:$I,2,FALSE))</f>
        <v/>
      </c>
      <c r="F2498" t="str">
        <f>IF($C2498="","",VLOOKUP($C2498,Baux!$A:$K,8,FALSE))</f>
        <v/>
      </c>
      <c r="G2498" s="12" t="str">
        <f>IF(OR($A2498="",$F2498=""),"",DATE(YEAR($A2498),MONTH($A2498),$F2498))</f>
        <v/>
      </c>
      <c r="H2498" s="13" t="str">
        <f>IF($C2498="","",VLOOKUP($C2498,Baux!$A:$K,6,FALSE))</f>
        <v/>
      </c>
      <c r="I2498" s="13" t="str">
        <f>IF($C2498="","",VLOOKUP($C2498,Baux!$A:$K,7,FALSE))</f>
        <v/>
      </c>
      <c r="J2498" s="13" t="str">
        <f>IF($C2498="","",$H2498+$I2498)</f>
        <v/>
      </c>
      <c r="K2498" s="13" t="str">
        <f>IF($C2498="","",SUMIFS(Banque_Transactions!$E:$E,Banque_Transactions!$G:$G,$C2498&amp;"-"&amp;$B2498))</f>
        <v/>
      </c>
      <c r="L2498" s="13" t="str">
        <f>IF($C2498="","",$J2498-$K2498)</f>
        <v/>
      </c>
      <c r="M2498" t="str">
        <f>IF($C2498="","",IF($L2498&lt;=0,"Payé",IF($K2498=0,"Impayé","Partiel")))</f>
        <v/>
      </c>
    </row>
    <row r="2499" spans="1:13" ht="15">
      <c r="A2499" s="17"/>
      <c r="B2499" t="str">
        <f>IF($A2499="","",YEAR($A2499)*100+MONTH($A2499))</f>
        <v/>
      </c>
      <c r="D2499" t="str">
        <f>IF($C2499="","",VLOOKUP($C2499,Baux!$A:$K,2,FALSE))</f>
        <v/>
      </c>
      <c r="E2499" t="str">
        <f>IF($C2499="","",VLOOKUP(VLOOKUP($C2499,Baux!$A:$K,3,FALSE),Locataires!$A:$I,2,FALSE))</f>
        <v/>
      </c>
      <c r="F2499" t="str">
        <f>IF($C2499="","",VLOOKUP($C2499,Baux!$A:$K,8,FALSE))</f>
        <v/>
      </c>
      <c r="G2499" s="12" t="str">
        <f>IF(OR($A2499="",$F2499=""),"",DATE(YEAR($A2499),MONTH($A2499),$F2499))</f>
        <v/>
      </c>
      <c r="H2499" s="13" t="str">
        <f>IF($C2499="","",VLOOKUP($C2499,Baux!$A:$K,6,FALSE))</f>
        <v/>
      </c>
      <c r="I2499" s="13" t="str">
        <f>IF($C2499="","",VLOOKUP($C2499,Baux!$A:$K,7,FALSE))</f>
        <v/>
      </c>
      <c r="J2499" s="13" t="str">
        <f>IF($C2499="","",$H2499+$I2499)</f>
        <v/>
      </c>
      <c r="K2499" s="13" t="str">
        <f>IF($C2499="","",SUMIFS(Banque_Transactions!$E:$E,Banque_Transactions!$G:$G,$C2499&amp;"-"&amp;$B2499))</f>
        <v/>
      </c>
      <c r="L2499" s="13" t="str">
        <f>IF($C2499="","",$J2499-$K2499)</f>
        <v/>
      </c>
      <c r="M2499" t="str">
        <f>IF($C2499="","",IF($L2499&lt;=0,"Payé",IF($K2499=0,"Impayé","Partiel")))</f>
        <v/>
      </c>
    </row>
    <row r="2500" spans="1:13" ht="15">
      <c r="A2500" s="17"/>
      <c r="B2500" t="str">
        <f>IF($A2500="","",YEAR($A2500)*100+MONTH($A2500))</f>
        <v/>
      </c>
      <c r="D2500" t="str">
        <f>IF($C2500="","",VLOOKUP($C2500,Baux!$A:$K,2,FALSE))</f>
        <v/>
      </c>
      <c r="E2500" t="str">
        <f>IF($C2500="","",VLOOKUP(VLOOKUP($C2500,Baux!$A:$K,3,FALSE),Locataires!$A:$I,2,FALSE))</f>
        <v/>
      </c>
      <c r="F2500" t="str">
        <f>IF($C2500="","",VLOOKUP($C2500,Baux!$A:$K,8,FALSE))</f>
        <v/>
      </c>
      <c r="G2500" s="12" t="str">
        <f>IF(OR($A2500="",$F2500=""),"",DATE(YEAR($A2500),MONTH($A2500),$F2500))</f>
        <v/>
      </c>
      <c r="H2500" s="13" t="str">
        <f>IF($C2500="","",VLOOKUP($C2500,Baux!$A:$K,6,FALSE))</f>
        <v/>
      </c>
      <c r="I2500" s="13" t="str">
        <f>IF($C2500="","",VLOOKUP($C2500,Baux!$A:$K,7,FALSE))</f>
        <v/>
      </c>
      <c r="J2500" s="13" t="str">
        <f>IF($C2500="","",$H2500+$I2500)</f>
        <v/>
      </c>
      <c r="K2500" s="13" t="str">
        <f>IF($C2500="","",SUMIFS(Banque_Transactions!$E:$E,Banque_Transactions!$G:$G,$C2500&amp;"-"&amp;$B2500))</f>
        <v/>
      </c>
      <c r="L2500" s="13" t="str">
        <f>IF($C2500="","",$J2500-$K2500)</f>
        <v/>
      </c>
      <c r="M2500" t="str">
        <f>IF($C2500="","",IF($L2500&lt;=0,"Payé",IF($K2500=0,"Impayé","Partiel")))</f>
        <v/>
      </c>
    </row>
    <row r="2501" spans="1:13" ht="15">
      <c r="A2501" s="17"/>
      <c r="B2501" t="str">
        <f>IF($A2501="","",YEAR($A2501)*100+MONTH($A2501))</f>
        <v/>
      </c>
      <c r="D2501" t="str">
        <f>IF($C2501="","",VLOOKUP($C2501,Baux!$A:$K,2,FALSE))</f>
        <v/>
      </c>
      <c r="E2501" t="str">
        <f>IF($C2501="","",VLOOKUP(VLOOKUP($C2501,Baux!$A:$K,3,FALSE),Locataires!$A:$I,2,FALSE))</f>
        <v/>
      </c>
      <c r="F2501" t="str">
        <f>IF($C2501="","",VLOOKUP($C2501,Baux!$A:$K,8,FALSE))</f>
        <v/>
      </c>
      <c r="G2501" s="12" t="str">
        <f>IF(OR($A2501="",$F2501=""),"",DATE(YEAR($A2501),MONTH($A2501),$F2501))</f>
        <v/>
      </c>
      <c r="H2501" s="13" t="str">
        <f>IF($C2501="","",VLOOKUP($C2501,Baux!$A:$K,6,FALSE))</f>
        <v/>
      </c>
      <c r="I2501" s="13" t="str">
        <f>IF($C2501="","",VLOOKUP($C2501,Baux!$A:$K,7,FALSE))</f>
        <v/>
      </c>
      <c r="J2501" s="13" t="str">
        <f>IF($C2501="","",$H2501+$I2501)</f>
        <v/>
      </c>
      <c r="K2501" s="13" t="str">
        <f>IF($C2501="","",SUMIFS(Banque_Transactions!$E:$E,Banque_Transactions!$G:$G,$C2501&amp;"-"&amp;$B2501))</f>
        <v/>
      </c>
      <c r="L2501" s="13" t="str">
        <f>IF($C2501="","",$J2501-$K2501)</f>
        <v/>
      </c>
      <c r="M2501" t="str">
        <f>IF($C2501="","",IF($L2501&lt;=0,"Payé",IF($K2501=0,"Impayé","Partiel")))</f>
        <v/>
      </c>
    </row>
    <row r="2502" spans="1:13" ht="15">
      <c r="A2502" s="17"/>
      <c r="B2502" t="str">
        <f>IF($A2502="","",YEAR($A2502)*100+MONTH($A2502))</f>
        <v/>
      </c>
      <c r="D2502" t="str">
        <f>IF($C2502="","",VLOOKUP($C2502,Baux!$A:$K,2,FALSE))</f>
        <v/>
      </c>
      <c r="E2502" t="str">
        <f>IF($C2502="","",VLOOKUP(VLOOKUP($C2502,Baux!$A:$K,3,FALSE),Locataires!$A:$I,2,FALSE))</f>
        <v/>
      </c>
      <c r="F2502" t="str">
        <f>IF($C2502="","",VLOOKUP($C2502,Baux!$A:$K,8,FALSE))</f>
        <v/>
      </c>
      <c r="G2502" s="12" t="str">
        <f>IF(OR($A2502="",$F2502=""),"",DATE(YEAR($A2502),MONTH($A2502),$F2502))</f>
        <v/>
      </c>
      <c r="H2502" s="13" t="str">
        <f>IF($C2502="","",VLOOKUP($C2502,Baux!$A:$K,6,FALSE))</f>
        <v/>
      </c>
      <c r="I2502" s="13" t="str">
        <f>IF($C2502="","",VLOOKUP($C2502,Baux!$A:$K,7,FALSE))</f>
        <v/>
      </c>
      <c r="J2502" s="13" t="str">
        <f>IF($C2502="","",$H2502+$I2502)</f>
        <v/>
      </c>
      <c r="K2502" s="13" t="str">
        <f>IF($C2502="","",SUMIFS(Banque_Transactions!$E:$E,Banque_Transactions!$G:$G,$C2502&amp;"-"&amp;$B2502))</f>
        <v/>
      </c>
      <c r="L2502" s="13" t="str">
        <f>IF($C2502="","",$J2502-$K2502)</f>
        <v/>
      </c>
      <c r="M2502" t="str">
        <f>IF($C2502="","",IF($L2502&lt;=0,"Payé",IF($K2502=0,"Impayé","Partiel")))</f>
        <v/>
      </c>
    </row>
    <row r="2503" spans="1:13" ht="15">
      <c r="A2503" s="17"/>
      <c r="B2503" t="str">
        <f>IF($A2503="","",YEAR($A2503)*100+MONTH($A2503))</f>
        <v/>
      </c>
      <c r="D2503" t="str">
        <f>IF($C2503="","",VLOOKUP($C2503,Baux!$A:$K,2,FALSE))</f>
        <v/>
      </c>
      <c r="E2503" t="str">
        <f>IF($C2503="","",VLOOKUP(VLOOKUP($C2503,Baux!$A:$K,3,FALSE),Locataires!$A:$I,2,FALSE))</f>
        <v/>
      </c>
      <c r="F2503" t="str">
        <f>IF($C2503="","",VLOOKUP($C2503,Baux!$A:$K,8,FALSE))</f>
        <v/>
      </c>
      <c r="G2503" s="12" t="str">
        <f>IF(OR($A2503="",$F2503=""),"",DATE(YEAR($A2503),MONTH($A2503),$F2503))</f>
        <v/>
      </c>
      <c r="H2503" s="13" t="str">
        <f>IF($C2503="","",VLOOKUP($C2503,Baux!$A:$K,6,FALSE))</f>
        <v/>
      </c>
      <c r="I2503" s="13" t="str">
        <f>IF($C2503="","",VLOOKUP($C2503,Baux!$A:$K,7,FALSE))</f>
        <v/>
      </c>
      <c r="J2503" s="13" t="str">
        <f>IF($C2503="","",$H2503+$I2503)</f>
        <v/>
      </c>
      <c r="K2503" s="13" t="str">
        <f>IF($C2503="","",SUMIFS(Banque_Transactions!$E:$E,Banque_Transactions!$G:$G,$C2503&amp;"-"&amp;$B2503))</f>
        <v/>
      </c>
      <c r="L2503" s="13" t="str">
        <f>IF($C2503="","",$J2503-$K2503)</f>
        <v/>
      </c>
      <c r="M2503" t="str">
        <f>IF($C2503="","",IF($L2503&lt;=0,"Payé",IF($K2503=0,"Impayé","Partiel")))</f>
        <v/>
      </c>
    </row>
    <row r="2504" spans="1:13" ht="15">
      <c r="A2504" s="17"/>
      <c r="B2504" t="str">
        <f>IF($A2504="","",YEAR($A2504)*100+MONTH($A2504))</f>
        <v/>
      </c>
      <c r="D2504" t="str">
        <f>IF($C2504="","",VLOOKUP($C2504,Baux!$A:$K,2,FALSE))</f>
        <v/>
      </c>
      <c r="E2504" t="str">
        <f>IF($C2504="","",VLOOKUP(VLOOKUP($C2504,Baux!$A:$K,3,FALSE),Locataires!$A:$I,2,FALSE))</f>
        <v/>
      </c>
      <c r="F2504" t="str">
        <f>IF($C2504="","",VLOOKUP($C2504,Baux!$A:$K,8,FALSE))</f>
        <v/>
      </c>
      <c r="G2504" s="12" t="str">
        <f>IF(OR($A2504="",$F2504=""),"",DATE(YEAR($A2504),MONTH($A2504),$F2504))</f>
        <v/>
      </c>
      <c r="H2504" s="13" t="str">
        <f>IF($C2504="","",VLOOKUP($C2504,Baux!$A:$K,6,FALSE))</f>
        <v/>
      </c>
      <c r="I2504" s="13" t="str">
        <f>IF($C2504="","",VLOOKUP($C2504,Baux!$A:$K,7,FALSE))</f>
        <v/>
      </c>
      <c r="J2504" s="13" t="str">
        <f>IF($C2504="","",$H2504+$I2504)</f>
        <v/>
      </c>
      <c r="K2504" s="13" t="str">
        <f>IF($C2504="","",SUMIFS(Banque_Transactions!$E:$E,Banque_Transactions!$G:$G,$C2504&amp;"-"&amp;$B2504))</f>
        <v/>
      </c>
      <c r="L2504" s="13" t="str">
        <f>IF($C2504="","",$J2504-$K2504)</f>
        <v/>
      </c>
      <c r="M2504" t="str">
        <f>IF($C2504="","",IF($L2504&lt;=0,"Payé",IF($K2504=0,"Impayé","Partiel")))</f>
        <v/>
      </c>
    </row>
    <row r="2505" spans="1:13" ht="15">
      <c r="A2505" s="17"/>
      <c r="B2505" t="str">
        <f>IF($A2505="","",YEAR($A2505)*100+MONTH($A2505))</f>
        <v/>
      </c>
      <c r="D2505" t="str">
        <f>IF($C2505="","",VLOOKUP($C2505,Baux!$A:$K,2,FALSE))</f>
        <v/>
      </c>
      <c r="E2505" t="str">
        <f>IF($C2505="","",VLOOKUP(VLOOKUP($C2505,Baux!$A:$K,3,FALSE),Locataires!$A:$I,2,FALSE))</f>
        <v/>
      </c>
      <c r="F2505" t="str">
        <f>IF($C2505="","",VLOOKUP($C2505,Baux!$A:$K,8,FALSE))</f>
        <v/>
      </c>
      <c r="G2505" s="12" t="str">
        <f>IF(OR($A2505="",$F2505=""),"",DATE(YEAR($A2505),MONTH($A2505),$F2505))</f>
        <v/>
      </c>
      <c r="H2505" s="13" t="str">
        <f>IF($C2505="","",VLOOKUP($C2505,Baux!$A:$K,6,FALSE))</f>
        <v/>
      </c>
      <c r="I2505" s="13" t="str">
        <f>IF($C2505="","",VLOOKUP($C2505,Baux!$A:$K,7,FALSE))</f>
        <v/>
      </c>
      <c r="J2505" s="13" t="str">
        <f>IF($C2505="","",$H2505+$I2505)</f>
        <v/>
      </c>
      <c r="K2505" s="13" t="str">
        <f>IF($C2505="","",SUMIFS(Banque_Transactions!$E:$E,Banque_Transactions!$G:$G,$C2505&amp;"-"&amp;$B2505))</f>
        <v/>
      </c>
      <c r="L2505" s="13" t="str">
        <f>IF($C2505="","",$J2505-$K2505)</f>
        <v/>
      </c>
      <c r="M2505" t="str">
        <f>IF($C2505="","",IF($L2505&lt;=0,"Payé",IF($K2505=0,"Impayé","Partiel")))</f>
        <v/>
      </c>
    </row>
    <row r="2506" spans="1:13" ht="15">
      <c r="A2506" s="17"/>
      <c r="B2506" t="str">
        <f>IF($A2506="","",YEAR($A2506)*100+MONTH($A2506))</f>
        <v/>
      </c>
      <c r="D2506" t="str">
        <f>IF($C2506="","",VLOOKUP($C2506,Baux!$A:$K,2,FALSE))</f>
        <v/>
      </c>
      <c r="E2506" t="str">
        <f>IF($C2506="","",VLOOKUP(VLOOKUP($C2506,Baux!$A:$K,3,FALSE),Locataires!$A:$I,2,FALSE))</f>
        <v/>
      </c>
      <c r="F2506" t="str">
        <f>IF($C2506="","",VLOOKUP($C2506,Baux!$A:$K,8,FALSE))</f>
        <v/>
      </c>
      <c r="G2506" s="12" t="str">
        <f>IF(OR($A2506="",$F2506=""),"",DATE(YEAR($A2506),MONTH($A2506),$F2506))</f>
        <v/>
      </c>
      <c r="H2506" s="13" t="str">
        <f>IF($C2506="","",VLOOKUP($C2506,Baux!$A:$K,6,FALSE))</f>
        <v/>
      </c>
      <c r="I2506" s="13" t="str">
        <f>IF($C2506="","",VLOOKUP($C2506,Baux!$A:$K,7,FALSE))</f>
        <v/>
      </c>
      <c r="J2506" s="13" t="str">
        <f>IF($C2506="","",$H2506+$I2506)</f>
        <v/>
      </c>
      <c r="K2506" s="13" t="str">
        <f>IF($C2506="","",SUMIFS(Banque_Transactions!$E:$E,Banque_Transactions!$G:$G,$C2506&amp;"-"&amp;$B2506))</f>
        <v/>
      </c>
      <c r="L2506" s="13" t="str">
        <f>IF($C2506="","",$J2506-$K2506)</f>
        <v/>
      </c>
      <c r="M2506" t="str">
        <f>IF($C2506="","",IF($L2506&lt;=0,"Payé",IF($K2506=0,"Impayé","Partiel")))</f>
        <v/>
      </c>
    </row>
    <row r="2507" spans="1:13" ht="15">
      <c r="A2507" s="17"/>
      <c r="B2507" t="str">
        <f>IF($A2507="","",YEAR($A2507)*100+MONTH($A2507))</f>
        <v/>
      </c>
      <c r="D2507" t="str">
        <f>IF($C2507="","",VLOOKUP($C2507,Baux!$A:$K,2,FALSE))</f>
        <v/>
      </c>
      <c r="E2507" t="str">
        <f>IF($C2507="","",VLOOKUP(VLOOKUP($C2507,Baux!$A:$K,3,FALSE),Locataires!$A:$I,2,FALSE))</f>
        <v/>
      </c>
      <c r="F2507" t="str">
        <f>IF($C2507="","",VLOOKUP($C2507,Baux!$A:$K,8,FALSE))</f>
        <v/>
      </c>
      <c r="G2507" s="12" t="str">
        <f>IF(OR($A2507="",$F2507=""),"",DATE(YEAR($A2507),MONTH($A2507),$F2507))</f>
        <v/>
      </c>
      <c r="H2507" s="13" t="str">
        <f>IF($C2507="","",VLOOKUP($C2507,Baux!$A:$K,6,FALSE))</f>
        <v/>
      </c>
      <c r="I2507" s="13" t="str">
        <f>IF($C2507="","",VLOOKUP($C2507,Baux!$A:$K,7,FALSE))</f>
        <v/>
      </c>
      <c r="J2507" s="13" t="str">
        <f>IF($C2507="","",$H2507+$I2507)</f>
        <v/>
      </c>
      <c r="K2507" s="13" t="str">
        <f>IF($C2507="","",SUMIFS(Banque_Transactions!$E:$E,Banque_Transactions!$G:$G,$C2507&amp;"-"&amp;$B2507))</f>
        <v/>
      </c>
      <c r="L2507" s="13" t="str">
        <f>IF($C2507="","",$J2507-$K2507)</f>
        <v/>
      </c>
      <c r="M2507" t="str">
        <f>IF($C2507="","",IF($L2507&lt;=0,"Payé",IF($K2507=0,"Impayé","Partiel")))</f>
        <v/>
      </c>
    </row>
    <row r="2508" spans="1:13" ht="15">
      <c r="A2508" s="17"/>
      <c r="B2508" t="str">
        <f>IF($A2508="","",YEAR($A2508)*100+MONTH($A2508))</f>
        <v/>
      </c>
      <c r="D2508" t="str">
        <f>IF($C2508="","",VLOOKUP($C2508,Baux!$A:$K,2,FALSE))</f>
        <v/>
      </c>
      <c r="E2508" t="str">
        <f>IF($C2508="","",VLOOKUP(VLOOKUP($C2508,Baux!$A:$K,3,FALSE),Locataires!$A:$I,2,FALSE))</f>
        <v/>
      </c>
      <c r="F2508" t="str">
        <f>IF($C2508="","",VLOOKUP($C2508,Baux!$A:$K,8,FALSE))</f>
        <v/>
      </c>
      <c r="G2508" s="12" t="str">
        <f>IF(OR($A2508="",$F2508=""),"",DATE(YEAR($A2508),MONTH($A2508),$F2508))</f>
        <v/>
      </c>
      <c r="H2508" s="13" t="str">
        <f>IF($C2508="","",VLOOKUP($C2508,Baux!$A:$K,6,FALSE))</f>
        <v/>
      </c>
      <c r="I2508" s="13" t="str">
        <f>IF($C2508="","",VLOOKUP($C2508,Baux!$A:$K,7,FALSE))</f>
        <v/>
      </c>
      <c r="J2508" s="13" t="str">
        <f>IF($C2508="","",$H2508+$I2508)</f>
        <v/>
      </c>
      <c r="K2508" s="13" t="str">
        <f>IF($C2508="","",SUMIFS(Banque_Transactions!$E:$E,Banque_Transactions!$G:$G,$C2508&amp;"-"&amp;$B2508))</f>
        <v/>
      </c>
      <c r="L2508" s="13" t="str">
        <f>IF($C2508="","",$J2508-$K2508)</f>
        <v/>
      </c>
      <c r="M2508" t="str">
        <f>IF($C2508="","",IF($L2508&lt;=0,"Payé",IF($K2508=0,"Impayé","Partiel")))</f>
        <v/>
      </c>
    </row>
    <row r="2509" spans="1:13" ht="15">
      <c r="A2509" s="17"/>
      <c r="B2509" t="str">
        <f>IF($A2509="","",YEAR($A2509)*100+MONTH($A2509))</f>
        <v/>
      </c>
      <c r="D2509" t="str">
        <f>IF($C2509="","",VLOOKUP($C2509,Baux!$A:$K,2,FALSE))</f>
        <v/>
      </c>
      <c r="E2509" t="str">
        <f>IF($C2509="","",VLOOKUP(VLOOKUP($C2509,Baux!$A:$K,3,FALSE),Locataires!$A:$I,2,FALSE))</f>
        <v/>
      </c>
      <c r="F2509" t="str">
        <f>IF($C2509="","",VLOOKUP($C2509,Baux!$A:$K,8,FALSE))</f>
        <v/>
      </c>
      <c r="G2509" s="12" t="str">
        <f>IF(OR($A2509="",$F2509=""),"",DATE(YEAR($A2509),MONTH($A2509),$F2509))</f>
        <v/>
      </c>
      <c r="H2509" s="13" t="str">
        <f>IF($C2509="","",VLOOKUP($C2509,Baux!$A:$K,6,FALSE))</f>
        <v/>
      </c>
      <c r="I2509" s="13" t="str">
        <f>IF($C2509="","",VLOOKUP($C2509,Baux!$A:$K,7,FALSE))</f>
        <v/>
      </c>
      <c r="J2509" s="13" t="str">
        <f>IF($C2509="","",$H2509+$I2509)</f>
        <v/>
      </c>
      <c r="K2509" s="13" t="str">
        <f>IF($C2509="","",SUMIFS(Banque_Transactions!$E:$E,Banque_Transactions!$G:$G,$C2509&amp;"-"&amp;$B2509))</f>
        <v/>
      </c>
      <c r="L2509" s="13" t="str">
        <f>IF($C2509="","",$J2509-$K2509)</f>
        <v/>
      </c>
      <c r="M2509" t="str">
        <f>IF($C2509="","",IF($L2509&lt;=0,"Payé",IF($K2509=0,"Impayé","Partiel")))</f>
        <v/>
      </c>
    </row>
    <row r="2510" spans="1:13" ht="15">
      <c r="A2510" s="17"/>
      <c r="B2510" t="str">
        <f>IF($A2510="","",YEAR($A2510)*100+MONTH($A2510))</f>
        <v/>
      </c>
      <c r="D2510" t="str">
        <f>IF($C2510="","",VLOOKUP($C2510,Baux!$A:$K,2,FALSE))</f>
        <v/>
      </c>
      <c r="E2510" t="str">
        <f>IF($C2510="","",VLOOKUP(VLOOKUP($C2510,Baux!$A:$K,3,FALSE),Locataires!$A:$I,2,FALSE))</f>
        <v/>
      </c>
      <c r="F2510" t="str">
        <f>IF($C2510="","",VLOOKUP($C2510,Baux!$A:$K,8,FALSE))</f>
        <v/>
      </c>
      <c r="G2510" s="12" t="str">
        <f>IF(OR($A2510="",$F2510=""),"",DATE(YEAR($A2510),MONTH($A2510),$F2510))</f>
        <v/>
      </c>
      <c r="H2510" s="13" t="str">
        <f>IF($C2510="","",VLOOKUP($C2510,Baux!$A:$K,6,FALSE))</f>
        <v/>
      </c>
      <c r="I2510" s="13" t="str">
        <f>IF($C2510="","",VLOOKUP($C2510,Baux!$A:$K,7,FALSE))</f>
        <v/>
      </c>
      <c r="J2510" s="13" t="str">
        <f>IF($C2510="","",$H2510+$I2510)</f>
        <v/>
      </c>
      <c r="K2510" s="13" t="str">
        <f>IF($C2510="","",SUMIFS(Banque_Transactions!$E:$E,Banque_Transactions!$G:$G,$C2510&amp;"-"&amp;$B2510))</f>
        <v/>
      </c>
      <c r="L2510" s="13" t="str">
        <f>IF($C2510="","",$J2510-$K2510)</f>
        <v/>
      </c>
      <c r="M2510" t="str">
        <f>IF($C2510="","",IF($L2510&lt;=0,"Payé",IF($K2510=0,"Impayé","Partiel")))</f>
        <v/>
      </c>
    </row>
    <row r="2511" spans="1:13" ht="15">
      <c r="A2511" s="17"/>
      <c r="B2511" t="str">
        <f>IF($A2511="","",YEAR($A2511)*100+MONTH($A2511))</f>
        <v/>
      </c>
      <c r="D2511" t="str">
        <f>IF($C2511="","",VLOOKUP($C2511,Baux!$A:$K,2,FALSE))</f>
        <v/>
      </c>
      <c r="E2511" t="str">
        <f>IF($C2511="","",VLOOKUP(VLOOKUP($C2511,Baux!$A:$K,3,FALSE),Locataires!$A:$I,2,FALSE))</f>
        <v/>
      </c>
      <c r="F2511" t="str">
        <f>IF($C2511="","",VLOOKUP($C2511,Baux!$A:$K,8,FALSE))</f>
        <v/>
      </c>
      <c r="G2511" s="12" t="str">
        <f>IF(OR($A2511="",$F2511=""),"",DATE(YEAR($A2511),MONTH($A2511),$F2511))</f>
        <v/>
      </c>
      <c r="H2511" s="13" t="str">
        <f>IF($C2511="","",VLOOKUP($C2511,Baux!$A:$K,6,FALSE))</f>
        <v/>
      </c>
      <c r="I2511" s="13" t="str">
        <f>IF($C2511="","",VLOOKUP($C2511,Baux!$A:$K,7,FALSE))</f>
        <v/>
      </c>
      <c r="J2511" s="13" t="str">
        <f>IF($C2511="","",$H2511+$I2511)</f>
        <v/>
      </c>
      <c r="K2511" s="13" t="str">
        <f>IF($C2511="","",SUMIFS(Banque_Transactions!$E:$E,Banque_Transactions!$G:$G,$C2511&amp;"-"&amp;$B2511))</f>
        <v/>
      </c>
      <c r="L2511" s="13" t="str">
        <f>IF($C2511="","",$J2511-$K2511)</f>
        <v/>
      </c>
      <c r="M2511" t="str">
        <f>IF($C2511="","",IF($L2511&lt;=0,"Payé",IF($K2511=0,"Impayé","Partiel")))</f>
        <v/>
      </c>
    </row>
    <row r="2512" spans="1:13" ht="15">
      <c r="A2512" s="17"/>
      <c r="B2512" t="str">
        <f>IF($A2512="","",YEAR($A2512)*100+MONTH($A2512))</f>
        <v/>
      </c>
      <c r="D2512" t="str">
        <f>IF($C2512="","",VLOOKUP($C2512,Baux!$A:$K,2,FALSE))</f>
        <v/>
      </c>
      <c r="E2512" t="str">
        <f>IF($C2512="","",VLOOKUP(VLOOKUP($C2512,Baux!$A:$K,3,FALSE),Locataires!$A:$I,2,FALSE))</f>
        <v/>
      </c>
      <c r="F2512" t="str">
        <f>IF($C2512="","",VLOOKUP($C2512,Baux!$A:$K,8,FALSE))</f>
        <v/>
      </c>
      <c r="G2512" s="12" t="str">
        <f>IF(OR($A2512="",$F2512=""),"",DATE(YEAR($A2512),MONTH($A2512),$F2512))</f>
        <v/>
      </c>
      <c r="H2512" s="13" t="str">
        <f>IF($C2512="","",VLOOKUP($C2512,Baux!$A:$K,6,FALSE))</f>
        <v/>
      </c>
      <c r="I2512" s="13" t="str">
        <f>IF($C2512="","",VLOOKUP($C2512,Baux!$A:$K,7,FALSE))</f>
        <v/>
      </c>
      <c r="J2512" s="13" t="str">
        <f>IF($C2512="","",$H2512+$I2512)</f>
        <v/>
      </c>
      <c r="K2512" s="13" t="str">
        <f>IF($C2512="","",SUMIFS(Banque_Transactions!$E:$E,Banque_Transactions!$G:$G,$C2512&amp;"-"&amp;$B2512))</f>
        <v/>
      </c>
      <c r="L2512" s="13" t="str">
        <f>IF($C2512="","",$J2512-$K2512)</f>
        <v/>
      </c>
      <c r="M2512" t="str">
        <f>IF($C2512="","",IF($L2512&lt;=0,"Payé",IF($K2512=0,"Impayé","Partiel")))</f>
        <v/>
      </c>
    </row>
    <row r="2513" spans="1:13" ht="15">
      <c r="A2513" s="17"/>
      <c r="B2513" t="str">
        <f>IF($A2513="","",YEAR($A2513)*100+MONTH($A2513))</f>
        <v/>
      </c>
      <c r="D2513" t="str">
        <f>IF($C2513="","",VLOOKUP($C2513,Baux!$A:$K,2,FALSE))</f>
        <v/>
      </c>
      <c r="E2513" t="str">
        <f>IF($C2513="","",VLOOKUP(VLOOKUP($C2513,Baux!$A:$K,3,FALSE),Locataires!$A:$I,2,FALSE))</f>
        <v/>
      </c>
      <c r="F2513" t="str">
        <f>IF($C2513="","",VLOOKUP($C2513,Baux!$A:$K,8,FALSE))</f>
        <v/>
      </c>
      <c r="G2513" s="12" t="str">
        <f>IF(OR($A2513="",$F2513=""),"",DATE(YEAR($A2513),MONTH($A2513),$F2513))</f>
        <v/>
      </c>
      <c r="H2513" s="13" t="str">
        <f>IF($C2513="","",VLOOKUP($C2513,Baux!$A:$K,6,FALSE))</f>
        <v/>
      </c>
      <c r="I2513" s="13" t="str">
        <f>IF($C2513="","",VLOOKUP($C2513,Baux!$A:$K,7,FALSE))</f>
        <v/>
      </c>
      <c r="J2513" s="13" t="str">
        <f>IF($C2513="","",$H2513+$I2513)</f>
        <v/>
      </c>
      <c r="K2513" s="13" t="str">
        <f>IF($C2513="","",SUMIFS(Banque_Transactions!$E:$E,Banque_Transactions!$G:$G,$C2513&amp;"-"&amp;$B2513))</f>
        <v/>
      </c>
      <c r="L2513" s="13" t="str">
        <f>IF($C2513="","",$J2513-$K2513)</f>
        <v/>
      </c>
      <c r="M2513" t="str">
        <f>IF($C2513="","",IF($L2513&lt;=0,"Payé",IF($K2513=0,"Impayé","Partiel")))</f>
        <v/>
      </c>
    </row>
    <row r="2514" spans="1:13" ht="15">
      <c r="A2514" s="17"/>
      <c r="B2514" t="str">
        <f>IF($A2514="","",YEAR($A2514)*100+MONTH($A2514))</f>
        <v/>
      </c>
      <c r="D2514" t="str">
        <f>IF($C2514="","",VLOOKUP($C2514,Baux!$A:$K,2,FALSE))</f>
        <v/>
      </c>
      <c r="E2514" t="str">
        <f>IF($C2514="","",VLOOKUP(VLOOKUP($C2514,Baux!$A:$K,3,FALSE),Locataires!$A:$I,2,FALSE))</f>
        <v/>
      </c>
      <c r="F2514" t="str">
        <f>IF($C2514="","",VLOOKUP($C2514,Baux!$A:$K,8,FALSE))</f>
        <v/>
      </c>
      <c r="G2514" s="12" t="str">
        <f>IF(OR($A2514="",$F2514=""),"",DATE(YEAR($A2514),MONTH($A2514),$F2514))</f>
        <v/>
      </c>
      <c r="H2514" s="13" t="str">
        <f>IF($C2514="","",VLOOKUP($C2514,Baux!$A:$K,6,FALSE))</f>
        <v/>
      </c>
      <c r="I2514" s="13" t="str">
        <f>IF($C2514="","",VLOOKUP($C2514,Baux!$A:$K,7,FALSE))</f>
        <v/>
      </c>
      <c r="J2514" s="13" t="str">
        <f>IF($C2514="","",$H2514+$I2514)</f>
        <v/>
      </c>
      <c r="K2514" s="13" t="str">
        <f>IF($C2514="","",SUMIFS(Banque_Transactions!$E:$E,Banque_Transactions!$G:$G,$C2514&amp;"-"&amp;$B2514))</f>
        <v/>
      </c>
      <c r="L2514" s="13" t="str">
        <f>IF($C2514="","",$J2514-$K2514)</f>
        <v/>
      </c>
      <c r="M2514" t="str">
        <f>IF($C2514="","",IF($L2514&lt;=0,"Payé",IF($K2514=0,"Impayé","Partiel")))</f>
        <v/>
      </c>
    </row>
    <row r="2515" spans="1:13" ht="15">
      <c r="A2515" s="17"/>
      <c r="B2515" t="str">
        <f>IF($A2515="","",YEAR($A2515)*100+MONTH($A2515))</f>
        <v/>
      </c>
      <c r="D2515" t="str">
        <f>IF($C2515="","",VLOOKUP($C2515,Baux!$A:$K,2,FALSE))</f>
        <v/>
      </c>
      <c r="E2515" t="str">
        <f>IF($C2515="","",VLOOKUP(VLOOKUP($C2515,Baux!$A:$K,3,FALSE),Locataires!$A:$I,2,FALSE))</f>
        <v/>
      </c>
      <c r="F2515" t="str">
        <f>IF($C2515="","",VLOOKUP($C2515,Baux!$A:$K,8,FALSE))</f>
        <v/>
      </c>
      <c r="G2515" s="12" t="str">
        <f>IF(OR($A2515="",$F2515=""),"",DATE(YEAR($A2515),MONTH($A2515),$F2515))</f>
        <v/>
      </c>
      <c r="H2515" s="13" t="str">
        <f>IF($C2515="","",VLOOKUP($C2515,Baux!$A:$K,6,FALSE))</f>
        <v/>
      </c>
      <c r="I2515" s="13" t="str">
        <f>IF($C2515="","",VLOOKUP($C2515,Baux!$A:$K,7,FALSE))</f>
        <v/>
      </c>
      <c r="J2515" s="13" t="str">
        <f>IF($C2515="","",$H2515+$I2515)</f>
        <v/>
      </c>
      <c r="K2515" s="13" t="str">
        <f>IF($C2515="","",SUMIFS(Banque_Transactions!$E:$E,Banque_Transactions!$G:$G,$C2515&amp;"-"&amp;$B2515))</f>
        <v/>
      </c>
      <c r="L2515" s="13" t="str">
        <f>IF($C2515="","",$J2515-$K2515)</f>
        <v/>
      </c>
      <c r="M2515" t="str">
        <f>IF($C2515="","",IF($L2515&lt;=0,"Payé",IF($K2515=0,"Impayé","Partiel")))</f>
        <v/>
      </c>
    </row>
    <row r="2516" spans="1:13" ht="15">
      <c r="A2516" s="17"/>
      <c r="B2516" t="str">
        <f>IF($A2516="","",YEAR($A2516)*100+MONTH($A2516))</f>
        <v/>
      </c>
      <c r="D2516" t="str">
        <f>IF($C2516="","",VLOOKUP($C2516,Baux!$A:$K,2,FALSE))</f>
        <v/>
      </c>
      <c r="E2516" t="str">
        <f>IF($C2516="","",VLOOKUP(VLOOKUP($C2516,Baux!$A:$K,3,FALSE),Locataires!$A:$I,2,FALSE))</f>
        <v/>
      </c>
      <c r="F2516" t="str">
        <f>IF($C2516="","",VLOOKUP($C2516,Baux!$A:$K,8,FALSE))</f>
        <v/>
      </c>
      <c r="G2516" s="12" t="str">
        <f>IF(OR($A2516="",$F2516=""),"",DATE(YEAR($A2516),MONTH($A2516),$F2516))</f>
        <v/>
      </c>
      <c r="H2516" s="13" t="str">
        <f>IF($C2516="","",VLOOKUP($C2516,Baux!$A:$K,6,FALSE))</f>
        <v/>
      </c>
      <c r="I2516" s="13" t="str">
        <f>IF($C2516="","",VLOOKUP($C2516,Baux!$A:$K,7,FALSE))</f>
        <v/>
      </c>
      <c r="J2516" s="13" t="str">
        <f>IF($C2516="","",$H2516+$I2516)</f>
        <v/>
      </c>
      <c r="K2516" s="13" t="str">
        <f>IF($C2516="","",SUMIFS(Banque_Transactions!$E:$E,Banque_Transactions!$G:$G,$C2516&amp;"-"&amp;$B2516))</f>
        <v/>
      </c>
      <c r="L2516" s="13" t="str">
        <f>IF($C2516="","",$J2516-$K2516)</f>
        <v/>
      </c>
      <c r="M2516" t="str">
        <f>IF($C2516="","",IF($L2516&lt;=0,"Payé",IF($K2516=0,"Impayé","Partiel")))</f>
        <v/>
      </c>
    </row>
    <row r="2517" spans="1:13" ht="15">
      <c r="A2517" s="17"/>
      <c r="B2517" t="str">
        <f>IF($A2517="","",YEAR($A2517)*100+MONTH($A2517))</f>
        <v/>
      </c>
      <c r="D2517" t="str">
        <f>IF($C2517="","",VLOOKUP($C2517,Baux!$A:$K,2,FALSE))</f>
        <v/>
      </c>
      <c r="E2517" t="str">
        <f>IF($C2517="","",VLOOKUP(VLOOKUP($C2517,Baux!$A:$K,3,FALSE),Locataires!$A:$I,2,FALSE))</f>
        <v/>
      </c>
      <c r="F2517" t="str">
        <f>IF($C2517="","",VLOOKUP($C2517,Baux!$A:$K,8,FALSE))</f>
        <v/>
      </c>
      <c r="G2517" s="12" t="str">
        <f>IF(OR($A2517="",$F2517=""),"",DATE(YEAR($A2517),MONTH($A2517),$F2517))</f>
        <v/>
      </c>
      <c r="H2517" s="13" t="str">
        <f>IF($C2517="","",VLOOKUP($C2517,Baux!$A:$K,6,FALSE))</f>
        <v/>
      </c>
      <c r="I2517" s="13" t="str">
        <f>IF($C2517="","",VLOOKUP($C2517,Baux!$A:$K,7,FALSE))</f>
        <v/>
      </c>
      <c r="J2517" s="13" t="str">
        <f>IF($C2517="","",$H2517+$I2517)</f>
        <v/>
      </c>
      <c r="K2517" s="13" t="str">
        <f>IF($C2517="","",SUMIFS(Banque_Transactions!$E:$E,Banque_Transactions!$G:$G,$C2517&amp;"-"&amp;$B2517))</f>
        <v/>
      </c>
      <c r="L2517" s="13" t="str">
        <f>IF($C2517="","",$J2517-$K2517)</f>
        <v/>
      </c>
      <c r="M2517" t="str">
        <f>IF($C2517="","",IF($L2517&lt;=0,"Payé",IF($K2517=0,"Impayé","Partiel")))</f>
        <v/>
      </c>
    </row>
    <row r="2518" spans="1:13" ht="15">
      <c r="A2518" s="17"/>
      <c r="B2518" t="str">
        <f>IF($A2518="","",YEAR($A2518)*100+MONTH($A2518))</f>
        <v/>
      </c>
      <c r="D2518" t="str">
        <f>IF($C2518="","",VLOOKUP($C2518,Baux!$A:$K,2,FALSE))</f>
        <v/>
      </c>
      <c r="E2518" t="str">
        <f>IF($C2518="","",VLOOKUP(VLOOKUP($C2518,Baux!$A:$K,3,FALSE),Locataires!$A:$I,2,FALSE))</f>
        <v/>
      </c>
      <c r="F2518" t="str">
        <f>IF($C2518="","",VLOOKUP($C2518,Baux!$A:$K,8,FALSE))</f>
        <v/>
      </c>
      <c r="G2518" s="12" t="str">
        <f>IF(OR($A2518="",$F2518=""),"",DATE(YEAR($A2518),MONTH($A2518),$F2518))</f>
        <v/>
      </c>
      <c r="H2518" s="13" t="str">
        <f>IF($C2518="","",VLOOKUP($C2518,Baux!$A:$K,6,FALSE))</f>
        <v/>
      </c>
      <c r="I2518" s="13" t="str">
        <f>IF($C2518="","",VLOOKUP($C2518,Baux!$A:$K,7,FALSE))</f>
        <v/>
      </c>
      <c r="J2518" s="13" t="str">
        <f>IF($C2518="","",$H2518+$I2518)</f>
        <v/>
      </c>
      <c r="K2518" s="13" t="str">
        <f>IF($C2518="","",SUMIFS(Banque_Transactions!$E:$E,Banque_Transactions!$G:$G,$C2518&amp;"-"&amp;$B2518))</f>
        <v/>
      </c>
      <c r="L2518" s="13" t="str">
        <f>IF($C2518="","",$J2518-$K2518)</f>
        <v/>
      </c>
      <c r="M2518" t="str">
        <f>IF($C2518="","",IF($L2518&lt;=0,"Payé",IF($K2518=0,"Impayé","Partiel")))</f>
        <v/>
      </c>
    </row>
    <row r="2519" spans="1:13" ht="15">
      <c r="A2519" s="17"/>
      <c r="B2519" t="str">
        <f>IF($A2519="","",YEAR($A2519)*100+MONTH($A2519))</f>
        <v/>
      </c>
      <c r="D2519" t="str">
        <f>IF($C2519="","",VLOOKUP($C2519,Baux!$A:$K,2,FALSE))</f>
        <v/>
      </c>
      <c r="E2519" t="str">
        <f>IF($C2519="","",VLOOKUP(VLOOKUP($C2519,Baux!$A:$K,3,FALSE),Locataires!$A:$I,2,FALSE))</f>
        <v/>
      </c>
      <c r="F2519" t="str">
        <f>IF($C2519="","",VLOOKUP($C2519,Baux!$A:$K,8,FALSE))</f>
        <v/>
      </c>
      <c r="G2519" s="12" t="str">
        <f>IF(OR($A2519="",$F2519=""),"",DATE(YEAR($A2519),MONTH($A2519),$F2519))</f>
        <v/>
      </c>
      <c r="H2519" s="13" t="str">
        <f>IF($C2519="","",VLOOKUP($C2519,Baux!$A:$K,6,FALSE))</f>
        <v/>
      </c>
      <c r="I2519" s="13" t="str">
        <f>IF($C2519="","",VLOOKUP($C2519,Baux!$A:$K,7,FALSE))</f>
        <v/>
      </c>
      <c r="J2519" s="13" t="str">
        <f>IF($C2519="","",$H2519+$I2519)</f>
        <v/>
      </c>
      <c r="K2519" s="13" t="str">
        <f>IF($C2519="","",SUMIFS(Banque_Transactions!$E:$E,Banque_Transactions!$G:$G,$C2519&amp;"-"&amp;$B2519))</f>
        <v/>
      </c>
      <c r="L2519" s="13" t="str">
        <f>IF($C2519="","",$J2519-$K2519)</f>
        <v/>
      </c>
      <c r="M2519" t="str">
        <f>IF($C2519="","",IF($L2519&lt;=0,"Payé",IF($K2519=0,"Impayé","Partiel")))</f>
        <v/>
      </c>
    </row>
    <row r="2520" spans="1:13" ht="15">
      <c r="A2520" s="17"/>
      <c r="B2520" t="str">
        <f>IF($A2520="","",YEAR($A2520)*100+MONTH($A2520))</f>
        <v/>
      </c>
      <c r="D2520" t="str">
        <f>IF($C2520="","",VLOOKUP($C2520,Baux!$A:$K,2,FALSE))</f>
        <v/>
      </c>
      <c r="E2520" t="str">
        <f>IF($C2520="","",VLOOKUP(VLOOKUP($C2520,Baux!$A:$K,3,FALSE),Locataires!$A:$I,2,FALSE))</f>
        <v/>
      </c>
      <c r="F2520" t="str">
        <f>IF($C2520="","",VLOOKUP($C2520,Baux!$A:$K,8,FALSE))</f>
        <v/>
      </c>
      <c r="G2520" s="12" t="str">
        <f>IF(OR($A2520="",$F2520=""),"",DATE(YEAR($A2520),MONTH($A2520),$F2520))</f>
        <v/>
      </c>
      <c r="H2520" s="13" t="str">
        <f>IF($C2520="","",VLOOKUP($C2520,Baux!$A:$K,6,FALSE))</f>
        <v/>
      </c>
      <c r="I2520" s="13" t="str">
        <f>IF($C2520="","",VLOOKUP($C2520,Baux!$A:$K,7,FALSE))</f>
        <v/>
      </c>
      <c r="J2520" s="13" t="str">
        <f>IF($C2520="","",$H2520+$I2520)</f>
        <v/>
      </c>
      <c r="K2520" s="13" t="str">
        <f>IF($C2520="","",SUMIFS(Banque_Transactions!$E:$E,Banque_Transactions!$G:$G,$C2520&amp;"-"&amp;$B2520))</f>
        <v/>
      </c>
      <c r="L2520" s="13" t="str">
        <f>IF($C2520="","",$J2520-$K2520)</f>
        <v/>
      </c>
      <c r="M2520" t="str">
        <f>IF($C2520="","",IF($L2520&lt;=0,"Payé",IF($K2520=0,"Impayé","Partiel")))</f>
        <v/>
      </c>
    </row>
    <row r="2521" spans="1:13" ht="15">
      <c r="A2521" s="17"/>
      <c r="B2521" t="str">
        <f>IF($A2521="","",YEAR($A2521)*100+MONTH($A2521))</f>
        <v/>
      </c>
      <c r="D2521" t="str">
        <f>IF($C2521="","",VLOOKUP($C2521,Baux!$A:$K,2,FALSE))</f>
        <v/>
      </c>
      <c r="E2521" t="str">
        <f>IF($C2521="","",VLOOKUP(VLOOKUP($C2521,Baux!$A:$K,3,FALSE),Locataires!$A:$I,2,FALSE))</f>
        <v/>
      </c>
      <c r="F2521" t="str">
        <f>IF($C2521="","",VLOOKUP($C2521,Baux!$A:$K,8,FALSE))</f>
        <v/>
      </c>
      <c r="G2521" s="12" t="str">
        <f>IF(OR($A2521="",$F2521=""),"",DATE(YEAR($A2521),MONTH($A2521),$F2521))</f>
        <v/>
      </c>
      <c r="H2521" s="13" t="str">
        <f>IF($C2521="","",VLOOKUP($C2521,Baux!$A:$K,6,FALSE))</f>
        <v/>
      </c>
      <c r="I2521" s="13" t="str">
        <f>IF($C2521="","",VLOOKUP($C2521,Baux!$A:$K,7,FALSE))</f>
        <v/>
      </c>
      <c r="J2521" s="13" t="str">
        <f>IF($C2521="","",$H2521+$I2521)</f>
        <v/>
      </c>
      <c r="K2521" s="13" t="str">
        <f>IF($C2521="","",SUMIFS(Banque_Transactions!$E:$E,Banque_Transactions!$G:$G,$C2521&amp;"-"&amp;$B2521))</f>
        <v/>
      </c>
      <c r="L2521" s="13" t="str">
        <f>IF($C2521="","",$J2521-$K2521)</f>
        <v/>
      </c>
      <c r="M2521" t="str">
        <f>IF($C2521="","",IF($L2521&lt;=0,"Payé",IF($K2521=0,"Impayé","Partiel")))</f>
        <v/>
      </c>
    </row>
    <row r="2522" spans="1:13" ht="15">
      <c r="A2522" s="17"/>
      <c r="B2522" t="str">
        <f>IF($A2522="","",YEAR($A2522)*100+MONTH($A2522))</f>
        <v/>
      </c>
      <c r="D2522" t="str">
        <f>IF($C2522="","",VLOOKUP($C2522,Baux!$A:$K,2,FALSE))</f>
        <v/>
      </c>
      <c r="E2522" t="str">
        <f>IF($C2522="","",VLOOKUP(VLOOKUP($C2522,Baux!$A:$K,3,FALSE),Locataires!$A:$I,2,FALSE))</f>
        <v/>
      </c>
      <c r="F2522" t="str">
        <f>IF($C2522="","",VLOOKUP($C2522,Baux!$A:$K,8,FALSE))</f>
        <v/>
      </c>
      <c r="G2522" s="12" t="str">
        <f>IF(OR($A2522="",$F2522=""),"",DATE(YEAR($A2522),MONTH($A2522),$F2522))</f>
        <v/>
      </c>
      <c r="H2522" s="13" t="str">
        <f>IF($C2522="","",VLOOKUP($C2522,Baux!$A:$K,6,FALSE))</f>
        <v/>
      </c>
      <c r="I2522" s="13" t="str">
        <f>IF($C2522="","",VLOOKUP($C2522,Baux!$A:$K,7,FALSE))</f>
        <v/>
      </c>
      <c r="J2522" s="13" t="str">
        <f>IF($C2522="","",$H2522+$I2522)</f>
        <v/>
      </c>
      <c r="K2522" s="13" t="str">
        <f>IF($C2522="","",SUMIFS(Banque_Transactions!$E:$E,Banque_Transactions!$G:$G,$C2522&amp;"-"&amp;$B2522))</f>
        <v/>
      </c>
      <c r="L2522" s="13" t="str">
        <f>IF($C2522="","",$J2522-$K2522)</f>
        <v/>
      </c>
      <c r="M2522" t="str">
        <f>IF($C2522="","",IF($L2522&lt;=0,"Payé",IF($K2522=0,"Impayé","Partiel")))</f>
        <v/>
      </c>
    </row>
    <row r="2523" spans="1:13" ht="15">
      <c r="A2523" s="17"/>
      <c r="B2523" t="str">
        <f>IF($A2523="","",YEAR($A2523)*100+MONTH($A2523))</f>
        <v/>
      </c>
      <c r="D2523" t="str">
        <f>IF($C2523="","",VLOOKUP($C2523,Baux!$A:$K,2,FALSE))</f>
        <v/>
      </c>
      <c r="E2523" t="str">
        <f>IF($C2523="","",VLOOKUP(VLOOKUP($C2523,Baux!$A:$K,3,FALSE),Locataires!$A:$I,2,FALSE))</f>
        <v/>
      </c>
      <c r="F2523" t="str">
        <f>IF($C2523="","",VLOOKUP($C2523,Baux!$A:$K,8,FALSE))</f>
        <v/>
      </c>
      <c r="G2523" s="12" t="str">
        <f>IF(OR($A2523="",$F2523=""),"",DATE(YEAR($A2523),MONTH($A2523),$F2523))</f>
        <v/>
      </c>
      <c r="H2523" s="13" t="str">
        <f>IF($C2523="","",VLOOKUP($C2523,Baux!$A:$K,6,FALSE))</f>
        <v/>
      </c>
      <c r="I2523" s="13" t="str">
        <f>IF($C2523="","",VLOOKUP($C2523,Baux!$A:$K,7,FALSE))</f>
        <v/>
      </c>
      <c r="J2523" s="13" t="str">
        <f>IF($C2523="","",$H2523+$I2523)</f>
        <v/>
      </c>
      <c r="K2523" s="13" t="str">
        <f>IF($C2523="","",SUMIFS(Banque_Transactions!$E:$E,Banque_Transactions!$G:$G,$C2523&amp;"-"&amp;$B2523))</f>
        <v/>
      </c>
      <c r="L2523" s="13" t="str">
        <f>IF($C2523="","",$J2523-$K2523)</f>
        <v/>
      </c>
      <c r="M2523" t="str">
        <f>IF($C2523="","",IF($L2523&lt;=0,"Payé",IF($K2523=0,"Impayé","Partiel")))</f>
        <v/>
      </c>
    </row>
    <row r="2524" spans="1:13" ht="15">
      <c r="A2524" s="17"/>
      <c r="B2524" t="str">
        <f>IF($A2524="","",YEAR($A2524)*100+MONTH($A2524))</f>
        <v/>
      </c>
      <c r="D2524" t="str">
        <f>IF($C2524="","",VLOOKUP($C2524,Baux!$A:$K,2,FALSE))</f>
        <v/>
      </c>
      <c r="E2524" t="str">
        <f>IF($C2524="","",VLOOKUP(VLOOKUP($C2524,Baux!$A:$K,3,FALSE),Locataires!$A:$I,2,FALSE))</f>
        <v/>
      </c>
      <c r="F2524" t="str">
        <f>IF($C2524="","",VLOOKUP($C2524,Baux!$A:$K,8,FALSE))</f>
        <v/>
      </c>
      <c r="G2524" s="12" t="str">
        <f>IF(OR($A2524="",$F2524=""),"",DATE(YEAR($A2524),MONTH($A2524),$F2524))</f>
        <v/>
      </c>
      <c r="H2524" s="13" t="str">
        <f>IF($C2524="","",VLOOKUP($C2524,Baux!$A:$K,6,FALSE))</f>
        <v/>
      </c>
      <c r="I2524" s="13" t="str">
        <f>IF($C2524="","",VLOOKUP($C2524,Baux!$A:$K,7,FALSE))</f>
        <v/>
      </c>
      <c r="J2524" s="13" t="str">
        <f>IF($C2524="","",$H2524+$I2524)</f>
        <v/>
      </c>
      <c r="K2524" s="13" t="str">
        <f>IF($C2524="","",SUMIFS(Banque_Transactions!$E:$E,Banque_Transactions!$G:$G,$C2524&amp;"-"&amp;$B2524))</f>
        <v/>
      </c>
      <c r="L2524" s="13" t="str">
        <f>IF($C2524="","",$J2524-$K2524)</f>
        <v/>
      </c>
      <c r="M2524" t="str">
        <f>IF($C2524="","",IF($L2524&lt;=0,"Payé",IF($K2524=0,"Impayé","Partiel")))</f>
        <v/>
      </c>
    </row>
    <row r="2525" spans="1:13" ht="15">
      <c r="A2525" s="17"/>
      <c r="B2525" t="str">
        <f>IF($A2525="","",YEAR($A2525)*100+MONTH($A2525))</f>
        <v/>
      </c>
      <c r="D2525" t="str">
        <f>IF($C2525="","",VLOOKUP($C2525,Baux!$A:$K,2,FALSE))</f>
        <v/>
      </c>
      <c r="E2525" t="str">
        <f>IF($C2525="","",VLOOKUP(VLOOKUP($C2525,Baux!$A:$K,3,FALSE),Locataires!$A:$I,2,FALSE))</f>
        <v/>
      </c>
      <c r="F2525" t="str">
        <f>IF($C2525="","",VLOOKUP($C2525,Baux!$A:$K,8,FALSE))</f>
        <v/>
      </c>
      <c r="G2525" s="12" t="str">
        <f>IF(OR($A2525="",$F2525=""),"",DATE(YEAR($A2525),MONTH($A2525),$F2525))</f>
        <v/>
      </c>
      <c r="H2525" s="13" t="str">
        <f>IF($C2525="","",VLOOKUP($C2525,Baux!$A:$K,6,FALSE))</f>
        <v/>
      </c>
      <c r="I2525" s="13" t="str">
        <f>IF($C2525="","",VLOOKUP($C2525,Baux!$A:$K,7,FALSE))</f>
        <v/>
      </c>
      <c r="J2525" s="13" t="str">
        <f>IF($C2525="","",$H2525+$I2525)</f>
        <v/>
      </c>
      <c r="K2525" s="13" t="str">
        <f>IF($C2525="","",SUMIFS(Banque_Transactions!$E:$E,Banque_Transactions!$G:$G,$C2525&amp;"-"&amp;$B2525))</f>
        <v/>
      </c>
      <c r="L2525" s="13" t="str">
        <f>IF($C2525="","",$J2525-$K2525)</f>
        <v/>
      </c>
      <c r="M2525" t="str">
        <f>IF($C2525="","",IF($L2525&lt;=0,"Payé",IF($K2525=0,"Impayé","Partiel")))</f>
        <v/>
      </c>
    </row>
    <row r="2526" spans="1:13" ht="15">
      <c r="A2526" s="17"/>
      <c r="B2526" t="str">
        <f>IF($A2526="","",YEAR($A2526)*100+MONTH($A2526))</f>
        <v/>
      </c>
      <c r="D2526" t="str">
        <f>IF($C2526="","",VLOOKUP($C2526,Baux!$A:$K,2,FALSE))</f>
        <v/>
      </c>
      <c r="E2526" t="str">
        <f>IF($C2526="","",VLOOKUP(VLOOKUP($C2526,Baux!$A:$K,3,FALSE),Locataires!$A:$I,2,FALSE))</f>
        <v/>
      </c>
      <c r="F2526" t="str">
        <f>IF($C2526="","",VLOOKUP($C2526,Baux!$A:$K,8,FALSE))</f>
        <v/>
      </c>
      <c r="G2526" s="12" t="str">
        <f>IF(OR($A2526="",$F2526=""),"",DATE(YEAR($A2526),MONTH($A2526),$F2526))</f>
        <v/>
      </c>
      <c r="H2526" s="13" t="str">
        <f>IF($C2526="","",VLOOKUP($C2526,Baux!$A:$K,6,FALSE))</f>
        <v/>
      </c>
      <c r="I2526" s="13" t="str">
        <f>IF($C2526="","",VLOOKUP($C2526,Baux!$A:$K,7,FALSE))</f>
        <v/>
      </c>
      <c r="J2526" s="13" t="str">
        <f>IF($C2526="","",$H2526+$I2526)</f>
        <v/>
      </c>
      <c r="K2526" s="13" t="str">
        <f>IF($C2526="","",SUMIFS(Banque_Transactions!$E:$E,Banque_Transactions!$G:$G,$C2526&amp;"-"&amp;$B2526))</f>
        <v/>
      </c>
      <c r="L2526" s="13" t="str">
        <f>IF($C2526="","",$J2526-$K2526)</f>
        <v/>
      </c>
      <c r="M2526" t="str">
        <f>IF($C2526="","",IF($L2526&lt;=0,"Payé",IF($K2526=0,"Impayé","Partiel")))</f>
        <v/>
      </c>
    </row>
    <row r="2527" spans="1:13" ht="15">
      <c r="A2527" s="17"/>
      <c r="B2527" t="str">
        <f>IF($A2527="","",YEAR($A2527)*100+MONTH($A2527))</f>
        <v/>
      </c>
      <c r="D2527" t="str">
        <f>IF($C2527="","",VLOOKUP($C2527,Baux!$A:$K,2,FALSE))</f>
        <v/>
      </c>
      <c r="E2527" t="str">
        <f>IF($C2527="","",VLOOKUP(VLOOKUP($C2527,Baux!$A:$K,3,FALSE),Locataires!$A:$I,2,FALSE))</f>
        <v/>
      </c>
      <c r="F2527" t="str">
        <f>IF($C2527="","",VLOOKUP($C2527,Baux!$A:$K,8,FALSE))</f>
        <v/>
      </c>
      <c r="G2527" s="12" t="str">
        <f>IF(OR($A2527="",$F2527=""),"",DATE(YEAR($A2527),MONTH($A2527),$F2527))</f>
        <v/>
      </c>
      <c r="H2527" s="13" t="str">
        <f>IF($C2527="","",VLOOKUP($C2527,Baux!$A:$K,6,FALSE))</f>
        <v/>
      </c>
      <c r="I2527" s="13" t="str">
        <f>IF($C2527="","",VLOOKUP($C2527,Baux!$A:$K,7,FALSE))</f>
        <v/>
      </c>
      <c r="J2527" s="13" t="str">
        <f>IF($C2527="","",$H2527+$I2527)</f>
        <v/>
      </c>
      <c r="K2527" s="13" t="str">
        <f>IF($C2527="","",SUMIFS(Banque_Transactions!$E:$E,Banque_Transactions!$G:$G,$C2527&amp;"-"&amp;$B2527))</f>
        <v/>
      </c>
      <c r="L2527" s="13" t="str">
        <f>IF($C2527="","",$J2527-$K2527)</f>
        <v/>
      </c>
      <c r="M2527" t="str">
        <f>IF($C2527="","",IF($L2527&lt;=0,"Payé",IF($K2527=0,"Impayé","Partiel")))</f>
        <v/>
      </c>
    </row>
    <row r="2528" spans="1:13" ht="15">
      <c r="A2528" s="17"/>
      <c r="B2528" t="str">
        <f>IF($A2528="","",YEAR($A2528)*100+MONTH($A2528))</f>
        <v/>
      </c>
      <c r="D2528" t="str">
        <f>IF($C2528="","",VLOOKUP($C2528,Baux!$A:$K,2,FALSE))</f>
        <v/>
      </c>
      <c r="E2528" t="str">
        <f>IF($C2528="","",VLOOKUP(VLOOKUP($C2528,Baux!$A:$K,3,FALSE),Locataires!$A:$I,2,FALSE))</f>
        <v/>
      </c>
      <c r="F2528" t="str">
        <f>IF($C2528="","",VLOOKUP($C2528,Baux!$A:$K,8,FALSE))</f>
        <v/>
      </c>
      <c r="G2528" s="12" t="str">
        <f>IF(OR($A2528="",$F2528=""),"",DATE(YEAR($A2528),MONTH($A2528),$F2528))</f>
        <v/>
      </c>
      <c r="H2528" s="13" t="str">
        <f>IF($C2528="","",VLOOKUP($C2528,Baux!$A:$K,6,FALSE))</f>
        <v/>
      </c>
      <c r="I2528" s="13" t="str">
        <f>IF($C2528="","",VLOOKUP($C2528,Baux!$A:$K,7,FALSE))</f>
        <v/>
      </c>
      <c r="J2528" s="13" t="str">
        <f>IF($C2528="","",$H2528+$I2528)</f>
        <v/>
      </c>
      <c r="K2528" s="13" t="str">
        <f>IF($C2528="","",SUMIFS(Banque_Transactions!$E:$E,Banque_Transactions!$G:$G,$C2528&amp;"-"&amp;$B2528))</f>
        <v/>
      </c>
      <c r="L2528" s="13" t="str">
        <f>IF($C2528="","",$J2528-$K2528)</f>
        <v/>
      </c>
      <c r="M2528" t="str">
        <f>IF($C2528="","",IF($L2528&lt;=0,"Payé",IF($K2528=0,"Impayé","Partiel")))</f>
        <v/>
      </c>
    </row>
    <row r="2529" spans="1:13" ht="15">
      <c r="A2529" s="17"/>
      <c r="B2529" t="str">
        <f>IF($A2529="","",YEAR($A2529)*100+MONTH($A2529))</f>
        <v/>
      </c>
      <c r="D2529" t="str">
        <f>IF($C2529="","",VLOOKUP($C2529,Baux!$A:$K,2,FALSE))</f>
        <v/>
      </c>
      <c r="E2529" t="str">
        <f>IF($C2529="","",VLOOKUP(VLOOKUP($C2529,Baux!$A:$K,3,FALSE),Locataires!$A:$I,2,FALSE))</f>
        <v/>
      </c>
      <c r="F2529" t="str">
        <f>IF($C2529="","",VLOOKUP($C2529,Baux!$A:$K,8,FALSE))</f>
        <v/>
      </c>
      <c r="G2529" s="12" t="str">
        <f>IF(OR($A2529="",$F2529=""),"",DATE(YEAR($A2529),MONTH($A2529),$F2529))</f>
        <v/>
      </c>
      <c r="H2529" s="13" t="str">
        <f>IF($C2529="","",VLOOKUP($C2529,Baux!$A:$K,6,FALSE))</f>
        <v/>
      </c>
      <c r="I2529" s="13" t="str">
        <f>IF($C2529="","",VLOOKUP($C2529,Baux!$A:$K,7,FALSE))</f>
        <v/>
      </c>
      <c r="J2529" s="13" t="str">
        <f>IF($C2529="","",$H2529+$I2529)</f>
        <v/>
      </c>
      <c r="K2529" s="13" t="str">
        <f>IF($C2529="","",SUMIFS(Banque_Transactions!$E:$E,Banque_Transactions!$G:$G,$C2529&amp;"-"&amp;$B2529))</f>
        <v/>
      </c>
      <c r="L2529" s="13" t="str">
        <f>IF($C2529="","",$J2529-$K2529)</f>
        <v/>
      </c>
      <c r="M2529" t="str">
        <f>IF($C2529="","",IF($L2529&lt;=0,"Payé",IF($K2529=0,"Impayé","Partiel")))</f>
        <v/>
      </c>
    </row>
    <row r="2530" spans="1:13" ht="15">
      <c r="A2530" s="17"/>
      <c r="B2530" t="str">
        <f>IF($A2530="","",YEAR($A2530)*100+MONTH($A2530))</f>
        <v/>
      </c>
      <c r="D2530" t="str">
        <f>IF($C2530="","",VLOOKUP($C2530,Baux!$A:$K,2,FALSE))</f>
        <v/>
      </c>
      <c r="E2530" t="str">
        <f>IF($C2530="","",VLOOKUP(VLOOKUP($C2530,Baux!$A:$K,3,FALSE),Locataires!$A:$I,2,FALSE))</f>
        <v/>
      </c>
      <c r="F2530" t="str">
        <f>IF($C2530="","",VLOOKUP($C2530,Baux!$A:$K,8,FALSE))</f>
        <v/>
      </c>
      <c r="G2530" s="12" t="str">
        <f>IF(OR($A2530="",$F2530=""),"",DATE(YEAR($A2530),MONTH($A2530),$F2530))</f>
        <v/>
      </c>
      <c r="H2530" s="13" t="str">
        <f>IF($C2530="","",VLOOKUP($C2530,Baux!$A:$K,6,FALSE))</f>
        <v/>
      </c>
      <c r="I2530" s="13" t="str">
        <f>IF($C2530="","",VLOOKUP($C2530,Baux!$A:$K,7,FALSE))</f>
        <v/>
      </c>
      <c r="J2530" s="13" t="str">
        <f>IF($C2530="","",$H2530+$I2530)</f>
        <v/>
      </c>
      <c r="K2530" s="13" t="str">
        <f>IF($C2530="","",SUMIFS(Banque_Transactions!$E:$E,Banque_Transactions!$G:$G,$C2530&amp;"-"&amp;$B2530))</f>
        <v/>
      </c>
      <c r="L2530" s="13" t="str">
        <f>IF($C2530="","",$J2530-$K2530)</f>
        <v/>
      </c>
      <c r="M2530" t="str">
        <f>IF($C2530="","",IF($L2530&lt;=0,"Payé",IF($K2530=0,"Impayé","Partiel")))</f>
        <v/>
      </c>
    </row>
    <row r="2531" spans="1:13" ht="15">
      <c r="A2531" s="17"/>
      <c r="B2531" t="str">
        <f>IF($A2531="","",YEAR($A2531)*100+MONTH($A2531))</f>
        <v/>
      </c>
      <c r="D2531" t="str">
        <f>IF($C2531="","",VLOOKUP($C2531,Baux!$A:$K,2,FALSE))</f>
        <v/>
      </c>
      <c r="E2531" t="str">
        <f>IF($C2531="","",VLOOKUP(VLOOKUP($C2531,Baux!$A:$K,3,FALSE),Locataires!$A:$I,2,FALSE))</f>
        <v/>
      </c>
      <c r="F2531" t="str">
        <f>IF($C2531="","",VLOOKUP($C2531,Baux!$A:$K,8,FALSE))</f>
        <v/>
      </c>
      <c r="G2531" s="12" t="str">
        <f>IF(OR($A2531="",$F2531=""),"",DATE(YEAR($A2531),MONTH($A2531),$F2531))</f>
        <v/>
      </c>
      <c r="H2531" s="13" t="str">
        <f>IF($C2531="","",VLOOKUP($C2531,Baux!$A:$K,6,FALSE))</f>
        <v/>
      </c>
      <c r="I2531" s="13" t="str">
        <f>IF($C2531="","",VLOOKUP($C2531,Baux!$A:$K,7,FALSE))</f>
        <v/>
      </c>
      <c r="J2531" s="13" t="str">
        <f>IF($C2531="","",$H2531+$I2531)</f>
        <v/>
      </c>
      <c r="K2531" s="13" t="str">
        <f>IF($C2531="","",SUMIFS(Banque_Transactions!$E:$E,Banque_Transactions!$G:$G,$C2531&amp;"-"&amp;$B2531))</f>
        <v/>
      </c>
      <c r="L2531" s="13" t="str">
        <f>IF($C2531="","",$J2531-$K2531)</f>
        <v/>
      </c>
      <c r="M2531" t="str">
        <f>IF($C2531="","",IF($L2531&lt;=0,"Payé",IF($K2531=0,"Impayé","Partiel")))</f>
        <v/>
      </c>
    </row>
    <row r="2532" spans="1:13" ht="15">
      <c r="A2532" s="17"/>
      <c r="B2532" t="str">
        <f>IF($A2532="","",YEAR($A2532)*100+MONTH($A2532))</f>
        <v/>
      </c>
      <c r="D2532" t="str">
        <f>IF($C2532="","",VLOOKUP($C2532,Baux!$A:$K,2,FALSE))</f>
        <v/>
      </c>
      <c r="E2532" t="str">
        <f>IF($C2532="","",VLOOKUP(VLOOKUP($C2532,Baux!$A:$K,3,FALSE),Locataires!$A:$I,2,FALSE))</f>
        <v/>
      </c>
      <c r="F2532" t="str">
        <f>IF($C2532="","",VLOOKUP($C2532,Baux!$A:$K,8,FALSE))</f>
        <v/>
      </c>
      <c r="G2532" s="12" t="str">
        <f>IF(OR($A2532="",$F2532=""),"",DATE(YEAR($A2532),MONTH($A2532),$F2532))</f>
        <v/>
      </c>
      <c r="H2532" s="13" t="str">
        <f>IF($C2532="","",VLOOKUP($C2532,Baux!$A:$K,6,FALSE))</f>
        <v/>
      </c>
      <c r="I2532" s="13" t="str">
        <f>IF($C2532="","",VLOOKUP($C2532,Baux!$A:$K,7,FALSE))</f>
        <v/>
      </c>
      <c r="J2532" s="13" t="str">
        <f>IF($C2532="","",$H2532+$I2532)</f>
        <v/>
      </c>
      <c r="K2532" s="13" t="str">
        <f>IF($C2532="","",SUMIFS(Banque_Transactions!$E:$E,Banque_Transactions!$G:$G,$C2532&amp;"-"&amp;$B2532))</f>
        <v/>
      </c>
      <c r="L2532" s="13" t="str">
        <f>IF($C2532="","",$J2532-$K2532)</f>
        <v/>
      </c>
      <c r="M2532" t="str">
        <f>IF($C2532="","",IF($L2532&lt;=0,"Payé",IF($K2532=0,"Impayé","Partiel")))</f>
        <v/>
      </c>
    </row>
    <row r="2533" spans="1:13" ht="15">
      <c r="A2533" s="17"/>
      <c r="B2533" t="str">
        <f>IF($A2533="","",YEAR($A2533)*100+MONTH($A2533))</f>
        <v/>
      </c>
      <c r="D2533" t="str">
        <f>IF($C2533="","",VLOOKUP($C2533,Baux!$A:$K,2,FALSE))</f>
        <v/>
      </c>
      <c r="E2533" t="str">
        <f>IF($C2533="","",VLOOKUP(VLOOKUP($C2533,Baux!$A:$K,3,FALSE),Locataires!$A:$I,2,FALSE))</f>
        <v/>
      </c>
      <c r="F2533" t="str">
        <f>IF($C2533="","",VLOOKUP($C2533,Baux!$A:$K,8,FALSE))</f>
        <v/>
      </c>
      <c r="G2533" s="12" t="str">
        <f>IF(OR($A2533="",$F2533=""),"",DATE(YEAR($A2533),MONTH($A2533),$F2533))</f>
        <v/>
      </c>
      <c r="H2533" s="13" t="str">
        <f>IF($C2533="","",VLOOKUP($C2533,Baux!$A:$K,6,FALSE))</f>
        <v/>
      </c>
      <c r="I2533" s="13" t="str">
        <f>IF($C2533="","",VLOOKUP($C2533,Baux!$A:$K,7,FALSE))</f>
        <v/>
      </c>
      <c r="J2533" s="13" t="str">
        <f>IF($C2533="","",$H2533+$I2533)</f>
        <v/>
      </c>
      <c r="K2533" s="13" t="str">
        <f>IF($C2533="","",SUMIFS(Banque_Transactions!$E:$E,Banque_Transactions!$G:$G,$C2533&amp;"-"&amp;$B2533))</f>
        <v/>
      </c>
      <c r="L2533" s="13" t="str">
        <f>IF($C2533="","",$J2533-$K2533)</f>
        <v/>
      </c>
      <c r="M2533" t="str">
        <f>IF($C2533="","",IF($L2533&lt;=0,"Payé",IF($K2533=0,"Impayé","Partiel")))</f>
        <v/>
      </c>
    </row>
    <row r="2534" spans="1:13" ht="15">
      <c r="A2534" s="17"/>
      <c r="B2534" t="str">
        <f>IF($A2534="","",YEAR($A2534)*100+MONTH($A2534))</f>
        <v/>
      </c>
      <c r="D2534" t="str">
        <f>IF($C2534="","",VLOOKUP($C2534,Baux!$A:$K,2,FALSE))</f>
        <v/>
      </c>
      <c r="E2534" t="str">
        <f>IF($C2534="","",VLOOKUP(VLOOKUP($C2534,Baux!$A:$K,3,FALSE),Locataires!$A:$I,2,FALSE))</f>
        <v/>
      </c>
      <c r="F2534" t="str">
        <f>IF($C2534="","",VLOOKUP($C2534,Baux!$A:$K,8,FALSE))</f>
        <v/>
      </c>
      <c r="G2534" s="12" t="str">
        <f>IF(OR($A2534="",$F2534=""),"",DATE(YEAR($A2534),MONTH($A2534),$F2534))</f>
        <v/>
      </c>
      <c r="H2534" s="13" t="str">
        <f>IF($C2534="","",VLOOKUP($C2534,Baux!$A:$K,6,FALSE))</f>
        <v/>
      </c>
      <c r="I2534" s="13" t="str">
        <f>IF($C2534="","",VLOOKUP($C2534,Baux!$A:$K,7,FALSE))</f>
        <v/>
      </c>
      <c r="J2534" s="13" t="str">
        <f>IF($C2534="","",$H2534+$I2534)</f>
        <v/>
      </c>
      <c r="K2534" s="13" t="str">
        <f>IF($C2534="","",SUMIFS(Banque_Transactions!$E:$E,Banque_Transactions!$G:$G,$C2534&amp;"-"&amp;$B2534))</f>
        <v/>
      </c>
      <c r="L2534" s="13" t="str">
        <f>IF($C2534="","",$J2534-$K2534)</f>
        <v/>
      </c>
      <c r="M2534" t="str">
        <f>IF($C2534="","",IF($L2534&lt;=0,"Payé",IF($K2534=0,"Impayé","Partiel")))</f>
        <v/>
      </c>
    </row>
    <row r="2535" spans="1:13" ht="15">
      <c r="A2535" s="17"/>
      <c r="B2535" t="str">
        <f>IF($A2535="","",YEAR($A2535)*100+MONTH($A2535))</f>
        <v/>
      </c>
      <c r="D2535" t="str">
        <f>IF($C2535="","",VLOOKUP($C2535,Baux!$A:$K,2,FALSE))</f>
        <v/>
      </c>
      <c r="E2535" t="str">
        <f>IF($C2535="","",VLOOKUP(VLOOKUP($C2535,Baux!$A:$K,3,FALSE),Locataires!$A:$I,2,FALSE))</f>
        <v/>
      </c>
      <c r="F2535" t="str">
        <f>IF($C2535="","",VLOOKUP($C2535,Baux!$A:$K,8,FALSE))</f>
        <v/>
      </c>
      <c r="G2535" s="12" t="str">
        <f>IF(OR($A2535="",$F2535=""),"",DATE(YEAR($A2535),MONTH($A2535),$F2535))</f>
        <v/>
      </c>
      <c r="H2535" s="13" t="str">
        <f>IF($C2535="","",VLOOKUP($C2535,Baux!$A:$K,6,FALSE))</f>
        <v/>
      </c>
      <c r="I2535" s="13" t="str">
        <f>IF($C2535="","",VLOOKUP($C2535,Baux!$A:$K,7,FALSE))</f>
        <v/>
      </c>
      <c r="J2535" s="13" t="str">
        <f>IF($C2535="","",$H2535+$I2535)</f>
        <v/>
      </c>
      <c r="K2535" s="13" t="str">
        <f>IF($C2535="","",SUMIFS(Banque_Transactions!$E:$E,Banque_Transactions!$G:$G,$C2535&amp;"-"&amp;$B2535))</f>
        <v/>
      </c>
      <c r="L2535" s="13" t="str">
        <f>IF($C2535="","",$J2535-$K2535)</f>
        <v/>
      </c>
      <c r="M2535" t="str">
        <f>IF($C2535="","",IF($L2535&lt;=0,"Payé",IF($K2535=0,"Impayé","Partiel")))</f>
        <v/>
      </c>
    </row>
    <row r="2536" spans="1:13" ht="15">
      <c r="A2536" s="17"/>
      <c r="B2536" t="str">
        <f>IF($A2536="","",YEAR($A2536)*100+MONTH($A2536))</f>
        <v/>
      </c>
      <c r="D2536" t="str">
        <f>IF($C2536="","",VLOOKUP($C2536,Baux!$A:$K,2,FALSE))</f>
        <v/>
      </c>
      <c r="E2536" t="str">
        <f>IF($C2536="","",VLOOKUP(VLOOKUP($C2536,Baux!$A:$K,3,FALSE),Locataires!$A:$I,2,FALSE))</f>
        <v/>
      </c>
      <c r="F2536" t="str">
        <f>IF($C2536="","",VLOOKUP($C2536,Baux!$A:$K,8,FALSE))</f>
        <v/>
      </c>
      <c r="G2536" s="12" t="str">
        <f>IF(OR($A2536="",$F2536=""),"",DATE(YEAR($A2536),MONTH($A2536),$F2536))</f>
        <v/>
      </c>
      <c r="H2536" s="13" t="str">
        <f>IF($C2536="","",VLOOKUP($C2536,Baux!$A:$K,6,FALSE))</f>
        <v/>
      </c>
      <c r="I2536" s="13" t="str">
        <f>IF($C2536="","",VLOOKUP($C2536,Baux!$A:$K,7,FALSE))</f>
        <v/>
      </c>
      <c r="J2536" s="13" t="str">
        <f>IF($C2536="","",$H2536+$I2536)</f>
        <v/>
      </c>
      <c r="K2536" s="13" t="str">
        <f>IF($C2536="","",SUMIFS(Banque_Transactions!$E:$E,Banque_Transactions!$G:$G,$C2536&amp;"-"&amp;$B2536))</f>
        <v/>
      </c>
      <c r="L2536" s="13" t="str">
        <f>IF($C2536="","",$J2536-$K2536)</f>
        <v/>
      </c>
      <c r="M2536" t="str">
        <f>IF($C2536="","",IF($L2536&lt;=0,"Payé",IF($K2536=0,"Impayé","Partiel")))</f>
        <v/>
      </c>
    </row>
    <row r="2537" spans="1:13" ht="15">
      <c r="A2537" s="17"/>
      <c r="B2537" t="str">
        <f>IF($A2537="","",YEAR($A2537)*100+MONTH($A2537))</f>
        <v/>
      </c>
      <c r="D2537" t="str">
        <f>IF($C2537="","",VLOOKUP($C2537,Baux!$A:$K,2,FALSE))</f>
        <v/>
      </c>
      <c r="E2537" t="str">
        <f>IF($C2537="","",VLOOKUP(VLOOKUP($C2537,Baux!$A:$K,3,FALSE),Locataires!$A:$I,2,FALSE))</f>
        <v/>
      </c>
      <c r="F2537" t="str">
        <f>IF($C2537="","",VLOOKUP($C2537,Baux!$A:$K,8,FALSE))</f>
        <v/>
      </c>
      <c r="G2537" s="12" t="str">
        <f>IF(OR($A2537="",$F2537=""),"",DATE(YEAR($A2537),MONTH($A2537),$F2537))</f>
        <v/>
      </c>
      <c r="H2537" s="13" t="str">
        <f>IF($C2537="","",VLOOKUP($C2537,Baux!$A:$K,6,FALSE))</f>
        <v/>
      </c>
      <c r="I2537" s="13" t="str">
        <f>IF($C2537="","",VLOOKUP($C2537,Baux!$A:$K,7,FALSE))</f>
        <v/>
      </c>
      <c r="J2537" s="13" t="str">
        <f>IF($C2537="","",$H2537+$I2537)</f>
        <v/>
      </c>
      <c r="K2537" s="13" t="str">
        <f>IF($C2537="","",SUMIFS(Banque_Transactions!$E:$E,Banque_Transactions!$G:$G,$C2537&amp;"-"&amp;$B2537))</f>
        <v/>
      </c>
      <c r="L2537" s="13" t="str">
        <f>IF($C2537="","",$J2537-$K2537)</f>
        <v/>
      </c>
      <c r="M2537" t="str">
        <f>IF($C2537="","",IF($L2537&lt;=0,"Payé",IF($K2537=0,"Impayé","Partiel")))</f>
        <v/>
      </c>
    </row>
    <row r="2538" spans="1:13" ht="15">
      <c r="A2538" s="17"/>
      <c r="B2538" t="str">
        <f>IF($A2538="","",YEAR($A2538)*100+MONTH($A2538))</f>
        <v/>
      </c>
      <c r="D2538" t="str">
        <f>IF($C2538="","",VLOOKUP($C2538,Baux!$A:$K,2,FALSE))</f>
        <v/>
      </c>
      <c r="E2538" t="str">
        <f>IF($C2538="","",VLOOKUP(VLOOKUP($C2538,Baux!$A:$K,3,FALSE),Locataires!$A:$I,2,FALSE))</f>
        <v/>
      </c>
      <c r="F2538" t="str">
        <f>IF($C2538="","",VLOOKUP($C2538,Baux!$A:$K,8,FALSE))</f>
        <v/>
      </c>
      <c r="G2538" s="12" t="str">
        <f>IF(OR($A2538="",$F2538=""),"",DATE(YEAR($A2538),MONTH($A2538),$F2538))</f>
        <v/>
      </c>
      <c r="H2538" s="13" t="str">
        <f>IF($C2538="","",VLOOKUP($C2538,Baux!$A:$K,6,FALSE))</f>
        <v/>
      </c>
      <c r="I2538" s="13" t="str">
        <f>IF($C2538="","",VLOOKUP($C2538,Baux!$A:$K,7,FALSE))</f>
        <v/>
      </c>
      <c r="J2538" s="13" t="str">
        <f>IF($C2538="","",$H2538+$I2538)</f>
        <v/>
      </c>
      <c r="K2538" s="13" t="str">
        <f>IF($C2538="","",SUMIFS(Banque_Transactions!$E:$E,Banque_Transactions!$G:$G,$C2538&amp;"-"&amp;$B2538))</f>
        <v/>
      </c>
      <c r="L2538" s="13" t="str">
        <f>IF($C2538="","",$J2538-$K2538)</f>
        <v/>
      </c>
      <c r="M2538" t="str">
        <f>IF($C2538="","",IF($L2538&lt;=0,"Payé",IF($K2538=0,"Impayé","Partiel")))</f>
        <v/>
      </c>
    </row>
    <row r="2539" spans="1:13" ht="15">
      <c r="A2539" s="17"/>
      <c r="B2539" t="str">
        <f>IF($A2539="","",YEAR($A2539)*100+MONTH($A2539))</f>
        <v/>
      </c>
      <c r="D2539" t="str">
        <f>IF($C2539="","",VLOOKUP($C2539,Baux!$A:$K,2,FALSE))</f>
        <v/>
      </c>
      <c r="E2539" t="str">
        <f>IF($C2539="","",VLOOKUP(VLOOKUP($C2539,Baux!$A:$K,3,FALSE),Locataires!$A:$I,2,FALSE))</f>
        <v/>
      </c>
      <c r="F2539" t="str">
        <f>IF($C2539="","",VLOOKUP($C2539,Baux!$A:$K,8,FALSE))</f>
        <v/>
      </c>
      <c r="G2539" s="12" t="str">
        <f>IF(OR($A2539="",$F2539=""),"",DATE(YEAR($A2539),MONTH($A2539),$F2539))</f>
        <v/>
      </c>
      <c r="H2539" s="13" t="str">
        <f>IF($C2539="","",VLOOKUP($C2539,Baux!$A:$K,6,FALSE))</f>
        <v/>
      </c>
      <c r="I2539" s="13" t="str">
        <f>IF($C2539="","",VLOOKUP($C2539,Baux!$A:$K,7,FALSE))</f>
        <v/>
      </c>
      <c r="J2539" s="13" t="str">
        <f>IF($C2539="","",$H2539+$I2539)</f>
        <v/>
      </c>
      <c r="K2539" s="13" t="str">
        <f>IF($C2539="","",SUMIFS(Banque_Transactions!$E:$E,Banque_Transactions!$G:$G,$C2539&amp;"-"&amp;$B2539))</f>
        <v/>
      </c>
      <c r="L2539" s="13" t="str">
        <f>IF($C2539="","",$J2539-$K2539)</f>
        <v/>
      </c>
      <c r="M2539" t="str">
        <f>IF($C2539="","",IF($L2539&lt;=0,"Payé",IF($K2539=0,"Impayé","Partiel")))</f>
        <v/>
      </c>
    </row>
    <row r="2540" spans="1:13" ht="15">
      <c r="A2540" s="17"/>
      <c r="B2540" t="str">
        <f>IF($A2540="","",YEAR($A2540)*100+MONTH($A2540))</f>
        <v/>
      </c>
      <c r="D2540" t="str">
        <f>IF($C2540="","",VLOOKUP($C2540,Baux!$A:$K,2,FALSE))</f>
        <v/>
      </c>
      <c r="E2540" t="str">
        <f>IF($C2540="","",VLOOKUP(VLOOKUP($C2540,Baux!$A:$K,3,FALSE),Locataires!$A:$I,2,FALSE))</f>
        <v/>
      </c>
      <c r="F2540" t="str">
        <f>IF($C2540="","",VLOOKUP($C2540,Baux!$A:$K,8,FALSE))</f>
        <v/>
      </c>
      <c r="G2540" s="12" t="str">
        <f>IF(OR($A2540="",$F2540=""),"",DATE(YEAR($A2540),MONTH($A2540),$F2540))</f>
        <v/>
      </c>
      <c r="H2540" s="13" t="str">
        <f>IF($C2540="","",VLOOKUP($C2540,Baux!$A:$K,6,FALSE))</f>
        <v/>
      </c>
      <c r="I2540" s="13" t="str">
        <f>IF($C2540="","",VLOOKUP($C2540,Baux!$A:$K,7,FALSE))</f>
        <v/>
      </c>
      <c r="J2540" s="13" t="str">
        <f>IF($C2540="","",$H2540+$I2540)</f>
        <v/>
      </c>
      <c r="K2540" s="13" t="str">
        <f>IF($C2540="","",SUMIFS(Banque_Transactions!$E:$E,Banque_Transactions!$G:$G,$C2540&amp;"-"&amp;$B2540))</f>
        <v/>
      </c>
      <c r="L2540" s="13" t="str">
        <f>IF($C2540="","",$J2540-$K2540)</f>
        <v/>
      </c>
      <c r="M2540" t="str">
        <f>IF($C2540="","",IF($L2540&lt;=0,"Payé",IF($K2540=0,"Impayé","Partiel")))</f>
        <v/>
      </c>
    </row>
    <row r="2541" spans="1:13" ht="15">
      <c r="A2541" s="17"/>
      <c r="B2541" t="str">
        <f>IF($A2541="","",YEAR($A2541)*100+MONTH($A2541))</f>
        <v/>
      </c>
      <c r="D2541" t="str">
        <f>IF($C2541="","",VLOOKUP($C2541,Baux!$A:$K,2,FALSE))</f>
        <v/>
      </c>
      <c r="E2541" t="str">
        <f>IF($C2541="","",VLOOKUP(VLOOKUP($C2541,Baux!$A:$K,3,FALSE),Locataires!$A:$I,2,FALSE))</f>
        <v/>
      </c>
      <c r="F2541" t="str">
        <f>IF($C2541="","",VLOOKUP($C2541,Baux!$A:$K,8,FALSE))</f>
        <v/>
      </c>
      <c r="G2541" s="12" t="str">
        <f>IF(OR($A2541="",$F2541=""),"",DATE(YEAR($A2541),MONTH($A2541),$F2541))</f>
        <v/>
      </c>
      <c r="H2541" s="13" t="str">
        <f>IF($C2541="","",VLOOKUP($C2541,Baux!$A:$K,6,FALSE))</f>
        <v/>
      </c>
      <c r="I2541" s="13" t="str">
        <f>IF($C2541="","",VLOOKUP($C2541,Baux!$A:$K,7,FALSE))</f>
        <v/>
      </c>
      <c r="J2541" s="13" t="str">
        <f>IF($C2541="","",$H2541+$I2541)</f>
        <v/>
      </c>
      <c r="K2541" s="13" t="str">
        <f>IF($C2541="","",SUMIFS(Banque_Transactions!$E:$E,Banque_Transactions!$G:$G,$C2541&amp;"-"&amp;$B2541))</f>
        <v/>
      </c>
      <c r="L2541" s="13" t="str">
        <f>IF($C2541="","",$J2541-$K2541)</f>
        <v/>
      </c>
      <c r="M2541" t="str">
        <f>IF($C2541="","",IF($L2541&lt;=0,"Payé",IF($K2541=0,"Impayé","Partiel")))</f>
        <v/>
      </c>
    </row>
    <row r="2542" spans="1:13" ht="15">
      <c r="A2542" s="17"/>
      <c r="B2542" t="str">
        <f>IF($A2542="","",YEAR($A2542)*100+MONTH($A2542))</f>
        <v/>
      </c>
      <c r="D2542" t="str">
        <f>IF($C2542="","",VLOOKUP($C2542,Baux!$A:$K,2,FALSE))</f>
        <v/>
      </c>
      <c r="E2542" t="str">
        <f>IF($C2542="","",VLOOKUP(VLOOKUP($C2542,Baux!$A:$K,3,FALSE),Locataires!$A:$I,2,FALSE))</f>
        <v/>
      </c>
      <c r="F2542" t="str">
        <f>IF($C2542="","",VLOOKUP($C2542,Baux!$A:$K,8,FALSE))</f>
        <v/>
      </c>
      <c r="G2542" s="12" t="str">
        <f>IF(OR($A2542="",$F2542=""),"",DATE(YEAR($A2542),MONTH($A2542),$F2542))</f>
        <v/>
      </c>
      <c r="H2542" s="13" t="str">
        <f>IF($C2542="","",VLOOKUP($C2542,Baux!$A:$K,6,FALSE))</f>
        <v/>
      </c>
      <c r="I2542" s="13" t="str">
        <f>IF($C2542="","",VLOOKUP($C2542,Baux!$A:$K,7,FALSE))</f>
        <v/>
      </c>
      <c r="J2542" s="13" t="str">
        <f>IF($C2542="","",$H2542+$I2542)</f>
        <v/>
      </c>
      <c r="K2542" s="13" t="str">
        <f>IF($C2542="","",SUMIFS(Banque_Transactions!$E:$E,Banque_Transactions!$G:$G,$C2542&amp;"-"&amp;$B2542))</f>
        <v/>
      </c>
      <c r="L2542" s="13" t="str">
        <f>IF($C2542="","",$J2542-$K2542)</f>
        <v/>
      </c>
      <c r="M2542" t="str">
        <f>IF($C2542="","",IF($L2542&lt;=0,"Payé",IF($K2542=0,"Impayé","Partiel")))</f>
        <v/>
      </c>
    </row>
    <row r="2543" spans="1:13" ht="15">
      <c r="A2543" s="17"/>
      <c r="B2543" t="str">
        <f>IF($A2543="","",YEAR($A2543)*100+MONTH($A2543))</f>
        <v/>
      </c>
      <c r="D2543" t="str">
        <f>IF($C2543="","",VLOOKUP($C2543,Baux!$A:$K,2,FALSE))</f>
        <v/>
      </c>
      <c r="E2543" t="str">
        <f>IF($C2543="","",VLOOKUP(VLOOKUP($C2543,Baux!$A:$K,3,FALSE),Locataires!$A:$I,2,FALSE))</f>
        <v/>
      </c>
      <c r="F2543" t="str">
        <f>IF($C2543="","",VLOOKUP($C2543,Baux!$A:$K,8,FALSE))</f>
        <v/>
      </c>
      <c r="G2543" s="12" t="str">
        <f>IF(OR($A2543="",$F2543=""),"",DATE(YEAR($A2543),MONTH($A2543),$F2543))</f>
        <v/>
      </c>
      <c r="H2543" s="13" t="str">
        <f>IF($C2543="","",VLOOKUP($C2543,Baux!$A:$K,6,FALSE))</f>
        <v/>
      </c>
      <c r="I2543" s="13" t="str">
        <f>IF($C2543="","",VLOOKUP($C2543,Baux!$A:$K,7,FALSE))</f>
        <v/>
      </c>
      <c r="J2543" s="13" t="str">
        <f>IF($C2543="","",$H2543+$I2543)</f>
        <v/>
      </c>
      <c r="K2543" s="13" t="str">
        <f>IF($C2543="","",SUMIFS(Banque_Transactions!$E:$E,Banque_Transactions!$G:$G,$C2543&amp;"-"&amp;$B2543))</f>
        <v/>
      </c>
      <c r="L2543" s="13" t="str">
        <f>IF($C2543="","",$J2543-$K2543)</f>
        <v/>
      </c>
      <c r="M2543" t="str">
        <f>IF($C2543="","",IF($L2543&lt;=0,"Payé",IF($K2543=0,"Impayé","Partiel")))</f>
        <v/>
      </c>
    </row>
    <row r="2544" spans="1:13" ht="15">
      <c r="A2544" s="17"/>
      <c r="B2544" t="str">
        <f>IF($A2544="","",YEAR($A2544)*100+MONTH($A2544))</f>
        <v/>
      </c>
      <c r="D2544" t="str">
        <f>IF($C2544="","",VLOOKUP($C2544,Baux!$A:$K,2,FALSE))</f>
        <v/>
      </c>
      <c r="E2544" t="str">
        <f>IF($C2544="","",VLOOKUP(VLOOKUP($C2544,Baux!$A:$K,3,FALSE),Locataires!$A:$I,2,FALSE))</f>
        <v/>
      </c>
      <c r="F2544" t="str">
        <f>IF($C2544="","",VLOOKUP($C2544,Baux!$A:$K,8,FALSE))</f>
        <v/>
      </c>
      <c r="G2544" s="12" t="str">
        <f>IF(OR($A2544="",$F2544=""),"",DATE(YEAR($A2544),MONTH($A2544),$F2544))</f>
        <v/>
      </c>
      <c r="H2544" s="13" t="str">
        <f>IF($C2544="","",VLOOKUP($C2544,Baux!$A:$K,6,FALSE))</f>
        <v/>
      </c>
      <c r="I2544" s="13" t="str">
        <f>IF($C2544="","",VLOOKUP($C2544,Baux!$A:$K,7,FALSE))</f>
        <v/>
      </c>
      <c r="J2544" s="13" t="str">
        <f>IF($C2544="","",$H2544+$I2544)</f>
        <v/>
      </c>
      <c r="K2544" s="13" t="str">
        <f>IF($C2544="","",SUMIFS(Banque_Transactions!$E:$E,Banque_Transactions!$G:$G,$C2544&amp;"-"&amp;$B2544))</f>
        <v/>
      </c>
      <c r="L2544" s="13" t="str">
        <f>IF($C2544="","",$J2544-$K2544)</f>
        <v/>
      </c>
      <c r="M2544" t="str">
        <f>IF($C2544="","",IF($L2544&lt;=0,"Payé",IF($K2544=0,"Impayé","Partiel")))</f>
        <v/>
      </c>
    </row>
    <row r="2545" spans="1:13" ht="15">
      <c r="A2545" s="17"/>
      <c r="B2545" t="str">
        <f>IF($A2545="","",YEAR($A2545)*100+MONTH($A2545))</f>
        <v/>
      </c>
      <c r="D2545" t="str">
        <f>IF($C2545="","",VLOOKUP($C2545,Baux!$A:$K,2,FALSE))</f>
        <v/>
      </c>
      <c r="E2545" t="str">
        <f>IF($C2545="","",VLOOKUP(VLOOKUP($C2545,Baux!$A:$K,3,FALSE),Locataires!$A:$I,2,FALSE))</f>
        <v/>
      </c>
      <c r="F2545" t="str">
        <f>IF($C2545="","",VLOOKUP($C2545,Baux!$A:$K,8,FALSE))</f>
        <v/>
      </c>
      <c r="G2545" s="12" t="str">
        <f>IF(OR($A2545="",$F2545=""),"",DATE(YEAR($A2545),MONTH($A2545),$F2545))</f>
        <v/>
      </c>
      <c r="H2545" s="13" t="str">
        <f>IF($C2545="","",VLOOKUP($C2545,Baux!$A:$K,6,FALSE))</f>
        <v/>
      </c>
      <c r="I2545" s="13" t="str">
        <f>IF($C2545="","",VLOOKUP($C2545,Baux!$A:$K,7,FALSE))</f>
        <v/>
      </c>
      <c r="J2545" s="13" t="str">
        <f>IF($C2545="","",$H2545+$I2545)</f>
        <v/>
      </c>
      <c r="K2545" s="13" t="str">
        <f>IF($C2545="","",SUMIFS(Banque_Transactions!$E:$E,Banque_Transactions!$G:$G,$C2545&amp;"-"&amp;$B2545))</f>
        <v/>
      </c>
      <c r="L2545" s="13" t="str">
        <f>IF($C2545="","",$J2545-$K2545)</f>
        <v/>
      </c>
      <c r="M2545" t="str">
        <f>IF($C2545="","",IF($L2545&lt;=0,"Payé",IF($K2545=0,"Impayé","Partiel")))</f>
        <v/>
      </c>
    </row>
    <row r="2546" spans="1:13" ht="15">
      <c r="A2546" s="17"/>
      <c r="B2546" t="str">
        <f>IF($A2546="","",YEAR($A2546)*100+MONTH($A2546))</f>
        <v/>
      </c>
      <c r="D2546" t="str">
        <f>IF($C2546="","",VLOOKUP($C2546,Baux!$A:$K,2,FALSE))</f>
        <v/>
      </c>
      <c r="E2546" t="str">
        <f>IF($C2546="","",VLOOKUP(VLOOKUP($C2546,Baux!$A:$K,3,FALSE),Locataires!$A:$I,2,FALSE))</f>
        <v/>
      </c>
      <c r="F2546" t="str">
        <f>IF($C2546="","",VLOOKUP($C2546,Baux!$A:$K,8,FALSE))</f>
        <v/>
      </c>
      <c r="G2546" s="12" t="str">
        <f>IF(OR($A2546="",$F2546=""),"",DATE(YEAR($A2546),MONTH($A2546),$F2546))</f>
        <v/>
      </c>
      <c r="H2546" s="13" t="str">
        <f>IF($C2546="","",VLOOKUP($C2546,Baux!$A:$K,6,FALSE))</f>
        <v/>
      </c>
      <c r="I2546" s="13" t="str">
        <f>IF($C2546="","",VLOOKUP($C2546,Baux!$A:$K,7,FALSE))</f>
        <v/>
      </c>
      <c r="J2546" s="13" t="str">
        <f>IF($C2546="","",$H2546+$I2546)</f>
        <v/>
      </c>
      <c r="K2546" s="13" t="str">
        <f>IF($C2546="","",SUMIFS(Banque_Transactions!$E:$E,Banque_Transactions!$G:$G,$C2546&amp;"-"&amp;$B2546))</f>
        <v/>
      </c>
      <c r="L2546" s="13" t="str">
        <f>IF($C2546="","",$J2546-$K2546)</f>
        <v/>
      </c>
      <c r="M2546" t="str">
        <f>IF($C2546="","",IF($L2546&lt;=0,"Payé",IF($K2546=0,"Impayé","Partiel")))</f>
        <v/>
      </c>
    </row>
    <row r="2547" spans="1:13" ht="15">
      <c r="A2547" s="17"/>
      <c r="B2547" t="str">
        <f>IF($A2547="","",YEAR($A2547)*100+MONTH($A2547))</f>
        <v/>
      </c>
      <c r="D2547" t="str">
        <f>IF($C2547="","",VLOOKUP($C2547,Baux!$A:$K,2,FALSE))</f>
        <v/>
      </c>
      <c r="E2547" t="str">
        <f>IF($C2547="","",VLOOKUP(VLOOKUP($C2547,Baux!$A:$K,3,FALSE),Locataires!$A:$I,2,FALSE))</f>
        <v/>
      </c>
      <c r="F2547" t="str">
        <f>IF($C2547="","",VLOOKUP($C2547,Baux!$A:$K,8,FALSE))</f>
        <v/>
      </c>
      <c r="G2547" s="12" t="str">
        <f>IF(OR($A2547="",$F2547=""),"",DATE(YEAR($A2547),MONTH($A2547),$F2547))</f>
        <v/>
      </c>
      <c r="H2547" s="13" t="str">
        <f>IF($C2547="","",VLOOKUP($C2547,Baux!$A:$K,6,FALSE))</f>
        <v/>
      </c>
      <c r="I2547" s="13" t="str">
        <f>IF($C2547="","",VLOOKUP($C2547,Baux!$A:$K,7,FALSE))</f>
        <v/>
      </c>
      <c r="J2547" s="13" t="str">
        <f>IF($C2547="","",$H2547+$I2547)</f>
        <v/>
      </c>
      <c r="K2547" s="13" t="str">
        <f>IF($C2547="","",SUMIFS(Banque_Transactions!$E:$E,Banque_Transactions!$G:$G,$C2547&amp;"-"&amp;$B2547))</f>
        <v/>
      </c>
      <c r="L2547" s="13" t="str">
        <f>IF($C2547="","",$J2547-$K2547)</f>
        <v/>
      </c>
      <c r="M2547" t="str">
        <f>IF($C2547="","",IF($L2547&lt;=0,"Payé",IF($K2547=0,"Impayé","Partiel")))</f>
        <v/>
      </c>
    </row>
    <row r="2548" spans="1:13" ht="15">
      <c r="A2548" s="17"/>
      <c r="B2548" t="str">
        <f>IF($A2548="","",YEAR($A2548)*100+MONTH($A2548))</f>
        <v/>
      </c>
      <c r="D2548" t="str">
        <f>IF($C2548="","",VLOOKUP($C2548,Baux!$A:$K,2,FALSE))</f>
        <v/>
      </c>
      <c r="E2548" t="str">
        <f>IF($C2548="","",VLOOKUP(VLOOKUP($C2548,Baux!$A:$K,3,FALSE),Locataires!$A:$I,2,FALSE))</f>
        <v/>
      </c>
      <c r="F2548" t="str">
        <f>IF($C2548="","",VLOOKUP($C2548,Baux!$A:$K,8,FALSE))</f>
        <v/>
      </c>
      <c r="G2548" s="12" t="str">
        <f>IF(OR($A2548="",$F2548=""),"",DATE(YEAR($A2548),MONTH($A2548),$F2548))</f>
        <v/>
      </c>
      <c r="H2548" s="13" t="str">
        <f>IF($C2548="","",VLOOKUP($C2548,Baux!$A:$K,6,FALSE))</f>
        <v/>
      </c>
      <c r="I2548" s="13" t="str">
        <f>IF($C2548="","",VLOOKUP($C2548,Baux!$A:$K,7,FALSE))</f>
        <v/>
      </c>
      <c r="J2548" s="13" t="str">
        <f>IF($C2548="","",$H2548+$I2548)</f>
        <v/>
      </c>
      <c r="K2548" s="13" t="str">
        <f>IF($C2548="","",SUMIFS(Banque_Transactions!$E:$E,Banque_Transactions!$G:$G,$C2548&amp;"-"&amp;$B2548))</f>
        <v/>
      </c>
      <c r="L2548" s="13" t="str">
        <f>IF($C2548="","",$J2548-$K2548)</f>
        <v/>
      </c>
      <c r="M2548" t="str">
        <f>IF($C2548="","",IF($L2548&lt;=0,"Payé",IF($K2548=0,"Impayé","Partiel")))</f>
        <v/>
      </c>
    </row>
    <row r="2549" spans="1:13" ht="15">
      <c r="A2549" s="17"/>
      <c r="B2549" t="str">
        <f>IF($A2549="","",YEAR($A2549)*100+MONTH($A2549))</f>
        <v/>
      </c>
      <c r="D2549" t="str">
        <f>IF($C2549="","",VLOOKUP($C2549,Baux!$A:$K,2,FALSE))</f>
        <v/>
      </c>
      <c r="E2549" t="str">
        <f>IF($C2549="","",VLOOKUP(VLOOKUP($C2549,Baux!$A:$K,3,FALSE),Locataires!$A:$I,2,FALSE))</f>
        <v/>
      </c>
      <c r="F2549" t="str">
        <f>IF($C2549="","",VLOOKUP($C2549,Baux!$A:$K,8,FALSE))</f>
        <v/>
      </c>
      <c r="G2549" s="12" t="str">
        <f>IF(OR($A2549="",$F2549=""),"",DATE(YEAR($A2549),MONTH($A2549),$F2549))</f>
        <v/>
      </c>
      <c r="H2549" s="13" t="str">
        <f>IF($C2549="","",VLOOKUP($C2549,Baux!$A:$K,6,FALSE))</f>
        <v/>
      </c>
      <c r="I2549" s="13" t="str">
        <f>IF($C2549="","",VLOOKUP($C2549,Baux!$A:$K,7,FALSE))</f>
        <v/>
      </c>
      <c r="J2549" s="13" t="str">
        <f>IF($C2549="","",$H2549+$I2549)</f>
        <v/>
      </c>
      <c r="K2549" s="13" t="str">
        <f>IF($C2549="","",SUMIFS(Banque_Transactions!$E:$E,Banque_Transactions!$G:$G,$C2549&amp;"-"&amp;$B2549))</f>
        <v/>
      </c>
      <c r="L2549" s="13" t="str">
        <f>IF($C2549="","",$J2549-$K2549)</f>
        <v/>
      </c>
      <c r="M2549" t="str">
        <f>IF($C2549="","",IF($L2549&lt;=0,"Payé",IF($K2549=0,"Impayé","Partiel")))</f>
        <v/>
      </c>
    </row>
    <row r="2550" spans="1:13" ht="15">
      <c r="A2550" s="17"/>
      <c r="B2550" t="str">
        <f>IF($A2550="","",YEAR($A2550)*100+MONTH($A2550))</f>
        <v/>
      </c>
      <c r="D2550" t="str">
        <f>IF($C2550="","",VLOOKUP($C2550,Baux!$A:$K,2,FALSE))</f>
        <v/>
      </c>
      <c r="E2550" t="str">
        <f>IF($C2550="","",VLOOKUP(VLOOKUP($C2550,Baux!$A:$K,3,FALSE),Locataires!$A:$I,2,FALSE))</f>
        <v/>
      </c>
      <c r="F2550" t="str">
        <f>IF($C2550="","",VLOOKUP($C2550,Baux!$A:$K,8,FALSE))</f>
        <v/>
      </c>
      <c r="G2550" s="12" t="str">
        <f>IF(OR($A2550="",$F2550=""),"",DATE(YEAR($A2550),MONTH($A2550),$F2550))</f>
        <v/>
      </c>
      <c r="H2550" s="13" t="str">
        <f>IF($C2550="","",VLOOKUP($C2550,Baux!$A:$K,6,FALSE))</f>
        <v/>
      </c>
      <c r="I2550" s="13" t="str">
        <f>IF($C2550="","",VLOOKUP($C2550,Baux!$A:$K,7,FALSE))</f>
        <v/>
      </c>
      <c r="J2550" s="13" t="str">
        <f>IF($C2550="","",$H2550+$I2550)</f>
        <v/>
      </c>
      <c r="K2550" s="13" t="str">
        <f>IF($C2550="","",SUMIFS(Banque_Transactions!$E:$E,Banque_Transactions!$G:$G,$C2550&amp;"-"&amp;$B2550))</f>
        <v/>
      </c>
      <c r="L2550" s="13" t="str">
        <f>IF($C2550="","",$J2550-$K2550)</f>
        <v/>
      </c>
      <c r="M2550" t="str">
        <f>IF($C2550="","",IF($L2550&lt;=0,"Payé",IF($K2550=0,"Impayé","Partiel")))</f>
        <v/>
      </c>
    </row>
    <row r="2551" spans="1:13" ht="15">
      <c r="A2551" s="17"/>
      <c r="B2551" t="str">
        <f>IF($A2551="","",YEAR($A2551)*100+MONTH($A2551))</f>
        <v/>
      </c>
      <c r="D2551" t="str">
        <f>IF($C2551="","",VLOOKUP($C2551,Baux!$A:$K,2,FALSE))</f>
        <v/>
      </c>
      <c r="E2551" t="str">
        <f>IF($C2551="","",VLOOKUP(VLOOKUP($C2551,Baux!$A:$K,3,FALSE),Locataires!$A:$I,2,FALSE))</f>
        <v/>
      </c>
      <c r="F2551" t="str">
        <f>IF($C2551="","",VLOOKUP($C2551,Baux!$A:$K,8,FALSE))</f>
        <v/>
      </c>
      <c r="G2551" s="12" t="str">
        <f>IF(OR($A2551="",$F2551=""),"",DATE(YEAR($A2551),MONTH($A2551),$F2551))</f>
        <v/>
      </c>
      <c r="H2551" s="13" t="str">
        <f>IF($C2551="","",VLOOKUP($C2551,Baux!$A:$K,6,FALSE))</f>
        <v/>
      </c>
      <c r="I2551" s="13" t="str">
        <f>IF($C2551="","",VLOOKUP($C2551,Baux!$A:$K,7,FALSE))</f>
        <v/>
      </c>
      <c r="J2551" s="13" t="str">
        <f>IF($C2551="","",$H2551+$I2551)</f>
        <v/>
      </c>
      <c r="K2551" s="13" t="str">
        <f>IF($C2551="","",SUMIFS(Banque_Transactions!$E:$E,Banque_Transactions!$G:$G,$C2551&amp;"-"&amp;$B2551))</f>
        <v/>
      </c>
      <c r="L2551" s="13" t="str">
        <f>IF($C2551="","",$J2551-$K2551)</f>
        <v/>
      </c>
      <c r="M2551" t="str">
        <f>IF($C2551="","",IF($L2551&lt;=0,"Payé",IF($K2551=0,"Impayé","Partiel")))</f>
        <v/>
      </c>
    </row>
    <row r="2552" spans="1:13" ht="15">
      <c r="A2552" s="17"/>
      <c r="B2552" t="str">
        <f>IF($A2552="","",YEAR($A2552)*100+MONTH($A2552))</f>
        <v/>
      </c>
      <c r="D2552" t="str">
        <f>IF($C2552="","",VLOOKUP($C2552,Baux!$A:$K,2,FALSE))</f>
        <v/>
      </c>
      <c r="E2552" t="str">
        <f>IF($C2552="","",VLOOKUP(VLOOKUP($C2552,Baux!$A:$K,3,FALSE),Locataires!$A:$I,2,FALSE))</f>
        <v/>
      </c>
      <c r="F2552" t="str">
        <f>IF($C2552="","",VLOOKUP($C2552,Baux!$A:$K,8,FALSE))</f>
        <v/>
      </c>
      <c r="G2552" s="12" t="str">
        <f>IF(OR($A2552="",$F2552=""),"",DATE(YEAR($A2552),MONTH($A2552),$F2552))</f>
        <v/>
      </c>
      <c r="H2552" s="13" t="str">
        <f>IF($C2552="","",VLOOKUP($C2552,Baux!$A:$K,6,FALSE))</f>
        <v/>
      </c>
      <c r="I2552" s="13" t="str">
        <f>IF($C2552="","",VLOOKUP($C2552,Baux!$A:$K,7,FALSE))</f>
        <v/>
      </c>
      <c r="J2552" s="13" t="str">
        <f>IF($C2552="","",$H2552+$I2552)</f>
        <v/>
      </c>
      <c r="K2552" s="13" t="str">
        <f>IF($C2552="","",SUMIFS(Banque_Transactions!$E:$E,Banque_Transactions!$G:$G,$C2552&amp;"-"&amp;$B2552))</f>
        <v/>
      </c>
      <c r="L2552" s="13" t="str">
        <f>IF($C2552="","",$J2552-$K2552)</f>
        <v/>
      </c>
      <c r="M2552" t="str">
        <f>IF($C2552="","",IF($L2552&lt;=0,"Payé",IF($K2552=0,"Impayé","Partiel")))</f>
        <v/>
      </c>
    </row>
    <row r="2553" spans="1:13" ht="15">
      <c r="A2553" s="17"/>
      <c r="B2553" t="str">
        <f>IF($A2553="","",YEAR($A2553)*100+MONTH($A2553))</f>
        <v/>
      </c>
      <c r="D2553" t="str">
        <f>IF($C2553="","",VLOOKUP($C2553,Baux!$A:$K,2,FALSE))</f>
        <v/>
      </c>
      <c r="E2553" t="str">
        <f>IF($C2553="","",VLOOKUP(VLOOKUP($C2553,Baux!$A:$K,3,FALSE),Locataires!$A:$I,2,FALSE))</f>
        <v/>
      </c>
      <c r="F2553" t="str">
        <f>IF($C2553="","",VLOOKUP($C2553,Baux!$A:$K,8,FALSE))</f>
        <v/>
      </c>
      <c r="G2553" s="12" t="str">
        <f>IF(OR($A2553="",$F2553=""),"",DATE(YEAR($A2553),MONTH($A2553),$F2553))</f>
        <v/>
      </c>
      <c r="H2553" s="13" t="str">
        <f>IF($C2553="","",VLOOKUP($C2553,Baux!$A:$K,6,FALSE))</f>
        <v/>
      </c>
      <c r="I2553" s="13" t="str">
        <f>IF($C2553="","",VLOOKUP($C2553,Baux!$A:$K,7,FALSE))</f>
        <v/>
      </c>
      <c r="J2553" s="13" t="str">
        <f>IF($C2553="","",$H2553+$I2553)</f>
        <v/>
      </c>
      <c r="K2553" s="13" t="str">
        <f>IF($C2553="","",SUMIFS(Banque_Transactions!$E:$E,Banque_Transactions!$G:$G,$C2553&amp;"-"&amp;$B2553))</f>
        <v/>
      </c>
      <c r="L2553" s="13" t="str">
        <f>IF($C2553="","",$J2553-$K2553)</f>
        <v/>
      </c>
      <c r="M2553" t="str">
        <f>IF($C2553="","",IF($L2553&lt;=0,"Payé",IF($K2553=0,"Impayé","Partiel")))</f>
        <v/>
      </c>
    </row>
    <row r="2554" spans="1:13" ht="15">
      <c r="A2554" s="17"/>
      <c r="B2554" t="str">
        <f>IF($A2554="","",YEAR($A2554)*100+MONTH($A2554))</f>
        <v/>
      </c>
      <c r="D2554" t="str">
        <f>IF($C2554="","",VLOOKUP($C2554,Baux!$A:$K,2,FALSE))</f>
        <v/>
      </c>
      <c r="E2554" t="str">
        <f>IF($C2554="","",VLOOKUP(VLOOKUP($C2554,Baux!$A:$K,3,FALSE),Locataires!$A:$I,2,FALSE))</f>
        <v/>
      </c>
      <c r="F2554" t="str">
        <f>IF($C2554="","",VLOOKUP($C2554,Baux!$A:$K,8,FALSE))</f>
        <v/>
      </c>
      <c r="G2554" s="12" t="str">
        <f>IF(OR($A2554="",$F2554=""),"",DATE(YEAR($A2554),MONTH($A2554),$F2554))</f>
        <v/>
      </c>
      <c r="H2554" s="13" t="str">
        <f>IF($C2554="","",VLOOKUP($C2554,Baux!$A:$K,6,FALSE))</f>
        <v/>
      </c>
      <c r="I2554" s="13" t="str">
        <f>IF($C2554="","",VLOOKUP($C2554,Baux!$A:$K,7,FALSE))</f>
        <v/>
      </c>
      <c r="J2554" s="13" t="str">
        <f>IF($C2554="","",$H2554+$I2554)</f>
        <v/>
      </c>
      <c r="K2554" s="13" t="str">
        <f>IF($C2554="","",SUMIFS(Banque_Transactions!$E:$E,Banque_Transactions!$G:$G,$C2554&amp;"-"&amp;$B2554))</f>
        <v/>
      </c>
      <c r="L2554" s="13" t="str">
        <f>IF($C2554="","",$J2554-$K2554)</f>
        <v/>
      </c>
      <c r="M2554" t="str">
        <f>IF($C2554="","",IF($L2554&lt;=0,"Payé",IF($K2554=0,"Impayé","Partiel")))</f>
        <v/>
      </c>
    </row>
    <row r="2555" spans="1:13" ht="15">
      <c r="A2555" s="17"/>
      <c r="B2555" t="str">
        <f>IF($A2555="","",YEAR($A2555)*100+MONTH($A2555))</f>
        <v/>
      </c>
      <c r="D2555" t="str">
        <f>IF($C2555="","",VLOOKUP($C2555,Baux!$A:$K,2,FALSE))</f>
        <v/>
      </c>
      <c r="E2555" t="str">
        <f>IF($C2555="","",VLOOKUP(VLOOKUP($C2555,Baux!$A:$K,3,FALSE),Locataires!$A:$I,2,FALSE))</f>
        <v/>
      </c>
      <c r="F2555" t="str">
        <f>IF($C2555="","",VLOOKUP($C2555,Baux!$A:$K,8,FALSE))</f>
        <v/>
      </c>
      <c r="G2555" s="12" t="str">
        <f>IF(OR($A2555="",$F2555=""),"",DATE(YEAR($A2555),MONTH($A2555),$F2555))</f>
        <v/>
      </c>
      <c r="H2555" s="13" t="str">
        <f>IF($C2555="","",VLOOKUP($C2555,Baux!$A:$K,6,FALSE))</f>
        <v/>
      </c>
      <c r="I2555" s="13" t="str">
        <f>IF($C2555="","",VLOOKUP($C2555,Baux!$A:$K,7,FALSE))</f>
        <v/>
      </c>
      <c r="J2555" s="13" t="str">
        <f>IF($C2555="","",$H2555+$I2555)</f>
        <v/>
      </c>
      <c r="K2555" s="13" t="str">
        <f>IF($C2555="","",SUMIFS(Banque_Transactions!$E:$E,Banque_Transactions!$G:$G,$C2555&amp;"-"&amp;$B2555))</f>
        <v/>
      </c>
      <c r="L2555" s="13" t="str">
        <f>IF($C2555="","",$J2555-$K2555)</f>
        <v/>
      </c>
      <c r="M2555" t="str">
        <f>IF($C2555="","",IF($L2555&lt;=0,"Payé",IF($K2555=0,"Impayé","Partiel")))</f>
        <v/>
      </c>
    </row>
    <row r="2556" spans="1:13" ht="15">
      <c r="A2556" s="17"/>
      <c r="B2556" t="str">
        <f>IF($A2556="","",YEAR($A2556)*100+MONTH($A2556))</f>
        <v/>
      </c>
      <c r="D2556" t="str">
        <f>IF($C2556="","",VLOOKUP($C2556,Baux!$A:$K,2,FALSE))</f>
        <v/>
      </c>
      <c r="E2556" t="str">
        <f>IF($C2556="","",VLOOKUP(VLOOKUP($C2556,Baux!$A:$K,3,FALSE),Locataires!$A:$I,2,FALSE))</f>
        <v/>
      </c>
      <c r="F2556" t="str">
        <f>IF($C2556="","",VLOOKUP($C2556,Baux!$A:$K,8,FALSE))</f>
        <v/>
      </c>
      <c r="G2556" s="12" t="str">
        <f>IF(OR($A2556="",$F2556=""),"",DATE(YEAR($A2556),MONTH($A2556),$F2556))</f>
        <v/>
      </c>
      <c r="H2556" s="13" t="str">
        <f>IF($C2556="","",VLOOKUP($C2556,Baux!$A:$K,6,FALSE))</f>
        <v/>
      </c>
      <c r="I2556" s="13" t="str">
        <f>IF($C2556="","",VLOOKUP($C2556,Baux!$A:$K,7,FALSE))</f>
        <v/>
      </c>
      <c r="J2556" s="13" t="str">
        <f>IF($C2556="","",$H2556+$I2556)</f>
        <v/>
      </c>
      <c r="K2556" s="13" t="str">
        <f>IF($C2556="","",SUMIFS(Banque_Transactions!$E:$E,Banque_Transactions!$G:$G,$C2556&amp;"-"&amp;$B2556))</f>
        <v/>
      </c>
      <c r="L2556" s="13" t="str">
        <f>IF($C2556="","",$J2556-$K2556)</f>
        <v/>
      </c>
      <c r="M2556" t="str">
        <f>IF($C2556="","",IF($L2556&lt;=0,"Payé",IF($K2556=0,"Impayé","Partiel")))</f>
        <v/>
      </c>
    </row>
    <row r="2557" spans="1:13" ht="15">
      <c r="A2557" s="17"/>
      <c r="B2557" t="str">
        <f>IF($A2557="","",YEAR($A2557)*100+MONTH($A2557))</f>
        <v/>
      </c>
      <c r="D2557" t="str">
        <f>IF($C2557="","",VLOOKUP($C2557,Baux!$A:$K,2,FALSE))</f>
        <v/>
      </c>
      <c r="E2557" t="str">
        <f>IF($C2557="","",VLOOKUP(VLOOKUP($C2557,Baux!$A:$K,3,FALSE),Locataires!$A:$I,2,FALSE))</f>
        <v/>
      </c>
      <c r="F2557" t="str">
        <f>IF($C2557="","",VLOOKUP($C2557,Baux!$A:$K,8,FALSE))</f>
        <v/>
      </c>
      <c r="G2557" s="12" t="str">
        <f>IF(OR($A2557="",$F2557=""),"",DATE(YEAR($A2557),MONTH($A2557),$F2557))</f>
        <v/>
      </c>
      <c r="H2557" s="13" t="str">
        <f>IF($C2557="","",VLOOKUP($C2557,Baux!$A:$K,6,FALSE))</f>
        <v/>
      </c>
      <c r="I2557" s="13" t="str">
        <f>IF($C2557="","",VLOOKUP($C2557,Baux!$A:$K,7,FALSE))</f>
        <v/>
      </c>
      <c r="J2557" s="13" t="str">
        <f>IF($C2557="","",$H2557+$I2557)</f>
        <v/>
      </c>
      <c r="K2557" s="13" t="str">
        <f>IF($C2557="","",SUMIFS(Banque_Transactions!$E:$E,Banque_Transactions!$G:$G,$C2557&amp;"-"&amp;$B2557))</f>
        <v/>
      </c>
      <c r="L2557" s="13" t="str">
        <f>IF($C2557="","",$J2557-$K2557)</f>
        <v/>
      </c>
      <c r="M2557" t="str">
        <f>IF($C2557="","",IF($L2557&lt;=0,"Payé",IF($K2557=0,"Impayé","Partiel")))</f>
        <v/>
      </c>
    </row>
    <row r="2558" spans="1:13" ht="15">
      <c r="A2558" s="17"/>
      <c r="B2558" t="str">
        <f>IF($A2558="","",YEAR($A2558)*100+MONTH($A2558))</f>
        <v/>
      </c>
      <c r="D2558" t="str">
        <f>IF($C2558="","",VLOOKUP($C2558,Baux!$A:$K,2,FALSE))</f>
        <v/>
      </c>
      <c r="E2558" t="str">
        <f>IF($C2558="","",VLOOKUP(VLOOKUP($C2558,Baux!$A:$K,3,FALSE),Locataires!$A:$I,2,FALSE))</f>
        <v/>
      </c>
      <c r="F2558" t="str">
        <f>IF($C2558="","",VLOOKUP($C2558,Baux!$A:$K,8,FALSE))</f>
        <v/>
      </c>
      <c r="G2558" s="12" t="str">
        <f>IF(OR($A2558="",$F2558=""),"",DATE(YEAR($A2558),MONTH($A2558),$F2558))</f>
        <v/>
      </c>
      <c r="H2558" s="13" t="str">
        <f>IF($C2558="","",VLOOKUP($C2558,Baux!$A:$K,6,FALSE))</f>
        <v/>
      </c>
      <c r="I2558" s="13" t="str">
        <f>IF($C2558="","",VLOOKUP($C2558,Baux!$A:$K,7,FALSE))</f>
        <v/>
      </c>
      <c r="J2558" s="13" t="str">
        <f>IF($C2558="","",$H2558+$I2558)</f>
        <v/>
      </c>
      <c r="K2558" s="13" t="str">
        <f>IF($C2558="","",SUMIFS(Banque_Transactions!$E:$E,Banque_Transactions!$G:$G,$C2558&amp;"-"&amp;$B2558))</f>
        <v/>
      </c>
      <c r="L2558" s="13" t="str">
        <f>IF($C2558="","",$J2558-$K2558)</f>
        <v/>
      </c>
      <c r="M2558" t="str">
        <f>IF($C2558="","",IF($L2558&lt;=0,"Payé",IF($K2558=0,"Impayé","Partiel")))</f>
        <v/>
      </c>
    </row>
    <row r="2559" spans="1:13" ht="15">
      <c r="A2559" s="17"/>
      <c r="B2559" t="str">
        <f>IF($A2559="","",YEAR($A2559)*100+MONTH($A2559))</f>
        <v/>
      </c>
      <c r="D2559" t="str">
        <f>IF($C2559="","",VLOOKUP($C2559,Baux!$A:$K,2,FALSE))</f>
        <v/>
      </c>
      <c r="E2559" t="str">
        <f>IF($C2559="","",VLOOKUP(VLOOKUP($C2559,Baux!$A:$K,3,FALSE),Locataires!$A:$I,2,FALSE))</f>
        <v/>
      </c>
      <c r="F2559" t="str">
        <f>IF($C2559="","",VLOOKUP($C2559,Baux!$A:$K,8,FALSE))</f>
        <v/>
      </c>
      <c r="G2559" s="12" t="str">
        <f>IF(OR($A2559="",$F2559=""),"",DATE(YEAR($A2559),MONTH($A2559),$F2559))</f>
        <v/>
      </c>
      <c r="H2559" s="13" t="str">
        <f>IF($C2559="","",VLOOKUP($C2559,Baux!$A:$K,6,FALSE))</f>
        <v/>
      </c>
      <c r="I2559" s="13" t="str">
        <f>IF($C2559="","",VLOOKUP($C2559,Baux!$A:$K,7,FALSE))</f>
        <v/>
      </c>
      <c r="J2559" s="13" t="str">
        <f>IF($C2559="","",$H2559+$I2559)</f>
        <v/>
      </c>
      <c r="K2559" s="13" t="str">
        <f>IF($C2559="","",SUMIFS(Banque_Transactions!$E:$E,Banque_Transactions!$G:$G,$C2559&amp;"-"&amp;$B2559))</f>
        <v/>
      </c>
      <c r="L2559" s="13" t="str">
        <f>IF($C2559="","",$J2559-$K2559)</f>
        <v/>
      </c>
      <c r="M2559" t="str">
        <f>IF($C2559="","",IF($L2559&lt;=0,"Payé",IF($K2559=0,"Impayé","Partiel")))</f>
        <v/>
      </c>
    </row>
    <row r="2560" spans="1:13" ht="15">
      <c r="A2560" s="17"/>
      <c r="B2560" t="str">
        <f>IF($A2560="","",YEAR($A2560)*100+MONTH($A2560))</f>
        <v/>
      </c>
      <c r="D2560" t="str">
        <f>IF($C2560="","",VLOOKUP($C2560,Baux!$A:$K,2,FALSE))</f>
        <v/>
      </c>
      <c r="E2560" t="str">
        <f>IF($C2560="","",VLOOKUP(VLOOKUP($C2560,Baux!$A:$K,3,FALSE),Locataires!$A:$I,2,FALSE))</f>
        <v/>
      </c>
      <c r="F2560" t="str">
        <f>IF($C2560="","",VLOOKUP($C2560,Baux!$A:$K,8,FALSE))</f>
        <v/>
      </c>
      <c r="G2560" s="12" t="str">
        <f>IF(OR($A2560="",$F2560=""),"",DATE(YEAR($A2560),MONTH($A2560),$F2560))</f>
        <v/>
      </c>
      <c r="H2560" s="13" t="str">
        <f>IF($C2560="","",VLOOKUP($C2560,Baux!$A:$K,6,FALSE))</f>
        <v/>
      </c>
      <c r="I2560" s="13" t="str">
        <f>IF($C2560="","",VLOOKUP($C2560,Baux!$A:$K,7,FALSE))</f>
        <v/>
      </c>
      <c r="J2560" s="13" t="str">
        <f>IF($C2560="","",$H2560+$I2560)</f>
        <v/>
      </c>
      <c r="K2560" s="13" t="str">
        <f>IF($C2560="","",SUMIFS(Banque_Transactions!$E:$E,Banque_Transactions!$G:$G,$C2560&amp;"-"&amp;$B2560))</f>
        <v/>
      </c>
      <c r="L2560" s="13" t="str">
        <f>IF($C2560="","",$J2560-$K2560)</f>
        <v/>
      </c>
      <c r="M2560" t="str">
        <f>IF($C2560="","",IF($L2560&lt;=0,"Payé",IF($K2560=0,"Impayé","Partiel")))</f>
        <v/>
      </c>
    </row>
    <row r="2561" spans="1:13" ht="15">
      <c r="A2561" s="17"/>
      <c r="B2561" t="str">
        <f>IF($A2561="","",YEAR($A2561)*100+MONTH($A2561))</f>
        <v/>
      </c>
      <c r="D2561" t="str">
        <f>IF($C2561="","",VLOOKUP($C2561,Baux!$A:$K,2,FALSE))</f>
        <v/>
      </c>
      <c r="E2561" t="str">
        <f>IF($C2561="","",VLOOKUP(VLOOKUP($C2561,Baux!$A:$K,3,FALSE),Locataires!$A:$I,2,FALSE))</f>
        <v/>
      </c>
      <c r="F2561" t="str">
        <f>IF($C2561="","",VLOOKUP($C2561,Baux!$A:$K,8,FALSE))</f>
        <v/>
      </c>
      <c r="G2561" s="12" t="str">
        <f>IF(OR($A2561="",$F2561=""),"",DATE(YEAR($A2561),MONTH($A2561),$F2561))</f>
        <v/>
      </c>
      <c r="H2561" s="13" t="str">
        <f>IF($C2561="","",VLOOKUP($C2561,Baux!$A:$K,6,FALSE))</f>
        <v/>
      </c>
      <c r="I2561" s="13" t="str">
        <f>IF($C2561="","",VLOOKUP($C2561,Baux!$A:$K,7,FALSE))</f>
        <v/>
      </c>
      <c r="J2561" s="13" t="str">
        <f>IF($C2561="","",$H2561+$I2561)</f>
        <v/>
      </c>
      <c r="K2561" s="13" t="str">
        <f>IF($C2561="","",SUMIFS(Banque_Transactions!$E:$E,Banque_Transactions!$G:$G,$C2561&amp;"-"&amp;$B2561))</f>
        <v/>
      </c>
      <c r="L2561" s="13" t="str">
        <f>IF($C2561="","",$J2561-$K2561)</f>
        <v/>
      </c>
      <c r="M2561" t="str">
        <f>IF($C2561="","",IF($L2561&lt;=0,"Payé",IF($K2561=0,"Impayé","Partiel")))</f>
        <v/>
      </c>
    </row>
    <row r="2562" spans="1:13" ht="15">
      <c r="A2562" s="17"/>
      <c r="B2562" t="str">
        <f>IF($A2562="","",YEAR($A2562)*100+MONTH($A2562))</f>
        <v/>
      </c>
      <c r="D2562" t="str">
        <f>IF($C2562="","",VLOOKUP($C2562,Baux!$A:$K,2,FALSE))</f>
        <v/>
      </c>
      <c r="E2562" t="str">
        <f>IF($C2562="","",VLOOKUP(VLOOKUP($C2562,Baux!$A:$K,3,FALSE),Locataires!$A:$I,2,FALSE))</f>
        <v/>
      </c>
      <c r="F2562" t="str">
        <f>IF($C2562="","",VLOOKUP($C2562,Baux!$A:$K,8,FALSE))</f>
        <v/>
      </c>
      <c r="G2562" s="12" t="str">
        <f>IF(OR($A2562="",$F2562=""),"",DATE(YEAR($A2562),MONTH($A2562),$F2562))</f>
        <v/>
      </c>
      <c r="H2562" s="13" t="str">
        <f>IF($C2562="","",VLOOKUP($C2562,Baux!$A:$K,6,FALSE))</f>
        <v/>
      </c>
      <c r="I2562" s="13" t="str">
        <f>IF($C2562="","",VLOOKUP($C2562,Baux!$A:$K,7,FALSE))</f>
        <v/>
      </c>
      <c r="J2562" s="13" t="str">
        <f>IF($C2562="","",$H2562+$I2562)</f>
        <v/>
      </c>
      <c r="K2562" s="13" t="str">
        <f>IF($C2562="","",SUMIFS(Banque_Transactions!$E:$E,Banque_Transactions!$G:$G,$C2562&amp;"-"&amp;$B2562))</f>
        <v/>
      </c>
      <c r="L2562" s="13" t="str">
        <f>IF($C2562="","",$J2562-$K2562)</f>
        <v/>
      </c>
      <c r="M2562" t="str">
        <f>IF($C2562="","",IF($L2562&lt;=0,"Payé",IF($K2562=0,"Impayé","Partiel")))</f>
        <v/>
      </c>
    </row>
    <row r="2563" spans="1:13" ht="15">
      <c r="A2563" s="17"/>
      <c r="B2563" t="str">
        <f>IF($A2563="","",YEAR($A2563)*100+MONTH($A2563))</f>
        <v/>
      </c>
      <c r="D2563" t="str">
        <f>IF($C2563="","",VLOOKUP($C2563,Baux!$A:$K,2,FALSE))</f>
        <v/>
      </c>
      <c r="E2563" t="str">
        <f>IF($C2563="","",VLOOKUP(VLOOKUP($C2563,Baux!$A:$K,3,FALSE),Locataires!$A:$I,2,FALSE))</f>
        <v/>
      </c>
      <c r="F2563" t="str">
        <f>IF($C2563="","",VLOOKUP($C2563,Baux!$A:$K,8,FALSE))</f>
        <v/>
      </c>
      <c r="G2563" s="12" t="str">
        <f>IF(OR($A2563="",$F2563=""),"",DATE(YEAR($A2563),MONTH($A2563),$F2563))</f>
        <v/>
      </c>
      <c r="H2563" s="13" t="str">
        <f>IF($C2563="","",VLOOKUP($C2563,Baux!$A:$K,6,FALSE))</f>
        <v/>
      </c>
      <c r="I2563" s="13" t="str">
        <f>IF($C2563="","",VLOOKUP($C2563,Baux!$A:$K,7,FALSE))</f>
        <v/>
      </c>
      <c r="J2563" s="13" t="str">
        <f>IF($C2563="","",$H2563+$I2563)</f>
        <v/>
      </c>
      <c r="K2563" s="13" t="str">
        <f>IF($C2563="","",SUMIFS(Banque_Transactions!$E:$E,Banque_Transactions!$G:$G,$C2563&amp;"-"&amp;$B2563))</f>
        <v/>
      </c>
      <c r="L2563" s="13" t="str">
        <f>IF($C2563="","",$J2563-$K2563)</f>
        <v/>
      </c>
      <c r="M2563" t="str">
        <f>IF($C2563="","",IF($L2563&lt;=0,"Payé",IF($K2563=0,"Impayé","Partiel")))</f>
        <v/>
      </c>
    </row>
    <row r="2564" spans="1:13" ht="15">
      <c r="A2564" s="17"/>
      <c r="B2564" t="str">
        <f>IF($A2564="","",YEAR($A2564)*100+MONTH($A2564))</f>
        <v/>
      </c>
      <c r="D2564" t="str">
        <f>IF($C2564="","",VLOOKUP($C2564,Baux!$A:$K,2,FALSE))</f>
        <v/>
      </c>
      <c r="E2564" t="str">
        <f>IF($C2564="","",VLOOKUP(VLOOKUP($C2564,Baux!$A:$K,3,FALSE),Locataires!$A:$I,2,FALSE))</f>
        <v/>
      </c>
      <c r="F2564" t="str">
        <f>IF($C2564="","",VLOOKUP($C2564,Baux!$A:$K,8,FALSE))</f>
        <v/>
      </c>
      <c r="G2564" s="12" t="str">
        <f>IF(OR($A2564="",$F2564=""),"",DATE(YEAR($A2564),MONTH($A2564),$F2564))</f>
        <v/>
      </c>
      <c r="H2564" s="13" t="str">
        <f>IF($C2564="","",VLOOKUP($C2564,Baux!$A:$K,6,FALSE))</f>
        <v/>
      </c>
      <c r="I2564" s="13" t="str">
        <f>IF($C2564="","",VLOOKUP($C2564,Baux!$A:$K,7,FALSE))</f>
        <v/>
      </c>
      <c r="J2564" s="13" t="str">
        <f>IF($C2564="","",$H2564+$I2564)</f>
        <v/>
      </c>
      <c r="K2564" s="13" t="str">
        <f>IF($C2564="","",SUMIFS(Banque_Transactions!$E:$E,Banque_Transactions!$G:$G,$C2564&amp;"-"&amp;$B2564))</f>
        <v/>
      </c>
      <c r="L2564" s="13" t="str">
        <f>IF($C2564="","",$J2564-$K2564)</f>
        <v/>
      </c>
      <c r="M2564" t="str">
        <f>IF($C2564="","",IF($L2564&lt;=0,"Payé",IF($K2564=0,"Impayé","Partiel")))</f>
        <v/>
      </c>
    </row>
    <row r="2565" spans="1:13" ht="15">
      <c r="A2565" s="17"/>
      <c r="B2565" t="str">
        <f>IF($A2565="","",YEAR($A2565)*100+MONTH($A2565))</f>
        <v/>
      </c>
      <c r="D2565" t="str">
        <f>IF($C2565="","",VLOOKUP($C2565,Baux!$A:$K,2,FALSE))</f>
        <v/>
      </c>
      <c r="E2565" t="str">
        <f>IF($C2565="","",VLOOKUP(VLOOKUP($C2565,Baux!$A:$K,3,FALSE),Locataires!$A:$I,2,FALSE))</f>
        <v/>
      </c>
      <c r="F2565" t="str">
        <f>IF($C2565="","",VLOOKUP($C2565,Baux!$A:$K,8,FALSE))</f>
        <v/>
      </c>
      <c r="G2565" s="12" t="str">
        <f>IF(OR($A2565="",$F2565=""),"",DATE(YEAR($A2565),MONTH($A2565),$F2565))</f>
        <v/>
      </c>
      <c r="H2565" s="13" t="str">
        <f>IF($C2565="","",VLOOKUP($C2565,Baux!$A:$K,6,FALSE))</f>
        <v/>
      </c>
      <c r="I2565" s="13" t="str">
        <f>IF($C2565="","",VLOOKUP($C2565,Baux!$A:$K,7,FALSE))</f>
        <v/>
      </c>
      <c r="J2565" s="13" t="str">
        <f>IF($C2565="","",$H2565+$I2565)</f>
        <v/>
      </c>
      <c r="K2565" s="13" t="str">
        <f>IF($C2565="","",SUMIFS(Banque_Transactions!$E:$E,Banque_Transactions!$G:$G,$C2565&amp;"-"&amp;$B2565))</f>
        <v/>
      </c>
      <c r="L2565" s="13" t="str">
        <f>IF($C2565="","",$J2565-$K2565)</f>
        <v/>
      </c>
      <c r="M2565" t="str">
        <f>IF($C2565="","",IF($L2565&lt;=0,"Payé",IF($K2565=0,"Impayé","Partiel")))</f>
        <v/>
      </c>
    </row>
    <row r="2566" spans="1:13" ht="15">
      <c r="A2566" s="17"/>
      <c r="B2566" t="str">
        <f>IF($A2566="","",YEAR($A2566)*100+MONTH($A2566))</f>
        <v/>
      </c>
      <c r="D2566" t="str">
        <f>IF($C2566="","",VLOOKUP($C2566,Baux!$A:$K,2,FALSE))</f>
        <v/>
      </c>
      <c r="E2566" t="str">
        <f>IF($C2566="","",VLOOKUP(VLOOKUP($C2566,Baux!$A:$K,3,FALSE),Locataires!$A:$I,2,FALSE))</f>
        <v/>
      </c>
      <c r="F2566" t="str">
        <f>IF($C2566="","",VLOOKUP($C2566,Baux!$A:$K,8,FALSE))</f>
        <v/>
      </c>
      <c r="G2566" s="12" t="str">
        <f>IF(OR($A2566="",$F2566=""),"",DATE(YEAR($A2566),MONTH($A2566),$F2566))</f>
        <v/>
      </c>
      <c r="H2566" s="13" t="str">
        <f>IF($C2566="","",VLOOKUP($C2566,Baux!$A:$K,6,FALSE))</f>
        <v/>
      </c>
      <c r="I2566" s="13" t="str">
        <f>IF($C2566="","",VLOOKUP($C2566,Baux!$A:$K,7,FALSE))</f>
        <v/>
      </c>
      <c r="J2566" s="13" t="str">
        <f>IF($C2566="","",$H2566+$I2566)</f>
        <v/>
      </c>
      <c r="K2566" s="13" t="str">
        <f>IF($C2566="","",SUMIFS(Banque_Transactions!$E:$E,Banque_Transactions!$G:$G,$C2566&amp;"-"&amp;$B2566))</f>
        <v/>
      </c>
      <c r="L2566" s="13" t="str">
        <f>IF($C2566="","",$J2566-$K2566)</f>
        <v/>
      </c>
      <c r="M2566" t="str">
        <f>IF($C2566="","",IF($L2566&lt;=0,"Payé",IF($K2566=0,"Impayé","Partiel")))</f>
        <v/>
      </c>
    </row>
    <row r="2567" spans="1:13" ht="15">
      <c r="A2567" s="17"/>
      <c r="B2567" t="str">
        <f>IF($A2567="","",YEAR($A2567)*100+MONTH($A2567))</f>
        <v/>
      </c>
      <c r="D2567" t="str">
        <f>IF($C2567="","",VLOOKUP($C2567,Baux!$A:$K,2,FALSE))</f>
        <v/>
      </c>
      <c r="E2567" t="str">
        <f>IF($C2567="","",VLOOKUP(VLOOKUP($C2567,Baux!$A:$K,3,FALSE),Locataires!$A:$I,2,FALSE))</f>
        <v/>
      </c>
      <c r="F2567" t="str">
        <f>IF($C2567="","",VLOOKUP($C2567,Baux!$A:$K,8,FALSE))</f>
        <v/>
      </c>
      <c r="G2567" s="12" t="str">
        <f>IF(OR($A2567="",$F2567=""),"",DATE(YEAR($A2567),MONTH($A2567),$F2567))</f>
        <v/>
      </c>
      <c r="H2567" s="13" t="str">
        <f>IF($C2567="","",VLOOKUP($C2567,Baux!$A:$K,6,FALSE))</f>
        <v/>
      </c>
      <c r="I2567" s="13" t="str">
        <f>IF($C2567="","",VLOOKUP($C2567,Baux!$A:$K,7,FALSE))</f>
        <v/>
      </c>
      <c r="J2567" s="13" t="str">
        <f>IF($C2567="","",$H2567+$I2567)</f>
        <v/>
      </c>
      <c r="K2567" s="13" t="str">
        <f>IF($C2567="","",SUMIFS(Banque_Transactions!$E:$E,Banque_Transactions!$G:$G,$C2567&amp;"-"&amp;$B2567))</f>
        <v/>
      </c>
      <c r="L2567" s="13" t="str">
        <f>IF($C2567="","",$J2567-$K2567)</f>
        <v/>
      </c>
      <c r="M2567" t="str">
        <f>IF($C2567="","",IF($L2567&lt;=0,"Payé",IF($K2567=0,"Impayé","Partiel")))</f>
        <v/>
      </c>
    </row>
    <row r="2568" spans="1:13" ht="15">
      <c r="A2568" s="17"/>
      <c r="B2568" t="str">
        <f>IF($A2568="","",YEAR($A2568)*100+MONTH($A2568))</f>
        <v/>
      </c>
      <c r="D2568" t="str">
        <f>IF($C2568="","",VLOOKUP($C2568,Baux!$A:$K,2,FALSE))</f>
        <v/>
      </c>
      <c r="E2568" t="str">
        <f>IF($C2568="","",VLOOKUP(VLOOKUP($C2568,Baux!$A:$K,3,FALSE),Locataires!$A:$I,2,FALSE))</f>
        <v/>
      </c>
      <c r="F2568" t="str">
        <f>IF($C2568="","",VLOOKUP($C2568,Baux!$A:$K,8,FALSE))</f>
        <v/>
      </c>
      <c r="G2568" s="12" t="str">
        <f>IF(OR($A2568="",$F2568=""),"",DATE(YEAR($A2568),MONTH($A2568),$F2568))</f>
        <v/>
      </c>
      <c r="H2568" s="13" t="str">
        <f>IF($C2568="","",VLOOKUP($C2568,Baux!$A:$K,6,FALSE))</f>
        <v/>
      </c>
      <c r="I2568" s="13" t="str">
        <f>IF($C2568="","",VLOOKUP($C2568,Baux!$A:$K,7,FALSE))</f>
        <v/>
      </c>
      <c r="J2568" s="13" t="str">
        <f>IF($C2568="","",$H2568+$I2568)</f>
        <v/>
      </c>
      <c r="K2568" s="13" t="str">
        <f>IF($C2568="","",SUMIFS(Banque_Transactions!$E:$E,Banque_Transactions!$G:$G,$C2568&amp;"-"&amp;$B2568))</f>
        <v/>
      </c>
      <c r="L2568" s="13" t="str">
        <f>IF($C2568="","",$J2568-$K2568)</f>
        <v/>
      </c>
      <c r="M2568" t="str">
        <f>IF($C2568="","",IF($L2568&lt;=0,"Payé",IF($K2568=0,"Impayé","Partiel")))</f>
        <v/>
      </c>
    </row>
    <row r="2569" spans="1:13" ht="15">
      <c r="A2569" s="17"/>
      <c r="B2569" t="str">
        <f>IF($A2569="","",YEAR($A2569)*100+MONTH($A2569))</f>
        <v/>
      </c>
      <c r="D2569" t="str">
        <f>IF($C2569="","",VLOOKUP($C2569,Baux!$A:$K,2,FALSE))</f>
        <v/>
      </c>
      <c r="E2569" t="str">
        <f>IF($C2569="","",VLOOKUP(VLOOKUP($C2569,Baux!$A:$K,3,FALSE),Locataires!$A:$I,2,FALSE))</f>
        <v/>
      </c>
      <c r="F2569" t="str">
        <f>IF($C2569="","",VLOOKUP($C2569,Baux!$A:$K,8,FALSE))</f>
        <v/>
      </c>
      <c r="G2569" s="12" t="str">
        <f>IF(OR($A2569="",$F2569=""),"",DATE(YEAR($A2569),MONTH($A2569),$F2569))</f>
        <v/>
      </c>
      <c r="H2569" s="13" t="str">
        <f>IF($C2569="","",VLOOKUP($C2569,Baux!$A:$K,6,FALSE))</f>
        <v/>
      </c>
      <c r="I2569" s="13" t="str">
        <f>IF($C2569="","",VLOOKUP($C2569,Baux!$A:$K,7,FALSE))</f>
        <v/>
      </c>
      <c r="J2569" s="13" t="str">
        <f>IF($C2569="","",$H2569+$I2569)</f>
        <v/>
      </c>
      <c r="K2569" s="13" t="str">
        <f>IF($C2569="","",SUMIFS(Banque_Transactions!$E:$E,Banque_Transactions!$G:$G,$C2569&amp;"-"&amp;$B2569))</f>
        <v/>
      </c>
      <c r="L2569" s="13" t="str">
        <f>IF($C2569="","",$J2569-$K2569)</f>
        <v/>
      </c>
      <c r="M2569" t="str">
        <f>IF($C2569="","",IF($L2569&lt;=0,"Payé",IF($K2569=0,"Impayé","Partiel")))</f>
        <v/>
      </c>
    </row>
    <row r="2570" spans="1:13" ht="15">
      <c r="A2570" s="17"/>
      <c r="B2570" t="str">
        <f>IF($A2570="","",YEAR($A2570)*100+MONTH($A2570))</f>
        <v/>
      </c>
      <c r="D2570" t="str">
        <f>IF($C2570="","",VLOOKUP($C2570,Baux!$A:$K,2,FALSE))</f>
        <v/>
      </c>
      <c r="E2570" t="str">
        <f>IF($C2570="","",VLOOKUP(VLOOKUP($C2570,Baux!$A:$K,3,FALSE),Locataires!$A:$I,2,FALSE))</f>
        <v/>
      </c>
      <c r="F2570" t="str">
        <f>IF($C2570="","",VLOOKUP($C2570,Baux!$A:$K,8,FALSE))</f>
        <v/>
      </c>
      <c r="G2570" s="12" t="str">
        <f>IF(OR($A2570="",$F2570=""),"",DATE(YEAR($A2570),MONTH($A2570),$F2570))</f>
        <v/>
      </c>
      <c r="H2570" s="13" t="str">
        <f>IF($C2570="","",VLOOKUP($C2570,Baux!$A:$K,6,FALSE))</f>
        <v/>
      </c>
      <c r="I2570" s="13" t="str">
        <f>IF($C2570="","",VLOOKUP($C2570,Baux!$A:$K,7,FALSE))</f>
        <v/>
      </c>
      <c r="J2570" s="13" t="str">
        <f>IF($C2570="","",$H2570+$I2570)</f>
        <v/>
      </c>
      <c r="K2570" s="13" t="str">
        <f>IF($C2570="","",SUMIFS(Banque_Transactions!$E:$E,Banque_Transactions!$G:$G,$C2570&amp;"-"&amp;$B2570))</f>
        <v/>
      </c>
      <c r="L2570" s="13" t="str">
        <f>IF($C2570="","",$J2570-$K2570)</f>
        <v/>
      </c>
      <c r="M2570" t="str">
        <f>IF($C2570="","",IF($L2570&lt;=0,"Payé",IF($K2570=0,"Impayé","Partiel")))</f>
        <v/>
      </c>
    </row>
    <row r="2571" spans="1:13" ht="15">
      <c r="A2571" s="17"/>
      <c r="B2571" t="str">
        <f>IF($A2571="","",YEAR($A2571)*100+MONTH($A2571))</f>
        <v/>
      </c>
      <c r="D2571" t="str">
        <f>IF($C2571="","",VLOOKUP($C2571,Baux!$A:$K,2,FALSE))</f>
        <v/>
      </c>
      <c r="E2571" t="str">
        <f>IF($C2571="","",VLOOKUP(VLOOKUP($C2571,Baux!$A:$K,3,FALSE),Locataires!$A:$I,2,FALSE))</f>
        <v/>
      </c>
      <c r="F2571" t="str">
        <f>IF($C2571="","",VLOOKUP($C2571,Baux!$A:$K,8,FALSE))</f>
        <v/>
      </c>
      <c r="G2571" s="12" t="str">
        <f>IF(OR($A2571="",$F2571=""),"",DATE(YEAR($A2571),MONTH($A2571),$F2571))</f>
        <v/>
      </c>
      <c r="H2571" s="13" t="str">
        <f>IF($C2571="","",VLOOKUP($C2571,Baux!$A:$K,6,FALSE))</f>
        <v/>
      </c>
      <c r="I2571" s="13" t="str">
        <f>IF($C2571="","",VLOOKUP($C2571,Baux!$A:$K,7,FALSE))</f>
        <v/>
      </c>
      <c r="J2571" s="13" t="str">
        <f>IF($C2571="","",$H2571+$I2571)</f>
        <v/>
      </c>
      <c r="K2571" s="13" t="str">
        <f>IF($C2571="","",SUMIFS(Banque_Transactions!$E:$E,Banque_Transactions!$G:$G,$C2571&amp;"-"&amp;$B2571))</f>
        <v/>
      </c>
      <c r="L2571" s="13" t="str">
        <f>IF($C2571="","",$J2571-$K2571)</f>
        <v/>
      </c>
      <c r="M2571" t="str">
        <f>IF($C2571="","",IF($L2571&lt;=0,"Payé",IF($K2571=0,"Impayé","Partiel")))</f>
        <v/>
      </c>
    </row>
    <row r="2572" spans="1:13" ht="15">
      <c r="A2572" s="17"/>
      <c r="B2572" t="str">
        <f>IF($A2572="","",YEAR($A2572)*100+MONTH($A2572))</f>
        <v/>
      </c>
      <c r="D2572" t="str">
        <f>IF($C2572="","",VLOOKUP($C2572,Baux!$A:$K,2,FALSE))</f>
        <v/>
      </c>
      <c r="E2572" t="str">
        <f>IF($C2572="","",VLOOKUP(VLOOKUP($C2572,Baux!$A:$K,3,FALSE),Locataires!$A:$I,2,FALSE))</f>
        <v/>
      </c>
      <c r="F2572" t="str">
        <f>IF($C2572="","",VLOOKUP($C2572,Baux!$A:$K,8,FALSE))</f>
        <v/>
      </c>
      <c r="G2572" s="12" t="str">
        <f>IF(OR($A2572="",$F2572=""),"",DATE(YEAR($A2572),MONTH($A2572),$F2572))</f>
        <v/>
      </c>
      <c r="H2572" s="13" t="str">
        <f>IF($C2572="","",VLOOKUP($C2572,Baux!$A:$K,6,FALSE))</f>
        <v/>
      </c>
      <c r="I2572" s="13" t="str">
        <f>IF($C2572="","",VLOOKUP($C2572,Baux!$A:$K,7,FALSE))</f>
        <v/>
      </c>
      <c r="J2572" s="13" t="str">
        <f>IF($C2572="","",$H2572+$I2572)</f>
        <v/>
      </c>
      <c r="K2572" s="13" t="str">
        <f>IF($C2572="","",SUMIFS(Banque_Transactions!$E:$E,Banque_Transactions!$G:$G,$C2572&amp;"-"&amp;$B2572))</f>
        <v/>
      </c>
      <c r="L2572" s="13" t="str">
        <f>IF($C2572="","",$J2572-$K2572)</f>
        <v/>
      </c>
      <c r="M2572" t="str">
        <f>IF($C2572="","",IF($L2572&lt;=0,"Payé",IF($K2572=0,"Impayé","Partiel")))</f>
        <v/>
      </c>
    </row>
    <row r="2573" spans="1:13" ht="15">
      <c r="A2573" s="17"/>
      <c r="B2573" t="str">
        <f>IF($A2573="","",YEAR($A2573)*100+MONTH($A2573))</f>
        <v/>
      </c>
      <c r="D2573" t="str">
        <f>IF($C2573="","",VLOOKUP($C2573,Baux!$A:$K,2,FALSE))</f>
        <v/>
      </c>
      <c r="E2573" t="str">
        <f>IF($C2573="","",VLOOKUP(VLOOKUP($C2573,Baux!$A:$K,3,FALSE),Locataires!$A:$I,2,FALSE))</f>
        <v/>
      </c>
      <c r="F2573" t="str">
        <f>IF($C2573="","",VLOOKUP($C2573,Baux!$A:$K,8,FALSE))</f>
        <v/>
      </c>
      <c r="G2573" s="12" t="str">
        <f>IF(OR($A2573="",$F2573=""),"",DATE(YEAR($A2573),MONTH($A2573),$F2573))</f>
        <v/>
      </c>
      <c r="H2573" s="13" t="str">
        <f>IF($C2573="","",VLOOKUP($C2573,Baux!$A:$K,6,FALSE))</f>
        <v/>
      </c>
      <c r="I2573" s="13" t="str">
        <f>IF($C2573="","",VLOOKUP($C2573,Baux!$A:$K,7,FALSE))</f>
        <v/>
      </c>
      <c r="J2573" s="13" t="str">
        <f>IF($C2573="","",$H2573+$I2573)</f>
        <v/>
      </c>
      <c r="K2573" s="13" t="str">
        <f>IF($C2573="","",SUMIFS(Banque_Transactions!$E:$E,Banque_Transactions!$G:$G,$C2573&amp;"-"&amp;$B2573))</f>
        <v/>
      </c>
      <c r="L2573" s="13" t="str">
        <f>IF($C2573="","",$J2573-$K2573)</f>
        <v/>
      </c>
      <c r="M2573" t="str">
        <f>IF($C2573="","",IF($L2573&lt;=0,"Payé",IF($K2573=0,"Impayé","Partiel")))</f>
        <v/>
      </c>
    </row>
    <row r="2574" spans="1:13" ht="15">
      <c r="A2574" s="17"/>
      <c r="B2574" t="str">
        <f>IF($A2574="","",YEAR($A2574)*100+MONTH($A2574))</f>
        <v/>
      </c>
      <c r="D2574" t="str">
        <f>IF($C2574="","",VLOOKUP($C2574,Baux!$A:$K,2,FALSE))</f>
        <v/>
      </c>
      <c r="E2574" t="str">
        <f>IF($C2574="","",VLOOKUP(VLOOKUP($C2574,Baux!$A:$K,3,FALSE),Locataires!$A:$I,2,FALSE))</f>
        <v/>
      </c>
      <c r="F2574" t="str">
        <f>IF($C2574="","",VLOOKUP($C2574,Baux!$A:$K,8,FALSE))</f>
        <v/>
      </c>
      <c r="G2574" s="12" t="str">
        <f>IF(OR($A2574="",$F2574=""),"",DATE(YEAR($A2574),MONTH($A2574),$F2574))</f>
        <v/>
      </c>
      <c r="H2574" s="13" t="str">
        <f>IF($C2574="","",VLOOKUP($C2574,Baux!$A:$K,6,FALSE))</f>
        <v/>
      </c>
      <c r="I2574" s="13" t="str">
        <f>IF($C2574="","",VLOOKUP($C2574,Baux!$A:$K,7,FALSE))</f>
        <v/>
      </c>
      <c r="J2574" s="13" t="str">
        <f>IF($C2574="","",$H2574+$I2574)</f>
        <v/>
      </c>
      <c r="K2574" s="13" t="str">
        <f>IF($C2574="","",SUMIFS(Banque_Transactions!$E:$E,Banque_Transactions!$G:$G,$C2574&amp;"-"&amp;$B2574))</f>
        <v/>
      </c>
      <c r="L2574" s="13" t="str">
        <f>IF($C2574="","",$J2574-$K2574)</f>
        <v/>
      </c>
      <c r="M2574" t="str">
        <f>IF($C2574="","",IF($L2574&lt;=0,"Payé",IF($K2574=0,"Impayé","Partiel")))</f>
        <v/>
      </c>
    </row>
    <row r="2575" spans="1:13" ht="15">
      <c r="A2575" s="17"/>
      <c r="B2575" t="str">
        <f>IF($A2575="","",YEAR($A2575)*100+MONTH($A2575))</f>
        <v/>
      </c>
      <c r="D2575" t="str">
        <f>IF($C2575="","",VLOOKUP($C2575,Baux!$A:$K,2,FALSE))</f>
        <v/>
      </c>
      <c r="E2575" t="str">
        <f>IF($C2575="","",VLOOKUP(VLOOKUP($C2575,Baux!$A:$K,3,FALSE),Locataires!$A:$I,2,FALSE))</f>
        <v/>
      </c>
      <c r="F2575" t="str">
        <f>IF($C2575="","",VLOOKUP($C2575,Baux!$A:$K,8,FALSE))</f>
        <v/>
      </c>
      <c r="G2575" s="12" t="str">
        <f>IF(OR($A2575="",$F2575=""),"",DATE(YEAR($A2575),MONTH($A2575),$F2575))</f>
        <v/>
      </c>
      <c r="H2575" s="13" t="str">
        <f>IF($C2575="","",VLOOKUP($C2575,Baux!$A:$K,6,FALSE))</f>
        <v/>
      </c>
      <c r="I2575" s="13" t="str">
        <f>IF($C2575="","",VLOOKUP($C2575,Baux!$A:$K,7,FALSE))</f>
        <v/>
      </c>
      <c r="J2575" s="13" t="str">
        <f>IF($C2575="","",$H2575+$I2575)</f>
        <v/>
      </c>
      <c r="K2575" s="13" t="str">
        <f>IF($C2575="","",SUMIFS(Banque_Transactions!$E:$E,Banque_Transactions!$G:$G,$C2575&amp;"-"&amp;$B2575))</f>
        <v/>
      </c>
      <c r="L2575" s="13" t="str">
        <f>IF($C2575="","",$J2575-$K2575)</f>
        <v/>
      </c>
      <c r="M2575" t="str">
        <f>IF($C2575="","",IF($L2575&lt;=0,"Payé",IF($K2575=0,"Impayé","Partiel")))</f>
        <v/>
      </c>
    </row>
    <row r="2576" spans="1:13" ht="15">
      <c r="A2576" s="17"/>
      <c r="B2576" t="str">
        <f>IF($A2576="","",YEAR($A2576)*100+MONTH($A2576))</f>
        <v/>
      </c>
      <c r="D2576" t="str">
        <f>IF($C2576="","",VLOOKUP($C2576,Baux!$A:$K,2,FALSE))</f>
        <v/>
      </c>
      <c r="E2576" t="str">
        <f>IF($C2576="","",VLOOKUP(VLOOKUP($C2576,Baux!$A:$K,3,FALSE),Locataires!$A:$I,2,FALSE))</f>
        <v/>
      </c>
      <c r="F2576" t="str">
        <f>IF($C2576="","",VLOOKUP($C2576,Baux!$A:$K,8,FALSE))</f>
        <v/>
      </c>
      <c r="G2576" s="12" t="str">
        <f>IF(OR($A2576="",$F2576=""),"",DATE(YEAR($A2576),MONTH($A2576),$F2576))</f>
        <v/>
      </c>
      <c r="H2576" s="13" t="str">
        <f>IF($C2576="","",VLOOKUP($C2576,Baux!$A:$K,6,FALSE))</f>
        <v/>
      </c>
      <c r="I2576" s="13" t="str">
        <f>IF($C2576="","",VLOOKUP($C2576,Baux!$A:$K,7,FALSE))</f>
        <v/>
      </c>
      <c r="J2576" s="13" t="str">
        <f>IF($C2576="","",$H2576+$I2576)</f>
        <v/>
      </c>
      <c r="K2576" s="13" t="str">
        <f>IF($C2576="","",SUMIFS(Banque_Transactions!$E:$E,Banque_Transactions!$G:$G,$C2576&amp;"-"&amp;$B2576))</f>
        <v/>
      </c>
      <c r="L2576" s="13" t="str">
        <f>IF($C2576="","",$J2576-$K2576)</f>
        <v/>
      </c>
      <c r="M2576" t="str">
        <f>IF($C2576="","",IF($L2576&lt;=0,"Payé",IF($K2576=0,"Impayé","Partiel")))</f>
        <v/>
      </c>
    </row>
    <row r="2577" spans="1:13" ht="15">
      <c r="A2577" s="17"/>
      <c r="B2577" t="str">
        <f>IF($A2577="","",YEAR($A2577)*100+MONTH($A2577))</f>
        <v/>
      </c>
      <c r="D2577" t="str">
        <f>IF($C2577="","",VLOOKUP($C2577,Baux!$A:$K,2,FALSE))</f>
        <v/>
      </c>
      <c r="E2577" t="str">
        <f>IF($C2577="","",VLOOKUP(VLOOKUP($C2577,Baux!$A:$K,3,FALSE),Locataires!$A:$I,2,FALSE))</f>
        <v/>
      </c>
      <c r="F2577" t="str">
        <f>IF($C2577="","",VLOOKUP($C2577,Baux!$A:$K,8,FALSE))</f>
        <v/>
      </c>
      <c r="G2577" s="12" t="str">
        <f>IF(OR($A2577="",$F2577=""),"",DATE(YEAR($A2577),MONTH($A2577),$F2577))</f>
        <v/>
      </c>
      <c r="H2577" s="13" t="str">
        <f>IF($C2577="","",VLOOKUP($C2577,Baux!$A:$K,6,FALSE))</f>
        <v/>
      </c>
      <c r="I2577" s="13" t="str">
        <f>IF($C2577="","",VLOOKUP($C2577,Baux!$A:$K,7,FALSE))</f>
        <v/>
      </c>
      <c r="J2577" s="13" t="str">
        <f>IF($C2577="","",$H2577+$I2577)</f>
        <v/>
      </c>
      <c r="K2577" s="13" t="str">
        <f>IF($C2577="","",SUMIFS(Banque_Transactions!$E:$E,Banque_Transactions!$G:$G,$C2577&amp;"-"&amp;$B2577))</f>
        <v/>
      </c>
      <c r="L2577" s="13" t="str">
        <f>IF($C2577="","",$J2577-$K2577)</f>
        <v/>
      </c>
      <c r="M2577" t="str">
        <f>IF($C2577="","",IF($L2577&lt;=0,"Payé",IF($K2577=0,"Impayé","Partiel")))</f>
        <v/>
      </c>
    </row>
    <row r="2578" spans="1:13" ht="15">
      <c r="A2578" s="17"/>
      <c r="B2578" t="str">
        <f>IF($A2578="","",YEAR($A2578)*100+MONTH($A2578))</f>
        <v/>
      </c>
      <c r="D2578" t="str">
        <f>IF($C2578="","",VLOOKUP($C2578,Baux!$A:$K,2,FALSE))</f>
        <v/>
      </c>
      <c r="E2578" t="str">
        <f>IF($C2578="","",VLOOKUP(VLOOKUP($C2578,Baux!$A:$K,3,FALSE),Locataires!$A:$I,2,FALSE))</f>
        <v/>
      </c>
      <c r="F2578" t="str">
        <f>IF($C2578="","",VLOOKUP($C2578,Baux!$A:$K,8,FALSE))</f>
        <v/>
      </c>
      <c r="G2578" s="12" t="str">
        <f>IF(OR($A2578="",$F2578=""),"",DATE(YEAR($A2578),MONTH($A2578),$F2578))</f>
        <v/>
      </c>
      <c r="H2578" s="13" t="str">
        <f>IF($C2578="","",VLOOKUP($C2578,Baux!$A:$K,6,FALSE))</f>
        <v/>
      </c>
      <c r="I2578" s="13" t="str">
        <f>IF($C2578="","",VLOOKUP($C2578,Baux!$A:$K,7,FALSE))</f>
        <v/>
      </c>
      <c r="J2578" s="13" t="str">
        <f>IF($C2578="","",$H2578+$I2578)</f>
        <v/>
      </c>
      <c r="K2578" s="13" t="str">
        <f>IF($C2578="","",SUMIFS(Banque_Transactions!$E:$E,Banque_Transactions!$G:$G,$C2578&amp;"-"&amp;$B2578))</f>
        <v/>
      </c>
      <c r="L2578" s="13" t="str">
        <f>IF($C2578="","",$J2578-$K2578)</f>
        <v/>
      </c>
      <c r="M2578" t="str">
        <f>IF($C2578="","",IF($L2578&lt;=0,"Payé",IF($K2578=0,"Impayé","Partiel")))</f>
        <v/>
      </c>
    </row>
    <row r="2579" spans="1:13" ht="15">
      <c r="A2579" s="17"/>
      <c r="B2579" t="str">
        <f>IF($A2579="","",YEAR($A2579)*100+MONTH($A2579))</f>
        <v/>
      </c>
      <c r="D2579" t="str">
        <f>IF($C2579="","",VLOOKUP($C2579,Baux!$A:$K,2,FALSE))</f>
        <v/>
      </c>
      <c r="E2579" t="str">
        <f>IF($C2579="","",VLOOKUP(VLOOKUP($C2579,Baux!$A:$K,3,FALSE),Locataires!$A:$I,2,FALSE))</f>
        <v/>
      </c>
      <c r="F2579" t="str">
        <f>IF($C2579="","",VLOOKUP($C2579,Baux!$A:$K,8,FALSE))</f>
        <v/>
      </c>
      <c r="G2579" s="12" t="str">
        <f>IF(OR($A2579="",$F2579=""),"",DATE(YEAR($A2579),MONTH($A2579),$F2579))</f>
        <v/>
      </c>
      <c r="H2579" s="13" t="str">
        <f>IF($C2579="","",VLOOKUP($C2579,Baux!$A:$K,6,FALSE))</f>
        <v/>
      </c>
      <c r="I2579" s="13" t="str">
        <f>IF($C2579="","",VLOOKUP($C2579,Baux!$A:$K,7,FALSE))</f>
        <v/>
      </c>
      <c r="J2579" s="13" t="str">
        <f>IF($C2579="","",$H2579+$I2579)</f>
        <v/>
      </c>
      <c r="K2579" s="13" t="str">
        <f>IF($C2579="","",SUMIFS(Banque_Transactions!$E:$E,Banque_Transactions!$G:$G,$C2579&amp;"-"&amp;$B2579))</f>
        <v/>
      </c>
      <c r="L2579" s="13" t="str">
        <f>IF($C2579="","",$J2579-$K2579)</f>
        <v/>
      </c>
      <c r="M2579" t="str">
        <f>IF($C2579="","",IF($L2579&lt;=0,"Payé",IF($K2579=0,"Impayé","Partiel")))</f>
        <v/>
      </c>
    </row>
    <row r="2580" spans="1:13" ht="15">
      <c r="A2580" s="17"/>
      <c r="B2580" t="str">
        <f>IF($A2580="","",YEAR($A2580)*100+MONTH($A2580))</f>
        <v/>
      </c>
      <c r="D2580" t="str">
        <f>IF($C2580="","",VLOOKUP($C2580,Baux!$A:$K,2,FALSE))</f>
        <v/>
      </c>
      <c r="E2580" t="str">
        <f>IF($C2580="","",VLOOKUP(VLOOKUP($C2580,Baux!$A:$K,3,FALSE),Locataires!$A:$I,2,FALSE))</f>
        <v/>
      </c>
      <c r="F2580" t="str">
        <f>IF($C2580="","",VLOOKUP($C2580,Baux!$A:$K,8,FALSE))</f>
        <v/>
      </c>
      <c r="G2580" s="12" t="str">
        <f>IF(OR($A2580="",$F2580=""),"",DATE(YEAR($A2580),MONTH($A2580),$F2580))</f>
        <v/>
      </c>
      <c r="H2580" s="13" t="str">
        <f>IF($C2580="","",VLOOKUP($C2580,Baux!$A:$K,6,FALSE))</f>
        <v/>
      </c>
      <c r="I2580" s="13" t="str">
        <f>IF($C2580="","",VLOOKUP($C2580,Baux!$A:$K,7,FALSE))</f>
        <v/>
      </c>
      <c r="J2580" s="13" t="str">
        <f>IF($C2580="","",$H2580+$I2580)</f>
        <v/>
      </c>
      <c r="K2580" s="13" t="str">
        <f>IF($C2580="","",SUMIFS(Banque_Transactions!$E:$E,Banque_Transactions!$G:$G,$C2580&amp;"-"&amp;$B2580))</f>
        <v/>
      </c>
      <c r="L2580" s="13" t="str">
        <f>IF($C2580="","",$J2580-$K2580)</f>
        <v/>
      </c>
      <c r="M2580" t="str">
        <f>IF($C2580="","",IF($L2580&lt;=0,"Payé",IF($K2580=0,"Impayé","Partiel")))</f>
        <v/>
      </c>
    </row>
    <row r="2581" spans="1:13" ht="15">
      <c r="A2581" s="17"/>
      <c r="B2581" t="str">
        <f>IF($A2581="","",YEAR($A2581)*100+MONTH($A2581))</f>
        <v/>
      </c>
      <c r="D2581" t="str">
        <f>IF($C2581="","",VLOOKUP($C2581,Baux!$A:$K,2,FALSE))</f>
        <v/>
      </c>
      <c r="E2581" t="str">
        <f>IF($C2581="","",VLOOKUP(VLOOKUP($C2581,Baux!$A:$K,3,FALSE),Locataires!$A:$I,2,FALSE))</f>
        <v/>
      </c>
      <c r="F2581" t="str">
        <f>IF($C2581="","",VLOOKUP($C2581,Baux!$A:$K,8,FALSE))</f>
        <v/>
      </c>
      <c r="G2581" s="12" t="str">
        <f>IF(OR($A2581="",$F2581=""),"",DATE(YEAR($A2581),MONTH($A2581),$F2581))</f>
        <v/>
      </c>
      <c r="H2581" s="13" t="str">
        <f>IF($C2581="","",VLOOKUP($C2581,Baux!$A:$K,6,FALSE))</f>
        <v/>
      </c>
      <c r="I2581" s="13" t="str">
        <f>IF($C2581="","",VLOOKUP($C2581,Baux!$A:$K,7,FALSE))</f>
        <v/>
      </c>
      <c r="J2581" s="13" t="str">
        <f>IF($C2581="","",$H2581+$I2581)</f>
        <v/>
      </c>
      <c r="K2581" s="13" t="str">
        <f>IF($C2581="","",SUMIFS(Banque_Transactions!$E:$E,Banque_Transactions!$G:$G,$C2581&amp;"-"&amp;$B2581))</f>
        <v/>
      </c>
      <c r="L2581" s="13" t="str">
        <f>IF($C2581="","",$J2581-$K2581)</f>
        <v/>
      </c>
      <c r="M2581" t="str">
        <f>IF($C2581="","",IF($L2581&lt;=0,"Payé",IF($K2581=0,"Impayé","Partiel")))</f>
        <v/>
      </c>
    </row>
    <row r="2582" spans="1:13" ht="15">
      <c r="A2582" s="17"/>
      <c r="B2582" t="str">
        <f>IF($A2582="","",YEAR($A2582)*100+MONTH($A2582))</f>
        <v/>
      </c>
      <c r="D2582" t="str">
        <f>IF($C2582="","",VLOOKUP($C2582,Baux!$A:$K,2,FALSE))</f>
        <v/>
      </c>
      <c r="E2582" t="str">
        <f>IF($C2582="","",VLOOKUP(VLOOKUP($C2582,Baux!$A:$K,3,FALSE),Locataires!$A:$I,2,FALSE))</f>
        <v/>
      </c>
      <c r="F2582" t="str">
        <f>IF($C2582="","",VLOOKUP($C2582,Baux!$A:$K,8,FALSE))</f>
        <v/>
      </c>
      <c r="G2582" s="12" t="str">
        <f>IF(OR($A2582="",$F2582=""),"",DATE(YEAR($A2582),MONTH($A2582),$F2582))</f>
        <v/>
      </c>
      <c r="H2582" s="13" t="str">
        <f>IF($C2582="","",VLOOKUP($C2582,Baux!$A:$K,6,FALSE))</f>
        <v/>
      </c>
      <c r="I2582" s="13" t="str">
        <f>IF($C2582="","",VLOOKUP($C2582,Baux!$A:$K,7,FALSE))</f>
        <v/>
      </c>
      <c r="J2582" s="13" t="str">
        <f>IF($C2582="","",$H2582+$I2582)</f>
        <v/>
      </c>
      <c r="K2582" s="13" t="str">
        <f>IF($C2582="","",SUMIFS(Banque_Transactions!$E:$E,Banque_Transactions!$G:$G,$C2582&amp;"-"&amp;$B2582))</f>
        <v/>
      </c>
      <c r="L2582" s="13" t="str">
        <f>IF($C2582="","",$J2582-$K2582)</f>
        <v/>
      </c>
      <c r="M2582" t="str">
        <f>IF($C2582="","",IF($L2582&lt;=0,"Payé",IF($K2582=0,"Impayé","Partiel")))</f>
        <v/>
      </c>
    </row>
    <row r="2583" spans="1:13" ht="15">
      <c r="A2583" s="17"/>
      <c r="B2583" t="str">
        <f>IF($A2583="","",YEAR($A2583)*100+MONTH($A2583))</f>
        <v/>
      </c>
      <c r="D2583" t="str">
        <f>IF($C2583="","",VLOOKUP($C2583,Baux!$A:$K,2,FALSE))</f>
        <v/>
      </c>
      <c r="E2583" t="str">
        <f>IF($C2583="","",VLOOKUP(VLOOKUP($C2583,Baux!$A:$K,3,FALSE),Locataires!$A:$I,2,FALSE))</f>
        <v/>
      </c>
      <c r="F2583" t="str">
        <f>IF($C2583="","",VLOOKUP($C2583,Baux!$A:$K,8,FALSE))</f>
        <v/>
      </c>
      <c r="G2583" s="12" t="str">
        <f>IF(OR($A2583="",$F2583=""),"",DATE(YEAR($A2583),MONTH($A2583),$F2583))</f>
        <v/>
      </c>
      <c r="H2583" s="13" t="str">
        <f>IF($C2583="","",VLOOKUP($C2583,Baux!$A:$K,6,FALSE))</f>
        <v/>
      </c>
      <c r="I2583" s="13" t="str">
        <f>IF($C2583="","",VLOOKUP($C2583,Baux!$A:$K,7,FALSE))</f>
        <v/>
      </c>
      <c r="J2583" s="13" t="str">
        <f>IF($C2583="","",$H2583+$I2583)</f>
        <v/>
      </c>
      <c r="K2583" s="13" t="str">
        <f>IF($C2583="","",SUMIFS(Banque_Transactions!$E:$E,Banque_Transactions!$G:$G,$C2583&amp;"-"&amp;$B2583))</f>
        <v/>
      </c>
      <c r="L2583" s="13" t="str">
        <f>IF($C2583="","",$J2583-$K2583)</f>
        <v/>
      </c>
      <c r="M2583" t="str">
        <f>IF($C2583="","",IF($L2583&lt;=0,"Payé",IF($K2583=0,"Impayé","Partiel")))</f>
        <v/>
      </c>
    </row>
    <row r="2584" spans="1:13" ht="15">
      <c r="A2584" s="17"/>
      <c r="B2584" t="str">
        <f>IF($A2584="","",YEAR($A2584)*100+MONTH($A2584))</f>
        <v/>
      </c>
      <c r="D2584" t="str">
        <f>IF($C2584="","",VLOOKUP($C2584,Baux!$A:$K,2,FALSE))</f>
        <v/>
      </c>
      <c r="E2584" t="str">
        <f>IF($C2584="","",VLOOKUP(VLOOKUP($C2584,Baux!$A:$K,3,FALSE),Locataires!$A:$I,2,FALSE))</f>
        <v/>
      </c>
      <c r="F2584" t="str">
        <f>IF($C2584="","",VLOOKUP($C2584,Baux!$A:$K,8,FALSE))</f>
        <v/>
      </c>
      <c r="G2584" s="12" t="str">
        <f>IF(OR($A2584="",$F2584=""),"",DATE(YEAR($A2584),MONTH($A2584),$F2584))</f>
        <v/>
      </c>
      <c r="H2584" s="13" t="str">
        <f>IF($C2584="","",VLOOKUP($C2584,Baux!$A:$K,6,FALSE))</f>
        <v/>
      </c>
      <c r="I2584" s="13" t="str">
        <f>IF($C2584="","",VLOOKUP($C2584,Baux!$A:$K,7,FALSE))</f>
        <v/>
      </c>
      <c r="J2584" s="13" t="str">
        <f>IF($C2584="","",$H2584+$I2584)</f>
        <v/>
      </c>
      <c r="K2584" s="13" t="str">
        <f>IF($C2584="","",SUMIFS(Banque_Transactions!$E:$E,Banque_Transactions!$G:$G,$C2584&amp;"-"&amp;$B2584))</f>
        <v/>
      </c>
      <c r="L2584" s="13" t="str">
        <f>IF($C2584="","",$J2584-$K2584)</f>
        <v/>
      </c>
      <c r="M2584" t="str">
        <f>IF($C2584="","",IF($L2584&lt;=0,"Payé",IF($K2584=0,"Impayé","Partiel")))</f>
        <v/>
      </c>
    </row>
    <row r="2585" spans="1:13" ht="15">
      <c r="A2585" s="17"/>
      <c r="B2585" t="str">
        <f>IF($A2585="","",YEAR($A2585)*100+MONTH($A2585))</f>
        <v/>
      </c>
      <c r="D2585" t="str">
        <f>IF($C2585="","",VLOOKUP($C2585,Baux!$A:$K,2,FALSE))</f>
        <v/>
      </c>
      <c r="E2585" t="str">
        <f>IF($C2585="","",VLOOKUP(VLOOKUP($C2585,Baux!$A:$K,3,FALSE),Locataires!$A:$I,2,FALSE))</f>
        <v/>
      </c>
      <c r="F2585" t="str">
        <f>IF($C2585="","",VLOOKUP($C2585,Baux!$A:$K,8,FALSE))</f>
        <v/>
      </c>
      <c r="G2585" s="12" t="str">
        <f>IF(OR($A2585="",$F2585=""),"",DATE(YEAR($A2585),MONTH($A2585),$F2585))</f>
        <v/>
      </c>
      <c r="H2585" s="13" t="str">
        <f>IF($C2585="","",VLOOKUP($C2585,Baux!$A:$K,6,FALSE))</f>
        <v/>
      </c>
      <c r="I2585" s="13" t="str">
        <f>IF($C2585="","",VLOOKUP($C2585,Baux!$A:$K,7,FALSE))</f>
        <v/>
      </c>
      <c r="J2585" s="13" t="str">
        <f>IF($C2585="","",$H2585+$I2585)</f>
        <v/>
      </c>
      <c r="K2585" s="13" t="str">
        <f>IF($C2585="","",SUMIFS(Banque_Transactions!$E:$E,Banque_Transactions!$G:$G,$C2585&amp;"-"&amp;$B2585))</f>
        <v/>
      </c>
      <c r="L2585" s="13" t="str">
        <f>IF($C2585="","",$J2585-$K2585)</f>
        <v/>
      </c>
      <c r="M2585" t="str">
        <f>IF($C2585="","",IF($L2585&lt;=0,"Payé",IF($K2585=0,"Impayé","Partiel")))</f>
        <v/>
      </c>
    </row>
    <row r="2586" spans="1:13" ht="15">
      <c r="A2586" s="17"/>
      <c r="B2586" t="str">
        <f>IF($A2586="","",YEAR($A2586)*100+MONTH($A2586))</f>
        <v/>
      </c>
      <c r="D2586" t="str">
        <f>IF($C2586="","",VLOOKUP($C2586,Baux!$A:$K,2,FALSE))</f>
        <v/>
      </c>
      <c r="E2586" t="str">
        <f>IF($C2586="","",VLOOKUP(VLOOKUP($C2586,Baux!$A:$K,3,FALSE),Locataires!$A:$I,2,FALSE))</f>
        <v/>
      </c>
      <c r="F2586" t="str">
        <f>IF($C2586="","",VLOOKUP($C2586,Baux!$A:$K,8,FALSE))</f>
        <v/>
      </c>
      <c r="G2586" s="12" t="str">
        <f>IF(OR($A2586="",$F2586=""),"",DATE(YEAR($A2586),MONTH($A2586),$F2586))</f>
        <v/>
      </c>
      <c r="H2586" s="13" t="str">
        <f>IF($C2586="","",VLOOKUP($C2586,Baux!$A:$K,6,FALSE))</f>
        <v/>
      </c>
      <c r="I2586" s="13" t="str">
        <f>IF($C2586="","",VLOOKUP($C2586,Baux!$A:$K,7,FALSE))</f>
        <v/>
      </c>
      <c r="J2586" s="13" t="str">
        <f>IF($C2586="","",$H2586+$I2586)</f>
        <v/>
      </c>
      <c r="K2586" s="13" t="str">
        <f>IF($C2586="","",SUMIFS(Banque_Transactions!$E:$E,Banque_Transactions!$G:$G,$C2586&amp;"-"&amp;$B2586))</f>
        <v/>
      </c>
      <c r="L2586" s="13" t="str">
        <f>IF($C2586="","",$J2586-$K2586)</f>
        <v/>
      </c>
      <c r="M2586" t="str">
        <f>IF($C2586="","",IF($L2586&lt;=0,"Payé",IF($K2586=0,"Impayé","Partiel")))</f>
        <v/>
      </c>
    </row>
    <row r="2587" spans="1:13" ht="15">
      <c r="A2587" s="17"/>
      <c r="B2587" t="str">
        <f>IF($A2587="","",YEAR($A2587)*100+MONTH($A2587))</f>
        <v/>
      </c>
      <c r="D2587" t="str">
        <f>IF($C2587="","",VLOOKUP($C2587,Baux!$A:$K,2,FALSE))</f>
        <v/>
      </c>
      <c r="E2587" t="str">
        <f>IF($C2587="","",VLOOKUP(VLOOKUP($C2587,Baux!$A:$K,3,FALSE),Locataires!$A:$I,2,FALSE))</f>
        <v/>
      </c>
      <c r="F2587" t="str">
        <f>IF($C2587="","",VLOOKUP($C2587,Baux!$A:$K,8,FALSE))</f>
        <v/>
      </c>
      <c r="G2587" s="12" t="str">
        <f>IF(OR($A2587="",$F2587=""),"",DATE(YEAR($A2587),MONTH($A2587),$F2587))</f>
        <v/>
      </c>
      <c r="H2587" s="13" t="str">
        <f>IF($C2587="","",VLOOKUP($C2587,Baux!$A:$K,6,FALSE))</f>
        <v/>
      </c>
      <c r="I2587" s="13" t="str">
        <f>IF($C2587="","",VLOOKUP($C2587,Baux!$A:$K,7,FALSE))</f>
        <v/>
      </c>
      <c r="J2587" s="13" t="str">
        <f>IF($C2587="","",$H2587+$I2587)</f>
        <v/>
      </c>
      <c r="K2587" s="13" t="str">
        <f>IF($C2587="","",SUMIFS(Banque_Transactions!$E:$E,Banque_Transactions!$G:$G,$C2587&amp;"-"&amp;$B2587))</f>
        <v/>
      </c>
      <c r="L2587" s="13" t="str">
        <f>IF($C2587="","",$J2587-$K2587)</f>
        <v/>
      </c>
      <c r="M2587" t="str">
        <f>IF($C2587="","",IF($L2587&lt;=0,"Payé",IF($K2587=0,"Impayé","Partiel")))</f>
        <v/>
      </c>
    </row>
    <row r="2588" spans="1:13" ht="15">
      <c r="A2588" s="17"/>
      <c r="B2588" t="str">
        <f>IF($A2588="","",YEAR($A2588)*100+MONTH($A2588))</f>
        <v/>
      </c>
      <c r="D2588" t="str">
        <f>IF($C2588="","",VLOOKUP($C2588,Baux!$A:$K,2,FALSE))</f>
        <v/>
      </c>
      <c r="E2588" t="str">
        <f>IF($C2588="","",VLOOKUP(VLOOKUP($C2588,Baux!$A:$K,3,FALSE),Locataires!$A:$I,2,FALSE))</f>
        <v/>
      </c>
      <c r="F2588" t="str">
        <f>IF($C2588="","",VLOOKUP($C2588,Baux!$A:$K,8,FALSE))</f>
        <v/>
      </c>
      <c r="G2588" s="12" t="str">
        <f>IF(OR($A2588="",$F2588=""),"",DATE(YEAR($A2588),MONTH($A2588),$F2588))</f>
        <v/>
      </c>
      <c r="H2588" s="13" t="str">
        <f>IF($C2588="","",VLOOKUP($C2588,Baux!$A:$K,6,FALSE))</f>
        <v/>
      </c>
      <c r="I2588" s="13" t="str">
        <f>IF($C2588="","",VLOOKUP($C2588,Baux!$A:$K,7,FALSE))</f>
        <v/>
      </c>
      <c r="J2588" s="13" t="str">
        <f>IF($C2588="","",$H2588+$I2588)</f>
        <v/>
      </c>
      <c r="K2588" s="13" t="str">
        <f>IF($C2588="","",SUMIFS(Banque_Transactions!$E:$E,Banque_Transactions!$G:$G,$C2588&amp;"-"&amp;$B2588))</f>
        <v/>
      </c>
      <c r="L2588" s="13" t="str">
        <f>IF($C2588="","",$J2588-$K2588)</f>
        <v/>
      </c>
      <c r="M2588" t="str">
        <f>IF($C2588="","",IF($L2588&lt;=0,"Payé",IF($K2588=0,"Impayé","Partiel")))</f>
        <v/>
      </c>
    </row>
    <row r="2589" spans="1:13" ht="15">
      <c r="A2589" s="17"/>
      <c r="B2589" t="str">
        <f>IF($A2589="","",YEAR($A2589)*100+MONTH($A2589))</f>
        <v/>
      </c>
      <c r="D2589" t="str">
        <f>IF($C2589="","",VLOOKUP($C2589,Baux!$A:$K,2,FALSE))</f>
        <v/>
      </c>
      <c r="E2589" t="str">
        <f>IF($C2589="","",VLOOKUP(VLOOKUP($C2589,Baux!$A:$K,3,FALSE),Locataires!$A:$I,2,FALSE))</f>
        <v/>
      </c>
      <c r="F2589" t="str">
        <f>IF($C2589="","",VLOOKUP($C2589,Baux!$A:$K,8,FALSE))</f>
        <v/>
      </c>
      <c r="G2589" s="12" t="str">
        <f>IF(OR($A2589="",$F2589=""),"",DATE(YEAR($A2589),MONTH($A2589),$F2589))</f>
        <v/>
      </c>
      <c r="H2589" s="13" t="str">
        <f>IF($C2589="","",VLOOKUP($C2589,Baux!$A:$K,6,FALSE))</f>
        <v/>
      </c>
      <c r="I2589" s="13" t="str">
        <f>IF($C2589="","",VLOOKUP($C2589,Baux!$A:$K,7,FALSE))</f>
        <v/>
      </c>
      <c r="J2589" s="13" t="str">
        <f>IF($C2589="","",$H2589+$I2589)</f>
        <v/>
      </c>
      <c r="K2589" s="13" t="str">
        <f>IF($C2589="","",SUMIFS(Banque_Transactions!$E:$E,Banque_Transactions!$G:$G,$C2589&amp;"-"&amp;$B2589))</f>
        <v/>
      </c>
      <c r="L2589" s="13" t="str">
        <f>IF($C2589="","",$J2589-$K2589)</f>
        <v/>
      </c>
      <c r="M2589" t="str">
        <f>IF($C2589="","",IF($L2589&lt;=0,"Payé",IF($K2589=0,"Impayé","Partiel")))</f>
        <v/>
      </c>
    </row>
    <row r="2590" spans="1:13" ht="15">
      <c r="A2590" s="17"/>
      <c r="B2590" t="str">
        <f>IF($A2590="","",YEAR($A2590)*100+MONTH($A2590))</f>
        <v/>
      </c>
      <c r="D2590" t="str">
        <f>IF($C2590="","",VLOOKUP($C2590,Baux!$A:$K,2,FALSE))</f>
        <v/>
      </c>
      <c r="E2590" t="str">
        <f>IF($C2590="","",VLOOKUP(VLOOKUP($C2590,Baux!$A:$K,3,FALSE),Locataires!$A:$I,2,FALSE))</f>
        <v/>
      </c>
      <c r="F2590" t="str">
        <f>IF($C2590="","",VLOOKUP($C2590,Baux!$A:$K,8,FALSE))</f>
        <v/>
      </c>
      <c r="G2590" s="12" t="str">
        <f>IF(OR($A2590="",$F2590=""),"",DATE(YEAR($A2590),MONTH($A2590),$F2590))</f>
        <v/>
      </c>
      <c r="H2590" s="13" t="str">
        <f>IF($C2590="","",VLOOKUP($C2590,Baux!$A:$K,6,FALSE))</f>
        <v/>
      </c>
      <c r="I2590" s="13" t="str">
        <f>IF($C2590="","",VLOOKUP($C2590,Baux!$A:$K,7,FALSE))</f>
        <v/>
      </c>
      <c r="J2590" s="13" t="str">
        <f>IF($C2590="","",$H2590+$I2590)</f>
        <v/>
      </c>
      <c r="K2590" s="13" t="str">
        <f>IF($C2590="","",SUMIFS(Banque_Transactions!$E:$E,Banque_Transactions!$G:$G,$C2590&amp;"-"&amp;$B2590))</f>
        <v/>
      </c>
      <c r="L2590" s="13" t="str">
        <f>IF($C2590="","",$J2590-$K2590)</f>
        <v/>
      </c>
      <c r="M2590" t="str">
        <f>IF($C2590="","",IF($L2590&lt;=0,"Payé",IF($K2590=0,"Impayé","Partiel")))</f>
        <v/>
      </c>
    </row>
    <row r="2591" spans="1:13" ht="15">
      <c r="A2591" s="17"/>
      <c r="B2591" t="str">
        <f>IF($A2591="","",YEAR($A2591)*100+MONTH($A2591))</f>
        <v/>
      </c>
      <c r="D2591" t="str">
        <f>IF($C2591="","",VLOOKUP($C2591,Baux!$A:$K,2,FALSE))</f>
        <v/>
      </c>
      <c r="E2591" t="str">
        <f>IF($C2591="","",VLOOKUP(VLOOKUP($C2591,Baux!$A:$K,3,FALSE),Locataires!$A:$I,2,FALSE))</f>
        <v/>
      </c>
      <c r="F2591" t="str">
        <f>IF($C2591="","",VLOOKUP($C2591,Baux!$A:$K,8,FALSE))</f>
        <v/>
      </c>
      <c r="G2591" s="12" t="str">
        <f>IF(OR($A2591="",$F2591=""),"",DATE(YEAR($A2591),MONTH($A2591),$F2591))</f>
        <v/>
      </c>
      <c r="H2591" s="13" t="str">
        <f>IF($C2591="","",VLOOKUP($C2591,Baux!$A:$K,6,FALSE))</f>
        <v/>
      </c>
      <c r="I2591" s="13" t="str">
        <f>IF($C2591="","",VLOOKUP($C2591,Baux!$A:$K,7,FALSE))</f>
        <v/>
      </c>
      <c r="J2591" s="13" t="str">
        <f>IF($C2591="","",$H2591+$I2591)</f>
        <v/>
      </c>
      <c r="K2591" s="13" t="str">
        <f>IF($C2591="","",SUMIFS(Banque_Transactions!$E:$E,Banque_Transactions!$G:$G,$C2591&amp;"-"&amp;$B2591))</f>
        <v/>
      </c>
      <c r="L2591" s="13" t="str">
        <f>IF($C2591="","",$J2591-$K2591)</f>
        <v/>
      </c>
      <c r="M2591" t="str">
        <f>IF($C2591="","",IF($L2591&lt;=0,"Payé",IF($K2591=0,"Impayé","Partiel")))</f>
        <v/>
      </c>
    </row>
    <row r="2592" spans="1:13" ht="15">
      <c r="A2592" s="17"/>
      <c r="B2592" t="str">
        <f>IF($A2592="","",YEAR($A2592)*100+MONTH($A2592))</f>
        <v/>
      </c>
      <c r="D2592" t="str">
        <f>IF($C2592="","",VLOOKUP($C2592,Baux!$A:$K,2,FALSE))</f>
        <v/>
      </c>
      <c r="E2592" t="str">
        <f>IF($C2592="","",VLOOKUP(VLOOKUP($C2592,Baux!$A:$K,3,FALSE),Locataires!$A:$I,2,FALSE))</f>
        <v/>
      </c>
      <c r="F2592" t="str">
        <f>IF($C2592="","",VLOOKUP($C2592,Baux!$A:$K,8,FALSE))</f>
        <v/>
      </c>
      <c r="G2592" s="12" t="str">
        <f>IF(OR($A2592="",$F2592=""),"",DATE(YEAR($A2592),MONTH($A2592),$F2592))</f>
        <v/>
      </c>
      <c r="H2592" s="13" t="str">
        <f>IF($C2592="","",VLOOKUP($C2592,Baux!$A:$K,6,FALSE))</f>
        <v/>
      </c>
      <c r="I2592" s="13" t="str">
        <f>IF($C2592="","",VLOOKUP($C2592,Baux!$A:$K,7,FALSE))</f>
        <v/>
      </c>
      <c r="J2592" s="13" t="str">
        <f>IF($C2592="","",$H2592+$I2592)</f>
        <v/>
      </c>
      <c r="K2592" s="13" t="str">
        <f>IF($C2592="","",SUMIFS(Banque_Transactions!$E:$E,Banque_Transactions!$G:$G,$C2592&amp;"-"&amp;$B2592))</f>
        <v/>
      </c>
      <c r="L2592" s="13" t="str">
        <f>IF($C2592="","",$J2592-$K2592)</f>
        <v/>
      </c>
      <c r="M2592" t="str">
        <f>IF($C2592="","",IF($L2592&lt;=0,"Payé",IF($K2592=0,"Impayé","Partiel")))</f>
        <v/>
      </c>
    </row>
    <row r="2593" spans="1:13" ht="15">
      <c r="A2593" s="17"/>
      <c r="B2593" t="str">
        <f>IF($A2593="","",YEAR($A2593)*100+MONTH($A2593))</f>
        <v/>
      </c>
      <c r="D2593" t="str">
        <f>IF($C2593="","",VLOOKUP($C2593,Baux!$A:$K,2,FALSE))</f>
        <v/>
      </c>
      <c r="E2593" t="str">
        <f>IF($C2593="","",VLOOKUP(VLOOKUP($C2593,Baux!$A:$K,3,FALSE),Locataires!$A:$I,2,FALSE))</f>
        <v/>
      </c>
      <c r="F2593" t="str">
        <f>IF($C2593="","",VLOOKUP($C2593,Baux!$A:$K,8,FALSE))</f>
        <v/>
      </c>
      <c r="G2593" s="12" t="str">
        <f>IF(OR($A2593="",$F2593=""),"",DATE(YEAR($A2593),MONTH($A2593),$F2593))</f>
        <v/>
      </c>
      <c r="H2593" s="13" t="str">
        <f>IF($C2593="","",VLOOKUP($C2593,Baux!$A:$K,6,FALSE))</f>
        <v/>
      </c>
      <c r="I2593" s="13" t="str">
        <f>IF($C2593="","",VLOOKUP($C2593,Baux!$A:$K,7,FALSE))</f>
        <v/>
      </c>
      <c r="J2593" s="13" t="str">
        <f>IF($C2593="","",$H2593+$I2593)</f>
        <v/>
      </c>
      <c r="K2593" s="13" t="str">
        <f>IF($C2593="","",SUMIFS(Banque_Transactions!$E:$E,Banque_Transactions!$G:$G,$C2593&amp;"-"&amp;$B2593))</f>
        <v/>
      </c>
      <c r="L2593" s="13" t="str">
        <f>IF($C2593="","",$J2593-$K2593)</f>
        <v/>
      </c>
      <c r="M2593" t="str">
        <f>IF($C2593="","",IF($L2593&lt;=0,"Payé",IF($K2593=0,"Impayé","Partiel")))</f>
        <v/>
      </c>
    </row>
    <row r="2594" spans="1:13" ht="15">
      <c r="A2594" s="17"/>
      <c r="B2594" t="str">
        <f>IF($A2594="","",YEAR($A2594)*100+MONTH($A2594))</f>
        <v/>
      </c>
      <c r="D2594" t="str">
        <f>IF($C2594="","",VLOOKUP($C2594,Baux!$A:$K,2,FALSE))</f>
        <v/>
      </c>
      <c r="E2594" t="str">
        <f>IF($C2594="","",VLOOKUP(VLOOKUP($C2594,Baux!$A:$K,3,FALSE),Locataires!$A:$I,2,FALSE))</f>
        <v/>
      </c>
      <c r="F2594" t="str">
        <f>IF($C2594="","",VLOOKUP($C2594,Baux!$A:$K,8,FALSE))</f>
        <v/>
      </c>
      <c r="G2594" s="12" t="str">
        <f>IF(OR($A2594="",$F2594=""),"",DATE(YEAR($A2594),MONTH($A2594),$F2594))</f>
        <v/>
      </c>
      <c r="H2594" s="13" t="str">
        <f>IF($C2594="","",VLOOKUP($C2594,Baux!$A:$K,6,FALSE))</f>
        <v/>
      </c>
      <c r="I2594" s="13" t="str">
        <f>IF($C2594="","",VLOOKUP($C2594,Baux!$A:$K,7,FALSE))</f>
        <v/>
      </c>
      <c r="J2594" s="13" t="str">
        <f>IF($C2594="","",$H2594+$I2594)</f>
        <v/>
      </c>
      <c r="K2594" s="13" t="str">
        <f>IF($C2594="","",SUMIFS(Banque_Transactions!$E:$E,Banque_Transactions!$G:$G,$C2594&amp;"-"&amp;$B2594))</f>
        <v/>
      </c>
      <c r="L2594" s="13" t="str">
        <f>IF($C2594="","",$J2594-$K2594)</f>
        <v/>
      </c>
      <c r="M2594" t="str">
        <f>IF($C2594="","",IF($L2594&lt;=0,"Payé",IF($K2594=0,"Impayé","Partiel")))</f>
        <v/>
      </c>
    </row>
    <row r="2595" spans="1:13" ht="15">
      <c r="A2595" s="17"/>
      <c r="B2595" t="str">
        <f>IF($A2595="","",YEAR($A2595)*100+MONTH($A2595))</f>
        <v/>
      </c>
      <c r="D2595" t="str">
        <f>IF($C2595="","",VLOOKUP($C2595,Baux!$A:$K,2,FALSE))</f>
        <v/>
      </c>
      <c r="E2595" t="str">
        <f>IF($C2595="","",VLOOKUP(VLOOKUP($C2595,Baux!$A:$K,3,FALSE),Locataires!$A:$I,2,FALSE))</f>
        <v/>
      </c>
      <c r="F2595" t="str">
        <f>IF($C2595="","",VLOOKUP($C2595,Baux!$A:$K,8,FALSE))</f>
        <v/>
      </c>
      <c r="G2595" s="12" t="str">
        <f>IF(OR($A2595="",$F2595=""),"",DATE(YEAR($A2595),MONTH($A2595),$F2595))</f>
        <v/>
      </c>
      <c r="H2595" s="13" t="str">
        <f>IF($C2595="","",VLOOKUP($C2595,Baux!$A:$K,6,FALSE))</f>
        <v/>
      </c>
      <c r="I2595" s="13" t="str">
        <f>IF($C2595="","",VLOOKUP($C2595,Baux!$A:$K,7,FALSE))</f>
        <v/>
      </c>
      <c r="J2595" s="13" t="str">
        <f>IF($C2595="","",$H2595+$I2595)</f>
        <v/>
      </c>
      <c r="K2595" s="13" t="str">
        <f>IF($C2595="","",SUMIFS(Banque_Transactions!$E:$E,Banque_Transactions!$G:$G,$C2595&amp;"-"&amp;$B2595))</f>
        <v/>
      </c>
      <c r="L2595" s="13" t="str">
        <f>IF($C2595="","",$J2595-$K2595)</f>
        <v/>
      </c>
      <c r="M2595" t="str">
        <f>IF($C2595="","",IF($L2595&lt;=0,"Payé",IF($K2595=0,"Impayé","Partiel")))</f>
        <v/>
      </c>
    </row>
    <row r="2596" spans="1:13" ht="15">
      <c r="A2596" s="17"/>
      <c r="B2596" t="str">
        <f>IF($A2596="","",YEAR($A2596)*100+MONTH($A2596))</f>
        <v/>
      </c>
      <c r="D2596" t="str">
        <f>IF($C2596="","",VLOOKUP($C2596,Baux!$A:$K,2,FALSE))</f>
        <v/>
      </c>
      <c r="E2596" t="str">
        <f>IF($C2596="","",VLOOKUP(VLOOKUP($C2596,Baux!$A:$K,3,FALSE),Locataires!$A:$I,2,FALSE))</f>
        <v/>
      </c>
      <c r="F2596" t="str">
        <f>IF($C2596="","",VLOOKUP($C2596,Baux!$A:$K,8,FALSE))</f>
        <v/>
      </c>
      <c r="G2596" s="12" t="str">
        <f>IF(OR($A2596="",$F2596=""),"",DATE(YEAR($A2596),MONTH($A2596),$F2596))</f>
        <v/>
      </c>
      <c r="H2596" s="13" t="str">
        <f>IF($C2596="","",VLOOKUP($C2596,Baux!$A:$K,6,FALSE))</f>
        <v/>
      </c>
      <c r="I2596" s="13" t="str">
        <f>IF($C2596="","",VLOOKUP($C2596,Baux!$A:$K,7,FALSE))</f>
        <v/>
      </c>
      <c r="J2596" s="13" t="str">
        <f>IF($C2596="","",$H2596+$I2596)</f>
        <v/>
      </c>
      <c r="K2596" s="13" t="str">
        <f>IF($C2596="","",SUMIFS(Banque_Transactions!$E:$E,Banque_Transactions!$G:$G,$C2596&amp;"-"&amp;$B2596))</f>
        <v/>
      </c>
      <c r="L2596" s="13" t="str">
        <f>IF($C2596="","",$J2596-$K2596)</f>
        <v/>
      </c>
      <c r="M2596" t="str">
        <f>IF($C2596="","",IF($L2596&lt;=0,"Payé",IF($K2596=0,"Impayé","Partiel")))</f>
        <v/>
      </c>
    </row>
    <row r="2597" spans="1:13" ht="15">
      <c r="A2597" s="17"/>
      <c r="B2597" t="str">
        <f>IF($A2597="","",YEAR($A2597)*100+MONTH($A2597))</f>
        <v/>
      </c>
      <c r="D2597" t="str">
        <f>IF($C2597="","",VLOOKUP($C2597,Baux!$A:$K,2,FALSE))</f>
        <v/>
      </c>
      <c r="E2597" t="str">
        <f>IF($C2597="","",VLOOKUP(VLOOKUP($C2597,Baux!$A:$K,3,FALSE),Locataires!$A:$I,2,FALSE))</f>
        <v/>
      </c>
      <c r="F2597" t="str">
        <f>IF($C2597="","",VLOOKUP($C2597,Baux!$A:$K,8,FALSE))</f>
        <v/>
      </c>
      <c r="G2597" s="12" t="str">
        <f>IF(OR($A2597="",$F2597=""),"",DATE(YEAR($A2597),MONTH($A2597),$F2597))</f>
        <v/>
      </c>
      <c r="H2597" s="13" t="str">
        <f>IF($C2597="","",VLOOKUP($C2597,Baux!$A:$K,6,FALSE))</f>
        <v/>
      </c>
      <c r="I2597" s="13" t="str">
        <f>IF($C2597="","",VLOOKUP($C2597,Baux!$A:$K,7,FALSE))</f>
        <v/>
      </c>
      <c r="J2597" s="13" t="str">
        <f>IF($C2597="","",$H2597+$I2597)</f>
        <v/>
      </c>
      <c r="K2597" s="13" t="str">
        <f>IF($C2597="","",SUMIFS(Banque_Transactions!$E:$E,Banque_Transactions!$G:$G,$C2597&amp;"-"&amp;$B2597))</f>
        <v/>
      </c>
      <c r="L2597" s="13" t="str">
        <f>IF($C2597="","",$J2597-$K2597)</f>
        <v/>
      </c>
      <c r="M2597" t="str">
        <f>IF($C2597="","",IF($L2597&lt;=0,"Payé",IF($K2597=0,"Impayé","Partiel")))</f>
        <v/>
      </c>
    </row>
    <row r="2598" spans="1:13" ht="15">
      <c r="A2598" s="17"/>
      <c r="B2598" t="str">
        <f>IF($A2598="","",YEAR($A2598)*100+MONTH($A2598))</f>
        <v/>
      </c>
      <c r="D2598" t="str">
        <f>IF($C2598="","",VLOOKUP($C2598,Baux!$A:$K,2,FALSE))</f>
        <v/>
      </c>
      <c r="E2598" t="str">
        <f>IF($C2598="","",VLOOKUP(VLOOKUP($C2598,Baux!$A:$K,3,FALSE),Locataires!$A:$I,2,FALSE))</f>
        <v/>
      </c>
      <c r="F2598" t="str">
        <f>IF($C2598="","",VLOOKUP($C2598,Baux!$A:$K,8,FALSE))</f>
        <v/>
      </c>
      <c r="G2598" s="12" t="str">
        <f>IF(OR($A2598="",$F2598=""),"",DATE(YEAR($A2598),MONTH($A2598),$F2598))</f>
        <v/>
      </c>
      <c r="H2598" s="13" t="str">
        <f>IF($C2598="","",VLOOKUP($C2598,Baux!$A:$K,6,FALSE))</f>
        <v/>
      </c>
      <c r="I2598" s="13" t="str">
        <f>IF($C2598="","",VLOOKUP($C2598,Baux!$A:$K,7,FALSE))</f>
        <v/>
      </c>
      <c r="J2598" s="13" t="str">
        <f>IF($C2598="","",$H2598+$I2598)</f>
        <v/>
      </c>
      <c r="K2598" s="13" t="str">
        <f>IF($C2598="","",SUMIFS(Banque_Transactions!$E:$E,Banque_Transactions!$G:$G,$C2598&amp;"-"&amp;$B2598))</f>
        <v/>
      </c>
      <c r="L2598" s="13" t="str">
        <f>IF($C2598="","",$J2598-$K2598)</f>
        <v/>
      </c>
      <c r="M2598" t="str">
        <f>IF($C2598="","",IF($L2598&lt;=0,"Payé",IF($K2598=0,"Impayé","Partiel")))</f>
        <v/>
      </c>
    </row>
    <row r="2599" spans="1:13" ht="15">
      <c r="A2599" s="17"/>
      <c r="B2599" t="str">
        <f>IF($A2599="","",YEAR($A2599)*100+MONTH($A2599))</f>
        <v/>
      </c>
      <c r="D2599" t="str">
        <f>IF($C2599="","",VLOOKUP($C2599,Baux!$A:$K,2,FALSE))</f>
        <v/>
      </c>
      <c r="E2599" t="str">
        <f>IF($C2599="","",VLOOKUP(VLOOKUP($C2599,Baux!$A:$K,3,FALSE),Locataires!$A:$I,2,FALSE))</f>
        <v/>
      </c>
      <c r="F2599" t="str">
        <f>IF($C2599="","",VLOOKUP($C2599,Baux!$A:$K,8,FALSE))</f>
        <v/>
      </c>
      <c r="G2599" s="12" t="str">
        <f>IF(OR($A2599="",$F2599=""),"",DATE(YEAR($A2599),MONTH($A2599),$F2599))</f>
        <v/>
      </c>
      <c r="H2599" s="13" t="str">
        <f>IF($C2599="","",VLOOKUP($C2599,Baux!$A:$K,6,FALSE))</f>
        <v/>
      </c>
      <c r="I2599" s="13" t="str">
        <f>IF($C2599="","",VLOOKUP($C2599,Baux!$A:$K,7,FALSE))</f>
        <v/>
      </c>
      <c r="J2599" s="13" t="str">
        <f>IF($C2599="","",$H2599+$I2599)</f>
        <v/>
      </c>
      <c r="K2599" s="13" t="str">
        <f>IF($C2599="","",SUMIFS(Banque_Transactions!$E:$E,Banque_Transactions!$G:$G,$C2599&amp;"-"&amp;$B2599))</f>
        <v/>
      </c>
      <c r="L2599" s="13" t="str">
        <f>IF($C2599="","",$J2599-$K2599)</f>
        <v/>
      </c>
      <c r="M2599" t="str">
        <f>IF($C2599="","",IF($L2599&lt;=0,"Payé",IF($K2599=0,"Impayé","Partiel")))</f>
        <v/>
      </c>
    </row>
    <row r="2600" spans="1:13" ht="15">
      <c r="A2600" s="17"/>
      <c r="B2600" t="str">
        <f>IF($A2600="","",YEAR($A2600)*100+MONTH($A2600))</f>
        <v/>
      </c>
      <c r="D2600" t="str">
        <f>IF($C2600="","",VLOOKUP($C2600,Baux!$A:$K,2,FALSE))</f>
        <v/>
      </c>
      <c r="E2600" t="str">
        <f>IF($C2600="","",VLOOKUP(VLOOKUP($C2600,Baux!$A:$K,3,FALSE),Locataires!$A:$I,2,FALSE))</f>
        <v/>
      </c>
      <c r="F2600" t="str">
        <f>IF($C2600="","",VLOOKUP($C2600,Baux!$A:$K,8,FALSE))</f>
        <v/>
      </c>
      <c r="G2600" s="12" t="str">
        <f>IF(OR($A2600="",$F2600=""),"",DATE(YEAR($A2600),MONTH($A2600),$F2600))</f>
        <v/>
      </c>
      <c r="H2600" s="13" t="str">
        <f>IF($C2600="","",VLOOKUP($C2600,Baux!$A:$K,6,FALSE))</f>
        <v/>
      </c>
      <c r="I2600" s="13" t="str">
        <f>IF($C2600="","",VLOOKUP($C2600,Baux!$A:$K,7,FALSE))</f>
        <v/>
      </c>
      <c r="J2600" s="13" t="str">
        <f>IF($C2600="","",$H2600+$I2600)</f>
        <v/>
      </c>
      <c r="K2600" s="13" t="str">
        <f>IF($C2600="","",SUMIFS(Banque_Transactions!$E:$E,Banque_Transactions!$G:$G,$C2600&amp;"-"&amp;$B2600))</f>
        <v/>
      </c>
      <c r="L2600" s="13" t="str">
        <f>IF($C2600="","",$J2600-$K2600)</f>
        <v/>
      </c>
      <c r="M2600" t="str">
        <f>IF($C2600="","",IF($L2600&lt;=0,"Payé",IF($K2600=0,"Impayé","Partiel")))</f>
        <v/>
      </c>
    </row>
    <row r="2601" spans="1:13" ht="15">
      <c r="A2601" s="17"/>
      <c r="B2601" t="str">
        <f>IF($A2601="","",YEAR($A2601)*100+MONTH($A2601))</f>
        <v/>
      </c>
      <c r="D2601" t="str">
        <f>IF($C2601="","",VLOOKUP($C2601,Baux!$A:$K,2,FALSE))</f>
        <v/>
      </c>
      <c r="E2601" t="str">
        <f>IF($C2601="","",VLOOKUP(VLOOKUP($C2601,Baux!$A:$K,3,FALSE),Locataires!$A:$I,2,FALSE))</f>
        <v/>
      </c>
      <c r="F2601" t="str">
        <f>IF($C2601="","",VLOOKUP($C2601,Baux!$A:$K,8,FALSE))</f>
        <v/>
      </c>
      <c r="G2601" s="12" t="str">
        <f>IF(OR($A2601="",$F2601=""),"",DATE(YEAR($A2601),MONTH($A2601),$F2601))</f>
        <v/>
      </c>
      <c r="H2601" s="13" t="str">
        <f>IF($C2601="","",VLOOKUP($C2601,Baux!$A:$K,6,FALSE))</f>
        <v/>
      </c>
      <c r="I2601" s="13" t="str">
        <f>IF($C2601="","",VLOOKUP($C2601,Baux!$A:$K,7,FALSE))</f>
        <v/>
      </c>
      <c r="J2601" s="13" t="str">
        <f>IF($C2601="","",$H2601+$I2601)</f>
        <v/>
      </c>
      <c r="K2601" s="13" t="str">
        <f>IF($C2601="","",SUMIFS(Banque_Transactions!$E:$E,Banque_Transactions!$G:$G,$C2601&amp;"-"&amp;$B2601))</f>
        <v/>
      </c>
      <c r="L2601" s="13" t="str">
        <f>IF($C2601="","",$J2601-$K2601)</f>
        <v/>
      </c>
      <c r="M2601" t="str">
        <f>IF($C2601="","",IF($L2601&lt;=0,"Payé",IF($K2601=0,"Impayé","Partiel")))</f>
        <v/>
      </c>
    </row>
    <row r="2602" spans="1:13" ht="15">
      <c r="A2602" s="17"/>
      <c r="B2602" t="str">
        <f>IF($A2602="","",YEAR($A2602)*100+MONTH($A2602))</f>
        <v/>
      </c>
      <c r="D2602" t="str">
        <f>IF($C2602="","",VLOOKUP($C2602,Baux!$A:$K,2,FALSE))</f>
        <v/>
      </c>
      <c r="E2602" t="str">
        <f>IF($C2602="","",VLOOKUP(VLOOKUP($C2602,Baux!$A:$K,3,FALSE),Locataires!$A:$I,2,FALSE))</f>
        <v/>
      </c>
      <c r="F2602" t="str">
        <f>IF($C2602="","",VLOOKUP($C2602,Baux!$A:$K,8,FALSE))</f>
        <v/>
      </c>
      <c r="G2602" s="12" t="str">
        <f>IF(OR($A2602="",$F2602=""),"",DATE(YEAR($A2602),MONTH($A2602),$F2602))</f>
        <v/>
      </c>
      <c r="H2602" s="13" t="str">
        <f>IF($C2602="","",VLOOKUP($C2602,Baux!$A:$K,6,FALSE))</f>
        <v/>
      </c>
      <c r="I2602" s="13" t="str">
        <f>IF($C2602="","",VLOOKUP($C2602,Baux!$A:$K,7,FALSE))</f>
        <v/>
      </c>
      <c r="J2602" s="13" t="str">
        <f>IF($C2602="","",$H2602+$I2602)</f>
        <v/>
      </c>
      <c r="K2602" s="13" t="str">
        <f>IF($C2602="","",SUMIFS(Banque_Transactions!$E:$E,Banque_Transactions!$G:$G,$C2602&amp;"-"&amp;$B2602))</f>
        <v/>
      </c>
      <c r="L2602" s="13" t="str">
        <f>IF($C2602="","",$J2602-$K2602)</f>
        <v/>
      </c>
      <c r="M2602" t="str">
        <f>IF($C2602="","",IF($L2602&lt;=0,"Payé",IF($K2602=0,"Impayé","Partiel")))</f>
        <v/>
      </c>
    </row>
    <row r="2603" spans="1:13" ht="15">
      <c r="A2603" s="17"/>
      <c r="B2603" t="str">
        <f>IF($A2603="","",YEAR($A2603)*100+MONTH($A2603))</f>
        <v/>
      </c>
      <c r="D2603" t="str">
        <f>IF($C2603="","",VLOOKUP($C2603,Baux!$A:$K,2,FALSE))</f>
        <v/>
      </c>
      <c r="E2603" t="str">
        <f>IF($C2603="","",VLOOKUP(VLOOKUP($C2603,Baux!$A:$K,3,FALSE),Locataires!$A:$I,2,FALSE))</f>
        <v/>
      </c>
      <c r="F2603" t="str">
        <f>IF($C2603="","",VLOOKUP($C2603,Baux!$A:$K,8,FALSE))</f>
        <v/>
      </c>
      <c r="G2603" s="12" t="str">
        <f>IF(OR($A2603="",$F2603=""),"",DATE(YEAR($A2603),MONTH($A2603),$F2603))</f>
        <v/>
      </c>
      <c r="H2603" s="13" t="str">
        <f>IF($C2603="","",VLOOKUP($C2603,Baux!$A:$K,6,FALSE))</f>
        <v/>
      </c>
      <c r="I2603" s="13" t="str">
        <f>IF($C2603="","",VLOOKUP($C2603,Baux!$A:$K,7,FALSE))</f>
        <v/>
      </c>
      <c r="J2603" s="13" t="str">
        <f>IF($C2603="","",$H2603+$I2603)</f>
        <v/>
      </c>
      <c r="K2603" s="13" t="str">
        <f>IF($C2603="","",SUMIFS(Banque_Transactions!$E:$E,Banque_Transactions!$G:$G,$C2603&amp;"-"&amp;$B2603))</f>
        <v/>
      </c>
      <c r="L2603" s="13" t="str">
        <f>IF($C2603="","",$J2603-$K2603)</f>
        <v/>
      </c>
      <c r="M2603" t="str">
        <f>IF($C2603="","",IF($L2603&lt;=0,"Payé",IF($K2603=0,"Impayé","Partiel")))</f>
        <v/>
      </c>
    </row>
    <row r="2604" spans="1:13" ht="15">
      <c r="A2604" s="17"/>
      <c r="B2604" t="str">
        <f>IF($A2604="","",YEAR($A2604)*100+MONTH($A2604))</f>
        <v/>
      </c>
      <c r="D2604" t="str">
        <f>IF($C2604="","",VLOOKUP($C2604,Baux!$A:$K,2,FALSE))</f>
        <v/>
      </c>
      <c r="E2604" t="str">
        <f>IF($C2604="","",VLOOKUP(VLOOKUP($C2604,Baux!$A:$K,3,FALSE),Locataires!$A:$I,2,FALSE))</f>
        <v/>
      </c>
      <c r="F2604" t="str">
        <f>IF($C2604="","",VLOOKUP($C2604,Baux!$A:$K,8,FALSE))</f>
        <v/>
      </c>
      <c r="G2604" s="12" t="str">
        <f>IF(OR($A2604="",$F2604=""),"",DATE(YEAR($A2604),MONTH($A2604),$F2604))</f>
        <v/>
      </c>
      <c r="H2604" s="13" t="str">
        <f>IF($C2604="","",VLOOKUP($C2604,Baux!$A:$K,6,FALSE))</f>
        <v/>
      </c>
      <c r="I2604" s="13" t="str">
        <f>IF($C2604="","",VLOOKUP($C2604,Baux!$A:$K,7,FALSE))</f>
        <v/>
      </c>
      <c r="J2604" s="13" t="str">
        <f>IF($C2604="","",$H2604+$I2604)</f>
        <v/>
      </c>
      <c r="K2604" s="13" t="str">
        <f>IF($C2604="","",SUMIFS(Banque_Transactions!$E:$E,Banque_Transactions!$G:$G,$C2604&amp;"-"&amp;$B2604))</f>
        <v/>
      </c>
      <c r="L2604" s="13" t="str">
        <f>IF($C2604="","",$J2604-$K2604)</f>
        <v/>
      </c>
      <c r="M2604" t="str">
        <f>IF($C2604="","",IF($L2604&lt;=0,"Payé",IF($K2604=0,"Impayé","Partiel")))</f>
        <v/>
      </c>
    </row>
    <row r="2605" spans="1:13" ht="15">
      <c r="A2605" s="17"/>
      <c r="B2605" t="str">
        <f>IF($A2605="","",YEAR($A2605)*100+MONTH($A2605))</f>
        <v/>
      </c>
      <c r="D2605" t="str">
        <f>IF($C2605="","",VLOOKUP($C2605,Baux!$A:$K,2,FALSE))</f>
        <v/>
      </c>
      <c r="E2605" t="str">
        <f>IF($C2605="","",VLOOKUP(VLOOKUP($C2605,Baux!$A:$K,3,FALSE),Locataires!$A:$I,2,FALSE))</f>
        <v/>
      </c>
      <c r="F2605" t="str">
        <f>IF($C2605="","",VLOOKUP($C2605,Baux!$A:$K,8,FALSE))</f>
        <v/>
      </c>
      <c r="G2605" s="12" t="str">
        <f>IF(OR($A2605="",$F2605=""),"",DATE(YEAR($A2605),MONTH($A2605),$F2605))</f>
        <v/>
      </c>
      <c r="H2605" s="13" t="str">
        <f>IF($C2605="","",VLOOKUP($C2605,Baux!$A:$K,6,FALSE))</f>
        <v/>
      </c>
      <c r="I2605" s="13" t="str">
        <f>IF($C2605="","",VLOOKUP($C2605,Baux!$A:$K,7,FALSE))</f>
        <v/>
      </c>
      <c r="J2605" s="13" t="str">
        <f>IF($C2605="","",$H2605+$I2605)</f>
        <v/>
      </c>
      <c r="K2605" s="13" t="str">
        <f>IF($C2605="","",SUMIFS(Banque_Transactions!$E:$E,Banque_Transactions!$G:$G,$C2605&amp;"-"&amp;$B2605))</f>
        <v/>
      </c>
      <c r="L2605" s="13" t="str">
        <f>IF($C2605="","",$J2605-$K2605)</f>
        <v/>
      </c>
      <c r="M2605" t="str">
        <f>IF($C2605="","",IF($L2605&lt;=0,"Payé",IF($K2605=0,"Impayé","Partiel")))</f>
        <v/>
      </c>
    </row>
    <row r="2606" spans="1:13" ht="15">
      <c r="A2606" s="17"/>
      <c r="B2606" t="str">
        <f>IF($A2606="","",YEAR($A2606)*100+MONTH($A2606))</f>
        <v/>
      </c>
      <c r="D2606" t="str">
        <f>IF($C2606="","",VLOOKUP($C2606,Baux!$A:$K,2,FALSE))</f>
        <v/>
      </c>
      <c r="E2606" t="str">
        <f>IF($C2606="","",VLOOKUP(VLOOKUP($C2606,Baux!$A:$K,3,FALSE),Locataires!$A:$I,2,FALSE))</f>
        <v/>
      </c>
      <c r="F2606" t="str">
        <f>IF($C2606="","",VLOOKUP($C2606,Baux!$A:$K,8,FALSE))</f>
        <v/>
      </c>
      <c r="G2606" s="12" t="str">
        <f>IF(OR($A2606="",$F2606=""),"",DATE(YEAR($A2606),MONTH($A2606),$F2606))</f>
        <v/>
      </c>
      <c r="H2606" s="13" t="str">
        <f>IF($C2606="","",VLOOKUP($C2606,Baux!$A:$K,6,FALSE))</f>
        <v/>
      </c>
      <c r="I2606" s="13" t="str">
        <f>IF($C2606="","",VLOOKUP($C2606,Baux!$A:$K,7,FALSE))</f>
        <v/>
      </c>
      <c r="J2606" s="13" t="str">
        <f>IF($C2606="","",$H2606+$I2606)</f>
        <v/>
      </c>
      <c r="K2606" s="13" t="str">
        <f>IF($C2606="","",SUMIFS(Banque_Transactions!$E:$E,Banque_Transactions!$G:$G,$C2606&amp;"-"&amp;$B2606))</f>
        <v/>
      </c>
      <c r="L2606" s="13" t="str">
        <f>IF($C2606="","",$J2606-$K2606)</f>
        <v/>
      </c>
      <c r="M2606" t="str">
        <f>IF($C2606="","",IF($L2606&lt;=0,"Payé",IF($K2606=0,"Impayé","Partiel")))</f>
        <v/>
      </c>
    </row>
    <row r="2607" spans="1:13" ht="15">
      <c r="A2607" s="17"/>
      <c r="B2607" t="str">
        <f>IF($A2607="","",YEAR($A2607)*100+MONTH($A2607))</f>
        <v/>
      </c>
      <c r="D2607" t="str">
        <f>IF($C2607="","",VLOOKUP($C2607,Baux!$A:$K,2,FALSE))</f>
        <v/>
      </c>
      <c r="E2607" t="str">
        <f>IF($C2607="","",VLOOKUP(VLOOKUP($C2607,Baux!$A:$K,3,FALSE),Locataires!$A:$I,2,FALSE))</f>
        <v/>
      </c>
      <c r="F2607" t="str">
        <f>IF($C2607="","",VLOOKUP($C2607,Baux!$A:$K,8,FALSE))</f>
        <v/>
      </c>
      <c r="G2607" s="12" t="str">
        <f>IF(OR($A2607="",$F2607=""),"",DATE(YEAR($A2607),MONTH($A2607),$F2607))</f>
        <v/>
      </c>
      <c r="H2607" s="13" t="str">
        <f>IF($C2607="","",VLOOKUP($C2607,Baux!$A:$K,6,FALSE))</f>
        <v/>
      </c>
      <c r="I2607" s="13" t="str">
        <f>IF($C2607="","",VLOOKUP($C2607,Baux!$A:$K,7,FALSE))</f>
        <v/>
      </c>
      <c r="J2607" s="13" t="str">
        <f>IF($C2607="","",$H2607+$I2607)</f>
        <v/>
      </c>
      <c r="K2607" s="13" t="str">
        <f>IF($C2607="","",SUMIFS(Banque_Transactions!$E:$E,Banque_Transactions!$G:$G,$C2607&amp;"-"&amp;$B2607))</f>
        <v/>
      </c>
      <c r="L2607" s="13" t="str">
        <f>IF($C2607="","",$J2607-$K2607)</f>
        <v/>
      </c>
      <c r="M2607" t="str">
        <f>IF($C2607="","",IF($L2607&lt;=0,"Payé",IF($K2607=0,"Impayé","Partiel")))</f>
        <v/>
      </c>
    </row>
    <row r="2608" spans="1:13" ht="15">
      <c r="A2608" s="17"/>
      <c r="B2608" t="str">
        <f>IF($A2608="","",YEAR($A2608)*100+MONTH($A2608))</f>
        <v/>
      </c>
      <c r="D2608" t="str">
        <f>IF($C2608="","",VLOOKUP($C2608,Baux!$A:$K,2,FALSE))</f>
        <v/>
      </c>
      <c r="E2608" t="str">
        <f>IF($C2608="","",VLOOKUP(VLOOKUP($C2608,Baux!$A:$K,3,FALSE),Locataires!$A:$I,2,FALSE))</f>
        <v/>
      </c>
      <c r="F2608" t="str">
        <f>IF($C2608="","",VLOOKUP($C2608,Baux!$A:$K,8,FALSE))</f>
        <v/>
      </c>
      <c r="G2608" s="12" t="str">
        <f>IF(OR($A2608="",$F2608=""),"",DATE(YEAR($A2608),MONTH($A2608),$F2608))</f>
        <v/>
      </c>
      <c r="H2608" s="13" t="str">
        <f>IF($C2608="","",VLOOKUP($C2608,Baux!$A:$K,6,FALSE))</f>
        <v/>
      </c>
      <c r="I2608" s="13" t="str">
        <f>IF($C2608="","",VLOOKUP($C2608,Baux!$A:$K,7,FALSE))</f>
        <v/>
      </c>
      <c r="J2608" s="13" t="str">
        <f>IF($C2608="","",$H2608+$I2608)</f>
        <v/>
      </c>
      <c r="K2608" s="13" t="str">
        <f>IF($C2608="","",SUMIFS(Banque_Transactions!$E:$E,Banque_Transactions!$G:$G,$C2608&amp;"-"&amp;$B2608))</f>
        <v/>
      </c>
      <c r="L2608" s="13" t="str">
        <f>IF($C2608="","",$J2608-$K2608)</f>
        <v/>
      </c>
      <c r="M2608" t="str">
        <f>IF($C2608="","",IF($L2608&lt;=0,"Payé",IF($K2608=0,"Impayé","Partiel")))</f>
        <v/>
      </c>
    </row>
    <row r="2609" spans="1:13" ht="15">
      <c r="A2609" s="17"/>
      <c r="B2609" t="str">
        <f>IF($A2609="","",YEAR($A2609)*100+MONTH($A2609))</f>
        <v/>
      </c>
      <c r="D2609" t="str">
        <f>IF($C2609="","",VLOOKUP($C2609,Baux!$A:$K,2,FALSE))</f>
        <v/>
      </c>
      <c r="E2609" t="str">
        <f>IF($C2609="","",VLOOKUP(VLOOKUP($C2609,Baux!$A:$K,3,FALSE),Locataires!$A:$I,2,FALSE))</f>
        <v/>
      </c>
      <c r="F2609" t="str">
        <f>IF($C2609="","",VLOOKUP($C2609,Baux!$A:$K,8,FALSE))</f>
        <v/>
      </c>
      <c r="G2609" s="12" t="str">
        <f>IF(OR($A2609="",$F2609=""),"",DATE(YEAR($A2609),MONTH($A2609),$F2609))</f>
        <v/>
      </c>
      <c r="H2609" s="13" t="str">
        <f>IF($C2609="","",VLOOKUP($C2609,Baux!$A:$K,6,FALSE))</f>
        <v/>
      </c>
      <c r="I2609" s="13" t="str">
        <f>IF($C2609="","",VLOOKUP($C2609,Baux!$A:$K,7,FALSE))</f>
        <v/>
      </c>
      <c r="J2609" s="13" t="str">
        <f>IF($C2609="","",$H2609+$I2609)</f>
        <v/>
      </c>
      <c r="K2609" s="13" t="str">
        <f>IF($C2609="","",SUMIFS(Banque_Transactions!$E:$E,Banque_Transactions!$G:$G,$C2609&amp;"-"&amp;$B2609))</f>
        <v/>
      </c>
      <c r="L2609" s="13" t="str">
        <f>IF($C2609="","",$J2609-$K2609)</f>
        <v/>
      </c>
      <c r="M2609" t="str">
        <f>IF($C2609="","",IF($L2609&lt;=0,"Payé",IF($K2609=0,"Impayé","Partiel")))</f>
        <v/>
      </c>
    </row>
    <row r="2610" spans="1:13" ht="15">
      <c r="A2610" s="17"/>
      <c r="B2610" t="str">
        <f>IF($A2610="","",YEAR($A2610)*100+MONTH($A2610))</f>
        <v/>
      </c>
      <c r="D2610" t="str">
        <f>IF($C2610="","",VLOOKUP($C2610,Baux!$A:$K,2,FALSE))</f>
        <v/>
      </c>
      <c r="E2610" t="str">
        <f>IF($C2610="","",VLOOKUP(VLOOKUP($C2610,Baux!$A:$K,3,FALSE),Locataires!$A:$I,2,FALSE))</f>
        <v/>
      </c>
      <c r="F2610" t="str">
        <f>IF($C2610="","",VLOOKUP($C2610,Baux!$A:$K,8,FALSE))</f>
        <v/>
      </c>
      <c r="G2610" s="12" t="str">
        <f>IF(OR($A2610="",$F2610=""),"",DATE(YEAR($A2610),MONTH($A2610),$F2610))</f>
        <v/>
      </c>
      <c r="H2610" s="13" t="str">
        <f>IF($C2610="","",VLOOKUP($C2610,Baux!$A:$K,6,FALSE))</f>
        <v/>
      </c>
      <c r="I2610" s="13" t="str">
        <f>IF($C2610="","",VLOOKUP($C2610,Baux!$A:$K,7,FALSE))</f>
        <v/>
      </c>
      <c r="J2610" s="13" t="str">
        <f>IF($C2610="","",$H2610+$I2610)</f>
        <v/>
      </c>
      <c r="K2610" s="13" t="str">
        <f>IF($C2610="","",SUMIFS(Banque_Transactions!$E:$E,Banque_Transactions!$G:$G,$C2610&amp;"-"&amp;$B2610))</f>
        <v/>
      </c>
      <c r="L2610" s="13" t="str">
        <f>IF($C2610="","",$J2610-$K2610)</f>
        <v/>
      </c>
      <c r="M2610" t="str">
        <f>IF($C2610="","",IF($L2610&lt;=0,"Payé",IF($K2610=0,"Impayé","Partiel")))</f>
        <v/>
      </c>
    </row>
    <row r="2611" spans="1:13" ht="15">
      <c r="A2611" s="17"/>
      <c r="B2611" t="str">
        <f>IF($A2611="","",YEAR($A2611)*100+MONTH($A2611))</f>
        <v/>
      </c>
      <c r="D2611" t="str">
        <f>IF($C2611="","",VLOOKUP($C2611,Baux!$A:$K,2,FALSE))</f>
        <v/>
      </c>
      <c r="E2611" t="str">
        <f>IF($C2611="","",VLOOKUP(VLOOKUP($C2611,Baux!$A:$K,3,FALSE),Locataires!$A:$I,2,FALSE))</f>
        <v/>
      </c>
      <c r="F2611" t="str">
        <f>IF($C2611="","",VLOOKUP($C2611,Baux!$A:$K,8,FALSE))</f>
        <v/>
      </c>
      <c r="G2611" s="12" t="str">
        <f>IF(OR($A2611="",$F2611=""),"",DATE(YEAR($A2611),MONTH($A2611),$F2611))</f>
        <v/>
      </c>
      <c r="H2611" s="13" t="str">
        <f>IF($C2611="","",VLOOKUP($C2611,Baux!$A:$K,6,FALSE))</f>
        <v/>
      </c>
      <c r="I2611" s="13" t="str">
        <f>IF($C2611="","",VLOOKUP($C2611,Baux!$A:$K,7,FALSE))</f>
        <v/>
      </c>
      <c r="J2611" s="13" t="str">
        <f>IF($C2611="","",$H2611+$I2611)</f>
        <v/>
      </c>
      <c r="K2611" s="13" t="str">
        <f>IF($C2611="","",SUMIFS(Banque_Transactions!$E:$E,Banque_Transactions!$G:$G,$C2611&amp;"-"&amp;$B2611))</f>
        <v/>
      </c>
      <c r="L2611" s="13" t="str">
        <f>IF($C2611="","",$J2611-$K2611)</f>
        <v/>
      </c>
      <c r="M2611" t="str">
        <f>IF($C2611="","",IF($L2611&lt;=0,"Payé",IF($K2611=0,"Impayé","Partiel")))</f>
        <v/>
      </c>
    </row>
    <row r="2612" spans="1:13" ht="15">
      <c r="A2612" s="17"/>
      <c r="B2612" t="str">
        <f>IF($A2612="","",YEAR($A2612)*100+MONTH($A2612))</f>
        <v/>
      </c>
      <c r="D2612" t="str">
        <f>IF($C2612="","",VLOOKUP($C2612,Baux!$A:$K,2,FALSE))</f>
        <v/>
      </c>
      <c r="E2612" t="str">
        <f>IF($C2612="","",VLOOKUP(VLOOKUP($C2612,Baux!$A:$K,3,FALSE),Locataires!$A:$I,2,FALSE))</f>
        <v/>
      </c>
      <c r="F2612" t="str">
        <f>IF($C2612="","",VLOOKUP($C2612,Baux!$A:$K,8,FALSE))</f>
        <v/>
      </c>
      <c r="G2612" s="12" t="str">
        <f>IF(OR($A2612="",$F2612=""),"",DATE(YEAR($A2612),MONTH($A2612),$F2612))</f>
        <v/>
      </c>
      <c r="H2612" s="13" t="str">
        <f>IF($C2612="","",VLOOKUP($C2612,Baux!$A:$K,6,FALSE))</f>
        <v/>
      </c>
      <c r="I2612" s="13" t="str">
        <f>IF($C2612="","",VLOOKUP($C2612,Baux!$A:$K,7,FALSE))</f>
        <v/>
      </c>
      <c r="J2612" s="13" t="str">
        <f>IF($C2612="","",$H2612+$I2612)</f>
        <v/>
      </c>
      <c r="K2612" s="13" t="str">
        <f>IF($C2612="","",SUMIFS(Banque_Transactions!$E:$E,Banque_Transactions!$G:$G,$C2612&amp;"-"&amp;$B2612))</f>
        <v/>
      </c>
      <c r="L2612" s="13" t="str">
        <f>IF($C2612="","",$J2612-$K2612)</f>
        <v/>
      </c>
      <c r="M2612" t="str">
        <f>IF($C2612="","",IF($L2612&lt;=0,"Payé",IF($K2612=0,"Impayé","Partiel")))</f>
        <v/>
      </c>
    </row>
    <row r="2613" spans="1:13" ht="15">
      <c r="A2613" s="17"/>
      <c r="B2613" t="str">
        <f>IF($A2613="","",YEAR($A2613)*100+MONTH($A2613))</f>
        <v/>
      </c>
      <c r="D2613" t="str">
        <f>IF($C2613="","",VLOOKUP($C2613,Baux!$A:$K,2,FALSE))</f>
        <v/>
      </c>
      <c r="E2613" t="str">
        <f>IF($C2613="","",VLOOKUP(VLOOKUP($C2613,Baux!$A:$K,3,FALSE),Locataires!$A:$I,2,FALSE))</f>
        <v/>
      </c>
      <c r="F2613" t="str">
        <f>IF($C2613="","",VLOOKUP($C2613,Baux!$A:$K,8,FALSE))</f>
        <v/>
      </c>
      <c r="G2613" s="12" t="str">
        <f>IF(OR($A2613="",$F2613=""),"",DATE(YEAR($A2613),MONTH($A2613),$F2613))</f>
        <v/>
      </c>
      <c r="H2613" s="13" t="str">
        <f>IF($C2613="","",VLOOKUP($C2613,Baux!$A:$K,6,FALSE))</f>
        <v/>
      </c>
      <c r="I2613" s="13" t="str">
        <f>IF($C2613="","",VLOOKUP($C2613,Baux!$A:$K,7,FALSE))</f>
        <v/>
      </c>
      <c r="J2613" s="13" t="str">
        <f>IF($C2613="","",$H2613+$I2613)</f>
        <v/>
      </c>
      <c r="K2613" s="13" t="str">
        <f>IF($C2613="","",SUMIFS(Banque_Transactions!$E:$E,Banque_Transactions!$G:$G,$C2613&amp;"-"&amp;$B2613))</f>
        <v/>
      </c>
      <c r="L2613" s="13" t="str">
        <f>IF($C2613="","",$J2613-$K2613)</f>
        <v/>
      </c>
      <c r="M2613" t="str">
        <f>IF($C2613="","",IF($L2613&lt;=0,"Payé",IF($K2613=0,"Impayé","Partiel")))</f>
        <v/>
      </c>
    </row>
    <row r="2614" spans="1:13" ht="15">
      <c r="A2614" s="17"/>
      <c r="B2614" t="str">
        <f>IF($A2614="","",YEAR($A2614)*100+MONTH($A2614))</f>
        <v/>
      </c>
      <c r="D2614" t="str">
        <f>IF($C2614="","",VLOOKUP($C2614,Baux!$A:$K,2,FALSE))</f>
        <v/>
      </c>
      <c r="E2614" t="str">
        <f>IF($C2614="","",VLOOKUP(VLOOKUP($C2614,Baux!$A:$K,3,FALSE),Locataires!$A:$I,2,FALSE))</f>
        <v/>
      </c>
      <c r="F2614" t="str">
        <f>IF($C2614="","",VLOOKUP($C2614,Baux!$A:$K,8,FALSE))</f>
        <v/>
      </c>
      <c r="G2614" s="12" t="str">
        <f>IF(OR($A2614="",$F2614=""),"",DATE(YEAR($A2614),MONTH($A2614),$F2614))</f>
        <v/>
      </c>
      <c r="H2614" s="13" t="str">
        <f>IF($C2614="","",VLOOKUP($C2614,Baux!$A:$K,6,FALSE))</f>
        <v/>
      </c>
      <c r="I2614" s="13" t="str">
        <f>IF($C2614="","",VLOOKUP($C2614,Baux!$A:$K,7,FALSE))</f>
        <v/>
      </c>
      <c r="J2614" s="13" t="str">
        <f>IF($C2614="","",$H2614+$I2614)</f>
        <v/>
      </c>
      <c r="K2614" s="13" t="str">
        <f>IF($C2614="","",SUMIFS(Banque_Transactions!$E:$E,Banque_Transactions!$G:$G,$C2614&amp;"-"&amp;$B2614))</f>
        <v/>
      </c>
      <c r="L2614" s="13" t="str">
        <f>IF($C2614="","",$J2614-$K2614)</f>
        <v/>
      </c>
      <c r="M2614" t="str">
        <f>IF($C2614="","",IF($L2614&lt;=0,"Payé",IF($K2614=0,"Impayé","Partiel")))</f>
        <v/>
      </c>
    </row>
    <row r="2615" spans="1:13" ht="15">
      <c r="A2615" s="17"/>
      <c r="B2615" t="str">
        <f>IF($A2615="","",YEAR($A2615)*100+MONTH($A2615))</f>
        <v/>
      </c>
      <c r="D2615" t="str">
        <f>IF($C2615="","",VLOOKUP($C2615,Baux!$A:$K,2,FALSE))</f>
        <v/>
      </c>
      <c r="E2615" t="str">
        <f>IF($C2615="","",VLOOKUP(VLOOKUP($C2615,Baux!$A:$K,3,FALSE),Locataires!$A:$I,2,FALSE))</f>
        <v/>
      </c>
      <c r="F2615" t="str">
        <f>IF($C2615="","",VLOOKUP($C2615,Baux!$A:$K,8,FALSE))</f>
        <v/>
      </c>
      <c r="G2615" s="12" t="str">
        <f>IF(OR($A2615="",$F2615=""),"",DATE(YEAR($A2615),MONTH($A2615),$F2615))</f>
        <v/>
      </c>
      <c r="H2615" s="13" t="str">
        <f>IF($C2615="","",VLOOKUP($C2615,Baux!$A:$K,6,FALSE))</f>
        <v/>
      </c>
      <c r="I2615" s="13" t="str">
        <f>IF($C2615="","",VLOOKUP($C2615,Baux!$A:$K,7,FALSE))</f>
        <v/>
      </c>
      <c r="J2615" s="13" t="str">
        <f>IF($C2615="","",$H2615+$I2615)</f>
        <v/>
      </c>
      <c r="K2615" s="13" t="str">
        <f>IF($C2615="","",SUMIFS(Banque_Transactions!$E:$E,Banque_Transactions!$G:$G,$C2615&amp;"-"&amp;$B2615))</f>
        <v/>
      </c>
      <c r="L2615" s="13" t="str">
        <f>IF($C2615="","",$J2615-$K2615)</f>
        <v/>
      </c>
      <c r="M2615" t="str">
        <f>IF($C2615="","",IF($L2615&lt;=0,"Payé",IF($K2615=0,"Impayé","Partiel")))</f>
        <v/>
      </c>
    </row>
    <row r="2616" spans="1:13" ht="15">
      <c r="A2616" s="17"/>
      <c r="B2616" t="str">
        <f>IF($A2616="","",YEAR($A2616)*100+MONTH($A2616))</f>
        <v/>
      </c>
      <c r="D2616" t="str">
        <f>IF($C2616="","",VLOOKUP($C2616,Baux!$A:$K,2,FALSE))</f>
        <v/>
      </c>
      <c r="E2616" t="str">
        <f>IF($C2616="","",VLOOKUP(VLOOKUP($C2616,Baux!$A:$K,3,FALSE),Locataires!$A:$I,2,FALSE))</f>
        <v/>
      </c>
      <c r="F2616" t="str">
        <f>IF($C2616="","",VLOOKUP($C2616,Baux!$A:$K,8,FALSE))</f>
        <v/>
      </c>
      <c r="G2616" s="12" t="str">
        <f>IF(OR($A2616="",$F2616=""),"",DATE(YEAR($A2616),MONTH($A2616),$F2616))</f>
        <v/>
      </c>
      <c r="H2616" s="13" t="str">
        <f>IF($C2616="","",VLOOKUP($C2616,Baux!$A:$K,6,FALSE))</f>
        <v/>
      </c>
      <c r="I2616" s="13" t="str">
        <f>IF($C2616="","",VLOOKUP($C2616,Baux!$A:$K,7,FALSE))</f>
        <v/>
      </c>
      <c r="J2616" s="13" t="str">
        <f>IF($C2616="","",$H2616+$I2616)</f>
        <v/>
      </c>
      <c r="K2616" s="13" t="str">
        <f>IF($C2616="","",SUMIFS(Banque_Transactions!$E:$E,Banque_Transactions!$G:$G,$C2616&amp;"-"&amp;$B2616))</f>
        <v/>
      </c>
      <c r="L2616" s="13" t="str">
        <f>IF($C2616="","",$J2616-$K2616)</f>
        <v/>
      </c>
      <c r="M2616" t="str">
        <f>IF($C2616="","",IF($L2616&lt;=0,"Payé",IF($K2616=0,"Impayé","Partiel")))</f>
        <v/>
      </c>
    </row>
    <row r="2617" spans="1:13" ht="15">
      <c r="A2617" s="17"/>
      <c r="B2617" t="str">
        <f>IF($A2617="","",YEAR($A2617)*100+MONTH($A2617))</f>
        <v/>
      </c>
      <c r="D2617" t="str">
        <f>IF($C2617="","",VLOOKUP($C2617,Baux!$A:$K,2,FALSE))</f>
        <v/>
      </c>
      <c r="E2617" t="str">
        <f>IF($C2617="","",VLOOKUP(VLOOKUP($C2617,Baux!$A:$K,3,FALSE),Locataires!$A:$I,2,FALSE))</f>
        <v/>
      </c>
      <c r="F2617" t="str">
        <f>IF($C2617="","",VLOOKUP($C2617,Baux!$A:$K,8,FALSE))</f>
        <v/>
      </c>
      <c r="G2617" s="12" t="str">
        <f>IF(OR($A2617="",$F2617=""),"",DATE(YEAR($A2617),MONTH($A2617),$F2617))</f>
        <v/>
      </c>
      <c r="H2617" s="13" t="str">
        <f>IF($C2617="","",VLOOKUP($C2617,Baux!$A:$K,6,FALSE))</f>
        <v/>
      </c>
      <c r="I2617" s="13" t="str">
        <f>IF($C2617="","",VLOOKUP($C2617,Baux!$A:$K,7,FALSE))</f>
        <v/>
      </c>
      <c r="J2617" s="13" t="str">
        <f>IF($C2617="","",$H2617+$I2617)</f>
        <v/>
      </c>
      <c r="K2617" s="13" t="str">
        <f>IF($C2617="","",SUMIFS(Banque_Transactions!$E:$E,Banque_Transactions!$G:$G,$C2617&amp;"-"&amp;$B2617))</f>
        <v/>
      </c>
      <c r="L2617" s="13" t="str">
        <f>IF($C2617="","",$J2617-$K2617)</f>
        <v/>
      </c>
      <c r="M2617" t="str">
        <f>IF($C2617="","",IF($L2617&lt;=0,"Payé",IF($K2617=0,"Impayé","Partiel")))</f>
        <v/>
      </c>
    </row>
    <row r="2618" spans="1:13" ht="15">
      <c r="A2618" s="17"/>
      <c r="B2618" t="str">
        <f>IF($A2618="","",YEAR($A2618)*100+MONTH($A2618))</f>
        <v/>
      </c>
      <c r="D2618" t="str">
        <f>IF($C2618="","",VLOOKUP($C2618,Baux!$A:$K,2,FALSE))</f>
        <v/>
      </c>
      <c r="E2618" t="str">
        <f>IF($C2618="","",VLOOKUP(VLOOKUP($C2618,Baux!$A:$K,3,FALSE),Locataires!$A:$I,2,FALSE))</f>
        <v/>
      </c>
      <c r="F2618" t="str">
        <f>IF($C2618="","",VLOOKUP($C2618,Baux!$A:$K,8,FALSE))</f>
        <v/>
      </c>
      <c r="G2618" s="12" t="str">
        <f>IF(OR($A2618="",$F2618=""),"",DATE(YEAR($A2618),MONTH($A2618),$F2618))</f>
        <v/>
      </c>
      <c r="H2618" s="13" t="str">
        <f>IF($C2618="","",VLOOKUP($C2618,Baux!$A:$K,6,FALSE))</f>
        <v/>
      </c>
      <c r="I2618" s="13" t="str">
        <f>IF($C2618="","",VLOOKUP($C2618,Baux!$A:$K,7,FALSE))</f>
        <v/>
      </c>
      <c r="J2618" s="13" t="str">
        <f>IF($C2618="","",$H2618+$I2618)</f>
        <v/>
      </c>
      <c r="K2618" s="13" t="str">
        <f>IF($C2618="","",SUMIFS(Banque_Transactions!$E:$E,Banque_Transactions!$G:$G,$C2618&amp;"-"&amp;$B2618))</f>
        <v/>
      </c>
      <c r="L2618" s="13" t="str">
        <f>IF($C2618="","",$J2618-$K2618)</f>
        <v/>
      </c>
      <c r="M2618" t="str">
        <f>IF($C2618="","",IF($L2618&lt;=0,"Payé",IF($K2618=0,"Impayé","Partiel")))</f>
        <v/>
      </c>
    </row>
    <row r="2619" spans="1:13" ht="15">
      <c r="A2619" s="17"/>
      <c r="B2619" t="str">
        <f>IF($A2619="","",YEAR($A2619)*100+MONTH($A2619))</f>
        <v/>
      </c>
      <c r="D2619" t="str">
        <f>IF($C2619="","",VLOOKUP($C2619,Baux!$A:$K,2,FALSE))</f>
        <v/>
      </c>
      <c r="E2619" t="str">
        <f>IF($C2619="","",VLOOKUP(VLOOKUP($C2619,Baux!$A:$K,3,FALSE),Locataires!$A:$I,2,FALSE))</f>
        <v/>
      </c>
      <c r="F2619" t="str">
        <f>IF($C2619="","",VLOOKUP($C2619,Baux!$A:$K,8,FALSE))</f>
        <v/>
      </c>
      <c r="G2619" s="12" t="str">
        <f>IF(OR($A2619="",$F2619=""),"",DATE(YEAR($A2619),MONTH($A2619),$F2619))</f>
        <v/>
      </c>
      <c r="H2619" s="13" t="str">
        <f>IF($C2619="","",VLOOKUP($C2619,Baux!$A:$K,6,FALSE))</f>
        <v/>
      </c>
      <c r="I2619" s="13" t="str">
        <f>IF($C2619="","",VLOOKUP($C2619,Baux!$A:$K,7,FALSE))</f>
        <v/>
      </c>
      <c r="J2619" s="13" t="str">
        <f>IF($C2619="","",$H2619+$I2619)</f>
        <v/>
      </c>
      <c r="K2619" s="13" t="str">
        <f>IF($C2619="","",SUMIFS(Banque_Transactions!$E:$E,Banque_Transactions!$G:$G,$C2619&amp;"-"&amp;$B2619))</f>
        <v/>
      </c>
      <c r="L2619" s="13" t="str">
        <f>IF($C2619="","",$J2619-$K2619)</f>
        <v/>
      </c>
      <c r="M2619" t="str">
        <f>IF($C2619="","",IF($L2619&lt;=0,"Payé",IF($K2619=0,"Impayé","Partiel")))</f>
        <v/>
      </c>
    </row>
    <row r="2620" spans="1:13" ht="15">
      <c r="A2620" s="17"/>
      <c r="B2620" t="str">
        <f>IF($A2620="","",YEAR($A2620)*100+MONTH($A2620))</f>
        <v/>
      </c>
      <c r="D2620" t="str">
        <f>IF($C2620="","",VLOOKUP($C2620,Baux!$A:$K,2,FALSE))</f>
        <v/>
      </c>
      <c r="E2620" t="str">
        <f>IF($C2620="","",VLOOKUP(VLOOKUP($C2620,Baux!$A:$K,3,FALSE),Locataires!$A:$I,2,FALSE))</f>
        <v/>
      </c>
      <c r="F2620" t="str">
        <f>IF($C2620="","",VLOOKUP($C2620,Baux!$A:$K,8,FALSE))</f>
        <v/>
      </c>
      <c r="G2620" s="12" t="str">
        <f>IF(OR($A2620="",$F2620=""),"",DATE(YEAR($A2620),MONTH($A2620),$F2620))</f>
        <v/>
      </c>
      <c r="H2620" s="13" t="str">
        <f>IF($C2620="","",VLOOKUP($C2620,Baux!$A:$K,6,FALSE))</f>
        <v/>
      </c>
      <c r="I2620" s="13" t="str">
        <f>IF($C2620="","",VLOOKUP($C2620,Baux!$A:$K,7,FALSE))</f>
        <v/>
      </c>
      <c r="J2620" s="13" t="str">
        <f>IF($C2620="","",$H2620+$I2620)</f>
        <v/>
      </c>
      <c r="K2620" s="13" t="str">
        <f>IF($C2620="","",SUMIFS(Banque_Transactions!$E:$E,Banque_Transactions!$G:$G,$C2620&amp;"-"&amp;$B2620))</f>
        <v/>
      </c>
      <c r="L2620" s="13" t="str">
        <f>IF($C2620="","",$J2620-$K2620)</f>
        <v/>
      </c>
      <c r="M2620" t="str">
        <f>IF($C2620="","",IF($L2620&lt;=0,"Payé",IF($K2620=0,"Impayé","Partiel")))</f>
        <v/>
      </c>
    </row>
    <row r="2621" spans="1:13" ht="15">
      <c r="A2621" s="17"/>
      <c r="B2621" t="str">
        <f>IF($A2621="","",YEAR($A2621)*100+MONTH($A2621))</f>
        <v/>
      </c>
      <c r="D2621" t="str">
        <f>IF($C2621="","",VLOOKUP($C2621,Baux!$A:$K,2,FALSE))</f>
        <v/>
      </c>
      <c r="E2621" t="str">
        <f>IF($C2621="","",VLOOKUP(VLOOKUP($C2621,Baux!$A:$K,3,FALSE),Locataires!$A:$I,2,FALSE))</f>
        <v/>
      </c>
      <c r="F2621" t="str">
        <f>IF($C2621="","",VLOOKUP($C2621,Baux!$A:$K,8,FALSE))</f>
        <v/>
      </c>
      <c r="G2621" s="12" t="str">
        <f>IF(OR($A2621="",$F2621=""),"",DATE(YEAR($A2621),MONTH($A2621),$F2621))</f>
        <v/>
      </c>
      <c r="H2621" s="13" t="str">
        <f>IF($C2621="","",VLOOKUP($C2621,Baux!$A:$K,6,FALSE))</f>
        <v/>
      </c>
      <c r="I2621" s="13" t="str">
        <f>IF($C2621="","",VLOOKUP($C2621,Baux!$A:$K,7,FALSE))</f>
        <v/>
      </c>
      <c r="J2621" s="13" t="str">
        <f>IF($C2621="","",$H2621+$I2621)</f>
        <v/>
      </c>
      <c r="K2621" s="13" t="str">
        <f>IF($C2621="","",SUMIFS(Banque_Transactions!$E:$E,Banque_Transactions!$G:$G,$C2621&amp;"-"&amp;$B2621))</f>
        <v/>
      </c>
      <c r="L2621" s="13" t="str">
        <f>IF($C2621="","",$J2621-$K2621)</f>
        <v/>
      </c>
      <c r="M2621" t="str">
        <f>IF($C2621="","",IF($L2621&lt;=0,"Payé",IF($K2621=0,"Impayé","Partiel")))</f>
        <v/>
      </c>
    </row>
    <row r="2622" spans="1:13" ht="15">
      <c r="A2622" s="17"/>
      <c r="B2622" t="str">
        <f>IF($A2622="","",YEAR($A2622)*100+MONTH($A2622))</f>
        <v/>
      </c>
      <c r="D2622" t="str">
        <f>IF($C2622="","",VLOOKUP($C2622,Baux!$A:$K,2,FALSE))</f>
        <v/>
      </c>
      <c r="E2622" t="str">
        <f>IF($C2622="","",VLOOKUP(VLOOKUP($C2622,Baux!$A:$K,3,FALSE),Locataires!$A:$I,2,FALSE))</f>
        <v/>
      </c>
      <c r="F2622" t="str">
        <f>IF($C2622="","",VLOOKUP($C2622,Baux!$A:$K,8,FALSE))</f>
        <v/>
      </c>
      <c r="G2622" s="12" t="str">
        <f>IF(OR($A2622="",$F2622=""),"",DATE(YEAR($A2622),MONTH($A2622),$F2622))</f>
        <v/>
      </c>
      <c r="H2622" s="13" t="str">
        <f>IF($C2622="","",VLOOKUP($C2622,Baux!$A:$K,6,FALSE))</f>
        <v/>
      </c>
      <c r="I2622" s="13" t="str">
        <f>IF($C2622="","",VLOOKUP($C2622,Baux!$A:$K,7,FALSE))</f>
        <v/>
      </c>
      <c r="J2622" s="13" t="str">
        <f>IF($C2622="","",$H2622+$I2622)</f>
        <v/>
      </c>
      <c r="K2622" s="13" t="str">
        <f>IF($C2622="","",SUMIFS(Banque_Transactions!$E:$E,Banque_Transactions!$G:$G,$C2622&amp;"-"&amp;$B2622))</f>
        <v/>
      </c>
      <c r="L2622" s="13" t="str">
        <f>IF($C2622="","",$J2622-$K2622)</f>
        <v/>
      </c>
      <c r="M2622" t="str">
        <f>IF($C2622="","",IF($L2622&lt;=0,"Payé",IF($K2622=0,"Impayé","Partiel")))</f>
        <v/>
      </c>
    </row>
    <row r="2623" spans="1:13" ht="15">
      <c r="A2623" s="17"/>
      <c r="B2623" t="str">
        <f>IF($A2623="","",YEAR($A2623)*100+MONTH($A2623))</f>
        <v/>
      </c>
      <c r="D2623" t="str">
        <f>IF($C2623="","",VLOOKUP($C2623,Baux!$A:$K,2,FALSE))</f>
        <v/>
      </c>
      <c r="E2623" t="str">
        <f>IF($C2623="","",VLOOKUP(VLOOKUP($C2623,Baux!$A:$K,3,FALSE),Locataires!$A:$I,2,FALSE))</f>
        <v/>
      </c>
      <c r="F2623" t="str">
        <f>IF($C2623="","",VLOOKUP($C2623,Baux!$A:$K,8,FALSE))</f>
        <v/>
      </c>
      <c r="G2623" s="12" t="str">
        <f>IF(OR($A2623="",$F2623=""),"",DATE(YEAR($A2623),MONTH($A2623),$F2623))</f>
        <v/>
      </c>
      <c r="H2623" s="13" t="str">
        <f>IF($C2623="","",VLOOKUP($C2623,Baux!$A:$K,6,FALSE))</f>
        <v/>
      </c>
      <c r="I2623" s="13" t="str">
        <f>IF($C2623="","",VLOOKUP($C2623,Baux!$A:$K,7,FALSE))</f>
        <v/>
      </c>
      <c r="J2623" s="13" t="str">
        <f>IF($C2623="","",$H2623+$I2623)</f>
        <v/>
      </c>
      <c r="K2623" s="13" t="str">
        <f>IF($C2623="","",SUMIFS(Banque_Transactions!$E:$E,Banque_Transactions!$G:$G,$C2623&amp;"-"&amp;$B2623))</f>
        <v/>
      </c>
      <c r="L2623" s="13" t="str">
        <f>IF($C2623="","",$J2623-$K2623)</f>
        <v/>
      </c>
      <c r="M2623" t="str">
        <f>IF($C2623="","",IF($L2623&lt;=0,"Payé",IF($K2623=0,"Impayé","Partiel")))</f>
        <v/>
      </c>
    </row>
    <row r="2624" spans="1:13" ht="15">
      <c r="A2624" s="17"/>
      <c r="B2624" t="str">
        <f>IF($A2624="","",YEAR($A2624)*100+MONTH($A2624))</f>
        <v/>
      </c>
      <c r="D2624" t="str">
        <f>IF($C2624="","",VLOOKUP($C2624,Baux!$A:$K,2,FALSE))</f>
        <v/>
      </c>
      <c r="E2624" t="str">
        <f>IF($C2624="","",VLOOKUP(VLOOKUP($C2624,Baux!$A:$K,3,FALSE),Locataires!$A:$I,2,FALSE))</f>
        <v/>
      </c>
      <c r="F2624" t="str">
        <f>IF($C2624="","",VLOOKUP($C2624,Baux!$A:$K,8,FALSE))</f>
        <v/>
      </c>
      <c r="G2624" s="12" t="str">
        <f>IF(OR($A2624="",$F2624=""),"",DATE(YEAR($A2624),MONTH($A2624),$F2624))</f>
        <v/>
      </c>
      <c r="H2624" s="13" t="str">
        <f>IF($C2624="","",VLOOKUP($C2624,Baux!$A:$K,6,FALSE))</f>
        <v/>
      </c>
      <c r="I2624" s="13" t="str">
        <f>IF($C2624="","",VLOOKUP($C2624,Baux!$A:$K,7,FALSE))</f>
        <v/>
      </c>
      <c r="J2624" s="13" t="str">
        <f>IF($C2624="","",$H2624+$I2624)</f>
        <v/>
      </c>
      <c r="K2624" s="13" t="str">
        <f>IF($C2624="","",SUMIFS(Banque_Transactions!$E:$E,Banque_Transactions!$G:$G,$C2624&amp;"-"&amp;$B2624))</f>
        <v/>
      </c>
      <c r="L2624" s="13" t="str">
        <f>IF($C2624="","",$J2624-$K2624)</f>
        <v/>
      </c>
      <c r="M2624" t="str">
        <f>IF($C2624="","",IF($L2624&lt;=0,"Payé",IF($K2624=0,"Impayé","Partiel")))</f>
        <v/>
      </c>
    </row>
    <row r="2625" spans="1:13" ht="15">
      <c r="A2625" s="17"/>
      <c r="B2625" t="str">
        <f>IF($A2625="","",YEAR($A2625)*100+MONTH($A2625))</f>
        <v/>
      </c>
      <c r="D2625" t="str">
        <f>IF($C2625="","",VLOOKUP($C2625,Baux!$A:$K,2,FALSE))</f>
        <v/>
      </c>
      <c r="E2625" t="str">
        <f>IF($C2625="","",VLOOKUP(VLOOKUP($C2625,Baux!$A:$K,3,FALSE),Locataires!$A:$I,2,FALSE))</f>
        <v/>
      </c>
      <c r="F2625" t="str">
        <f>IF($C2625="","",VLOOKUP($C2625,Baux!$A:$K,8,FALSE))</f>
        <v/>
      </c>
      <c r="G2625" s="12" t="str">
        <f>IF(OR($A2625="",$F2625=""),"",DATE(YEAR($A2625),MONTH($A2625),$F2625))</f>
        <v/>
      </c>
      <c r="H2625" s="13" t="str">
        <f>IF($C2625="","",VLOOKUP($C2625,Baux!$A:$K,6,FALSE))</f>
        <v/>
      </c>
      <c r="I2625" s="13" t="str">
        <f>IF($C2625="","",VLOOKUP($C2625,Baux!$A:$K,7,FALSE))</f>
        <v/>
      </c>
      <c r="J2625" s="13" t="str">
        <f>IF($C2625="","",$H2625+$I2625)</f>
        <v/>
      </c>
      <c r="K2625" s="13" t="str">
        <f>IF($C2625="","",SUMIFS(Banque_Transactions!$E:$E,Banque_Transactions!$G:$G,$C2625&amp;"-"&amp;$B2625))</f>
        <v/>
      </c>
      <c r="L2625" s="13" t="str">
        <f>IF($C2625="","",$J2625-$K2625)</f>
        <v/>
      </c>
      <c r="M2625" t="str">
        <f>IF($C2625="","",IF($L2625&lt;=0,"Payé",IF($K2625=0,"Impayé","Partiel")))</f>
        <v/>
      </c>
    </row>
    <row r="2626" spans="1:13" ht="15">
      <c r="A2626" s="17"/>
      <c r="B2626" t="str">
        <f>IF($A2626="","",YEAR($A2626)*100+MONTH($A2626))</f>
        <v/>
      </c>
      <c r="D2626" t="str">
        <f>IF($C2626="","",VLOOKUP($C2626,Baux!$A:$K,2,FALSE))</f>
        <v/>
      </c>
      <c r="E2626" t="str">
        <f>IF($C2626="","",VLOOKUP(VLOOKUP($C2626,Baux!$A:$K,3,FALSE),Locataires!$A:$I,2,FALSE))</f>
        <v/>
      </c>
      <c r="F2626" t="str">
        <f>IF($C2626="","",VLOOKUP($C2626,Baux!$A:$K,8,FALSE))</f>
        <v/>
      </c>
      <c r="G2626" s="12" t="str">
        <f>IF(OR($A2626="",$F2626=""),"",DATE(YEAR($A2626),MONTH($A2626),$F2626))</f>
        <v/>
      </c>
      <c r="H2626" s="13" t="str">
        <f>IF($C2626="","",VLOOKUP($C2626,Baux!$A:$K,6,FALSE))</f>
        <v/>
      </c>
      <c r="I2626" s="13" t="str">
        <f>IF($C2626="","",VLOOKUP($C2626,Baux!$A:$K,7,FALSE))</f>
        <v/>
      </c>
      <c r="J2626" s="13" t="str">
        <f>IF($C2626="","",$H2626+$I2626)</f>
        <v/>
      </c>
      <c r="K2626" s="13" t="str">
        <f>IF($C2626="","",SUMIFS(Banque_Transactions!$E:$E,Banque_Transactions!$G:$G,$C2626&amp;"-"&amp;$B2626))</f>
        <v/>
      </c>
      <c r="L2626" s="13" t="str">
        <f>IF($C2626="","",$J2626-$K2626)</f>
        <v/>
      </c>
      <c r="M2626" t="str">
        <f>IF($C2626="","",IF($L2626&lt;=0,"Payé",IF($K2626=0,"Impayé","Partiel")))</f>
        <v/>
      </c>
    </row>
    <row r="2627" spans="1:13" ht="15">
      <c r="A2627" s="17"/>
      <c r="B2627" t="str">
        <f>IF($A2627="","",YEAR($A2627)*100+MONTH($A2627))</f>
        <v/>
      </c>
      <c r="D2627" t="str">
        <f>IF($C2627="","",VLOOKUP($C2627,Baux!$A:$K,2,FALSE))</f>
        <v/>
      </c>
      <c r="E2627" t="str">
        <f>IF($C2627="","",VLOOKUP(VLOOKUP($C2627,Baux!$A:$K,3,FALSE),Locataires!$A:$I,2,FALSE))</f>
        <v/>
      </c>
      <c r="F2627" t="str">
        <f>IF($C2627="","",VLOOKUP($C2627,Baux!$A:$K,8,FALSE))</f>
        <v/>
      </c>
      <c r="G2627" s="12" t="str">
        <f>IF(OR($A2627="",$F2627=""),"",DATE(YEAR($A2627),MONTH($A2627),$F2627))</f>
        <v/>
      </c>
      <c r="H2627" s="13" t="str">
        <f>IF($C2627="","",VLOOKUP($C2627,Baux!$A:$K,6,FALSE))</f>
        <v/>
      </c>
      <c r="I2627" s="13" t="str">
        <f>IF($C2627="","",VLOOKUP($C2627,Baux!$A:$K,7,FALSE))</f>
        <v/>
      </c>
      <c r="J2627" s="13" t="str">
        <f>IF($C2627="","",$H2627+$I2627)</f>
        <v/>
      </c>
      <c r="K2627" s="13" t="str">
        <f>IF($C2627="","",SUMIFS(Banque_Transactions!$E:$E,Banque_Transactions!$G:$G,$C2627&amp;"-"&amp;$B2627))</f>
        <v/>
      </c>
      <c r="L2627" s="13" t="str">
        <f>IF($C2627="","",$J2627-$K2627)</f>
        <v/>
      </c>
      <c r="M2627" t="str">
        <f>IF($C2627="","",IF($L2627&lt;=0,"Payé",IF($K2627=0,"Impayé","Partiel")))</f>
        <v/>
      </c>
    </row>
    <row r="2628" spans="1:13" ht="15">
      <c r="A2628" s="17"/>
      <c r="B2628" t="str">
        <f>IF($A2628="","",YEAR($A2628)*100+MONTH($A2628))</f>
        <v/>
      </c>
      <c r="D2628" t="str">
        <f>IF($C2628="","",VLOOKUP($C2628,Baux!$A:$K,2,FALSE))</f>
        <v/>
      </c>
      <c r="E2628" t="str">
        <f>IF($C2628="","",VLOOKUP(VLOOKUP($C2628,Baux!$A:$K,3,FALSE),Locataires!$A:$I,2,FALSE))</f>
        <v/>
      </c>
      <c r="F2628" t="str">
        <f>IF($C2628="","",VLOOKUP($C2628,Baux!$A:$K,8,FALSE))</f>
        <v/>
      </c>
      <c r="G2628" s="12" t="str">
        <f>IF(OR($A2628="",$F2628=""),"",DATE(YEAR($A2628),MONTH($A2628),$F2628))</f>
        <v/>
      </c>
      <c r="H2628" s="13" t="str">
        <f>IF($C2628="","",VLOOKUP($C2628,Baux!$A:$K,6,FALSE))</f>
        <v/>
      </c>
      <c r="I2628" s="13" t="str">
        <f>IF($C2628="","",VLOOKUP($C2628,Baux!$A:$K,7,FALSE))</f>
        <v/>
      </c>
      <c r="J2628" s="13" t="str">
        <f>IF($C2628="","",$H2628+$I2628)</f>
        <v/>
      </c>
      <c r="K2628" s="13" t="str">
        <f>IF($C2628="","",SUMIFS(Banque_Transactions!$E:$E,Banque_Transactions!$G:$G,$C2628&amp;"-"&amp;$B2628))</f>
        <v/>
      </c>
      <c r="L2628" s="13" t="str">
        <f>IF($C2628="","",$J2628-$K2628)</f>
        <v/>
      </c>
      <c r="M2628" t="str">
        <f>IF($C2628="","",IF($L2628&lt;=0,"Payé",IF($K2628=0,"Impayé","Partiel")))</f>
        <v/>
      </c>
    </row>
    <row r="2629" spans="1:13" ht="15">
      <c r="A2629" s="17"/>
      <c r="B2629" t="str">
        <f>IF($A2629="","",YEAR($A2629)*100+MONTH($A2629))</f>
        <v/>
      </c>
      <c r="D2629" t="str">
        <f>IF($C2629="","",VLOOKUP($C2629,Baux!$A:$K,2,FALSE))</f>
        <v/>
      </c>
      <c r="E2629" t="str">
        <f>IF($C2629="","",VLOOKUP(VLOOKUP($C2629,Baux!$A:$K,3,FALSE),Locataires!$A:$I,2,FALSE))</f>
        <v/>
      </c>
      <c r="F2629" t="str">
        <f>IF($C2629="","",VLOOKUP($C2629,Baux!$A:$K,8,FALSE))</f>
        <v/>
      </c>
      <c r="G2629" s="12" t="str">
        <f>IF(OR($A2629="",$F2629=""),"",DATE(YEAR($A2629),MONTH($A2629),$F2629))</f>
        <v/>
      </c>
      <c r="H2629" s="13" t="str">
        <f>IF($C2629="","",VLOOKUP($C2629,Baux!$A:$K,6,FALSE))</f>
        <v/>
      </c>
      <c r="I2629" s="13" t="str">
        <f>IF($C2629="","",VLOOKUP($C2629,Baux!$A:$K,7,FALSE))</f>
        <v/>
      </c>
      <c r="J2629" s="13" t="str">
        <f>IF($C2629="","",$H2629+$I2629)</f>
        <v/>
      </c>
      <c r="K2629" s="13" t="str">
        <f>IF($C2629="","",SUMIFS(Banque_Transactions!$E:$E,Banque_Transactions!$G:$G,$C2629&amp;"-"&amp;$B2629))</f>
        <v/>
      </c>
      <c r="L2629" s="13" t="str">
        <f>IF($C2629="","",$J2629-$K2629)</f>
        <v/>
      </c>
      <c r="M2629" t="str">
        <f>IF($C2629="","",IF($L2629&lt;=0,"Payé",IF($K2629=0,"Impayé","Partiel")))</f>
        <v/>
      </c>
    </row>
    <row r="2630" spans="1:13" ht="15">
      <c r="A2630" s="17"/>
      <c r="B2630" t="str">
        <f>IF($A2630="","",YEAR($A2630)*100+MONTH($A2630))</f>
        <v/>
      </c>
      <c r="D2630" t="str">
        <f>IF($C2630="","",VLOOKUP($C2630,Baux!$A:$K,2,FALSE))</f>
        <v/>
      </c>
      <c r="E2630" t="str">
        <f>IF($C2630="","",VLOOKUP(VLOOKUP($C2630,Baux!$A:$K,3,FALSE),Locataires!$A:$I,2,FALSE))</f>
        <v/>
      </c>
      <c r="F2630" t="str">
        <f>IF($C2630="","",VLOOKUP($C2630,Baux!$A:$K,8,FALSE))</f>
        <v/>
      </c>
      <c r="G2630" s="12" t="str">
        <f>IF(OR($A2630="",$F2630=""),"",DATE(YEAR($A2630),MONTH($A2630),$F2630))</f>
        <v/>
      </c>
      <c r="H2630" s="13" t="str">
        <f>IF($C2630="","",VLOOKUP($C2630,Baux!$A:$K,6,FALSE))</f>
        <v/>
      </c>
      <c r="I2630" s="13" t="str">
        <f>IF($C2630="","",VLOOKUP($C2630,Baux!$A:$K,7,FALSE))</f>
        <v/>
      </c>
      <c r="J2630" s="13" t="str">
        <f>IF($C2630="","",$H2630+$I2630)</f>
        <v/>
      </c>
      <c r="K2630" s="13" t="str">
        <f>IF($C2630="","",SUMIFS(Banque_Transactions!$E:$E,Banque_Transactions!$G:$G,$C2630&amp;"-"&amp;$B2630))</f>
        <v/>
      </c>
      <c r="L2630" s="13" t="str">
        <f>IF($C2630="","",$J2630-$K2630)</f>
        <v/>
      </c>
      <c r="M2630" t="str">
        <f>IF($C2630="","",IF($L2630&lt;=0,"Payé",IF($K2630=0,"Impayé","Partiel")))</f>
        <v/>
      </c>
    </row>
    <row r="2631" spans="1:13" ht="15">
      <c r="A2631" s="17"/>
      <c r="B2631" t="str">
        <f>IF($A2631="","",YEAR($A2631)*100+MONTH($A2631))</f>
        <v/>
      </c>
      <c r="D2631" t="str">
        <f>IF($C2631="","",VLOOKUP($C2631,Baux!$A:$K,2,FALSE))</f>
        <v/>
      </c>
      <c r="E2631" t="str">
        <f>IF($C2631="","",VLOOKUP(VLOOKUP($C2631,Baux!$A:$K,3,FALSE),Locataires!$A:$I,2,FALSE))</f>
        <v/>
      </c>
      <c r="F2631" t="str">
        <f>IF($C2631="","",VLOOKUP($C2631,Baux!$A:$K,8,FALSE))</f>
        <v/>
      </c>
      <c r="G2631" s="12" t="str">
        <f>IF(OR($A2631="",$F2631=""),"",DATE(YEAR($A2631),MONTH($A2631),$F2631))</f>
        <v/>
      </c>
      <c r="H2631" s="13" t="str">
        <f>IF($C2631="","",VLOOKUP($C2631,Baux!$A:$K,6,FALSE))</f>
        <v/>
      </c>
      <c r="I2631" s="13" t="str">
        <f>IF($C2631="","",VLOOKUP($C2631,Baux!$A:$K,7,FALSE))</f>
        <v/>
      </c>
      <c r="J2631" s="13" t="str">
        <f>IF($C2631="","",$H2631+$I2631)</f>
        <v/>
      </c>
      <c r="K2631" s="13" t="str">
        <f>IF($C2631="","",SUMIFS(Banque_Transactions!$E:$E,Banque_Transactions!$G:$G,$C2631&amp;"-"&amp;$B2631))</f>
        <v/>
      </c>
      <c r="L2631" s="13" t="str">
        <f>IF($C2631="","",$J2631-$K2631)</f>
        <v/>
      </c>
      <c r="M2631" t="str">
        <f>IF($C2631="","",IF($L2631&lt;=0,"Payé",IF($K2631=0,"Impayé","Partiel")))</f>
        <v/>
      </c>
    </row>
    <row r="2632" spans="1:13" ht="15">
      <c r="A2632" s="17"/>
      <c r="B2632" t="str">
        <f>IF($A2632="","",YEAR($A2632)*100+MONTH($A2632))</f>
        <v/>
      </c>
      <c r="D2632" t="str">
        <f>IF($C2632="","",VLOOKUP($C2632,Baux!$A:$K,2,FALSE))</f>
        <v/>
      </c>
      <c r="E2632" t="str">
        <f>IF($C2632="","",VLOOKUP(VLOOKUP($C2632,Baux!$A:$K,3,FALSE),Locataires!$A:$I,2,FALSE))</f>
        <v/>
      </c>
      <c r="F2632" t="str">
        <f>IF($C2632="","",VLOOKUP($C2632,Baux!$A:$K,8,FALSE))</f>
        <v/>
      </c>
      <c r="G2632" s="12" t="str">
        <f>IF(OR($A2632="",$F2632=""),"",DATE(YEAR($A2632),MONTH($A2632),$F2632))</f>
        <v/>
      </c>
      <c r="H2632" s="13" t="str">
        <f>IF($C2632="","",VLOOKUP($C2632,Baux!$A:$K,6,FALSE))</f>
        <v/>
      </c>
      <c r="I2632" s="13" t="str">
        <f>IF($C2632="","",VLOOKUP($C2632,Baux!$A:$K,7,FALSE))</f>
        <v/>
      </c>
      <c r="J2632" s="13" t="str">
        <f>IF($C2632="","",$H2632+$I2632)</f>
        <v/>
      </c>
      <c r="K2632" s="13" t="str">
        <f>IF($C2632="","",SUMIFS(Banque_Transactions!$E:$E,Banque_Transactions!$G:$G,$C2632&amp;"-"&amp;$B2632))</f>
        <v/>
      </c>
      <c r="L2632" s="13" t="str">
        <f>IF($C2632="","",$J2632-$K2632)</f>
        <v/>
      </c>
      <c r="M2632" t="str">
        <f>IF($C2632="","",IF($L2632&lt;=0,"Payé",IF($K2632=0,"Impayé","Partiel")))</f>
        <v/>
      </c>
    </row>
    <row r="2633" spans="1:13" ht="15">
      <c r="A2633" s="17"/>
      <c r="B2633" t="str">
        <f>IF($A2633="","",YEAR($A2633)*100+MONTH($A2633))</f>
        <v/>
      </c>
      <c r="D2633" t="str">
        <f>IF($C2633="","",VLOOKUP($C2633,Baux!$A:$K,2,FALSE))</f>
        <v/>
      </c>
      <c r="E2633" t="str">
        <f>IF($C2633="","",VLOOKUP(VLOOKUP($C2633,Baux!$A:$K,3,FALSE),Locataires!$A:$I,2,FALSE))</f>
        <v/>
      </c>
      <c r="F2633" t="str">
        <f>IF($C2633="","",VLOOKUP($C2633,Baux!$A:$K,8,FALSE))</f>
        <v/>
      </c>
      <c r="G2633" s="12" t="str">
        <f>IF(OR($A2633="",$F2633=""),"",DATE(YEAR($A2633),MONTH($A2633),$F2633))</f>
        <v/>
      </c>
      <c r="H2633" s="13" t="str">
        <f>IF($C2633="","",VLOOKUP($C2633,Baux!$A:$K,6,FALSE))</f>
        <v/>
      </c>
      <c r="I2633" s="13" t="str">
        <f>IF($C2633="","",VLOOKUP($C2633,Baux!$A:$K,7,FALSE))</f>
        <v/>
      </c>
      <c r="J2633" s="13" t="str">
        <f>IF($C2633="","",$H2633+$I2633)</f>
        <v/>
      </c>
      <c r="K2633" s="13" t="str">
        <f>IF($C2633="","",SUMIFS(Banque_Transactions!$E:$E,Banque_Transactions!$G:$G,$C2633&amp;"-"&amp;$B2633))</f>
        <v/>
      </c>
      <c r="L2633" s="13" t="str">
        <f>IF($C2633="","",$J2633-$K2633)</f>
        <v/>
      </c>
      <c r="M2633" t="str">
        <f>IF($C2633="","",IF($L2633&lt;=0,"Payé",IF($K2633=0,"Impayé","Partiel")))</f>
        <v/>
      </c>
    </row>
    <row r="2634" spans="1:13" ht="15">
      <c r="A2634" s="17"/>
      <c r="B2634" t="str">
        <f>IF($A2634="","",YEAR($A2634)*100+MONTH($A2634))</f>
        <v/>
      </c>
      <c r="D2634" t="str">
        <f>IF($C2634="","",VLOOKUP($C2634,Baux!$A:$K,2,FALSE))</f>
        <v/>
      </c>
      <c r="E2634" t="str">
        <f>IF($C2634="","",VLOOKUP(VLOOKUP($C2634,Baux!$A:$K,3,FALSE),Locataires!$A:$I,2,FALSE))</f>
        <v/>
      </c>
      <c r="F2634" t="str">
        <f>IF($C2634="","",VLOOKUP($C2634,Baux!$A:$K,8,FALSE))</f>
        <v/>
      </c>
      <c r="G2634" s="12" t="str">
        <f>IF(OR($A2634="",$F2634=""),"",DATE(YEAR($A2634),MONTH($A2634),$F2634))</f>
        <v/>
      </c>
      <c r="H2634" s="13" t="str">
        <f>IF($C2634="","",VLOOKUP($C2634,Baux!$A:$K,6,FALSE))</f>
        <v/>
      </c>
      <c r="I2634" s="13" t="str">
        <f>IF($C2634="","",VLOOKUP($C2634,Baux!$A:$K,7,FALSE))</f>
        <v/>
      </c>
      <c r="J2634" s="13" t="str">
        <f>IF($C2634="","",$H2634+$I2634)</f>
        <v/>
      </c>
      <c r="K2634" s="13" t="str">
        <f>IF($C2634="","",SUMIFS(Banque_Transactions!$E:$E,Banque_Transactions!$G:$G,$C2634&amp;"-"&amp;$B2634))</f>
        <v/>
      </c>
      <c r="L2634" s="13" t="str">
        <f>IF($C2634="","",$J2634-$K2634)</f>
        <v/>
      </c>
      <c r="M2634" t="str">
        <f>IF($C2634="","",IF($L2634&lt;=0,"Payé",IF($K2634=0,"Impayé","Partiel")))</f>
        <v/>
      </c>
    </row>
    <row r="2635" spans="1:13" ht="15">
      <c r="A2635" s="17"/>
      <c r="B2635" t="str">
        <f>IF($A2635="","",YEAR($A2635)*100+MONTH($A2635))</f>
        <v/>
      </c>
      <c r="D2635" t="str">
        <f>IF($C2635="","",VLOOKUP($C2635,Baux!$A:$K,2,FALSE))</f>
        <v/>
      </c>
      <c r="E2635" t="str">
        <f>IF($C2635="","",VLOOKUP(VLOOKUP($C2635,Baux!$A:$K,3,FALSE),Locataires!$A:$I,2,FALSE))</f>
        <v/>
      </c>
      <c r="F2635" t="str">
        <f>IF($C2635="","",VLOOKUP($C2635,Baux!$A:$K,8,FALSE))</f>
        <v/>
      </c>
      <c r="G2635" s="12" t="str">
        <f>IF(OR($A2635="",$F2635=""),"",DATE(YEAR($A2635),MONTH($A2635),$F2635))</f>
        <v/>
      </c>
      <c r="H2635" s="13" t="str">
        <f>IF($C2635="","",VLOOKUP($C2635,Baux!$A:$K,6,FALSE))</f>
        <v/>
      </c>
      <c r="I2635" s="13" t="str">
        <f>IF($C2635="","",VLOOKUP($C2635,Baux!$A:$K,7,FALSE))</f>
        <v/>
      </c>
      <c r="J2635" s="13" t="str">
        <f>IF($C2635="","",$H2635+$I2635)</f>
        <v/>
      </c>
      <c r="K2635" s="13" t="str">
        <f>IF($C2635="","",SUMIFS(Banque_Transactions!$E:$E,Banque_Transactions!$G:$G,$C2635&amp;"-"&amp;$B2635))</f>
        <v/>
      </c>
      <c r="L2635" s="13" t="str">
        <f>IF($C2635="","",$J2635-$K2635)</f>
        <v/>
      </c>
      <c r="M2635" t="str">
        <f>IF($C2635="","",IF($L2635&lt;=0,"Payé",IF($K2635=0,"Impayé","Partiel")))</f>
        <v/>
      </c>
    </row>
    <row r="2636" spans="1:13" ht="15">
      <c r="A2636" s="17"/>
      <c r="B2636" t="str">
        <f>IF($A2636="","",YEAR($A2636)*100+MONTH($A2636))</f>
        <v/>
      </c>
      <c r="D2636" t="str">
        <f>IF($C2636="","",VLOOKUP($C2636,Baux!$A:$K,2,FALSE))</f>
        <v/>
      </c>
      <c r="E2636" t="str">
        <f>IF($C2636="","",VLOOKUP(VLOOKUP($C2636,Baux!$A:$K,3,FALSE),Locataires!$A:$I,2,FALSE))</f>
        <v/>
      </c>
      <c r="F2636" t="str">
        <f>IF($C2636="","",VLOOKUP($C2636,Baux!$A:$K,8,FALSE))</f>
        <v/>
      </c>
      <c r="G2636" s="12" t="str">
        <f>IF(OR($A2636="",$F2636=""),"",DATE(YEAR($A2636),MONTH($A2636),$F2636))</f>
        <v/>
      </c>
      <c r="H2636" s="13" t="str">
        <f>IF($C2636="","",VLOOKUP($C2636,Baux!$A:$K,6,FALSE))</f>
        <v/>
      </c>
      <c r="I2636" s="13" t="str">
        <f>IF($C2636="","",VLOOKUP($C2636,Baux!$A:$K,7,FALSE))</f>
        <v/>
      </c>
      <c r="J2636" s="13" t="str">
        <f>IF($C2636="","",$H2636+$I2636)</f>
        <v/>
      </c>
      <c r="K2636" s="13" t="str">
        <f>IF($C2636="","",SUMIFS(Banque_Transactions!$E:$E,Banque_Transactions!$G:$G,$C2636&amp;"-"&amp;$B2636))</f>
        <v/>
      </c>
      <c r="L2636" s="13" t="str">
        <f>IF($C2636="","",$J2636-$K2636)</f>
        <v/>
      </c>
      <c r="M2636" t="str">
        <f>IF($C2636="","",IF($L2636&lt;=0,"Payé",IF($K2636=0,"Impayé","Partiel")))</f>
        <v/>
      </c>
    </row>
    <row r="2637" spans="1:13" ht="15">
      <c r="A2637" s="17"/>
      <c r="B2637" t="str">
        <f>IF($A2637="","",YEAR($A2637)*100+MONTH($A2637))</f>
        <v/>
      </c>
      <c r="D2637" t="str">
        <f>IF($C2637="","",VLOOKUP($C2637,Baux!$A:$K,2,FALSE))</f>
        <v/>
      </c>
      <c r="E2637" t="str">
        <f>IF($C2637="","",VLOOKUP(VLOOKUP($C2637,Baux!$A:$K,3,FALSE),Locataires!$A:$I,2,FALSE))</f>
        <v/>
      </c>
      <c r="F2637" t="str">
        <f>IF($C2637="","",VLOOKUP($C2637,Baux!$A:$K,8,FALSE))</f>
        <v/>
      </c>
      <c r="G2637" s="12" t="str">
        <f>IF(OR($A2637="",$F2637=""),"",DATE(YEAR($A2637),MONTH($A2637),$F2637))</f>
        <v/>
      </c>
      <c r="H2637" s="13" t="str">
        <f>IF($C2637="","",VLOOKUP($C2637,Baux!$A:$K,6,FALSE))</f>
        <v/>
      </c>
      <c r="I2637" s="13" t="str">
        <f>IF($C2637="","",VLOOKUP($C2637,Baux!$A:$K,7,FALSE))</f>
        <v/>
      </c>
      <c r="J2637" s="13" t="str">
        <f>IF($C2637="","",$H2637+$I2637)</f>
        <v/>
      </c>
      <c r="K2637" s="13" t="str">
        <f>IF($C2637="","",SUMIFS(Banque_Transactions!$E:$E,Banque_Transactions!$G:$G,$C2637&amp;"-"&amp;$B2637))</f>
        <v/>
      </c>
      <c r="L2637" s="13" t="str">
        <f>IF($C2637="","",$J2637-$K2637)</f>
        <v/>
      </c>
      <c r="M2637" t="str">
        <f>IF($C2637="","",IF($L2637&lt;=0,"Payé",IF($K2637=0,"Impayé","Partiel")))</f>
        <v/>
      </c>
    </row>
    <row r="2638" spans="1:13" ht="15">
      <c r="A2638" s="17"/>
      <c r="B2638" t="str">
        <f>IF($A2638="","",YEAR($A2638)*100+MONTH($A2638))</f>
        <v/>
      </c>
      <c r="D2638" t="str">
        <f>IF($C2638="","",VLOOKUP($C2638,Baux!$A:$K,2,FALSE))</f>
        <v/>
      </c>
      <c r="E2638" t="str">
        <f>IF($C2638="","",VLOOKUP(VLOOKUP($C2638,Baux!$A:$K,3,FALSE),Locataires!$A:$I,2,FALSE))</f>
        <v/>
      </c>
      <c r="F2638" t="str">
        <f>IF($C2638="","",VLOOKUP($C2638,Baux!$A:$K,8,FALSE))</f>
        <v/>
      </c>
      <c r="G2638" s="12" t="str">
        <f>IF(OR($A2638="",$F2638=""),"",DATE(YEAR($A2638),MONTH($A2638),$F2638))</f>
        <v/>
      </c>
      <c r="H2638" s="13" t="str">
        <f>IF($C2638="","",VLOOKUP($C2638,Baux!$A:$K,6,FALSE))</f>
        <v/>
      </c>
      <c r="I2638" s="13" t="str">
        <f>IF($C2638="","",VLOOKUP($C2638,Baux!$A:$K,7,FALSE))</f>
        <v/>
      </c>
      <c r="J2638" s="13" t="str">
        <f>IF($C2638="","",$H2638+$I2638)</f>
        <v/>
      </c>
      <c r="K2638" s="13" t="str">
        <f>IF($C2638="","",SUMIFS(Banque_Transactions!$E:$E,Banque_Transactions!$G:$G,$C2638&amp;"-"&amp;$B2638))</f>
        <v/>
      </c>
      <c r="L2638" s="13" t="str">
        <f>IF($C2638="","",$J2638-$K2638)</f>
        <v/>
      </c>
      <c r="M2638" t="str">
        <f>IF($C2638="","",IF($L2638&lt;=0,"Payé",IF($K2638=0,"Impayé","Partiel")))</f>
        <v/>
      </c>
    </row>
    <row r="2639" spans="1:13" ht="15">
      <c r="A2639" s="17"/>
      <c r="B2639" t="str">
        <f>IF($A2639="","",YEAR($A2639)*100+MONTH($A2639))</f>
        <v/>
      </c>
      <c r="D2639" t="str">
        <f>IF($C2639="","",VLOOKUP($C2639,Baux!$A:$K,2,FALSE))</f>
        <v/>
      </c>
      <c r="E2639" t="str">
        <f>IF($C2639="","",VLOOKUP(VLOOKUP($C2639,Baux!$A:$K,3,FALSE),Locataires!$A:$I,2,FALSE))</f>
        <v/>
      </c>
      <c r="F2639" t="str">
        <f>IF($C2639="","",VLOOKUP($C2639,Baux!$A:$K,8,FALSE))</f>
        <v/>
      </c>
      <c r="G2639" s="12" t="str">
        <f>IF(OR($A2639="",$F2639=""),"",DATE(YEAR($A2639),MONTH($A2639),$F2639))</f>
        <v/>
      </c>
      <c r="H2639" s="13" t="str">
        <f>IF($C2639="","",VLOOKUP($C2639,Baux!$A:$K,6,FALSE))</f>
        <v/>
      </c>
      <c r="I2639" s="13" t="str">
        <f>IF($C2639="","",VLOOKUP($C2639,Baux!$A:$K,7,FALSE))</f>
        <v/>
      </c>
      <c r="J2639" s="13" t="str">
        <f>IF($C2639="","",$H2639+$I2639)</f>
        <v/>
      </c>
      <c r="K2639" s="13" t="str">
        <f>IF($C2639="","",SUMIFS(Banque_Transactions!$E:$E,Banque_Transactions!$G:$G,$C2639&amp;"-"&amp;$B2639))</f>
        <v/>
      </c>
      <c r="L2639" s="13" t="str">
        <f>IF($C2639="","",$J2639-$K2639)</f>
        <v/>
      </c>
      <c r="M2639" t="str">
        <f>IF($C2639="","",IF($L2639&lt;=0,"Payé",IF($K2639=0,"Impayé","Partiel")))</f>
        <v/>
      </c>
    </row>
    <row r="2640" spans="1:13" ht="15">
      <c r="A2640" s="17"/>
      <c r="B2640" t="str">
        <f>IF($A2640="","",YEAR($A2640)*100+MONTH($A2640))</f>
        <v/>
      </c>
      <c r="D2640" t="str">
        <f>IF($C2640="","",VLOOKUP($C2640,Baux!$A:$K,2,FALSE))</f>
        <v/>
      </c>
      <c r="E2640" t="str">
        <f>IF($C2640="","",VLOOKUP(VLOOKUP($C2640,Baux!$A:$K,3,FALSE),Locataires!$A:$I,2,FALSE))</f>
        <v/>
      </c>
      <c r="F2640" t="str">
        <f>IF($C2640="","",VLOOKUP($C2640,Baux!$A:$K,8,FALSE))</f>
        <v/>
      </c>
      <c r="G2640" s="12" t="str">
        <f>IF(OR($A2640="",$F2640=""),"",DATE(YEAR($A2640),MONTH($A2640),$F2640))</f>
        <v/>
      </c>
      <c r="H2640" s="13" t="str">
        <f>IF($C2640="","",VLOOKUP($C2640,Baux!$A:$K,6,FALSE))</f>
        <v/>
      </c>
      <c r="I2640" s="13" t="str">
        <f>IF($C2640="","",VLOOKUP($C2640,Baux!$A:$K,7,FALSE))</f>
        <v/>
      </c>
      <c r="J2640" s="13" t="str">
        <f>IF($C2640="","",$H2640+$I2640)</f>
        <v/>
      </c>
      <c r="K2640" s="13" t="str">
        <f>IF($C2640="","",SUMIFS(Banque_Transactions!$E:$E,Banque_Transactions!$G:$G,$C2640&amp;"-"&amp;$B2640))</f>
        <v/>
      </c>
      <c r="L2640" s="13" t="str">
        <f>IF($C2640="","",$J2640-$K2640)</f>
        <v/>
      </c>
      <c r="M2640" t="str">
        <f>IF($C2640="","",IF($L2640&lt;=0,"Payé",IF($K2640=0,"Impayé","Partiel")))</f>
        <v/>
      </c>
    </row>
    <row r="2641" spans="1:13" ht="15">
      <c r="A2641" s="17"/>
      <c r="B2641" t="str">
        <f>IF($A2641="","",YEAR($A2641)*100+MONTH($A2641))</f>
        <v/>
      </c>
      <c r="D2641" t="str">
        <f>IF($C2641="","",VLOOKUP($C2641,Baux!$A:$K,2,FALSE))</f>
        <v/>
      </c>
      <c r="E2641" t="str">
        <f>IF($C2641="","",VLOOKUP(VLOOKUP($C2641,Baux!$A:$K,3,FALSE),Locataires!$A:$I,2,FALSE))</f>
        <v/>
      </c>
      <c r="F2641" t="str">
        <f>IF($C2641="","",VLOOKUP($C2641,Baux!$A:$K,8,FALSE))</f>
        <v/>
      </c>
      <c r="G2641" s="12" t="str">
        <f>IF(OR($A2641="",$F2641=""),"",DATE(YEAR($A2641),MONTH($A2641),$F2641))</f>
        <v/>
      </c>
      <c r="H2641" s="13" t="str">
        <f>IF($C2641="","",VLOOKUP($C2641,Baux!$A:$K,6,FALSE))</f>
        <v/>
      </c>
      <c r="I2641" s="13" t="str">
        <f>IF($C2641="","",VLOOKUP($C2641,Baux!$A:$K,7,FALSE))</f>
        <v/>
      </c>
      <c r="J2641" s="13" t="str">
        <f>IF($C2641="","",$H2641+$I2641)</f>
        <v/>
      </c>
      <c r="K2641" s="13" t="str">
        <f>IF($C2641="","",SUMIFS(Banque_Transactions!$E:$E,Banque_Transactions!$G:$G,$C2641&amp;"-"&amp;$B2641))</f>
        <v/>
      </c>
      <c r="L2641" s="13" t="str">
        <f>IF($C2641="","",$J2641-$K2641)</f>
        <v/>
      </c>
      <c r="M2641" t="str">
        <f>IF($C2641="","",IF($L2641&lt;=0,"Payé",IF($K2641=0,"Impayé","Partiel")))</f>
        <v/>
      </c>
    </row>
    <row r="2642" spans="1:13" ht="15">
      <c r="A2642" s="17"/>
      <c r="B2642" t="str">
        <f>IF($A2642="","",YEAR($A2642)*100+MONTH($A2642))</f>
        <v/>
      </c>
      <c r="D2642" t="str">
        <f>IF($C2642="","",VLOOKUP($C2642,Baux!$A:$K,2,FALSE))</f>
        <v/>
      </c>
      <c r="E2642" t="str">
        <f>IF($C2642="","",VLOOKUP(VLOOKUP($C2642,Baux!$A:$K,3,FALSE),Locataires!$A:$I,2,FALSE))</f>
        <v/>
      </c>
      <c r="F2642" t="str">
        <f>IF($C2642="","",VLOOKUP($C2642,Baux!$A:$K,8,FALSE))</f>
        <v/>
      </c>
      <c r="G2642" s="12" t="str">
        <f>IF(OR($A2642="",$F2642=""),"",DATE(YEAR($A2642),MONTH($A2642),$F2642))</f>
        <v/>
      </c>
      <c r="H2642" s="13" t="str">
        <f>IF($C2642="","",VLOOKUP($C2642,Baux!$A:$K,6,FALSE))</f>
        <v/>
      </c>
      <c r="I2642" s="13" t="str">
        <f>IF($C2642="","",VLOOKUP($C2642,Baux!$A:$K,7,FALSE))</f>
        <v/>
      </c>
      <c r="J2642" s="13" t="str">
        <f>IF($C2642="","",$H2642+$I2642)</f>
        <v/>
      </c>
      <c r="K2642" s="13" t="str">
        <f>IF($C2642="","",SUMIFS(Banque_Transactions!$E:$E,Banque_Transactions!$G:$G,$C2642&amp;"-"&amp;$B2642))</f>
        <v/>
      </c>
      <c r="L2642" s="13" t="str">
        <f>IF($C2642="","",$J2642-$K2642)</f>
        <v/>
      </c>
      <c r="M2642" t="str">
        <f>IF($C2642="","",IF($L2642&lt;=0,"Payé",IF($K2642=0,"Impayé","Partiel")))</f>
        <v/>
      </c>
    </row>
    <row r="2643" spans="1:13" ht="15">
      <c r="A2643" s="17"/>
      <c r="B2643" t="str">
        <f>IF($A2643="","",YEAR($A2643)*100+MONTH($A2643))</f>
        <v/>
      </c>
      <c r="D2643" t="str">
        <f>IF($C2643="","",VLOOKUP($C2643,Baux!$A:$K,2,FALSE))</f>
        <v/>
      </c>
      <c r="E2643" t="str">
        <f>IF($C2643="","",VLOOKUP(VLOOKUP($C2643,Baux!$A:$K,3,FALSE),Locataires!$A:$I,2,FALSE))</f>
        <v/>
      </c>
      <c r="F2643" t="str">
        <f>IF($C2643="","",VLOOKUP($C2643,Baux!$A:$K,8,FALSE))</f>
        <v/>
      </c>
      <c r="G2643" s="12" t="str">
        <f>IF(OR($A2643="",$F2643=""),"",DATE(YEAR($A2643),MONTH($A2643),$F2643))</f>
        <v/>
      </c>
      <c r="H2643" s="13" t="str">
        <f>IF($C2643="","",VLOOKUP($C2643,Baux!$A:$K,6,FALSE))</f>
        <v/>
      </c>
      <c r="I2643" s="13" t="str">
        <f>IF($C2643="","",VLOOKUP($C2643,Baux!$A:$K,7,FALSE))</f>
        <v/>
      </c>
      <c r="J2643" s="13" t="str">
        <f>IF($C2643="","",$H2643+$I2643)</f>
        <v/>
      </c>
      <c r="K2643" s="13" t="str">
        <f>IF($C2643="","",SUMIFS(Banque_Transactions!$E:$E,Banque_Transactions!$G:$G,$C2643&amp;"-"&amp;$B2643))</f>
        <v/>
      </c>
      <c r="L2643" s="13" t="str">
        <f>IF($C2643="","",$J2643-$K2643)</f>
        <v/>
      </c>
      <c r="M2643" t="str">
        <f>IF($C2643="","",IF($L2643&lt;=0,"Payé",IF($K2643=0,"Impayé","Partiel")))</f>
        <v/>
      </c>
    </row>
    <row r="2644" spans="1:13" ht="15">
      <c r="A2644" s="17"/>
      <c r="B2644" t="str">
        <f>IF($A2644="","",YEAR($A2644)*100+MONTH($A2644))</f>
        <v/>
      </c>
      <c r="D2644" t="str">
        <f>IF($C2644="","",VLOOKUP($C2644,Baux!$A:$K,2,FALSE))</f>
        <v/>
      </c>
      <c r="E2644" t="str">
        <f>IF($C2644="","",VLOOKUP(VLOOKUP($C2644,Baux!$A:$K,3,FALSE),Locataires!$A:$I,2,FALSE))</f>
        <v/>
      </c>
      <c r="F2644" t="str">
        <f>IF($C2644="","",VLOOKUP($C2644,Baux!$A:$K,8,FALSE))</f>
        <v/>
      </c>
      <c r="G2644" s="12" t="str">
        <f>IF(OR($A2644="",$F2644=""),"",DATE(YEAR($A2644),MONTH($A2644),$F2644))</f>
        <v/>
      </c>
      <c r="H2644" s="13" t="str">
        <f>IF($C2644="","",VLOOKUP($C2644,Baux!$A:$K,6,FALSE))</f>
        <v/>
      </c>
      <c r="I2644" s="13" t="str">
        <f>IF($C2644="","",VLOOKUP($C2644,Baux!$A:$K,7,FALSE))</f>
        <v/>
      </c>
      <c r="J2644" s="13" t="str">
        <f>IF($C2644="","",$H2644+$I2644)</f>
        <v/>
      </c>
      <c r="K2644" s="13" t="str">
        <f>IF($C2644="","",SUMIFS(Banque_Transactions!$E:$E,Banque_Transactions!$G:$G,$C2644&amp;"-"&amp;$B2644))</f>
        <v/>
      </c>
      <c r="L2644" s="13" t="str">
        <f>IF($C2644="","",$J2644-$K2644)</f>
        <v/>
      </c>
      <c r="M2644" t="str">
        <f>IF($C2644="","",IF($L2644&lt;=0,"Payé",IF($K2644=0,"Impayé","Partiel")))</f>
        <v/>
      </c>
    </row>
    <row r="2645" spans="1:13" ht="15">
      <c r="A2645" s="17"/>
      <c r="B2645" t="str">
        <f>IF($A2645="","",YEAR($A2645)*100+MONTH($A2645))</f>
        <v/>
      </c>
      <c r="D2645" t="str">
        <f>IF($C2645="","",VLOOKUP($C2645,Baux!$A:$K,2,FALSE))</f>
        <v/>
      </c>
      <c r="E2645" t="str">
        <f>IF($C2645="","",VLOOKUP(VLOOKUP($C2645,Baux!$A:$K,3,FALSE),Locataires!$A:$I,2,FALSE))</f>
        <v/>
      </c>
      <c r="F2645" t="str">
        <f>IF($C2645="","",VLOOKUP($C2645,Baux!$A:$K,8,FALSE))</f>
        <v/>
      </c>
      <c r="G2645" s="12" t="str">
        <f>IF(OR($A2645="",$F2645=""),"",DATE(YEAR($A2645),MONTH($A2645),$F2645))</f>
        <v/>
      </c>
      <c r="H2645" s="13" t="str">
        <f>IF($C2645="","",VLOOKUP($C2645,Baux!$A:$K,6,FALSE))</f>
        <v/>
      </c>
      <c r="I2645" s="13" t="str">
        <f>IF($C2645="","",VLOOKUP($C2645,Baux!$A:$K,7,FALSE))</f>
        <v/>
      </c>
      <c r="J2645" s="13" t="str">
        <f>IF($C2645="","",$H2645+$I2645)</f>
        <v/>
      </c>
      <c r="K2645" s="13" t="str">
        <f>IF($C2645="","",SUMIFS(Banque_Transactions!$E:$E,Banque_Transactions!$G:$G,$C2645&amp;"-"&amp;$B2645))</f>
        <v/>
      </c>
      <c r="L2645" s="13" t="str">
        <f>IF($C2645="","",$J2645-$K2645)</f>
        <v/>
      </c>
      <c r="M2645" t="str">
        <f>IF($C2645="","",IF($L2645&lt;=0,"Payé",IF($K2645=0,"Impayé","Partiel")))</f>
        <v/>
      </c>
    </row>
    <row r="2646" spans="1:13" ht="15">
      <c r="A2646" s="17"/>
      <c r="B2646" t="str">
        <f>IF($A2646="","",YEAR($A2646)*100+MONTH($A2646))</f>
        <v/>
      </c>
      <c r="D2646" t="str">
        <f>IF($C2646="","",VLOOKUP($C2646,Baux!$A:$K,2,FALSE))</f>
        <v/>
      </c>
      <c r="E2646" t="str">
        <f>IF($C2646="","",VLOOKUP(VLOOKUP($C2646,Baux!$A:$K,3,FALSE),Locataires!$A:$I,2,FALSE))</f>
        <v/>
      </c>
      <c r="F2646" t="str">
        <f>IF($C2646="","",VLOOKUP($C2646,Baux!$A:$K,8,FALSE))</f>
        <v/>
      </c>
      <c r="G2646" s="12" t="str">
        <f>IF(OR($A2646="",$F2646=""),"",DATE(YEAR($A2646),MONTH($A2646),$F2646))</f>
        <v/>
      </c>
      <c r="H2646" s="13" t="str">
        <f>IF($C2646="","",VLOOKUP($C2646,Baux!$A:$K,6,FALSE))</f>
        <v/>
      </c>
      <c r="I2646" s="13" t="str">
        <f>IF($C2646="","",VLOOKUP($C2646,Baux!$A:$K,7,FALSE))</f>
        <v/>
      </c>
      <c r="J2646" s="13" t="str">
        <f>IF($C2646="","",$H2646+$I2646)</f>
        <v/>
      </c>
      <c r="K2646" s="13" t="str">
        <f>IF($C2646="","",SUMIFS(Banque_Transactions!$E:$E,Banque_Transactions!$G:$G,$C2646&amp;"-"&amp;$B2646))</f>
        <v/>
      </c>
      <c r="L2646" s="13" t="str">
        <f>IF($C2646="","",$J2646-$K2646)</f>
        <v/>
      </c>
      <c r="M2646" t="str">
        <f>IF($C2646="","",IF($L2646&lt;=0,"Payé",IF($K2646=0,"Impayé","Partiel")))</f>
        <v/>
      </c>
    </row>
    <row r="2647" spans="1:13" ht="15">
      <c r="A2647" s="17"/>
      <c r="B2647" t="str">
        <f>IF($A2647="","",YEAR($A2647)*100+MONTH($A2647))</f>
        <v/>
      </c>
      <c r="D2647" t="str">
        <f>IF($C2647="","",VLOOKUP($C2647,Baux!$A:$K,2,FALSE))</f>
        <v/>
      </c>
      <c r="E2647" t="str">
        <f>IF($C2647="","",VLOOKUP(VLOOKUP($C2647,Baux!$A:$K,3,FALSE),Locataires!$A:$I,2,FALSE))</f>
        <v/>
      </c>
      <c r="F2647" t="str">
        <f>IF($C2647="","",VLOOKUP($C2647,Baux!$A:$K,8,FALSE))</f>
        <v/>
      </c>
      <c r="G2647" s="12" t="str">
        <f>IF(OR($A2647="",$F2647=""),"",DATE(YEAR($A2647),MONTH($A2647),$F2647))</f>
        <v/>
      </c>
      <c r="H2647" s="13" t="str">
        <f>IF($C2647="","",VLOOKUP($C2647,Baux!$A:$K,6,FALSE))</f>
        <v/>
      </c>
      <c r="I2647" s="13" t="str">
        <f>IF($C2647="","",VLOOKUP($C2647,Baux!$A:$K,7,FALSE))</f>
        <v/>
      </c>
      <c r="J2647" s="13" t="str">
        <f>IF($C2647="","",$H2647+$I2647)</f>
        <v/>
      </c>
      <c r="K2647" s="13" t="str">
        <f>IF($C2647="","",SUMIFS(Banque_Transactions!$E:$E,Banque_Transactions!$G:$G,$C2647&amp;"-"&amp;$B2647))</f>
        <v/>
      </c>
      <c r="L2647" s="13" t="str">
        <f>IF($C2647="","",$J2647-$K2647)</f>
        <v/>
      </c>
      <c r="M2647" t="str">
        <f>IF($C2647="","",IF($L2647&lt;=0,"Payé",IF($K2647=0,"Impayé","Partiel")))</f>
        <v/>
      </c>
    </row>
    <row r="2648" spans="1:13" ht="15">
      <c r="A2648" s="17"/>
      <c r="B2648" t="str">
        <f>IF($A2648="","",YEAR($A2648)*100+MONTH($A2648))</f>
        <v/>
      </c>
      <c r="D2648" t="str">
        <f>IF($C2648="","",VLOOKUP($C2648,Baux!$A:$K,2,FALSE))</f>
        <v/>
      </c>
      <c r="E2648" t="str">
        <f>IF($C2648="","",VLOOKUP(VLOOKUP($C2648,Baux!$A:$K,3,FALSE),Locataires!$A:$I,2,FALSE))</f>
        <v/>
      </c>
      <c r="F2648" t="str">
        <f>IF($C2648="","",VLOOKUP($C2648,Baux!$A:$K,8,FALSE))</f>
        <v/>
      </c>
      <c r="G2648" s="12" t="str">
        <f>IF(OR($A2648="",$F2648=""),"",DATE(YEAR($A2648),MONTH($A2648),$F2648))</f>
        <v/>
      </c>
      <c r="H2648" s="13" t="str">
        <f>IF($C2648="","",VLOOKUP($C2648,Baux!$A:$K,6,FALSE))</f>
        <v/>
      </c>
      <c r="I2648" s="13" t="str">
        <f>IF($C2648="","",VLOOKUP($C2648,Baux!$A:$K,7,FALSE))</f>
        <v/>
      </c>
      <c r="J2648" s="13" t="str">
        <f>IF($C2648="","",$H2648+$I2648)</f>
        <v/>
      </c>
      <c r="K2648" s="13" t="str">
        <f>IF($C2648="","",SUMIFS(Banque_Transactions!$E:$E,Banque_Transactions!$G:$G,$C2648&amp;"-"&amp;$B2648))</f>
        <v/>
      </c>
      <c r="L2648" s="13" t="str">
        <f>IF($C2648="","",$J2648-$K2648)</f>
        <v/>
      </c>
      <c r="M2648" t="str">
        <f>IF($C2648="","",IF($L2648&lt;=0,"Payé",IF($K2648=0,"Impayé","Partiel")))</f>
        <v/>
      </c>
    </row>
    <row r="2649" spans="1:13" ht="15">
      <c r="A2649" s="17"/>
      <c r="B2649" t="str">
        <f>IF($A2649="","",YEAR($A2649)*100+MONTH($A2649))</f>
        <v/>
      </c>
      <c r="D2649" t="str">
        <f>IF($C2649="","",VLOOKUP($C2649,Baux!$A:$K,2,FALSE))</f>
        <v/>
      </c>
      <c r="E2649" t="str">
        <f>IF($C2649="","",VLOOKUP(VLOOKUP($C2649,Baux!$A:$K,3,FALSE),Locataires!$A:$I,2,FALSE))</f>
        <v/>
      </c>
      <c r="F2649" t="str">
        <f>IF($C2649="","",VLOOKUP($C2649,Baux!$A:$K,8,FALSE))</f>
        <v/>
      </c>
      <c r="G2649" s="12" t="str">
        <f>IF(OR($A2649="",$F2649=""),"",DATE(YEAR($A2649),MONTH($A2649),$F2649))</f>
        <v/>
      </c>
      <c r="H2649" s="13" t="str">
        <f>IF($C2649="","",VLOOKUP($C2649,Baux!$A:$K,6,FALSE))</f>
        <v/>
      </c>
      <c r="I2649" s="13" t="str">
        <f>IF($C2649="","",VLOOKUP($C2649,Baux!$A:$K,7,FALSE))</f>
        <v/>
      </c>
      <c r="J2649" s="13" t="str">
        <f>IF($C2649="","",$H2649+$I2649)</f>
        <v/>
      </c>
      <c r="K2649" s="13" t="str">
        <f>IF($C2649="","",SUMIFS(Banque_Transactions!$E:$E,Banque_Transactions!$G:$G,$C2649&amp;"-"&amp;$B2649))</f>
        <v/>
      </c>
      <c r="L2649" s="13" t="str">
        <f>IF($C2649="","",$J2649-$K2649)</f>
        <v/>
      </c>
      <c r="M2649" t="str">
        <f>IF($C2649="","",IF($L2649&lt;=0,"Payé",IF($K2649=0,"Impayé","Partiel")))</f>
        <v/>
      </c>
    </row>
    <row r="2650" spans="1:13" ht="15">
      <c r="A2650" s="17"/>
      <c r="B2650" t="str">
        <f>IF($A2650="","",YEAR($A2650)*100+MONTH($A2650))</f>
        <v/>
      </c>
      <c r="D2650" t="str">
        <f>IF($C2650="","",VLOOKUP($C2650,Baux!$A:$K,2,FALSE))</f>
        <v/>
      </c>
      <c r="E2650" t="str">
        <f>IF($C2650="","",VLOOKUP(VLOOKUP($C2650,Baux!$A:$K,3,FALSE),Locataires!$A:$I,2,FALSE))</f>
        <v/>
      </c>
      <c r="F2650" t="str">
        <f>IF($C2650="","",VLOOKUP($C2650,Baux!$A:$K,8,FALSE))</f>
        <v/>
      </c>
      <c r="G2650" s="12" t="str">
        <f>IF(OR($A2650="",$F2650=""),"",DATE(YEAR($A2650),MONTH($A2650),$F2650))</f>
        <v/>
      </c>
      <c r="H2650" s="13" t="str">
        <f>IF($C2650="","",VLOOKUP($C2650,Baux!$A:$K,6,FALSE))</f>
        <v/>
      </c>
      <c r="I2650" s="13" t="str">
        <f>IF($C2650="","",VLOOKUP($C2650,Baux!$A:$K,7,FALSE))</f>
        <v/>
      </c>
      <c r="J2650" s="13" t="str">
        <f>IF($C2650="","",$H2650+$I2650)</f>
        <v/>
      </c>
      <c r="K2650" s="13" t="str">
        <f>IF($C2650="","",SUMIFS(Banque_Transactions!$E:$E,Banque_Transactions!$G:$G,$C2650&amp;"-"&amp;$B2650))</f>
        <v/>
      </c>
      <c r="L2650" s="13" t="str">
        <f>IF($C2650="","",$J2650-$K2650)</f>
        <v/>
      </c>
      <c r="M2650" t="str">
        <f>IF($C2650="","",IF($L2650&lt;=0,"Payé",IF($K2650=0,"Impayé","Partiel")))</f>
        <v/>
      </c>
    </row>
    <row r="2651" spans="1:13" ht="15">
      <c r="A2651" s="17"/>
      <c r="B2651" t="str">
        <f>IF($A2651="","",YEAR($A2651)*100+MONTH($A2651))</f>
        <v/>
      </c>
      <c r="D2651" t="str">
        <f>IF($C2651="","",VLOOKUP($C2651,Baux!$A:$K,2,FALSE))</f>
        <v/>
      </c>
      <c r="E2651" t="str">
        <f>IF($C2651="","",VLOOKUP(VLOOKUP($C2651,Baux!$A:$K,3,FALSE),Locataires!$A:$I,2,FALSE))</f>
        <v/>
      </c>
      <c r="F2651" t="str">
        <f>IF($C2651="","",VLOOKUP($C2651,Baux!$A:$K,8,FALSE))</f>
        <v/>
      </c>
      <c r="G2651" s="12" t="str">
        <f>IF(OR($A2651="",$F2651=""),"",DATE(YEAR($A2651),MONTH($A2651),$F2651))</f>
        <v/>
      </c>
      <c r="H2651" s="13" t="str">
        <f>IF($C2651="","",VLOOKUP($C2651,Baux!$A:$K,6,FALSE))</f>
        <v/>
      </c>
      <c r="I2651" s="13" t="str">
        <f>IF($C2651="","",VLOOKUP($C2651,Baux!$A:$K,7,FALSE))</f>
        <v/>
      </c>
      <c r="J2651" s="13" t="str">
        <f>IF($C2651="","",$H2651+$I2651)</f>
        <v/>
      </c>
      <c r="K2651" s="13" t="str">
        <f>IF($C2651="","",SUMIFS(Banque_Transactions!$E:$E,Banque_Transactions!$G:$G,$C2651&amp;"-"&amp;$B2651))</f>
        <v/>
      </c>
      <c r="L2651" s="13" t="str">
        <f>IF($C2651="","",$J2651-$K2651)</f>
        <v/>
      </c>
      <c r="M2651" t="str">
        <f>IF($C2651="","",IF($L2651&lt;=0,"Payé",IF($K2651=0,"Impayé","Partiel")))</f>
        <v/>
      </c>
    </row>
    <row r="2652" spans="1:13" ht="15">
      <c r="A2652" s="17"/>
      <c r="B2652" t="str">
        <f>IF($A2652="","",YEAR($A2652)*100+MONTH($A2652))</f>
        <v/>
      </c>
      <c r="D2652" t="str">
        <f>IF($C2652="","",VLOOKUP($C2652,Baux!$A:$K,2,FALSE))</f>
        <v/>
      </c>
      <c r="E2652" t="str">
        <f>IF($C2652="","",VLOOKUP(VLOOKUP($C2652,Baux!$A:$K,3,FALSE),Locataires!$A:$I,2,FALSE))</f>
        <v/>
      </c>
      <c r="F2652" t="str">
        <f>IF($C2652="","",VLOOKUP($C2652,Baux!$A:$K,8,FALSE))</f>
        <v/>
      </c>
      <c r="G2652" s="12" t="str">
        <f>IF(OR($A2652="",$F2652=""),"",DATE(YEAR($A2652),MONTH($A2652),$F2652))</f>
        <v/>
      </c>
      <c r="H2652" s="13" t="str">
        <f>IF($C2652="","",VLOOKUP($C2652,Baux!$A:$K,6,FALSE))</f>
        <v/>
      </c>
      <c r="I2652" s="13" t="str">
        <f>IF($C2652="","",VLOOKUP($C2652,Baux!$A:$K,7,FALSE))</f>
        <v/>
      </c>
      <c r="J2652" s="13" t="str">
        <f>IF($C2652="","",$H2652+$I2652)</f>
        <v/>
      </c>
      <c r="K2652" s="13" t="str">
        <f>IF($C2652="","",SUMIFS(Banque_Transactions!$E:$E,Banque_Transactions!$G:$G,$C2652&amp;"-"&amp;$B2652))</f>
        <v/>
      </c>
      <c r="L2652" s="13" t="str">
        <f>IF($C2652="","",$J2652-$K2652)</f>
        <v/>
      </c>
      <c r="M2652" t="str">
        <f>IF($C2652="","",IF($L2652&lt;=0,"Payé",IF($K2652=0,"Impayé","Partiel")))</f>
        <v/>
      </c>
    </row>
    <row r="2653" spans="1:13" ht="15">
      <c r="A2653" s="17"/>
      <c r="B2653" t="str">
        <f>IF($A2653="","",YEAR($A2653)*100+MONTH($A2653))</f>
        <v/>
      </c>
      <c r="D2653" t="str">
        <f>IF($C2653="","",VLOOKUP($C2653,Baux!$A:$K,2,FALSE))</f>
        <v/>
      </c>
      <c r="E2653" t="str">
        <f>IF($C2653="","",VLOOKUP(VLOOKUP($C2653,Baux!$A:$K,3,FALSE),Locataires!$A:$I,2,FALSE))</f>
        <v/>
      </c>
      <c r="F2653" t="str">
        <f>IF($C2653="","",VLOOKUP($C2653,Baux!$A:$K,8,FALSE))</f>
        <v/>
      </c>
      <c r="G2653" s="12" t="str">
        <f>IF(OR($A2653="",$F2653=""),"",DATE(YEAR($A2653),MONTH($A2653),$F2653))</f>
        <v/>
      </c>
      <c r="H2653" s="13" t="str">
        <f>IF($C2653="","",VLOOKUP($C2653,Baux!$A:$K,6,FALSE))</f>
        <v/>
      </c>
      <c r="I2653" s="13" t="str">
        <f>IF($C2653="","",VLOOKUP($C2653,Baux!$A:$K,7,FALSE))</f>
        <v/>
      </c>
      <c r="J2653" s="13" t="str">
        <f>IF($C2653="","",$H2653+$I2653)</f>
        <v/>
      </c>
      <c r="K2653" s="13" t="str">
        <f>IF($C2653="","",SUMIFS(Banque_Transactions!$E:$E,Banque_Transactions!$G:$G,$C2653&amp;"-"&amp;$B2653))</f>
        <v/>
      </c>
      <c r="L2653" s="13" t="str">
        <f>IF($C2653="","",$J2653-$K2653)</f>
        <v/>
      </c>
      <c r="M2653" t="str">
        <f>IF($C2653="","",IF($L2653&lt;=0,"Payé",IF($K2653=0,"Impayé","Partiel")))</f>
        <v/>
      </c>
    </row>
    <row r="2654" spans="1:13" ht="15">
      <c r="A2654" s="17"/>
      <c r="B2654" t="str">
        <f>IF($A2654="","",YEAR($A2654)*100+MONTH($A2654))</f>
        <v/>
      </c>
      <c r="D2654" t="str">
        <f>IF($C2654="","",VLOOKUP($C2654,Baux!$A:$K,2,FALSE))</f>
        <v/>
      </c>
      <c r="E2654" t="str">
        <f>IF($C2654="","",VLOOKUP(VLOOKUP($C2654,Baux!$A:$K,3,FALSE),Locataires!$A:$I,2,FALSE))</f>
        <v/>
      </c>
      <c r="F2654" t="str">
        <f>IF($C2654="","",VLOOKUP($C2654,Baux!$A:$K,8,FALSE))</f>
        <v/>
      </c>
      <c r="G2654" s="12" t="str">
        <f>IF(OR($A2654="",$F2654=""),"",DATE(YEAR($A2654),MONTH($A2654),$F2654))</f>
        <v/>
      </c>
      <c r="H2654" s="13" t="str">
        <f>IF($C2654="","",VLOOKUP($C2654,Baux!$A:$K,6,FALSE))</f>
        <v/>
      </c>
      <c r="I2654" s="13" t="str">
        <f>IF($C2654="","",VLOOKUP($C2654,Baux!$A:$K,7,FALSE))</f>
        <v/>
      </c>
      <c r="J2654" s="13" t="str">
        <f>IF($C2654="","",$H2654+$I2654)</f>
        <v/>
      </c>
      <c r="K2654" s="13" t="str">
        <f>IF($C2654="","",SUMIFS(Banque_Transactions!$E:$E,Banque_Transactions!$G:$G,$C2654&amp;"-"&amp;$B2654))</f>
        <v/>
      </c>
      <c r="L2654" s="13" t="str">
        <f>IF($C2654="","",$J2654-$K2654)</f>
        <v/>
      </c>
      <c r="M2654" t="str">
        <f>IF($C2654="","",IF($L2654&lt;=0,"Payé",IF($K2654=0,"Impayé","Partiel")))</f>
        <v/>
      </c>
    </row>
    <row r="2655" spans="1:13" ht="15">
      <c r="A2655" s="17"/>
      <c r="B2655" t="str">
        <f>IF($A2655="","",YEAR($A2655)*100+MONTH($A2655))</f>
        <v/>
      </c>
      <c r="D2655" t="str">
        <f>IF($C2655="","",VLOOKUP($C2655,Baux!$A:$K,2,FALSE))</f>
        <v/>
      </c>
      <c r="E2655" t="str">
        <f>IF($C2655="","",VLOOKUP(VLOOKUP($C2655,Baux!$A:$K,3,FALSE),Locataires!$A:$I,2,FALSE))</f>
        <v/>
      </c>
      <c r="F2655" t="str">
        <f>IF($C2655="","",VLOOKUP($C2655,Baux!$A:$K,8,FALSE))</f>
        <v/>
      </c>
      <c r="G2655" s="12" t="str">
        <f>IF(OR($A2655="",$F2655=""),"",DATE(YEAR($A2655),MONTH($A2655),$F2655))</f>
        <v/>
      </c>
      <c r="H2655" s="13" t="str">
        <f>IF($C2655="","",VLOOKUP($C2655,Baux!$A:$K,6,FALSE))</f>
        <v/>
      </c>
      <c r="I2655" s="13" t="str">
        <f>IF($C2655="","",VLOOKUP($C2655,Baux!$A:$K,7,FALSE))</f>
        <v/>
      </c>
      <c r="J2655" s="13" t="str">
        <f>IF($C2655="","",$H2655+$I2655)</f>
        <v/>
      </c>
      <c r="K2655" s="13" t="str">
        <f>IF($C2655="","",SUMIFS(Banque_Transactions!$E:$E,Banque_Transactions!$G:$G,$C2655&amp;"-"&amp;$B2655))</f>
        <v/>
      </c>
      <c r="L2655" s="13" t="str">
        <f>IF($C2655="","",$J2655-$K2655)</f>
        <v/>
      </c>
      <c r="M2655" t="str">
        <f>IF($C2655="","",IF($L2655&lt;=0,"Payé",IF($K2655=0,"Impayé","Partiel")))</f>
        <v/>
      </c>
    </row>
    <row r="2656" spans="1:13" ht="15">
      <c r="A2656" s="17"/>
      <c r="B2656" t="str">
        <f>IF($A2656="","",YEAR($A2656)*100+MONTH($A2656))</f>
        <v/>
      </c>
      <c r="D2656" t="str">
        <f>IF($C2656="","",VLOOKUP($C2656,Baux!$A:$K,2,FALSE))</f>
        <v/>
      </c>
      <c r="E2656" t="str">
        <f>IF($C2656="","",VLOOKUP(VLOOKUP($C2656,Baux!$A:$K,3,FALSE),Locataires!$A:$I,2,FALSE))</f>
        <v/>
      </c>
      <c r="F2656" t="str">
        <f>IF($C2656="","",VLOOKUP($C2656,Baux!$A:$K,8,FALSE))</f>
        <v/>
      </c>
      <c r="G2656" s="12" t="str">
        <f>IF(OR($A2656="",$F2656=""),"",DATE(YEAR($A2656),MONTH($A2656),$F2656))</f>
        <v/>
      </c>
      <c r="H2656" s="13" t="str">
        <f>IF($C2656="","",VLOOKUP($C2656,Baux!$A:$K,6,FALSE))</f>
        <v/>
      </c>
      <c r="I2656" s="13" t="str">
        <f>IF($C2656="","",VLOOKUP($C2656,Baux!$A:$K,7,FALSE))</f>
        <v/>
      </c>
      <c r="J2656" s="13" t="str">
        <f>IF($C2656="","",$H2656+$I2656)</f>
        <v/>
      </c>
      <c r="K2656" s="13" t="str">
        <f>IF($C2656="","",SUMIFS(Banque_Transactions!$E:$E,Banque_Transactions!$G:$G,$C2656&amp;"-"&amp;$B2656))</f>
        <v/>
      </c>
      <c r="L2656" s="13" t="str">
        <f>IF($C2656="","",$J2656-$K2656)</f>
        <v/>
      </c>
      <c r="M2656" t="str">
        <f>IF($C2656="","",IF($L2656&lt;=0,"Payé",IF($K2656=0,"Impayé","Partiel")))</f>
        <v/>
      </c>
    </row>
    <row r="2657" spans="1:13" ht="15">
      <c r="A2657" s="17"/>
      <c r="B2657" t="str">
        <f>IF($A2657="","",YEAR($A2657)*100+MONTH($A2657))</f>
        <v/>
      </c>
      <c r="D2657" t="str">
        <f>IF($C2657="","",VLOOKUP($C2657,Baux!$A:$K,2,FALSE))</f>
        <v/>
      </c>
      <c r="E2657" t="str">
        <f>IF($C2657="","",VLOOKUP(VLOOKUP($C2657,Baux!$A:$K,3,FALSE),Locataires!$A:$I,2,FALSE))</f>
        <v/>
      </c>
      <c r="F2657" t="str">
        <f>IF($C2657="","",VLOOKUP($C2657,Baux!$A:$K,8,FALSE))</f>
        <v/>
      </c>
      <c r="G2657" s="12" t="str">
        <f>IF(OR($A2657="",$F2657=""),"",DATE(YEAR($A2657),MONTH($A2657),$F2657))</f>
        <v/>
      </c>
      <c r="H2657" s="13" t="str">
        <f>IF($C2657="","",VLOOKUP($C2657,Baux!$A:$K,6,FALSE))</f>
        <v/>
      </c>
      <c r="I2657" s="13" t="str">
        <f>IF($C2657="","",VLOOKUP($C2657,Baux!$A:$K,7,FALSE))</f>
        <v/>
      </c>
      <c r="J2657" s="13" t="str">
        <f>IF($C2657="","",$H2657+$I2657)</f>
        <v/>
      </c>
      <c r="K2657" s="13" t="str">
        <f>IF($C2657="","",SUMIFS(Banque_Transactions!$E:$E,Banque_Transactions!$G:$G,$C2657&amp;"-"&amp;$B2657))</f>
        <v/>
      </c>
      <c r="L2657" s="13" t="str">
        <f>IF($C2657="","",$J2657-$K2657)</f>
        <v/>
      </c>
      <c r="M2657" t="str">
        <f>IF($C2657="","",IF($L2657&lt;=0,"Payé",IF($K2657=0,"Impayé","Partiel")))</f>
        <v/>
      </c>
    </row>
    <row r="2658" spans="1:13" ht="15">
      <c r="A2658" s="17"/>
      <c r="B2658" t="str">
        <f>IF($A2658="","",YEAR($A2658)*100+MONTH($A2658))</f>
        <v/>
      </c>
      <c r="D2658" t="str">
        <f>IF($C2658="","",VLOOKUP($C2658,Baux!$A:$K,2,FALSE))</f>
        <v/>
      </c>
      <c r="E2658" t="str">
        <f>IF($C2658="","",VLOOKUP(VLOOKUP($C2658,Baux!$A:$K,3,FALSE),Locataires!$A:$I,2,FALSE))</f>
        <v/>
      </c>
      <c r="F2658" t="str">
        <f>IF($C2658="","",VLOOKUP($C2658,Baux!$A:$K,8,FALSE))</f>
        <v/>
      </c>
      <c r="G2658" s="12" t="str">
        <f>IF(OR($A2658="",$F2658=""),"",DATE(YEAR($A2658),MONTH($A2658),$F2658))</f>
        <v/>
      </c>
      <c r="H2658" s="13" t="str">
        <f>IF($C2658="","",VLOOKUP($C2658,Baux!$A:$K,6,FALSE))</f>
        <v/>
      </c>
      <c r="I2658" s="13" t="str">
        <f>IF($C2658="","",VLOOKUP($C2658,Baux!$A:$K,7,FALSE))</f>
        <v/>
      </c>
      <c r="J2658" s="13" t="str">
        <f>IF($C2658="","",$H2658+$I2658)</f>
        <v/>
      </c>
      <c r="K2658" s="13" t="str">
        <f>IF($C2658="","",SUMIFS(Banque_Transactions!$E:$E,Banque_Transactions!$G:$G,$C2658&amp;"-"&amp;$B2658))</f>
        <v/>
      </c>
      <c r="L2658" s="13" t="str">
        <f>IF($C2658="","",$J2658-$K2658)</f>
        <v/>
      </c>
      <c r="M2658" t="str">
        <f>IF($C2658="","",IF($L2658&lt;=0,"Payé",IF($K2658=0,"Impayé","Partiel")))</f>
        <v/>
      </c>
    </row>
    <row r="2659" spans="1:13" ht="15">
      <c r="A2659" s="17"/>
      <c r="B2659" t="str">
        <f>IF($A2659="","",YEAR($A2659)*100+MONTH($A2659))</f>
        <v/>
      </c>
      <c r="D2659" t="str">
        <f>IF($C2659="","",VLOOKUP($C2659,Baux!$A:$K,2,FALSE))</f>
        <v/>
      </c>
      <c r="E2659" t="str">
        <f>IF($C2659="","",VLOOKUP(VLOOKUP($C2659,Baux!$A:$K,3,FALSE),Locataires!$A:$I,2,FALSE))</f>
        <v/>
      </c>
      <c r="F2659" t="str">
        <f>IF($C2659="","",VLOOKUP($C2659,Baux!$A:$K,8,FALSE))</f>
        <v/>
      </c>
      <c r="G2659" s="12" t="str">
        <f>IF(OR($A2659="",$F2659=""),"",DATE(YEAR($A2659),MONTH($A2659),$F2659))</f>
        <v/>
      </c>
      <c r="H2659" s="13" t="str">
        <f>IF($C2659="","",VLOOKUP($C2659,Baux!$A:$K,6,FALSE))</f>
        <v/>
      </c>
      <c r="I2659" s="13" t="str">
        <f>IF($C2659="","",VLOOKUP($C2659,Baux!$A:$K,7,FALSE))</f>
        <v/>
      </c>
      <c r="J2659" s="13" t="str">
        <f>IF($C2659="","",$H2659+$I2659)</f>
        <v/>
      </c>
      <c r="K2659" s="13" t="str">
        <f>IF($C2659="","",SUMIFS(Banque_Transactions!$E:$E,Banque_Transactions!$G:$G,$C2659&amp;"-"&amp;$B2659))</f>
        <v/>
      </c>
      <c r="L2659" s="13" t="str">
        <f>IF($C2659="","",$J2659-$K2659)</f>
        <v/>
      </c>
      <c r="M2659" t="str">
        <f>IF($C2659="","",IF($L2659&lt;=0,"Payé",IF($K2659=0,"Impayé","Partiel")))</f>
        <v/>
      </c>
    </row>
    <row r="2660" spans="1:13" ht="15">
      <c r="A2660" s="17"/>
      <c r="B2660" t="str">
        <f>IF($A2660="","",YEAR($A2660)*100+MONTH($A2660))</f>
        <v/>
      </c>
      <c r="D2660" t="str">
        <f>IF($C2660="","",VLOOKUP($C2660,Baux!$A:$K,2,FALSE))</f>
        <v/>
      </c>
      <c r="E2660" t="str">
        <f>IF($C2660="","",VLOOKUP(VLOOKUP($C2660,Baux!$A:$K,3,FALSE),Locataires!$A:$I,2,FALSE))</f>
        <v/>
      </c>
      <c r="F2660" t="str">
        <f>IF($C2660="","",VLOOKUP($C2660,Baux!$A:$K,8,FALSE))</f>
        <v/>
      </c>
      <c r="G2660" s="12" t="str">
        <f>IF(OR($A2660="",$F2660=""),"",DATE(YEAR($A2660),MONTH($A2660),$F2660))</f>
        <v/>
      </c>
      <c r="H2660" s="13" t="str">
        <f>IF($C2660="","",VLOOKUP($C2660,Baux!$A:$K,6,FALSE))</f>
        <v/>
      </c>
      <c r="I2660" s="13" t="str">
        <f>IF($C2660="","",VLOOKUP($C2660,Baux!$A:$K,7,FALSE))</f>
        <v/>
      </c>
      <c r="J2660" s="13" t="str">
        <f>IF($C2660="","",$H2660+$I2660)</f>
        <v/>
      </c>
      <c r="K2660" s="13" t="str">
        <f>IF($C2660="","",SUMIFS(Banque_Transactions!$E:$E,Banque_Transactions!$G:$G,$C2660&amp;"-"&amp;$B2660))</f>
        <v/>
      </c>
      <c r="L2660" s="13" t="str">
        <f>IF($C2660="","",$J2660-$K2660)</f>
        <v/>
      </c>
      <c r="M2660" t="str">
        <f>IF($C2660="","",IF($L2660&lt;=0,"Payé",IF($K2660=0,"Impayé","Partiel")))</f>
        <v/>
      </c>
    </row>
    <row r="2661" spans="1:13" ht="15">
      <c r="A2661" s="17"/>
      <c r="B2661" t="str">
        <f>IF($A2661="","",YEAR($A2661)*100+MONTH($A2661))</f>
        <v/>
      </c>
      <c r="D2661" t="str">
        <f>IF($C2661="","",VLOOKUP($C2661,Baux!$A:$K,2,FALSE))</f>
        <v/>
      </c>
      <c r="E2661" t="str">
        <f>IF($C2661="","",VLOOKUP(VLOOKUP($C2661,Baux!$A:$K,3,FALSE),Locataires!$A:$I,2,FALSE))</f>
        <v/>
      </c>
      <c r="F2661" t="str">
        <f>IF($C2661="","",VLOOKUP($C2661,Baux!$A:$K,8,FALSE))</f>
        <v/>
      </c>
      <c r="G2661" s="12" t="str">
        <f>IF(OR($A2661="",$F2661=""),"",DATE(YEAR($A2661),MONTH($A2661),$F2661))</f>
        <v/>
      </c>
      <c r="H2661" s="13" t="str">
        <f>IF($C2661="","",VLOOKUP($C2661,Baux!$A:$K,6,FALSE))</f>
        <v/>
      </c>
      <c r="I2661" s="13" t="str">
        <f>IF($C2661="","",VLOOKUP($C2661,Baux!$A:$K,7,FALSE))</f>
        <v/>
      </c>
      <c r="J2661" s="13" t="str">
        <f>IF($C2661="","",$H2661+$I2661)</f>
        <v/>
      </c>
      <c r="K2661" s="13" t="str">
        <f>IF($C2661="","",SUMIFS(Banque_Transactions!$E:$E,Banque_Transactions!$G:$G,$C2661&amp;"-"&amp;$B2661))</f>
        <v/>
      </c>
      <c r="L2661" s="13" t="str">
        <f>IF($C2661="","",$J2661-$K2661)</f>
        <v/>
      </c>
      <c r="M2661" t="str">
        <f>IF($C2661="","",IF($L2661&lt;=0,"Payé",IF($K2661=0,"Impayé","Partiel")))</f>
        <v/>
      </c>
    </row>
    <row r="2662" spans="1:13" ht="15">
      <c r="A2662" s="17"/>
      <c r="B2662" t="str">
        <f>IF($A2662="","",YEAR($A2662)*100+MONTH($A2662))</f>
        <v/>
      </c>
      <c r="D2662" t="str">
        <f>IF($C2662="","",VLOOKUP($C2662,Baux!$A:$K,2,FALSE))</f>
        <v/>
      </c>
      <c r="E2662" t="str">
        <f>IF($C2662="","",VLOOKUP(VLOOKUP($C2662,Baux!$A:$K,3,FALSE),Locataires!$A:$I,2,FALSE))</f>
        <v/>
      </c>
      <c r="F2662" t="str">
        <f>IF($C2662="","",VLOOKUP($C2662,Baux!$A:$K,8,FALSE))</f>
        <v/>
      </c>
      <c r="G2662" s="12" t="str">
        <f>IF(OR($A2662="",$F2662=""),"",DATE(YEAR($A2662),MONTH($A2662),$F2662))</f>
        <v/>
      </c>
      <c r="H2662" s="13" t="str">
        <f>IF($C2662="","",VLOOKUP($C2662,Baux!$A:$K,6,FALSE))</f>
        <v/>
      </c>
      <c r="I2662" s="13" t="str">
        <f>IF($C2662="","",VLOOKUP($C2662,Baux!$A:$K,7,FALSE))</f>
        <v/>
      </c>
      <c r="J2662" s="13" t="str">
        <f>IF($C2662="","",$H2662+$I2662)</f>
        <v/>
      </c>
      <c r="K2662" s="13" t="str">
        <f>IF($C2662="","",SUMIFS(Banque_Transactions!$E:$E,Banque_Transactions!$G:$G,$C2662&amp;"-"&amp;$B2662))</f>
        <v/>
      </c>
      <c r="L2662" s="13" t="str">
        <f>IF($C2662="","",$J2662-$K2662)</f>
        <v/>
      </c>
      <c r="M2662" t="str">
        <f>IF($C2662="","",IF($L2662&lt;=0,"Payé",IF($K2662=0,"Impayé","Partiel")))</f>
        <v/>
      </c>
    </row>
    <row r="2663" spans="1:13" ht="15">
      <c r="A2663" s="17"/>
      <c r="B2663" t="str">
        <f>IF($A2663="","",YEAR($A2663)*100+MONTH($A2663))</f>
        <v/>
      </c>
      <c r="D2663" t="str">
        <f>IF($C2663="","",VLOOKUP($C2663,Baux!$A:$K,2,FALSE))</f>
        <v/>
      </c>
      <c r="E2663" t="str">
        <f>IF($C2663="","",VLOOKUP(VLOOKUP($C2663,Baux!$A:$K,3,FALSE),Locataires!$A:$I,2,FALSE))</f>
        <v/>
      </c>
      <c r="F2663" t="str">
        <f>IF($C2663="","",VLOOKUP($C2663,Baux!$A:$K,8,FALSE))</f>
        <v/>
      </c>
      <c r="G2663" s="12" t="str">
        <f>IF(OR($A2663="",$F2663=""),"",DATE(YEAR($A2663),MONTH($A2663),$F2663))</f>
        <v/>
      </c>
      <c r="H2663" s="13" t="str">
        <f>IF($C2663="","",VLOOKUP($C2663,Baux!$A:$K,6,FALSE))</f>
        <v/>
      </c>
      <c r="I2663" s="13" t="str">
        <f>IF($C2663="","",VLOOKUP($C2663,Baux!$A:$K,7,FALSE))</f>
        <v/>
      </c>
      <c r="J2663" s="13" t="str">
        <f>IF($C2663="","",$H2663+$I2663)</f>
        <v/>
      </c>
      <c r="K2663" s="13" t="str">
        <f>IF($C2663="","",SUMIFS(Banque_Transactions!$E:$E,Banque_Transactions!$G:$G,$C2663&amp;"-"&amp;$B2663))</f>
        <v/>
      </c>
      <c r="L2663" s="13" t="str">
        <f>IF($C2663="","",$J2663-$K2663)</f>
        <v/>
      </c>
      <c r="M2663" t="str">
        <f>IF($C2663="","",IF($L2663&lt;=0,"Payé",IF($K2663=0,"Impayé","Partiel")))</f>
        <v/>
      </c>
    </row>
    <row r="2664" spans="1:13" ht="15">
      <c r="A2664" s="17"/>
      <c r="B2664" t="str">
        <f>IF($A2664="","",YEAR($A2664)*100+MONTH($A2664))</f>
        <v/>
      </c>
      <c r="D2664" t="str">
        <f>IF($C2664="","",VLOOKUP($C2664,Baux!$A:$K,2,FALSE))</f>
        <v/>
      </c>
      <c r="E2664" t="str">
        <f>IF($C2664="","",VLOOKUP(VLOOKUP($C2664,Baux!$A:$K,3,FALSE),Locataires!$A:$I,2,FALSE))</f>
        <v/>
      </c>
      <c r="F2664" t="str">
        <f>IF($C2664="","",VLOOKUP($C2664,Baux!$A:$K,8,FALSE))</f>
        <v/>
      </c>
      <c r="G2664" s="12" t="str">
        <f>IF(OR($A2664="",$F2664=""),"",DATE(YEAR($A2664),MONTH($A2664),$F2664))</f>
        <v/>
      </c>
      <c r="H2664" s="13" t="str">
        <f>IF($C2664="","",VLOOKUP($C2664,Baux!$A:$K,6,FALSE))</f>
        <v/>
      </c>
      <c r="I2664" s="13" t="str">
        <f>IF($C2664="","",VLOOKUP($C2664,Baux!$A:$K,7,FALSE))</f>
        <v/>
      </c>
      <c r="J2664" s="13" t="str">
        <f>IF($C2664="","",$H2664+$I2664)</f>
        <v/>
      </c>
      <c r="K2664" s="13" t="str">
        <f>IF($C2664="","",SUMIFS(Banque_Transactions!$E:$E,Banque_Transactions!$G:$G,$C2664&amp;"-"&amp;$B2664))</f>
        <v/>
      </c>
      <c r="L2664" s="13" t="str">
        <f>IF($C2664="","",$J2664-$K2664)</f>
        <v/>
      </c>
      <c r="M2664" t="str">
        <f>IF($C2664="","",IF($L2664&lt;=0,"Payé",IF($K2664=0,"Impayé","Partiel")))</f>
        <v/>
      </c>
    </row>
    <row r="2665" spans="1:13" ht="15">
      <c r="A2665" s="17"/>
      <c r="B2665" t="str">
        <f>IF($A2665="","",YEAR($A2665)*100+MONTH($A2665))</f>
        <v/>
      </c>
      <c r="D2665" t="str">
        <f>IF($C2665="","",VLOOKUP($C2665,Baux!$A:$K,2,FALSE))</f>
        <v/>
      </c>
      <c r="E2665" t="str">
        <f>IF($C2665="","",VLOOKUP(VLOOKUP($C2665,Baux!$A:$K,3,FALSE),Locataires!$A:$I,2,FALSE))</f>
        <v/>
      </c>
      <c r="F2665" t="str">
        <f>IF($C2665="","",VLOOKUP($C2665,Baux!$A:$K,8,FALSE))</f>
        <v/>
      </c>
      <c r="G2665" s="12" t="str">
        <f>IF(OR($A2665="",$F2665=""),"",DATE(YEAR($A2665),MONTH($A2665),$F2665))</f>
        <v/>
      </c>
      <c r="H2665" s="13" t="str">
        <f>IF($C2665="","",VLOOKUP($C2665,Baux!$A:$K,6,FALSE))</f>
        <v/>
      </c>
      <c r="I2665" s="13" t="str">
        <f>IF($C2665="","",VLOOKUP($C2665,Baux!$A:$K,7,FALSE))</f>
        <v/>
      </c>
      <c r="J2665" s="13" t="str">
        <f>IF($C2665="","",$H2665+$I2665)</f>
        <v/>
      </c>
      <c r="K2665" s="13" t="str">
        <f>IF($C2665="","",SUMIFS(Banque_Transactions!$E:$E,Banque_Transactions!$G:$G,$C2665&amp;"-"&amp;$B2665))</f>
        <v/>
      </c>
      <c r="L2665" s="13" t="str">
        <f>IF($C2665="","",$J2665-$K2665)</f>
        <v/>
      </c>
      <c r="M2665" t="str">
        <f>IF($C2665="","",IF($L2665&lt;=0,"Payé",IF($K2665=0,"Impayé","Partiel")))</f>
        <v/>
      </c>
    </row>
    <row r="2666" spans="1:13" ht="15">
      <c r="A2666" s="17"/>
      <c r="B2666" t="str">
        <f>IF($A2666="","",YEAR($A2666)*100+MONTH($A2666))</f>
        <v/>
      </c>
      <c r="D2666" t="str">
        <f>IF($C2666="","",VLOOKUP($C2666,Baux!$A:$K,2,FALSE))</f>
        <v/>
      </c>
      <c r="E2666" t="str">
        <f>IF($C2666="","",VLOOKUP(VLOOKUP($C2666,Baux!$A:$K,3,FALSE),Locataires!$A:$I,2,FALSE))</f>
        <v/>
      </c>
      <c r="F2666" t="str">
        <f>IF($C2666="","",VLOOKUP($C2666,Baux!$A:$K,8,FALSE))</f>
        <v/>
      </c>
      <c r="G2666" s="12" t="str">
        <f>IF(OR($A2666="",$F2666=""),"",DATE(YEAR($A2666),MONTH($A2666),$F2666))</f>
        <v/>
      </c>
      <c r="H2666" s="13" t="str">
        <f>IF($C2666="","",VLOOKUP($C2666,Baux!$A:$K,6,FALSE))</f>
        <v/>
      </c>
      <c r="I2666" s="13" t="str">
        <f>IF($C2666="","",VLOOKUP($C2666,Baux!$A:$K,7,FALSE))</f>
        <v/>
      </c>
      <c r="J2666" s="13" t="str">
        <f>IF($C2666="","",$H2666+$I2666)</f>
        <v/>
      </c>
      <c r="K2666" s="13" t="str">
        <f>IF($C2666="","",SUMIFS(Banque_Transactions!$E:$E,Banque_Transactions!$G:$G,$C2666&amp;"-"&amp;$B2666))</f>
        <v/>
      </c>
      <c r="L2666" s="13" t="str">
        <f>IF($C2666="","",$J2666-$K2666)</f>
        <v/>
      </c>
      <c r="M2666" t="str">
        <f>IF($C2666="","",IF($L2666&lt;=0,"Payé",IF($K2666=0,"Impayé","Partiel")))</f>
        <v/>
      </c>
    </row>
    <row r="2667" spans="1:13" ht="15">
      <c r="A2667" s="17"/>
      <c r="B2667" t="str">
        <f>IF($A2667="","",YEAR($A2667)*100+MONTH($A2667))</f>
        <v/>
      </c>
      <c r="D2667" t="str">
        <f>IF($C2667="","",VLOOKUP($C2667,Baux!$A:$K,2,FALSE))</f>
        <v/>
      </c>
      <c r="E2667" t="str">
        <f>IF($C2667="","",VLOOKUP(VLOOKUP($C2667,Baux!$A:$K,3,FALSE),Locataires!$A:$I,2,FALSE))</f>
        <v/>
      </c>
      <c r="F2667" t="str">
        <f>IF($C2667="","",VLOOKUP($C2667,Baux!$A:$K,8,FALSE))</f>
        <v/>
      </c>
      <c r="G2667" s="12" t="str">
        <f>IF(OR($A2667="",$F2667=""),"",DATE(YEAR($A2667),MONTH($A2667),$F2667))</f>
        <v/>
      </c>
      <c r="H2667" s="13" t="str">
        <f>IF($C2667="","",VLOOKUP($C2667,Baux!$A:$K,6,FALSE))</f>
        <v/>
      </c>
      <c r="I2667" s="13" t="str">
        <f>IF($C2667="","",VLOOKUP($C2667,Baux!$A:$K,7,FALSE))</f>
        <v/>
      </c>
      <c r="J2667" s="13" t="str">
        <f>IF($C2667="","",$H2667+$I2667)</f>
        <v/>
      </c>
      <c r="K2667" s="13" t="str">
        <f>IF($C2667="","",SUMIFS(Banque_Transactions!$E:$E,Banque_Transactions!$G:$G,$C2667&amp;"-"&amp;$B2667))</f>
        <v/>
      </c>
      <c r="L2667" s="13" t="str">
        <f>IF($C2667="","",$J2667-$K2667)</f>
        <v/>
      </c>
      <c r="M2667" t="str">
        <f>IF($C2667="","",IF($L2667&lt;=0,"Payé",IF($K2667=0,"Impayé","Partiel")))</f>
        <v/>
      </c>
    </row>
    <row r="2668" spans="1:13" ht="15">
      <c r="A2668" s="17"/>
      <c r="B2668" t="str">
        <f>IF($A2668="","",YEAR($A2668)*100+MONTH($A2668))</f>
        <v/>
      </c>
      <c r="D2668" t="str">
        <f>IF($C2668="","",VLOOKUP($C2668,Baux!$A:$K,2,FALSE))</f>
        <v/>
      </c>
      <c r="E2668" t="str">
        <f>IF($C2668="","",VLOOKUP(VLOOKUP($C2668,Baux!$A:$K,3,FALSE),Locataires!$A:$I,2,FALSE))</f>
        <v/>
      </c>
      <c r="F2668" t="str">
        <f>IF($C2668="","",VLOOKUP($C2668,Baux!$A:$K,8,FALSE))</f>
        <v/>
      </c>
      <c r="G2668" s="12" t="str">
        <f>IF(OR($A2668="",$F2668=""),"",DATE(YEAR($A2668),MONTH($A2668),$F2668))</f>
        <v/>
      </c>
      <c r="H2668" s="13" t="str">
        <f>IF($C2668="","",VLOOKUP($C2668,Baux!$A:$K,6,FALSE))</f>
        <v/>
      </c>
      <c r="I2668" s="13" t="str">
        <f>IF($C2668="","",VLOOKUP($C2668,Baux!$A:$K,7,FALSE))</f>
        <v/>
      </c>
      <c r="J2668" s="13" t="str">
        <f>IF($C2668="","",$H2668+$I2668)</f>
        <v/>
      </c>
      <c r="K2668" s="13" t="str">
        <f>IF($C2668="","",SUMIFS(Banque_Transactions!$E:$E,Banque_Transactions!$G:$G,$C2668&amp;"-"&amp;$B2668))</f>
        <v/>
      </c>
      <c r="L2668" s="13" t="str">
        <f>IF($C2668="","",$J2668-$K2668)</f>
        <v/>
      </c>
      <c r="M2668" t="str">
        <f>IF($C2668="","",IF($L2668&lt;=0,"Payé",IF($K2668=0,"Impayé","Partiel")))</f>
        <v/>
      </c>
    </row>
    <row r="2669" spans="1:13" ht="15">
      <c r="A2669" s="17"/>
      <c r="B2669" t="str">
        <f>IF($A2669="","",YEAR($A2669)*100+MONTH($A2669))</f>
        <v/>
      </c>
      <c r="D2669" t="str">
        <f>IF($C2669="","",VLOOKUP($C2669,Baux!$A:$K,2,FALSE))</f>
        <v/>
      </c>
      <c r="E2669" t="str">
        <f>IF($C2669="","",VLOOKUP(VLOOKUP($C2669,Baux!$A:$K,3,FALSE),Locataires!$A:$I,2,FALSE))</f>
        <v/>
      </c>
      <c r="F2669" t="str">
        <f>IF($C2669="","",VLOOKUP($C2669,Baux!$A:$K,8,FALSE))</f>
        <v/>
      </c>
      <c r="G2669" s="12" t="str">
        <f>IF(OR($A2669="",$F2669=""),"",DATE(YEAR($A2669),MONTH($A2669),$F2669))</f>
        <v/>
      </c>
      <c r="H2669" s="13" t="str">
        <f>IF($C2669="","",VLOOKUP($C2669,Baux!$A:$K,6,FALSE))</f>
        <v/>
      </c>
      <c r="I2669" s="13" t="str">
        <f>IF($C2669="","",VLOOKUP($C2669,Baux!$A:$K,7,FALSE))</f>
        <v/>
      </c>
      <c r="J2669" s="13" t="str">
        <f>IF($C2669="","",$H2669+$I2669)</f>
        <v/>
      </c>
      <c r="K2669" s="13" t="str">
        <f>IF($C2669="","",SUMIFS(Banque_Transactions!$E:$E,Banque_Transactions!$G:$G,$C2669&amp;"-"&amp;$B2669))</f>
        <v/>
      </c>
      <c r="L2669" s="13" t="str">
        <f>IF($C2669="","",$J2669-$K2669)</f>
        <v/>
      </c>
      <c r="M2669" t="str">
        <f>IF($C2669="","",IF($L2669&lt;=0,"Payé",IF($K2669=0,"Impayé","Partiel")))</f>
        <v/>
      </c>
    </row>
    <row r="2670" spans="1:13" ht="15">
      <c r="A2670" s="17"/>
      <c r="B2670" t="str">
        <f>IF($A2670="","",YEAR($A2670)*100+MONTH($A2670))</f>
        <v/>
      </c>
      <c r="D2670" t="str">
        <f>IF($C2670="","",VLOOKUP($C2670,Baux!$A:$K,2,FALSE))</f>
        <v/>
      </c>
      <c r="E2670" t="str">
        <f>IF($C2670="","",VLOOKUP(VLOOKUP($C2670,Baux!$A:$K,3,FALSE),Locataires!$A:$I,2,FALSE))</f>
        <v/>
      </c>
      <c r="F2670" t="str">
        <f>IF($C2670="","",VLOOKUP($C2670,Baux!$A:$K,8,FALSE))</f>
        <v/>
      </c>
      <c r="G2670" s="12" t="str">
        <f>IF(OR($A2670="",$F2670=""),"",DATE(YEAR($A2670),MONTH($A2670),$F2670))</f>
        <v/>
      </c>
      <c r="H2670" s="13" t="str">
        <f>IF($C2670="","",VLOOKUP($C2670,Baux!$A:$K,6,FALSE))</f>
        <v/>
      </c>
      <c r="I2670" s="13" t="str">
        <f>IF($C2670="","",VLOOKUP($C2670,Baux!$A:$K,7,FALSE))</f>
        <v/>
      </c>
      <c r="J2670" s="13" t="str">
        <f>IF($C2670="","",$H2670+$I2670)</f>
        <v/>
      </c>
      <c r="K2670" s="13" t="str">
        <f>IF($C2670="","",SUMIFS(Banque_Transactions!$E:$E,Banque_Transactions!$G:$G,$C2670&amp;"-"&amp;$B2670))</f>
        <v/>
      </c>
      <c r="L2670" s="13" t="str">
        <f>IF($C2670="","",$J2670-$K2670)</f>
        <v/>
      </c>
      <c r="M2670" t="str">
        <f>IF($C2670="","",IF($L2670&lt;=0,"Payé",IF($K2670=0,"Impayé","Partiel")))</f>
        <v/>
      </c>
    </row>
    <row r="2671" spans="1:13" ht="15">
      <c r="A2671" s="17"/>
      <c r="B2671" t="str">
        <f>IF($A2671="","",YEAR($A2671)*100+MONTH($A2671))</f>
        <v/>
      </c>
      <c r="D2671" t="str">
        <f>IF($C2671="","",VLOOKUP($C2671,Baux!$A:$K,2,FALSE))</f>
        <v/>
      </c>
      <c r="E2671" t="str">
        <f>IF($C2671="","",VLOOKUP(VLOOKUP($C2671,Baux!$A:$K,3,FALSE),Locataires!$A:$I,2,FALSE))</f>
        <v/>
      </c>
      <c r="F2671" t="str">
        <f>IF($C2671="","",VLOOKUP($C2671,Baux!$A:$K,8,FALSE))</f>
        <v/>
      </c>
      <c r="G2671" s="12" t="str">
        <f>IF(OR($A2671="",$F2671=""),"",DATE(YEAR($A2671),MONTH($A2671),$F2671))</f>
        <v/>
      </c>
      <c r="H2671" s="13" t="str">
        <f>IF($C2671="","",VLOOKUP($C2671,Baux!$A:$K,6,FALSE))</f>
        <v/>
      </c>
      <c r="I2671" s="13" t="str">
        <f>IF($C2671="","",VLOOKUP($C2671,Baux!$A:$K,7,FALSE))</f>
        <v/>
      </c>
      <c r="J2671" s="13" t="str">
        <f>IF($C2671="","",$H2671+$I2671)</f>
        <v/>
      </c>
      <c r="K2671" s="13" t="str">
        <f>IF($C2671="","",SUMIFS(Banque_Transactions!$E:$E,Banque_Transactions!$G:$G,$C2671&amp;"-"&amp;$B2671))</f>
        <v/>
      </c>
      <c r="L2671" s="13" t="str">
        <f>IF($C2671="","",$J2671-$K2671)</f>
        <v/>
      </c>
      <c r="M2671" t="str">
        <f>IF($C2671="","",IF($L2671&lt;=0,"Payé",IF($K2671=0,"Impayé","Partiel")))</f>
        <v/>
      </c>
    </row>
    <row r="2672" spans="1:13" ht="15">
      <c r="A2672" s="17"/>
      <c r="B2672" t="str">
        <f>IF($A2672="","",YEAR($A2672)*100+MONTH($A2672))</f>
        <v/>
      </c>
      <c r="D2672" t="str">
        <f>IF($C2672="","",VLOOKUP($C2672,Baux!$A:$K,2,FALSE))</f>
        <v/>
      </c>
      <c r="E2672" t="str">
        <f>IF($C2672="","",VLOOKUP(VLOOKUP($C2672,Baux!$A:$K,3,FALSE),Locataires!$A:$I,2,FALSE))</f>
        <v/>
      </c>
      <c r="F2672" t="str">
        <f>IF($C2672="","",VLOOKUP($C2672,Baux!$A:$K,8,FALSE))</f>
        <v/>
      </c>
      <c r="G2672" s="12" t="str">
        <f>IF(OR($A2672="",$F2672=""),"",DATE(YEAR($A2672),MONTH($A2672),$F2672))</f>
        <v/>
      </c>
      <c r="H2672" s="13" t="str">
        <f>IF($C2672="","",VLOOKUP($C2672,Baux!$A:$K,6,FALSE))</f>
        <v/>
      </c>
      <c r="I2672" s="13" t="str">
        <f>IF($C2672="","",VLOOKUP($C2672,Baux!$A:$K,7,FALSE))</f>
        <v/>
      </c>
      <c r="J2672" s="13" t="str">
        <f>IF($C2672="","",$H2672+$I2672)</f>
        <v/>
      </c>
      <c r="K2672" s="13" t="str">
        <f>IF($C2672="","",SUMIFS(Banque_Transactions!$E:$E,Banque_Transactions!$G:$G,$C2672&amp;"-"&amp;$B2672))</f>
        <v/>
      </c>
      <c r="L2672" s="13" t="str">
        <f>IF($C2672="","",$J2672-$K2672)</f>
        <v/>
      </c>
      <c r="M2672" t="str">
        <f>IF($C2672="","",IF($L2672&lt;=0,"Payé",IF($K2672=0,"Impayé","Partiel")))</f>
        <v/>
      </c>
    </row>
    <row r="2673" spans="1:13" ht="15">
      <c r="A2673" s="17"/>
      <c r="B2673" t="str">
        <f>IF($A2673="","",YEAR($A2673)*100+MONTH($A2673))</f>
        <v/>
      </c>
      <c r="D2673" t="str">
        <f>IF($C2673="","",VLOOKUP($C2673,Baux!$A:$K,2,FALSE))</f>
        <v/>
      </c>
      <c r="E2673" t="str">
        <f>IF($C2673="","",VLOOKUP(VLOOKUP($C2673,Baux!$A:$K,3,FALSE),Locataires!$A:$I,2,FALSE))</f>
        <v/>
      </c>
      <c r="F2673" t="str">
        <f>IF($C2673="","",VLOOKUP($C2673,Baux!$A:$K,8,FALSE))</f>
        <v/>
      </c>
      <c r="G2673" s="12" t="str">
        <f>IF(OR($A2673="",$F2673=""),"",DATE(YEAR($A2673),MONTH($A2673),$F2673))</f>
        <v/>
      </c>
      <c r="H2673" s="13" t="str">
        <f>IF($C2673="","",VLOOKUP($C2673,Baux!$A:$K,6,FALSE))</f>
        <v/>
      </c>
      <c r="I2673" s="13" t="str">
        <f>IF($C2673="","",VLOOKUP($C2673,Baux!$A:$K,7,FALSE))</f>
        <v/>
      </c>
      <c r="J2673" s="13" t="str">
        <f>IF($C2673="","",$H2673+$I2673)</f>
        <v/>
      </c>
      <c r="K2673" s="13" t="str">
        <f>IF($C2673="","",SUMIFS(Banque_Transactions!$E:$E,Banque_Transactions!$G:$G,$C2673&amp;"-"&amp;$B2673))</f>
        <v/>
      </c>
      <c r="L2673" s="13" t="str">
        <f>IF($C2673="","",$J2673-$K2673)</f>
        <v/>
      </c>
      <c r="M2673" t="str">
        <f>IF($C2673="","",IF($L2673&lt;=0,"Payé",IF($K2673=0,"Impayé","Partiel")))</f>
        <v/>
      </c>
    </row>
    <row r="2674" spans="1:13" ht="15">
      <c r="A2674" s="17"/>
      <c r="B2674" t="str">
        <f>IF($A2674="","",YEAR($A2674)*100+MONTH($A2674))</f>
        <v/>
      </c>
      <c r="D2674" t="str">
        <f>IF($C2674="","",VLOOKUP($C2674,Baux!$A:$K,2,FALSE))</f>
        <v/>
      </c>
      <c r="E2674" t="str">
        <f>IF($C2674="","",VLOOKUP(VLOOKUP($C2674,Baux!$A:$K,3,FALSE),Locataires!$A:$I,2,FALSE))</f>
        <v/>
      </c>
      <c r="F2674" t="str">
        <f>IF($C2674="","",VLOOKUP($C2674,Baux!$A:$K,8,FALSE))</f>
        <v/>
      </c>
      <c r="G2674" s="12" t="str">
        <f>IF(OR($A2674="",$F2674=""),"",DATE(YEAR($A2674),MONTH($A2674),$F2674))</f>
        <v/>
      </c>
      <c r="H2674" s="13" t="str">
        <f>IF($C2674="","",VLOOKUP($C2674,Baux!$A:$K,6,FALSE))</f>
        <v/>
      </c>
      <c r="I2674" s="13" t="str">
        <f>IF($C2674="","",VLOOKUP($C2674,Baux!$A:$K,7,FALSE))</f>
        <v/>
      </c>
      <c r="J2674" s="13" t="str">
        <f>IF($C2674="","",$H2674+$I2674)</f>
        <v/>
      </c>
      <c r="K2674" s="13" t="str">
        <f>IF($C2674="","",SUMIFS(Banque_Transactions!$E:$E,Banque_Transactions!$G:$G,$C2674&amp;"-"&amp;$B2674))</f>
        <v/>
      </c>
      <c r="L2674" s="13" t="str">
        <f>IF($C2674="","",$J2674-$K2674)</f>
        <v/>
      </c>
      <c r="M2674" t="str">
        <f>IF($C2674="","",IF($L2674&lt;=0,"Payé",IF($K2674=0,"Impayé","Partiel")))</f>
        <v/>
      </c>
    </row>
    <row r="2675" spans="1:13" ht="15">
      <c r="A2675" s="17"/>
      <c r="B2675" t="str">
        <f>IF($A2675="","",YEAR($A2675)*100+MONTH($A2675))</f>
        <v/>
      </c>
      <c r="D2675" t="str">
        <f>IF($C2675="","",VLOOKUP($C2675,Baux!$A:$K,2,FALSE))</f>
        <v/>
      </c>
      <c r="E2675" t="str">
        <f>IF($C2675="","",VLOOKUP(VLOOKUP($C2675,Baux!$A:$K,3,FALSE),Locataires!$A:$I,2,FALSE))</f>
        <v/>
      </c>
      <c r="F2675" t="str">
        <f>IF($C2675="","",VLOOKUP($C2675,Baux!$A:$K,8,FALSE))</f>
        <v/>
      </c>
      <c r="G2675" s="12" t="str">
        <f>IF(OR($A2675="",$F2675=""),"",DATE(YEAR($A2675),MONTH($A2675),$F2675))</f>
        <v/>
      </c>
      <c r="H2675" s="13" t="str">
        <f>IF($C2675="","",VLOOKUP($C2675,Baux!$A:$K,6,FALSE))</f>
        <v/>
      </c>
      <c r="I2675" s="13" t="str">
        <f>IF($C2675="","",VLOOKUP($C2675,Baux!$A:$K,7,FALSE))</f>
        <v/>
      </c>
      <c r="J2675" s="13" t="str">
        <f>IF($C2675="","",$H2675+$I2675)</f>
        <v/>
      </c>
      <c r="K2675" s="13" t="str">
        <f>IF($C2675="","",SUMIFS(Banque_Transactions!$E:$E,Banque_Transactions!$G:$G,$C2675&amp;"-"&amp;$B2675))</f>
        <v/>
      </c>
      <c r="L2675" s="13" t="str">
        <f>IF($C2675="","",$J2675-$K2675)</f>
        <v/>
      </c>
      <c r="M2675" t="str">
        <f>IF($C2675="","",IF($L2675&lt;=0,"Payé",IF($K2675=0,"Impayé","Partiel")))</f>
        <v/>
      </c>
    </row>
    <row r="2676" spans="1:13" ht="15">
      <c r="A2676" s="17"/>
      <c r="B2676" t="str">
        <f>IF($A2676="","",YEAR($A2676)*100+MONTH($A2676))</f>
        <v/>
      </c>
      <c r="D2676" t="str">
        <f>IF($C2676="","",VLOOKUP($C2676,Baux!$A:$K,2,FALSE))</f>
        <v/>
      </c>
      <c r="E2676" t="str">
        <f>IF($C2676="","",VLOOKUP(VLOOKUP($C2676,Baux!$A:$K,3,FALSE),Locataires!$A:$I,2,FALSE))</f>
        <v/>
      </c>
      <c r="F2676" t="str">
        <f>IF($C2676="","",VLOOKUP($C2676,Baux!$A:$K,8,FALSE))</f>
        <v/>
      </c>
      <c r="G2676" s="12" t="str">
        <f>IF(OR($A2676="",$F2676=""),"",DATE(YEAR($A2676),MONTH($A2676),$F2676))</f>
        <v/>
      </c>
      <c r="H2676" s="13" t="str">
        <f>IF($C2676="","",VLOOKUP($C2676,Baux!$A:$K,6,FALSE))</f>
        <v/>
      </c>
      <c r="I2676" s="13" t="str">
        <f>IF($C2676="","",VLOOKUP($C2676,Baux!$A:$K,7,FALSE))</f>
        <v/>
      </c>
      <c r="J2676" s="13" t="str">
        <f>IF($C2676="","",$H2676+$I2676)</f>
        <v/>
      </c>
      <c r="K2676" s="13" t="str">
        <f>IF($C2676="","",SUMIFS(Banque_Transactions!$E:$E,Banque_Transactions!$G:$G,$C2676&amp;"-"&amp;$B2676))</f>
        <v/>
      </c>
      <c r="L2676" s="13" t="str">
        <f>IF($C2676="","",$J2676-$K2676)</f>
        <v/>
      </c>
      <c r="M2676" t="str">
        <f>IF($C2676="","",IF($L2676&lt;=0,"Payé",IF($K2676=0,"Impayé","Partiel")))</f>
        <v/>
      </c>
    </row>
    <row r="2677" spans="1:13" ht="15">
      <c r="A2677" s="17"/>
      <c r="B2677" t="str">
        <f>IF($A2677="","",YEAR($A2677)*100+MONTH($A2677))</f>
        <v/>
      </c>
      <c r="D2677" t="str">
        <f>IF($C2677="","",VLOOKUP($C2677,Baux!$A:$K,2,FALSE))</f>
        <v/>
      </c>
      <c r="E2677" t="str">
        <f>IF($C2677="","",VLOOKUP(VLOOKUP($C2677,Baux!$A:$K,3,FALSE),Locataires!$A:$I,2,FALSE))</f>
        <v/>
      </c>
      <c r="F2677" t="str">
        <f>IF($C2677="","",VLOOKUP($C2677,Baux!$A:$K,8,FALSE))</f>
        <v/>
      </c>
      <c r="G2677" s="12" t="str">
        <f>IF(OR($A2677="",$F2677=""),"",DATE(YEAR($A2677),MONTH($A2677),$F2677))</f>
        <v/>
      </c>
      <c r="H2677" s="13" t="str">
        <f>IF($C2677="","",VLOOKUP($C2677,Baux!$A:$K,6,FALSE))</f>
        <v/>
      </c>
      <c r="I2677" s="13" t="str">
        <f>IF($C2677="","",VLOOKUP($C2677,Baux!$A:$K,7,FALSE))</f>
        <v/>
      </c>
      <c r="J2677" s="13" t="str">
        <f>IF($C2677="","",$H2677+$I2677)</f>
        <v/>
      </c>
      <c r="K2677" s="13" t="str">
        <f>IF($C2677="","",SUMIFS(Banque_Transactions!$E:$E,Banque_Transactions!$G:$G,$C2677&amp;"-"&amp;$B2677))</f>
        <v/>
      </c>
      <c r="L2677" s="13" t="str">
        <f>IF($C2677="","",$J2677-$K2677)</f>
        <v/>
      </c>
      <c r="M2677" t="str">
        <f>IF($C2677="","",IF($L2677&lt;=0,"Payé",IF($K2677=0,"Impayé","Partiel")))</f>
        <v/>
      </c>
    </row>
    <row r="2678" spans="1:13" ht="15">
      <c r="A2678" s="17"/>
      <c r="B2678" t="str">
        <f>IF($A2678="","",YEAR($A2678)*100+MONTH($A2678))</f>
        <v/>
      </c>
      <c r="D2678" t="str">
        <f>IF($C2678="","",VLOOKUP($C2678,Baux!$A:$K,2,FALSE))</f>
        <v/>
      </c>
      <c r="E2678" t="str">
        <f>IF($C2678="","",VLOOKUP(VLOOKUP($C2678,Baux!$A:$K,3,FALSE),Locataires!$A:$I,2,FALSE))</f>
        <v/>
      </c>
      <c r="F2678" t="str">
        <f>IF($C2678="","",VLOOKUP($C2678,Baux!$A:$K,8,FALSE))</f>
        <v/>
      </c>
      <c r="G2678" s="12" t="str">
        <f>IF(OR($A2678="",$F2678=""),"",DATE(YEAR($A2678),MONTH($A2678),$F2678))</f>
        <v/>
      </c>
      <c r="H2678" s="13" t="str">
        <f>IF($C2678="","",VLOOKUP($C2678,Baux!$A:$K,6,FALSE))</f>
        <v/>
      </c>
      <c r="I2678" s="13" t="str">
        <f>IF($C2678="","",VLOOKUP($C2678,Baux!$A:$K,7,FALSE))</f>
        <v/>
      </c>
      <c r="J2678" s="13" t="str">
        <f>IF($C2678="","",$H2678+$I2678)</f>
        <v/>
      </c>
      <c r="K2678" s="13" t="str">
        <f>IF($C2678="","",SUMIFS(Banque_Transactions!$E:$E,Banque_Transactions!$G:$G,$C2678&amp;"-"&amp;$B2678))</f>
        <v/>
      </c>
      <c r="L2678" s="13" t="str">
        <f>IF($C2678="","",$J2678-$K2678)</f>
        <v/>
      </c>
      <c r="M2678" t="str">
        <f>IF($C2678="","",IF($L2678&lt;=0,"Payé",IF($K2678=0,"Impayé","Partiel")))</f>
        <v/>
      </c>
    </row>
    <row r="2679" spans="1:13" ht="15">
      <c r="A2679" s="17"/>
      <c r="B2679" t="str">
        <f>IF($A2679="","",YEAR($A2679)*100+MONTH($A2679))</f>
        <v/>
      </c>
      <c r="D2679" t="str">
        <f>IF($C2679="","",VLOOKUP($C2679,Baux!$A:$K,2,FALSE))</f>
        <v/>
      </c>
      <c r="E2679" t="str">
        <f>IF($C2679="","",VLOOKUP(VLOOKUP($C2679,Baux!$A:$K,3,FALSE),Locataires!$A:$I,2,FALSE))</f>
        <v/>
      </c>
      <c r="F2679" t="str">
        <f>IF($C2679="","",VLOOKUP($C2679,Baux!$A:$K,8,FALSE))</f>
        <v/>
      </c>
      <c r="G2679" s="12" t="str">
        <f>IF(OR($A2679="",$F2679=""),"",DATE(YEAR($A2679),MONTH($A2679),$F2679))</f>
        <v/>
      </c>
      <c r="H2679" s="13" t="str">
        <f>IF($C2679="","",VLOOKUP($C2679,Baux!$A:$K,6,FALSE))</f>
        <v/>
      </c>
      <c r="I2679" s="13" t="str">
        <f>IF($C2679="","",VLOOKUP($C2679,Baux!$A:$K,7,FALSE))</f>
        <v/>
      </c>
      <c r="J2679" s="13" t="str">
        <f>IF($C2679="","",$H2679+$I2679)</f>
        <v/>
      </c>
      <c r="K2679" s="13" t="str">
        <f>IF($C2679="","",SUMIFS(Banque_Transactions!$E:$E,Banque_Transactions!$G:$G,$C2679&amp;"-"&amp;$B2679))</f>
        <v/>
      </c>
      <c r="L2679" s="13" t="str">
        <f>IF($C2679="","",$J2679-$K2679)</f>
        <v/>
      </c>
      <c r="M2679" t="str">
        <f>IF($C2679="","",IF($L2679&lt;=0,"Payé",IF($K2679=0,"Impayé","Partiel")))</f>
        <v/>
      </c>
    </row>
    <row r="2680" spans="1:13" ht="15">
      <c r="A2680" s="17"/>
      <c r="B2680" t="str">
        <f>IF($A2680="","",YEAR($A2680)*100+MONTH($A2680))</f>
        <v/>
      </c>
      <c r="D2680" t="str">
        <f>IF($C2680="","",VLOOKUP($C2680,Baux!$A:$K,2,FALSE))</f>
        <v/>
      </c>
      <c r="E2680" t="str">
        <f>IF($C2680="","",VLOOKUP(VLOOKUP($C2680,Baux!$A:$K,3,FALSE),Locataires!$A:$I,2,FALSE))</f>
        <v/>
      </c>
      <c r="F2680" t="str">
        <f>IF($C2680="","",VLOOKUP($C2680,Baux!$A:$K,8,FALSE))</f>
        <v/>
      </c>
      <c r="G2680" s="12" t="str">
        <f>IF(OR($A2680="",$F2680=""),"",DATE(YEAR($A2680),MONTH($A2680),$F2680))</f>
        <v/>
      </c>
      <c r="H2680" s="13" t="str">
        <f>IF($C2680="","",VLOOKUP($C2680,Baux!$A:$K,6,FALSE))</f>
        <v/>
      </c>
      <c r="I2680" s="13" t="str">
        <f>IF($C2680="","",VLOOKUP($C2680,Baux!$A:$K,7,FALSE))</f>
        <v/>
      </c>
      <c r="J2680" s="13" t="str">
        <f>IF($C2680="","",$H2680+$I2680)</f>
        <v/>
      </c>
      <c r="K2680" s="13" t="str">
        <f>IF($C2680="","",SUMIFS(Banque_Transactions!$E:$E,Banque_Transactions!$G:$G,$C2680&amp;"-"&amp;$B2680))</f>
        <v/>
      </c>
      <c r="L2680" s="13" t="str">
        <f>IF($C2680="","",$J2680-$K2680)</f>
        <v/>
      </c>
      <c r="M2680" t="str">
        <f>IF($C2680="","",IF($L2680&lt;=0,"Payé",IF($K2680=0,"Impayé","Partiel")))</f>
        <v/>
      </c>
    </row>
    <row r="2681" spans="1:13" ht="15">
      <c r="A2681" s="17"/>
      <c r="B2681" t="str">
        <f>IF($A2681="","",YEAR($A2681)*100+MONTH($A2681))</f>
        <v/>
      </c>
      <c r="D2681" t="str">
        <f>IF($C2681="","",VLOOKUP($C2681,Baux!$A:$K,2,FALSE))</f>
        <v/>
      </c>
      <c r="E2681" t="str">
        <f>IF($C2681="","",VLOOKUP(VLOOKUP($C2681,Baux!$A:$K,3,FALSE),Locataires!$A:$I,2,FALSE))</f>
        <v/>
      </c>
      <c r="F2681" t="str">
        <f>IF($C2681="","",VLOOKUP($C2681,Baux!$A:$K,8,FALSE))</f>
        <v/>
      </c>
      <c r="G2681" s="12" t="str">
        <f>IF(OR($A2681="",$F2681=""),"",DATE(YEAR($A2681),MONTH($A2681),$F2681))</f>
        <v/>
      </c>
      <c r="H2681" s="13" t="str">
        <f>IF($C2681="","",VLOOKUP($C2681,Baux!$A:$K,6,FALSE))</f>
        <v/>
      </c>
      <c r="I2681" s="13" t="str">
        <f>IF($C2681="","",VLOOKUP($C2681,Baux!$A:$K,7,FALSE))</f>
        <v/>
      </c>
      <c r="J2681" s="13" t="str">
        <f>IF($C2681="","",$H2681+$I2681)</f>
        <v/>
      </c>
      <c r="K2681" s="13" t="str">
        <f>IF($C2681="","",SUMIFS(Banque_Transactions!$E:$E,Banque_Transactions!$G:$G,$C2681&amp;"-"&amp;$B2681))</f>
        <v/>
      </c>
      <c r="L2681" s="13" t="str">
        <f>IF($C2681="","",$J2681-$K2681)</f>
        <v/>
      </c>
      <c r="M2681" t="str">
        <f>IF($C2681="","",IF($L2681&lt;=0,"Payé",IF($K2681=0,"Impayé","Partiel")))</f>
        <v/>
      </c>
    </row>
    <row r="2682" spans="1:13" ht="15">
      <c r="A2682" s="17"/>
      <c r="B2682" t="str">
        <f>IF($A2682="","",YEAR($A2682)*100+MONTH($A2682))</f>
        <v/>
      </c>
      <c r="D2682" t="str">
        <f>IF($C2682="","",VLOOKUP($C2682,Baux!$A:$K,2,FALSE))</f>
        <v/>
      </c>
      <c r="E2682" t="str">
        <f>IF($C2682="","",VLOOKUP(VLOOKUP($C2682,Baux!$A:$K,3,FALSE),Locataires!$A:$I,2,FALSE))</f>
        <v/>
      </c>
      <c r="F2682" t="str">
        <f>IF($C2682="","",VLOOKUP($C2682,Baux!$A:$K,8,FALSE))</f>
        <v/>
      </c>
      <c r="G2682" s="12" t="str">
        <f>IF(OR($A2682="",$F2682=""),"",DATE(YEAR($A2682),MONTH($A2682),$F2682))</f>
        <v/>
      </c>
      <c r="H2682" s="13" t="str">
        <f>IF($C2682="","",VLOOKUP($C2682,Baux!$A:$K,6,FALSE))</f>
        <v/>
      </c>
      <c r="I2682" s="13" t="str">
        <f>IF($C2682="","",VLOOKUP($C2682,Baux!$A:$K,7,FALSE))</f>
        <v/>
      </c>
      <c r="J2682" s="13" t="str">
        <f>IF($C2682="","",$H2682+$I2682)</f>
        <v/>
      </c>
      <c r="K2682" s="13" t="str">
        <f>IF($C2682="","",SUMIFS(Banque_Transactions!$E:$E,Banque_Transactions!$G:$G,$C2682&amp;"-"&amp;$B2682))</f>
        <v/>
      </c>
      <c r="L2682" s="13" t="str">
        <f>IF($C2682="","",$J2682-$K2682)</f>
        <v/>
      </c>
      <c r="M2682" t="str">
        <f>IF($C2682="","",IF($L2682&lt;=0,"Payé",IF($K2682=0,"Impayé","Partiel")))</f>
        <v/>
      </c>
    </row>
    <row r="2683" spans="1:13" ht="15">
      <c r="A2683" s="17"/>
      <c r="B2683" t="str">
        <f>IF($A2683="","",YEAR($A2683)*100+MONTH($A2683))</f>
        <v/>
      </c>
      <c r="D2683" t="str">
        <f>IF($C2683="","",VLOOKUP($C2683,Baux!$A:$K,2,FALSE))</f>
        <v/>
      </c>
      <c r="E2683" t="str">
        <f>IF($C2683="","",VLOOKUP(VLOOKUP($C2683,Baux!$A:$K,3,FALSE),Locataires!$A:$I,2,FALSE))</f>
        <v/>
      </c>
      <c r="F2683" t="str">
        <f>IF($C2683="","",VLOOKUP($C2683,Baux!$A:$K,8,FALSE))</f>
        <v/>
      </c>
      <c r="G2683" s="12" t="str">
        <f>IF(OR($A2683="",$F2683=""),"",DATE(YEAR($A2683),MONTH($A2683),$F2683))</f>
        <v/>
      </c>
      <c r="H2683" s="13" t="str">
        <f>IF($C2683="","",VLOOKUP($C2683,Baux!$A:$K,6,FALSE))</f>
        <v/>
      </c>
      <c r="I2683" s="13" t="str">
        <f>IF($C2683="","",VLOOKUP($C2683,Baux!$A:$K,7,FALSE))</f>
        <v/>
      </c>
      <c r="J2683" s="13" t="str">
        <f>IF($C2683="","",$H2683+$I2683)</f>
        <v/>
      </c>
      <c r="K2683" s="13" t="str">
        <f>IF($C2683="","",SUMIFS(Banque_Transactions!$E:$E,Banque_Transactions!$G:$G,$C2683&amp;"-"&amp;$B2683))</f>
        <v/>
      </c>
      <c r="L2683" s="13" t="str">
        <f>IF($C2683="","",$J2683-$K2683)</f>
        <v/>
      </c>
      <c r="M2683" t="str">
        <f>IF($C2683="","",IF($L2683&lt;=0,"Payé",IF($K2683=0,"Impayé","Partiel")))</f>
        <v/>
      </c>
    </row>
    <row r="2684" spans="1:13" ht="15">
      <c r="A2684" s="17"/>
      <c r="B2684" t="str">
        <f>IF($A2684="","",YEAR($A2684)*100+MONTH($A2684))</f>
        <v/>
      </c>
      <c r="D2684" t="str">
        <f>IF($C2684="","",VLOOKUP($C2684,Baux!$A:$K,2,FALSE))</f>
        <v/>
      </c>
      <c r="E2684" t="str">
        <f>IF($C2684="","",VLOOKUP(VLOOKUP($C2684,Baux!$A:$K,3,FALSE),Locataires!$A:$I,2,FALSE))</f>
        <v/>
      </c>
      <c r="F2684" t="str">
        <f>IF($C2684="","",VLOOKUP($C2684,Baux!$A:$K,8,FALSE))</f>
        <v/>
      </c>
      <c r="G2684" s="12" t="str">
        <f>IF(OR($A2684="",$F2684=""),"",DATE(YEAR($A2684),MONTH($A2684),$F2684))</f>
        <v/>
      </c>
      <c r="H2684" s="13" t="str">
        <f>IF($C2684="","",VLOOKUP($C2684,Baux!$A:$K,6,FALSE))</f>
        <v/>
      </c>
      <c r="I2684" s="13" t="str">
        <f>IF($C2684="","",VLOOKUP($C2684,Baux!$A:$K,7,FALSE))</f>
        <v/>
      </c>
      <c r="J2684" s="13" t="str">
        <f>IF($C2684="","",$H2684+$I2684)</f>
        <v/>
      </c>
      <c r="K2684" s="13" t="str">
        <f>IF($C2684="","",SUMIFS(Banque_Transactions!$E:$E,Banque_Transactions!$G:$G,$C2684&amp;"-"&amp;$B2684))</f>
        <v/>
      </c>
      <c r="L2684" s="13" t="str">
        <f>IF($C2684="","",$J2684-$K2684)</f>
        <v/>
      </c>
      <c r="M2684" t="str">
        <f>IF($C2684="","",IF($L2684&lt;=0,"Payé",IF($K2684=0,"Impayé","Partiel")))</f>
        <v/>
      </c>
    </row>
    <row r="2685" spans="1:13" ht="15">
      <c r="A2685" s="17"/>
      <c r="B2685" t="str">
        <f>IF($A2685="","",YEAR($A2685)*100+MONTH($A2685))</f>
        <v/>
      </c>
      <c r="D2685" t="str">
        <f>IF($C2685="","",VLOOKUP($C2685,Baux!$A:$K,2,FALSE))</f>
        <v/>
      </c>
      <c r="E2685" t="str">
        <f>IF($C2685="","",VLOOKUP(VLOOKUP($C2685,Baux!$A:$K,3,FALSE),Locataires!$A:$I,2,FALSE))</f>
        <v/>
      </c>
      <c r="F2685" t="str">
        <f>IF($C2685="","",VLOOKUP($C2685,Baux!$A:$K,8,FALSE))</f>
        <v/>
      </c>
      <c r="G2685" s="12" t="str">
        <f>IF(OR($A2685="",$F2685=""),"",DATE(YEAR($A2685),MONTH($A2685),$F2685))</f>
        <v/>
      </c>
      <c r="H2685" s="13" t="str">
        <f>IF($C2685="","",VLOOKUP($C2685,Baux!$A:$K,6,FALSE))</f>
        <v/>
      </c>
      <c r="I2685" s="13" t="str">
        <f>IF($C2685="","",VLOOKUP($C2685,Baux!$A:$K,7,FALSE))</f>
        <v/>
      </c>
      <c r="J2685" s="13" t="str">
        <f>IF($C2685="","",$H2685+$I2685)</f>
        <v/>
      </c>
      <c r="K2685" s="13" t="str">
        <f>IF($C2685="","",SUMIFS(Banque_Transactions!$E:$E,Banque_Transactions!$G:$G,$C2685&amp;"-"&amp;$B2685))</f>
        <v/>
      </c>
      <c r="L2685" s="13" t="str">
        <f>IF($C2685="","",$J2685-$K2685)</f>
        <v/>
      </c>
      <c r="M2685" t="str">
        <f>IF($C2685="","",IF($L2685&lt;=0,"Payé",IF($K2685=0,"Impayé","Partiel")))</f>
        <v/>
      </c>
    </row>
    <row r="2686" spans="1:13" ht="15">
      <c r="A2686" s="17"/>
      <c r="B2686" t="str">
        <f>IF($A2686="","",YEAR($A2686)*100+MONTH($A2686))</f>
        <v/>
      </c>
      <c r="D2686" t="str">
        <f>IF($C2686="","",VLOOKUP($C2686,Baux!$A:$K,2,FALSE))</f>
        <v/>
      </c>
      <c r="E2686" t="str">
        <f>IF($C2686="","",VLOOKUP(VLOOKUP($C2686,Baux!$A:$K,3,FALSE),Locataires!$A:$I,2,FALSE))</f>
        <v/>
      </c>
      <c r="F2686" t="str">
        <f>IF($C2686="","",VLOOKUP($C2686,Baux!$A:$K,8,FALSE))</f>
        <v/>
      </c>
      <c r="G2686" s="12" t="str">
        <f>IF(OR($A2686="",$F2686=""),"",DATE(YEAR($A2686),MONTH($A2686),$F2686))</f>
        <v/>
      </c>
      <c r="H2686" s="13" t="str">
        <f>IF($C2686="","",VLOOKUP($C2686,Baux!$A:$K,6,FALSE))</f>
        <v/>
      </c>
      <c r="I2686" s="13" t="str">
        <f>IF($C2686="","",VLOOKUP($C2686,Baux!$A:$K,7,FALSE))</f>
        <v/>
      </c>
      <c r="J2686" s="13" t="str">
        <f>IF($C2686="","",$H2686+$I2686)</f>
        <v/>
      </c>
      <c r="K2686" s="13" t="str">
        <f>IF($C2686="","",SUMIFS(Banque_Transactions!$E:$E,Banque_Transactions!$G:$G,$C2686&amp;"-"&amp;$B2686))</f>
        <v/>
      </c>
      <c r="L2686" s="13" t="str">
        <f>IF($C2686="","",$J2686-$K2686)</f>
        <v/>
      </c>
      <c r="M2686" t="str">
        <f>IF($C2686="","",IF($L2686&lt;=0,"Payé",IF($K2686=0,"Impayé","Partiel")))</f>
        <v/>
      </c>
    </row>
    <row r="2687" spans="1:13" ht="15">
      <c r="A2687" s="17"/>
      <c r="B2687" t="str">
        <f>IF($A2687="","",YEAR($A2687)*100+MONTH($A2687))</f>
        <v/>
      </c>
      <c r="D2687" t="str">
        <f>IF($C2687="","",VLOOKUP($C2687,Baux!$A:$K,2,FALSE))</f>
        <v/>
      </c>
      <c r="E2687" t="str">
        <f>IF($C2687="","",VLOOKUP(VLOOKUP($C2687,Baux!$A:$K,3,FALSE),Locataires!$A:$I,2,FALSE))</f>
        <v/>
      </c>
      <c r="F2687" t="str">
        <f>IF($C2687="","",VLOOKUP($C2687,Baux!$A:$K,8,FALSE))</f>
        <v/>
      </c>
      <c r="G2687" s="12" t="str">
        <f>IF(OR($A2687="",$F2687=""),"",DATE(YEAR($A2687),MONTH($A2687),$F2687))</f>
        <v/>
      </c>
      <c r="H2687" s="13" t="str">
        <f>IF($C2687="","",VLOOKUP($C2687,Baux!$A:$K,6,FALSE))</f>
        <v/>
      </c>
      <c r="I2687" s="13" t="str">
        <f>IF($C2687="","",VLOOKUP($C2687,Baux!$A:$K,7,FALSE))</f>
        <v/>
      </c>
      <c r="J2687" s="13" t="str">
        <f>IF($C2687="","",$H2687+$I2687)</f>
        <v/>
      </c>
      <c r="K2687" s="13" t="str">
        <f>IF($C2687="","",SUMIFS(Banque_Transactions!$E:$E,Banque_Transactions!$G:$G,$C2687&amp;"-"&amp;$B2687))</f>
        <v/>
      </c>
      <c r="L2687" s="13" t="str">
        <f>IF($C2687="","",$J2687-$K2687)</f>
        <v/>
      </c>
      <c r="M2687" t="str">
        <f>IF($C2687="","",IF($L2687&lt;=0,"Payé",IF($K2687=0,"Impayé","Partiel")))</f>
        <v/>
      </c>
    </row>
    <row r="2688" spans="1:13" ht="15">
      <c r="A2688" s="17"/>
      <c r="B2688" t="str">
        <f>IF($A2688="","",YEAR($A2688)*100+MONTH($A2688))</f>
        <v/>
      </c>
      <c r="D2688" t="str">
        <f>IF($C2688="","",VLOOKUP($C2688,Baux!$A:$K,2,FALSE))</f>
        <v/>
      </c>
      <c r="E2688" t="str">
        <f>IF($C2688="","",VLOOKUP(VLOOKUP($C2688,Baux!$A:$K,3,FALSE),Locataires!$A:$I,2,FALSE))</f>
        <v/>
      </c>
      <c r="F2688" t="str">
        <f>IF($C2688="","",VLOOKUP($C2688,Baux!$A:$K,8,FALSE))</f>
        <v/>
      </c>
      <c r="G2688" s="12" t="str">
        <f>IF(OR($A2688="",$F2688=""),"",DATE(YEAR($A2688),MONTH($A2688),$F2688))</f>
        <v/>
      </c>
      <c r="H2688" s="13" t="str">
        <f>IF($C2688="","",VLOOKUP($C2688,Baux!$A:$K,6,FALSE))</f>
        <v/>
      </c>
      <c r="I2688" s="13" t="str">
        <f>IF($C2688="","",VLOOKUP($C2688,Baux!$A:$K,7,FALSE))</f>
        <v/>
      </c>
      <c r="J2688" s="13" t="str">
        <f>IF($C2688="","",$H2688+$I2688)</f>
        <v/>
      </c>
      <c r="K2688" s="13" t="str">
        <f>IF($C2688="","",SUMIFS(Banque_Transactions!$E:$E,Banque_Transactions!$G:$G,$C2688&amp;"-"&amp;$B2688))</f>
        <v/>
      </c>
      <c r="L2688" s="13" t="str">
        <f>IF($C2688="","",$J2688-$K2688)</f>
        <v/>
      </c>
      <c r="M2688" t="str">
        <f>IF($C2688="","",IF($L2688&lt;=0,"Payé",IF($K2688=0,"Impayé","Partiel")))</f>
        <v/>
      </c>
    </row>
    <row r="2689" spans="1:13" ht="15">
      <c r="A2689" s="17"/>
      <c r="B2689" t="str">
        <f>IF($A2689="","",YEAR($A2689)*100+MONTH($A2689))</f>
        <v/>
      </c>
      <c r="D2689" t="str">
        <f>IF($C2689="","",VLOOKUP($C2689,Baux!$A:$K,2,FALSE))</f>
        <v/>
      </c>
      <c r="E2689" t="str">
        <f>IF($C2689="","",VLOOKUP(VLOOKUP($C2689,Baux!$A:$K,3,FALSE),Locataires!$A:$I,2,FALSE))</f>
        <v/>
      </c>
      <c r="F2689" t="str">
        <f>IF($C2689="","",VLOOKUP($C2689,Baux!$A:$K,8,FALSE))</f>
        <v/>
      </c>
      <c r="G2689" s="12" t="str">
        <f>IF(OR($A2689="",$F2689=""),"",DATE(YEAR($A2689),MONTH($A2689),$F2689))</f>
        <v/>
      </c>
      <c r="H2689" s="13" t="str">
        <f>IF($C2689="","",VLOOKUP($C2689,Baux!$A:$K,6,FALSE))</f>
        <v/>
      </c>
      <c r="I2689" s="13" t="str">
        <f>IF($C2689="","",VLOOKUP($C2689,Baux!$A:$K,7,FALSE))</f>
        <v/>
      </c>
      <c r="J2689" s="13" t="str">
        <f>IF($C2689="","",$H2689+$I2689)</f>
        <v/>
      </c>
      <c r="K2689" s="13" t="str">
        <f>IF($C2689="","",SUMIFS(Banque_Transactions!$E:$E,Banque_Transactions!$G:$G,$C2689&amp;"-"&amp;$B2689))</f>
        <v/>
      </c>
      <c r="L2689" s="13" t="str">
        <f>IF($C2689="","",$J2689-$K2689)</f>
        <v/>
      </c>
      <c r="M2689" t="str">
        <f>IF($C2689="","",IF($L2689&lt;=0,"Payé",IF($K2689=0,"Impayé","Partiel")))</f>
        <v/>
      </c>
    </row>
    <row r="2690" spans="1:13" ht="15">
      <c r="A2690" s="17"/>
      <c r="B2690" t="str">
        <f>IF($A2690="","",YEAR($A2690)*100+MONTH($A2690))</f>
        <v/>
      </c>
      <c r="D2690" t="str">
        <f>IF($C2690="","",VLOOKUP($C2690,Baux!$A:$K,2,FALSE))</f>
        <v/>
      </c>
      <c r="E2690" t="str">
        <f>IF($C2690="","",VLOOKUP(VLOOKUP($C2690,Baux!$A:$K,3,FALSE),Locataires!$A:$I,2,FALSE))</f>
        <v/>
      </c>
      <c r="F2690" t="str">
        <f>IF($C2690="","",VLOOKUP($C2690,Baux!$A:$K,8,FALSE))</f>
        <v/>
      </c>
      <c r="G2690" s="12" t="str">
        <f>IF(OR($A2690="",$F2690=""),"",DATE(YEAR($A2690),MONTH($A2690),$F2690))</f>
        <v/>
      </c>
      <c r="H2690" s="13" t="str">
        <f>IF($C2690="","",VLOOKUP($C2690,Baux!$A:$K,6,FALSE))</f>
        <v/>
      </c>
      <c r="I2690" s="13" t="str">
        <f>IF($C2690="","",VLOOKUP($C2690,Baux!$A:$K,7,FALSE))</f>
        <v/>
      </c>
      <c r="J2690" s="13" t="str">
        <f>IF($C2690="","",$H2690+$I2690)</f>
        <v/>
      </c>
      <c r="K2690" s="13" t="str">
        <f>IF($C2690="","",SUMIFS(Banque_Transactions!$E:$E,Banque_Transactions!$G:$G,$C2690&amp;"-"&amp;$B2690))</f>
        <v/>
      </c>
      <c r="L2690" s="13" t="str">
        <f>IF($C2690="","",$J2690-$K2690)</f>
        <v/>
      </c>
      <c r="M2690" t="str">
        <f>IF($C2690="","",IF($L2690&lt;=0,"Payé",IF($K2690=0,"Impayé","Partiel")))</f>
        <v/>
      </c>
    </row>
    <row r="2691" spans="1:13" ht="15">
      <c r="A2691" s="17"/>
      <c r="B2691" t="str">
        <f>IF($A2691="","",YEAR($A2691)*100+MONTH($A2691))</f>
        <v/>
      </c>
      <c r="D2691" t="str">
        <f>IF($C2691="","",VLOOKUP($C2691,Baux!$A:$K,2,FALSE))</f>
        <v/>
      </c>
      <c r="E2691" t="str">
        <f>IF($C2691="","",VLOOKUP(VLOOKUP($C2691,Baux!$A:$K,3,FALSE),Locataires!$A:$I,2,FALSE))</f>
        <v/>
      </c>
      <c r="F2691" t="str">
        <f>IF($C2691="","",VLOOKUP($C2691,Baux!$A:$K,8,FALSE))</f>
        <v/>
      </c>
      <c r="G2691" s="12" t="str">
        <f>IF(OR($A2691="",$F2691=""),"",DATE(YEAR($A2691),MONTH($A2691),$F2691))</f>
        <v/>
      </c>
      <c r="H2691" s="13" t="str">
        <f>IF($C2691="","",VLOOKUP($C2691,Baux!$A:$K,6,FALSE))</f>
        <v/>
      </c>
      <c r="I2691" s="13" t="str">
        <f>IF($C2691="","",VLOOKUP($C2691,Baux!$A:$K,7,FALSE))</f>
        <v/>
      </c>
      <c r="J2691" s="13" t="str">
        <f>IF($C2691="","",$H2691+$I2691)</f>
        <v/>
      </c>
      <c r="K2691" s="13" t="str">
        <f>IF($C2691="","",SUMIFS(Banque_Transactions!$E:$E,Banque_Transactions!$G:$G,$C2691&amp;"-"&amp;$B2691))</f>
        <v/>
      </c>
      <c r="L2691" s="13" t="str">
        <f>IF($C2691="","",$J2691-$K2691)</f>
        <v/>
      </c>
      <c r="M2691" t="str">
        <f>IF($C2691="","",IF($L2691&lt;=0,"Payé",IF($K2691=0,"Impayé","Partiel")))</f>
        <v/>
      </c>
    </row>
    <row r="2692" spans="1:13" ht="15">
      <c r="A2692" s="17"/>
      <c r="B2692" t="str">
        <f>IF($A2692="","",YEAR($A2692)*100+MONTH($A2692))</f>
        <v/>
      </c>
      <c r="D2692" t="str">
        <f>IF($C2692="","",VLOOKUP($C2692,Baux!$A:$K,2,FALSE))</f>
        <v/>
      </c>
      <c r="E2692" t="str">
        <f>IF($C2692="","",VLOOKUP(VLOOKUP($C2692,Baux!$A:$K,3,FALSE),Locataires!$A:$I,2,FALSE))</f>
        <v/>
      </c>
      <c r="F2692" t="str">
        <f>IF($C2692="","",VLOOKUP($C2692,Baux!$A:$K,8,FALSE))</f>
        <v/>
      </c>
      <c r="G2692" s="12" t="str">
        <f>IF(OR($A2692="",$F2692=""),"",DATE(YEAR($A2692),MONTH($A2692),$F2692))</f>
        <v/>
      </c>
      <c r="H2692" s="13" t="str">
        <f>IF($C2692="","",VLOOKUP($C2692,Baux!$A:$K,6,FALSE))</f>
        <v/>
      </c>
      <c r="I2692" s="13" t="str">
        <f>IF($C2692="","",VLOOKUP($C2692,Baux!$A:$K,7,FALSE))</f>
        <v/>
      </c>
      <c r="J2692" s="13" t="str">
        <f>IF($C2692="","",$H2692+$I2692)</f>
        <v/>
      </c>
      <c r="K2692" s="13" t="str">
        <f>IF($C2692="","",SUMIFS(Banque_Transactions!$E:$E,Banque_Transactions!$G:$G,$C2692&amp;"-"&amp;$B2692))</f>
        <v/>
      </c>
      <c r="L2692" s="13" t="str">
        <f>IF($C2692="","",$J2692-$K2692)</f>
        <v/>
      </c>
      <c r="M2692" t="str">
        <f>IF($C2692="","",IF($L2692&lt;=0,"Payé",IF($K2692=0,"Impayé","Partiel")))</f>
        <v/>
      </c>
    </row>
    <row r="2693" spans="1:13" ht="15">
      <c r="A2693" s="17"/>
      <c r="B2693" t="str">
        <f>IF($A2693="","",YEAR($A2693)*100+MONTH($A2693))</f>
        <v/>
      </c>
      <c r="D2693" t="str">
        <f>IF($C2693="","",VLOOKUP($C2693,Baux!$A:$K,2,FALSE))</f>
        <v/>
      </c>
      <c r="E2693" t="str">
        <f>IF($C2693="","",VLOOKUP(VLOOKUP($C2693,Baux!$A:$K,3,FALSE),Locataires!$A:$I,2,FALSE))</f>
        <v/>
      </c>
      <c r="F2693" t="str">
        <f>IF($C2693="","",VLOOKUP($C2693,Baux!$A:$K,8,FALSE))</f>
        <v/>
      </c>
      <c r="G2693" s="12" t="str">
        <f>IF(OR($A2693="",$F2693=""),"",DATE(YEAR($A2693),MONTH($A2693),$F2693))</f>
        <v/>
      </c>
      <c r="H2693" s="13" t="str">
        <f>IF($C2693="","",VLOOKUP($C2693,Baux!$A:$K,6,FALSE))</f>
        <v/>
      </c>
      <c r="I2693" s="13" t="str">
        <f>IF($C2693="","",VLOOKUP($C2693,Baux!$A:$K,7,FALSE))</f>
        <v/>
      </c>
      <c r="J2693" s="13" t="str">
        <f>IF($C2693="","",$H2693+$I2693)</f>
        <v/>
      </c>
      <c r="K2693" s="13" t="str">
        <f>IF($C2693="","",SUMIFS(Banque_Transactions!$E:$E,Banque_Transactions!$G:$G,$C2693&amp;"-"&amp;$B2693))</f>
        <v/>
      </c>
      <c r="L2693" s="13" t="str">
        <f>IF($C2693="","",$J2693-$K2693)</f>
        <v/>
      </c>
      <c r="M2693" t="str">
        <f>IF($C2693="","",IF($L2693&lt;=0,"Payé",IF($K2693=0,"Impayé","Partiel")))</f>
        <v/>
      </c>
    </row>
    <row r="2694" spans="1:13" ht="15">
      <c r="A2694" s="17"/>
      <c r="B2694" t="str">
        <f>IF($A2694="","",YEAR($A2694)*100+MONTH($A2694))</f>
        <v/>
      </c>
      <c r="D2694" t="str">
        <f>IF($C2694="","",VLOOKUP($C2694,Baux!$A:$K,2,FALSE))</f>
        <v/>
      </c>
      <c r="E2694" t="str">
        <f>IF($C2694="","",VLOOKUP(VLOOKUP($C2694,Baux!$A:$K,3,FALSE),Locataires!$A:$I,2,FALSE))</f>
        <v/>
      </c>
      <c r="F2694" t="str">
        <f>IF($C2694="","",VLOOKUP($C2694,Baux!$A:$K,8,FALSE))</f>
        <v/>
      </c>
      <c r="G2694" s="12" t="str">
        <f>IF(OR($A2694="",$F2694=""),"",DATE(YEAR($A2694),MONTH($A2694),$F2694))</f>
        <v/>
      </c>
      <c r="H2694" s="13" t="str">
        <f>IF($C2694="","",VLOOKUP($C2694,Baux!$A:$K,6,FALSE))</f>
        <v/>
      </c>
      <c r="I2694" s="13" t="str">
        <f>IF($C2694="","",VLOOKUP($C2694,Baux!$A:$K,7,FALSE))</f>
        <v/>
      </c>
      <c r="J2694" s="13" t="str">
        <f>IF($C2694="","",$H2694+$I2694)</f>
        <v/>
      </c>
      <c r="K2694" s="13" t="str">
        <f>IF($C2694="","",SUMIFS(Banque_Transactions!$E:$E,Banque_Transactions!$G:$G,$C2694&amp;"-"&amp;$B2694))</f>
        <v/>
      </c>
      <c r="L2694" s="13" t="str">
        <f>IF($C2694="","",$J2694-$K2694)</f>
        <v/>
      </c>
      <c r="M2694" t="str">
        <f>IF($C2694="","",IF($L2694&lt;=0,"Payé",IF($K2694=0,"Impayé","Partiel")))</f>
        <v/>
      </c>
    </row>
    <row r="2695" spans="1:13" ht="15">
      <c r="A2695" s="17"/>
      <c r="B2695" t="str">
        <f>IF($A2695="","",YEAR($A2695)*100+MONTH($A2695))</f>
        <v/>
      </c>
      <c r="D2695" t="str">
        <f>IF($C2695="","",VLOOKUP($C2695,Baux!$A:$K,2,FALSE))</f>
        <v/>
      </c>
      <c r="E2695" t="str">
        <f>IF($C2695="","",VLOOKUP(VLOOKUP($C2695,Baux!$A:$K,3,FALSE),Locataires!$A:$I,2,FALSE))</f>
        <v/>
      </c>
      <c r="F2695" t="str">
        <f>IF($C2695="","",VLOOKUP($C2695,Baux!$A:$K,8,FALSE))</f>
        <v/>
      </c>
      <c r="G2695" s="12" t="str">
        <f>IF(OR($A2695="",$F2695=""),"",DATE(YEAR($A2695),MONTH($A2695),$F2695))</f>
        <v/>
      </c>
      <c r="H2695" s="13" t="str">
        <f>IF($C2695="","",VLOOKUP($C2695,Baux!$A:$K,6,FALSE))</f>
        <v/>
      </c>
      <c r="I2695" s="13" t="str">
        <f>IF($C2695="","",VLOOKUP($C2695,Baux!$A:$K,7,FALSE))</f>
        <v/>
      </c>
      <c r="J2695" s="13" t="str">
        <f>IF($C2695="","",$H2695+$I2695)</f>
        <v/>
      </c>
      <c r="K2695" s="13" t="str">
        <f>IF($C2695="","",SUMIFS(Banque_Transactions!$E:$E,Banque_Transactions!$G:$G,$C2695&amp;"-"&amp;$B2695))</f>
        <v/>
      </c>
      <c r="L2695" s="13" t="str">
        <f>IF($C2695="","",$J2695-$K2695)</f>
        <v/>
      </c>
      <c r="M2695" t="str">
        <f>IF($C2695="","",IF($L2695&lt;=0,"Payé",IF($K2695=0,"Impayé","Partiel")))</f>
        <v/>
      </c>
    </row>
    <row r="2696" spans="1:13" ht="15">
      <c r="A2696" s="17"/>
      <c r="B2696" t="str">
        <f>IF($A2696="","",YEAR($A2696)*100+MONTH($A2696))</f>
        <v/>
      </c>
      <c r="D2696" t="str">
        <f>IF($C2696="","",VLOOKUP($C2696,Baux!$A:$K,2,FALSE))</f>
        <v/>
      </c>
      <c r="E2696" t="str">
        <f>IF($C2696="","",VLOOKUP(VLOOKUP($C2696,Baux!$A:$K,3,FALSE),Locataires!$A:$I,2,FALSE))</f>
        <v/>
      </c>
      <c r="F2696" t="str">
        <f>IF($C2696="","",VLOOKUP($C2696,Baux!$A:$K,8,FALSE))</f>
        <v/>
      </c>
      <c r="G2696" s="12" t="str">
        <f>IF(OR($A2696="",$F2696=""),"",DATE(YEAR($A2696),MONTH($A2696),$F2696))</f>
        <v/>
      </c>
      <c r="H2696" s="13" t="str">
        <f>IF($C2696="","",VLOOKUP($C2696,Baux!$A:$K,6,FALSE))</f>
        <v/>
      </c>
      <c r="I2696" s="13" t="str">
        <f>IF($C2696="","",VLOOKUP($C2696,Baux!$A:$K,7,FALSE))</f>
        <v/>
      </c>
      <c r="J2696" s="13" t="str">
        <f>IF($C2696="","",$H2696+$I2696)</f>
        <v/>
      </c>
      <c r="K2696" s="13" t="str">
        <f>IF($C2696="","",SUMIFS(Banque_Transactions!$E:$E,Banque_Transactions!$G:$G,$C2696&amp;"-"&amp;$B2696))</f>
        <v/>
      </c>
      <c r="L2696" s="13" t="str">
        <f>IF($C2696="","",$J2696-$K2696)</f>
        <v/>
      </c>
      <c r="M2696" t="str">
        <f>IF($C2696="","",IF($L2696&lt;=0,"Payé",IF($K2696=0,"Impayé","Partiel")))</f>
        <v/>
      </c>
    </row>
    <row r="2697" spans="1:13" ht="15">
      <c r="A2697" s="17"/>
      <c r="B2697" t="str">
        <f>IF($A2697="","",YEAR($A2697)*100+MONTH($A2697))</f>
        <v/>
      </c>
      <c r="D2697" t="str">
        <f>IF($C2697="","",VLOOKUP($C2697,Baux!$A:$K,2,FALSE))</f>
        <v/>
      </c>
      <c r="E2697" t="str">
        <f>IF($C2697="","",VLOOKUP(VLOOKUP($C2697,Baux!$A:$K,3,FALSE),Locataires!$A:$I,2,FALSE))</f>
        <v/>
      </c>
      <c r="F2697" t="str">
        <f>IF($C2697="","",VLOOKUP($C2697,Baux!$A:$K,8,FALSE))</f>
        <v/>
      </c>
      <c r="G2697" s="12" t="str">
        <f>IF(OR($A2697="",$F2697=""),"",DATE(YEAR($A2697),MONTH($A2697),$F2697))</f>
        <v/>
      </c>
      <c r="H2697" s="13" t="str">
        <f>IF($C2697="","",VLOOKUP($C2697,Baux!$A:$K,6,FALSE))</f>
        <v/>
      </c>
      <c r="I2697" s="13" t="str">
        <f>IF($C2697="","",VLOOKUP($C2697,Baux!$A:$K,7,FALSE))</f>
        <v/>
      </c>
      <c r="J2697" s="13" t="str">
        <f>IF($C2697="","",$H2697+$I2697)</f>
        <v/>
      </c>
      <c r="K2697" s="13" t="str">
        <f>IF($C2697="","",SUMIFS(Banque_Transactions!$E:$E,Banque_Transactions!$G:$G,$C2697&amp;"-"&amp;$B2697))</f>
        <v/>
      </c>
      <c r="L2697" s="13" t="str">
        <f>IF($C2697="","",$J2697-$K2697)</f>
        <v/>
      </c>
      <c r="M2697" t="str">
        <f>IF($C2697="","",IF($L2697&lt;=0,"Payé",IF($K2697=0,"Impayé","Partiel")))</f>
        <v/>
      </c>
    </row>
    <row r="2698" spans="1:13" ht="15">
      <c r="A2698" s="17"/>
      <c r="B2698" t="str">
        <f>IF($A2698="","",YEAR($A2698)*100+MONTH($A2698))</f>
        <v/>
      </c>
      <c r="D2698" t="str">
        <f>IF($C2698="","",VLOOKUP($C2698,Baux!$A:$K,2,FALSE))</f>
        <v/>
      </c>
      <c r="E2698" t="str">
        <f>IF($C2698="","",VLOOKUP(VLOOKUP($C2698,Baux!$A:$K,3,FALSE),Locataires!$A:$I,2,FALSE))</f>
        <v/>
      </c>
      <c r="F2698" t="str">
        <f>IF($C2698="","",VLOOKUP($C2698,Baux!$A:$K,8,FALSE))</f>
        <v/>
      </c>
      <c r="G2698" s="12" t="str">
        <f>IF(OR($A2698="",$F2698=""),"",DATE(YEAR($A2698),MONTH($A2698),$F2698))</f>
        <v/>
      </c>
      <c r="H2698" s="13" t="str">
        <f>IF($C2698="","",VLOOKUP($C2698,Baux!$A:$K,6,FALSE))</f>
        <v/>
      </c>
      <c r="I2698" s="13" t="str">
        <f>IF($C2698="","",VLOOKUP($C2698,Baux!$A:$K,7,FALSE))</f>
        <v/>
      </c>
      <c r="J2698" s="13" t="str">
        <f>IF($C2698="","",$H2698+$I2698)</f>
        <v/>
      </c>
      <c r="K2698" s="13" t="str">
        <f>IF($C2698="","",SUMIFS(Banque_Transactions!$E:$E,Banque_Transactions!$G:$G,$C2698&amp;"-"&amp;$B2698))</f>
        <v/>
      </c>
      <c r="L2698" s="13" t="str">
        <f>IF($C2698="","",$J2698-$K2698)</f>
        <v/>
      </c>
      <c r="M2698" t="str">
        <f>IF($C2698="","",IF($L2698&lt;=0,"Payé",IF($K2698=0,"Impayé","Partiel")))</f>
        <v/>
      </c>
    </row>
    <row r="2699" spans="1:13" ht="15">
      <c r="A2699" s="17"/>
      <c r="B2699" t="str">
        <f>IF($A2699="","",YEAR($A2699)*100+MONTH($A2699))</f>
        <v/>
      </c>
      <c r="D2699" t="str">
        <f>IF($C2699="","",VLOOKUP($C2699,Baux!$A:$K,2,FALSE))</f>
        <v/>
      </c>
      <c r="E2699" t="str">
        <f>IF($C2699="","",VLOOKUP(VLOOKUP($C2699,Baux!$A:$K,3,FALSE),Locataires!$A:$I,2,FALSE))</f>
        <v/>
      </c>
      <c r="F2699" t="str">
        <f>IF($C2699="","",VLOOKUP($C2699,Baux!$A:$K,8,FALSE))</f>
        <v/>
      </c>
      <c r="G2699" s="12" t="str">
        <f>IF(OR($A2699="",$F2699=""),"",DATE(YEAR($A2699),MONTH($A2699),$F2699))</f>
        <v/>
      </c>
      <c r="H2699" s="13" t="str">
        <f>IF($C2699="","",VLOOKUP($C2699,Baux!$A:$K,6,FALSE))</f>
        <v/>
      </c>
      <c r="I2699" s="13" t="str">
        <f>IF($C2699="","",VLOOKUP($C2699,Baux!$A:$K,7,FALSE))</f>
        <v/>
      </c>
      <c r="J2699" s="13" t="str">
        <f>IF($C2699="","",$H2699+$I2699)</f>
        <v/>
      </c>
      <c r="K2699" s="13" t="str">
        <f>IF($C2699="","",SUMIFS(Banque_Transactions!$E:$E,Banque_Transactions!$G:$G,$C2699&amp;"-"&amp;$B2699))</f>
        <v/>
      </c>
      <c r="L2699" s="13" t="str">
        <f>IF($C2699="","",$J2699-$K2699)</f>
        <v/>
      </c>
      <c r="M2699" t="str">
        <f>IF($C2699="","",IF($L2699&lt;=0,"Payé",IF($K2699=0,"Impayé","Partiel")))</f>
        <v/>
      </c>
    </row>
    <row r="2700" spans="1:13" ht="15">
      <c r="A2700" s="17"/>
      <c r="B2700" t="str">
        <f>IF($A2700="","",YEAR($A2700)*100+MONTH($A2700))</f>
        <v/>
      </c>
      <c r="D2700" t="str">
        <f>IF($C2700="","",VLOOKUP($C2700,Baux!$A:$K,2,FALSE))</f>
        <v/>
      </c>
      <c r="E2700" t="str">
        <f>IF($C2700="","",VLOOKUP(VLOOKUP($C2700,Baux!$A:$K,3,FALSE),Locataires!$A:$I,2,FALSE))</f>
        <v/>
      </c>
      <c r="F2700" t="str">
        <f>IF($C2700="","",VLOOKUP($C2700,Baux!$A:$K,8,FALSE))</f>
        <v/>
      </c>
      <c r="G2700" s="12" t="str">
        <f>IF(OR($A2700="",$F2700=""),"",DATE(YEAR($A2700),MONTH($A2700),$F2700))</f>
        <v/>
      </c>
      <c r="H2700" s="13" t="str">
        <f>IF($C2700="","",VLOOKUP($C2700,Baux!$A:$K,6,FALSE))</f>
        <v/>
      </c>
      <c r="I2700" s="13" t="str">
        <f>IF($C2700="","",VLOOKUP($C2700,Baux!$A:$K,7,FALSE))</f>
        <v/>
      </c>
      <c r="J2700" s="13" t="str">
        <f>IF($C2700="","",$H2700+$I2700)</f>
        <v/>
      </c>
      <c r="K2700" s="13" t="str">
        <f>IF($C2700="","",SUMIFS(Banque_Transactions!$E:$E,Banque_Transactions!$G:$G,$C2700&amp;"-"&amp;$B2700))</f>
        <v/>
      </c>
      <c r="L2700" s="13" t="str">
        <f>IF($C2700="","",$J2700-$K2700)</f>
        <v/>
      </c>
      <c r="M2700" t="str">
        <f>IF($C2700="","",IF($L2700&lt;=0,"Payé",IF($K2700=0,"Impayé","Partiel")))</f>
        <v/>
      </c>
    </row>
    <row r="2701" spans="1:13" ht="15">
      <c r="A2701" s="17"/>
      <c r="B2701" t="str">
        <f>IF($A2701="","",YEAR($A2701)*100+MONTH($A2701))</f>
        <v/>
      </c>
      <c r="D2701" t="str">
        <f>IF($C2701="","",VLOOKUP($C2701,Baux!$A:$K,2,FALSE))</f>
        <v/>
      </c>
      <c r="E2701" t="str">
        <f>IF($C2701="","",VLOOKUP(VLOOKUP($C2701,Baux!$A:$K,3,FALSE),Locataires!$A:$I,2,FALSE))</f>
        <v/>
      </c>
      <c r="F2701" t="str">
        <f>IF($C2701="","",VLOOKUP($C2701,Baux!$A:$K,8,FALSE))</f>
        <v/>
      </c>
      <c r="G2701" s="12" t="str">
        <f>IF(OR($A2701="",$F2701=""),"",DATE(YEAR($A2701),MONTH($A2701),$F2701))</f>
        <v/>
      </c>
      <c r="H2701" s="13" t="str">
        <f>IF($C2701="","",VLOOKUP($C2701,Baux!$A:$K,6,FALSE))</f>
        <v/>
      </c>
      <c r="I2701" s="13" t="str">
        <f>IF($C2701="","",VLOOKUP($C2701,Baux!$A:$K,7,FALSE))</f>
        <v/>
      </c>
      <c r="J2701" s="13" t="str">
        <f>IF($C2701="","",$H2701+$I2701)</f>
        <v/>
      </c>
      <c r="K2701" s="13" t="str">
        <f>IF($C2701="","",SUMIFS(Banque_Transactions!$E:$E,Banque_Transactions!$G:$G,$C2701&amp;"-"&amp;$B2701))</f>
        <v/>
      </c>
      <c r="L2701" s="13" t="str">
        <f>IF($C2701="","",$J2701-$K2701)</f>
        <v/>
      </c>
      <c r="M2701" t="str">
        <f>IF($C2701="","",IF($L2701&lt;=0,"Payé",IF($K2701=0,"Impayé","Partiel")))</f>
        <v/>
      </c>
    </row>
    <row r="2702" spans="1:13" ht="15">
      <c r="A2702" s="17"/>
      <c r="B2702" t="str">
        <f>IF($A2702="","",YEAR($A2702)*100+MONTH($A2702))</f>
        <v/>
      </c>
      <c r="D2702" t="str">
        <f>IF($C2702="","",VLOOKUP($C2702,Baux!$A:$K,2,FALSE))</f>
        <v/>
      </c>
      <c r="E2702" t="str">
        <f>IF($C2702="","",VLOOKUP(VLOOKUP($C2702,Baux!$A:$K,3,FALSE),Locataires!$A:$I,2,FALSE))</f>
        <v/>
      </c>
      <c r="F2702" t="str">
        <f>IF($C2702="","",VLOOKUP($C2702,Baux!$A:$K,8,FALSE))</f>
        <v/>
      </c>
      <c r="G2702" s="12" t="str">
        <f>IF(OR($A2702="",$F2702=""),"",DATE(YEAR($A2702),MONTH($A2702),$F2702))</f>
        <v/>
      </c>
      <c r="H2702" s="13" t="str">
        <f>IF($C2702="","",VLOOKUP($C2702,Baux!$A:$K,6,FALSE))</f>
        <v/>
      </c>
      <c r="I2702" s="13" t="str">
        <f>IF($C2702="","",VLOOKUP($C2702,Baux!$A:$K,7,FALSE))</f>
        <v/>
      </c>
      <c r="J2702" s="13" t="str">
        <f>IF($C2702="","",$H2702+$I2702)</f>
        <v/>
      </c>
      <c r="K2702" s="13" t="str">
        <f>IF($C2702="","",SUMIFS(Banque_Transactions!$E:$E,Banque_Transactions!$G:$G,$C2702&amp;"-"&amp;$B2702))</f>
        <v/>
      </c>
      <c r="L2702" s="13" t="str">
        <f>IF($C2702="","",$J2702-$K2702)</f>
        <v/>
      </c>
      <c r="M2702" t="str">
        <f>IF($C2702="","",IF($L2702&lt;=0,"Payé",IF($K2702=0,"Impayé","Partiel")))</f>
        <v/>
      </c>
    </row>
    <row r="2703" spans="1:13" ht="15">
      <c r="A2703" s="17"/>
      <c r="B2703" t="str">
        <f>IF($A2703="","",YEAR($A2703)*100+MONTH($A2703))</f>
        <v/>
      </c>
      <c r="D2703" t="str">
        <f>IF($C2703="","",VLOOKUP($C2703,Baux!$A:$K,2,FALSE))</f>
        <v/>
      </c>
      <c r="E2703" t="str">
        <f>IF($C2703="","",VLOOKUP(VLOOKUP($C2703,Baux!$A:$K,3,FALSE),Locataires!$A:$I,2,FALSE))</f>
        <v/>
      </c>
      <c r="F2703" t="str">
        <f>IF($C2703="","",VLOOKUP($C2703,Baux!$A:$K,8,FALSE))</f>
        <v/>
      </c>
      <c r="G2703" s="12" t="str">
        <f>IF(OR($A2703="",$F2703=""),"",DATE(YEAR($A2703),MONTH($A2703),$F2703))</f>
        <v/>
      </c>
      <c r="H2703" s="13" t="str">
        <f>IF($C2703="","",VLOOKUP($C2703,Baux!$A:$K,6,FALSE))</f>
        <v/>
      </c>
      <c r="I2703" s="13" t="str">
        <f>IF($C2703="","",VLOOKUP($C2703,Baux!$A:$K,7,FALSE))</f>
        <v/>
      </c>
      <c r="J2703" s="13" t="str">
        <f>IF($C2703="","",$H2703+$I2703)</f>
        <v/>
      </c>
      <c r="K2703" s="13" t="str">
        <f>IF($C2703="","",SUMIFS(Banque_Transactions!$E:$E,Banque_Transactions!$G:$G,$C2703&amp;"-"&amp;$B2703))</f>
        <v/>
      </c>
      <c r="L2703" s="13" t="str">
        <f>IF($C2703="","",$J2703-$K2703)</f>
        <v/>
      </c>
      <c r="M2703" t="str">
        <f>IF($C2703="","",IF($L2703&lt;=0,"Payé",IF($K2703=0,"Impayé","Partiel")))</f>
        <v/>
      </c>
    </row>
    <row r="2704" spans="1:13" ht="15">
      <c r="A2704" s="17"/>
      <c r="B2704" t="str">
        <f>IF($A2704="","",YEAR($A2704)*100+MONTH($A2704))</f>
        <v/>
      </c>
      <c r="D2704" t="str">
        <f>IF($C2704="","",VLOOKUP($C2704,Baux!$A:$K,2,FALSE))</f>
        <v/>
      </c>
      <c r="E2704" t="str">
        <f>IF($C2704="","",VLOOKUP(VLOOKUP($C2704,Baux!$A:$K,3,FALSE),Locataires!$A:$I,2,FALSE))</f>
        <v/>
      </c>
      <c r="F2704" t="str">
        <f>IF($C2704="","",VLOOKUP($C2704,Baux!$A:$K,8,FALSE))</f>
        <v/>
      </c>
      <c r="G2704" s="12" t="str">
        <f>IF(OR($A2704="",$F2704=""),"",DATE(YEAR($A2704),MONTH($A2704),$F2704))</f>
        <v/>
      </c>
      <c r="H2704" s="13" t="str">
        <f>IF($C2704="","",VLOOKUP($C2704,Baux!$A:$K,6,FALSE))</f>
        <v/>
      </c>
      <c r="I2704" s="13" t="str">
        <f>IF($C2704="","",VLOOKUP($C2704,Baux!$A:$K,7,FALSE))</f>
        <v/>
      </c>
      <c r="J2704" s="13" t="str">
        <f>IF($C2704="","",$H2704+$I2704)</f>
        <v/>
      </c>
      <c r="K2704" s="13" t="str">
        <f>IF($C2704="","",SUMIFS(Banque_Transactions!$E:$E,Banque_Transactions!$G:$G,$C2704&amp;"-"&amp;$B2704))</f>
        <v/>
      </c>
      <c r="L2704" s="13" t="str">
        <f>IF($C2704="","",$J2704-$K2704)</f>
        <v/>
      </c>
      <c r="M2704" t="str">
        <f>IF($C2704="","",IF($L2704&lt;=0,"Payé",IF($K2704=0,"Impayé","Partiel")))</f>
        <v/>
      </c>
    </row>
    <row r="2705" spans="1:13" ht="15">
      <c r="A2705" s="17"/>
      <c r="B2705" t="str">
        <f>IF($A2705="","",YEAR($A2705)*100+MONTH($A2705))</f>
        <v/>
      </c>
      <c r="D2705" t="str">
        <f>IF($C2705="","",VLOOKUP($C2705,Baux!$A:$K,2,FALSE))</f>
        <v/>
      </c>
      <c r="E2705" t="str">
        <f>IF($C2705="","",VLOOKUP(VLOOKUP($C2705,Baux!$A:$K,3,FALSE),Locataires!$A:$I,2,FALSE))</f>
        <v/>
      </c>
      <c r="F2705" t="str">
        <f>IF($C2705="","",VLOOKUP($C2705,Baux!$A:$K,8,FALSE))</f>
        <v/>
      </c>
      <c r="G2705" s="12" t="str">
        <f>IF(OR($A2705="",$F2705=""),"",DATE(YEAR($A2705),MONTH($A2705),$F2705))</f>
        <v/>
      </c>
      <c r="H2705" s="13" t="str">
        <f>IF($C2705="","",VLOOKUP($C2705,Baux!$A:$K,6,FALSE))</f>
        <v/>
      </c>
      <c r="I2705" s="13" t="str">
        <f>IF($C2705="","",VLOOKUP($C2705,Baux!$A:$K,7,FALSE))</f>
        <v/>
      </c>
      <c r="J2705" s="13" t="str">
        <f>IF($C2705="","",$H2705+$I2705)</f>
        <v/>
      </c>
      <c r="K2705" s="13" t="str">
        <f>IF($C2705="","",SUMIFS(Banque_Transactions!$E:$E,Banque_Transactions!$G:$G,$C2705&amp;"-"&amp;$B2705))</f>
        <v/>
      </c>
      <c r="L2705" s="13" t="str">
        <f>IF($C2705="","",$J2705-$K2705)</f>
        <v/>
      </c>
      <c r="M2705" t="str">
        <f>IF($C2705="","",IF($L2705&lt;=0,"Payé",IF($K2705=0,"Impayé","Partiel")))</f>
        <v/>
      </c>
    </row>
    <row r="2706" spans="1:13" ht="15">
      <c r="A2706" s="17"/>
      <c r="B2706" t="str">
        <f>IF($A2706="","",YEAR($A2706)*100+MONTH($A2706))</f>
        <v/>
      </c>
      <c r="D2706" t="str">
        <f>IF($C2706="","",VLOOKUP($C2706,Baux!$A:$K,2,FALSE))</f>
        <v/>
      </c>
      <c r="E2706" t="str">
        <f>IF($C2706="","",VLOOKUP(VLOOKUP($C2706,Baux!$A:$K,3,FALSE),Locataires!$A:$I,2,FALSE))</f>
        <v/>
      </c>
      <c r="F2706" t="str">
        <f>IF($C2706="","",VLOOKUP($C2706,Baux!$A:$K,8,FALSE))</f>
        <v/>
      </c>
      <c r="G2706" s="12" t="str">
        <f>IF(OR($A2706="",$F2706=""),"",DATE(YEAR($A2706),MONTH($A2706),$F2706))</f>
        <v/>
      </c>
      <c r="H2706" s="13" t="str">
        <f>IF($C2706="","",VLOOKUP($C2706,Baux!$A:$K,6,FALSE))</f>
        <v/>
      </c>
      <c r="I2706" s="13" t="str">
        <f>IF($C2706="","",VLOOKUP($C2706,Baux!$A:$K,7,FALSE))</f>
        <v/>
      </c>
      <c r="J2706" s="13" t="str">
        <f>IF($C2706="","",$H2706+$I2706)</f>
        <v/>
      </c>
      <c r="K2706" s="13" t="str">
        <f>IF($C2706="","",SUMIFS(Banque_Transactions!$E:$E,Banque_Transactions!$G:$G,$C2706&amp;"-"&amp;$B2706))</f>
        <v/>
      </c>
      <c r="L2706" s="13" t="str">
        <f>IF($C2706="","",$J2706-$K2706)</f>
        <v/>
      </c>
      <c r="M2706" t="str">
        <f>IF($C2706="","",IF($L2706&lt;=0,"Payé",IF($K2706=0,"Impayé","Partiel")))</f>
        <v/>
      </c>
    </row>
    <row r="2707" spans="1:13" ht="15">
      <c r="A2707" s="17"/>
      <c r="B2707" t="str">
        <f>IF($A2707="","",YEAR($A2707)*100+MONTH($A2707))</f>
        <v/>
      </c>
      <c r="D2707" t="str">
        <f>IF($C2707="","",VLOOKUP($C2707,Baux!$A:$K,2,FALSE))</f>
        <v/>
      </c>
      <c r="E2707" t="str">
        <f>IF($C2707="","",VLOOKUP(VLOOKUP($C2707,Baux!$A:$K,3,FALSE),Locataires!$A:$I,2,FALSE))</f>
        <v/>
      </c>
      <c r="F2707" t="str">
        <f>IF($C2707="","",VLOOKUP($C2707,Baux!$A:$K,8,FALSE))</f>
        <v/>
      </c>
      <c r="G2707" s="12" t="str">
        <f>IF(OR($A2707="",$F2707=""),"",DATE(YEAR($A2707),MONTH($A2707),$F2707))</f>
        <v/>
      </c>
      <c r="H2707" s="13" t="str">
        <f>IF($C2707="","",VLOOKUP($C2707,Baux!$A:$K,6,FALSE))</f>
        <v/>
      </c>
      <c r="I2707" s="13" t="str">
        <f>IF($C2707="","",VLOOKUP($C2707,Baux!$A:$K,7,FALSE))</f>
        <v/>
      </c>
      <c r="J2707" s="13" t="str">
        <f>IF($C2707="","",$H2707+$I2707)</f>
        <v/>
      </c>
      <c r="K2707" s="13" t="str">
        <f>IF($C2707="","",SUMIFS(Banque_Transactions!$E:$E,Banque_Transactions!$G:$G,$C2707&amp;"-"&amp;$B2707))</f>
        <v/>
      </c>
      <c r="L2707" s="13" t="str">
        <f>IF($C2707="","",$J2707-$K2707)</f>
        <v/>
      </c>
      <c r="M2707" t="str">
        <f>IF($C2707="","",IF($L2707&lt;=0,"Payé",IF($K2707=0,"Impayé","Partiel")))</f>
        <v/>
      </c>
    </row>
    <row r="2708" spans="1:13" ht="15">
      <c r="A2708" s="17"/>
      <c r="B2708" t="str">
        <f>IF($A2708="","",YEAR($A2708)*100+MONTH($A2708))</f>
        <v/>
      </c>
      <c r="D2708" t="str">
        <f>IF($C2708="","",VLOOKUP($C2708,Baux!$A:$K,2,FALSE))</f>
        <v/>
      </c>
      <c r="E2708" t="str">
        <f>IF($C2708="","",VLOOKUP(VLOOKUP($C2708,Baux!$A:$K,3,FALSE),Locataires!$A:$I,2,FALSE))</f>
        <v/>
      </c>
      <c r="F2708" t="str">
        <f>IF($C2708="","",VLOOKUP($C2708,Baux!$A:$K,8,FALSE))</f>
        <v/>
      </c>
      <c r="G2708" s="12" t="str">
        <f>IF(OR($A2708="",$F2708=""),"",DATE(YEAR($A2708),MONTH($A2708),$F2708))</f>
        <v/>
      </c>
      <c r="H2708" s="13" t="str">
        <f>IF($C2708="","",VLOOKUP($C2708,Baux!$A:$K,6,FALSE))</f>
        <v/>
      </c>
      <c r="I2708" s="13" t="str">
        <f>IF($C2708="","",VLOOKUP($C2708,Baux!$A:$K,7,FALSE))</f>
        <v/>
      </c>
      <c r="J2708" s="13" t="str">
        <f>IF($C2708="","",$H2708+$I2708)</f>
        <v/>
      </c>
      <c r="K2708" s="13" t="str">
        <f>IF($C2708="","",SUMIFS(Banque_Transactions!$E:$E,Banque_Transactions!$G:$G,$C2708&amp;"-"&amp;$B2708))</f>
        <v/>
      </c>
      <c r="L2708" s="13" t="str">
        <f>IF($C2708="","",$J2708-$K2708)</f>
        <v/>
      </c>
      <c r="M2708" t="str">
        <f>IF($C2708="","",IF($L2708&lt;=0,"Payé",IF($K2708=0,"Impayé","Partiel")))</f>
        <v/>
      </c>
    </row>
    <row r="2709" spans="1:13" ht="15">
      <c r="A2709" s="17"/>
      <c r="B2709" t="str">
        <f>IF($A2709="","",YEAR($A2709)*100+MONTH($A2709))</f>
        <v/>
      </c>
      <c r="D2709" t="str">
        <f>IF($C2709="","",VLOOKUP($C2709,Baux!$A:$K,2,FALSE))</f>
        <v/>
      </c>
      <c r="E2709" t="str">
        <f>IF($C2709="","",VLOOKUP(VLOOKUP($C2709,Baux!$A:$K,3,FALSE),Locataires!$A:$I,2,FALSE))</f>
        <v/>
      </c>
      <c r="F2709" t="str">
        <f>IF($C2709="","",VLOOKUP($C2709,Baux!$A:$K,8,FALSE))</f>
        <v/>
      </c>
      <c r="G2709" s="12" t="str">
        <f>IF(OR($A2709="",$F2709=""),"",DATE(YEAR($A2709),MONTH($A2709),$F2709))</f>
        <v/>
      </c>
      <c r="H2709" s="13" t="str">
        <f>IF($C2709="","",VLOOKUP($C2709,Baux!$A:$K,6,FALSE))</f>
        <v/>
      </c>
      <c r="I2709" s="13" t="str">
        <f>IF($C2709="","",VLOOKUP($C2709,Baux!$A:$K,7,FALSE))</f>
        <v/>
      </c>
      <c r="J2709" s="13" t="str">
        <f>IF($C2709="","",$H2709+$I2709)</f>
        <v/>
      </c>
      <c r="K2709" s="13" t="str">
        <f>IF($C2709="","",SUMIFS(Banque_Transactions!$E:$E,Banque_Transactions!$G:$G,$C2709&amp;"-"&amp;$B2709))</f>
        <v/>
      </c>
      <c r="L2709" s="13" t="str">
        <f>IF($C2709="","",$J2709-$K2709)</f>
        <v/>
      </c>
      <c r="M2709" t="str">
        <f>IF($C2709="","",IF($L2709&lt;=0,"Payé",IF($K2709=0,"Impayé","Partiel")))</f>
        <v/>
      </c>
    </row>
    <row r="2710" spans="1:13" ht="15">
      <c r="A2710" s="17"/>
      <c r="B2710" t="str">
        <f>IF($A2710="","",YEAR($A2710)*100+MONTH($A2710))</f>
        <v/>
      </c>
      <c r="D2710" t="str">
        <f>IF($C2710="","",VLOOKUP($C2710,Baux!$A:$K,2,FALSE))</f>
        <v/>
      </c>
      <c r="E2710" t="str">
        <f>IF($C2710="","",VLOOKUP(VLOOKUP($C2710,Baux!$A:$K,3,FALSE),Locataires!$A:$I,2,FALSE))</f>
        <v/>
      </c>
      <c r="F2710" t="str">
        <f>IF($C2710="","",VLOOKUP($C2710,Baux!$A:$K,8,FALSE))</f>
        <v/>
      </c>
      <c r="G2710" s="12" t="str">
        <f>IF(OR($A2710="",$F2710=""),"",DATE(YEAR($A2710),MONTH($A2710),$F2710))</f>
        <v/>
      </c>
      <c r="H2710" s="13" t="str">
        <f>IF($C2710="","",VLOOKUP($C2710,Baux!$A:$K,6,FALSE))</f>
        <v/>
      </c>
      <c r="I2710" s="13" t="str">
        <f>IF($C2710="","",VLOOKUP($C2710,Baux!$A:$K,7,FALSE))</f>
        <v/>
      </c>
      <c r="J2710" s="13" t="str">
        <f>IF($C2710="","",$H2710+$I2710)</f>
        <v/>
      </c>
      <c r="K2710" s="13" t="str">
        <f>IF($C2710="","",SUMIFS(Banque_Transactions!$E:$E,Banque_Transactions!$G:$G,$C2710&amp;"-"&amp;$B2710))</f>
        <v/>
      </c>
      <c r="L2710" s="13" t="str">
        <f>IF($C2710="","",$J2710-$K2710)</f>
        <v/>
      </c>
      <c r="M2710" t="str">
        <f>IF($C2710="","",IF($L2710&lt;=0,"Payé",IF($K2710=0,"Impayé","Partiel")))</f>
        <v/>
      </c>
    </row>
    <row r="2711" spans="1:13" ht="15">
      <c r="A2711" s="17"/>
      <c r="B2711" t="str">
        <f>IF($A2711="","",YEAR($A2711)*100+MONTH($A2711))</f>
        <v/>
      </c>
      <c r="D2711" t="str">
        <f>IF($C2711="","",VLOOKUP($C2711,Baux!$A:$K,2,FALSE))</f>
        <v/>
      </c>
      <c r="E2711" t="str">
        <f>IF($C2711="","",VLOOKUP(VLOOKUP($C2711,Baux!$A:$K,3,FALSE),Locataires!$A:$I,2,FALSE))</f>
        <v/>
      </c>
      <c r="F2711" t="str">
        <f>IF($C2711="","",VLOOKUP($C2711,Baux!$A:$K,8,FALSE))</f>
        <v/>
      </c>
      <c r="G2711" s="12" t="str">
        <f>IF(OR($A2711="",$F2711=""),"",DATE(YEAR($A2711),MONTH($A2711),$F2711))</f>
        <v/>
      </c>
      <c r="H2711" s="13" t="str">
        <f>IF($C2711="","",VLOOKUP($C2711,Baux!$A:$K,6,FALSE))</f>
        <v/>
      </c>
      <c r="I2711" s="13" t="str">
        <f>IF($C2711="","",VLOOKUP($C2711,Baux!$A:$K,7,FALSE))</f>
        <v/>
      </c>
      <c r="J2711" s="13" t="str">
        <f>IF($C2711="","",$H2711+$I2711)</f>
        <v/>
      </c>
      <c r="K2711" s="13" t="str">
        <f>IF($C2711="","",SUMIFS(Banque_Transactions!$E:$E,Banque_Transactions!$G:$G,$C2711&amp;"-"&amp;$B2711))</f>
        <v/>
      </c>
      <c r="L2711" s="13" t="str">
        <f>IF($C2711="","",$J2711-$K2711)</f>
        <v/>
      </c>
      <c r="M2711" t="str">
        <f>IF($C2711="","",IF($L2711&lt;=0,"Payé",IF($K2711=0,"Impayé","Partiel")))</f>
        <v/>
      </c>
    </row>
    <row r="2712" spans="1:13" ht="15">
      <c r="A2712" s="17"/>
      <c r="B2712" t="str">
        <f>IF($A2712="","",YEAR($A2712)*100+MONTH($A2712))</f>
        <v/>
      </c>
      <c r="D2712" t="str">
        <f>IF($C2712="","",VLOOKUP($C2712,Baux!$A:$K,2,FALSE))</f>
        <v/>
      </c>
      <c r="E2712" t="str">
        <f>IF($C2712="","",VLOOKUP(VLOOKUP($C2712,Baux!$A:$K,3,FALSE),Locataires!$A:$I,2,FALSE))</f>
        <v/>
      </c>
      <c r="F2712" t="str">
        <f>IF($C2712="","",VLOOKUP($C2712,Baux!$A:$K,8,FALSE))</f>
        <v/>
      </c>
      <c r="G2712" s="12" t="str">
        <f>IF(OR($A2712="",$F2712=""),"",DATE(YEAR($A2712),MONTH($A2712),$F2712))</f>
        <v/>
      </c>
      <c r="H2712" s="13" t="str">
        <f>IF($C2712="","",VLOOKUP($C2712,Baux!$A:$K,6,FALSE))</f>
        <v/>
      </c>
      <c r="I2712" s="13" t="str">
        <f>IF($C2712="","",VLOOKUP($C2712,Baux!$A:$K,7,FALSE))</f>
        <v/>
      </c>
      <c r="J2712" s="13" t="str">
        <f>IF($C2712="","",$H2712+$I2712)</f>
        <v/>
      </c>
      <c r="K2712" s="13" t="str">
        <f>IF($C2712="","",SUMIFS(Banque_Transactions!$E:$E,Banque_Transactions!$G:$G,$C2712&amp;"-"&amp;$B2712))</f>
        <v/>
      </c>
      <c r="L2712" s="13" t="str">
        <f>IF($C2712="","",$J2712-$K2712)</f>
        <v/>
      </c>
      <c r="M2712" t="str">
        <f>IF($C2712="","",IF($L2712&lt;=0,"Payé",IF($K2712=0,"Impayé","Partiel")))</f>
        <v/>
      </c>
    </row>
    <row r="2713" spans="1:13" ht="15">
      <c r="A2713" s="17"/>
      <c r="B2713" t="str">
        <f>IF($A2713="","",YEAR($A2713)*100+MONTH($A2713))</f>
        <v/>
      </c>
      <c r="D2713" t="str">
        <f>IF($C2713="","",VLOOKUP($C2713,Baux!$A:$K,2,FALSE))</f>
        <v/>
      </c>
      <c r="E2713" t="str">
        <f>IF($C2713="","",VLOOKUP(VLOOKUP($C2713,Baux!$A:$K,3,FALSE),Locataires!$A:$I,2,FALSE))</f>
        <v/>
      </c>
      <c r="F2713" t="str">
        <f>IF($C2713="","",VLOOKUP($C2713,Baux!$A:$K,8,FALSE))</f>
        <v/>
      </c>
      <c r="G2713" s="12" t="str">
        <f>IF(OR($A2713="",$F2713=""),"",DATE(YEAR($A2713),MONTH($A2713),$F2713))</f>
        <v/>
      </c>
      <c r="H2713" s="13" t="str">
        <f>IF($C2713="","",VLOOKUP($C2713,Baux!$A:$K,6,FALSE))</f>
        <v/>
      </c>
      <c r="I2713" s="13" t="str">
        <f>IF($C2713="","",VLOOKUP($C2713,Baux!$A:$K,7,FALSE))</f>
        <v/>
      </c>
      <c r="J2713" s="13" t="str">
        <f>IF($C2713="","",$H2713+$I2713)</f>
        <v/>
      </c>
      <c r="K2713" s="13" t="str">
        <f>IF($C2713="","",SUMIFS(Banque_Transactions!$E:$E,Banque_Transactions!$G:$G,$C2713&amp;"-"&amp;$B2713))</f>
        <v/>
      </c>
      <c r="L2713" s="13" t="str">
        <f>IF($C2713="","",$J2713-$K2713)</f>
        <v/>
      </c>
      <c r="M2713" t="str">
        <f>IF($C2713="","",IF($L2713&lt;=0,"Payé",IF($K2713=0,"Impayé","Partiel")))</f>
        <v/>
      </c>
    </row>
    <row r="2714" spans="1:13" ht="15">
      <c r="A2714" s="17"/>
      <c r="B2714" t="str">
        <f>IF($A2714="","",YEAR($A2714)*100+MONTH($A2714))</f>
        <v/>
      </c>
      <c r="D2714" t="str">
        <f>IF($C2714="","",VLOOKUP($C2714,Baux!$A:$K,2,FALSE))</f>
        <v/>
      </c>
      <c r="E2714" t="str">
        <f>IF($C2714="","",VLOOKUP(VLOOKUP($C2714,Baux!$A:$K,3,FALSE),Locataires!$A:$I,2,FALSE))</f>
        <v/>
      </c>
      <c r="F2714" t="str">
        <f>IF($C2714="","",VLOOKUP($C2714,Baux!$A:$K,8,FALSE))</f>
        <v/>
      </c>
      <c r="G2714" s="12" t="str">
        <f>IF(OR($A2714="",$F2714=""),"",DATE(YEAR($A2714),MONTH($A2714),$F2714))</f>
        <v/>
      </c>
      <c r="H2714" s="13" t="str">
        <f>IF($C2714="","",VLOOKUP($C2714,Baux!$A:$K,6,FALSE))</f>
        <v/>
      </c>
      <c r="I2714" s="13" t="str">
        <f>IF($C2714="","",VLOOKUP($C2714,Baux!$A:$K,7,FALSE))</f>
        <v/>
      </c>
      <c r="J2714" s="13" t="str">
        <f>IF($C2714="","",$H2714+$I2714)</f>
        <v/>
      </c>
      <c r="K2714" s="13" t="str">
        <f>IF($C2714="","",SUMIFS(Banque_Transactions!$E:$E,Banque_Transactions!$G:$G,$C2714&amp;"-"&amp;$B2714))</f>
        <v/>
      </c>
      <c r="L2714" s="13" t="str">
        <f>IF($C2714="","",$J2714-$K2714)</f>
        <v/>
      </c>
      <c r="M2714" t="str">
        <f>IF($C2714="","",IF($L2714&lt;=0,"Payé",IF($K2714=0,"Impayé","Partiel")))</f>
        <v/>
      </c>
    </row>
    <row r="2715" spans="1:13" ht="15">
      <c r="A2715" s="17"/>
      <c r="B2715" t="str">
        <f>IF($A2715="","",YEAR($A2715)*100+MONTH($A2715))</f>
        <v/>
      </c>
      <c r="D2715" t="str">
        <f>IF($C2715="","",VLOOKUP($C2715,Baux!$A:$K,2,FALSE))</f>
        <v/>
      </c>
      <c r="E2715" t="str">
        <f>IF($C2715="","",VLOOKUP(VLOOKUP($C2715,Baux!$A:$K,3,FALSE),Locataires!$A:$I,2,FALSE))</f>
        <v/>
      </c>
      <c r="F2715" t="str">
        <f>IF($C2715="","",VLOOKUP($C2715,Baux!$A:$K,8,FALSE))</f>
        <v/>
      </c>
      <c r="G2715" s="12" t="str">
        <f>IF(OR($A2715="",$F2715=""),"",DATE(YEAR($A2715),MONTH($A2715),$F2715))</f>
        <v/>
      </c>
      <c r="H2715" s="13" t="str">
        <f>IF($C2715="","",VLOOKUP($C2715,Baux!$A:$K,6,FALSE))</f>
        <v/>
      </c>
      <c r="I2715" s="13" t="str">
        <f>IF($C2715="","",VLOOKUP($C2715,Baux!$A:$K,7,FALSE))</f>
        <v/>
      </c>
      <c r="J2715" s="13" t="str">
        <f>IF($C2715="","",$H2715+$I2715)</f>
        <v/>
      </c>
      <c r="K2715" s="13" t="str">
        <f>IF($C2715="","",SUMIFS(Banque_Transactions!$E:$E,Banque_Transactions!$G:$G,$C2715&amp;"-"&amp;$B2715))</f>
        <v/>
      </c>
      <c r="L2715" s="13" t="str">
        <f>IF($C2715="","",$J2715-$K2715)</f>
        <v/>
      </c>
      <c r="M2715" t="str">
        <f>IF($C2715="","",IF($L2715&lt;=0,"Payé",IF($K2715=0,"Impayé","Partiel")))</f>
        <v/>
      </c>
    </row>
    <row r="2716" spans="1:13" ht="15">
      <c r="A2716" s="17"/>
      <c r="B2716" t="str">
        <f>IF($A2716="","",YEAR($A2716)*100+MONTH($A2716))</f>
        <v/>
      </c>
      <c r="D2716" t="str">
        <f>IF($C2716="","",VLOOKUP($C2716,Baux!$A:$K,2,FALSE))</f>
        <v/>
      </c>
      <c r="E2716" t="str">
        <f>IF($C2716="","",VLOOKUP(VLOOKUP($C2716,Baux!$A:$K,3,FALSE),Locataires!$A:$I,2,FALSE))</f>
        <v/>
      </c>
      <c r="F2716" t="str">
        <f>IF($C2716="","",VLOOKUP($C2716,Baux!$A:$K,8,FALSE))</f>
        <v/>
      </c>
      <c r="G2716" s="12" t="str">
        <f>IF(OR($A2716="",$F2716=""),"",DATE(YEAR($A2716),MONTH($A2716),$F2716))</f>
        <v/>
      </c>
      <c r="H2716" s="13" t="str">
        <f>IF($C2716="","",VLOOKUP($C2716,Baux!$A:$K,6,FALSE))</f>
        <v/>
      </c>
      <c r="I2716" s="13" t="str">
        <f>IF($C2716="","",VLOOKUP($C2716,Baux!$A:$K,7,FALSE))</f>
        <v/>
      </c>
      <c r="J2716" s="13" t="str">
        <f>IF($C2716="","",$H2716+$I2716)</f>
        <v/>
      </c>
      <c r="K2716" s="13" t="str">
        <f>IF($C2716="","",SUMIFS(Banque_Transactions!$E:$E,Banque_Transactions!$G:$G,$C2716&amp;"-"&amp;$B2716))</f>
        <v/>
      </c>
      <c r="L2716" s="13" t="str">
        <f>IF($C2716="","",$J2716-$K2716)</f>
        <v/>
      </c>
      <c r="M2716" t="str">
        <f>IF($C2716="","",IF($L2716&lt;=0,"Payé",IF($K2716=0,"Impayé","Partiel")))</f>
        <v/>
      </c>
    </row>
    <row r="2717" spans="1:13" ht="15">
      <c r="A2717" s="17"/>
      <c r="B2717" t="str">
        <f>IF($A2717="","",YEAR($A2717)*100+MONTH($A2717))</f>
        <v/>
      </c>
      <c r="D2717" t="str">
        <f>IF($C2717="","",VLOOKUP($C2717,Baux!$A:$K,2,FALSE))</f>
        <v/>
      </c>
      <c r="E2717" t="str">
        <f>IF($C2717="","",VLOOKUP(VLOOKUP($C2717,Baux!$A:$K,3,FALSE),Locataires!$A:$I,2,FALSE))</f>
        <v/>
      </c>
      <c r="F2717" t="str">
        <f>IF($C2717="","",VLOOKUP($C2717,Baux!$A:$K,8,FALSE))</f>
        <v/>
      </c>
      <c r="G2717" s="12" t="str">
        <f>IF(OR($A2717="",$F2717=""),"",DATE(YEAR($A2717),MONTH($A2717),$F2717))</f>
        <v/>
      </c>
      <c r="H2717" s="13" t="str">
        <f>IF($C2717="","",VLOOKUP($C2717,Baux!$A:$K,6,FALSE))</f>
        <v/>
      </c>
      <c r="I2717" s="13" t="str">
        <f>IF($C2717="","",VLOOKUP($C2717,Baux!$A:$K,7,FALSE))</f>
        <v/>
      </c>
      <c r="J2717" s="13" t="str">
        <f>IF($C2717="","",$H2717+$I2717)</f>
        <v/>
      </c>
      <c r="K2717" s="13" t="str">
        <f>IF($C2717="","",SUMIFS(Banque_Transactions!$E:$E,Banque_Transactions!$G:$G,$C2717&amp;"-"&amp;$B2717))</f>
        <v/>
      </c>
      <c r="L2717" s="13" t="str">
        <f>IF($C2717="","",$J2717-$K2717)</f>
        <v/>
      </c>
      <c r="M2717" t="str">
        <f>IF($C2717="","",IF($L2717&lt;=0,"Payé",IF($K2717=0,"Impayé","Partiel")))</f>
        <v/>
      </c>
    </row>
    <row r="2718" spans="1:13" ht="15">
      <c r="A2718" s="17"/>
      <c r="B2718" t="str">
        <f>IF($A2718="","",YEAR($A2718)*100+MONTH($A2718))</f>
        <v/>
      </c>
      <c r="D2718" t="str">
        <f>IF($C2718="","",VLOOKUP($C2718,Baux!$A:$K,2,FALSE))</f>
        <v/>
      </c>
      <c r="E2718" t="str">
        <f>IF($C2718="","",VLOOKUP(VLOOKUP($C2718,Baux!$A:$K,3,FALSE),Locataires!$A:$I,2,FALSE))</f>
        <v/>
      </c>
      <c r="F2718" t="str">
        <f>IF($C2718="","",VLOOKUP($C2718,Baux!$A:$K,8,FALSE))</f>
        <v/>
      </c>
      <c r="G2718" s="12" t="str">
        <f>IF(OR($A2718="",$F2718=""),"",DATE(YEAR($A2718),MONTH($A2718),$F2718))</f>
        <v/>
      </c>
      <c r="H2718" s="13" t="str">
        <f>IF($C2718="","",VLOOKUP($C2718,Baux!$A:$K,6,FALSE))</f>
        <v/>
      </c>
      <c r="I2718" s="13" t="str">
        <f>IF($C2718="","",VLOOKUP($C2718,Baux!$A:$K,7,FALSE))</f>
        <v/>
      </c>
      <c r="J2718" s="13" t="str">
        <f>IF($C2718="","",$H2718+$I2718)</f>
        <v/>
      </c>
      <c r="K2718" s="13" t="str">
        <f>IF($C2718="","",SUMIFS(Banque_Transactions!$E:$E,Banque_Transactions!$G:$G,$C2718&amp;"-"&amp;$B2718))</f>
        <v/>
      </c>
      <c r="L2718" s="13" t="str">
        <f>IF($C2718="","",$J2718-$K2718)</f>
        <v/>
      </c>
      <c r="M2718" t="str">
        <f>IF($C2718="","",IF($L2718&lt;=0,"Payé",IF($K2718=0,"Impayé","Partiel")))</f>
        <v/>
      </c>
    </row>
    <row r="2719" spans="1:13" ht="15">
      <c r="A2719" s="17"/>
      <c r="B2719" t="str">
        <f>IF($A2719="","",YEAR($A2719)*100+MONTH($A2719))</f>
        <v/>
      </c>
      <c r="D2719" t="str">
        <f>IF($C2719="","",VLOOKUP($C2719,Baux!$A:$K,2,FALSE))</f>
        <v/>
      </c>
      <c r="E2719" t="str">
        <f>IF($C2719="","",VLOOKUP(VLOOKUP($C2719,Baux!$A:$K,3,FALSE),Locataires!$A:$I,2,FALSE))</f>
        <v/>
      </c>
      <c r="F2719" t="str">
        <f>IF($C2719="","",VLOOKUP($C2719,Baux!$A:$K,8,FALSE))</f>
        <v/>
      </c>
      <c r="G2719" s="12" t="str">
        <f>IF(OR($A2719="",$F2719=""),"",DATE(YEAR($A2719),MONTH($A2719),$F2719))</f>
        <v/>
      </c>
      <c r="H2719" s="13" t="str">
        <f>IF($C2719="","",VLOOKUP($C2719,Baux!$A:$K,6,FALSE))</f>
        <v/>
      </c>
      <c r="I2719" s="13" t="str">
        <f>IF($C2719="","",VLOOKUP($C2719,Baux!$A:$K,7,FALSE))</f>
        <v/>
      </c>
      <c r="J2719" s="13" t="str">
        <f>IF($C2719="","",$H2719+$I2719)</f>
        <v/>
      </c>
      <c r="K2719" s="13" t="str">
        <f>IF($C2719="","",SUMIFS(Banque_Transactions!$E:$E,Banque_Transactions!$G:$G,$C2719&amp;"-"&amp;$B2719))</f>
        <v/>
      </c>
      <c r="L2719" s="13" t="str">
        <f>IF($C2719="","",$J2719-$K2719)</f>
        <v/>
      </c>
      <c r="M2719" t="str">
        <f>IF($C2719="","",IF($L2719&lt;=0,"Payé",IF($K2719=0,"Impayé","Partiel")))</f>
        <v/>
      </c>
    </row>
    <row r="2720" spans="1:13" ht="15">
      <c r="A2720" s="17"/>
      <c r="B2720" t="str">
        <f>IF($A2720="","",YEAR($A2720)*100+MONTH($A2720))</f>
        <v/>
      </c>
      <c r="D2720" t="str">
        <f>IF($C2720="","",VLOOKUP($C2720,Baux!$A:$K,2,FALSE))</f>
        <v/>
      </c>
      <c r="E2720" t="str">
        <f>IF($C2720="","",VLOOKUP(VLOOKUP($C2720,Baux!$A:$K,3,FALSE),Locataires!$A:$I,2,FALSE))</f>
        <v/>
      </c>
      <c r="F2720" t="str">
        <f>IF($C2720="","",VLOOKUP($C2720,Baux!$A:$K,8,FALSE))</f>
        <v/>
      </c>
      <c r="G2720" s="12" t="str">
        <f>IF(OR($A2720="",$F2720=""),"",DATE(YEAR($A2720),MONTH($A2720),$F2720))</f>
        <v/>
      </c>
      <c r="H2720" s="13" t="str">
        <f>IF($C2720="","",VLOOKUP($C2720,Baux!$A:$K,6,FALSE))</f>
        <v/>
      </c>
      <c r="I2720" s="13" t="str">
        <f>IF($C2720="","",VLOOKUP($C2720,Baux!$A:$K,7,FALSE))</f>
        <v/>
      </c>
      <c r="J2720" s="13" t="str">
        <f>IF($C2720="","",$H2720+$I2720)</f>
        <v/>
      </c>
      <c r="K2720" s="13" t="str">
        <f>IF($C2720="","",SUMIFS(Banque_Transactions!$E:$E,Banque_Transactions!$G:$G,$C2720&amp;"-"&amp;$B2720))</f>
        <v/>
      </c>
      <c r="L2720" s="13" t="str">
        <f>IF($C2720="","",$J2720-$K2720)</f>
        <v/>
      </c>
      <c r="M2720" t="str">
        <f>IF($C2720="","",IF($L2720&lt;=0,"Payé",IF($K2720=0,"Impayé","Partiel")))</f>
        <v/>
      </c>
    </row>
    <row r="2721" spans="1:13" ht="15">
      <c r="A2721" s="17"/>
      <c r="B2721" t="str">
        <f>IF($A2721="","",YEAR($A2721)*100+MONTH($A2721))</f>
        <v/>
      </c>
      <c r="D2721" t="str">
        <f>IF($C2721="","",VLOOKUP($C2721,Baux!$A:$K,2,FALSE))</f>
        <v/>
      </c>
      <c r="E2721" t="str">
        <f>IF($C2721="","",VLOOKUP(VLOOKUP($C2721,Baux!$A:$K,3,FALSE),Locataires!$A:$I,2,FALSE))</f>
        <v/>
      </c>
      <c r="F2721" t="str">
        <f>IF($C2721="","",VLOOKUP($C2721,Baux!$A:$K,8,FALSE))</f>
        <v/>
      </c>
      <c r="G2721" s="12" t="str">
        <f>IF(OR($A2721="",$F2721=""),"",DATE(YEAR($A2721),MONTH($A2721),$F2721))</f>
        <v/>
      </c>
      <c r="H2721" s="13" t="str">
        <f>IF($C2721="","",VLOOKUP($C2721,Baux!$A:$K,6,FALSE))</f>
        <v/>
      </c>
      <c r="I2721" s="13" t="str">
        <f>IF($C2721="","",VLOOKUP($C2721,Baux!$A:$K,7,FALSE))</f>
        <v/>
      </c>
      <c r="J2721" s="13" t="str">
        <f>IF($C2721="","",$H2721+$I2721)</f>
        <v/>
      </c>
      <c r="K2721" s="13" t="str">
        <f>IF($C2721="","",SUMIFS(Banque_Transactions!$E:$E,Banque_Transactions!$G:$G,$C2721&amp;"-"&amp;$B2721))</f>
        <v/>
      </c>
      <c r="L2721" s="13" t="str">
        <f>IF($C2721="","",$J2721-$K2721)</f>
        <v/>
      </c>
      <c r="M2721" t="str">
        <f>IF($C2721="","",IF($L2721&lt;=0,"Payé",IF($K2721=0,"Impayé","Partiel")))</f>
        <v/>
      </c>
    </row>
    <row r="2722" spans="1:13" ht="15">
      <c r="A2722" s="17"/>
      <c r="B2722" t="str">
        <f>IF($A2722="","",YEAR($A2722)*100+MONTH($A2722))</f>
        <v/>
      </c>
      <c r="D2722" t="str">
        <f>IF($C2722="","",VLOOKUP($C2722,Baux!$A:$K,2,FALSE))</f>
        <v/>
      </c>
      <c r="E2722" t="str">
        <f>IF($C2722="","",VLOOKUP(VLOOKUP($C2722,Baux!$A:$K,3,FALSE),Locataires!$A:$I,2,FALSE))</f>
        <v/>
      </c>
      <c r="F2722" t="str">
        <f>IF($C2722="","",VLOOKUP($C2722,Baux!$A:$K,8,FALSE))</f>
        <v/>
      </c>
      <c r="G2722" s="12" t="str">
        <f>IF(OR($A2722="",$F2722=""),"",DATE(YEAR($A2722),MONTH($A2722),$F2722))</f>
        <v/>
      </c>
      <c r="H2722" s="13" t="str">
        <f>IF($C2722="","",VLOOKUP($C2722,Baux!$A:$K,6,FALSE))</f>
        <v/>
      </c>
      <c r="I2722" s="13" t="str">
        <f>IF($C2722="","",VLOOKUP($C2722,Baux!$A:$K,7,FALSE))</f>
        <v/>
      </c>
      <c r="J2722" s="13" t="str">
        <f>IF($C2722="","",$H2722+$I2722)</f>
        <v/>
      </c>
      <c r="K2722" s="13" t="str">
        <f>IF($C2722="","",SUMIFS(Banque_Transactions!$E:$E,Banque_Transactions!$G:$G,$C2722&amp;"-"&amp;$B2722))</f>
        <v/>
      </c>
      <c r="L2722" s="13" t="str">
        <f>IF($C2722="","",$J2722-$K2722)</f>
        <v/>
      </c>
      <c r="M2722" t="str">
        <f>IF($C2722="","",IF($L2722&lt;=0,"Payé",IF($K2722=0,"Impayé","Partiel")))</f>
        <v/>
      </c>
    </row>
    <row r="2723" spans="1:13" ht="15">
      <c r="A2723" s="17"/>
      <c r="B2723" t="str">
        <f>IF($A2723="","",YEAR($A2723)*100+MONTH($A2723))</f>
        <v/>
      </c>
      <c r="D2723" t="str">
        <f>IF($C2723="","",VLOOKUP($C2723,Baux!$A:$K,2,FALSE))</f>
        <v/>
      </c>
      <c r="E2723" t="str">
        <f>IF($C2723="","",VLOOKUP(VLOOKUP($C2723,Baux!$A:$K,3,FALSE),Locataires!$A:$I,2,FALSE))</f>
        <v/>
      </c>
      <c r="F2723" t="str">
        <f>IF($C2723="","",VLOOKUP($C2723,Baux!$A:$K,8,FALSE))</f>
        <v/>
      </c>
      <c r="G2723" s="12" t="str">
        <f>IF(OR($A2723="",$F2723=""),"",DATE(YEAR($A2723),MONTH($A2723),$F2723))</f>
        <v/>
      </c>
      <c r="H2723" s="13" t="str">
        <f>IF($C2723="","",VLOOKUP($C2723,Baux!$A:$K,6,FALSE))</f>
        <v/>
      </c>
      <c r="I2723" s="13" t="str">
        <f>IF($C2723="","",VLOOKUP($C2723,Baux!$A:$K,7,FALSE))</f>
        <v/>
      </c>
      <c r="J2723" s="13" t="str">
        <f>IF($C2723="","",$H2723+$I2723)</f>
        <v/>
      </c>
      <c r="K2723" s="13" t="str">
        <f>IF($C2723="","",SUMIFS(Banque_Transactions!$E:$E,Banque_Transactions!$G:$G,$C2723&amp;"-"&amp;$B2723))</f>
        <v/>
      </c>
      <c r="L2723" s="13" t="str">
        <f>IF($C2723="","",$J2723-$K2723)</f>
        <v/>
      </c>
      <c r="M2723" t="str">
        <f>IF($C2723="","",IF($L2723&lt;=0,"Payé",IF($K2723=0,"Impayé","Partiel")))</f>
        <v/>
      </c>
    </row>
    <row r="2724" spans="1:13" ht="15">
      <c r="A2724" s="17"/>
      <c r="B2724" t="str">
        <f>IF($A2724="","",YEAR($A2724)*100+MONTH($A2724))</f>
        <v/>
      </c>
      <c r="D2724" t="str">
        <f>IF($C2724="","",VLOOKUP($C2724,Baux!$A:$K,2,FALSE))</f>
        <v/>
      </c>
      <c r="E2724" t="str">
        <f>IF($C2724="","",VLOOKUP(VLOOKUP($C2724,Baux!$A:$K,3,FALSE),Locataires!$A:$I,2,FALSE))</f>
        <v/>
      </c>
      <c r="F2724" t="str">
        <f>IF($C2724="","",VLOOKUP($C2724,Baux!$A:$K,8,FALSE))</f>
        <v/>
      </c>
      <c r="G2724" s="12" t="str">
        <f>IF(OR($A2724="",$F2724=""),"",DATE(YEAR($A2724),MONTH($A2724),$F2724))</f>
        <v/>
      </c>
      <c r="H2724" s="13" t="str">
        <f>IF($C2724="","",VLOOKUP($C2724,Baux!$A:$K,6,FALSE))</f>
        <v/>
      </c>
      <c r="I2724" s="13" t="str">
        <f>IF($C2724="","",VLOOKUP($C2724,Baux!$A:$K,7,FALSE))</f>
        <v/>
      </c>
      <c r="J2724" s="13" t="str">
        <f>IF($C2724="","",$H2724+$I2724)</f>
        <v/>
      </c>
      <c r="K2724" s="13" t="str">
        <f>IF($C2724="","",SUMIFS(Banque_Transactions!$E:$E,Banque_Transactions!$G:$G,$C2724&amp;"-"&amp;$B2724))</f>
        <v/>
      </c>
      <c r="L2724" s="13" t="str">
        <f>IF($C2724="","",$J2724-$K2724)</f>
        <v/>
      </c>
      <c r="M2724" t="str">
        <f>IF($C2724="","",IF($L2724&lt;=0,"Payé",IF($K2724=0,"Impayé","Partiel")))</f>
        <v/>
      </c>
    </row>
    <row r="2725" spans="1:13" ht="15">
      <c r="A2725" s="17"/>
      <c r="B2725" t="str">
        <f>IF($A2725="","",YEAR($A2725)*100+MONTH($A2725))</f>
        <v/>
      </c>
      <c r="D2725" t="str">
        <f>IF($C2725="","",VLOOKUP($C2725,Baux!$A:$K,2,FALSE))</f>
        <v/>
      </c>
      <c r="E2725" t="str">
        <f>IF($C2725="","",VLOOKUP(VLOOKUP($C2725,Baux!$A:$K,3,FALSE),Locataires!$A:$I,2,FALSE))</f>
        <v/>
      </c>
      <c r="F2725" t="str">
        <f>IF($C2725="","",VLOOKUP($C2725,Baux!$A:$K,8,FALSE))</f>
        <v/>
      </c>
      <c r="G2725" s="12" t="str">
        <f>IF(OR($A2725="",$F2725=""),"",DATE(YEAR($A2725),MONTH($A2725),$F2725))</f>
        <v/>
      </c>
      <c r="H2725" s="13" t="str">
        <f>IF($C2725="","",VLOOKUP($C2725,Baux!$A:$K,6,FALSE))</f>
        <v/>
      </c>
      <c r="I2725" s="13" t="str">
        <f>IF($C2725="","",VLOOKUP($C2725,Baux!$A:$K,7,FALSE))</f>
        <v/>
      </c>
      <c r="J2725" s="13" t="str">
        <f>IF($C2725="","",$H2725+$I2725)</f>
        <v/>
      </c>
      <c r="K2725" s="13" t="str">
        <f>IF($C2725="","",SUMIFS(Banque_Transactions!$E:$E,Banque_Transactions!$G:$G,$C2725&amp;"-"&amp;$B2725))</f>
        <v/>
      </c>
      <c r="L2725" s="13" t="str">
        <f>IF($C2725="","",$J2725-$K2725)</f>
        <v/>
      </c>
      <c r="M2725" t="str">
        <f>IF($C2725="","",IF($L2725&lt;=0,"Payé",IF($K2725=0,"Impayé","Partiel")))</f>
        <v/>
      </c>
    </row>
    <row r="2726" spans="1:13" ht="15">
      <c r="A2726" s="17"/>
      <c r="B2726" t="str">
        <f>IF($A2726="","",YEAR($A2726)*100+MONTH($A2726))</f>
        <v/>
      </c>
      <c r="D2726" t="str">
        <f>IF($C2726="","",VLOOKUP($C2726,Baux!$A:$K,2,FALSE))</f>
        <v/>
      </c>
      <c r="E2726" t="str">
        <f>IF($C2726="","",VLOOKUP(VLOOKUP($C2726,Baux!$A:$K,3,FALSE),Locataires!$A:$I,2,FALSE))</f>
        <v/>
      </c>
      <c r="F2726" t="str">
        <f>IF($C2726="","",VLOOKUP($C2726,Baux!$A:$K,8,FALSE))</f>
        <v/>
      </c>
      <c r="G2726" s="12" t="str">
        <f>IF(OR($A2726="",$F2726=""),"",DATE(YEAR($A2726),MONTH($A2726),$F2726))</f>
        <v/>
      </c>
      <c r="H2726" s="13" t="str">
        <f>IF($C2726="","",VLOOKUP($C2726,Baux!$A:$K,6,FALSE))</f>
        <v/>
      </c>
      <c r="I2726" s="13" t="str">
        <f>IF($C2726="","",VLOOKUP($C2726,Baux!$A:$K,7,FALSE))</f>
        <v/>
      </c>
      <c r="J2726" s="13" t="str">
        <f>IF($C2726="","",$H2726+$I2726)</f>
        <v/>
      </c>
      <c r="K2726" s="13" t="str">
        <f>IF($C2726="","",SUMIFS(Banque_Transactions!$E:$E,Banque_Transactions!$G:$G,$C2726&amp;"-"&amp;$B2726))</f>
        <v/>
      </c>
      <c r="L2726" s="13" t="str">
        <f>IF($C2726="","",$J2726-$K2726)</f>
        <v/>
      </c>
      <c r="M2726" t="str">
        <f>IF($C2726="","",IF($L2726&lt;=0,"Payé",IF($K2726=0,"Impayé","Partiel")))</f>
        <v/>
      </c>
    </row>
    <row r="2727" spans="1:13" ht="15">
      <c r="A2727" s="17"/>
      <c r="B2727" t="str">
        <f>IF($A2727="","",YEAR($A2727)*100+MONTH($A2727))</f>
        <v/>
      </c>
      <c r="D2727" t="str">
        <f>IF($C2727="","",VLOOKUP($C2727,Baux!$A:$K,2,FALSE))</f>
        <v/>
      </c>
      <c r="E2727" t="str">
        <f>IF($C2727="","",VLOOKUP(VLOOKUP($C2727,Baux!$A:$K,3,FALSE),Locataires!$A:$I,2,FALSE))</f>
        <v/>
      </c>
      <c r="F2727" t="str">
        <f>IF($C2727="","",VLOOKUP($C2727,Baux!$A:$K,8,FALSE))</f>
        <v/>
      </c>
      <c r="G2727" s="12" t="str">
        <f>IF(OR($A2727="",$F2727=""),"",DATE(YEAR($A2727),MONTH($A2727),$F2727))</f>
        <v/>
      </c>
      <c r="H2727" s="13" t="str">
        <f>IF($C2727="","",VLOOKUP($C2727,Baux!$A:$K,6,FALSE))</f>
        <v/>
      </c>
      <c r="I2727" s="13" t="str">
        <f>IF($C2727="","",VLOOKUP($C2727,Baux!$A:$K,7,FALSE))</f>
        <v/>
      </c>
      <c r="J2727" s="13" t="str">
        <f>IF($C2727="","",$H2727+$I2727)</f>
        <v/>
      </c>
      <c r="K2727" s="13" t="str">
        <f>IF($C2727="","",SUMIFS(Banque_Transactions!$E:$E,Banque_Transactions!$G:$G,$C2727&amp;"-"&amp;$B2727))</f>
        <v/>
      </c>
      <c r="L2727" s="13" t="str">
        <f>IF($C2727="","",$J2727-$K2727)</f>
        <v/>
      </c>
      <c r="M2727" t="str">
        <f>IF($C2727="","",IF($L2727&lt;=0,"Payé",IF($K2727=0,"Impayé","Partiel")))</f>
        <v/>
      </c>
    </row>
    <row r="2728" spans="1:13" ht="15">
      <c r="A2728" s="17"/>
      <c r="B2728" t="str">
        <f>IF($A2728="","",YEAR($A2728)*100+MONTH($A2728))</f>
        <v/>
      </c>
      <c r="D2728" t="str">
        <f>IF($C2728="","",VLOOKUP($C2728,Baux!$A:$K,2,FALSE))</f>
        <v/>
      </c>
      <c r="E2728" t="str">
        <f>IF($C2728="","",VLOOKUP(VLOOKUP($C2728,Baux!$A:$K,3,FALSE),Locataires!$A:$I,2,FALSE))</f>
        <v/>
      </c>
      <c r="F2728" t="str">
        <f>IF($C2728="","",VLOOKUP($C2728,Baux!$A:$K,8,FALSE))</f>
        <v/>
      </c>
      <c r="G2728" s="12" t="str">
        <f>IF(OR($A2728="",$F2728=""),"",DATE(YEAR($A2728),MONTH($A2728),$F2728))</f>
        <v/>
      </c>
      <c r="H2728" s="13" t="str">
        <f>IF($C2728="","",VLOOKUP($C2728,Baux!$A:$K,6,FALSE))</f>
        <v/>
      </c>
      <c r="I2728" s="13" t="str">
        <f>IF($C2728="","",VLOOKUP($C2728,Baux!$A:$K,7,FALSE))</f>
        <v/>
      </c>
      <c r="J2728" s="13" t="str">
        <f>IF($C2728="","",$H2728+$I2728)</f>
        <v/>
      </c>
      <c r="K2728" s="13" t="str">
        <f>IF($C2728="","",SUMIFS(Banque_Transactions!$E:$E,Banque_Transactions!$G:$G,$C2728&amp;"-"&amp;$B2728))</f>
        <v/>
      </c>
      <c r="L2728" s="13" t="str">
        <f>IF($C2728="","",$J2728-$K2728)</f>
        <v/>
      </c>
      <c r="M2728" t="str">
        <f>IF($C2728="","",IF($L2728&lt;=0,"Payé",IF($K2728=0,"Impayé","Partiel")))</f>
        <v/>
      </c>
    </row>
    <row r="2729" spans="1:13" ht="15">
      <c r="A2729" s="17"/>
      <c r="B2729" t="str">
        <f>IF($A2729="","",YEAR($A2729)*100+MONTH($A2729))</f>
        <v/>
      </c>
      <c r="D2729" t="str">
        <f>IF($C2729="","",VLOOKUP($C2729,Baux!$A:$K,2,FALSE))</f>
        <v/>
      </c>
      <c r="E2729" t="str">
        <f>IF($C2729="","",VLOOKUP(VLOOKUP($C2729,Baux!$A:$K,3,FALSE),Locataires!$A:$I,2,FALSE))</f>
        <v/>
      </c>
      <c r="F2729" t="str">
        <f>IF($C2729="","",VLOOKUP($C2729,Baux!$A:$K,8,FALSE))</f>
        <v/>
      </c>
      <c r="G2729" s="12" t="str">
        <f>IF(OR($A2729="",$F2729=""),"",DATE(YEAR($A2729),MONTH($A2729),$F2729))</f>
        <v/>
      </c>
      <c r="H2729" s="13" t="str">
        <f>IF($C2729="","",VLOOKUP($C2729,Baux!$A:$K,6,FALSE))</f>
        <v/>
      </c>
      <c r="I2729" s="13" t="str">
        <f>IF($C2729="","",VLOOKUP($C2729,Baux!$A:$K,7,FALSE))</f>
        <v/>
      </c>
      <c r="J2729" s="13" t="str">
        <f>IF($C2729="","",$H2729+$I2729)</f>
        <v/>
      </c>
      <c r="K2729" s="13" t="str">
        <f>IF($C2729="","",SUMIFS(Banque_Transactions!$E:$E,Banque_Transactions!$G:$G,$C2729&amp;"-"&amp;$B2729))</f>
        <v/>
      </c>
      <c r="L2729" s="13" t="str">
        <f>IF($C2729="","",$J2729-$K2729)</f>
        <v/>
      </c>
      <c r="M2729" t="str">
        <f>IF($C2729="","",IF($L2729&lt;=0,"Payé",IF($K2729=0,"Impayé","Partiel")))</f>
        <v/>
      </c>
    </row>
    <row r="2730" spans="1:13" ht="15">
      <c r="A2730" s="17"/>
      <c r="B2730" t="str">
        <f>IF($A2730="","",YEAR($A2730)*100+MONTH($A2730))</f>
        <v/>
      </c>
      <c r="D2730" t="str">
        <f>IF($C2730="","",VLOOKUP($C2730,Baux!$A:$K,2,FALSE))</f>
        <v/>
      </c>
      <c r="E2730" t="str">
        <f>IF($C2730="","",VLOOKUP(VLOOKUP($C2730,Baux!$A:$K,3,FALSE),Locataires!$A:$I,2,FALSE))</f>
        <v/>
      </c>
      <c r="F2730" t="str">
        <f>IF($C2730="","",VLOOKUP($C2730,Baux!$A:$K,8,FALSE))</f>
        <v/>
      </c>
      <c r="G2730" s="12" t="str">
        <f>IF(OR($A2730="",$F2730=""),"",DATE(YEAR($A2730),MONTH($A2730),$F2730))</f>
        <v/>
      </c>
      <c r="H2730" s="13" t="str">
        <f>IF($C2730="","",VLOOKUP($C2730,Baux!$A:$K,6,FALSE))</f>
        <v/>
      </c>
      <c r="I2730" s="13" t="str">
        <f>IF($C2730="","",VLOOKUP($C2730,Baux!$A:$K,7,FALSE))</f>
        <v/>
      </c>
      <c r="J2730" s="13" t="str">
        <f>IF($C2730="","",$H2730+$I2730)</f>
        <v/>
      </c>
      <c r="K2730" s="13" t="str">
        <f>IF($C2730="","",SUMIFS(Banque_Transactions!$E:$E,Banque_Transactions!$G:$G,$C2730&amp;"-"&amp;$B2730))</f>
        <v/>
      </c>
      <c r="L2730" s="13" t="str">
        <f>IF($C2730="","",$J2730-$K2730)</f>
        <v/>
      </c>
      <c r="M2730" t="str">
        <f>IF($C2730="","",IF($L2730&lt;=0,"Payé",IF($K2730=0,"Impayé","Partiel")))</f>
        <v/>
      </c>
    </row>
    <row r="2731" spans="1:13" ht="15">
      <c r="A2731" s="17"/>
      <c r="B2731" t="str">
        <f>IF($A2731="","",YEAR($A2731)*100+MONTH($A2731))</f>
        <v/>
      </c>
      <c r="D2731" t="str">
        <f>IF($C2731="","",VLOOKUP($C2731,Baux!$A:$K,2,FALSE))</f>
        <v/>
      </c>
      <c r="E2731" t="str">
        <f>IF($C2731="","",VLOOKUP(VLOOKUP($C2731,Baux!$A:$K,3,FALSE),Locataires!$A:$I,2,FALSE))</f>
        <v/>
      </c>
      <c r="F2731" t="str">
        <f>IF($C2731="","",VLOOKUP($C2731,Baux!$A:$K,8,FALSE))</f>
        <v/>
      </c>
      <c r="G2731" s="12" t="str">
        <f>IF(OR($A2731="",$F2731=""),"",DATE(YEAR($A2731),MONTH($A2731),$F2731))</f>
        <v/>
      </c>
      <c r="H2731" s="13" t="str">
        <f>IF($C2731="","",VLOOKUP($C2731,Baux!$A:$K,6,FALSE))</f>
        <v/>
      </c>
      <c r="I2731" s="13" t="str">
        <f>IF($C2731="","",VLOOKUP($C2731,Baux!$A:$K,7,FALSE))</f>
        <v/>
      </c>
      <c r="J2731" s="13" t="str">
        <f>IF($C2731="","",$H2731+$I2731)</f>
        <v/>
      </c>
      <c r="K2731" s="13" t="str">
        <f>IF($C2731="","",SUMIFS(Banque_Transactions!$E:$E,Banque_Transactions!$G:$G,$C2731&amp;"-"&amp;$B2731))</f>
        <v/>
      </c>
      <c r="L2731" s="13" t="str">
        <f>IF($C2731="","",$J2731-$K2731)</f>
        <v/>
      </c>
      <c r="M2731" t="str">
        <f>IF($C2731="","",IF($L2731&lt;=0,"Payé",IF($K2731=0,"Impayé","Partiel")))</f>
        <v/>
      </c>
    </row>
    <row r="2732" spans="1:13" ht="15">
      <c r="A2732" s="17"/>
      <c r="B2732" t="str">
        <f>IF($A2732="","",YEAR($A2732)*100+MONTH($A2732))</f>
        <v/>
      </c>
      <c r="D2732" t="str">
        <f>IF($C2732="","",VLOOKUP($C2732,Baux!$A:$K,2,FALSE))</f>
        <v/>
      </c>
      <c r="E2732" t="str">
        <f>IF($C2732="","",VLOOKUP(VLOOKUP($C2732,Baux!$A:$K,3,FALSE),Locataires!$A:$I,2,FALSE))</f>
        <v/>
      </c>
      <c r="F2732" t="str">
        <f>IF($C2732="","",VLOOKUP($C2732,Baux!$A:$K,8,FALSE))</f>
        <v/>
      </c>
      <c r="G2732" s="12" t="str">
        <f>IF(OR($A2732="",$F2732=""),"",DATE(YEAR($A2732),MONTH($A2732),$F2732))</f>
        <v/>
      </c>
      <c r="H2732" s="13" t="str">
        <f>IF($C2732="","",VLOOKUP($C2732,Baux!$A:$K,6,FALSE))</f>
        <v/>
      </c>
      <c r="I2732" s="13" t="str">
        <f>IF($C2732="","",VLOOKUP($C2732,Baux!$A:$K,7,FALSE))</f>
        <v/>
      </c>
      <c r="J2732" s="13" t="str">
        <f>IF($C2732="","",$H2732+$I2732)</f>
        <v/>
      </c>
      <c r="K2732" s="13" t="str">
        <f>IF($C2732="","",SUMIFS(Banque_Transactions!$E:$E,Banque_Transactions!$G:$G,$C2732&amp;"-"&amp;$B2732))</f>
        <v/>
      </c>
      <c r="L2732" s="13" t="str">
        <f>IF($C2732="","",$J2732-$K2732)</f>
        <v/>
      </c>
      <c r="M2732" t="str">
        <f>IF($C2732="","",IF($L2732&lt;=0,"Payé",IF($K2732=0,"Impayé","Partiel")))</f>
        <v/>
      </c>
    </row>
    <row r="2733" spans="1:13" ht="15">
      <c r="A2733" s="17"/>
      <c r="B2733" t="str">
        <f>IF($A2733="","",YEAR($A2733)*100+MONTH($A2733))</f>
        <v/>
      </c>
      <c r="D2733" t="str">
        <f>IF($C2733="","",VLOOKUP($C2733,Baux!$A:$K,2,FALSE))</f>
        <v/>
      </c>
      <c r="E2733" t="str">
        <f>IF($C2733="","",VLOOKUP(VLOOKUP($C2733,Baux!$A:$K,3,FALSE),Locataires!$A:$I,2,FALSE))</f>
        <v/>
      </c>
      <c r="F2733" t="str">
        <f>IF($C2733="","",VLOOKUP($C2733,Baux!$A:$K,8,FALSE))</f>
        <v/>
      </c>
      <c r="G2733" s="12" t="str">
        <f>IF(OR($A2733="",$F2733=""),"",DATE(YEAR($A2733),MONTH($A2733),$F2733))</f>
        <v/>
      </c>
      <c r="H2733" s="13" t="str">
        <f>IF($C2733="","",VLOOKUP($C2733,Baux!$A:$K,6,FALSE))</f>
        <v/>
      </c>
      <c r="I2733" s="13" t="str">
        <f>IF($C2733="","",VLOOKUP($C2733,Baux!$A:$K,7,FALSE))</f>
        <v/>
      </c>
      <c r="J2733" s="13" t="str">
        <f>IF($C2733="","",$H2733+$I2733)</f>
        <v/>
      </c>
      <c r="K2733" s="13" t="str">
        <f>IF($C2733="","",SUMIFS(Banque_Transactions!$E:$E,Banque_Transactions!$G:$G,$C2733&amp;"-"&amp;$B2733))</f>
        <v/>
      </c>
      <c r="L2733" s="13" t="str">
        <f>IF($C2733="","",$J2733-$K2733)</f>
        <v/>
      </c>
      <c r="M2733" t="str">
        <f>IF($C2733="","",IF($L2733&lt;=0,"Payé",IF($K2733=0,"Impayé","Partiel")))</f>
        <v/>
      </c>
    </row>
    <row r="2734" spans="1:13" ht="15">
      <c r="A2734" s="17"/>
      <c r="B2734" t="str">
        <f>IF($A2734="","",YEAR($A2734)*100+MONTH($A2734))</f>
        <v/>
      </c>
      <c r="D2734" t="str">
        <f>IF($C2734="","",VLOOKUP($C2734,Baux!$A:$K,2,FALSE))</f>
        <v/>
      </c>
      <c r="E2734" t="str">
        <f>IF($C2734="","",VLOOKUP(VLOOKUP($C2734,Baux!$A:$K,3,FALSE),Locataires!$A:$I,2,FALSE))</f>
        <v/>
      </c>
      <c r="F2734" t="str">
        <f>IF($C2734="","",VLOOKUP($C2734,Baux!$A:$K,8,FALSE))</f>
        <v/>
      </c>
      <c r="G2734" s="12" t="str">
        <f>IF(OR($A2734="",$F2734=""),"",DATE(YEAR($A2734),MONTH($A2734),$F2734))</f>
        <v/>
      </c>
      <c r="H2734" s="13" t="str">
        <f>IF($C2734="","",VLOOKUP($C2734,Baux!$A:$K,6,FALSE))</f>
        <v/>
      </c>
      <c r="I2734" s="13" t="str">
        <f>IF($C2734="","",VLOOKUP($C2734,Baux!$A:$K,7,FALSE))</f>
        <v/>
      </c>
      <c r="J2734" s="13" t="str">
        <f>IF($C2734="","",$H2734+$I2734)</f>
        <v/>
      </c>
      <c r="K2734" s="13" t="str">
        <f>IF($C2734="","",SUMIFS(Banque_Transactions!$E:$E,Banque_Transactions!$G:$G,$C2734&amp;"-"&amp;$B2734))</f>
        <v/>
      </c>
      <c r="L2734" s="13" t="str">
        <f>IF($C2734="","",$J2734-$K2734)</f>
        <v/>
      </c>
      <c r="M2734" t="str">
        <f>IF($C2734="","",IF($L2734&lt;=0,"Payé",IF($K2734=0,"Impayé","Partiel")))</f>
        <v/>
      </c>
    </row>
    <row r="2735" spans="1:13" ht="15">
      <c r="A2735" s="17"/>
      <c r="B2735" t="str">
        <f>IF($A2735="","",YEAR($A2735)*100+MONTH($A2735))</f>
        <v/>
      </c>
      <c r="D2735" t="str">
        <f>IF($C2735="","",VLOOKUP($C2735,Baux!$A:$K,2,FALSE))</f>
        <v/>
      </c>
      <c r="E2735" t="str">
        <f>IF($C2735="","",VLOOKUP(VLOOKUP($C2735,Baux!$A:$K,3,FALSE),Locataires!$A:$I,2,FALSE))</f>
        <v/>
      </c>
      <c r="F2735" t="str">
        <f>IF($C2735="","",VLOOKUP($C2735,Baux!$A:$K,8,FALSE))</f>
        <v/>
      </c>
      <c r="G2735" s="12" t="str">
        <f>IF(OR($A2735="",$F2735=""),"",DATE(YEAR($A2735),MONTH($A2735),$F2735))</f>
        <v/>
      </c>
      <c r="H2735" s="13" t="str">
        <f>IF($C2735="","",VLOOKUP($C2735,Baux!$A:$K,6,FALSE))</f>
        <v/>
      </c>
      <c r="I2735" s="13" t="str">
        <f>IF($C2735="","",VLOOKUP($C2735,Baux!$A:$K,7,FALSE))</f>
        <v/>
      </c>
      <c r="J2735" s="13" t="str">
        <f>IF($C2735="","",$H2735+$I2735)</f>
        <v/>
      </c>
      <c r="K2735" s="13" t="str">
        <f>IF($C2735="","",SUMIFS(Banque_Transactions!$E:$E,Banque_Transactions!$G:$G,$C2735&amp;"-"&amp;$B2735))</f>
        <v/>
      </c>
      <c r="L2735" s="13" t="str">
        <f>IF($C2735="","",$J2735-$K2735)</f>
        <v/>
      </c>
      <c r="M2735" t="str">
        <f>IF($C2735="","",IF($L2735&lt;=0,"Payé",IF($K2735=0,"Impayé","Partiel")))</f>
        <v/>
      </c>
    </row>
    <row r="2736" spans="1:13" ht="15">
      <c r="A2736" s="17"/>
      <c r="B2736" t="str">
        <f>IF($A2736="","",YEAR($A2736)*100+MONTH($A2736))</f>
        <v/>
      </c>
      <c r="D2736" t="str">
        <f>IF($C2736="","",VLOOKUP($C2736,Baux!$A:$K,2,FALSE))</f>
        <v/>
      </c>
      <c r="E2736" t="str">
        <f>IF($C2736="","",VLOOKUP(VLOOKUP($C2736,Baux!$A:$K,3,FALSE),Locataires!$A:$I,2,FALSE))</f>
        <v/>
      </c>
      <c r="F2736" t="str">
        <f>IF($C2736="","",VLOOKUP($C2736,Baux!$A:$K,8,FALSE))</f>
        <v/>
      </c>
      <c r="G2736" s="12" t="str">
        <f>IF(OR($A2736="",$F2736=""),"",DATE(YEAR($A2736),MONTH($A2736),$F2736))</f>
        <v/>
      </c>
      <c r="H2736" s="13" t="str">
        <f>IF($C2736="","",VLOOKUP($C2736,Baux!$A:$K,6,FALSE))</f>
        <v/>
      </c>
      <c r="I2736" s="13" t="str">
        <f>IF($C2736="","",VLOOKUP($C2736,Baux!$A:$K,7,FALSE))</f>
        <v/>
      </c>
      <c r="J2736" s="13" t="str">
        <f>IF($C2736="","",$H2736+$I2736)</f>
        <v/>
      </c>
      <c r="K2736" s="13" t="str">
        <f>IF($C2736="","",SUMIFS(Banque_Transactions!$E:$E,Banque_Transactions!$G:$G,$C2736&amp;"-"&amp;$B2736))</f>
        <v/>
      </c>
      <c r="L2736" s="13" t="str">
        <f>IF($C2736="","",$J2736-$K2736)</f>
        <v/>
      </c>
      <c r="M2736" t="str">
        <f>IF($C2736="","",IF($L2736&lt;=0,"Payé",IF($K2736=0,"Impayé","Partiel")))</f>
        <v/>
      </c>
    </row>
    <row r="2737" spans="1:13" ht="15">
      <c r="A2737" s="17"/>
      <c r="B2737" t="str">
        <f>IF($A2737="","",YEAR($A2737)*100+MONTH($A2737))</f>
        <v/>
      </c>
      <c r="D2737" t="str">
        <f>IF($C2737="","",VLOOKUP($C2737,Baux!$A:$K,2,FALSE))</f>
        <v/>
      </c>
      <c r="E2737" t="str">
        <f>IF($C2737="","",VLOOKUP(VLOOKUP($C2737,Baux!$A:$K,3,FALSE),Locataires!$A:$I,2,FALSE))</f>
        <v/>
      </c>
      <c r="F2737" t="str">
        <f>IF($C2737="","",VLOOKUP($C2737,Baux!$A:$K,8,FALSE))</f>
        <v/>
      </c>
      <c r="G2737" s="12" t="str">
        <f>IF(OR($A2737="",$F2737=""),"",DATE(YEAR($A2737),MONTH($A2737),$F2737))</f>
        <v/>
      </c>
      <c r="H2737" s="13" t="str">
        <f>IF($C2737="","",VLOOKUP($C2737,Baux!$A:$K,6,FALSE))</f>
        <v/>
      </c>
      <c r="I2737" s="13" t="str">
        <f>IF($C2737="","",VLOOKUP($C2737,Baux!$A:$K,7,FALSE))</f>
        <v/>
      </c>
      <c r="J2737" s="13" t="str">
        <f>IF($C2737="","",$H2737+$I2737)</f>
        <v/>
      </c>
      <c r="K2737" s="13" t="str">
        <f>IF($C2737="","",SUMIFS(Banque_Transactions!$E:$E,Banque_Transactions!$G:$G,$C2737&amp;"-"&amp;$B2737))</f>
        <v/>
      </c>
      <c r="L2737" s="13" t="str">
        <f>IF($C2737="","",$J2737-$K2737)</f>
        <v/>
      </c>
      <c r="M2737" t="str">
        <f>IF($C2737="","",IF($L2737&lt;=0,"Payé",IF($K2737=0,"Impayé","Partiel")))</f>
        <v/>
      </c>
    </row>
    <row r="2738" spans="1:13" ht="15">
      <c r="A2738" s="17"/>
      <c r="B2738" t="str">
        <f>IF($A2738="","",YEAR($A2738)*100+MONTH($A2738))</f>
        <v/>
      </c>
      <c r="D2738" t="str">
        <f>IF($C2738="","",VLOOKUP($C2738,Baux!$A:$K,2,FALSE))</f>
        <v/>
      </c>
      <c r="E2738" t="str">
        <f>IF($C2738="","",VLOOKUP(VLOOKUP($C2738,Baux!$A:$K,3,FALSE),Locataires!$A:$I,2,FALSE))</f>
        <v/>
      </c>
      <c r="F2738" t="str">
        <f>IF($C2738="","",VLOOKUP($C2738,Baux!$A:$K,8,FALSE))</f>
        <v/>
      </c>
      <c r="G2738" s="12" t="str">
        <f>IF(OR($A2738="",$F2738=""),"",DATE(YEAR($A2738),MONTH($A2738),$F2738))</f>
        <v/>
      </c>
      <c r="H2738" s="13" t="str">
        <f>IF($C2738="","",VLOOKUP($C2738,Baux!$A:$K,6,FALSE))</f>
        <v/>
      </c>
      <c r="I2738" s="13" t="str">
        <f>IF($C2738="","",VLOOKUP($C2738,Baux!$A:$K,7,FALSE))</f>
        <v/>
      </c>
      <c r="J2738" s="13" t="str">
        <f>IF($C2738="","",$H2738+$I2738)</f>
        <v/>
      </c>
      <c r="K2738" s="13" t="str">
        <f>IF($C2738="","",SUMIFS(Banque_Transactions!$E:$E,Banque_Transactions!$G:$G,$C2738&amp;"-"&amp;$B2738))</f>
        <v/>
      </c>
      <c r="L2738" s="13" t="str">
        <f>IF($C2738="","",$J2738-$K2738)</f>
        <v/>
      </c>
      <c r="M2738" t="str">
        <f>IF($C2738="","",IF($L2738&lt;=0,"Payé",IF($K2738=0,"Impayé","Partiel")))</f>
        <v/>
      </c>
    </row>
    <row r="2739" spans="1:13" ht="15">
      <c r="A2739" s="17"/>
      <c r="B2739" t="str">
        <f>IF($A2739="","",YEAR($A2739)*100+MONTH($A2739))</f>
        <v/>
      </c>
      <c r="D2739" t="str">
        <f>IF($C2739="","",VLOOKUP($C2739,Baux!$A:$K,2,FALSE))</f>
        <v/>
      </c>
      <c r="E2739" t="str">
        <f>IF($C2739="","",VLOOKUP(VLOOKUP($C2739,Baux!$A:$K,3,FALSE),Locataires!$A:$I,2,FALSE))</f>
        <v/>
      </c>
      <c r="F2739" t="str">
        <f>IF($C2739="","",VLOOKUP($C2739,Baux!$A:$K,8,FALSE))</f>
        <v/>
      </c>
      <c r="G2739" s="12" t="str">
        <f>IF(OR($A2739="",$F2739=""),"",DATE(YEAR($A2739),MONTH($A2739),$F2739))</f>
        <v/>
      </c>
      <c r="H2739" s="13" t="str">
        <f>IF($C2739="","",VLOOKUP($C2739,Baux!$A:$K,6,FALSE))</f>
        <v/>
      </c>
      <c r="I2739" s="13" t="str">
        <f>IF($C2739="","",VLOOKUP($C2739,Baux!$A:$K,7,FALSE))</f>
        <v/>
      </c>
      <c r="J2739" s="13" t="str">
        <f>IF($C2739="","",$H2739+$I2739)</f>
        <v/>
      </c>
      <c r="K2739" s="13" t="str">
        <f>IF($C2739="","",SUMIFS(Banque_Transactions!$E:$E,Banque_Transactions!$G:$G,$C2739&amp;"-"&amp;$B2739))</f>
        <v/>
      </c>
      <c r="L2739" s="13" t="str">
        <f>IF($C2739="","",$J2739-$K2739)</f>
        <v/>
      </c>
      <c r="M2739" t="str">
        <f>IF($C2739="","",IF($L2739&lt;=0,"Payé",IF($K2739=0,"Impayé","Partiel")))</f>
        <v/>
      </c>
    </row>
    <row r="2740" spans="1:13" ht="15">
      <c r="A2740" s="17"/>
      <c r="B2740" t="str">
        <f>IF($A2740="","",YEAR($A2740)*100+MONTH($A2740))</f>
        <v/>
      </c>
      <c r="D2740" t="str">
        <f>IF($C2740="","",VLOOKUP($C2740,Baux!$A:$K,2,FALSE))</f>
        <v/>
      </c>
      <c r="E2740" t="str">
        <f>IF($C2740="","",VLOOKUP(VLOOKUP($C2740,Baux!$A:$K,3,FALSE),Locataires!$A:$I,2,FALSE))</f>
        <v/>
      </c>
      <c r="F2740" t="str">
        <f>IF($C2740="","",VLOOKUP($C2740,Baux!$A:$K,8,FALSE))</f>
        <v/>
      </c>
      <c r="G2740" s="12" t="str">
        <f>IF(OR($A2740="",$F2740=""),"",DATE(YEAR($A2740),MONTH($A2740),$F2740))</f>
        <v/>
      </c>
      <c r="H2740" s="13" t="str">
        <f>IF($C2740="","",VLOOKUP($C2740,Baux!$A:$K,6,FALSE))</f>
        <v/>
      </c>
      <c r="I2740" s="13" t="str">
        <f>IF($C2740="","",VLOOKUP($C2740,Baux!$A:$K,7,FALSE))</f>
        <v/>
      </c>
      <c r="J2740" s="13" t="str">
        <f>IF($C2740="","",$H2740+$I2740)</f>
        <v/>
      </c>
      <c r="K2740" s="13" t="str">
        <f>IF($C2740="","",SUMIFS(Banque_Transactions!$E:$E,Banque_Transactions!$G:$G,$C2740&amp;"-"&amp;$B2740))</f>
        <v/>
      </c>
      <c r="L2740" s="13" t="str">
        <f>IF($C2740="","",$J2740-$K2740)</f>
        <v/>
      </c>
      <c r="M2740" t="str">
        <f>IF($C2740="","",IF($L2740&lt;=0,"Payé",IF($K2740=0,"Impayé","Partiel")))</f>
        <v/>
      </c>
    </row>
    <row r="2741" spans="1:13" ht="15">
      <c r="A2741" s="17"/>
      <c r="B2741" t="str">
        <f>IF($A2741="","",YEAR($A2741)*100+MONTH($A2741))</f>
        <v/>
      </c>
      <c r="D2741" t="str">
        <f>IF($C2741="","",VLOOKUP($C2741,Baux!$A:$K,2,FALSE))</f>
        <v/>
      </c>
      <c r="E2741" t="str">
        <f>IF($C2741="","",VLOOKUP(VLOOKUP($C2741,Baux!$A:$K,3,FALSE),Locataires!$A:$I,2,FALSE))</f>
        <v/>
      </c>
      <c r="F2741" t="str">
        <f>IF($C2741="","",VLOOKUP($C2741,Baux!$A:$K,8,FALSE))</f>
        <v/>
      </c>
      <c r="G2741" s="12" t="str">
        <f>IF(OR($A2741="",$F2741=""),"",DATE(YEAR($A2741),MONTH($A2741),$F2741))</f>
        <v/>
      </c>
      <c r="H2741" s="13" t="str">
        <f>IF($C2741="","",VLOOKUP($C2741,Baux!$A:$K,6,FALSE))</f>
        <v/>
      </c>
      <c r="I2741" s="13" t="str">
        <f>IF($C2741="","",VLOOKUP($C2741,Baux!$A:$K,7,FALSE))</f>
        <v/>
      </c>
      <c r="J2741" s="13" t="str">
        <f>IF($C2741="","",$H2741+$I2741)</f>
        <v/>
      </c>
      <c r="K2741" s="13" t="str">
        <f>IF($C2741="","",SUMIFS(Banque_Transactions!$E:$E,Banque_Transactions!$G:$G,$C2741&amp;"-"&amp;$B2741))</f>
        <v/>
      </c>
      <c r="L2741" s="13" t="str">
        <f>IF($C2741="","",$J2741-$K2741)</f>
        <v/>
      </c>
      <c r="M2741" t="str">
        <f>IF($C2741="","",IF($L2741&lt;=0,"Payé",IF($K2741=0,"Impayé","Partiel")))</f>
        <v/>
      </c>
    </row>
    <row r="2742" spans="1:13" ht="15">
      <c r="A2742" s="17"/>
      <c r="B2742" t="str">
        <f>IF($A2742="","",YEAR($A2742)*100+MONTH($A2742))</f>
        <v/>
      </c>
      <c r="D2742" t="str">
        <f>IF($C2742="","",VLOOKUP($C2742,Baux!$A:$K,2,FALSE))</f>
        <v/>
      </c>
      <c r="E2742" t="str">
        <f>IF($C2742="","",VLOOKUP(VLOOKUP($C2742,Baux!$A:$K,3,FALSE),Locataires!$A:$I,2,FALSE))</f>
        <v/>
      </c>
      <c r="F2742" t="str">
        <f>IF($C2742="","",VLOOKUP($C2742,Baux!$A:$K,8,FALSE))</f>
        <v/>
      </c>
      <c r="G2742" s="12" t="str">
        <f>IF(OR($A2742="",$F2742=""),"",DATE(YEAR($A2742),MONTH($A2742),$F2742))</f>
        <v/>
      </c>
      <c r="H2742" s="13" t="str">
        <f>IF($C2742="","",VLOOKUP($C2742,Baux!$A:$K,6,FALSE))</f>
        <v/>
      </c>
      <c r="I2742" s="13" t="str">
        <f>IF($C2742="","",VLOOKUP($C2742,Baux!$A:$K,7,FALSE))</f>
        <v/>
      </c>
      <c r="J2742" s="13" t="str">
        <f>IF($C2742="","",$H2742+$I2742)</f>
        <v/>
      </c>
      <c r="K2742" s="13" t="str">
        <f>IF($C2742="","",SUMIFS(Banque_Transactions!$E:$E,Banque_Transactions!$G:$G,$C2742&amp;"-"&amp;$B2742))</f>
        <v/>
      </c>
      <c r="L2742" s="13" t="str">
        <f>IF($C2742="","",$J2742-$K2742)</f>
        <v/>
      </c>
      <c r="M2742" t="str">
        <f>IF($C2742="","",IF($L2742&lt;=0,"Payé",IF($K2742=0,"Impayé","Partiel")))</f>
        <v/>
      </c>
    </row>
    <row r="2743" spans="1:13" ht="15">
      <c r="A2743" s="17"/>
      <c r="B2743" t="str">
        <f>IF($A2743="","",YEAR($A2743)*100+MONTH($A2743))</f>
        <v/>
      </c>
      <c r="D2743" t="str">
        <f>IF($C2743="","",VLOOKUP($C2743,Baux!$A:$K,2,FALSE))</f>
        <v/>
      </c>
      <c r="E2743" t="str">
        <f>IF($C2743="","",VLOOKUP(VLOOKUP($C2743,Baux!$A:$K,3,FALSE),Locataires!$A:$I,2,FALSE))</f>
        <v/>
      </c>
      <c r="F2743" t="str">
        <f>IF($C2743="","",VLOOKUP($C2743,Baux!$A:$K,8,FALSE))</f>
        <v/>
      </c>
      <c r="G2743" s="12" t="str">
        <f>IF(OR($A2743="",$F2743=""),"",DATE(YEAR($A2743),MONTH($A2743),$F2743))</f>
        <v/>
      </c>
      <c r="H2743" s="13" t="str">
        <f>IF($C2743="","",VLOOKUP($C2743,Baux!$A:$K,6,FALSE))</f>
        <v/>
      </c>
      <c r="I2743" s="13" t="str">
        <f>IF($C2743="","",VLOOKUP($C2743,Baux!$A:$K,7,FALSE))</f>
        <v/>
      </c>
      <c r="J2743" s="13" t="str">
        <f>IF($C2743="","",$H2743+$I2743)</f>
        <v/>
      </c>
      <c r="K2743" s="13" t="str">
        <f>IF($C2743="","",SUMIFS(Banque_Transactions!$E:$E,Banque_Transactions!$G:$G,$C2743&amp;"-"&amp;$B2743))</f>
        <v/>
      </c>
      <c r="L2743" s="13" t="str">
        <f>IF($C2743="","",$J2743-$K2743)</f>
        <v/>
      </c>
      <c r="M2743" t="str">
        <f>IF($C2743="","",IF($L2743&lt;=0,"Payé",IF($K2743=0,"Impayé","Partiel")))</f>
        <v/>
      </c>
    </row>
    <row r="2744" spans="1:13" ht="15">
      <c r="A2744" s="17"/>
      <c r="B2744" t="str">
        <f>IF($A2744="","",YEAR($A2744)*100+MONTH($A2744))</f>
        <v/>
      </c>
      <c r="D2744" t="str">
        <f>IF($C2744="","",VLOOKUP($C2744,Baux!$A:$K,2,FALSE))</f>
        <v/>
      </c>
      <c r="E2744" t="str">
        <f>IF($C2744="","",VLOOKUP(VLOOKUP($C2744,Baux!$A:$K,3,FALSE),Locataires!$A:$I,2,FALSE))</f>
        <v/>
      </c>
      <c r="F2744" t="str">
        <f>IF($C2744="","",VLOOKUP($C2744,Baux!$A:$K,8,FALSE))</f>
        <v/>
      </c>
      <c r="G2744" s="12" t="str">
        <f>IF(OR($A2744="",$F2744=""),"",DATE(YEAR($A2744),MONTH($A2744),$F2744))</f>
        <v/>
      </c>
      <c r="H2744" s="13" t="str">
        <f>IF($C2744="","",VLOOKUP($C2744,Baux!$A:$K,6,FALSE))</f>
        <v/>
      </c>
      <c r="I2744" s="13" t="str">
        <f>IF($C2744="","",VLOOKUP($C2744,Baux!$A:$K,7,FALSE))</f>
        <v/>
      </c>
      <c r="J2744" s="13" t="str">
        <f>IF($C2744="","",$H2744+$I2744)</f>
        <v/>
      </c>
      <c r="K2744" s="13" t="str">
        <f>IF($C2744="","",SUMIFS(Banque_Transactions!$E:$E,Banque_Transactions!$G:$G,$C2744&amp;"-"&amp;$B2744))</f>
        <v/>
      </c>
      <c r="L2744" s="13" t="str">
        <f>IF($C2744="","",$J2744-$K2744)</f>
        <v/>
      </c>
      <c r="M2744" t="str">
        <f>IF($C2744="","",IF($L2744&lt;=0,"Payé",IF($K2744=0,"Impayé","Partiel")))</f>
        <v/>
      </c>
    </row>
    <row r="2745" spans="1:13" ht="15">
      <c r="A2745" s="17"/>
      <c r="B2745" t="str">
        <f>IF($A2745="","",YEAR($A2745)*100+MONTH($A2745))</f>
        <v/>
      </c>
      <c r="D2745" t="str">
        <f>IF($C2745="","",VLOOKUP($C2745,Baux!$A:$K,2,FALSE))</f>
        <v/>
      </c>
      <c r="E2745" t="str">
        <f>IF($C2745="","",VLOOKUP(VLOOKUP($C2745,Baux!$A:$K,3,FALSE),Locataires!$A:$I,2,FALSE))</f>
        <v/>
      </c>
      <c r="F2745" t="str">
        <f>IF($C2745="","",VLOOKUP($C2745,Baux!$A:$K,8,FALSE))</f>
        <v/>
      </c>
      <c r="G2745" s="12" t="str">
        <f>IF(OR($A2745="",$F2745=""),"",DATE(YEAR($A2745),MONTH($A2745),$F2745))</f>
        <v/>
      </c>
      <c r="H2745" s="13" t="str">
        <f>IF($C2745="","",VLOOKUP($C2745,Baux!$A:$K,6,FALSE))</f>
        <v/>
      </c>
      <c r="I2745" s="13" t="str">
        <f>IF($C2745="","",VLOOKUP($C2745,Baux!$A:$K,7,FALSE))</f>
        <v/>
      </c>
      <c r="J2745" s="13" t="str">
        <f>IF($C2745="","",$H2745+$I2745)</f>
        <v/>
      </c>
      <c r="K2745" s="13" t="str">
        <f>IF($C2745="","",SUMIFS(Banque_Transactions!$E:$E,Banque_Transactions!$G:$G,$C2745&amp;"-"&amp;$B2745))</f>
        <v/>
      </c>
      <c r="L2745" s="13" t="str">
        <f>IF($C2745="","",$J2745-$K2745)</f>
        <v/>
      </c>
      <c r="M2745" t="str">
        <f>IF($C2745="","",IF($L2745&lt;=0,"Payé",IF($K2745=0,"Impayé","Partiel")))</f>
        <v/>
      </c>
    </row>
    <row r="2746" spans="1:13" ht="15">
      <c r="A2746" s="17"/>
      <c r="B2746" t="str">
        <f>IF($A2746="","",YEAR($A2746)*100+MONTH($A2746))</f>
        <v/>
      </c>
      <c r="D2746" t="str">
        <f>IF($C2746="","",VLOOKUP($C2746,Baux!$A:$K,2,FALSE))</f>
        <v/>
      </c>
      <c r="E2746" t="str">
        <f>IF($C2746="","",VLOOKUP(VLOOKUP($C2746,Baux!$A:$K,3,FALSE),Locataires!$A:$I,2,FALSE))</f>
        <v/>
      </c>
      <c r="F2746" t="str">
        <f>IF($C2746="","",VLOOKUP($C2746,Baux!$A:$K,8,FALSE))</f>
        <v/>
      </c>
      <c r="G2746" s="12" t="str">
        <f>IF(OR($A2746="",$F2746=""),"",DATE(YEAR($A2746),MONTH($A2746),$F2746))</f>
        <v/>
      </c>
      <c r="H2746" s="13" t="str">
        <f>IF($C2746="","",VLOOKUP($C2746,Baux!$A:$K,6,FALSE))</f>
        <v/>
      </c>
      <c r="I2746" s="13" t="str">
        <f>IF($C2746="","",VLOOKUP($C2746,Baux!$A:$K,7,FALSE))</f>
        <v/>
      </c>
      <c r="J2746" s="13" t="str">
        <f>IF($C2746="","",$H2746+$I2746)</f>
        <v/>
      </c>
      <c r="K2746" s="13" t="str">
        <f>IF($C2746="","",SUMIFS(Banque_Transactions!$E:$E,Banque_Transactions!$G:$G,$C2746&amp;"-"&amp;$B2746))</f>
        <v/>
      </c>
      <c r="L2746" s="13" t="str">
        <f>IF($C2746="","",$J2746-$K2746)</f>
        <v/>
      </c>
      <c r="M2746" t="str">
        <f>IF($C2746="","",IF($L2746&lt;=0,"Payé",IF($K2746=0,"Impayé","Partiel")))</f>
        <v/>
      </c>
    </row>
    <row r="2747" spans="1:13" ht="15">
      <c r="A2747" s="17"/>
      <c r="B2747" t="str">
        <f>IF($A2747="","",YEAR($A2747)*100+MONTH($A2747))</f>
        <v/>
      </c>
      <c r="D2747" t="str">
        <f>IF($C2747="","",VLOOKUP($C2747,Baux!$A:$K,2,FALSE))</f>
        <v/>
      </c>
      <c r="E2747" t="str">
        <f>IF($C2747="","",VLOOKUP(VLOOKUP($C2747,Baux!$A:$K,3,FALSE),Locataires!$A:$I,2,FALSE))</f>
        <v/>
      </c>
      <c r="F2747" t="str">
        <f>IF($C2747="","",VLOOKUP($C2747,Baux!$A:$K,8,FALSE))</f>
        <v/>
      </c>
      <c r="G2747" s="12" t="str">
        <f>IF(OR($A2747="",$F2747=""),"",DATE(YEAR($A2747),MONTH($A2747),$F2747))</f>
        <v/>
      </c>
      <c r="H2747" s="13" t="str">
        <f>IF($C2747="","",VLOOKUP($C2747,Baux!$A:$K,6,FALSE))</f>
        <v/>
      </c>
      <c r="I2747" s="13" t="str">
        <f>IF($C2747="","",VLOOKUP($C2747,Baux!$A:$K,7,FALSE))</f>
        <v/>
      </c>
      <c r="J2747" s="13" t="str">
        <f>IF($C2747="","",$H2747+$I2747)</f>
        <v/>
      </c>
      <c r="K2747" s="13" t="str">
        <f>IF($C2747="","",SUMIFS(Banque_Transactions!$E:$E,Banque_Transactions!$G:$G,$C2747&amp;"-"&amp;$B2747))</f>
        <v/>
      </c>
      <c r="L2747" s="13" t="str">
        <f>IF($C2747="","",$J2747-$K2747)</f>
        <v/>
      </c>
      <c r="M2747" t="str">
        <f>IF($C2747="","",IF($L2747&lt;=0,"Payé",IF($K2747=0,"Impayé","Partiel")))</f>
        <v/>
      </c>
    </row>
    <row r="2748" spans="1:13" ht="15">
      <c r="A2748" s="17"/>
      <c r="B2748" t="str">
        <f>IF($A2748="","",YEAR($A2748)*100+MONTH($A2748))</f>
        <v/>
      </c>
      <c r="D2748" t="str">
        <f>IF($C2748="","",VLOOKUP($C2748,Baux!$A:$K,2,FALSE))</f>
        <v/>
      </c>
      <c r="E2748" t="str">
        <f>IF($C2748="","",VLOOKUP(VLOOKUP($C2748,Baux!$A:$K,3,FALSE),Locataires!$A:$I,2,FALSE))</f>
        <v/>
      </c>
      <c r="F2748" t="str">
        <f>IF($C2748="","",VLOOKUP($C2748,Baux!$A:$K,8,FALSE))</f>
        <v/>
      </c>
      <c r="G2748" s="12" t="str">
        <f>IF(OR($A2748="",$F2748=""),"",DATE(YEAR($A2748),MONTH($A2748),$F2748))</f>
        <v/>
      </c>
      <c r="H2748" s="13" t="str">
        <f>IF($C2748="","",VLOOKUP($C2748,Baux!$A:$K,6,FALSE))</f>
        <v/>
      </c>
      <c r="I2748" s="13" t="str">
        <f>IF($C2748="","",VLOOKUP($C2748,Baux!$A:$K,7,FALSE))</f>
        <v/>
      </c>
      <c r="J2748" s="13" t="str">
        <f>IF($C2748="","",$H2748+$I2748)</f>
        <v/>
      </c>
      <c r="K2748" s="13" t="str">
        <f>IF($C2748="","",SUMIFS(Banque_Transactions!$E:$E,Banque_Transactions!$G:$G,$C2748&amp;"-"&amp;$B2748))</f>
        <v/>
      </c>
      <c r="L2748" s="13" t="str">
        <f>IF($C2748="","",$J2748-$K2748)</f>
        <v/>
      </c>
      <c r="M2748" t="str">
        <f>IF($C2748="","",IF($L2748&lt;=0,"Payé",IF($K2748=0,"Impayé","Partiel")))</f>
        <v/>
      </c>
    </row>
    <row r="2749" spans="1:13" ht="15">
      <c r="A2749" s="17"/>
      <c r="B2749" t="str">
        <f>IF($A2749="","",YEAR($A2749)*100+MONTH($A2749))</f>
        <v/>
      </c>
      <c r="D2749" t="str">
        <f>IF($C2749="","",VLOOKUP($C2749,Baux!$A:$K,2,FALSE))</f>
        <v/>
      </c>
      <c r="E2749" t="str">
        <f>IF($C2749="","",VLOOKUP(VLOOKUP($C2749,Baux!$A:$K,3,FALSE),Locataires!$A:$I,2,FALSE))</f>
        <v/>
      </c>
      <c r="F2749" t="str">
        <f>IF($C2749="","",VLOOKUP($C2749,Baux!$A:$K,8,FALSE))</f>
        <v/>
      </c>
      <c r="G2749" s="12" t="str">
        <f>IF(OR($A2749="",$F2749=""),"",DATE(YEAR($A2749),MONTH($A2749),$F2749))</f>
        <v/>
      </c>
      <c r="H2749" s="13" t="str">
        <f>IF($C2749="","",VLOOKUP($C2749,Baux!$A:$K,6,FALSE))</f>
        <v/>
      </c>
      <c r="I2749" s="13" t="str">
        <f>IF($C2749="","",VLOOKUP($C2749,Baux!$A:$K,7,FALSE))</f>
        <v/>
      </c>
      <c r="J2749" s="13" t="str">
        <f>IF($C2749="","",$H2749+$I2749)</f>
        <v/>
      </c>
      <c r="K2749" s="13" t="str">
        <f>IF($C2749="","",SUMIFS(Banque_Transactions!$E:$E,Banque_Transactions!$G:$G,$C2749&amp;"-"&amp;$B2749))</f>
        <v/>
      </c>
      <c r="L2749" s="13" t="str">
        <f>IF($C2749="","",$J2749-$K2749)</f>
        <v/>
      </c>
      <c r="M2749" t="str">
        <f>IF($C2749="","",IF($L2749&lt;=0,"Payé",IF($K2749=0,"Impayé","Partiel")))</f>
        <v/>
      </c>
    </row>
    <row r="2750" spans="1:13" ht="15">
      <c r="A2750" s="17"/>
      <c r="B2750" t="str">
        <f>IF($A2750="","",YEAR($A2750)*100+MONTH($A2750))</f>
        <v/>
      </c>
      <c r="D2750" t="str">
        <f>IF($C2750="","",VLOOKUP($C2750,Baux!$A:$K,2,FALSE))</f>
        <v/>
      </c>
      <c r="E2750" t="str">
        <f>IF($C2750="","",VLOOKUP(VLOOKUP($C2750,Baux!$A:$K,3,FALSE),Locataires!$A:$I,2,FALSE))</f>
        <v/>
      </c>
      <c r="F2750" t="str">
        <f>IF($C2750="","",VLOOKUP($C2750,Baux!$A:$K,8,FALSE))</f>
        <v/>
      </c>
      <c r="G2750" s="12" t="str">
        <f>IF(OR($A2750="",$F2750=""),"",DATE(YEAR($A2750),MONTH($A2750),$F2750))</f>
        <v/>
      </c>
      <c r="H2750" s="13" t="str">
        <f>IF($C2750="","",VLOOKUP($C2750,Baux!$A:$K,6,FALSE))</f>
        <v/>
      </c>
      <c r="I2750" s="13" t="str">
        <f>IF($C2750="","",VLOOKUP($C2750,Baux!$A:$K,7,FALSE))</f>
        <v/>
      </c>
      <c r="J2750" s="13" t="str">
        <f>IF($C2750="","",$H2750+$I2750)</f>
        <v/>
      </c>
      <c r="K2750" s="13" t="str">
        <f>IF($C2750="","",SUMIFS(Banque_Transactions!$E:$E,Banque_Transactions!$G:$G,$C2750&amp;"-"&amp;$B2750))</f>
        <v/>
      </c>
      <c r="L2750" s="13" t="str">
        <f>IF($C2750="","",$J2750-$K2750)</f>
        <v/>
      </c>
      <c r="M2750" t="str">
        <f>IF($C2750="","",IF($L2750&lt;=0,"Payé",IF($K2750=0,"Impayé","Partiel")))</f>
        <v/>
      </c>
    </row>
    <row r="2751" spans="1:13" ht="15">
      <c r="A2751" s="17"/>
      <c r="B2751" t="str">
        <f>IF($A2751="","",YEAR($A2751)*100+MONTH($A2751))</f>
        <v/>
      </c>
      <c r="D2751" t="str">
        <f>IF($C2751="","",VLOOKUP($C2751,Baux!$A:$K,2,FALSE))</f>
        <v/>
      </c>
      <c r="E2751" t="str">
        <f>IF($C2751="","",VLOOKUP(VLOOKUP($C2751,Baux!$A:$K,3,FALSE),Locataires!$A:$I,2,FALSE))</f>
        <v/>
      </c>
      <c r="F2751" t="str">
        <f>IF($C2751="","",VLOOKUP($C2751,Baux!$A:$K,8,FALSE))</f>
        <v/>
      </c>
      <c r="G2751" s="12" t="str">
        <f>IF(OR($A2751="",$F2751=""),"",DATE(YEAR($A2751),MONTH($A2751),$F2751))</f>
        <v/>
      </c>
      <c r="H2751" s="13" t="str">
        <f>IF($C2751="","",VLOOKUP($C2751,Baux!$A:$K,6,FALSE))</f>
        <v/>
      </c>
      <c r="I2751" s="13" t="str">
        <f>IF($C2751="","",VLOOKUP($C2751,Baux!$A:$K,7,FALSE))</f>
        <v/>
      </c>
      <c r="J2751" s="13" t="str">
        <f>IF($C2751="","",$H2751+$I2751)</f>
        <v/>
      </c>
      <c r="K2751" s="13" t="str">
        <f>IF($C2751="","",SUMIFS(Banque_Transactions!$E:$E,Banque_Transactions!$G:$G,$C2751&amp;"-"&amp;$B2751))</f>
        <v/>
      </c>
      <c r="L2751" s="13" t="str">
        <f>IF($C2751="","",$J2751-$K2751)</f>
        <v/>
      </c>
      <c r="M2751" t="str">
        <f>IF($C2751="","",IF($L2751&lt;=0,"Payé",IF($K2751=0,"Impayé","Partiel")))</f>
        <v/>
      </c>
    </row>
    <row r="2752" spans="1:13" ht="15">
      <c r="A2752" s="17"/>
      <c r="B2752" t="str">
        <f>IF($A2752="","",YEAR($A2752)*100+MONTH($A2752))</f>
        <v/>
      </c>
      <c r="D2752" t="str">
        <f>IF($C2752="","",VLOOKUP($C2752,Baux!$A:$K,2,FALSE))</f>
        <v/>
      </c>
      <c r="E2752" t="str">
        <f>IF($C2752="","",VLOOKUP(VLOOKUP($C2752,Baux!$A:$K,3,FALSE),Locataires!$A:$I,2,FALSE))</f>
        <v/>
      </c>
      <c r="F2752" t="str">
        <f>IF($C2752="","",VLOOKUP($C2752,Baux!$A:$K,8,FALSE))</f>
        <v/>
      </c>
      <c r="G2752" s="12" t="str">
        <f>IF(OR($A2752="",$F2752=""),"",DATE(YEAR($A2752),MONTH($A2752),$F2752))</f>
        <v/>
      </c>
      <c r="H2752" s="13" t="str">
        <f>IF($C2752="","",VLOOKUP($C2752,Baux!$A:$K,6,FALSE))</f>
        <v/>
      </c>
      <c r="I2752" s="13" t="str">
        <f>IF($C2752="","",VLOOKUP($C2752,Baux!$A:$K,7,FALSE))</f>
        <v/>
      </c>
      <c r="J2752" s="13" t="str">
        <f>IF($C2752="","",$H2752+$I2752)</f>
        <v/>
      </c>
      <c r="K2752" s="13" t="str">
        <f>IF($C2752="","",SUMIFS(Banque_Transactions!$E:$E,Banque_Transactions!$G:$G,$C2752&amp;"-"&amp;$B2752))</f>
        <v/>
      </c>
      <c r="L2752" s="13" t="str">
        <f>IF($C2752="","",$J2752-$K2752)</f>
        <v/>
      </c>
      <c r="M2752" t="str">
        <f>IF($C2752="","",IF($L2752&lt;=0,"Payé",IF($K2752=0,"Impayé","Partiel")))</f>
        <v/>
      </c>
    </row>
    <row r="2753" spans="1:13" ht="15">
      <c r="A2753" s="17"/>
      <c r="B2753" t="str">
        <f>IF($A2753="","",YEAR($A2753)*100+MONTH($A2753))</f>
        <v/>
      </c>
      <c r="D2753" t="str">
        <f>IF($C2753="","",VLOOKUP($C2753,Baux!$A:$K,2,FALSE))</f>
        <v/>
      </c>
      <c r="E2753" t="str">
        <f>IF($C2753="","",VLOOKUP(VLOOKUP($C2753,Baux!$A:$K,3,FALSE),Locataires!$A:$I,2,FALSE))</f>
        <v/>
      </c>
      <c r="F2753" t="str">
        <f>IF($C2753="","",VLOOKUP($C2753,Baux!$A:$K,8,FALSE))</f>
        <v/>
      </c>
      <c r="G2753" s="12" t="str">
        <f>IF(OR($A2753="",$F2753=""),"",DATE(YEAR($A2753),MONTH($A2753),$F2753))</f>
        <v/>
      </c>
      <c r="H2753" s="13" t="str">
        <f>IF($C2753="","",VLOOKUP($C2753,Baux!$A:$K,6,FALSE))</f>
        <v/>
      </c>
      <c r="I2753" s="13" t="str">
        <f>IF($C2753="","",VLOOKUP($C2753,Baux!$A:$K,7,FALSE))</f>
        <v/>
      </c>
      <c r="J2753" s="13" t="str">
        <f>IF($C2753="","",$H2753+$I2753)</f>
        <v/>
      </c>
      <c r="K2753" s="13" t="str">
        <f>IF($C2753="","",SUMIFS(Banque_Transactions!$E:$E,Banque_Transactions!$G:$G,$C2753&amp;"-"&amp;$B2753))</f>
        <v/>
      </c>
      <c r="L2753" s="13" t="str">
        <f>IF($C2753="","",$J2753-$K2753)</f>
        <v/>
      </c>
      <c r="M2753" t="str">
        <f>IF($C2753="","",IF($L2753&lt;=0,"Payé",IF($K2753=0,"Impayé","Partiel")))</f>
        <v/>
      </c>
    </row>
    <row r="2754" spans="1:13" ht="15">
      <c r="A2754" s="17"/>
      <c r="B2754" t="str">
        <f>IF($A2754="","",YEAR($A2754)*100+MONTH($A2754))</f>
        <v/>
      </c>
      <c r="D2754" t="str">
        <f>IF($C2754="","",VLOOKUP($C2754,Baux!$A:$K,2,FALSE))</f>
        <v/>
      </c>
      <c r="E2754" t="str">
        <f>IF($C2754="","",VLOOKUP(VLOOKUP($C2754,Baux!$A:$K,3,FALSE),Locataires!$A:$I,2,FALSE))</f>
        <v/>
      </c>
      <c r="F2754" t="str">
        <f>IF($C2754="","",VLOOKUP($C2754,Baux!$A:$K,8,FALSE))</f>
        <v/>
      </c>
      <c r="G2754" s="12" t="str">
        <f>IF(OR($A2754="",$F2754=""),"",DATE(YEAR($A2754),MONTH($A2754),$F2754))</f>
        <v/>
      </c>
      <c r="H2754" s="13" t="str">
        <f>IF($C2754="","",VLOOKUP($C2754,Baux!$A:$K,6,FALSE))</f>
        <v/>
      </c>
      <c r="I2754" s="13" t="str">
        <f>IF($C2754="","",VLOOKUP($C2754,Baux!$A:$K,7,FALSE))</f>
        <v/>
      </c>
      <c r="J2754" s="13" t="str">
        <f>IF($C2754="","",$H2754+$I2754)</f>
        <v/>
      </c>
      <c r="K2754" s="13" t="str">
        <f>IF($C2754="","",SUMIFS(Banque_Transactions!$E:$E,Banque_Transactions!$G:$G,$C2754&amp;"-"&amp;$B2754))</f>
        <v/>
      </c>
      <c r="L2754" s="13" t="str">
        <f>IF($C2754="","",$J2754-$K2754)</f>
        <v/>
      </c>
      <c r="M2754" t="str">
        <f>IF($C2754="","",IF($L2754&lt;=0,"Payé",IF($K2754=0,"Impayé","Partiel")))</f>
        <v/>
      </c>
    </row>
    <row r="2755" spans="1:13" ht="15">
      <c r="A2755" s="17"/>
      <c r="B2755" t="str">
        <f>IF($A2755="","",YEAR($A2755)*100+MONTH($A2755))</f>
        <v/>
      </c>
      <c r="D2755" t="str">
        <f>IF($C2755="","",VLOOKUP($C2755,Baux!$A:$K,2,FALSE))</f>
        <v/>
      </c>
      <c r="E2755" t="str">
        <f>IF($C2755="","",VLOOKUP(VLOOKUP($C2755,Baux!$A:$K,3,FALSE),Locataires!$A:$I,2,FALSE))</f>
        <v/>
      </c>
      <c r="F2755" t="str">
        <f>IF($C2755="","",VLOOKUP($C2755,Baux!$A:$K,8,FALSE))</f>
        <v/>
      </c>
      <c r="G2755" s="12" t="str">
        <f>IF(OR($A2755="",$F2755=""),"",DATE(YEAR($A2755),MONTH($A2755),$F2755))</f>
        <v/>
      </c>
      <c r="H2755" s="13" t="str">
        <f>IF($C2755="","",VLOOKUP($C2755,Baux!$A:$K,6,FALSE))</f>
        <v/>
      </c>
      <c r="I2755" s="13" t="str">
        <f>IF($C2755="","",VLOOKUP($C2755,Baux!$A:$K,7,FALSE))</f>
        <v/>
      </c>
      <c r="J2755" s="13" t="str">
        <f>IF($C2755="","",$H2755+$I2755)</f>
        <v/>
      </c>
      <c r="K2755" s="13" t="str">
        <f>IF($C2755="","",SUMIFS(Banque_Transactions!$E:$E,Banque_Transactions!$G:$G,$C2755&amp;"-"&amp;$B2755))</f>
        <v/>
      </c>
      <c r="L2755" s="13" t="str">
        <f>IF($C2755="","",$J2755-$K2755)</f>
        <v/>
      </c>
      <c r="M2755" t="str">
        <f>IF($C2755="","",IF($L2755&lt;=0,"Payé",IF($K2755=0,"Impayé","Partiel")))</f>
        <v/>
      </c>
    </row>
    <row r="2756" spans="1:13" ht="15">
      <c r="A2756" s="17"/>
      <c r="B2756" t="str">
        <f>IF($A2756="","",YEAR($A2756)*100+MONTH($A2756))</f>
        <v/>
      </c>
      <c r="D2756" t="str">
        <f>IF($C2756="","",VLOOKUP($C2756,Baux!$A:$K,2,FALSE))</f>
        <v/>
      </c>
      <c r="E2756" t="str">
        <f>IF($C2756="","",VLOOKUP(VLOOKUP($C2756,Baux!$A:$K,3,FALSE),Locataires!$A:$I,2,FALSE))</f>
        <v/>
      </c>
      <c r="F2756" t="str">
        <f>IF($C2756="","",VLOOKUP($C2756,Baux!$A:$K,8,FALSE))</f>
        <v/>
      </c>
      <c r="G2756" s="12" t="str">
        <f>IF(OR($A2756="",$F2756=""),"",DATE(YEAR($A2756),MONTH($A2756),$F2756))</f>
        <v/>
      </c>
      <c r="H2756" s="13" t="str">
        <f>IF($C2756="","",VLOOKUP($C2756,Baux!$A:$K,6,FALSE))</f>
        <v/>
      </c>
      <c r="I2756" s="13" t="str">
        <f>IF($C2756="","",VLOOKUP($C2756,Baux!$A:$K,7,FALSE))</f>
        <v/>
      </c>
      <c r="J2756" s="13" t="str">
        <f>IF($C2756="","",$H2756+$I2756)</f>
        <v/>
      </c>
      <c r="K2756" s="13" t="str">
        <f>IF($C2756="","",SUMIFS(Banque_Transactions!$E:$E,Banque_Transactions!$G:$G,$C2756&amp;"-"&amp;$B2756))</f>
        <v/>
      </c>
      <c r="L2756" s="13" t="str">
        <f>IF($C2756="","",$J2756-$K2756)</f>
        <v/>
      </c>
      <c r="M2756" t="str">
        <f>IF($C2756="","",IF($L2756&lt;=0,"Payé",IF($K2756=0,"Impayé","Partiel")))</f>
        <v/>
      </c>
    </row>
    <row r="2757" spans="1:13" ht="15">
      <c r="A2757" s="17"/>
      <c r="B2757" t="str">
        <f>IF($A2757="","",YEAR($A2757)*100+MONTH($A2757))</f>
        <v/>
      </c>
      <c r="D2757" t="str">
        <f>IF($C2757="","",VLOOKUP($C2757,Baux!$A:$K,2,FALSE))</f>
        <v/>
      </c>
      <c r="E2757" t="str">
        <f>IF($C2757="","",VLOOKUP(VLOOKUP($C2757,Baux!$A:$K,3,FALSE),Locataires!$A:$I,2,FALSE))</f>
        <v/>
      </c>
      <c r="F2757" t="str">
        <f>IF($C2757="","",VLOOKUP($C2757,Baux!$A:$K,8,FALSE))</f>
        <v/>
      </c>
      <c r="G2757" s="12" t="str">
        <f>IF(OR($A2757="",$F2757=""),"",DATE(YEAR($A2757),MONTH($A2757),$F2757))</f>
        <v/>
      </c>
      <c r="H2757" s="13" t="str">
        <f>IF($C2757="","",VLOOKUP($C2757,Baux!$A:$K,6,FALSE))</f>
        <v/>
      </c>
      <c r="I2757" s="13" t="str">
        <f>IF($C2757="","",VLOOKUP($C2757,Baux!$A:$K,7,FALSE))</f>
        <v/>
      </c>
      <c r="J2757" s="13" t="str">
        <f>IF($C2757="","",$H2757+$I2757)</f>
        <v/>
      </c>
      <c r="K2757" s="13" t="str">
        <f>IF($C2757="","",SUMIFS(Banque_Transactions!$E:$E,Banque_Transactions!$G:$G,$C2757&amp;"-"&amp;$B2757))</f>
        <v/>
      </c>
      <c r="L2757" s="13" t="str">
        <f>IF($C2757="","",$J2757-$K2757)</f>
        <v/>
      </c>
      <c r="M2757" t="str">
        <f>IF($C2757="","",IF($L2757&lt;=0,"Payé",IF($K2757=0,"Impayé","Partiel")))</f>
        <v/>
      </c>
    </row>
    <row r="2758" spans="1:13" ht="15">
      <c r="A2758" s="17"/>
      <c r="B2758" t="str">
        <f>IF($A2758="","",YEAR($A2758)*100+MONTH($A2758))</f>
        <v/>
      </c>
      <c r="D2758" t="str">
        <f>IF($C2758="","",VLOOKUP($C2758,Baux!$A:$K,2,FALSE))</f>
        <v/>
      </c>
      <c r="E2758" t="str">
        <f>IF($C2758="","",VLOOKUP(VLOOKUP($C2758,Baux!$A:$K,3,FALSE),Locataires!$A:$I,2,FALSE))</f>
        <v/>
      </c>
      <c r="F2758" t="str">
        <f>IF($C2758="","",VLOOKUP($C2758,Baux!$A:$K,8,FALSE))</f>
        <v/>
      </c>
      <c r="G2758" s="12" t="str">
        <f>IF(OR($A2758="",$F2758=""),"",DATE(YEAR($A2758),MONTH($A2758),$F2758))</f>
        <v/>
      </c>
      <c r="H2758" s="13" t="str">
        <f>IF($C2758="","",VLOOKUP($C2758,Baux!$A:$K,6,FALSE))</f>
        <v/>
      </c>
      <c r="I2758" s="13" t="str">
        <f>IF($C2758="","",VLOOKUP($C2758,Baux!$A:$K,7,FALSE))</f>
        <v/>
      </c>
      <c r="J2758" s="13" t="str">
        <f>IF($C2758="","",$H2758+$I2758)</f>
        <v/>
      </c>
      <c r="K2758" s="13" t="str">
        <f>IF($C2758="","",SUMIFS(Banque_Transactions!$E:$E,Banque_Transactions!$G:$G,$C2758&amp;"-"&amp;$B2758))</f>
        <v/>
      </c>
      <c r="L2758" s="13" t="str">
        <f>IF($C2758="","",$J2758-$K2758)</f>
        <v/>
      </c>
      <c r="M2758" t="str">
        <f>IF($C2758="","",IF($L2758&lt;=0,"Payé",IF($K2758=0,"Impayé","Partiel")))</f>
        <v/>
      </c>
    </row>
    <row r="2759" spans="1:13" ht="15">
      <c r="A2759" s="17"/>
      <c r="B2759" t="str">
        <f>IF($A2759="","",YEAR($A2759)*100+MONTH($A2759))</f>
        <v/>
      </c>
      <c r="D2759" t="str">
        <f>IF($C2759="","",VLOOKUP($C2759,Baux!$A:$K,2,FALSE))</f>
        <v/>
      </c>
      <c r="E2759" t="str">
        <f>IF($C2759="","",VLOOKUP(VLOOKUP($C2759,Baux!$A:$K,3,FALSE),Locataires!$A:$I,2,FALSE))</f>
        <v/>
      </c>
      <c r="F2759" t="str">
        <f>IF($C2759="","",VLOOKUP($C2759,Baux!$A:$K,8,FALSE))</f>
        <v/>
      </c>
      <c r="G2759" s="12" t="str">
        <f>IF(OR($A2759="",$F2759=""),"",DATE(YEAR($A2759),MONTH($A2759),$F2759))</f>
        <v/>
      </c>
      <c r="H2759" s="13" t="str">
        <f>IF($C2759="","",VLOOKUP($C2759,Baux!$A:$K,6,FALSE))</f>
        <v/>
      </c>
      <c r="I2759" s="13" t="str">
        <f>IF($C2759="","",VLOOKUP($C2759,Baux!$A:$K,7,FALSE))</f>
        <v/>
      </c>
      <c r="J2759" s="13" t="str">
        <f>IF($C2759="","",$H2759+$I2759)</f>
        <v/>
      </c>
      <c r="K2759" s="13" t="str">
        <f>IF($C2759="","",SUMIFS(Banque_Transactions!$E:$E,Banque_Transactions!$G:$G,$C2759&amp;"-"&amp;$B2759))</f>
        <v/>
      </c>
      <c r="L2759" s="13" t="str">
        <f>IF($C2759="","",$J2759-$K2759)</f>
        <v/>
      </c>
      <c r="M2759" t="str">
        <f>IF($C2759="","",IF($L2759&lt;=0,"Payé",IF($K2759=0,"Impayé","Partiel")))</f>
        <v/>
      </c>
    </row>
    <row r="2760" spans="1:13" ht="15">
      <c r="A2760" s="17"/>
      <c r="B2760" t="str">
        <f>IF($A2760="","",YEAR($A2760)*100+MONTH($A2760))</f>
        <v/>
      </c>
      <c r="D2760" t="str">
        <f>IF($C2760="","",VLOOKUP($C2760,Baux!$A:$K,2,FALSE))</f>
        <v/>
      </c>
      <c r="E2760" t="str">
        <f>IF($C2760="","",VLOOKUP(VLOOKUP($C2760,Baux!$A:$K,3,FALSE),Locataires!$A:$I,2,FALSE))</f>
        <v/>
      </c>
      <c r="F2760" t="str">
        <f>IF($C2760="","",VLOOKUP($C2760,Baux!$A:$K,8,FALSE))</f>
        <v/>
      </c>
      <c r="G2760" s="12" t="str">
        <f>IF(OR($A2760="",$F2760=""),"",DATE(YEAR($A2760),MONTH($A2760),$F2760))</f>
        <v/>
      </c>
      <c r="H2760" s="13" t="str">
        <f>IF($C2760="","",VLOOKUP($C2760,Baux!$A:$K,6,FALSE))</f>
        <v/>
      </c>
      <c r="I2760" s="13" t="str">
        <f>IF($C2760="","",VLOOKUP($C2760,Baux!$A:$K,7,FALSE))</f>
        <v/>
      </c>
      <c r="J2760" s="13" t="str">
        <f>IF($C2760="","",$H2760+$I2760)</f>
        <v/>
      </c>
      <c r="K2760" s="13" t="str">
        <f>IF($C2760="","",SUMIFS(Banque_Transactions!$E:$E,Banque_Transactions!$G:$G,$C2760&amp;"-"&amp;$B2760))</f>
        <v/>
      </c>
      <c r="L2760" s="13" t="str">
        <f>IF($C2760="","",$J2760-$K2760)</f>
        <v/>
      </c>
      <c r="M2760" t="str">
        <f>IF($C2760="","",IF($L2760&lt;=0,"Payé",IF($K2760=0,"Impayé","Partiel")))</f>
        <v/>
      </c>
    </row>
    <row r="2761" spans="1:13" ht="15">
      <c r="A2761" s="17"/>
      <c r="B2761" t="str">
        <f>IF($A2761="","",YEAR($A2761)*100+MONTH($A2761))</f>
        <v/>
      </c>
      <c r="D2761" t="str">
        <f>IF($C2761="","",VLOOKUP($C2761,Baux!$A:$K,2,FALSE))</f>
        <v/>
      </c>
      <c r="E2761" t="str">
        <f>IF($C2761="","",VLOOKUP(VLOOKUP($C2761,Baux!$A:$K,3,FALSE),Locataires!$A:$I,2,FALSE))</f>
        <v/>
      </c>
      <c r="F2761" t="str">
        <f>IF($C2761="","",VLOOKUP($C2761,Baux!$A:$K,8,FALSE))</f>
        <v/>
      </c>
      <c r="G2761" s="12" t="str">
        <f>IF(OR($A2761="",$F2761=""),"",DATE(YEAR($A2761),MONTH($A2761),$F2761))</f>
        <v/>
      </c>
      <c r="H2761" s="13" t="str">
        <f>IF($C2761="","",VLOOKUP($C2761,Baux!$A:$K,6,FALSE))</f>
        <v/>
      </c>
      <c r="I2761" s="13" t="str">
        <f>IF($C2761="","",VLOOKUP($C2761,Baux!$A:$K,7,FALSE))</f>
        <v/>
      </c>
      <c r="J2761" s="13" t="str">
        <f>IF($C2761="","",$H2761+$I2761)</f>
        <v/>
      </c>
      <c r="K2761" s="13" t="str">
        <f>IF($C2761="","",SUMIFS(Banque_Transactions!$E:$E,Banque_Transactions!$G:$G,$C2761&amp;"-"&amp;$B2761))</f>
        <v/>
      </c>
      <c r="L2761" s="13" t="str">
        <f>IF($C2761="","",$J2761-$K2761)</f>
        <v/>
      </c>
      <c r="M2761" t="str">
        <f>IF($C2761="","",IF($L2761&lt;=0,"Payé",IF($K2761=0,"Impayé","Partiel")))</f>
        <v/>
      </c>
    </row>
    <row r="2762" spans="1:13" ht="15">
      <c r="A2762" s="17"/>
      <c r="B2762" t="str">
        <f>IF($A2762="","",YEAR($A2762)*100+MONTH($A2762))</f>
        <v/>
      </c>
      <c r="D2762" t="str">
        <f>IF($C2762="","",VLOOKUP($C2762,Baux!$A:$K,2,FALSE))</f>
        <v/>
      </c>
      <c r="E2762" t="str">
        <f>IF($C2762="","",VLOOKUP(VLOOKUP($C2762,Baux!$A:$K,3,FALSE),Locataires!$A:$I,2,FALSE))</f>
        <v/>
      </c>
      <c r="F2762" t="str">
        <f>IF($C2762="","",VLOOKUP($C2762,Baux!$A:$K,8,FALSE))</f>
        <v/>
      </c>
      <c r="G2762" s="12" t="str">
        <f>IF(OR($A2762="",$F2762=""),"",DATE(YEAR($A2762),MONTH($A2762),$F2762))</f>
        <v/>
      </c>
      <c r="H2762" s="13" t="str">
        <f>IF($C2762="","",VLOOKUP($C2762,Baux!$A:$K,6,FALSE))</f>
        <v/>
      </c>
      <c r="I2762" s="13" t="str">
        <f>IF($C2762="","",VLOOKUP($C2762,Baux!$A:$K,7,FALSE))</f>
        <v/>
      </c>
      <c r="J2762" s="13" t="str">
        <f>IF($C2762="","",$H2762+$I2762)</f>
        <v/>
      </c>
      <c r="K2762" s="13" t="str">
        <f>IF($C2762="","",SUMIFS(Banque_Transactions!$E:$E,Banque_Transactions!$G:$G,$C2762&amp;"-"&amp;$B2762))</f>
        <v/>
      </c>
      <c r="L2762" s="13" t="str">
        <f>IF($C2762="","",$J2762-$K2762)</f>
        <v/>
      </c>
      <c r="M2762" t="str">
        <f>IF($C2762="","",IF($L2762&lt;=0,"Payé",IF($K2762=0,"Impayé","Partiel")))</f>
        <v/>
      </c>
    </row>
    <row r="2763" spans="1:13" ht="15">
      <c r="A2763" s="17"/>
      <c r="B2763" t="str">
        <f>IF($A2763="","",YEAR($A2763)*100+MONTH($A2763))</f>
        <v/>
      </c>
      <c r="D2763" t="str">
        <f>IF($C2763="","",VLOOKUP($C2763,Baux!$A:$K,2,FALSE))</f>
        <v/>
      </c>
      <c r="E2763" t="str">
        <f>IF($C2763="","",VLOOKUP(VLOOKUP($C2763,Baux!$A:$K,3,FALSE),Locataires!$A:$I,2,FALSE))</f>
        <v/>
      </c>
      <c r="F2763" t="str">
        <f>IF($C2763="","",VLOOKUP($C2763,Baux!$A:$K,8,FALSE))</f>
        <v/>
      </c>
      <c r="G2763" s="12" t="str">
        <f>IF(OR($A2763="",$F2763=""),"",DATE(YEAR($A2763),MONTH($A2763),$F2763))</f>
        <v/>
      </c>
      <c r="H2763" s="13" t="str">
        <f>IF($C2763="","",VLOOKUP($C2763,Baux!$A:$K,6,FALSE))</f>
        <v/>
      </c>
      <c r="I2763" s="13" t="str">
        <f>IF($C2763="","",VLOOKUP($C2763,Baux!$A:$K,7,FALSE))</f>
        <v/>
      </c>
      <c r="J2763" s="13" t="str">
        <f>IF($C2763="","",$H2763+$I2763)</f>
        <v/>
      </c>
      <c r="K2763" s="13" t="str">
        <f>IF($C2763="","",SUMIFS(Banque_Transactions!$E:$E,Banque_Transactions!$G:$G,$C2763&amp;"-"&amp;$B2763))</f>
        <v/>
      </c>
      <c r="L2763" s="13" t="str">
        <f>IF($C2763="","",$J2763-$K2763)</f>
        <v/>
      </c>
      <c r="M2763" t="str">
        <f>IF($C2763="","",IF($L2763&lt;=0,"Payé",IF($K2763=0,"Impayé","Partiel")))</f>
        <v/>
      </c>
    </row>
    <row r="2764" spans="1:13" ht="15">
      <c r="A2764" s="17"/>
      <c r="B2764" t="str">
        <f>IF($A2764="","",YEAR($A2764)*100+MONTH($A2764))</f>
        <v/>
      </c>
      <c r="D2764" t="str">
        <f>IF($C2764="","",VLOOKUP($C2764,Baux!$A:$K,2,FALSE))</f>
        <v/>
      </c>
      <c r="E2764" t="str">
        <f>IF($C2764="","",VLOOKUP(VLOOKUP($C2764,Baux!$A:$K,3,FALSE),Locataires!$A:$I,2,FALSE))</f>
        <v/>
      </c>
      <c r="F2764" t="str">
        <f>IF($C2764="","",VLOOKUP($C2764,Baux!$A:$K,8,FALSE))</f>
        <v/>
      </c>
      <c r="G2764" s="12" t="str">
        <f>IF(OR($A2764="",$F2764=""),"",DATE(YEAR($A2764),MONTH($A2764),$F2764))</f>
        <v/>
      </c>
      <c r="H2764" s="13" t="str">
        <f>IF($C2764="","",VLOOKUP($C2764,Baux!$A:$K,6,FALSE))</f>
        <v/>
      </c>
      <c r="I2764" s="13" t="str">
        <f>IF($C2764="","",VLOOKUP($C2764,Baux!$A:$K,7,FALSE))</f>
        <v/>
      </c>
      <c r="J2764" s="13" t="str">
        <f>IF($C2764="","",$H2764+$I2764)</f>
        <v/>
      </c>
      <c r="K2764" s="13" t="str">
        <f>IF($C2764="","",SUMIFS(Banque_Transactions!$E:$E,Banque_Transactions!$G:$G,$C2764&amp;"-"&amp;$B2764))</f>
        <v/>
      </c>
      <c r="L2764" s="13" t="str">
        <f>IF($C2764="","",$J2764-$K2764)</f>
        <v/>
      </c>
      <c r="M2764" t="str">
        <f>IF($C2764="","",IF($L2764&lt;=0,"Payé",IF($K2764=0,"Impayé","Partiel")))</f>
        <v/>
      </c>
    </row>
    <row r="2765" spans="1:13" ht="15">
      <c r="A2765" s="17"/>
      <c r="B2765" t="str">
        <f>IF($A2765="","",YEAR($A2765)*100+MONTH($A2765))</f>
        <v/>
      </c>
      <c r="D2765" t="str">
        <f>IF($C2765="","",VLOOKUP($C2765,Baux!$A:$K,2,FALSE))</f>
        <v/>
      </c>
      <c r="E2765" t="str">
        <f>IF($C2765="","",VLOOKUP(VLOOKUP($C2765,Baux!$A:$K,3,FALSE),Locataires!$A:$I,2,FALSE))</f>
        <v/>
      </c>
      <c r="F2765" t="str">
        <f>IF($C2765="","",VLOOKUP($C2765,Baux!$A:$K,8,FALSE))</f>
        <v/>
      </c>
      <c r="G2765" s="12" t="str">
        <f>IF(OR($A2765="",$F2765=""),"",DATE(YEAR($A2765),MONTH($A2765),$F2765))</f>
        <v/>
      </c>
      <c r="H2765" s="13" t="str">
        <f>IF($C2765="","",VLOOKUP($C2765,Baux!$A:$K,6,FALSE))</f>
        <v/>
      </c>
      <c r="I2765" s="13" t="str">
        <f>IF($C2765="","",VLOOKUP($C2765,Baux!$A:$K,7,FALSE))</f>
        <v/>
      </c>
      <c r="J2765" s="13" t="str">
        <f>IF($C2765="","",$H2765+$I2765)</f>
        <v/>
      </c>
      <c r="K2765" s="13" t="str">
        <f>IF($C2765="","",SUMIFS(Banque_Transactions!$E:$E,Banque_Transactions!$G:$G,$C2765&amp;"-"&amp;$B2765))</f>
        <v/>
      </c>
      <c r="L2765" s="13" t="str">
        <f>IF($C2765="","",$J2765-$K2765)</f>
        <v/>
      </c>
      <c r="M2765" t="str">
        <f>IF($C2765="","",IF($L2765&lt;=0,"Payé",IF($K2765=0,"Impayé","Partiel")))</f>
        <v/>
      </c>
    </row>
    <row r="2766" spans="1:13" ht="15">
      <c r="A2766" s="17"/>
      <c r="B2766" t="str">
        <f>IF($A2766="","",YEAR($A2766)*100+MONTH($A2766))</f>
        <v/>
      </c>
      <c r="D2766" t="str">
        <f>IF($C2766="","",VLOOKUP($C2766,Baux!$A:$K,2,FALSE))</f>
        <v/>
      </c>
      <c r="E2766" t="str">
        <f>IF($C2766="","",VLOOKUP(VLOOKUP($C2766,Baux!$A:$K,3,FALSE),Locataires!$A:$I,2,FALSE))</f>
        <v/>
      </c>
      <c r="F2766" t="str">
        <f>IF($C2766="","",VLOOKUP($C2766,Baux!$A:$K,8,FALSE))</f>
        <v/>
      </c>
      <c r="G2766" s="12" t="str">
        <f>IF(OR($A2766="",$F2766=""),"",DATE(YEAR($A2766),MONTH($A2766),$F2766))</f>
        <v/>
      </c>
      <c r="H2766" s="13" t="str">
        <f>IF($C2766="","",VLOOKUP($C2766,Baux!$A:$K,6,FALSE))</f>
        <v/>
      </c>
      <c r="I2766" s="13" t="str">
        <f>IF($C2766="","",VLOOKUP($C2766,Baux!$A:$K,7,FALSE))</f>
        <v/>
      </c>
      <c r="J2766" s="13" t="str">
        <f>IF($C2766="","",$H2766+$I2766)</f>
        <v/>
      </c>
      <c r="K2766" s="13" t="str">
        <f>IF($C2766="","",SUMIFS(Banque_Transactions!$E:$E,Banque_Transactions!$G:$G,$C2766&amp;"-"&amp;$B2766))</f>
        <v/>
      </c>
      <c r="L2766" s="13" t="str">
        <f>IF($C2766="","",$J2766-$K2766)</f>
        <v/>
      </c>
      <c r="M2766" t="str">
        <f>IF($C2766="","",IF($L2766&lt;=0,"Payé",IF($K2766=0,"Impayé","Partiel")))</f>
        <v/>
      </c>
    </row>
    <row r="2767" spans="1:13" ht="15">
      <c r="A2767" s="17"/>
      <c r="B2767" t="str">
        <f>IF($A2767="","",YEAR($A2767)*100+MONTH($A2767))</f>
        <v/>
      </c>
      <c r="D2767" t="str">
        <f>IF($C2767="","",VLOOKUP($C2767,Baux!$A:$K,2,FALSE))</f>
        <v/>
      </c>
      <c r="E2767" t="str">
        <f>IF($C2767="","",VLOOKUP(VLOOKUP($C2767,Baux!$A:$K,3,FALSE),Locataires!$A:$I,2,FALSE))</f>
        <v/>
      </c>
      <c r="F2767" t="str">
        <f>IF($C2767="","",VLOOKUP($C2767,Baux!$A:$K,8,FALSE))</f>
        <v/>
      </c>
      <c r="G2767" s="12" t="str">
        <f>IF(OR($A2767="",$F2767=""),"",DATE(YEAR($A2767),MONTH($A2767),$F2767))</f>
        <v/>
      </c>
      <c r="H2767" s="13" t="str">
        <f>IF($C2767="","",VLOOKUP($C2767,Baux!$A:$K,6,FALSE))</f>
        <v/>
      </c>
      <c r="I2767" s="13" t="str">
        <f>IF($C2767="","",VLOOKUP($C2767,Baux!$A:$K,7,FALSE))</f>
        <v/>
      </c>
      <c r="J2767" s="13" t="str">
        <f>IF($C2767="","",$H2767+$I2767)</f>
        <v/>
      </c>
      <c r="K2767" s="13" t="str">
        <f>IF($C2767="","",SUMIFS(Banque_Transactions!$E:$E,Banque_Transactions!$G:$G,$C2767&amp;"-"&amp;$B2767))</f>
        <v/>
      </c>
      <c r="L2767" s="13" t="str">
        <f>IF($C2767="","",$J2767-$K2767)</f>
        <v/>
      </c>
      <c r="M2767" t="str">
        <f>IF($C2767="","",IF($L2767&lt;=0,"Payé",IF($K2767=0,"Impayé","Partiel")))</f>
        <v/>
      </c>
    </row>
    <row r="2768" spans="1:13" ht="15">
      <c r="A2768" s="17"/>
      <c r="B2768" t="str">
        <f>IF($A2768="","",YEAR($A2768)*100+MONTH($A2768))</f>
        <v/>
      </c>
      <c r="D2768" t="str">
        <f>IF($C2768="","",VLOOKUP($C2768,Baux!$A:$K,2,FALSE))</f>
        <v/>
      </c>
      <c r="E2768" t="str">
        <f>IF($C2768="","",VLOOKUP(VLOOKUP($C2768,Baux!$A:$K,3,FALSE),Locataires!$A:$I,2,FALSE))</f>
        <v/>
      </c>
      <c r="F2768" t="str">
        <f>IF($C2768="","",VLOOKUP($C2768,Baux!$A:$K,8,FALSE))</f>
        <v/>
      </c>
      <c r="G2768" s="12" t="str">
        <f>IF(OR($A2768="",$F2768=""),"",DATE(YEAR($A2768),MONTH($A2768),$F2768))</f>
        <v/>
      </c>
      <c r="H2768" s="13" t="str">
        <f>IF($C2768="","",VLOOKUP($C2768,Baux!$A:$K,6,FALSE))</f>
        <v/>
      </c>
      <c r="I2768" s="13" t="str">
        <f>IF($C2768="","",VLOOKUP($C2768,Baux!$A:$K,7,FALSE))</f>
        <v/>
      </c>
      <c r="J2768" s="13" t="str">
        <f>IF($C2768="","",$H2768+$I2768)</f>
        <v/>
      </c>
      <c r="K2768" s="13" t="str">
        <f>IF($C2768="","",SUMIFS(Banque_Transactions!$E:$E,Banque_Transactions!$G:$G,$C2768&amp;"-"&amp;$B2768))</f>
        <v/>
      </c>
      <c r="L2768" s="13" t="str">
        <f>IF($C2768="","",$J2768-$K2768)</f>
        <v/>
      </c>
      <c r="M2768" t="str">
        <f>IF($C2768="","",IF($L2768&lt;=0,"Payé",IF($K2768=0,"Impayé","Partiel")))</f>
        <v/>
      </c>
    </row>
    <row r="2769" spans="1:13" ht="15">
      <c r="A2769" s="17"/>
      <c r="B2769" t="str">
        <f>IF($A2769="","",YEAR($A2769)*100+MONTH($A2769))</f>
        <v/>
      </c>
      <c r="D2769" t="str">
        <f>IF($C2769="","",VLOOKUP($C2769,Baux!$A:$K,2,FALSE))</f>
        <v/>
      </c>
      <c r="E2769" t="str">
        <f>IF($C2769="","",VLOOKUP(VLOOKUP($C2769,Baux!$A:$K,3,FALSE),Locataires!$A:$I,2,FALSE))</f>
        <v/>
      </c>
      <c r="F2769" t="str">
        <f>IF($C2769="","",VLOOKUP($C2769,Baux!$A:$K,8,FALSE))</f>
        <v/>
      </c>
      <c r="G2769" s="12" t="str">
        <f>IF(OR($A2769="",$F2769=""),"",DATE(YEAR($A2769),MONTH($A2769),$F2769))</f>
        <v/>
      </c>
      <c r="H2769" s="13" t="str">
        <f>IF($C2769="","",VLOOKUP($C2769,Baux!$A:$K,6,FALSE))</f>
        <v/>
      </c>
      <c r="I2769" s="13" t="str">
        <f>IF($C2769="","",VLOOKUP($C2769,Baux!$A:$K,7,FALSE))</f>
        <v/>
      </c>
      <c r="J2769" s="13" t="str">
        <f>IF($C2769="","",$H2769+$I2769)</f>
        <v/>
      </c>
      <c r="K2769" s="13" t="str">
        <f>IF($C2769="","",SUMIFS(Banque_Transactions!$E:$E,Banque_Transactions!$G:$G,$C2769&amp;"-"&amp;$B2769))</f>
        <v/>
      </c>
      <c r="L2769" s="13" t="str">
        <f>IF($C2769="","",$J2769-$K2769)</f>
        <v/>
      </c>
      <c r="M2769" t="str">
        <f>IF($C2769="","",IF($L2769&lt;=0,"Payé",IF($K2769=0,"Impayé","Partiel")))</f>
        <v/>
      </c>
    </row>
    <row r="2770" spans="1:13" ht="15">
      <c r="A2770" s="17"/>
      <c r="B2770" t="str">
        <f>IF($A2770="","",YEAR($A2770)*100+MONTH($A2770))</f>
        <v/>
      </c>
      <c r="D2770" t="str">
        <f>IF($C2770="","",VLOOKUP($C2770,Baux!$A:$K,2,FALSE))</f>
        <v/>
      </c>
      <c r="E2770" t="str">
        <f>IF($C2770="","",VLOOKUP(VLOOKUP($C2770,Baux!$A:$K,3,FALSE),Locataires!$A:$I,2,FALSE))</f>
        <v/>
      </c>
      <c r="F2770" t="str">
        <f>IF($C2770="","",VLOOKUP($C2770,Baux!$A:$K,8,FALSE))</f>
        <v/>
      </c>
      <c r="G2770" s="12" t="str">
        <f>IF(OR($A2770="",$F2770=""),"",DATE(YEAR($A2770),MONTH($A2770),$F2770))</f>
        <v/>
      </c>
      <c r="H2770" s="13" t="str">
        <f>IF($C2770="","",VLOOKUP($C2770,Baux!$A:$K,6,FALSE))</f>
        <v/>
      </c>
      <c r="I2770" s="13" t="str">
        <f>IF($C2770="","",VLOOKUP($C2770,Baux!$A:$K,7,FALSE))</f>
        <v/>
      </c>
      <c r="J2770" s="13" t="str">
        <f>IF($C2770="","",$H2770+$I2770)</f>
        <v/>
      </c>
      <c r="K2770" s="13" t="str">
        <f>IF($C2770="","",SUMIFS(Banque_Transactions!$E:$E,Banque_Transactions!$G:$G,$C2770&amp;"-"&amp;$B2770))</f>
        <v/>
      </c>
      <c r="L2770" s="13" t="str">
        <f>IF($C2770="","",$J2770-$K2770)</f>
        <v/>
      </c>
      <c r="M2770" t="str">
        <f>IF($C2770="","",IF($L2770&lt;=0,"Payé",IF($K2770=0,"Impayé","Partiel")))</f>
        <v/>
      </c>
    </row>
    <row r="2771" spans="1:13" ht="15">
      <c r="A2771" s="17"/>
      <c r="B2771" t="str">
        <f>IF($A2771="","",YEAR($A2771)*100+MONTH($A2771))</f>
        <v/>
      </c>
      <c r="D2771" t="str">
        <f>IF($C2771="","",VLOOKUP($C2771,Baux!$A:$K,2,FALSE))</f>
        <v/>
      </c>
      <c r="E2771" t="str">
        <f>IF($C2771="","",VLOOKUP(VLOOKUP($C2771,Baux!$A:$K,3,FALSE),Locataires!$A:$I,2,FALSE))</f>
        <v/>
      </c>
      <c r="F2771" t="str">
        <f>IF($C2771="","",VLOOKUP($C2771,Baux!$A:$K,8,FALSE))</f>
        <v/>
      </c>
      <c r="G2771" s="12" t="str">
        <f>IF(OR($A2771="",$F2771=""),"",DATE(YEAR($A2771),MONTH($A2771),$F2771))</f>
        <v/>
      </c>
      <c r="H2771" s="13" t="str">
        <f>IF($C2771="","",VLOOKUP($C2771,Baux!$A:$K,6,FALSE))</f>
        <v/>
      </c>
      <c r="I2771" s="13" t="str">
        <f>IF($C2771="","",VLOOKUP($C2771,Baux!$A:$K,7,FALSE))</f>
        <v/>
      </c>
      <c r="J2771" s="13" t="str">
        <f>IF($C2771="","",$H2771+$I2771)</f>
        <v/>
      </c>
      <c r="K2771" s="13" t="str">
        <f>IF($C2771="","",SUMIFS(Banque_Transactions!$E:$E,Banque_Transactions!$G:$G,$C2771&amp;"-"&amp;$B2771))</f>
        <v/>
      </c>
      <c r="L2771" s="13" t="str">
        <f>IF($C2771="","",$J2771-$K2771)</f>
        <v/>
      </c>
      <c r="M2771" t="str">
        <f>IF($C2771="","",IF($L2771&lt;=0,"Payé",IF($K2771=0,"Impayé","Partiel")))</f>
        <v/>
      </c>
    </row>
    <row r="2772" spans="1:13" ht="15">
      <c r="A2772" s="17"/>
      <c r="B2772" t="str">
        <f>IF($A2772="","",YEAR($A2772)*100+MONTH($A2772))</f>
        <v/>
      </c>
      <c r="D2772" t="str">
        <f>IF($C2772="","",VLOOKUP($C2772,Baux!$A:$K,2,FALSE))</f>
        <v/>
      </c>
      <c r="E2772" t="str">
        <f>IF($C2772="","",VLOOKUP(VLOOKUP($C2772,Baux!$A:$K,3,FALSE),Locataires!$A:$I,2,FALSE))</f>
        <v/>
      </c>
      <c r="F2772" t="str">
        <f>IF($C2772="","",VLOOKUP($C2772,Baux!$A:$K,8,FALSE))</f>
        <v/>
      </c>
      <c r="G2772" s="12" t="str">
        <f>IF(OR($A2772="",$F2772=""),"",DATE(YEAR($A2772),MONTH($A2772),$F2772))</f>
        <v/>
      </c>
      <c r="H2772" s="13" t="str">
        <f>IF($C2772="","",VLOOKUP($C2772,Baux!$A:$K,6,FALSE))</f>
        <v/>
      </c>
      <c r="I2772" s="13" t="str">
        <f>IF($C2772="","",VLOOKUP($C2772,Baux!$A:$K,7,FALSE))</f>
        <v/>
      </c>
      <c r="J2772" s="13" t="str">
        <f>IF($C2772="","",$H2772+$I2772)</f>
        <v/>
      </c>
      <c r="K2772" s="13" t="str">
        <f>IF($C2772="","",SUMIFS(Banque_Transactions!$E:$E,Banque_Transactions!$G:$G,$C2772&amp;"-"&amp;$B2772))</f>
        <v/>
      </c>
      <c r="L2772" s="13" t="str">
        <f>IF($C2772="","",$J2772-$K2772)</f>
        <v/>
      </c>
      <c r="M2772" t="str">
        <f>IF($C2772="","",IF($L2772&lt;=0,"Payé",IF($K2772=0,"Impayé","Partiel")))</f>
        <v/>
      </c>
    </row>
    <row r="2773" spans="1:13" ht="15">
      <c r="A2773" s="17"/>
      <c r="B2773" t="str">
        <f>IF($A2773="","",YEAR($A2773)*100+MONTH($A2773))</f>
        <v/>
      </c>
      <c r="D2773" t="str">
        <f>IF($C2773="","",VLOOKUP($C2773,Baux!$A:$K,2,FALSE))</f>
        <v/>
      </c>
      <c r="E2773" t="str">
        <f>IF($C2773="","",VLOOKUP(VLOOKUP($C2773,Baux!$A:$K,3,FALSE),Locataires!$A:$I,2,FALSE))</f>
        <v/>
      </c>
      <c r="F2773" t="str">
        <f>IF($C2773="","",VLOOKUP($C2773,Baux!$A:$K,8,FALSE))</f>
        <v/>
      </c>
      <c r="G2773" s="12" t="str">
        <f>IF(OR($A2773="",$F2773=""),"",DATE(YEAR($A2773),MONTH($A2773),$F2773))</f>
        <v/>
      </c>
      <c r="H2773" s="13" t="str">
        <f>IF($C2773="","",VLOOKUP($C2773,Baux!$A:$K,6,FALSE))</f>
        <v/>
      </c>
      <c r="I2773" s="13" t="str">
        <f>IF($C2773="","",VLOOKUP($C2773,Baux!$A:$K,7,FALSE))</f>
        <v/>
      </c>
      <c r="J2773" s="13" t="str">
        <f>IF($C2773="","",$H2773+$I2773)</f>
        <v/>
      </c>
      <c r="K2773" s="13" t="str">
        <f>IF($C2773="","",SUMIFS(Banque_Transactions!$E:$E,Banque_Transactions!$G:$G,$C2773&amp;"-"&amp;$B2773))</f>
        <v/>
      </c>
      <c r="L2773" s="13" t="str">
        <f>IF($C2773="","",$J2773-$K2773)</f>
        <v/>
      </c>
      <c r="M2773" t="str">
        <f>IF($C2773="","",IF($L2773&lt;=0,"Payé",IF($K2773=0,"Impayé","Partiel")))</f>
        <v/>
      </c>
    </row>
    <row r="2774" spans="1:13" ht="15">
      <c r="A2774" s="17"/>
      <c r="B2774" t="str">
        <f>IF($A2774="","",YEAR($A2774)*100+MONTH($A2774))</f>
        <v/>
      </c>
      <c r="D2774" t="str">
        <f>IF($C2774="","",VLOOKUP($C2774,Baux!$A:$K,2,FALSE))</f>
        <v/>
      </c>
      <c r="E2774" t="str">
        <f>IF($C2774="","",VLOOKUP(VLOOKUP($C2774,Baux!$A:$K,3,FALSE),Locataires!$A:$I,2,FALSE))</f>
        <v/>
      </c>
      <c r="F2774" t="str">
        <f>IF($C2774="","",VLOOKUP($C2774,Baux!$A:$K,8,FALSE))</f>
        <v/>
      </c>
      <c r="G2774" s="12" t="str">
        <f>IF(OR($A2774="",$F2774=""),"",DATE(YEAR($A2774),MONTH($A2774),$F2774))</f>
        <v/>
      </c>
      <c r="H2774" s="13" t="str">
        <f>IF($C2774="","",VLOOKUP($C2774,Baux!$A:$K,6,FALSE))</f>
        <v/>
      </c>
      <c r="I2774" s="13" t="str">
        <f>IF($C2774="","",VLOOKUP($C2774,Baux!$A:$K,7,FALSE))</f>
        <v/>
      </c>
      <c r="J2774" s="13" t="str">
        <f>IF($C2774="","",$H2774+$I2774)</f>
        <v/>
      </c>
      <c r="K2774" s="13" t="str">
        <f>IF($C2774="","",SUMIFS(Banque_Transactions!$E:$E,Banque_Transactions!$G:$G,$C2774&amp;"-"&amp;$B2774))</f>
        <v/>
      </c>
      <c r="L2774" s="13" t="str">
        <f>IF($C2774="","",$J2774-$K2774)</f>
        <v/>
      </c>
      <c r="M2774" t="str">
        <f>IF($C2774="","",IF($L2774&lt;=0,"Payé",IF($K2774=0,"Impayé","Partiel")))</f>
        <v/>
      </c>
    </row>
    <row r="2775" spans="1:13" ht="15">
      <c r="A2775" s="17"/>
      <c r="B2775" t="str">
        <f>IF($A2775="","",YEAR($A2775)*100+MONTH($A2775))</f>
        <v/>
      </c>
      <c r="D2775" t="str">
        <f>IF($C2775="","",VLOOKUP($C2775,Baux!$A:$K,2,FALSE))</f>
        <v/>
      </c>
      <c r="E2775" t="str">
        <f>IF($C2775="","",VLOOKUP(VLOOKUP($C2775,Baux!$A:$K,3,FALSE),Locataires!$A:$I,2,FALSE))</f>
        <v/>
      </c>
      <c r="F2775" t="str">
        <f>IF($C2775="","",VLOOKUP($C2775,Baux!$A:$K,8,FALSE))</f>
        <v/>
      </c>
      <c r="G2775" s="12" t="str">
        <f>IF(OR($A2775="",$F2775=""),"",DATE(YEAR($A2775),MONTH($A2775),$F2775))</f>
        <v/>
      </c>
      <c r="H2775" s="13" t="str">
        <f>IF($C2775="","",VLOOKUP($C2775,Baux!$A:$K,6,FALSE))</f>
        <v/>
      </c>
      <c r="I2775" s="13" t="str">
        <f>IF($C2775="","",VLOOKUP($C2775,Baux!$A:$K,7,FALSE))</f>
        <v/>
      </c>
      <c r="J2775" s="13" t="str">
        <f>IF($C2775="","",$H2775+$I2775)</f>
        <v/>
      </c>
      <c r="K2775" s="13" t="str">
        <f>IF($C2775="","",SUMIFS(Banque_Transactions!$E:$E,Banque_Transactions!$G:$G,$C2775&amp;"-"&amp;$B2775))</f>
        <v/>
      </c>
      <c r="L2775" s="13" t="str">
        <f>IF($C2775="","",$J2775-$K2775)</f>
        <v/>
      </c>
      <c r="M2775" t="str">
        <f>IF($C2775="","",IF($L2775&lt;=0,"Payé",IF($K2775=0,"Impayé","Partiel")))</f>
        <v/>
      </c>
    </row>
    <row r="2776" spans="1:13" ht="15">
      <c r="A2776" s="17"/>
      <c r="B2776" t="str">
        <f>IF($A2776="","",YEAR($A2776)*100+MONTH($A2776))</f>
        <v/>
      </c>
      <c r="D2776" t="str">
        <f>IF($C2776="","",VLOOKUP($C2776,Baux!$A:$K,2,FALSE))</f>
        <v/>
      </c>
      <c r="E2776" t="str">
        <f>IF($C2776="","",VLOOKUP(VLOOKUP($C2776,Baux!$A:$K,3,FALSE),Locataires!$A:$I,2,FALSE))</f>
        <v/>
      </c>
      <c r="F2776" t="str">
        <f>IF($C2776="","",VLOOKUP($C2776,Baux!$A:$K,8,FALSE))</f>
        <v/>
      </c>
      <c r="G2776" s="12" t="str">
        <f>IF(OR($A2776="",$F2776=""),"",DATE(YEAR($A2776),MONTH($A2776),$F2776))</f>
        <v/>
      </c>
      <c r="H2776" s="13" t="str">
        <f>IF($C2776="","",VLOOKUP($C2776,Baux!$A:$K,6,FALSE))</f>
        <v/>
      </c>
      <c r="I2776" s="13" t="str">
        <f>IF($C2776="","",VLOOKUP($C2776,Baux!$A:$K,7,FALSE))</f>
        <v/>
      </c>
      <c r="J2776" s="13" t="str">
        <f>IF($C2776="","",$H2776+$I2776)</f>
        <v/>
      </c>
      <c r="K2776" s="13" t="str">
        <f>IF($C2776="","",SUMIFS(Banque_Transactions!$E:$E,Banque_Transactions!$G:$G,$C2776&amp;"-"&amp;$B2776))</f>
        <v/>
      </c>
      <c r="L2776" s="13" t="str">
        <f>IF($C2776="","",$J2776-$K2776)</f>
        <v/>
      </c>
      <c r="M2776" t="str">
        <f>IF($C2776="","",IF($L2776&lt;=0,"Payé",IF($K2776=0,"Impayé","Partiel")))</f>
        <v/>
      </c>
    </row>
    <row r="2777" spans="1:13" ht="15">
      <c r="A2777" s="17"/>
      <c r="B2777" t="str">
        <f>IF($A2777="","",YEAR($A2777)*100+MONTH($A2777))</f>
        <v/>
      </c>
      <c r="D2777" t="str">
        <f>IF($C2777="","",VLOOKUP($C2777,Baux!$A:$K,2,FALSE))</f>
        <v/>
      </c>
      <c r="E2777" t="str">
        <f>IF($C2777="","",VLOOKUP(VLOOKUP($C2777,Baux!$A:$K,3,FALSE),Locataires!$A:$I,2,FALSE))</f>
        <v/>
      </c>
      <c r="F2777" t="str">
        <f>IF($C2777="","",VLOOKUP($C2777,Baux!$A:$K,8,FALSE))</f>
        <v/>
      </c>
      <c r="G2777" s="12" t="str">
        <f>IF(OR($A2777="",$F2777=""),"",DATE(YEAR($A2777),MONTH($A2777),$F2777))</f>
        <v/>
      </c>
      <c r="H2777" s="13" t="str">
        <f>IF($C2777="","",VLOOKUP($C2777,Baux!$A:$K,6,FALSE))</f>
        <v/>
      </c>
      <c r="I2777" s="13" t="str">
        <f>IF($C2777="","",VLOOKUP($C2777,Baux!$A:$K,7,FALSE))</f>
        <v/>
      </c>
      <c r="J2777" s="13" t="str">
        <f>IF($C2777="","",$H2777+$I2777)</f>
        <v/>
      </c>
      <c r="K2777" s="13" t="str">
        <f>IF($C2777="","",SUMIFS(Banque_Transactions!$E:$E,Banque_Transactions!$G:$G,$C2777&amp;"-"&amp;$B2777))</f>
        <v/>
      </c>
      <c r="L2777" s="13" t="str">
        <f>IF($C2777="","",$J2777-$K2777)</f>
        <v/>
      </c>
      <c r="M2777" t="str">
        <f>IF($C2777="","",IF($L2777&lt;=0,"Payé",IF($K2777=0,"Impayé","Partiel")))</f>
        <v/>
      </c>
    </row>
    <row r="2778" spans="1:13" ht="15">
      <c r="A2778" s="17"/>
      <c r="B2778" t="str">
        <f>IF($A2778="","",YEAR($A2778)*100+MONTH($A2778))</f>
        <v/>
      </c>
      <c r="D2778" t="str">
        <f>IF($C2778="","",VLOOKUP($C2778,Baux!$A:$K,2,FALSE))</f>
        <v/>
      </c>
      <c r="E2778" t="str">
        <f>IF($C2778="","",VLOOKUP(VLOOKUP($C2778,Baux!$A:$K,3,FALSE),Locataires!$A:$I,2,FALSE))</f>
        <v/>
      </c>
      <c r="F2778" t="str">
        <f>IF($C2778="","",VLOOKUP($C2778,Baux!$A:$K,8,FALSE))</f>
        <v/>
      </c>
      <c r="G2778" s="12" t="str">
        <f>IF(OR($A2778="",$F2778=""),"",DATE(YEAR($A2778),MONTH($A2778),$F2778))</f>
        <v/>
      </c>
      <c r="H2778" s="13" t="str">
        <f>IF($C2778="","",VLOOKUP($C2778,Baux!$A:$K,6,FALSE))</f>
        <v/>
      </c>
      <c r="I2778" s="13" t="str">
        <f>IF($C2778="","",VLOOKUP($C2778,Baux!$A:$K,7,FALSE))</f>
        <v/>
      </c>
      <c r="J2778" s="13" t="str">
        <f>IF($C2778="","",$H2778+$I2778)</f>
        <v/>
      </c>
      <c r="K2778" s="13" t="str">
        <f>IF($C2778="","",SUMIFS(Banque_Transactions!$E:$E,Banque_Transactions!$G:$G,$C2778&amp;"-"&amp;$B2778))</f>
        <v/>
      </c>
      <c r="L2778" s="13" t="str">
        <f>IF($C2778="","",$J2778-$K2778)</f>
        <v/>
      </c>
      <c r="M2778" t="str">
        <f>IF($C2778="","",IF($L2778&lt;=0,"Payé",IF($K2778=0,"Impayé","Partiel")))</f>
        <v/>
      </c>
    </row>
    <row r="2779" spans="1:13" ht="15">
      <c r="A2779" s="17"/>
      <c r="B2779" t="str">
        <f>IF($A2779="","",YEAR($A2779)*100+MONTH($A2779))</f>
        <v/>
      </c>
      <c r="D2779" t="str">
        <f>IF($C2779="","",VLOOKUP($C2779,Baux!$A:$K,2,FALSE))</f>
        <v/>
      </c>
      <c r="E2779" t="str">
        <f>IF($C2779="","",VLOOKUP(VLOOKUP($C2779,Baux!$A:$K,3,FALSE),Locataires!$A:$I,2,FALSE))</f>
        <v/>
      </c>
      <c r="F2779" t="str">
        <f>IF($C2779="","",VLOOKUP($C2779,Baux!$A:$K,8,FALSE))</f>
        <v/>
      </c>
      <c r="G2779" s="12" t="str">
        <f>IF(OR($A2779="",$F2779=""),"",DATE(YEAR($A2779),MONTH($A2779),$F2779))</f>
        <v/>
      </c>
      <c r="H2779" s="13" t="str">
        <f>IF($C2779="","",VLOOKUP($C2779,Baux!$A:$K,6,FALSE))</f>
        <v/>
      </c>
      <c r="I2779" s="13" t="str">
        <f>IF($C2779="","",VLOOKUP($C2779,Baux!$A:$K,7,FALSE))</f>
        <v/>
      </c>
      <c r="J2779" s="13" t="str">
        <f>IF($C2779="","",$H2779+$I2779)</f>
        <v/>
      </c>
      <c r="K2779" s="13" t="str">
        <f>IF($C2779="","",SUMIFS(Banque_Transactions!$E:$E,Banque_Transactions!$G:$G,$C2779&amp;"-"&amp;$B2779))</f>
        <v/>
      </c>
      <c r="L2779" s="13" t="str">
        <f>IF($C2779="","",$J2779-$K2779)</f>
        <v/>
      </c>
      <c r="M2779" t="str">
        <f>IF($C2779="","",IF($L2779&lt;=0,"Payé",IF($K2779=0,"Impayé","Partiel")))</f>
        <v/>
      </c>
    </row>
    <row r="2780" spans="1:13" ht="15">
      <c r="A2780" s="17"/>
      <c r="B2780" t="str">
        <f>IF($A2780="","",YEAR($A2780)*100+MONTH($A2780))</f>
        <v/>
      </c>
      <c r="D2780" t="str">
        <f>IF($C2780="","",VLOOKUP($C2780,Baux!$A:$K,2,FALSE))</f>
        <v/>
      </c>
      <c r="E2780" t="str">
        <f>IF($C2780="","",VLOOKUP(VLOOKUP($C2780,Baux!$A:$K,3,FALSE),Locataires!$A:$I,2,FALSE))</f>
        <v/>
      </c>
      <c r="F2780" t="str">
        <f>IF($C2780="","",VLOOKUP($C2780,Baux!$A:$K,8,FALSE))</f>
        <v/>
      </c>
      <c r="G2780" s="12" t="str">
        <f>IF(OR($A2780="",$F2780=""),"",DATE(YEAR($A2780),MONTH($A2780),$F2780))</f>
        <v/>
      </c>
      <c r="H2780" s="13" t="str">
        <f>IF($C2780="","",VLOOKUP($C2780,Baux!$A:$K,6,FALSE))</f>
        <v/>
      </c>
      <c r="I2780" s="13" t="str">
        <f>IF($C2780="","",VLOOKUP($C2780,Baux!$A:$K,7,FALSE))</f>
        <v/>
      </c>
      <c r="J2780" s="13" t="str">
        <f>IF($C2780="","",$H2780+$I2780)</f>
        <v/>
      </c>
      <c r="K2780" s="13" t="str">
        <f>IF($C2780="","",SUMIFS(Banque_Transactions!$E:$E,Banque_Transactions!$G:$G,$C2780&amp;"-"&amp;$B2780))</f>
        <v/>
      </c>
      <c r="L2780" s="13" t="str">
        <f>IF($C2780="","",$J2780-$K2780)</f>
        <v/>
      </c>
      <c r="M2780" t="str">
        <f>IF($C2780="","",IF($L2780&lt;=0,"Payé",IF($K2780=0,"Impayé","Partiel")))</f>
        <v/>
      </c>
    </row>
    <row r="2781" spans="1:13" ht="15">
      <c r="A2781" s="17"/>
      <c r="B2781" t="str">
        <f>IF($A2781="","",YEAR($A2781)*100+MONTH($A2781))</f>
        <v/>
      </c>
      <c r="D2781" t="str">
        <f>IF($C2781="","",VLOOKUP($C2781,Baux!$A:$K,2,FALSE))</f>
        <v/>
      </c>
      <c r="E2781" t="str">
        <f>IF($C2781="","",VLOOKUP(VLOOKUP($C2781,Baux!$A:$K,3,FALSE),Locataires!$A:$I,2,FALSE))</f>
        <v/>
      </c>
      <c r="F2781" t="str">
        <f>IF($C2781="","",VLOOKUP($C2781,Baux!$A:$K,8,FALSE))</f>
        <v/>
      </c>
      <c r="G2781" s="12" t="str">
        <f>IF(OR($A2781="",$F2781=""),"",DATE(YEAR($A2781),MONTH($A2781),$F2781))</f>
        <v/>
      </c>
      <c r="H2781" s="13" t="str">
        <f>IF($C2781="","",VLOOKUP($C2781,Baux!$A:$K,6,FALSE))</f>
        <v/>
      </c>
      <c r="I2781" s="13" t="str">
        <f>IF($C2781="","",VLOOKUP($C2781,Baux!$A:$K,7,FALSE))</f>
        <v/>
      </c>
      <c r="J2781" s="13" t="str">
        <f>IF($C2781="","",$H2781+$I2781)</f>
        <v/>
      </c>
      <c r="K2781" s="13" t="str">
        <f>IF($C2781="","",SUMIFS(Banque_Transactions!$E:$E,Banque_Transactions!$G:$G,$C2781&amp;"-"&amp;$B2781))</f>
        <v/>
      </c>
      <c r="L2781" s="13" t="str">
        <f>IF($C2781="","",$J2781-$K2781)</f>
        <v/>
      </c>
      <c r="M2781" t="str">
        <f>IF($C2781="","",IF($L2781&lt;=0,"Payé",IF($K2781=0,"Impayé","Partiel")))</f>
        <v/>
      </c>
    </row>
    <row r="2782" spans="1:13" ht="15">
      <c r="A2782" s="17"/>
      <c r="B2782" t="str">
        <f>IF($A2782="","",YEAR($A2782)*100+MONTH($A2782))</f>
        <v/>
      </c>
      <c r="D2782" t="str">
        <f>IF($C2782="","",VLOOKUP($C2782,Baux!$A:$K,2,FALSE))</f>
        <v/>
      </c>
      <c r="E2782" t="str">
        <f>IF($C2782="","",VLOOKUP(VLOOKUP($C2782,Baux!$A:$K,3,FALSE),Locataires!$A:$I,2,FALSE))</f>
        <v/>
      </c>
      <c r="F2782" t="str">
        <f>IF($C2782="","",VLOOKUP($C2782,Baux!$A:$K,8,FALSE))</f>
        <v/>
      </c>
      <c r="G2782" s="12" t="str">
        <f>IF(OR($A2782="",$F2782=""),"",DATE(YEAR($A2782),MONTH($A2782),$F2782))</f>
        <v/>
      </c>
      <c r="H2782" s="13" t="str">
        <f>IF($C2782="","",VLOOKUP($C2782,Baux!$A:$K,6,FALSE))</f>
        <v/>
      </c>
      <c r="I2782" s="13" t="str">
        <f>IF($C2782="","",VLOOKUP($C2782,Baux!$A:$K,7,FALSE))</f>
        <v/>
      </c>
      <c r="J2782" s="13" t="str">
        <f>IF($C2782="","",$H2782+$I2782)</f>
        <v/>
      </c>
      <c r="K2782" s="13" t="str">
        <f>IF($C2782="","",SUMIFS(Banque_Transactions!$E:$E,Banque_Transactions!$G:$G,$C2782&amp;"-"&amp;$B2782))</f>
        <v/>
      </c>
      <c r="L2782" s="13" t="str">
        <f>IF($C2782="","",$J2782-$K2782)</f>
        <v/>
      </c>
      <c r="M2782" t="str">
        <f>IF($C2782="","",IF($L2782&lt;=0,"Payé",IF($K2782=0,"Impayé","Partiel")))</f>
        <v/>
      </c>
    </row>
    <row r="2783" spans="1:13" ht="15">
      <c r="A2783" s="17"/>
      <c r="B2783" t="str">
        <f>IF($A2783="","",YEAR($A2783)*100+MONTH($A2783))</f>
        <v/>
      </c>
      <c r="D2783" t="str">
        <f>IF($C2783="","",VLOOKUP($C2783,Baux!$A:$K,2,FALSE))</f>
        <v/>
      </c>
      <c r="E2783" t="str">
        <f>IF($C2783="","",VLOOKUP(VLOOKUP($C2783,Baux!$A:$K,3,FALSE),Locataires!$A:$I,2,FALSE))</f>
        <v/>
      </c>
      <c r="F2783" t="str">
        <f>IF($C2783="","",VLOOKUP($C2783,Baux!$A:$K,8,FALSE))</f>
        <v/>
      </c>
      <c r="G2783" s="12" t="str">
        <f>IF(OR($A2783="",$F2783=""),"",DATE(YEAR($A2783),MONTH($A2783),$F2783))</f>
        <v/>
      </c>
      <c r="H2783" s="13" t="str">
        <f>IF($C2783="","",VLOOKUP($C2783,Baux!$A:$K,6,FALSE))</f>
        <v/>
      </c>
      <c r="I2783" s="13" t="str">
        <f>IF($C2783="","",VLOOKUP($C2783,Baux!$A:$K,7,FALSE))</f>
        <v/>
      </c>
      <c r="J2783" s="13" t="str">
        <f>IF($C2783="","",$H2783+$I2783)</f>
        <v/>
      </c>
      <c r="K2783" s="13" t="str">
        <f>IF($C2783="","",SUMIFS(Banque_Transactions!$E:$E,Banque_Transactions!$G:$G,$C2783&amp;"-"&amp;$B2783))</f>
        <v/>
      </c>
      <c r="L2783" s="13" t="str">
        <f>IF($C2783="","",$J2783-$K2783)</f>
        <v/>
      </c>
      <c r="M2783" t="str">
        <f>IF($C2783="","",IF($L2783&lt;=0,"Payé",IF($K2783=0,"Impayé","Partiel")))</f>
        <v/>
      </c>
    </row>
    <row r="2784" spans="1:13" ht="15">
      <c r="A2784" s="17"/>
      <c r="B2784" t="str">
        <f>IF($A2784="","",YEAR($A2784)*100+MONTH($A2784))</f>
        <v/>
      </c>
      <c r="D2784" t="str">
        <f>IF($C2784="","",VLOOKUP($C2784,Baux!$A:$K,2,FALSE))</f>
        <v/>
      </c>
      <c r="E2784" t="str">
        <f>IF($C2784="","",VLOOKUP(VLOOKUP($C2784,Baux!$A:$K,3,FALSE),Locataires!$A:$I,2,FALSE))</f>
        <v/>
      </c>
      <c r="F2784" t="str">
        <f>IF($C2784="","",VLOOKUP($C2784,Baux!$A:$K,8,FALSE))</f>
        <v/>
      </c>
      <c r="G2784" s="12" t="str">
        <f>IF(OR($A2784="",$F2784=""),"",DATE(YEAR($A2784),MONTH($A2784),$F2784))</f>
        <v/>
      </c>
      <c r="H2784" s="13" t="str">
        <f>IF($C2784="","",VLOOKUP($C2784,Baux!$A:$K,6,FALSE))</f>
        <v/>
      </c>
      <c r="I2784" s="13" t="str">
        <f>IF($C2784="","",VLOOKUP($C2784,Baux!$A:$K,7,FALSE))</f>
        <v/>
      </c>
      <c r="J2784" s="13" t="str">
        <f>IF($C2784="","",$H2784+$I2784)</f>
        <v/>
      </c>
      <c r="K2784" s="13" t="str">
        <f>IF($C2784="","",SUMIFS(Banque_Transactions!$E:$E,Banque_Transactions!$G:$G,$C2784&amp;"-"&amp;$B2784))</f>
        <v/>
      </c>
      <c r="L2784" s="13" t="str">
        <f>IF($C2784="","",$J2784-$K2784)</f>
        <v/>
      </c>
      <c r="M2784" t="str">
        <f>IF($C2784="","",IF($L2784&lt;=0,"Payé",IF($K2784=0,"Impayé","Partiel")))</f>
        <v/>
      </c>
    </row>
    <row r="2785" spans="1:13" ht="15">
      <c r="A2785" s="17"/>
      <c r="B2785" t="str">
        <f>IF($A2785="","",YEAR($A2785)*100+MONTH($A2785))</f>
        <v/>
      </c>
      <c r="D2785" t="str">
        <f>IF($C2785="","",VLOOKUP($C2785,Baux!$A:$K,2,FALSE))</f>
        <v/>
      </c>
      <c r="E2785" t="str">
        <f>IF($C2785="","",VLOOKUP(VLOOKUP($C2785,Baux!$A:$K,3,FALSE),Locataires!$A:$I,2,FALSE))</f>
        <v/>
      </c>
      <c r="F2785" t="str">
        <f>IF($C2785="","",VLOOKUP($C2785,Baux!$A:$K,8,FALSE))</f>
        <v/>
      </c>
      <c r="G2785" s="12" t="str">
        <f>IF(OR($A2785="",$F2785=""),"",DATE(YEAR($A2785),MONTH($A2785),$F2785))</f>
        <v/>
      </c>
      <c r="H2785" s="13" t="str">
        <f>IF($C2785="","",VLOOKUP($C2785,Baux!$A:$K,6,FALSE))</f>
        <v/>
      </c>
      <c r="I2785" s="13" t="str">
        <f>IF($C2785="","",VLOOKUP($C2785,Baux!$A:$K,7,FALSE))</f>
        <v/>
      </c>
      <c r="J2785" s="13" t="str">
        <f>IF($C2785="","",$H2785+$I2785)</f>
        <v/>
      </c>
      <c r="K2785" s="13" t="str">
        <f>IF($C2785="","",SUMIFS(Banque_Transactions!$E:$E,Banque_Transactions!$G:$G,$C2785&amp;"-"&amp;$B2785))</f>
        <v/>
      </c>
      <c r="L2785" s="13" t="str">
        <f>IF($C2785="","",$J2785-$K2785)</f>
        <v/>
      </c>
      <c r="M2785" t="str">
        <f>IF($C2785="","",IF($L2785&lt;=0,"Payé",IF($K2785=0,"Impayé","Partiel")))</f>
        <v/>
      </c>
    </row>
    <row r="2786" spans="1:13" ht="15">
      <c r="A2786" s="17"/>
      <c r="B2786" t="str">
        <f>IF($A2786="","",YEAR($A2786)*100+MONTH($A2786))</f>
        <v/>
      </c>
      <c r="D2786" t="str">
        <f>IF($C2786="","",VLOOKUP($C2786,Baux!$A:$K,2,FALSE))</f>
        <v/>
      </c>
      <c r="E2786" t="str">
        <f>IF($C2786="","",VLOOKUP(VLOOKUP($C2786,Baux!$A:$K,3,FALSE),Locataires!$A:$I,2,FALSE))</f>
        <v/>
      </c>
      <c r="F2786" t="str">
        <f>IF($C2786="","",VLOOKUP($C2786,Baux!$A:$K,8,FALSE))</f>
        <v/>
      </c>
      <c r="G2786" s="12" t="str">
        <f>IF(OR($A2786="",$F2786=""),"",DATE(YEAR($A2786),MONTH($A2786),$F2786))</f>
        <v/>
      </c>
      <c r="H2786" s="13" t="str">
        <f>IF($C2786="","",VLOOKUP($C2786,Baux!$A:$K,6,FALSE))</f>
        <v/>
      </c>
      <c r="I2786" s="13" t="str">
        <f>IF($C2786="","",VLOOKUP($C2786,Baux!$A:$K,7,FALSE))</f>
        <v/>
      </c>
      <c r="J2786" s="13" t="str">
        <f>IF($C2786="","",$H2786+$I2786)</f>
        <v/>
      </c>
      <c r="K2786" s="13" t="str">
        <f>IF($C2786="","",SUMIFS(Banque_Transactions!$E:$E,Banque_Transactions!$G:$G,$C2786&amp;"-"&amp;$B2786))</f>
        <v/>
      </c>
      <c r="L2786" s="13" t="str">
        <f>IF($C2786="","",$J2786-$K2786)</f>
        <v/>
      </c>
      <c r="M2786" t="str">
        <f>IF($C2786="","",IF($L2786&lt;=0,"Payé",IF($K2786=0,"Impayé","Partiel")))</f>
        <v/>
      </c>
    </row>
    <row r="2787" spans="1:13" ht="15">
      <c r="A2787" s="17"/>
      <c r="B2787" t="str">
        <f>IF($A2787="","",YEAR($A2787)*100+MONTH($A2787))</f>
        <v/>
      </c>
      <c r="D2787" t="str">
        <f>IF($C2787="","",VLOOKUP($C2787,Baux!$A:$K,2,FALSE))</f>
        <v/>
      </c>
      <c r="E2787" t="str">
        <f>IF($C2787="","",VLOOKUP(VLOOKUP($C2787,Baux!$A:$K,3,FALSE),Locataires!$A:$I,2,FALSE))</f>
        <v/>
      </c>
      <c r="F2787" t="str">
        <f>IF($C2787="","",VLOOKUP($C2787,Baux!$A:$K,8,FALSE))</f>
        <v/>
      </c>
      <c r="G2787" s="12" t="str">
        <f>IF(OR($A2787="",$F2787=""),"",DATE(YEAR($A2787),MONTH($A2787),$F2787))</f>
        <v/>
      </c>
      <c r="H2787" s="13" t="str">
        <f>IF($C2787="","",VLOOKUP($C2787,Baux!$A:$K,6,FALSE))</f>
        <v/>
      </c>
      <c r="I2787" s="13" t="str">
        <f>IF($C2787="","",VLOOKUP($C2787,Baux!$A:$K,7,FALSE))</f>
        <v/>
      </c>
      <c r="J2787" s="13" t="str">
        <f>IF($C2787="","",$H2787+$I2787)</f>
        <v/>
      </c>
      <c r="K2787" s="13" t="str">
        <f>IF($C2787="","",SUMIFS(Banque_Transactions!$E:$E,Banque_Transactions!$G:$G,$C2787&amp;"-"&amp;$B2787))</f>
        <v/>
      </c>
      <c r="L2787" s="13" t="str">
        <f>IF($C2787="","",$J2787-$K2787)</f>
        <v/>
      </c>
      <c r="M2787" t="str">
        <f>IF($C2787="","",IF($L2787&lt;=0,"Payé",IF($K2787=0,"Impayé","Partiel")))</f>
        <v/>
      </c>
    </row>
    <row r="2788" spans="1:13" ht="15">
      <c r="A2788" s="17"/>
      <c r="B2788" t="str">
        <f>IF($A2788="","",YEAR($A2788)*100+MONTH($A2788))</f>
        <v/>
      </c>
      <c r="D2788" t="str">
        <f>IF($C2788="","",VLOOKUP($C2788,Baux!$A:$K,2,FALSE))</f>
        <v/>
      </c>
      <c r="E2788" t="str">
        <f>IF($C2788="","",VLOOKUP(VLOOKUP($C2788,Baux!$A:$K,3,FALSE),Locataires!$A:$I,2,FALSE))</f>
        <v/>
      </c>
      <c r="F2788" t="str">
        <f>IF($C2788="","",VLOOKUP($C2788,Baux!$A:$K,8,FALSE))</f>
        <v/>
      </c>
      <c r="G2788" s="12" t="str">
        <f>IF(OR($A2788="",$F2788=""),"",DATE(YEAR($A2788),MONTH($A2788),$F2788))</f>
        <v/>
      </c>
      <c r="H2788" s="13" t="str">
        <f>IF($C2788="","",VLOOKUP($C2788,Baux!$A:$K,6,FALSE))</f>
        <v/>
      </c>
      <c r="I2788" s="13" t="str">
        <f>IF($C2788="","",VLOOKUP($C2788,Baux!$A:$K,7,FALSE))</f>
        <v/>
      </c>
      <c r="J2788" s="13" t="str">
        <f>IF($C2788="","",$H2788+$I2788)</f>
        <v/>
      </c>
      <c r="K2788" s="13" t="str">
        <f>IF($C2788="","",SUMIFS(Banque_Transactions!$E:$E,Banque_Transactions!$G:$G,$C2788&amp;"-"&amp;$B2788))</f>
        <v/>
      </c>
      <c r="L2788" s="13" t="str">
        <f>IF($C2788="","",$J2788-$K2788)</f>
        <v/>
      </c>
      <c r="M2788" t="str">
        <f>IF($C2788="","",IF($L2788&lt;=0,"Payé",IF($K2788=0,"Impayé","Partiel")))</f>
        <v/>
      </c>
    </row>
    <row r="2789" spans="1:13" ht="15">
      <c r="A2789" s="17"/>
      <c r="B2789" t="str">
        <f>IF($A2789="","",YEAR($A2789)*100+MONTH($A2789))</f>
        <v/>
      </c>
      <c r="D2789" t="str">
        <f>IF($C2789="","",VLOOKUP($C2789,Baux!$A:$K,2,FALSE))</f>
        <v/>
      </c>
      <c r="E2789" t="str">
        <f>IF($C2789="","",VLOOKUP(VLOOKUP($C2789,Baux!$A:$K,3,FALSE),Locataires!$A:$I,2,FALSE))</f>
        <v/>
      </c>
      <c r="F2789" t="str">
        <f>IF($C2789="","",VLOOKUP($C2789,Baux!$A:$K,8,FALSE))</f>
        <v/>
      </c>
      <c r="G2789" s="12" t="str">
        <f>IF(OR($A2789="",$F2789=""),"",DATE(YEAR($A2789),MONTH($A2789),$F2789))</f>
        <v/>
      </c>
      <c r="H2789" s="13" t="str">
        <f>IF($C2789="","",VLOOKUP($C2789,Baux!$A:$K,6,FALSE))</f>
        <v/>
      </c>
      <c r="I2789" s="13" t="str">
        <f>IF($C2789="","",VLOOKUP($C2789,Baux!$A:$K,7,FALSE))</f>
        <v/>
      </c>
      <c r="J2789" s="13" t="str">
        <f>IF($C2789="","",$H2789+$I2789)</f>
        <v/>
      </c>
      <c r="K2789" s="13" t="str">
        <f>IF($C2789="","",SUMIFS(Banque_Transactions!$E:$E,Banque_Transactions!$G:$G,$C2789&amp;"-"&amp;$B2789))</f>
        <v/>
      </c>
      <c r="L2789" s="13" t="str">
        <f>IF($C2789="","",$J2789-$K2789)</f>
        <v/>
      </c>
      <c r="M2789" t="str">
        <f>IF($C2789="","",IF($L2789&lt;=0,"Payé",IF($K2789=0,"Impayé","Partiel")))</f>
        <v/>
      </c>
    </row>
    <row r="2790" spans="1:13" ht="15">
      <c r="A2790" s="17"/>
      <c r="B2790" t="str">
        <f>IF($A2790="","",YEAR($A2790)*100+MONTH($A2790))</f>
        <v/>
      </c>
      <c r="D2790" t="str">
        <f>IF($C2790="","",VLOOKUP($C2790,Baux!$A:$K,2,FALSE))</f>
        <v/>
      </c>
      <c r="E2790" t="str">
        <f>IF($C2790="","",VLOOKUP(VLOOKUP($C2790,Baux!$A:$K,3,FALSE),Locataires!$A:$I,2,FALSE))</f>
        <v/>
      </c>
      <c r="F2790" t="str">
        <f>IF($C2790="","",VLOOKUP($C2790,Baux!$A:$K,8,FALSE))</f>
        <v/>
      </c>
      <c r="G2790" s="12" t="str">
        <f>IF(OR($A2790="",$F2790=""),"",DATE(YEAR($A2790),MONTH($A2790),$F2790))</f>
        <v/>
      </c>
      <c r="H2790" s="13" t="str">
        <f>IF($C2790="","",VLOOKUP($C2790,Baux!$A:$K,6,FALSE))</f>
        <v/>
      </c>
      <c r="I2790" s="13" t="str">
        <f>IF($C2790="","",VLOOKUP($C2790,Baux!$A:$K,7,FALSE))</f>
        <v/>
      </c>
      <c r="J2790" s="13" t="str">
        <f>IF($C2790="","",$H2790+$I2790)</f>
        <v/>
      </c>
      <c r="K2790" s="13" t="str">
        <f>IF($C2790="","",SUMIFS(Banque_Transactions!$E:$E,Banque_Transactions!$G:$G,$C2790&amp;"-"&amp;$B2790))</f>
        <v/>
      </c>
      <c r="L2790" s="13" t="str">
        <f>IF($C2790="","",$J2790-$K2790)</f>
        <v/>
      </c>
      <c r="M2790" t="str">
        <f>IF($C2790="","",IF($L2790&lt;=0,"Payé",IF($K2790=0,"Impayé","Partiel")))</f>
        <v/>
      </c>
    </row>
    <row r="2791" spans="1:13" ht="15">
      <c r="A2791" s="17"/>
      <c r="B2791" t="str">
        <f>IF($A2791="","",YEAR($A2791)*100+MONTH($A2791))</f>
        <v/>
      </c>
      <c r="D2791" t="str">
        <f>IF($C2791="","",VLOOKUP($C2791,Baux!$A:$K,2,FALSE))</f>
        <v/>
      </c>
      <c r="E2791" t="str">
        <f>IF($C2791="","",VLOOKUP(VLOOKUP($C2791,Baux!$A:$K,3,FALSE),Locataires!$A:$I,2,FALSE))</f>
        <v/>
      </c>
      <c r="F2791" t="str">
        <f>IF($C2791="","",VLOOKUP($C2791,Baux!$A:$K,8,FALSE))</f>
        <v/>
      </c>
      <c r="G2791" s="12" t="str">
        <f>IF(OR($A2791="",$F2791=""),"",DATE(YEAR($A2791),MONTH($A2791),$F2791))</f>
        <v/>
      </c>
      <c r="H2791" s="13" t="str">
        <f>IF($C2791="","",VLOOKUP($C2791,Baux!$A:$K,6,FALSE))</f>
        <v/>
      </c>
      <c r="I2791" s="13" t="str">
        <f>IF($C2791="","",VLOOKUP($C2791,Baux!$A:$K,7,FALSE))</f>
        <v/>
      </c>
      <c r="J2791" s="13" t="str">
        <f>IF($C2791="","",$H2791+$I2791)</f>
        <v/>
      </c>
      <c r="K2791" s="13" t="str">
        <f>IF($C2791="","",SUMIFS(Banque_Transactions!$E:$E,Banque_Transactions!$G:$G,$C2791&amp;"-"&amp;$B2791))</f>
        <v/>
      </c>
      <c r="L2791" s="13" t="str">
        <f>IF($C2791="","",$J2791-$K2791)</f>
        <v/>
      </c>
      <c r="M2791" t="str">
        <f>IF($C2791="","",IF($L2791&lt;=0,"Payé",IF($K2791=0,"Impayé","Partiel")))</f>
        <v/>
      </c>
    </row>
    <row r="2792" spans="1:13" ht="15">
      <c r="A2792" s="17"/>
      <c r="B2792" t="str">
        <f>IF($A2792="","",YEAR($A2792)*100+MONTH($A2792))</f>
        <v/>
      </c>
      <c r="D2792" t="str">
        <f>IF($C2792="","",VLOOKUP($C2792,Baux!$A:$K,2,FALSE))</f>
        <v/>
      </c>
      <c r="E2792" t="str">
        <f>IF($C2792="","",VLOOKUP(VLOOKUP($C2792,Baux!$A:$K,3,FALSE),Locataires!$A:$I,2,FALSE))</f>
        <v/>
      </c>
      <c r="F2792" t="str">
        <f>IF($C2792="","",VLOOKUP($C2792,Baux!$A:$K,8,FALSE))</f>
        <v/>
      </c>
      <c r="G2792" s="12" t="str">
        <f>IF(OR($A2792="",$F2792=""),"",DATE(YEAR($A2792),MONTH($A2792),$F2792))</f>
        <v/>
      </c>
      <c r="H2792" s="13" t="str">
        <f>IF($C2792="","",VLOOKUP($C2792,Baux!$A:$K,6,FALSE))</f>
        <v/>
      </c>
      <c r="I2792" s="13" t="str">
        <f>IF($C2792="","",VLOOKUP($C2792,Baux!$A:$K,7,FALSE))</f>
        <v/>
      </c>
      <c r="J2792" s="13" t="str">
        <f>IF($C2792="","",$H2792+$I2792)</f>
        <v/>
      </c>
      <c r="K2792" s="13" t="str">
        <f>IF($C2792="","",SUMIFS(Banque_Transactions!$E:$E,Banque_Transactions!$G:$G,$C2792&amp;"-"&amp;$B2792))</f>
        <v/>
      </c>
      <c r="L2792" s="13" t="str">
        <f>IF($C2792="","",$J2792-$K2792)</f>
        <v/>
      </c>
      <c r="M2792" t="str">
        <f>IF($C2792="","",IF($L2792&lt;=0,"Payé",IF($K2792=0,"Impayé","Partiel")))</f>
        <v/>
      </c>
    </row>
    <row r="2793" spans="1:13" ht="15">
      <c r="A2793" s="17"/>
      <c r="B2793" t="str">
        <f>IF($A2793="","",YEAR($A2793)*100+MONTH($A2793))</f>
        <v/>
      </c>
      <c r="D2793" t="str">
        <f>IF($C2793="","",VLOOKUP($C2793,Baux!$A:$K,2,FALSE))</f>
        <v/>
      </c>
      <c r="E2793" t="str">
        <f>IF($C2793="","",VLOOKUP(VLOOKUP($C2793,Baux!$A:$K,3,FALSE),Locataires!$A:$I,2,FALSE))</f>
        <v/>
      </c>
      <c r="F2793" t="str">
        <f>IF($C2793="","",VLOOKUP($C2793,Baux!$A:$K,8,FALSE))</f>
        <v/>
      </c>
      <c r="G2793" s="12" t="str">
        <f>IF(OR($A2793="",$F2793=""),"",DATE(YEAR($A2793),MONTH($A2793),$F2793))</f>
        <v/>
      </c>
      <c r="H2793" s="13" t="str">
        <f>IF($C2793="","",VLOOKUP($C2793,Baux!$A:$K,6,FALSE))</f>
        <v/>
      </c>
      <c r="I2793" s="13" t="str">
        <f>IF($C2793="","",VLOOKUP($C2793,Baux!$A:$K,7,FALSE))</f>
        <v/>
      </c>
      <c r="J2793" s="13" t="str">
        <f>IF($C2793="","",$H2793+$I2793)</f>
        <v/>
      </c>
      <c r="K2793" s="13" t="str">
        <f>IF($C2793="","",SUMIFS(Banque_Transactions!$E:$E,Banque_Transactions!$G:$G,$C2793&amp;"-"&amp;$B2793))</f>
        <v/>
      </c>
      <c r="L2793" s="13" t="str">
        <f>IF($C2793="","",$J2793-$K2793)</f>
        <v/>
      </c>
      <c r="M2793" t="str">
        <f>IF($C2793="","",IF($L2793&lt;=0,"Payé",IF($K2793=0,"Impayé","Partiel")))</f>
        <v/>
      </c>
    </row>
    <row r="2794" spans="1:13" ht="15">
      <c r="A2794" s="17"/>
      <c r="B2794" t="str">
        <f>IF($A2794="","",YEAR($A2794)*100+MONTH($A2794))</f>
        <v/>
      </c>
      <c r="D2794" t="str">
        <f>IF($C2794="","",VLOOKUP($C2794,Baux!$A:$K,2,FALSE))</f>
        <v/>
      </c>
      <c r="E2794" t="str">
        <f>IF($C2794="","",VLOOKUP(VLOOKUP($C2794,Baux!$A:$K,3,FALSE),Locataires!$A:$I,2,FALSE))</f>
        <v/>
      </c>
      <c r="F2794" t="str">
        <f>IF($C2794="","",VLOOKUP($C2794,Baux!$A:$K,8,FALSE))</f>
        <v/>
      </c>
      <c r="G2794" s="12" t="str">
        <f>IF(OR($A2794="",$F2794=""),"",DATE(YEAR($A2794),MONTH($A2794),$F2794))</f>
        <v/>
      </c>
      <c r="H2794" s="13" t="str">
        <f>IF($C2794="","",VLOOKUP($C2794,Baux!$A:$K,6,FALSE))</f>
        <v/>
      </c>
      <c r="I2794" s="13" t="str">
        <f>IF($C2794="","",VLOOKUP($C2794,Baux!$A:$K,7,FALSE))</f>
        <v/>
      </c>
      <c r="J2794" s="13" t="str">
        <f>IF($C2794="","",$H2794+$I2794)</f>
        <v/>
      </c>
      <c r="K2794" s="13" t="str">
        <f>IF($C2794="","",SUMIFS(Banque_Transactions!$E:$E,Banque_Transactions!$G:$G,$C2794&amp;"-"&amp;$B2794))</f>
        <v/>
      </c>
      <c r="L2794" s="13" t="str">
        <f>IF($C2794="","",$J2794-$K2794)</f>
        <v/>
      </c>
      <c r="M2794" t="str">
        <f>IF($C2794="","",IF($L2794&lt;=0,"Payé",IF($K2794=0,"Impayé","Partiel")))</f>
        <v/>
      </c>
    </row>
    <row r="2795" spans="1:13" ht="15">
      <c r="A2795" s="17"/>
      <c r="B2795" t="str">
        <f>IF($A2795="","",YEAR($A2795)*100+MONTH($A2795))</f>
        <v/>
      </c>
      <c r="D2795" t="str">
        <f>IF($C2795="","",VLOOKUP($C2795,Baux!$A:$K,2,FALSE))</f>
        <v/>
      </c>
      <c r="E2795" t="str">
        <f>IF($C2795="","",VLOOKUP(VLOOKUP($C2795,Baux!$A:$K,3,FALSE),Locataires!$A:$I,2,FALSE))</f>
        <v/>
      </c>
      <c r="F2795" t="str">
        <f>IF($C2795="","",VLOOKUP($C2795,Baux!$A:$K,8,FALSE))</f>
        <v/>
      </c>
      <c r="G2795" s="12" t="str">
        <f>IF(OR($A2795="",$F2795=""),"",DATE(YEAR($A2795),MONTH($A2795),$F2795))</f>
        <v/>
      </c>
      <c r="H2795" s="13" t="str">
        <f>IF($C2795="","",VLOOKUP($C2795,Baux!$A:$K,6,FALSE))</f>
        <v/>
      </c>
      <c r="I2795" s="13" t="str">
        <f>IF($C2795="","",VLOOKUP($C2795,Baux!$A:$K,7,FALSE))</f>
        <v/>
      </c>
      <c r="J2795" s="13" t="str">
        <f>IF($C2795="","",$H2795+$I2795)</f>
        <v/>
      </c>
      <c r="K2795" s="13" t="str">
        <f>IF($C2795="","",SUMIFS(Banque_Transactions!$E:$E,Banque_Transactions!$G:$G,$C2795&amp;"-"&amp;$B2795))</f>
        <v/>
      </c>
      <c r="L2795" s="13" t="str">
        <f>IF($C2795="","",$J2795-$K2795)</f>
        <v/>
      </c>
      <c r="M2795" t="str">
        <f>IF($C2795="","",IF($L2795&lt;=0,"Payé",IF($K2795=0,"Impayé","Partiel")))</f>
        <v/>
      </c>
    </row>
    <row r="2796" spans="1:13" ht="15">
      <c r="A2796" s="17"/>
      <c r="B2796" t="str">
        <f>IF($A2796="","",YEAR($A2796)*100+MONTH($A2796))</f>
        <v/>
      </c>
      <c r="D2796" t="str">
        <f>IF($C2796="","",VLOOKUP($C2796,Baux!$A:$K,2,FALSE))</f>
        <v/>
      </c>
      <c r="E2796" t="str">
        <f>IF($C2796="","",VLOOKUP(VLOOKUP($C2796,Baux!$A:$K,3,FALSE),Locataires!$A:$I,2,FALSE))</f>
        <v/>
      </c>
      <c r="F2796" t="str">
        <f>IF($C2796="","",VLOOKUP($C2796,Baux!$A:$K,8,FALSE))</f>
        <v/>
      </c>
      <c r="G2796" s="12" t="str">
        <f>IF(OR($A2796="",$F2796=""),"",DATE(YEAR($A2796),MONTH($A2796),$F2796))</f>
        <v/>
      </c>
      <c r="H2796" s="13" t="str">
        <f>IF($C2796="","",VLOOKUP($C2796,Baux!$A:$K,6,FALSE))</f>
        <v/>
      </c>
      <c r="I2796" s="13" t="str">
        <f>IF($C2796="","",VLOOKUP($C2796,Baux!$A:$K,7,FALSE))</f>
        <v/>
      </c>
      <c r="J2796" s="13" t="str">
        <f>IF($C2796="","",$H2796+$I2796)</f>
        <v/>
      </c>
      <c r="K2796" s="13" t="str">
        <f>IF($C2796="","",SUMIFS(Banque_Transactions!$E:$E,Banque_Transactions!$G:$G,$C2796&amp;"-"&amp;$B2796))</f>
        <v/>
      </c>
      <c r="L2796" s="13" t="str">
        <f>IF($C2796="","",$J2796-$K2796)</f>
        <v/>
      </c>
      <c r="M2796" t="str">
        <f>IF($C2796="","",IF($L2796&lt;=0,"Payé",IF($K2796=0,"Impayé","Partiel")))</f>
        <v/>
      </c>
    </row>
    <row r="2797" spans="1:13" ht="15">
      <c r="A2797" s="17"/>
      <c r="B2797" t="str">
        <f>IF($A2797="","",YEAR($A2797)*100+MONTH($A2797))</f>
        <v/>
      </c>
      <c r="D2797" t="str">
        <f>IF($C2797="","",VLOOKUP($C2797,Baux!$A:$K,2,FALSE))</f>
        <v/>
      </c>
      <c r="E2797" t="str">
        <f>IF($C2797="","",VLOOKUP(VLOOKUP($C2797,Baux!$A:$K,3,FALSE),Locataires!$A:$I,2,FALSE))</f>
        <v/>
      </c>
      <c r="F2797" t="str">
        <f>IF($C2797="","",VLOOKUP($C2797,Baux!$A:$K,8,FALSE))</f>
        <v/>
      </c>
      <c r="G2797" s="12" t="str">
        <f>IF(OR($A2797="",$F2797=""),"",DATE(YEAR($A2797),MONTH($A2797),$F2797))</f>
        <v/>
      </c>
      <c r="H2797" s="13" t="str">
        <f>IF($C2797="","",VLOOKUP($C2797,Baux!$A:$K,6,FALSE))</f>
        <v/>
      </c>
      <c r="I2797" s="13" t="str">
        <f>IF($C2797="","",VLOOKUP($C2797,Baux!$A:$K,7,FALSE))</f>
        <v/>
      </c>
      <c r="J2797" s="13" t="str">
        <f>IF($C2797="","",$H2797+$I2797)</f>
        <v/>
      </c>
      <c r="K2797" s="13" t="str">
        <f>IF($C2797="","",SUMIFS(Banque_Transactions!$E:$E,Banque_Transactions!$G:$G,$C2797&amp;"-"&amp;$B2797))</f>
        <v/>
      </c>
      <c r="L2797" s="13" t="str">
        <f>IF($C2797="","",$J2797-$K2797)</f>
        <v/>
      </c>
      <c r="M2797" t="str">
        <f>IF($C2797="","",IF($L2797&lt;=0,"Payé",IF($K2797=0,"Impayé","Partiel")))</f>
        <v/>
      </c>
    </row>
    <row r="2798" spans="1:13" ht="15">
      <c r="A2798" s="17"/>
      <c r="B2798" t="str">
        <f>IF($A2798="","",YEAR($A2798)*100+MONTH($A2798))</f>
        <v/>
      </c>
      <c r="D2798" t="str">
        <f>IF($C2798="","",VLOOKUP($C2798,Baux!$A:$K,2,FALSE))</f>
        <v/>
      </c>
      <c r="E2798" t="str">
        <f>IF($C2798="","",VLOOKUP(VLOOKUP($C2798,Baux!$A:$K,3,FALSE),Locataires!$A:$I,2,FALSE))</f>
        <v/>
      </c>
      <c r="F2798" t="str">
        <f>IF($C2798="","",VLOOKUP($C2798,Baux!$A:$K,8,FALSE))</f>
        <v/>
      </c>
      <c r="G2798" s="12" t="str">
        <f>IF(OR($A2798="",$F2798=""),"",DATE(YEAR($A2798),MONTH($A2798),$F2798))</f>
        <v/>
      </c>
      <c r="H2798" s="13" t="str">
        <f>IF($C2798="","",VLOOKUP($C2798,Baux!$A:$K,6,FALSE))</f>
        <v/>
      </c>
      <c r="I2798" s="13" t="str">
        <f>IF($C2798="","",VLOOKUP($C2798,Baux!$A:$K,7,FALSE))</f>
        <v/>
      </c>
      <c r="J2798" s="13" t="str">
        <f>IF($C2798="","",$H2798+$I2798)</f>
        <v/>
      </c>
      <c r="K2798" s="13" t="str">
        <f>IF($C2798="","",SUMIFS(Banque_Transactions!$E:$E,Banque_Transactions!$G:$G,$C2798&amp;"-"&amp;$B2798))</f>
        <v/>
      </c>
      <c r="L2798" s="13" t="str">
        <f>IF($C2798="","",$J2798-$K2798)</f>
        <v/>
      </c>
      <c r="M2798" t="str">
        <f>IF($C2798="","",IF($L2798&lt;=0,"Payé",IF($K2798=0,"Impayé","Partiel")))</f>
        <v/>
      </c>
    </row>
    <row r="2799" spans="1:13" ht="15">
      <c r="A2799" s="17"/>
      <c r="B2799" t="str">
        <f>IF($A2799="","",YEAR($A2799)*100+MONTH($A2799))</f>
        <v/>
      </c>
      <c r="D2799" t="str">
        <f>IF($C2799="","",VLOOKUP($C2799,Baux!$A:$K,2,FALSE))</f>
        <v/>
      </c>
      <c r="E2799" t="str">
        <f>IF($C2799="","",VLOOKUP(VLOOKUP($C2799,Baux!$A:$K,3,FALSE),Locataires!$A:$I,2,FALSE))</f>
        <v/>
      </c>
      <c r="F2799" t="str">
        <f>IF($C2799="","",VLOOKUP($C2799,Baux!$A:$K,8,FALSE))</f>
        <v/>
      </c>
      <c r="G2799" s="12" t="str">
        <f>IF(OR($A2799="",$F2799=""),"",DATE(YEAR($A2799),MONTH($A2799),$F2799))</f>
        <v/>
      </c>
      <c r="H2799" s="13" t="str">
        <f>IF($C2799="","",VLOOKUP($C2799,Baux!$A:$K,6,FALSE))</f>
        <v/>
      </c>
      <c r="I2799" s="13" t="str">
        <f>IF($C2799="","",VLOOKUP($C2799,Baux!$A:$K,7,FALSE))</f>
        <v/>
      </c>
      <c r="J2799" s="13" t="str">
        <f>IF($C2799="","",$H2799+$I2799)</f>
        <v/>
      </c>
      <c r="K2799" s="13" t="str">
        <f>IF($C2799="","",SUMIFS(Banque_Transactions!$E:$E,Banque_Transactions!$G:$G,$C2799&amp;"-"&amp;$B2799))</f>
        <v/>
      </c>
      <c r="L2799" s="13" t="str">
        <f>IF($C2799="","",$J2799-$K2799)</f>
        <v/>
      </c>
      <c r="M2799" t="str">
        <f>IF($C2799="","",IF($L2799&lt;=0,"Payé",IF($K2799=0,"Impayé","Partiel")))</f>
        <v/>
      </c>
    </row>
    <row r="2800" spans="1:13" ht="15">
      <c r="A2800" s="17"/>
      <c r="B2800" t="str">
        <f>IF($A2800="","",YEAR($A2800)*100+MONTH($A2800))</f>
        <v/>
      </c>
      <c r="D2800" t="str">
        <f>IF($C2800="","",VLOOKUP($C2800,Baux!$A:$K,2,FALSE))</f>
        <v/>
      </c>
      <c r="E2800" t="str">
        <f>IF($C2800="","",VLOOKUP(VLOOKUP($C2800,Baux!$A:$K,3,FALSE),Locataires!$A:$I,2,FALSE))</f>
        <v/>
      </c>
      <c r="F2800" t="str">
        <f>IF($C2800="","",VLOOKUP($C2800,Baux!$A:$K,8,FALSE))</f>
        <v/>
      </c>
      <c r="G2800" s="12" t="str">
        <f>IF(OR($A2800="",$F2800=""),"",DATE(YEAR($A2800),MONTH($A2800),$F2800))</f>
        <v/>
      </c>
      <c r="H2800" s="13" t="str">
        <f>IF($C2800="","",VLOOKUP($C2800,Baux!$A:$K,6,FALSE))</f>
        <v/>
      </c>
      <c r="I2800" s="13" t="str">
        <f>IF($C2800="","",VLOOKUP($C2800,Baux!$A:$K,7,FALSE))</f>
        <v/>
      </c>
      <c r="J2800" s="13" t="str">
        <f>IF($C2800="","",$H2800+$I2800)</f>
        <v/>
      </c>
      <c r="K2800" s="13" t="str">
        <f>IF($C2800="","",SUMIFS(Banque_Transactions!$E:$E,Banque_Transactions!$G:$G,$C2800&amp;"-"&amp;$B2800))</f>
        <v/>
      </c>
      <c r="L2800" s="13" t="str">
        <f>IF($C2800="","",$J2800-$K2800)</f>
        <v/>
      </c>
      <c r="M2800" t="str">
        <f>IF($C2800="","",IF($L2800&lt;=0,"Payé",IF($K2800=0,"Impayé","Partiel")))</f>
        <v/>
      </c>
    </row>
    <row r="2801" spans="1:13" ht="15">
      <c r="A2801" s="17"/>
      <c r="B2801" t="str">
        <f>IF($A2801="","",YEAR($A2801)*100+MONTH($A2801))</f>
        <v/>
      </c>
      <c r="D2801" t="str">
        <f>IF($C2801="","",VLOOKUP($C2801,Baux!$A:$K,2,FALSE))</f>
        <v/>
      </c>
      <c r="E2801" t="str">
        <f>IF($C2801="","",VLOOKUP(VLOOKUP($C2801,Baux!$A:$K,3,FALSE),Locataires!$A:$I,2,FALSE))</f>
        <v/>
      </c>
      <c r="F2801" t="str">
        <f>IF($C2801="","",VLOOKUP($C2801,Baux!$A:$K,8,FALSE))</f>
        <v/>
      </c>
      <c r="G2801" s="12" t="str">
        <f>IF(OR($A2801="",$F2801=""),"",DATE(YEAR($A2801),MONTH($A2801),$F2801))</f>
        <v/>
      </c>
      <c r="H2801" s="13" t="str">
        <f>IF($C2801="","",VLOOKUP($C2801,Baux!$A:$K,6,FALSE))</f>
        <v/>
      </c>
      <c r="I2801" s="13" t="str">
        <f>IF($C2801="","",VLOOKUP($C2801,Baux!$A:$K,7,FALSE))</f>
        <v/>
      </c>
      <c r="J2801" s="13" t="str">
        <f>IF($C2801="","",$H2801+$I2801)</f>
        <v/>
      </c>
      <c r="K2801" s="13" t="str">
        <f>IF($C2801="","",SUMIFS(Banque_Transactions!$E:$E,Banque_Transactions!$G:$G,$C2801&amp;"-"&amp;$B2801))</f>
        <v/>
      </c>
      <c r="L2801" s="13" t="str">
        <f>IF($C2801="","",$J2801-$K2801)</f>
        <v/>
      </c>
      <c r="M2801" t="str">
        <f>IF($C2801="","",IF($L2801&lt;=0,"Payé",IF($K2801=0,"Impayé","Partiel")))</f>
        <v/>
      </c>
    </row>
    <row r="2802" spans="1:13" ht="15">
      <c r="A2802" s="17"/>
      <c r="B2802" t="str">
        <f>IF($A2802="","",YEAR($A2802)*100+MONTH($A2802))</f>
        <v/>
      </c>
      <c r="D2802" t="str">
        <f>IF($C2802="","",VLOOKUP($C2802,Baux!$A:$K,2,FALSE))</f>
        <v/>
      </c>
      <c r="E2802" t="str">
        <f>IF($C2802="","",VLOOKUP(VLOOKUP($C2802,Baux!$A:$K,3,FALSE),Locataires!$A:$I,2,FALSE))</f>
        <v/>
      </c>
      <c r="F2802" t="str">
        <f>IF($C2802="","",VLOOKUP($C2802,Baux!$A:$K,8,FALSE))</f>
        <v/>
      </c>
      <c r="G2802" s="12" t="str">
        <f>IF(OR($A2802="",$F2802=""),"",DATE(YEAR($A2802),MONTH($A2802),$F2802))</f>
        <v/>
      </c>
      <c r="H2802" s="13" t="str">
        <f>IF($C2802="","",VLOOKUP($C2802,Baux!$A:$K,6,FALSE))</f>
        <v/>
      </c>
      <c r="I2802" s="13" t="str">
        <f>IF($C2802="","",VLOOKUP($C2802,Baux!$A:$K,7,FALSE))</f>
        <v/>
      </c>
      <c r="J2802" s="13" t="str">
        <f>IF($C2802="","",$H2802+$I2802)</f>
        <v/>
      </c>
      <c r="K2802" s="13" t="str">
        <f>IF($C2802="","",SUMIFS(Banque_Transactions!$E:$E,Banque_Transactions!$G:$G,$C2802&amp;"-"&amp;$B2802))</f>
        <v/>
      </c>
      <c r="L2802" s="13" t="str">
        <f>IF($C2802="","",$J2802-$K2802)</f>
        <v/>
      </c>
      <c r="M2802" t="str">
        <f>IF($C2802="","",IF($L2802&lt;=0,"Payé",IF($K2802=0,"Impayé","Partiel")))</f>
        <v/>
      </c>
    </row>
    <row r="2803" spans="1:13" ht="15">
      <c r="A2803" s="17"/>
      <c r="B2803" t="str">
        <f>IF($A2803="","",YEAR($A2803)*100+MONTH($A2803))</f>
        <v/>
      </c>
      <c r="D2803" t="str">
        <f>IF($C2803="","",VLOOKUP($C2803,Baux!$A:$K,2,FALSE))</f>
        <v/>
      </c>
      <c r="E2803" t="str">
        <f>IF($C2803="","",VLOOKUP(VLOOKUP($C2803,Baux!$A:$K,3,FALSE),Locataires!$A:$I,2,FALSE))</f>
        <v/>
      </c>
      <c r="F2803" t="str">
        <f>IF($C2803="","",VLOOKUP($C2803,Baux!$A:$K,8,FALSE))</f>
        <v/>
      </c>
      <c r="G2803" s="12" t="str">
        <f>IF(OR($A2803="",$F2803=""),"",DATE(YEAR($A2803),MONTH($A2803),$F2803))</f>
        <v/>
      </c>
      <c r="H2803" s="13" t="str">
        <f>IF($C2803="","",VLOOKUP($C2803,Baux!$A:$K,6,FALSE))</f>
        <v/>
      </c>
      <c r="I2803" s="13" t="str">
        <f>IF($C2803="","",VLOOKUP($C2803,Baux!$A:$K,7,FALSE))</f>
        <v/>
      </c>
      <c r="J2803" s="13" t="str">
        <f>IF($C2803="","",$H2803+$I2803)</f>
        <v/>
      </c>
      <c r="K2803" s="13" t="str">
        <f>IF($C2803="","",SUMIFS(Banque_Transactions!$E:$E,Banque_Transactions!$G:$G,$C2803&amp;"-"&amp;$B2803))</f>
        <v/>
      </c>
      <c r="L2803" s="13" t="str">
        <f>IF($C2803="","",$J2803-$K2803)</f>
        <v/>
      </c>
      <c r="M2803" t="str">
        <f>IF($C2803="","",IF($L2803&lt;=0,"Payé",IF($K2803=0,"Impayé","Partiel")))</f>
        <v/>
      </c>
    </row>
    <row r="2804" spans="1:13" ht="15">
      <c r="A2804" s="17"/>
      <c r="B2804" t="str">
        <f>IF($A2804="","",YEAR($A2804)*100+MONTH($A2804))</f>
        <v/>
      </c>
      <c r="D2804" t="str">
        <f>IF($C2804="","",VLOOKUP($C2804,Baux!$A:$K,2,FALSE))</f>
        <v/>
      </c>
      <c r="E2804" t="str">
        <f>IF($C2804="","",VLOOKUP(VLOOKUP($C2804,Baux!$A:$K,3,FALSE),Locataires!$A:$I,2,FALSE))</f>
        <v/>
      </c>
      <c r="F2804" t="str">
        <f>IF($C2804="","",VLOOKUP($C2804,Baux!$A:$K,8,FALSE))</f>
        <v/>
      </c>
      <c r="G2804" s="12" t="str">
        <f>IF(OR($A2804="",$F2804=""),"",DATE(YEAR($A2804),MONTH($A2804),$F2804))</f>
        <v/>
      </c>
      <c r="H2804" s="13" t="str">
        <f>IF($C2804="","",VLOOKUP($C2804,Baux!$A:$K,6,FALSE))</f>
        <v/>
      </c>
      <c r="I2804" s="13" t="str">
        <f>IF($C2804="","",VLOOKUP($C2804,Baux!$A:$K,7,FALSE))</f>
        <v/>
      </c>
      <c r="J2804" s="13" t="str">
        <f>IF($C2804="","",$H2804+$I2804)</f>
        <v/>
      </c>
      <c r="K2804" s="13" t="str">
        <f>IF($C2804="","",SUMIFS(Banque_Transactions!$E:$E,Banque_Transactions!$G:$G,$C2804&amp;"-"&amp;$B2804))</f>
        <v/>
      </c>
      <c r="L2804" s="13" t="str">
        <f>IF($C2804="","",$J2804-$K2804)</f>
        <v/>
      </c>
      <c r="M2804" t="str">
        <f>IF($C2804="","",IF($L2804&lt;=0,"Payé",IF($K2804=0,"Impayé","Partiel")))</f>
        <v/>
      </c>
    </row>
    <row r="2805" spans="1:13" ht="15">
      <c r="A2805" s="17"/>
      <c r="B2805" t="str">
        <f>IF($A2805="","",YEAR($A2805)*100+MONTH($A2805))</f>
        <v/>
      </c>
      <c r="D2805" t="str">
        <f>IF($C2805="","",VLOOKUP($C2805,Baux!$A:$K,2,FALSE))</f>
        <v/>
      </c>
      <c r="E2805" t="str">
        <f>IF($C2805="","",VLOOKUP(VLOOKUP($C2805,Baux!$A:$K,3,FALSE),Locataires!$A:$I,2,FALSE))</f>
        <v/>
      </c>
      <c r="F2805" t="str">
        <f>IF($C2805="","",VLOOKUP($C2805,Baux!$A:$K,8,FALSE))</f>
        <v/>
      </c>
      <c r="G2805" s="12" t="str">
        <f>IF(OR($A2805="",$F2805=""),"",DATE(YEAR($A2805),MONTH($A2805),$F2805))</f>
        <v/>
      </c>
      <c r="H2805" s="13" t="str">
        <f>IF($C2805="","",VLOOKUP($C2805,Baux!$A:$K,6,FALSE))</f>
        <v/>
      </c>
      <c r="I2805" s="13" t="str">
        <f>IF($C2805="","",VLOOKUP($C2805,Baux!$A:$K,7,FALSE))</f>
        <v/>
      </c>
      <c r="J2805" s="13" t="str">
        <f>IF($C2805="","",$H2805+$I2805)</f>
        <v/>
      </c>
      <c r="K2805" s="13" t="str">
        <f>IF($C2805="","",SUMIFS(Banque_Transactions!$E:$E,Banque_Transactions!$G:$G,$C2805&amp;"-"&amp;$B2805))</f>
        <v/>
      </c>
      <c r="L2805" s="13" t="str">
        <f>IF($C2805="","",$J2805-$K2805)</f>
        <v/>
      </c>
      <c r="M2805" t="str">
        <f>IF($C2805="","",IF($L2805&lt;=0,"Payé",IF($K2805=0,"Impayé","Partiel")))</f>
        <v/>
      </c>
    </row>
    <row r="2806" spans="1:13" ht="15">
      <c r="A2806" s="17"/>
      <c r="B2806" t="str">
        <f>IF($A2806="","",YEAR($A2806)*100+MONTH($A2806))</f>
        <v/>
      </c>
      <c r="D2806" t="str">
        <f>IF($C2806="","",VLOOKUP($C2806,Baux!$A:$K,2,FALSE))</f>
        <v/>
      </c>
      <c r="E2806" t="str">
        <f>IF($C2806="","",VLOOKUP(VLOOKUP($C2806,Baux!$A:$K,3,FALSE),Locataires!$A:$I,2,FALSE))</f>
        <v/>
      </c>
      <c r="F2806" t="str">
        <f>IF($C2806="","",VLOOKUP($C2806,Baux!$A:$K,8,FALSE))</f>
        <v/>
      </c>
      <c r="G2806" s="12" t="str">
        <f>IF(OR($A2806="",$F2806=""),"",DATE(YEAR($A2806),MONTH($A2806),$F2806))</f>
        <v/>
      </c>
      <c r="H2806" s="13" t="str">
        <f>IF($C2806="","",VLOOKUP($C2806,Baux!$A:$K,6,FALSE))</f>
        <v/>
      </c>
      <c r="I2806" s="13" t="str">
        <f>IF($C2806="","",VLOOKUP($C2806,Baux!$A:$K,7,FALSE))</f>
        <v/>
      </c>
      <c r="J2806" s="13" t="str">
        <f>IF($C2806="","",$H2806+$I2806)</f>
        <v/>
      </c>
      <c r="K2806" s="13" t="str">
        <f>IF($C2806="","",SUMIFS(Banque_Transactions!$E:$E,Banque_Transactions!$G:$G,$C2806&amp;"-"&amp;$B2806))</f>
        <v/>
      </c>
      <c r="L2806" s="13" t="str">
        <f>IF($C2806="","",$J2806-$K2806)</f>
        <v/>
      </c>
      <c r="M2806" t="str">
        <f>IF($C2806="","",IF($L2806&lt;=0,"Payé",IF($K2806=0,"Impayé","Partiel")))</f>
        <v/>
      </c>
    </row>
    <row r="2807" spans="1:13" ht="15">
      <c r="A2807" s="17"/>
      <c r="B2807" t="str">
        <f>IF($A2807="","",YEAR($A2807)*100+MONTH($A2807))</f>
        <v/>
      </c>
      <c r="D2807" t="str">
        <f>IF($C2807="","",VLOOKUP($C2807,Baux!$A:$K,2,FALSE))</f>
        <v/>
      </c>
      <c r="E2807" t="str">
        <f>IF($C2807="","",VLOOKUP(VLOOKUP($C2807,Baux!$A:$K,3,FALSE),Locataires!$A:$I,2,FALSE))</f>
        <v/>
      </c>
      <c r="F2807" t="str">
        <f>IF($C2807="","",VLOOKUP($C2807,Baux!$A:$K,8,FALSE))</f>
        <v/>
      </c>
      <c r="G2807" s="12" t="str">
        <f>IF(OR($A2807="",$F2807=""),"",DATE(YEAR($A2807),MONTH($A2807),$F2807))</f>
        <v/>
      </c>
      <c r="H2807" s="13" t="str">
        <f>IF($C2807="","",VLOOKUP($C2807,Baux!$A:$K,6,FALSE))</f>
        <v/>
      </c>
      <c r="I2807" s="13" t="str">
        <f>IF($C2807="","",VLOOKUP($C2807,Baux!$A:$K,7,FALSE))</f>
        <v/>
      </c>
      <c r="J2807" s="13" t="str">
        <f>IF($C2807="","",$H2807+$I2807)</f>
        <v/>
      </c>
      <c r="K2807" s="13" t="str">
        <f>IF($C2807="","",SUMIFS(Banque_Transactions!$E:$E,Banque_Transactions!$G:$G,$C2807&amp;"-"&amp;$B2807))</f>
        <v/>
      </c>
      <c r="L2807" s="13" t="str">
        <f>IF($C2807="","",$J2807-$K2807)</f>
        <v/>
      </c>
      <c r="M2807" t="str">
        <f>IF($C2807="","",IF($L2807&lt;=0,"Payé",IF($K2807=0,"Impayé","Partiel")))</f>
        <v/>
      </c>
    </row>
    <row r="2808" spans="1:13" ht="15">
      <c r="A2808" s="17"/>
      <c r="B2808" t="str">
        <f>IF($A2808="","",YEAR($A2808)*100+MONTH($A2808))</f>
        <v/>
      </c>
      <c r="D2808" t="str">
        <f>IF($C2808="","",VLOOKUP($C2808,Baux!$A:$K,2,FALSE))</f>
        <v/>
      </c>
      <c r="E2808" t="str">
        <f>IF($C2808="","",VLOOKUP(VLOOKUP($C2808,Baux!$A:$K,3,FALSE),Locataires!$A:$I,2,FALSE))</f>
        <v/>
      </c>
      <c r="F2808" t="str">
        <f>IF($C2808="","",VLOOKUP($C2808,Baux!$A:$K,8,FALSE))</f>
        <v/>
      </c>
      <c r="G2808" s="12" t="str">
        <f>IF(OR($A2808="",$F2808=""),"",DATE(YEAR($A2808),MONTH($A2808),$F2808))</f>
        <v/>
      </c>
      <c r="H2808" s="13" t="str">
        <f>IF($C2808="","",VLOOKUP($C2808,Baux!$A:$K,6,FALSE))</f>
        <v/>
      </c>
      <c r="I2808" s="13" t="str">
        <f>IF($C2808="","",VLOOKUP($C2808,Baux!$A:$K,7,FALSE))</f>
        <v/>
      </c>
      <c r="J2808" s="13" t="str">
        <f>IF($C2808="","",$H2808+$I2808)</f>
        <v/>
      </c>
      <c r="K2808" s="13" t="str">
        <f>IF($C2808="","",SUMIFS(Banque_Transactions!$E:$E,Banque_Transactions!$G:$G,$C2808&amp;"-"&amp;$B2808))</f>
        <v/>
      </c>
      <c r="L2808" s="13" t="str">
        <f>IF($C2808="","",$J2808-$K2808)</f>
        <v/>
      </c>
      <c r="M2808" t="str">
        <f>IF($C2808="","",IF($L2808&lt;=0,"Payé",IF($K2808=0,"Impayé","Partiel")))</f>
        <v/>
      </c>
    </row>
    <row r="2809" spans="1:13" ht="15">
      <c r="A2809" s="17"/>
      <c r="B2809" t="str">
        <f>IF($A2809="","",YEAR($A2809)*100+MONTH($A2809))</f>
        <v/>
      </c>
      <c r="D2809" t="str">
        <f>IF($C2809="","",VLOOKUP($C2809,Baux!$A:$K,2,FALSE))</f>
        <v/>
      </c>
      <c r="E2809" t="str">
        <f>IF($C2809="","",VLOOKUP(VLOOKUP($C2809,Baux!$A:$K,3,FALSE),Locataires!$A:$I,2,FALSE))</f>
        <v/>
      </c>
      <c r="F2809" t="str">
        <f>IF($C2809="","",VLOOKUP($C2809,Baux!$A:$K,8,FALSE))</f>
        <v/>
      </c>
      <c r="G2809" s="12" t="str">
        <f>IF(OR($A2809="",$F2809=""),"",DATE(YEAR($A2809),MONTH($A2809),$F2809))</f>
        <v/>
      </c>
      <c r="H2809" s="13" t="str">
        <f>IF($C2809="","",VLOOKUP($C2809,Baux!$A:$K,6,FALSE))</f>
        <v/>
      </c>
      <c r="I2809" s="13" t="str">
        <f>IF($C2809="","",VLOOKUP($C2809,Baux!$A:$K,7,FALSE))</f>
        <v/>
      </c>
      <c r="J2809" s="13" t="str">
        <f>IF($C2809="","",$H2809+$I2809)</f>
        <v/>
      </c>
      <c r="K2809" s="13" t="str">
        <f>IF($C2809="","",SUMIFS(Banque_Transactions!$E:$E,Banque_Transactions!$G:$G,$C2809&amp;"-"&amp;$B2809))</f>
        <v/>
      </c>
      <c r="L2809" s="13" t="str">
        <f>IF($C2809="","",$J2809-$K2809)</f>
        <v/>
      </c>
      <c r="M2809" t="str">
        <f>IF($C2809="","",IF($L2809&lt;=0,"Payé",IF($K2809=0,"Impayé","Partiel")))</f>
        <v/>
      </c>
    </row>
    <row r="2810" spans="1:13" ht="15">
      <c r="A2810" s="17"/>
      <c r="B2810" t="str">
        <f>IF($A2810="","",YEAR($A2810)*100+MONTH($A2810))</f>
        <v/>
      </c>
      <c r="D2810" t="str">
        <f>IF($C2810="","",VLOOKUP($C2810,Baux!$A:$K,2,FALSE))</f>
        <v/>
      </c>
      <c r="E2810" t="str">
        <f>IF($C2810="","",VLOOKUP(VLOOKUP($C2810,Baux!$A:$K,3,FALSE),Locataires!$A:$I,2,FALSE))</f>
        <v/>
      </c>
      <c r="F2810" t="str">
        <f>IF($C2810="","",VLOOKUP($C2810,Baux!$A:$K,8,FALSE))</f>
        <v/>
      </c>
      <c r="G2810" s="12" t="str">
        <f>IF(OR($A2810="",$F2810=""),"",DATE(YEAR($A2810),MONTH($A2810),$F2810))</f>
        <v/>
      </c>
      <c r="H2810" s="13" t="str">
        <f>IF($C2810="","",VLOOKUP($C2810,Baux!$A:$K,6,FALSE))</f>
        <v/>
      </c>
      <c r="I2810" s="13" t="str">
        <f>IF($C2810="","",VLOOKUP($C2810,Baux!$A:$K,7,FALSE))</f>
        <v/>
      </c>
      <c r="J2810" s="13" t="str">
        <f>IF($C2810="","",$H2810+$I2810)</f>
        <v/>
      </c>
      <c r="K2810" s="13" t="str">
        <f>IF($C2810="","",SUMIFS(Banque_Transactions!$E:$E,Banque_Transactions!$G:$G,$C2810&amp;"-"&amp;$B2810))</f>
        <v/>
      </c>
      <c r="L2810" s="13" t="str">
        <f>IF($C2810="","",$J2810-$K2810)</f>
        <v/>
      </c>
      <c r="M2810" t="str">
        <f>IF($C2810="","",IF($L2810&lt;=0,"Payé",IF($K2810=0,"Impayé","Partiel")))</f>
        <v/>
      </c>
    </row>
    <row r="2811" spans="1:13" ht="15">
      <c r="A2811" s="17"/>
      <c r="B2811" t="str">
        <f>IF($A2811="","",YEAR($A2811)*100+MONTH($A2811))</f>
        <v/>
      </c>
      <c r="D2811" t="str">
        <f>IF($C2811="","",VLOOKUP($C2811,Baux!$A:$K,2,FALSE))</f>
        <v/>
      </c>
      <c r="E2811" t="str">
        <f>IF($C2811="","",VLOOKUP(VLOOKUP($C2811,Baux!$A:$K,3,FALSE),Locataires!$A:$I,2,FALSE))</f>
        <v/>
      </c>
      <c r="F2811" t="str">
        <f>IF($C2811="","",VLOOKUP($C2811,Baux!$A:$K,8,FALSE))</f>
        <v/>
      </c>
      <c r="G2811" s="12" t="str">
        <f>IF(OR($A2811="",$F2811=""),"",DATE(YEAR($A2811),MONTH($A2811),$F2811))</f>
        <v/>
      </c>
      <c r="H2811" s="13" t="str">
        <f>IF($C2811="","",VLOOKUP($C2811,Baux!$A:$K,6,FALSE))</f>
        <v/>
      </c>
      <c r="I2811" s="13" t="str">
        <f>IF($C2811="","",VLOOKUP($C2811,Baux!$A:$K,7,FALSE))</f>
        <v/>
      </c>
      <c r="J2811" s="13" t="str">
        <f>IF($C2811="","",$H2811+$I2811)</f>
        <v/>
      </c>
      <c r="K2811" s="13" t="str">
        <f>IF($C2811="","",SUMIFS(Banque_Transactions!$E:$E,Banque_Transactions!$G:$G,$C2811&amp;"-"&amp;$B2811))</f>
        <v/>
      </c>
      <c r="L2811" s="13" t="str">
        <f>IF($C2811="","",$J2811-$K2811)</f>
        <v/>
      </c>
      <c r="M2811" t="str">
        <f>IF($C2811="","",IF($L2811&lt;=0,"Payé",IF($K2811=0,"Impayé","Partiel")))</f>
        <v/>
      </c>
    </row>
    <row r="2812" spans="1:13" ht="15">
      <c r="A2812" s="17"/>
      <c r="B2812" t="str">
        <f>IF($A2812="","",YEAR($A2812)*100+MONTH($A2812))</f>
        <v/>
      </c>
      <c r="D2812" t="str">
        <f>IF($C2812="","",VLOOKUP($C2812,Baux!$A:$K,2,FALSE))</f>
        <v/>
      </c>
      <c r="E2812" t="str">
        <f>IF($C2812="","",VLOOKUP(VLOOKUP($C2812,Baux!$A:$K,3,FALSE),Locataires!$A:$I,2,FALSE))</f>
        <v/>
      </c>
      <c r="F2812" t="str">
        <f>IF($C2812="","",VLOOKUP($C2812,Baux!$A:$K,8,FALSE))</f>
        <v/>
      </c>
      <c r="G2812" s="12" t="str">
        <f>IF(OR($A2812="",$F2812=""),"",DATE(YEAR($A2812),MONTH($A2812),$F2812))</f>
        <v/>
      </c>
      <c r="H2812" s="13" t="str">
        <f>IF($C2812="","",VLOOKUP($C2812,Baux!$A:$K,6,FALSE))</f>
        <v/>
      </c>
      <c r="I2812" s="13" t="str">
        <f>IF($C2812="","",VLOOKUP($C2812,Baux!$A:$K,7,FALSE))</f>
        <v/>
      </c>
      <c r="J2812" s="13" t="str">
        <f>IF($C2812="","",$H2812+$I2812)</f>
        <v/>
      </c>
      <c r="K2812" s="13" t="str">
        <f>IF($C2812="","",SUMIFS(Banque_Transactions!$E:$E,Banque_Transactions!$G:$G,$C2812&amp;"-"&amp;$B2812))</f>
        <v/>
      </c>
      <c r="L2812" s="13" t="str">
        <f>IF($C2812="","",$J2812-$K2812)</f>
        <v/>
      </c>
      <c r="M2812" t="str">
        <f>IF($C2812="","",IF($L2812&lt;=0,"Payé",IF($K2812=0,"Impayé","Partiel")))</f>
        <v/>
      </c>
    </row>
    <row r="2813" spans="1:13" ht="15">
      <c r="A2813" s="17"/>
      <c r="B2813" t="str">
        <f>IF($A2813="","",YEAR($A2813)*100+MONTH($A2813))</f>
        <v/>
      </c>
      <c r="D2813" t="str">
        <f>IF($C2813="","",VLOOKUP($C2813,Baux!$A:$K,2,FALSE))</f>
        <v/>
      </c>
      <c r="E2813" t="str">
        <f>IF($C2813="","",VLOOKUP(VLOOKUP($C2813,Baux!$A:$K,3,FALSE),Locataires!$A:$I,2,FALSE))</f>
        <v/>
      </c>
      <c r="F2813" t="str">
        <f>IF($C2813="","",VLOOKUP($C2813,Baux!$A:$K,8,FALSE))</f>
        <v/>
      </c>
      <c r="G2813" s="12" t="str">
        <f>IF(OR($A2813="",$F2813=""),"",DATE(YEAR($A2813),MONTH($A2813),$F2813))</f>
        <v/>
      </c>
      <c r="H2813" s="13" t="str">
        <f>IF($C2813="","",VLOOKUP($C2813,Baux!$A:$K,6,FALSE))</f>
        <v/>
      </c>
      <c r="I2813" s="13" t="str">
        <f>IF($C2813="","",VLOOKUP($C2813,Baux!$A:$K,7,FALSE))</f>
        <v/>
      </c>
      <c r="J2813" s="13" t="str">
        <f>IF($C2813="","",$H2813+$I2813)</f>
        <v/>
      </c>
      <c r="K2813" s="13" t="str">
        <f>IF($C2813="","",SUMIFS(Banque_Transactions!$E:$E,Banque_Transactions!$G:$G,$C2813&amp;"-"&amp;$B2813))</f>
        <v/>
      </c>
      <c r="L2813" s="13" t="str">
        <f>IF($C2813="","",$J2813-$K2813)</f>
        <v/>
      </c>
      <c r="M2813" t="str">
        <f>IF($C2813="","",IF($L2813&lt;=0,"Payé",IF($K2813=0,"Impayé","Partiel")))</f>
        <v/>
      </c>
    </row>
    <row r="2814" spans="1:13" ht="15">
      <c r="A2814" s="17"/>
      <c r="B2814" t="str">
        <f>IF($A2814="","",YEAR($A2814)*100+MONTH($A2814))</f>
        <v/>
      </c>
      <c r="D2814" t="str">
        <f>IF($C2814="","",VLOOKUP($C2814,Baux!$A:$K,2,FALSE))</f>
        <v/>
      </c>
      <c r="E2814" t="str">
        <f>IF($C2814="","",VLOOKUP(VLOOKUP($C2814,Baux!$A:$K,3,FALSE),Locataires!$A:$I,2,FALSE))</f>
        <v/>
      </c>
      <c r="F2814" t="str">
        <f>IF($C2814="","",VLOOKUP($C2814,Baux!$A:$K,8,FALSE))</f>
        <v/>
      </c>
      <c r="G2814" s="12" t="str">
        <f>IF(OR($A2814="",$F2814=""),"",DATE(YEAR($A2814),MONTH($A2814),$F2814))</f>
        <v/>
      </c>
      <c r="H2814" s="13" t="str">
        <f>IF($C2814="","",VLOOKUP($C2814,Baux!$A:$K,6,FALSE))</f>
        <v/>
      </c>
      <c r="I2814" s="13" t="str">
        <f>IF($C2814="","",VLOOKUP($C2814,Baux!$A:$K,7,FALSE))</f>
        <v/>
      </c>
      <c r="J2814" s="13" t="str">
        <f>IF($C2814="","",$H2814+$I2814)</f>
        <v/>
      </c>
      <c r="K2814" s="13" t="str">
        <f>IF($C2814="","",SUMIFS(Banque_Transactions!$E:$E,Banque_Transactions!$G:$G,$C2814&amp;"-"&amp;$B2814))</f>
        <v/>
      </c>
      <c r="L2814" s="13" t="str">
        <f>IF($C2814="","",$J2814-$K2814)</f>
        <v/>
      </c>
      <c r="M2814" t="str">
        <f>IF($C2814="","",IF($L2814&lt;=0,"Payé",IF($K2814=0,"Impayé","Partiel")))</f>
        <v/>
      </c>
    </row>
    <row r="2815" spans="1:13" ht="15">
      <c r="A2815" s="17"/>
      <c r="B2815" t="str">
        <f>IF($A2815="","",YEAR($A2815)*100+MONTH($A2815))</f>
        <v/>
      </c>
      <c r="D2815" t="str">
        <f>IF($C2815="","",VLOOKUP($C2815,Baux!$A:$K,2,FALSE))</f>
        <v/>
      </c>
      <c r="E2815" t="str">
        <f>IF($C2815="","",VLOOKUP(VLOOKUP($C2815,Baux!$A:$K,3,FALSE),Locataires!$A:$I,2,FALSE))</f>
        <v/>
      </c>
      <c r="F2815" t="str">
        <f>IF($C2815="","",VLOOKUP($C2815,Baux!$A:$K,8,FALSE))</f>
        <v/>
      </c>
      <c r="G2815" s="12" t="str">
        <f>IF(OR($A2815="",$F2815=""),"",DATE(YEAR($A2815),MONTH($A2815),$F2815))</f>
        <v/>
      </c>
      <c r="H2815" s="13" t="str">
        <f>IF($C2815="","",VLOOKUP($C2815,Baux!$A:$K,6,FALSE))</f>
        <v/>
      </c>
      <c r="I2815" s="13" t="str">
        <f>IF($C2815="","",VLOOKUP($C2815,Baux!$A:$K,7,FALSE))</f>
        <v/>
      </c>
      <c r="J2815" s="13" t="str">
        <f>IF($C2815="","",$H2815+$I2815)</f>
        <v/>
      </c>
      <c r="K2815" s="13" t="str">
        <f>IF($C2815="","",SUMIFS(Banque_Transactions!$E:$E,Banque_Transactions!$G:$G,$C2815&amp;"-"&amp;$B2815))</f>
        <v/>
      </c>
      <c r="L2815" s="13" t="str">
        <f>IF($C2815="","",$J2815-$K2815)</f>
        <v/>
      </c>
      <c r="M2815" t="str">
        <f>IF($C2815="","",IF($L2815&lt;=0,"Payé",IF($K2815=0,"Impayé","Partiel")))</f>
        <v/>
      </c>
    </row>
    <row r="2816" spans="1:13" ht="15">
      <c r="A2816" s="17"/>
      <c r="B2816" t="str">
        <f>IF($A2816="","",YEAR($A2816)*100+MONTH($A2816))</f>
        <v/>
      </c>
      <c r="D2816" t="str">
        <f>IF($C2816="","",VLOOKUP($C2816,Baux!$A:$K,2,FALSE))</f>
        <v/>
      </c>
      <c r="E2816" t="str">
        <f>IF($C2816="","",VLOOKUP(VLOOKUP($C2816,Baux!$A:$K,3,FALSE),Locataires!$A:$I,2,FALSE))</f>
        <v/>
      </c>
      <c r="F2816" t="str">
        <f>IF($C2816="","",VLOOKUP($C2816,Baux!$A:$K,8,FALSE))</f>
        <v/>
      </c>
      <c r="G2816" s="12" t="str">
        <f>IF(OR($A2816="",$F2816=""),"",DATE(YEAR($A2816),MONTH($A2816),$F2816))</f>
        <v/>
      </c>
      <c r="H2816" s="13" t="str">
        <f>IF($C2816="","",VLOOKUP($C2816,Baux!$A:$K,6,FALSE))</f>
        <v/>
      </c>
      <c r="I2816" s="13" t="str">
        <f>IF($C2816="","",VLOOKUP($C2816,Baux!$A:$K,7,FALSE))</f>
        <v/>
      </c>
      <c r="J2816" s="13" t="str">
        <f>IF($C2816="","",$H2816+$I2816)</f>
        <v/>
      </c>
      <c r="K2816" s="13" t="str">
        <f>IF($C2816="","",SUMIFS(Banque_Transactions!$E:$E,Banque_Transactions!$G:$G,$C2816&amp;"-"&amp;$B2816))</f>
        <v/>
      </c>
      <c r="L2816" s="13" t="str">
        <f>IF($C2816="","",$J2816-$K2816)</f>
        <v/>
      </c>
      <c r="M2816" t="str">
        <f>IF($C2816="","",IF($L2816&lt;=0,"Payé",IF($K2816=0,"Impayé","Partiel")))</f>
        <v/>
      </c>
    </row>
    <row r="2817" spans="1:13" ht="15">
      <c r="A2817" s="17"/>
      <c r="B2817" t="str">
        <f>IF($A2817="","",YEAR($A2817)*100+MONTH($A2817))</f>
        <v/>
      </c>
      <c r="D2817" t="str">
        <f>IF($C2817="","",VLOOKUP($C2817,Baux!$A:$K,2,FALSE))</f>
        <v/>
      </c>
      <c r="E2817" t="str">
        <f>IF($C2817="","",VLOOKUP(VLOOKUP($C2817,Baux!$A:$K,3,FALSE),Locataires!$A:$I,2,FALSE))</f>
        <v/>
      </c>
      <c r="F2817" t="str">
        <f>IF($C2817="","",VLOOKUP($C2817,Baux!$A:$K,8,FALSE))</f>
        <v/>
      </c>
      <c r="G2817" s="12" t="str">
        <f>IF(OR($A2817="",$F2817=""),"",DATE(YEAR($A2817),MONTH($A2817),$F2817))</f>
        <v/>
      </c>
      <c r="H2817" s="13" t="str">
        <f>IF($C2817="","",VLOOKUP($C2817,Baux!$A:$K,6,FALSE))</f>
        <v/>
      </c>
      <c r="I2817" s="13" t="str">
        <f>IF($C2817="","",VLOOKUP($C2817,Baux!$A:$K,7,FALSE))</f>
        <v/>
      </c>
      <c r="J2817" s="13" t="str">
        <f>IF($C2817="","",$H2817+$I2817)</f>
        <v/>
      </c>
      <c r="K2817" s="13" t="str">
        <f>IF($C2817="","",SUMIFS(Banque_Transactions!$E:$E,Banque_Transactions!$G:$G,$C2817&amp;"-"&amp;$B2817))</f>
        <v/>
      </c>
      <c r="L2817" s="13" t="str">
        <f>IF($C2817="","",$J2817-$K2817)</f>
        <v/>
      </c>
      <c r="M2817" t="str">
        <f>IF($C2817="","",IF($L2817&lt;=0,"Payé",IF($K2817=0,"Impayé","Partiel")))</f>
        <v/>
      </c>
    </row>
    <row r="2818" spans="1:13" ht="15">
      <c r="A2818" s="17"/>
      <c r="B2818" t="str">
        <f>IF($A2818="","",YEAR($A2818)*100+MONTH($A2818))</f>
        <v/>
      </c>
      <c r="D2818" t="str">
        <f>IF($C2818="","",VLOOKUP($C2818,Baux!$A:$K,2,FALSE))</f>
        <v/>
      </c>
      <c r="E2818" t="str">
        <f>IF($C2818="","",VLOOKUP(VLOOKUP($C2818,Baux!$A:$K,3,FALSE),Locataires!$A:$I,2,FALSE))</f>
        <v/>
      </c>
      <c r="F2818" t="str">
        <f>IF($C2818="","",VLOOKUP($C2818,Baux!$A:$K,8,FALSE))</f>
        <v/>
      </c>
      <c r="G2818" s="12" t="str">
        <f>IF(OR($A2818="",$F2818=""),"",DATE(YEAR($A2818),MONTH($A2818),$F2818))</f>
        <v/>
      </c>
      <c r="H2818" s="13" t="str">
        <f>IF($C2818="","",VLOOKUP($C2818,Baux!$A:$K,6,FALSE))</f>
        <v/>
      </c>
      <c r="I2818" s="13" t="str">
        <f>IF($C2818="","",VLOOKUP($C2818,Baux!$A:$K,7,FALSE))</f>
        <v/>
      </c>
      <c r="J2818" s="13" t="str">
        <f>IF($C2818="","",$H2818+$I2818)</f>
        <v/>
      </c>
      <c r="K2818" s="13" t="str">
        <f>IF($C2818="","",SUMIFS(Banque_Transactions!$E:$E,Banque_Transactions!$G:$G,$C2818&amp;"-"&amp;$B2818))</f>
        <v/>
      </c>
      <c r="L2818" s="13" t="str">
        <f>IF($C2818="","",$J2818-$K2818)</f>
        <v/>
      </c>
      <c r="M2818" t="str">
        <f>IF($C2818="","",IF($L2818&lt;=0,"Payé",IF($K2818=0,"Impayé","Partiel")))</f>
        <v/>
      </c>
    </row>
    <row r="2819" spans="1:13" ht="15">
      <c r="A2819" s="17"/>
      <c r="B2819" t="str">
        <f>IF($A2819="","",YEAR($A2819)*100+MONTH($A2819))</f>
        <v/>
      </c>
      <c r="D2819" t="str">
        <f>IF($C2819="","",VLOOKUP($C2819,Baux!$A:$K,2,FALSE))</f>
        <v/>
      </c>
      <c r="E2819" t="str">
        <f>IF($C2819="","",VLOOKUP(VLOOKUP($C2819,Baux!$A:$K,3,FALSE),Locataires!$A:$I,2,FALSE))</f>
        <v/>
      </c>
      <c r="F2819" t="str">
        <f>IF($C2819="","",VLOOKUP($C2819,Baux!$A:$K,8,FALSE))</f>
        <v/>
      </c>
      <c r="G2819" s="12" t="str">
        <f>IF(OR($A2819="",$F2819=""),"",DATE(YEAR($A2819),MONTH($A2819),$F2819))</f>
        <v/>
      </c>
      <c r="H2819" s="13" t="str">
        <f>IF($C2819="","",VLOOKUP($C2819,Baux!$A:$K,6,FALSE))</f>
        <v/>
      </c>
      <c r="I2819" s="13" t="str">
        <f>IF($C2819="","",VLOOKUP($C2819,Baux!$A:$K,7,FALSE))</f>
        <v/>
      </c>
      <c r="J2819" s="13" t="str">
        <f>IF($C2819="","",$H2819+$I2819)</f>
        <v/>
      </c>
      <c r="K2819" s="13" t="str">
        <f>IF($C2819="","",SUMIFS(Banque_Transactions!$E:$E,Banque_Transactions!$G:$G,$C2819&amp;"-"&amp;$B2819))</f>
        <v/>
      </c>
      <c r="L2819" s="13" t="str">
        <f>IF($C2819="","",$J2819-$K2819)</f>
        <v/>
      </c>
      <c r="M2819" t="str">
        <f>IF($C2819="","",IF($L2819&lt;=0,"Payé",IF($K2819=0,"Impayé","Partiel")))</f>
        <v/>
      </c>
    </row>
    <row r="2820" spans="1:13" ht="15">
      <c r="A2820" s="17"/>
      <c r="B2820" t="str">
        <f>IF($A2820="","",YEAR($A2820)*100+MONTH($A2820))</f>
        <v/>
      </c>
      <c r="D2820" t="str">
        <f>IF($C2820="","",VLOOKUP($C2820,Baux!$A:$K,2,FALSE))</f>
        <v/>
      </c>
      <c r="E2820" t="str">
        <f>IF($C2820="","",VLOOKUP(VLOOKUP($C2820,Baux!$A:$K,3,FALSE),Locataires!$A:$I,2,FALSE))</f>
        <v/>
      </c>
      <c r="F2820" t="str">
        <f>IF($C2820="","",VLOOKUP($C2820,Baux!$A:$K,8,FALSE))</f>
        <v/>
      </c>
      <c r="G2820" s="12" t="str">
        <f>IF(OR($A2820="",$F2820=""),"",DATE(YEAR($A2820),MONTH($A2820),$F2820))</f>
        <v/>
      </c>
      <c r="H2820" s="13" t="str">
        <f>IF($C2820="","",VLOOKUP($C2820,Baux!$A:$K,6,FALSE))</f>
        <v/>
      </c>
      <c r="I2820" s="13" t="str">
        <f>IF($C2820="","",VLOOKUP($C2820,Baux!$A:$K,7,FALSE))</f>
        <v/>
      </c>
      <c r="J2820" s="13" t="str">
        <f>IF($C2820="","",$H2820+$I2820)</f>
        <v/>
      </c>
      <c r="K2820" s="13" t="str">
        <f>IF($C2820="","",SUMIFS(Banque_Transactions!$E:$E,Banque_Transactions!$G:$G,$C2820&amp;"-"&amp;$B2820))</f>
        <v/>
      </c>
      <c r="L2820" s="13" t="str">
        <f>IF($C2820="","",$J2820-$K2820)</f>
        <v/>
      </c>
      <c r="M2820" t="str">
        <f>IF($C2820="","",IF($L2820&lt;=0,"Payé",IF($K2820=0,"Impayé","Partiel")))</f>
        <v/>
      </c>
    </row>
    <row r="2821" spans="1:13" ht="15">
      <c r="A2821" s="17"/>
      <c r="B2821" t="str">
        <f>IF($A2821="","",YEAR($A2821)*100+MONTH($A2821))</f>
        <v/>
      </c>
      <c r="D2821" t="str">
        <f>IF($C2821="","",VLOOKUP($C2821,Baux!$A:$K,2,FALSE))</f>
        <v/>
      </c>
      <c r="E2821" t="str">
        <f>IF($C2821="","",VLOOKUP(VLOOKUP($C2821,Baux!$A:$K,3,FALSE),Locataires!$A:$I,2,FALSE))</f>
        <v/>
      </c>
      <c r="F2821" t="str">
        <f>IF($C2821="","",VLOOKUP($C2821,Baux!$A:$K,8,FALSE))</f>
        <v/>
      </c>
      <c r="G2821" s="12" t="str">
        <f>IF(OR($A2821="",$F2821=""),"",DATE(YEAR($A2821),MONTH($A2821),$F2821))</f>
        <v/>
      </c>
      <c r="H2821" s="13" t="str">
        <f>IF($C2821="","",VLOOKUP($C2821,Baux!$A:$K,6,FALSE))</f>
        <v/>
      </c>
      <c r="I2821" s="13" t="str">
        <f>IF($C2821="","",VLOOKUP($C2821,Baux!$A:$K,7,FALSE))</f>
        <v/>
      </c>
      <c r="J2821" s="13" t="str">
        <f>IF($C2821="","",$H2821+$I2821)</f>
        <v/>
      </c>
      <c r="K2821" s="13" t="str">
        <f>IF($C2821="","",SUMIFS(Banque_Transactions!$E:$E,Banque_Transactions!$G:$G,$C2821&amp;"-"&amp;$B2821))</f>
        <v/>
      </c>
      <c r="L2821" s="13" t="str">
        <f>IF($C2821="","",$J2821-$K2821)</f>
        <v/>
      </c>
      <c r="M2821" t="str">
        <f>IF($C2821="","",IF($L2821&lt;=0,"Payé",IF($K2821=0,"Impayé","Partiel")))</f>
        <v/>
      </c>
    </row>
    <row r="2822" spans="1:13" ht="15">
      <c r="A2822" s="17"/>
      <c r="B2822" t="str">
        <f>IF($A2822="","",YEAR($A2822)*100+MONTH($A2822))</f>
        <v/>
      </c>
      <c r="D2822" t="str">
        <f>IF($C2822="","",VLOOKUP($C2822,Baux!$A:$K,2,FALSE))</f>
        <v/>
      </c>
      <c r="E2822" t="str">
        <f>IF($C2822="","",VLOOKUP(VLOOKUP($C2822,Baux!$A:$K,3,FALSE),Locataires!$A:$I,2,FALSE))</f>
        <v/>
      </c>
      <c r="F2822" t="str">
        <f>IF($C2822="","",VLOOKUP($C2822,Baux!$A:$K,8,FALSE))</f>
        <v/>
      </c>
      <c r="G2822" s="12" t="str">
        <f>IF(OR($A2822="",$F2822=""),"",DATE(YEAR($A2822),MONTH($A2822),$F2822))</f>
        <v/>
      </c>
      <c r="H2822" s="13" t="str">
        <f>IF($C2822="","",VLOOKUP($C2822,Baux!$A:$K,6,FALSE))</f>
        <v/>
      </c>
      <c r="I2822" s="13" t="str">
        <f>IF($C2822="","",VLOOKUP($C2822,Baux!$A:$K,7,FALSE))</f>
        <v/>
      </c>
      <c r="J2822" s="13" t="str">
        <f>IF($C2822="","",$H2822+$I2822)</f>
        <v/>
      </c>
      <c r="K2822" s="13" t="str">
        <f>IF($C2822="","",SUMIFS(Banque_Transactions!$E:$E,Banque_Transactions!$G:$G,$C2822&amp;"-"&amp;$B2822))</f>
        <v/>
      </c>
      <c r="L2822" s="13" t="str">
        <f>IF($C2822="","",$J2822-$K2822)</f>
        <v/>
      </c>
      <c r="M2822" t="str">
        <f>IF($C2822="","",IF($L2822&lt;=0,"Payé",IF($K2822=0,"Impayé","Partiel")))</f>
        <v/>
      </c>
    </row>
    <row r="2823" spans="1:13" ht="15">
      <c r="A2823" s="17"/>
      <c r="B2823" t="str">
        <f>IF($A2823="","",YEAR($A2823)*100+MONTH($A2823))</f>
        <v/>
      </c>
      <c r="D2823" t="str">
        <f>IF($C2823="","",VLOOKUP($C2823,Baux!$A:$K,2,FALSE))</f>
        <v/>
      </c>
      <c r="E2823" t="str">
        <f>IF($C2823="","",VLOOKUP(VLOOKUP($C2823,Baux!$A:$K,3,FALSE),Locataires!$A:$I,2,FALSE))</f>
        <v/>
      </c>
      <c r="F2823" t="str">
        <f>IF($C2823="","",VLOOKUP($C2823,Baux!$A:$K,8,FALSE))</f>
        <v/>
      </c>
      <c r="G2823" s="12" t="str">
        <f>IF(OR($A2823="",$F2823=""),"",DATE(YEAR($A2823),MONTH($A2823),$F2823))</f>
        <v/>
      </c>
      <c r="H2823" s="13" t="str">
        <f>IF($C2823="","",VLOOKUP($C2823,Baux!$A:$K,6,FALSE))</f>
        <v/>
      </c>
      <c r="I2823" s="13" t="str">
        <f>IF($C2823="","",VLOOKUP($C2823,Baux!$A:$K,7,FALSE))</f>
        <v/>
      </c>
      <c r="J2823" s="13" t="str">
        <f>IF($C2823="","",$H2823+$I2823)</f>
        <v/>
      </c>
      <c r="K2823" s="13" t="str">
        <f>IF($C2823="","",SUMIFS(Banque_Transactions!$E:$E,Banque_Transactions!$G:$G,$C2823&amp;"-"&amp;$B2823))</f>
        <v/>
      </c>
      <c r="L2823" s="13" t="str">
        <f>IF($C2823="","",$J2823-$K2823)</f>
        <v/>
      </c>
      <c r="M2823" t="str">
        <f>IF($C2823="","",IF($L2823&lt;=0,"Payé",IF($K2823=0,"Impayé","Partiel")))</f>
        <v/>
      </c>
    </row>
    <row r="2824" spans="1:13" ht="15">
      <c r="A2824" s="17"/>
      <c r="B2824" t="str">
        <f>IF($A2824="","",YEAR($A2824)*100+MONTH($A2824))</f>
        <v/>
      </c>
      <c r="D2824" t="str">
        <f>IF($C2824="","",VLOOKUP($C2824,Baux!$A:$K,2,FALSE))</f>
        <v/>
      </c>
      <c r="E2824" t="str">
        <f>IF($C2824="","",VLOOKUP(VLOOKUP($C2824,Baux!$A:$K,3,FALSE),Locataires!$A:$I,2,FALSE))</f>
        <v/>
      </c>
      <c r="F2824" t="str">
        <f>IF($C2824="","",VLOOKUP($C2824,Baux!$A:$K,8,FALSE))</f>
        <v/>
      </c>
      <c r="G2824" s="12" t="str">
        <f>IF(OR($A2824="",$F2824=""),"",DATE(YEAR($A2824),MONTH($A2824),$F2824))</f>
        <v/>
      </c>
      <c r="H2824" s="13" t="str">
        <f>IF($C2824="","",VLOOKUP($C2824,Baux!$A:$K,6,FALSE))</f>
        <v/>
      </c>
      <c r="I2824" s="13" t="str">
        <f>IF($C2824="","",VLOOKUP($C2824,Baux!$A:$K,7,FALSE))</f>
        <v/>
      </c>
      <c r="J2824" s="13" t="str">
        <f>IF($C2824="","",$H2824+$I2824)</f>
        <v/>
      </c>
      <c r="K2824" s="13" t="str">
        <f>IF($C2824="","",SUMIFS(Banque_Transactions!$E:$E,Banque_Transactions!$G:$G,$C2824&amp;"-"&amp;$B2824))</f>
        <v/>
      </c>
      <c r="L2824" s="13" t="str">
        <f>IF($C2824="","",$J2824-$K2824)</f>
        <v/>
      </c>
      <c r="M2824" t="str">
        <f>IF($C2824="","",IF($L2824&lt;=0,"Payé",IF($K2824=0,"Impayé","Partiel")))</f>
        <v/>
      </c>
    </row>
    <row r="2825" spans="1:13" ht="15">
      <c r="A2825" s="17"/>
      <c r="B2825" t="str">
        <f>IF($A2825="","",YEAR($A2825)*100+MONTH($A2825))</f>
        <v/>
      </c>
      <c r="D2825" t="str">
        <f>IF($C2825="","",VLOOKUP($C2825,Baux!$A:$K,2,FALSE))</f>
        <v/>
      </c>
      <c r="E2825" t="str">
        <f>IF($C2825="","",VLOOKUP(VLOOKUP($C2825,Baux!$A:$K,3,FALSE),Locataires!$A:$I,2,FALSE))</f>
        <v/>
      </c>
      <c r="F2825" t="str">
        <f>IF($C2825="","",VLOOKUP($C2825,Baux!$A:$K,8,FALSE))</f>
        <v/>
      </c>
      <c r="G2825" s="12" t="str">
        <f>IF(OR($A2825="",$F2825=""),"",DATE(YEAR($A2825),MONTH($A2825),$F2825))</f>
        <v/>
      </c>
      <c r="H2825" s="13" t="str">
        <f>IF($C2825="","",VLOOKUP($C2825,Baux!$A:$K,6,FALSE))</f>
        <v/>
      </c>
      <c r="I2825" s="13" t="str">
        <f>IF($C2825="","",VLOOKUP($C2825,Baux!$A:$K,7,FALSE))</f>
        <v/>
      </c>
      <c r="J2825" s="13" t="str">
        <f>IF($C2825="","",$H2825+$I2825)</f>
        <v/>
      </c>
      <c r="K2825" s="13" t="str">
        <f>IF($C2825="","",SUMIFS(Banque_Transactions!$E:$E,Banque_Transactions!$G:$G,$C2825&amp;"-"&amp;$B2825))</f>
        <v/>
      </c>
      <c r="L2825" s="13" t="str">
        <f>IF($C2825="","",$J2825-$K2825)</f>
        <v/>
      </c>
      <c r="M2825" t="str">
        <f>IF($C2825="","",IF($L2825&lt;=0,"Payé",IF($K2825=0,"Impayé","Partiel")))</f>
        <v/>
      </c>
    </row>
    <row r="2826" spans="1:13" ht="15">
      <c r="A2826" s="17"/>
      <c r="B2826" t="str">
        <f>IF($A2826="","",YEAR($A2826)*100+MONTH($A2826))</f>
        <v/>
      </c>
      <c r="D2826" t="str">
        <f>IF($C2826="","",VLOOKUP($C2826,Baux!$A:$K,2,FALSE))</f>
        <v/>
      </c>
      <c r="E2826" t="str">
        <f>IF($C2826="","",VLOOKUP(VLOOKUP($C2826,Baux!$A:$K,3,FALSE),Locataires!$A:$I,2,FALSE))</f>
        <v/>
      </c>
      <c r="F2826" t="str">
        <f>IF($C2826="","",VLOOKUP($C2826,Baux!$A:$K,8,FALSE))</f>
        <v/>
      </c>
      <c r="G2826" s="12" t="str">
        <f>IF(OR($A2826="",$F2826=""),"",DATE(YEAR($A2826),MONTH($A2826),$F2826))</f>
        <v/>
      </c>
      <c r="H2826" s="13" t="str">
        <f>IF($C2826="","",VLOOKUP($C2826,Baux!$A:$K,6,FALSE))</f>
        <v/>
      </c>
      <c r="I2826" s="13" t="str">
        <f>IF($C2826="","",VLOOKUP($C2826,Baux!$A:$K,7,FALSE))</f>
        <v/>
      </c>
      <c r="J2826" s="13" t="str">
        <f>IF($C2826="","",$H2826+$I2826)</f>
        <v/>
      </c>
      <c r="K2826" s="13" t="str">
        <f>IF($C2826="","",SUMIFS(Banque_Transactions!$E:$E,Banque_Transactions!$G:$G,$C2826&amp;"-"&amp;$B2826))</f>
        <v/>
      </c>
      <c r="L2826" s="13" t="str">
        <f>IF($C2826="","",$J2826-$K2826)</f>
        <v/>
      </c>
      <c r="M2826" t="str">
        <f>IF($C2826="","",IF($L2826&lt;=0,"Payé",IF($K2826=0,"Impayé","Partiel")))</f>
        <v/>
      </c>
    </row>
    <row r="2827" spans="1:13" ht="15">
      <c r="A2827" s="17"/>
      <c r="B2827" t="str">
        <f>IF($A2827="","",YEAR($A2827)*100+MONTH($A2827))</f>
        <v/>
      </c>
      <c r="D2827" t="str">
        <f>IF($C2827="","",VLOOKUP($C2827,Baux!$A:$K,2,FALSE))</f>
        <v/>
      </c>
      <c r="E2827" t="str">
        <f>IF($C2827="","",VLOOKUP(VLOOKUP($C2827,Baux!$A:$K,3,FALSE),Locataires!$A:$I,2,FALSE))</f>
        <v/>
      </c>
      <c r="F2827" t="str">
        <f>IF($C2827="","",VLOOKUP($C2827,Baux!$A:$K,8,FALSE))</f>
        <v/>
      </c>
      <c r="G2827" s="12" t="str">
        <f>IF(OR($A2827="",$F2827=""),"",DATE(YEAR($A2827),MONTH($A2827),$F2827))</f>
        <v/>
      </c>
      <c r="H2827" s="13" t="str">
        <f>IF($C2827="","",VLOOKUP($C2827,Baux!$A:$K,6,FALSE))</f>
        <v/>
      </c>
      <c r="I2827" s="13" t="str">
        <f>IF($C2827="","",VLOOKUP($C2827,Baux!$A:$K,7,FALSE))</f>
        <v/>
      </c>
      <c r="J2827" s="13" t="str">
        <f>IF($C2827="","",$H2827+$I2827)</f>
        <v/>
      </c>
      <c r="K2827" s="13" t="str">
        <f>IF($C2827="","",SUMIFS(Banque_Transactions!$E:$E,Banque_Transactions!$G:$G,$C2827&amp;"-"&amp;$B2827))</f>
        <v/>
      </c>
      <c r="L2827" s="13" t="str">
        <f>IF($C2827="","",$J2827-$K2827)</f>
        <v/>
      </c>
      <c r="M2827" t="str">
        <f>IF($C2827="","",IF($L2827&lt;=0,"Payé",IF($K2827=0,"Impayé","Partiel")))</f>
        <v/>
      </c>
    </row>
    <row r="2828" spans="1:13" ht="15">
      <c r="A2828" s="17"/>
      <c r="B2828" t="str">
        <f>IF($A2828="","",YEAR($A2828)*100+MONTH($A2828))</f>
        <v/>
      </c>
      <c r="D2828" t="str">
        <f>IF($C2828="","",VLOOKUP($C2828,Baux!$A:$K,2,FALSE))</f>
        <v/>
      </c>
      <c r="E2828" t="str">
        <f>IF($C2828="","",VLOOKUP(VLOOKUP($C2828,Baux!$A:$K,3,FALSE),Locataires!$A:$I,2,FALSE))</f>
        <v/>
      </c>
      <c r="F2828" t="str">
        <f>IF($C2828="","",VLOOKUP($C2828,Baux!$A:$K,8,FALSE))</f>
        <v/>
      </c>
      <c r="G2828" s="12" t="str">
        <f>IF(OR($A2828="",$F2828=""),"",DATE(YEAR($A2828),MONTH($A2828),$F2828))</f>
        <v/>
      </c>
      <c r="H2828" s="13" t="str">
        <f>IF($C2828="","",VLOOKUP($C2828,Baux!$A:$K,6,FALSE))</f>
        <v/>
      </c>
      <c r="I2828" s="13" t="str">
        <f>IF($C2828="","",VLOOKUP($C2828,Baux!$A:$K,7,FALSE))</f>
        <v/>
      </c>
      <c r="J2828" s="13" t="str">
        <f>IF($C2828="","",$H2828+$I2828)</f>
        <v/>
      </c>
      <c r="K2828" s="13" t="str">
        <f>IF($C2828="","",SUMIFS(Banque_Transactions!$E:$E,Banque_Transactions!$G:$G,$C2828&amp;"-"&amp;$B2828))</f>
        <v/>
      </c>
      <c r="L2828" s="13" t="str">
        <f>IF($C2828="","",$J2828-$K2828)</f>
        <v/>
      </c>
      <c r="M2828" t="str">
        <f>IF($C2828="","",IF($L2828&lt;=0,"Payé",IF($K2828=0,"Impayé","Partiel")))</f>
        <v/>
      </c>
    </row>
    <row r="2829" spans="1:13" ht="15">
      <c r="A2829" s="17"/>
      <c r="B2829" t="str">
        <f>IF($A2829="","",YEAR($A2829)*100+MONTH($A2829))</f>
        <v/>
      </c>
      <c r="D2829" t="str">
        <f>IF($C2829="","",VLOOKUP($C2829,Baux!$A:$K,2,FALSE))</f>
        <v/>
      </c>
      <c r="E2829" t="str">
        <f>IF($C2829="","",VLOOKUP(VLOOKUP($C2829,Baux!$A:$K,3,FALSE),Locataires!$A:$I,2,FALSE))</f>
        <v/>
      </c>
      <c r="F2829" t="str">
        <f>IF($C2829="","",VLOOKUP($C2829,Baux!$A:$K,8,FALSE))</f>
        <v/>
      </c>
      <c r="G2829" s="12" t="str">
        <f>IF(OR($A2829="",$F2829=""),"",DATE(YEAR($A2829),MONTH($A2829),$F2829))</f>
        <v/>
      </c>
      <c r="H2829" s="13" t="str">
        <f>IF($C2829="","",VLOOKUP($C2829,Baux!$A:$K,6,FALSE))</f>
        <v/>
      </c>
      <c r="I2829" s="13" t="str">
        <f>IF($C2829="","",VLOOKUP($C2829,Baux!$A:$K,7,FALSE))</f>
        <v/>
      </c>
      <c r="J2829" s="13" t="str">
        <f>IF($C2829="","",$H2829+$I2829)</f>
        <v/>
      </c>
      <c r="K2829" s="13" t="str">
        <f>IF($C2829="","",SUMIFS(Banque_Transactions!$E:$E,Banque_Transactions!$G:$G,$C2829&amp;"-"&amp;$B2829))</f>
        <v/>
      </c>
      <c r="L2829" s="13" t="str">
        <f>IF($C2829="","",$J2829-$K2829)</f>
        <v/>
      </c>
      <c r="M2829" t="str">
        <f>IF($C2829="","",IF($L2829&lt;=0,"Payé",IF($K2829=0,"Impayé","Partiel")))</f>
        <v/>
      </c>
    </row>
    <row r="2830" spans="1:13" ht="15">
      <c r="A2830" s="17"/>
      <c r="B2830" t="str">
        <f>IF($A2830="","",YEAR($A2830)*100+MONTH($A2830))</f>
        <v/>
      </c>
      <c r="D2830" t="str">
        <f>IF($C2830="","",VLOOKUP($C2830,Baux!$A:$K,2,FALSE))</f>
        <v/>
      </c>
      <c r="E2830" t="str">
        <f>IF($C2830="","",VLOOKUP(VLOOKUP($C2830,Baux!$A:$K,3,FALSE),Locataires!$A:$I,2,FALSE))</f>
        <v/>
      </c>
      <c r="F2830" t="str">
        <f>IF($C2830="","",VLOOKUP($C2830,Baux!$A:$K,8,FALSE))</f>
        <v/>
      </c>
      <c r="G2830" s="12" t="str">
        <f>IF(OR($A2830="",$F2830=""),"",DATE(YEAR($A2830),MONTH($A2830),$F2830))</f>
        <v/>
      </c>
      <c r="H2830" s="13" t="str">
        <f>IF($C2830="","",VLOOKUP($C2830,Baux!$A:$K,6,FALSE))</f>
        <v/>
      </c>
      <c r="I2830" s="13" t="str">
        <f>IF($C2830="","",VLOOKUP($C2830,Baux!$A:$K,7,FALSE))</f>
        <v/>
      </c>
      <c r="J2830" s="13" t="str">
        <f>IF($C2830="","",$H2830+$I2830)</f>
        <v/>
      </c>
      <c r="K2830" s="13" t="str">
        <f>IF($C2830="","",SUMIFS(Banque_Transactions!$E:$E,Banque_Transactions!$G:$G,$C2830&amp;"-"&amp;$B2830))</f>
        <v/>
      </c>
      <c r="L2830" s="13" t="str">
        <f>IF($C2830="","",$J2830-$K2830)</f>
        <v/>
      </c>
      <c r="M2830" t="str">
        <f>IF($C2830="","",IF($L2830&lt;=0,"Payé",IF($K2830=0,"Impayé","Partiel")))</f>
        <v/>
      </c>
    </row>
    <row r="2831" spans="1:13" ht="15">
      <c r="A2831" s="17"/>
      <c r="B2831" t="str">
        <f>IF($A2831="","",YEAR($A2831)*100+MONTH($A2831))</f>
        <v/>
      </c>
      <c r="D2831" t="str">
        <f>IF($C2831="","",VLOOKUP($C2831,Baux!$A:$K,2,FALSE))</f>
        <v/>
      </c>
      <c r="E2831" t="str">
        <f>IF($C2831="","",VLOOKUP(VLOOKUP($C2831,Baux!$A:$K,3,FALSE),Locataires!$A:$I,2,FALSE))</f>
        <v/>
      </c>
      <c r="F2831" t="str">
        <f>IF($C2831="","",VLOOKUP($C2831,Baux!$A:$K,8,FALSE))</f>
        <v/>
      </c>
      <c r="G2831" s="12" t="str">
        <f>IF(OR($A2831="",$F2831=""),"",DATE(YEAR($A2831),MONTH($A2831),$F2831))</f>
        <v/>
      </c>
      <c r="H2831" s="13" t="str">
        <f>IF($C2831="","",VLOOKUP($C2831,Baux!$A:$K,6,FALSE))</f>
        <v/>
      </c>
      <c r="I2831" s="13" t="str">
        <f>IF($C2831="","",VLOOKUP($C2831,Baux!$A:$K,7,FALSE))</f>
        <v/>
      </c>
      <c r="J2831" s="13" t="str">
        <f>IF($C2831="","",$H2831+$I2831)</f>
        <v/>
      </c>
      <c r="K2831" s="13" t="str">
        <f>IF($C2831="","",SUMIFS(Banque_Transactions!$E:$E,Banque_Transactions!$G:$G,$C2831&amp;"-"&amp;$B2831))</f>
        <v/>
      </c>
      <c r="L2831" s="13" t="str">
        <f>IF($C2831="","",$J2831-$K2831)</f>
        <v/>
      </c>
      <c r="M2831" t="str">
        <f>IF($C2831="","",IF($L2831&lt;=0,"Payé",IF($K2831=0,"Impayé","Partiel")))</f>
        <v/>
      </c>
    </row>
    <row r="2832" spans="1:13" ht="15">
      <c r="A2832" s="17"/>
      <c r="B2832" t="str">
        <f>IF($A2832="","",YEAR($A2832)*100+MONTH($A2832))</f>
        <v/>
      </c>
      <c r="D2832" t="str">
        <f>IF($C2832="","",VLOOKUP($C2832,Baux!$A:$K,2,FALSE))</f>
        <v/>
      </c>
      <c r="E2832" t="str">
        <f>IF($C2832="","",VLOOKUP(VLOOKUP($C2832,Baux!$A:$K,3,FALSE),Locataires!$A:$I,2,FALSE))</f>
        <v/>
      </c>
      <c r="F2832" t="str">
        <f>IF($C2832="","",VLOOKUP($C2832,Baux!$A:$K,8,FALSE))</f>
        <v/>
      </c>
      <c r="G2832" s="12" t="str">
        <f>IF(OR($A2832="",$F2832=""),"",DATE(YEAR($A2832),MONTH($A2832),$F2832))</f>
        <v/>
      </c>
      <c r="H2832" s="13" t="str">
        <f>IF($C2832="","",VLOOKUP($C2832,Baux!$A:$K,6,FALSE))</f>
        <v/>
      </c>
      <c r="I2832" s="13" t="str">
        <f>IF($C2832="","",VLOOKUP($C2832,Baux!$A:$K,7,FALSE))</f>
        <v/>
      </c>
      <c r="J2832" s="13" t="str">
        <f>IF($C2832="","",$H2832+$I2832)</f>
        <v/>
      </c>
      <c r="K2832" s="13" t="str">
        <f>IF($C2832="","",SUMIFS(Banque_Transactions!$E:$E,Banque_Transactions!$G:$G,$C2832&amp;"-"&amp;$B2832))</f>
        <v/>
      </c>
      <c r="L2832" s="13" t="str">
        <f>IF($C2832="","",$J2832-$K2832)</f>
        <v/>
      </c>
      <c r="M2832" t="str">
        <f>IF($C2832="","",IF($L2832&lt;=0,"Payé",IF($K2832=0,"Impayé","Partiel")))</f>
        <v/>
      </c>
    </row>
    <row r="2833" spans="1:13" ht="15">
      <c r="A2833" s="17"/>
      <c r="B2833" t="str">
        <f>IF($A2833="","",YEAR($A2833)*100+MONTH($A2833))</f>
        <v/>
      </c>
      <c r="D2833" t="str">
        <f>IF($C2833="","",VLOOKUP($C2833,Baux!$A:$K,2,FALSE))</f>
        <v/>
      </c>
      <c r="E2833" t="str">
        <f>IF($C2833="","",VLOOKUP(VLOOKUP($C2833,Baux!$A:$K,3,FALSE),Locataires!$A:$I,2,FALSE))</f>
        <v/>
      </c>
      <c r="F2833" t="str">
        <f>IF($C2833="","",VLOOKUP($C2833,Baux!$A:$K,8,FALSE))</f>
        <v/>
      </c>
      <c r="G2833" s="12" t="str">
        <f>IF(OR($A2833="",$F2833=""),"",DATE(YEAR($A2833),MONTH($A2833),$F2833))</f>
        <v/>
      </c>
      <c r="H2833" s="13" t="str">
        <f>IF($C2833="","",VLOOKUP($C2833,Baux!$A:$K,6,FALSE))</f>
        <v/>
      </c>
      <c r="I2833" s="13" t="str">
        <f>IF($C2833="","",VLOOKUP($C2833,Baux!$A:$K,7,FALSE))</f>
        <v/>
      </c>
      <c r="J2833" s="13" t="str">
        <f>IF($C2833="","",$H2833+$I2833)</f>
        <v/>
      </c>
      <c r="K2833" s="13" t="str">
        <f>IF($C2833="","",SUMIFS(Banque_Transactions!$E:$E,Banque_Transactions!$G:$G,$C2833&amp;"-"&amp;$B2833))</f>
        <v/>
      </c>
      <c r="L2833" s="13" t="str">
        <f>IF($C2833="","",$J2833-$K2833)</f>
        <v/>
      </c>
      <c r="M2833" t="str">
        <f>IF($C2833="","",IF($L2833&lt;=0,"Payé",IF($K2833=0,"Impayé","Partiel")))</f>
        <v/>
      </c>
    </row>
    <row r="2834" spans="1:13" ht="15">
      <c r="A2834" s="17"/>
      <c r="B2834" t="str">
        <f>IF($A2834="","",YEAR($A2834)*100+MONTH($A2834))</f>
        <v/>
      </c>
      <c r="D2834" t="str">
        <f>IF($C2834="","",VLOOKUP($C2834,Baux!$A:$K,2,FALSE))</f>
        <v/>
      </c>
      <c r="E2834" t="str">
        <f>IF($C2834="","",VLOOKUP(VLOOKUP($C2834,Baux!$A:$K,3,FALSE),Locataires!$A:$I,2,FALSE))</f>
        <v/>
      </c>
      <c r="F2834" t="str">
        <f>IF($C2834="","",VLOOKUP($C2834,Baux!$A:$K,8,FALSE))</f>
        <v/>
      </c>
      <c r="G2834" s="12" t="str">
        <f>IF(OR($A2834="",$F2834=""),"",DATE(YEAR($A2834),MONTH($A2834),$F2834))</f>
        <v/>
      </c>
      <c r="H2834" s="13" t="str">
        <f>IF($C2834="","",VLOOKUP($C2834,Baux!$A:$K,6,FALSE))</f>
        <v/>
      </c>
      <c r="I2834" s="13" t="str">
        <f>IF($C2834="","",VLOOKUP($C2834,Baux!$A:$K,7,FALSE))</f>
        <v/>
      </c>
      <c r="J2834" s="13" t="str">
        <f>IF($C2834="","",$H2834+$I2834)</f>
        <v/>
      </c>
      <c r="K2834" s="13" t="str">
        <f>IF($C2834="","",SUMIFS(Banque_Transactions!$E:$E,Banque_Transactions!$G:$G,$C2834&amp;"-"&amp;$B2834))</f>
        <v/>
      </c>
      <c r="L2834" s="13" t="str">
        <f>IF($C2834="","",$J2834-$K2834)</f>
        <v/>
      </c>
      <c r="M2834" t="str">
        <f>IF($C2834="","",IF($L2834&lt;=0,"Payé",IF($K2834=0,"Impayé","Partiel")))</f>
        <v/>
      </c>
    </row>
    <row r="2835" spans="1:13" ht="15">
      <c r="A2835" s="17"/>
      <c r="B2835" t="str">
        <f>IF($A2835="","",YEAR($A2835)*100+MONTH($A2835))</f>
        <v/>
      </c>
      <c r="D2835" t="str">
        <f>IF($C2835="","",VLOOKUP($C2835,Baux!$A:$K,2,FALSE))</f>
        <v/>
      </c>
      <c r="E2835" t="str">
        <f>IF($C2835="","",VLOOKUP(VLOOKUP($C2835,Baux!$A:$K,3,FALSE),Locataires!$A:$I,2,FALSE))</f>
        <v/>
      </c>
      <c r="F2835" t="str">
        <f>IF($C2835="","",VLOOKUP($C2835,Baux!$A:$K,8,FALSE))</f>
        <v/>
      </c>
      <c r="G2835" s="12" t="str">
        <f>IF(OR($A2835="",$F2835=""),"",DATE(YEAR($A2835),MONTH($A2835),$F2835))</f>
        <v/>
      </c>
      <c r="H2835" s="13" t="str">
        <f>IF($C2835="","",VLOOKUP($C2835,Baux!$A:$K,6,FALSE))</f>
        <v/>
      </c>
      <c r="I2835" s="13" t="str">
        <f>IF($C2835="","",VLOOKUP($C2835,Baux!$A:$K,7,FALSE))</f>
        <v/>
      </c>
      <c r="J2835" s="13" t="str">
        <f>IF($C2835="","",$H2835+$I2835)</f>
        <v/>
      </c>
      <c r="K2835" s="13" t="str">
        <f>IF($C2835="","",SUMIFS(Banque_Transactions!$E:$E,Banque_Transactions!$G:$G,$C2835&amp;"-"&amp;$B2835))</f>
        <v/>
      </c>
      <c r="L2835" s="13" t="str">
        <f>IF($C2835="","",$J2835-$K2835)</f>
        <v/>
      </c>
      <c r="M2835" t="str">
        <f>IF($C2835="","",IF($L2835&lt;=0,"Payé",IF($K2835=0,"Impayé","Partiel")))</f>
        <v/>
      </c>
    </row>
    <row r="2836" spans="1:13" ht="15">
      <c r="A2836" s="17"/>
      <c r="B2836" t="str">
        <f>IF($A2836="","",YEAR($A2836)*100+MONTH($A2836))</f>
        <v/>
      </c>
      <c r="D2836" t="str">
        <f>IF($C2836="","",VLOOKUP($C2836,Baux!$A:$K,2,FALSE))</f>
        <v/>
      </c>
      <c r="E2836" t="str">
        <f>IF($C2836="","",VLOOKUP(VLOOKUP($C2836,Baux!$A:$K,3,FALSE),Locataires!$A:$I,2,FALSE))</f>
        <v/>
      </c>
      <c r="F2836" t="str">
        <f>IF($C2836="","",VLOOKUP($C2836,Baux!$A:$K,8,FALSE))</f>
        <v/>
      </c>
      <c r="G2836" s="12" t="str">
        <f>IF(OR($A2836="",$F2836=""),"",DATE(YEAR($A2836),MONTH($A2836),$F2836))</f>
        <v/>
      </c>
      <c r="H2836" s="13" t="str">
        <f>IF($C2836="","",VLOOKUP($C2836,Baux!$A:$K,6,FALSE))</f>
        <v/>
      </c>
      <c r="I2836" s="13" t="str">
        <f>IF($C2836="","",VLOOKUP($C2836,Baux!$A:$K,7,FALSE))</f>
        <v/>
      </c>
      <c r="J2836" s="13" t="str">
        <f>IF($C2836="","",$H2836+$I2836)</f>
        <v/>
      </c>
      <c r="K2836" s="13" t="str">
        <f>IF($C2836="","",SUMIFS(Banque_Transactions!$E:$E,Banque_Transactions!$G:$G,$C2836&amp;"-"&amp;$B2836))</f>
        <v/>
      </c>
      <c r="L2836" s="13" t="str">
        <f>IF($C2836="","",$J2836-$K2836)</f>
        <v/>
      </c>
      <c r="M2836" t="str">
        <f>IF($C2836="","",IF($L2836&lt;=0,"Payé",IF($K2836=0,"Impayé","Partiel")))</f>
        <v/>
      </c>
    </row>
    <row r="2837" spans="1:13" ht="15">
      <c r="A2837" s="17"/>
      <c r="B2837" t="str">
        <f>IF($A2837="","",YEAR($A2837)*100+MONTH($A2837))</f>
        <v/>
      </c>
      <c r="D2837" t="str">
        <f>IF($C2837="","",VLOOKUP($C2837,Baux!$A:$K,2,FALSE))</f>
        <v/>
      </c>
      <c r="E2837" t="str">
        <f>IF($C2837="","",VLOOKUP(VLOOKUP($C2837,Baux!$A:$K,3,FALSE),Locataires!$A:$I,2,FALSE))</f>
        <v/>
      </c>
      <c r="F2837" t="str">
        <f>IF($C2837="","",VLOOKUP($C2837,Baux!$A:$K,8,FALSE))</f>
        <v/>
      </c>
      <c r="G2837" s="12" t="str">
        <f>IF(OR($A2837="",$F2837=""),"",DATE(YEAR($A2837),MONTH($A2837),$F2837))</f>
        <v/>
      </c>
      <c r="H2837" s="13" t="str">
        <f>IF($C2837="","",VLOOKUP($C2837,Baux!$A:$K,6,FALSE))</f>
        <v/>
      </c>
      <c r="I2837" s="13" t="str">
        <f>IF($C2837="","",VLOOKUP($C2837,Baux!$A:$K,7,FALSE))</f>
        <v/>
      </c>
      <c r="J2837" s="13" t="str">
        <f>IF($C2837="","",$H2837+$I2837)</f>
        <v/>
      </c>
      <c r="K2837" s="13" t="str">
        <f>IF($C2837="","",SUMIFS(Banque_Transactions!$E:$E,Banque_Transactions!$G:$G,$C2837&amp;"-"&amp;$B2837))</f>
        <v/>
      </c>
      <c r="L2837" s="13" t="str">
        <f>IF($C2837="","",$J2837-$K2837)</f>
        <v/>
      </c>
      <c r="M2837" t="str">
        <f>IF($C2837="","",IF($L2837&lt;=0,"Payé",IF($K2837=0,"Impayé","Partiel")))</f>
        <v/>
      </c>
    </row>
    <row r="2838" spans="1:13" ht="15">
      <c r="A2838" s="17"/>
      <c r="B2838" t="str">
        <f>IF($A2838="","",YEAR($A2838)*100+MONTH($A2838))</f>
        <v/>
      </c>
      <c r="D2838" t="str">
        <f>IF($C2838="","",VLOOKUP($C2838,Baux!$A:$K,2,FALSE))</f>
        <v/>
      </c>
      <c r="E2838" t="str">
        <f>IF($C2838="","",VLOOKUP(VLOOKUP($C2838,Baux!$A:$K,3,FALSE),Locataires!$A:$I,2,FALSE))</f>
        <v/>
      </c>
      <c r="F2838" t="str">
        <f>IF($C2838="","",VLOOKUP($C2838,Baux!$A:$K,8,FALSE))</f>
        <v/>
      </c>
      <c r="G2838" s="12" t="str">
        <f>IF(OR($A2838="",$F2838=""),"",DATE(YEAR($A2838),MONTH($A2838),$F2838))</f>
        <v/>
      </c>
      <c r="H2838" s="13" t="str">
        <f>IF($C2838="","",VLOOKUP($C2838,Baux!$A:$K,6,FALSE))</f>
        <v/>
      </c>
      <c r="I2838" s="13" t="str">
        <f>IF($C2838="","",VLOOKUP($C2838,Baux!$A:$K,7,FALSE))</f>
        <v/>
      </c>
      <c r="J2838" s="13" t="str">
        <f>IF($C2838="","",$H2838+$I2838)</f>
        <v/>
      </c>
      <c r="K2838" s="13" t="str">
        <f>IF($C2838="","",SUMIFS(Banque_Transactions!$E:$E,Banque_Transactions!$G:$G,$C2838&amp;"-"&amp;$B2838))</f>
        <v/>
      </c>
      <c r="L2838" s="13" t="str">
        <f>IF($C2838="","",$J2838-$K2838)</f>
        <v/>
      </c>
      <c r="M2838" t="str">
        <f>IF($C2838="","",IF($L2838&lt;=0,"Payé",IF($K2838=0,"Impayé","Partiel")))</f>
        <v/>
      </c>
    </row>
    <row r="2839" spans="1:13" ht="15">
      <c r="A2839" s="17"/>
      <c r="B2839" t="str">
        <f>IF($A2839="","",YEAR($A2839)*100+MONTH($A2839))</f>
        <v/>
      </c>
      <c r="D2839" t="str">
        <f>IF($C2839="","",VLOOKUP($C2839,Baux!$A:$K,2,FALSE))</f>
        <v/>
      </c>
      <c r="E2839" t="str">
        <f>IF($C2839="","",VLOOKUP(VLOOKUP($C2839,Baux!$A:$K,3,FALSE),Locataires!$A:$I,2,FALSE))</f>
        <v/>
      </c>
      <c r="F2839" t="str">
        <f>IF($C2839="","",VLOOKUP($C2839,Baux!$A:$K,8,FALSE))</f>
        <v/>
      </c>
      <c r="G2839" s="12" t="str">
        <f>IF(OR($A2839="",$F2839=""),"",DATE(YEAR($A2839),MONTH($A2839),$F2839))</f>
        <v/>
      </c>
      <c r="H2839" s="13" t="str">
        <f>IF($C2839="","",VLOOKUP($C2839,Baux!$A:$K,6,FALSE))</f>
        <v/>
      </c>
      <c r="I2839" s="13" t="str">
        <f>IF($C2839="","",VLOOKUP($C2839,Baux!$A:$K,7,FALSE))</f>
        <v/>
      </c>
      <c r="J2839" s="13" t="str">
        <f>IF($C2839="","",$H2839+$I2839)</f>
        <v/>
      </c>
      <c r="K2839" s="13" t="str">
        <f>IF($C2839="","",SUMIFS(Banque_Transactions!$E:$E,Banque_Transactions!$G:$G,$C2839&amp;"-"&amp;$B2839))</f>
        <v/>
      </c>
      <c r="L2839" s="13" t="str">
        <f>IF($C2839="","",$J2839-$K2839)</f>
        <v/>
      </c>
      <c r="M2839" t="str">
        <f>IF($C2839="","",IF($L2839&lt;=0,"Payé",IF($K2839=0,"Impayé","Partiel")))</f>
        <v/>
      </c>
    </row>
    <row r="2840" spans="1:13" ht="15">
      <c r="A2840" s="17"/>
      <c r="B2840" t="str">
        <f>IF($A2840="","",YEAR($A2840)*100+MONTH($A2840))</f>
        <v/>
      </c>
      <c r="D2840" t="str">
        <f>IF($C2840="","",VLOOKUP($C2840,Baux!$A:$K,2,FALSE))</f>
        <v/>
      </c>
      <c r="E2840" t="str">
        <f>IF($C2840="","",VLOOKUP(VLOOKUP($C2840,Baux!$A:$K,3,FALSE),Locataires!$A:$I,2,FALSE))</f>
        <v/>
      </c>
      <c r="F2840" t="str">
        <f>IF($C2840="","",VLOOKUP($C2840,Baux!$A:$K,8,FALSE))</f>
        <v/>
      </c>
      <c r="G2840" s="12" t="str">
        <f>IF(OR($A2840="",$F2840=""),"",DATE(YEAR($A2840),MONTH($A2840),$F2840))</f>
        <v/>
      </c>
      <c r="H2840" s="13" t="str">
        <f>IF($C2840="","",VLOOKUP($C2840,Baux!$A:$K,6,FALSE))</f>
        <v/>
      </c>
      <c r="I2840" s="13" t="str">
        <f>IF($C2840="","",VLOOKUP($C2840,Baux!$A:$K,7,FALSE))</f>
        <v/>
      </c>
      <c r="J2840" s="13" t="str">
        <f>IF($C2840="","",$H2840+$I2840)</f>
        <v/>
      </c>
      <c r="K2840" s="13" t="str">
        <f>IF($C2840="","",SUMIFS(Banque_Transactions!$E:$E,Banque_Transactions!$G:$G,$C2840&amp;"-"&amp;$B2840))</f>
        <v/>
      </c>
      <c r="L2840" s="13" t="str">
        <f>IF($C2840="","",$J2840-$K2840)</f>
        <v/>
      </c>
      <c r="M2840" t="str">
        <f>IF($C2840="","",IF($L2840&lt;=0,"Payé",IF($K2840=0,"Impayé","Partiel")))</f>
        <v/>
      </c>
    </row>
    <row r="2841" spans="1:13" ht="15">
      <c r="A2841" s="17"/>
      <c r="B2841" t="str">
        <f>IF($A2841="","",YEAR($A2841)*100+MONTH($A2841))</f>
        <v/>
      </c>
      <c r="D2841" t="str">
        <f>IF($C2841="","",VLOOKUP($C2841,Baux!$A:$K,2,FALSE))</f>
        <v/>
      </c>
      <c r="E2841" t="str">
        <f>IF($C2841="","",VLOOKUP(VLOOKUP($C2841,Baux!$A:$K,3,FALSE),Locataires!$A:$I,2,FALSE))</f>
        <v/>
      </c>
      <c r="F2841" t="str">
        <f>IF($C2841="","",VLOOKUP($C2841,Baux!$A:$K,8,FALSE))</f>
        <v/>
      </c>
      <c r="G2841" s="12" t="str">
        <f>IF(OR($A2841="",$F2841=""),"",DATE(YEAR($A2841),MONTH($A2841),$F2841))</f>
        <v/>
      </c>
      <c r="H2841" s="13" t="str">
        <f>IF($C2841="","",VLOOKUP($C2841,Baux!$A:$K,6,FALSE))</f>
        <v/>
      </c>
      <c r="I2841" s="13" t="str">
        <f>IF($C2841="","",VLOOKUP($C2841,Baux!$A:$K,7,FALSE))</f>
        <v/>
      </c>
      <c r="J2841" s="13" t="str">
        <f>IF($C2841="","",$H2841+$I2841)</f>
        <v/>
      </c>
      <c r="K2841" s="13" t="str">
        <f>IF($C2841="","",SUMIFS(Banque_Transactions!$E:$E,Banque_Transactions!$G:$G,$C2841&amp;"-"&amp;$B2841))</f>
        <v/>
      </c>
      <c r="L2841" s="13" t="str">
        <f>IF($C2841="","",$J2841-$K2841)</f>
        <v/>
      </c>
      <c r="M2841" t="str">
        <f>IF($C2841="","",IF($L2841&lt;=0,"Payé",IF($K2841=0,"Impayé","Partiel")))</f>
        <v/>
      </c>
    </row>
    <row r="2842" spans="1:13" ht="15">
      <c r="A2842" s="17"/>
      <c r="B2842" t="str">
        <f>IF($A2842="","",YEAR($A2842)*100+MONTH($A2842))</f>
        <v/>
      </c>
      <c r="D2842" t="str">
        <f>IF($C2842="","",VLOOKUP($C2842,Baux!$A:$K,2,FALSE))</f>
        <v/>
      </c>
      <c r="E2842" t="str">
        <f>IF($C2842="","",VLOOKUP(VLOOKUP($C2842,Baux!$A:$K,3,FALSE),Locataires!$A:$I,2,FALSE))</f>
        <v/>
      </c>
      <c r="F2842" t="str">
        <f>IF($C2842="","",VLOOKUP($C2842,Baux!$A:$K,8,FALSE))</f>
        <v/>
      </c>
      <c r="G2842" s="12" t="str">
        <f>IF(OR($A2842="",$F2842=""),"",DATE(YEAR($A2842),MONTH($A2842),$F2842))</f>
        <v/>
      </c>
      <c r="H2842" s="13" t="str">
        <f>IF($C2842="","",VLOOKUP($C2842,Baux!$A:$K,6,FALSE))</f>
        <v/>
      </c>
      <c r="I2842" s="13" t="str">
        <f>IF($C2842="","",VLOOKUP($C2842,Baux!$A:$K,7,FALSE))</f>
        <v/>
      </c>
      <c r="J2842" s="13" t="str">
        <f>IF($C2842="","",$H2842+$I2842)</f>
        <v/>
      </c>
      <c r="K2842" s="13" t="str">
        <f>IF($C2842="","",SUMIFS(Banque_Transactions!$E:$E,Banque_Transactions!$G:$G,$C2842&amp;"-"&amp;$B2842))</f>
        <v/>
      </c>
      <c r="L2842" s="13" t="str">
        <f>IF($C2842="","",$J2842-$K2842)</f>
        <v/>
      </c>
      <c r="M2842" t="str">
        <f>IF($C2842="","",IF($L2842&lt;=0,"Payé",IF($K2842=0,"Impayé","Partiel")))</f>
        <v/>
      </c>
    </row>
    <row r="2843" spans="1:13" ht="15">
      <c r="A2843" s="17"/>
      <c r="B2843" t="str">
        <f>IF($A2843="","",YEAR($A2843)*100+MONTH($A2843))</f>
        <v/>
      </c>
      <c r="D2843" t="str">
        <f>IF($C2843="","",VLOOKUP($C2843,Baux!$A:$K,2,FALSE))</f>
        <v/>
      </c>
      <c r="E2843" t="str">
        <f>IF($C2843="","",VLOOKUP(VLOOKUP($C2843,Baux!$A:$K,3,FALSE),Locataires!$A:$I,2,FALSE))</f>
        <v/>
      </c>
      <c r="F2843" t="str">
        <f>IF($C2843="","",VLOOKUP($C2843,Baux!$A:$K,8,FALSE))</f>
        <v/>
      </c>
      <c r="G2843" s="12" t="str">
        <f>IF(OR($A2843="",$F2843=""),"",DATE(YEAR($A2843),MONTH($A2843),$F2843))</f>
        <v/>
      </c>
      <c r="H2843" s="13" t="str">
        <f>IF($C2843="","",VLOOKUP($C2843,Baux!$A:$K,6,FALSE))</f>
        <v/>
      </c>
      <c r="I2843" s="13" t="str">
        <f>IF($C2843="","",VLOOKUP($C2843,Baux!$A:$K,7,FALSE))</f>
        <v/>
      </c>
      <c r="J2843" s="13" t="str">
        <f>IF($C2843="","",$H2843+$I2843)</f>
        <v/>
      </c>
      <c r="K2843" s="13" t="str">
        <f>IF($C2843="","",SUMIFS(Banque_Transactions!$E:$E,Banque_Transactions!$G:$G,$C2843&amp;"-"&amp;$B2843))</f>
        <v/>
      </c>
      <c r="L2843" s="13" t="str">
        <f>IF($C2843="","",$J2843-$K2843)</f>
        <v/>
      </c>
      <c r="M2843" t="str">
        <f>IF($C2843="","",IF($L2843&lt;=0,"Payé",IF($K2843=0,"Impayé","Partiel")))</f>
        <v/>
      </c>
    </row>
    <row r="2844" spans="1:13" ht="15">
      <c r="A2844" s="17"/>
      <c r="B2844" t="str">
        <f>IF($A2844="","",YEAR($A2844)*100+MONTH($A2844))</f>
        <v/>
      </c>
      <c r="D2844" t="str">
        <f>IF($C2844="","",VLOOKUP($C2844,Baux!$A:$K,2,FALSE))</f>
        <v/>
      </c>
      <c r="E2844" t="str">
        <f>IF($C2844="","",VLOOKUP(VLOOKUP($C2844,Baux!$A:$K,3,FALSE),Locataires!$A:$I,2,FALSE))</f>
        <v/>
      </c>
      <c r="F2844" t="str">
        <f>IF($C2844="","",VLOOKUP($C2844,Baux!$A:$K,8,FALSE))</f>
        <v/>
      </c>
      <c r="G2844" s="12" t="str">
        <f>IF(OR($A2844="",$F2844=""),"",DATE(YEAR($A2844),MONTH($A2844),$F2844))</f>
        <v/>
      </c>
      <c r="H2844" s="13" t="str">
        <f>IF($C2844="","",VLOOKUP($C2844,Baux!$A:$K,6,FALSE))</f>
        <v/>
      </c>
      <c r="I2844" s="13" t="str">
        <f>IF($C2844="","",VLOOKUP($C2844,Baux!$A:$K,7,FALSE))</f>
        <v/>
      </c>
      <c r="J2844" s="13" t="str">
        <f>IF($C2844="","",$H2844+$I2844)</f>
        <v/>
      </c>
      <c r="K2844" s="13" t="str">
        <f>IF($C2844="","",SUMIFS(Banque_Transactions!$E:$E,Banque_Transactions!$G:$G,$C2844&amp;"-"&amp;$B2844))</f>
        <v/>
      </c>
      <c r="L2844" s="13" t="str">
        <f>IF($C2844="","",$J2844-$K2844)</f>
        <v/>
      </c>
      <c r="M2844" t="str">
        <f>IF($C2844="","",IF($L2844&lt;=0,"Payé",IF($K2844=0,"Impayé","Partiel")))</f>
        <v/>
      </c>
    </row>
    <row r="2845" spans="1:13" ht="15">
      <c r="A2845" s="17"/>
      <c r="B2845" t="str">
        <f>IF($A2845="","",YEAR($A2845)*100+MONTH($A2845))</f>
        <v/>
      </c>
      <c r="D2845" t="str">
        <f>IF($C2845="","",VLOOKUP($C2845,Baux!$A:$K,2,FALSE))</f>
        <v/>
      </c>
      <c r="E2845" t="str">
        <f>IF($C2845="","",VLOOKUP(VLOOKUP($C2845,Baux!$A:$K,3,FALSE),Locataires!$A:$I,2,FALSE))</f>
        <v/>
      </c>
      <c r="F2845" t="str">
        <f>IF($C2845="","",VLOOKUP($C2845,Baux!$A:$K,8,FALSE))</f>
        <v/>
      </c>
      <c r="G2845" s="12" t="str">
        <f>IF(OR($A2845="",$F2845=""),"",DATE(YEAR($A2845),MONTH($A2845),$F2845))</f>
        <v/>
      </c>
      <c r="H2845" s="13" t="str">
        <f>IF($C2845="","",VLOOKUP($C2845,Baux!$A:$K,6,FALSE))</f>
        <v/>
      </c>
      <c r="I2845" s="13" t="str">
        <f>IF($C2845="","",VLOOKUP($C2845,Baux!$A:$K,7,FALSE))</f>
        <v/>
      </c>
      <c r="J2845" s="13" t="str">
        <f>IF($C2845="","",$H2845+$I2845)</f>
        <v/>
      </c>
      <c r="K2845" s="13" t="str">
        <f>IF($C2845="","",SUMIFS(Banque_Transactions!$E:$E,Banque_Transactions!$G:$G,$C2845&amp;"-"&amp;$B2845))</f>
        <v/>
      </c>
      <c r="L2845" s="13" t="str">
        <f>IF($C2845="","",$J2845-$K2845)</f>
        <v/>
      </c>
      <c r="M2845" t="str">
        <f>IF($C2845="","",IF($L2845&lt;=0,"Payé",IF($K2845=0,"Impayé","Partiel")))</f>
        <v/>
      </c>
    </row>
    <row r="2846" spans="1:13" ht="15">
      <c r="A2846" s="17"/>
      <c r="B2846" t="str">
        <f>IF($A2846="","",YEAR($A2846)*100+MONTH($A2846))</f>
        <v/>
      </c>
      <c r="D2846" t="str">
        <f>IF($C2846="","",VLOOKUP($C2846,Baux!$A:$K,2,FALSE))</f>
        <v/>
      </c>
      <c r="E2846" t="str">
        <f>IF($C2846="","",VLOOKUP(VLOOKUP($C2846,Baux!$A:$K,3,FALSE),Locataires!$A:$I,2,FALSE))</f>
        <v/>
      </c>
      <c r="F2846" t="str">
        <f>IF($C2846="","",VLOOKUP($C2846,Baux!$A:$K,8,FALSE))</f>
        <v/>
      </c>
      <c r="G2846" s="12" t="str">
        <f>IF(OR($A2846="",$F2846=""),"",DATE(YEAR($A2846),MONTH($A2846),$F2846))</f>
        <v/>
      </c>
      <c r="H2846" s="13" t="str">
        <f>IF($C2846="","",VLOOKUP($C2846,Baux!$A:$K,6,FALSE))</f>
        <v/>
      </c>
      <c r="I2846" s="13" t="str">
        <f>IF($C2846="","",VLOOKUP($C2846,Baux!$A:$K,7,FALSE))</f>
        <v/>
      </c>
      <c r="J2846" s="13" t="str">
        <f>IF($C2846="","",$H2846+$I2846)</f>
        <v/>
      </c>
      <c r="K2846" s="13" t="str">
        <f>IF($C2846="","",SUMIFS(Banque_Transactions!$E:$E,Banque_Transactions!$G:$G,$C2846&amp;"-"&amp;$B2846))</f>
        <v/>
      </c>
      <c r="L2846" s="13" t="str">
        <f>IF($C2846="","",$J2846-$K2846)</f>
        <v/>
      </c>
      <c r="M2846" t="str">
        <f>IF($C2846="","",IF($L2846&lt;=0,"Payé",IF($K2846=0,"Impayé","Partiel")))</f>
        <v/>
      </c>
    </row>
    <row r="2847" spans="1:13" ht="15">
      <c r="A2847" s="17"/>
      <c r="B2847" t="str">
        <f>IF($A2847="","",YEAR($A2847)*100+MONTH($A2847))</f>
        <v/>
      </c>
      <c r="D2847" t="str">
        <f>IF($C2847="","",VLOOKUP($C2847,Baux!$A:$K,2,FALSE))</f>
        <v/>
      </c>
      <c r="E2847" t="str">
        <f>IF($C2847="","",VLOOKUP(VLOOKUP($C2847,Baux!$A:$K,3,FALSE),Locataires!$A:$I,2,FALSE))</f>
        <v/>
      </c>
      <c r="F2847" t="str">
        <f>IF($C2847="","",VLOOKUP($C2847,Baux!$A:$K,8,FALSE))</f>
        <v/>
      </c>
      <c r="G2847" s="12" t="str">
        <f>IF(OR($A2847="",$F2847=""),"",DATE(YEAR($A2847),MONTH($A2847),$F2847))</f>
        <v/>
      </c>
      <c r="H2847" s="13" t="str">
        <f>IF($C2847="","",VLOOKUP($C2847,Baux!$A:$K,6,FALSE))</f>
        <v/>
      </c>
      <c r="I2847" s="13" t="str">
        <f>IF($C2847="","",VLOOKUP($C2847,Baux!$A:$K,7,FALSE))</f>
        <v/>
      </c>
      <c r="J2847" s="13" t="str">
        <f>IF($C2847="","",$H2847+$I2847)</f>
        <v/>
      </c>
      <c r="K2847" s="13" t="str">
        <f>IF($C2847="","",SUMIFS(Banque_Transactions!$E:$E,Banque_Transactions!$G:$G,$C2847&amp;"-"&amp;$B2847))</f>
        <v/>
      </c>
      <c r="L2847" s="13" t="str">
        <f>IF($C2847="","",$J2847-$K2847)</f>
        <v/>
      </c>
      <c r="M2847" t="str">
        <f>IF($C2847="","",IF($L2847&lt;=0,"Payé",IF($K2847=0,"Impayé","Partiel")))</f>
        <v/>
      </c>
    </row>
    <row r="2848" spans="1:13" ht="15">
      <c r="A2848" s="17"/>
      <c r="B2848" t="str">
        <f>IF($A2848="","",YEAR($A2848)*100+MONTH($A2848))</f>
        <v/>
      </c>
      <c r="D2848" t="str">
        <f>IF($C2848="","",VLOOKUP($C2848,Baux!$A:$K,2,FALSE))</f>
        <v/>
      </c>
      <c r="E2848" t="str">
        <f>IF($C2848="","",VLOOKUP(VLOOKUP($C2848,Baux!$A:$K,3,FALSE),Locataires!$A:$I,2,FALSE))</f>
        <v/>
      </c>
      <c r="F2848" t="str">
        <f>IF($C2848="","",VLOOKUP($C2848,Baux!$A:$K,8,FALSE))</f>
        <v/>
      </c>
      <c r="G2848" s="12" t="str">
        <f>IF(OR($A2848="",$F2848=""),"",DATE(YEAR($A2848),MONTH($A2848),$F2848))</f>
        <v/>
      </c>
      <c r="H2848" s="13" t="str">
        <f>IF($C2848="","",VLOOKUP($C2848,Baux!$A:$K,6,FALSE))</f>
        <v/>
      </c>
      <c r="I2848" s="13" t="str">
        <f>IF($C2848="","",VLOOKUP($C2848,Baux!$A:$K,7,FALSE))</f>
        <v/>
      </c>
      <c r="J2848" s="13" t="str">
        <f>IF($C2848="","",$H2848+$I2848)</f>
        <v/>
      </c>
      <c r="K2848" s="13" t="str">
        <f>IF($C2848="","",SUMIFS(Banque_Transactions!$E:$E,Banque_Transactions!$G:$G,$C2848&amp;"-"&amp;$B2848))</f>
        <v/>
      </c>
      <c r="L2848" s="13" t="str">
        <f>IF($C2848="","",$J2848-$K2848)</f>
        <v/>
      </c>
      <c r="M2848" t="str">
        <f>IF($C2848="","",IF($L2848&lt;=0,"Payé",IF($K2848=0,"Impayé","Partiel")))</f>
        <v/>
      </c>
    </row>
    <row r="2849" spans="1:13" ht="15">
      <c r="A2849" s="17"/>
      <c r="B2849" t="str">
        <f>IF($A2849="","",YEAR($A2849)*100+MONTH($A2849))</f>
        <v/>
      </c>
      <c r="D2849" t="str">
        <f>IF($C2849="","",VLOOKUP($C2849,Baux!$A:$K,2,FALSE))</f>
        <v/>
      </c>
      <c r="E2849" t="str">
        <f>IF($C2849="","",VLOOKUP(VLOOKUP($C2849,Baux!$A:$K,3,FALSE),Locataires!$A:$I,2,FALSE))</f>
        <v/>
      </c>
      <c r="F2849" t="str">
        <f>IF($C2849="","",VLOOKUP($C2849,Baux!$A:$K,8,FALSE))</f>
        <v/>
      </c>
      <c r="G2849" s="12" t="str">
        <f>IF(OR($A2849="",$F2849=""),"",DATE(YEAR($A2849),MONTH($A2849),$F2849))</f>
        <v/>
      </c>
      <c r="H2849" s="13" t="str">
        <f>IF($C2849="","",VLOOKUP($C2849,Baux!$A:$K,6,FALSE))</f>
        <v/>
      </c>
      <c r="I2849" s="13" t="str">
        <f>IF($C2849="","",VLOOKUP($C2849,Baux!$A:$K,7,FALSE))</f>
        <v/>
      </c>
      <c r="J2849" s="13" t="str">
        <f>IF($C2849="","",$H2849+$I2849)</f>
        <v/>
      </c>
      <c r="K2849" s="13" t="str">
        <f>IF($C2849="","",SUMIFS(Banque_Transactions!$E:$E,Banque_Transactions!$G:$G,$C2849&amp;"-"&amp;$B2849))</f>
        <v/>
      </c>
      <c r="L2849" s="13" t="str">
        <f>IF($C2849="","",$J2849-$K2849)</f>
        <v/>
      </c>
      <c r="M2849" t="str">
        <f>IF($C2849="","",IF($L2849&lt;=0,"Payé",IF($K2849=0,"Impayé","Partiel")))</f>
        <v/>
      </c>
    </row>
    <row r="2850" spans="1:13" ht="15">
      <c r="A2850" s="17"/>
      <c r="B2850" t="str">
        <f>IF($A2850="","",YEAR($A2850)*100+MONTH($A2850))</f>
        <v/>
      </c>
      <c r="D2850" t="str">
        <f>IF($C2850="","",VLOOKUP($C2850,Baux!$A:$K,2,FALSE))</f>
        <v/>
      </c>
      <c r="E2850" t="str">
        <f>IF($C2850="","",VLOOKUP(VLOOKUP($C2850,Baux!$A:$K,3,FALSE),Locataires!$A:$I,2,FALSE))</f>
        <v/>
      </c>
      <c r="F2850" t="str">
        <f>IF($C2850="","",VLOOKUP($C2850,Baux!$A:$K,8,FALSE))</f>
        <v/>
      </c>
      <c r="G2850" s="12" t="str">
        <f>IF(OR($A2850="",$F2850=""),"",DATE(YEAR($A2850),MONTH($A2850),$F2850))</f>
        <v/>
      </c>
      <c r="H2850" s="13" t="str">
        <f>IF($C2850="","",VLOOKUP($C2850,Baux!$A:$K,6,FALSE))</f>
        <v/>
      </c>
      <c r="I2850" s="13" t="str">
        <f>IF($C2850="","",VLOOKUP($C2850,Baux!$A:$K,7,FALSE))</f>
        <v/>
      </c>
      <c r="J2850" s="13" t="str">
        <f>IF($C2850="","",$H2850+$I2850)</f>
        <v/>
      </c>
      <c r="K2850" s="13" t="str">
        <f>IF($C2850="","",SUMIFS(Banque_Transactions!$E:$E,Banque_Transactions!$G:$G,$C2850&amp;"-"&amp;$B2850))</f>
        <v/>
      </c>
      <c r="L2850" s="13" t="str">
        <f>IF($C2850="","",$J2850-$K2850)</f>
        <v/>
      </c>
      <c r="M2850" t="str">
        <f>IF($C2850="","",IF($L2850&lt;=0,"Payé",IF($K2850=0,"Impayé","Partiel")))</f>
        <v/>
      </c>
    </row>
    <row r="2851" spans="1:13" ht="15">
      <c r="A2851" s="17"/>
      <c r="B2851" t="str">
        <f>IF($A2851="","",YEAR($A2851)*100+MONTH($A2851))</f>
        <v/>
      </c>
      <c r="D2851" t="str">
        <f>IF($C2851="","",VLOOKUP($C2851,Baux!$A:$K,2,FALSE))</f>
        <v/>
      </c>
      <c r="E2851" t="str">
        <f>IF($C2851="","",VLOOKUP(VLOOKUP($C2851,Baux!$A:$K,3,FALSE),Locataires!$A:$I,2,FALSE))</f>
        <v/>
      </c>
      <c r="F2851" t="str">
        <f>IF($C2851="","",VLOOKUP($C2851,Baux!$A:$K,8,FALSE))</f>
        <v/>
      </c>
      <c r="G2851" s="12" t="str">
        <f>IF(OR($A2851="",$F2851=""),"",DATE(YEAR($A2851),MONTH($A2851),$F2851))</f>
        <v/>
      </c>
      <c r="H2851" s="13" t="str">
        <f>IF($C2851="","",VLOOKUP($C2851,Baux!$A:$K,6,FALSE))</f>
        <v/>
      </c>
      <c r="I2851" s="13" t="str">
        <f>IF($C2851="","",VLOOKUP($C2851,Baux!$A:$K,7,FALSE))</f>
        <v/>
      </c>
      <c r="J2851" s="13" t="str">
        <f>IF($C2851="","",$H2851+$I2851)</f>
        <v/>
      </c>
      <c r="K2851" s="13" t="str">
        <f>IF($C2851="","",SUMIFS(Banque_Transactions!$E:$E,Banque_Transactions!$G:$G,$C2851&amp;"-"&amp;$B2851))</f>
        <v/>
      </c>
      <c r="L2851" s="13" t="str">
        <f>IF($C2851="","",$J2851-$K2851)</f>
        <v/>
      </c>
      <c r="M2851" t="str">
        <f>IF($C2851="","",IF($L2851&lt;=0,"Payé",IF($K2851=0,"Impayé","Partiel")))</f>
        <v/>
      </c>
    </row>
    <row r="2852" spans="1:13" ht="15">
      <c r="A2852" s="17"/>
      <c r="B2852" t="str">
        <f>IF($A2852="","",YEAR($A2852)*100+MONTH($A2852))</f>
        <v/>
      </c>
      <c r="D2852" t="str">
        <f>IF($C2852="","",VLOOKUP($C2852,Baux!$A:$K,2,FALSE))</f>
        <v/>
      </c>
      <c r="E2852" t="str">
        <f>IF($C2852="","",VLOOKUP(VLOOKUP($C2852,Baux!$A:$K,3,FALSE),Locataires!$A:$I,2,FALSE))</f>
        <v/>
      </c>
      <c r="F2852" t="str">
        <f>IF($C2852="","",VLOOKUP($C2852,Baux!$A:$K,8,FALSE))</f>
        <v/>
      </c>
      <c r="G2852" s="12" t="str">
        <f>IF(OR($A2852="",$F2852=""),"",DATE(YEAR($A2852),MONTH($A2852),$F2852))</f>
        <v/>
      </c>
      <c r="H2852" s="13" t="str">
        <f>IF($C2852="","",VLOOKUP($C2852,Baux!$A:$K,6,FALSE))</f>
        <v/>
      </c>
      <c r="I2852" s="13" t="str">
        <f>IF($C2852="","",VLOOKUP($C2852,Baux!$A:$K,7,FALSE))</f>
        <v/>
      </c>
      <c r="J2852" s="13" t="str">
        <f>IF($C2852="","",$H2852+$I2852)</f>
        <v/>
      </c>
      <c r="K2852" s="13" t="str">
        <f>IF($C2852="","",SUMIFS(Banque_Transactions!$E:$E,Banque_Transactions!$G:$G,$C2852&amp;"-"&amp;$B2852))</f>
        <v/>
      </c>
      <c r="L2852" s="13" t="str">
        <f>IF($C2852="","",$J2852-$K2852)</f>
        <v/>
      </c>
      <c r="M2852" t="str">
        <f>IF($C2852="","",IF($L2852&lt;=0,"Payé",IF($K2852=0,"Impayé","Partiel")))</f>
        <v/>
      </c>
    </row>
    <row r="2853" spans="1:13" ht="15">
      <c r="A2853" s="17"/>
      <c r="B2853" t="str">
        <f>IF($A2853="","",YEAR($A2853)*100+MONTH($A2853))</f>
        <v/>
      </c>
      <c r="D2853" t="str">
        <f>IF($C2853="","",VLOOKUP($C2853,Baux!$A:$K,2,FALSE))</f>
        <v/>
      </c>
      <c r="E2853" t="str">
        <f>IF($C2853="","",VLOOKUP(VLOOKUP($C2853,Baux!$A:$K,3,FALSE),Locataires!$A:$I,2,FALSE))</f>
        <v/>
      </c>
      <c r="F2853" t="str">
        <f>IF($C2853="","",VLOOKUP($C2853,Baux!$A:$K,8,FALSE))</f>
        <v/>
      </c>
      <c r="G2853" s="12" t="str">
        <f>IF(OR($A2853="",$F2853=""),"",DATE(YEAR($A2853),MONTH($A2853),$F2853))</f>
        <v/>
      </c>
      <c r="H2853" s="13" t="str">
        <f>IF($C2853="","",VLOOKUP($C2853,Baux!$A:$K,6,FALSE))</f>
        <v/>
      </c>
      <c r="I2853" s="13" t="str">
        <f>IF($C2853="","",VLOOKUP($C2853,Baux!$A:$K,7,FALSE))</f>
        <v/>
      </c>
      <c r="J2853" s="13" t="str">
        <f>IF($C2853="","",$H2853+$I2853)</f>
        <v/>
      </c>
      <c r="K2853" s="13" t="str">
        <f>IF($C2853="","",SUMIFS(Banque_Transactions!$E:$E,Banque_Transactions!$G:$G,$C2853&amp;"-"&amp;$B2853))</f>
        <v/>
      </c>
      <c r="L2853" s="13" t="str">
        <f>IF($C2853="","",$J2853-$K2853)</f>
        <v/>
      </c>
      <c r="M2853" t="str">
        <f>IF($C2853="","",IF($L2853&lt;=0,"Payé",IF($K2853=0,"Impayé","Partiel")))</f>
        <v/>
      </c>
    </row>
    <row r="2854" spans="1:13" ht="15">
      <c r="A2854" s="17"/>
      <c r="B2854" t="str">
        <f>IF($A2854="","",YEAR($A2854)*100+MONTH($A2854))</f>
        <v/>
      </c>
      <c r="D2854" t="str">
        <f>IF($C2854="","",VLOOKUP($C2854,Baux!$A:$K,2,FALSE))</f>
        <v/>
      </c>
      <c r="E2854" t="str">
        <f>IF($C2854="","",VLOOKUP(VLOOKUP($C2854,Baux!$A:$K,3,FALSE),Locataires!$A:$I,2,FALSE))</f>
        <v/>
      </c>
      <c r="F2854" t="str">
        <f>IF($C2854="","",VLOOKUP($C2854,Baux!$A:$K,8,FALSE))</f>
        <v/>
      </c>
      <c r="G2854" s="12" t="str">
        <f>IF(OR($A2854="",$F2854=""),"",DATE(YEAR($A2854),MONTH($A2854),$F2854))</f>
        <v/>
      </c>
      <c r="H2854" s="13" t="str">
        <f>IF($C2854="","",VLOOKUP($C2854,Baux!$A:$K,6,FALSE))</f>
        <v/>
      </c>
      <c r="I2854" s="13" t="str">
        <f>IF($C2854="","",VLOOKUP($C2854,Baux!$A:$K,7,FALSE))</f>
        <v/>
      </c>
      <c r="J2854" s="13" t="str">
        <f>IF($C2854="","",$H2854+$I2854)</f>
        <v/>
      </c>
      <c r="K2854" s="13" t="str">
        <f>IF($C2854="","",SUMIFS(Banque_Transactions!$E:$E,Banque_Transactions!$G:$G,$C2854&amp;"-"&amp;$B2854))</f>
        <v/>
      </c>
      <c r="L2854" s="13" t="str">
        <f>IF($C2854="","",$J2854-$K2854)</f>
        <v/>
      </c>
      <c r="M2854" t="str">
        <f>IF($C2854="","",IF($L2854&lt;=0,"Payé",IF($K2854=0,"Impayé","Partiel")))</f>
        <v/>
      </c>
    </row>
    <row r="2855" spans="1:13" ht="15">
      <c r="A2855" s="17"/>
      <c r="B2855" t="str">
        <f>IF($A2855="","",YEAR($A2855)*100+MONTH($A2855))</f>
        <v/>
      </c>
      <c r="D2855" t="str">
        <f>IF($C2855="","",VLOOKUP($C2855,Baux!$A:$K,2,FALSE))</f>
        <v/>
      </c>
      <c r="E2855" t="str">
        <f>IF($C2855="","",VLOOKUP(VLOOKUP($C2855,Baux!$A:$K,3,FALSE),Locataires!$A:$I,2,FALSE))</f>
        <v/>
      </c>
      <c r="F2855" t="str">
        <f>IF($C2855="","",VLOOKUP($C2855,Baux!$A:$K,8,FALSE))</f>
        <v/>
      </c>
      <c r="G2855" s="12" t="str">
        <f>IF(OR($A2855="",$F2855=""),"",DATE(YEAR($A2855),MONTH($A2855),$F2855))</f>
        <v/>
      </c>
      <c r="H2855" s="13" t="str">
        <f>IF($C2855="","",VLOOKUP($C2855,Baux!$A:$K,6,FALSE))</f>
        <v/>
      </c>
      <c r="I2855" s="13" t="str">
        <f>IF($C2855="","",VLOOKUP($C2855,Baux!$A:$K,7,FALSE))</f>
        <v/>
      </c>
      <c r="J2855" s="13" t="str">
        <f>IF($C2855="","",$H2855+$I2855)</f>
        <v/>
      </c>
      <c r="K2855" s="13" t="str">
        <f>IF($C2855="","",SUMIFS(Banque_Transactions!$E:$E,Banque_Transactions!$G:$G,$C2855&amp;"-"&amp;$B2855))</f>
        <v/>
      </c>
      <c r="L2855" s="13" t="str">
        <f>IF($C2855="","",$J2855-$K2855)</f>
        <v/>
      </c>
      <c r="M2855" t="str">
        <f>IF($C2855="","",IF($L2855&lt;=0,"Payé",IF($K2855=0,"Impayé","Partiel")))</f>
        <v/>
      </c>
    </row>
    <row r="2856" spans="1:13" ht="15">
      <c r="A2856" s="17"/>
      <c r="B2856" t="str">
        <f>IF($A2856="","",YEAR($A2856)*100+MONTH($A2856))</f>
        <v/>
      </c>
      <c r="D2856" t="str">
        <f>IF($C2856="","",VLOOKUP($C2856,Baux!$A:$K,2,FALSE))</f>
        <v/>
      </c>
      <c r="E2856" t="str">
        <f>IF($C2856="","",VLOOKUP(VLOOKUP($C2856,Baux!$A:$K,3,FALSE),Locataires!$A:$I,2,FALSE))</f>
        <v/>
      </c>
      <c r="F2856" t="str">
        <f>IF($C2856="","",VLOOKUP($C2856,Baux!$A:$K,8,FALSE))</f>
        <v/>
      </c>
      <c r="G2856" s="12" t="str">
        <f>IF(OR($A2856="",$F2856=""),"",DATE(YEAR($A2856),MONTH($A2856),$F2856))</f>
        <v/>
      </c>
      <c r="H2856" s="13" t="str">
        <f>IF($C2856="","",VLOOKUP($C2856,Baux!$A:$K,6,FALSE))</f>
        <v/>
      </c>
      <c r="I2856" s="13" t="str">
        <f>IF($C2856="","",VLOOKUP($C2856,Baux!$A:$K,7,FALSE))</f>
        <v/>
      </c>
      <c r="J2856" s="13" t="str">
        <f>IF($C2856="","",$H2856+$I2856)</f>
        <v/>
      </c>
      <c r="K2856" s="13" t="str">
        <f>IF($C2856="","",SUMIFS(Banque_Transactions!$E:$E,Banque_Transactions!$G:$G,$C2856&amp;"-"&amp;$B2856))</f>
        <v/>
      </c>
      <c r="L2856" s="13" t="str">
        <f>IF($C2856="","",$J2856-$K2856)</f>
        <v/>
      </c>
      <c r="M2856" t="str">
        <f>IF($C2856="","",IF($L2856&lt;=0,"Payé",IF($K2856=0,"Impayé","Partiel")))</f>
        <v/>
      </c>
    </row>
    <row r="2857" spans="1:13" ht="15">
      <c r="A2857" s="17"/>
      <c r="B2857" t="str">
        <f>IF($A2857="","",YEAR($A2857)*100+MONTH($A2857))</f>
        <v/>
      </c>
      <c r="D2857" t="str">
        <f>IF($C2857="","",VLOOKUP($C2857,Baux!$A:$K,2,FALSE))</f>
        <v/>
      </c>
      <c r="E2857" t="str">
        <f>IF($C2857="","",VLOOKUP(VLOOKUP($C2857,Baux!$A:$K,3,FALSE),Locataires!$A:$I,2,FALSE))</f>
        <v/>
      </c>
      <c r="F2857" t="str">
        <f>IF($C2857="","",VLOOKUP($C2857,Baux!$A:$K,8,FALSE))</f>
        <v/>
      </c>
      <c r="G2857" s="12" t="str">
        <f>IF(OR($A2857="",$F2857=""),"",DATE(YEAR($A2857),MONTH($A2857),$F2857))</f>
        <v/>
      </c>
      <c r="H2857" s="13" t="str">
        <f>IF($C2857="","",VLOOKUP($C2857,Baux!$A:$K,6,FALSE))</f>
        <v/>
      </c>
      <c r="I2857" s="13" t="str">
        <f>IF($C2857="","",VLOOKUP($C2857,Baux!$A:$K,7,FALSE))</f>
        <v/>
      </c>
      <c r="J2857" s="13" t="str">
        <f>IF($C2857="","",$H2857+$I2857)</f>
        <v/>
      </c>
      <c r="K2857" s="13" t="str">
        <f>IF($C2857="","",SUMIFS(Banque_Transactions!$E:$E,Banque_Transactions!$G:$G,$C2857&amp;"-"&amp;$B2857))</f>
        <v/>
      </c>
      <c r="L2857" s="13" t="str">
        <f>IF($C2857="","",$J2857-$K2857)</f>
        <v/>
      </c>
      <c r="M2857" t="str">
        <f>IF($C2857="","",IF($L2857&lt;=0,"Payé",IF($K2857=0,"Impayé","Partiel")))</f>
        <v/>
      </c>
    </row>
    <row r="2858" spans="1:13" ht="15">
      <c r="A2858" s="17"/>
      <c r="B2858" t="str">
        <f>IF($A2858="","",YEAR($A2858)*100+MONTH($A2858))</f>
        <v/>
      </c>
      <c r="D2858" t="str">
        <f>IF($C2858="","",VLOOKUP($C2858,Baux!$A:$K,2,FALSE))</f>
        <v/>
      </c>
      <c r="E2858" t="str">
        <f>IF($C2858="","",VLOOKUP(VLOOKUP($C2858,Baux!$A:$K,3,FALSE),Locataires!$A:$I,2,FALSE))</f>
        <v/>
      </c>
      <c r="F2858" t="str">
        <f>IF($C2858="","",VLOOKUP($C2858,Baux!$A:$K,8,FALSE))</f>
        <v/>
      </c>
      <c r="G2858" s="12" t="str">
        <f>IF(OR($A2858="",$F2858=""),"",DATE(YEAR($A2858),MONTH($A2858),$F2858))</f>
        <v/>
      </c>
      <c r="H2858" s="13" t="str">
        <f>IF($C2858="","",VLOOKUP($C2858,Baux!$A:$K,6,FALSE))</f>
        <v/>
      </c>
      <c r="I2858" s="13" t="str">
        <f>IF($C2858="","",VLOOKUP($C2858,Baux!$A:$K,7,FALSE))</f>
        <v/>
      </c>
      <c r="J2858" s="13" t="str">
        <f>IF($C2858="","",$H2858+$I2858)</f>
        <v/>
      </c>
      <c r="K2858" s="13" t="str">
        <f>IF($C2858="","",SUMIFS(Banque_Transactions!$E:$E,Banque_Transactions!$G:$G,$C2858&amp;"-"&amp;$B2858))</f>
        <v/>
      </c>
      <c r="L2858" s="13" t="str">
        <f>IF($C2858="","",$J2858-$K2858)</f>
        <v/>
      </c>
      <c r="M2858" t="str">
        <f>IF($C2858="","",IF($L2858&lt;=0,"Payé",IF($K2858=0,"Impayé","Partiel")))</f>
        <v/>
      </c>
    </row>
    <row r="2859" spans="1:13" ht="15">
      <c r="A2859" s="17"/>
      <c r="B2859" t="str">
        <f>IF($A2859="","",YEAR($A2859)*100+MONTH($A2859))</f>
        <v/>
      </c>
      <c r="D2859" t="str">
        <f>IF($C2859="","",VLOOKUP($C2859,Baux!$A:$K,2,FALSE))</f>
        <v/>
      </c>
      <c r="E2859" t="str">
        <f>IF($C2859="","",VLOOKUP(VLOOKUP($C2859,Baux!$A:$K,3,FALSE),Locataires!$A:$I,2,FALSE))</f>
        <v/>
      </c>
      <c r="F2859" t="str">
        <f>IF($C2859="","",VLOOKUP($C2859,Baux!$A:$K,8,FALSE))</f>
        <v/>
      </c>
      <c r="G2859" s="12" t="str">
        <f>IF(OR($A2859="",$F2859=""),"",DATE(YEAR($A2859),MONTH($A2859),$F2859))</f>
        <v/>
      </c>
      <c r="H2859" s="13" t="str">
        <f>IF($C2859="","",VLOOKUP($C2859,Baux!$A:$K,6,FALSE))</f>
        <v/>
      </c>
      <c r="I2859" s="13" t="str">
        <f>IF($C2859="","",VLOOKUP($C2859,Baux!$A:$K,7,FALSE))</f>
        <v/>
      </c>
      <c r="J2859" s="13" t="str">
        <f>IF($C2859="","",$H2859+$I2859)</f>
        <v/>
      </c>
      <c r="K2859" s="13" t="str">
        <f>IF($C2859="","",SUMIFS(Banque_Transactions!$E:$E,Banque_Transactions!$G:$G,$C2859&amp;"-"&amp;$B2859))</f>
        <v/>
      </c>
      <c r="L2859" s="13" t="str">
        <f>IF($C2859="","",$J2859-$K2859)</f>
        <v/>
      </c>
      <c r="M2859" t="str">
        <f>IF($C2859="","",IF($L2859&lt;=0,"Payé",IF($K2859=0,"Impayé","Partiel")))</f>
        <v/>
      </c>
    </row>
    <row r="2860" spans="1:13" ht="15">
      <c r="A2860" s="17"/>
      <c r="B2860" t="str">
        <f>IF($A2860="","",YEAR($A2860)*100+MONTH($A2860))</f>
        <v/>
      </c>
      <c r="D2860" t="str">
        <f>IF($C2860="","",VLOOKUP($C2860,Baux!$A:$K,2,FALSE))</f>
        <v/>
      </c>
      <c r="E2860" t="str">
        <f>IF($C2860="","",VLOOKUP(VLOOKUP($C2860,Baux!$A:$K,3,FALSE),Locataires!$A:$I,2,FALSE))</f>
        <v/>
      </c>
      <c r="F2860" t="str">
        <f>IF($C2860="","",VLOOKUP($C2860,Baux!$A:$K,8,FALSE))</f>
        <v/>
      </c>
      <c r="G2860" s="12" t="str">
        <f>IF(OR($A2860="",$F2860=""),"",DATE(YEAR($A2860),MONTH($A2860),$F2860))</f>
        <v/>
      </c>
      <c r="H2860" s="13" t="str">
        <f>IF($C2860="","",VLOOKUP($C2860,Baux!$A:$K,6,FALSE))</f>
        <v/>
      </c>
      <c r="I2860" s="13" t="str">
        <f>IF($C2860="","",VLOOKUP($C2860,Baux!$A:$K,7,FALSE))</f>
        <v/>
      </c>
      <c r="J2860" s="13" t="str">
        <f>IF($C2860="","",$H2860+$I2860)</f>
        <v/>
      </c>
      <c r="K2860" s="13" t="str">
        <f>IF($C2860="","",SUMIFS(Banque_Transactions!$E:$E,Banque_Transactions!$G:$G,$C2860&amp;"-"&amp;$B2860))</f>
        <v/>
      </c>
      <c r="L2860" s="13" t="str">
        <f>IF($C2860="","",$J2860-$K2860)</f>
        <v/>
      </c>
      <c r="M2860" t="str">
        <f>IF($C2860="","",IF($L2860&lt;=0,"Payé",IF($K2860=0,"Impayé","Partiel")))</f>
        <v/>
      </c>
    </row>
    <row r="2861" spans="1:13" ht="15">
      <c r="A2861" s="17"/>
      <c r="B2861" t="str">
        <f>IF($A2861="","",YEAR($A2861)*100+MONTH($A2861))</f>
        <v/>
      </c>
      <c r="D2861" t="str">
        <f>IF($C2861="","",VLOOKUP($C2861,Baux!$A:$K,2,FALSE))</f>
        <v/>
      </c>
      <c r="E2861" t="str">
        <f>IF($C2861="","",VLOOKUP(VLOOKUP($C2861,Baux!$A:$K,3,FALSE),Locataires!$A:$I,2,FALSE))</f>
        <v/>
      </c>
      <c r="F2861" t="str">
        <f>IF($C2861="","",VLOOKUP($C2861,Baux!$A:$K,8,FALSE))</f>
        <v/>
      </c>
      <c r="G2861" s="12" t="str">
        <f>IF(OR($A2861="",$F2861=""),"",DATE(YEAR($A2861),MONTH($A2861),$F2861))</f>
        <v/>
      </c>
      <c r="H2861" s="13" t="str">
        <f>IF($C2861="","",VLOOKUP($C2861,Baux!$A:$K,6,FALSE))</f>
        <v/>
      </c>
      <c r="I2861" s="13" t="str">
        <f>IF($C2861="","",VLOOKUP($C2861,Baux!$A:$K,7,FALSE))</f>
        <v/>
      </c>
      <c r="J2861" s="13" t="str">
        <f>IF($C2861="","",$H2861+$I2861)</f>
        <v/>
      </c>
      <c r="K2861" s="13" t="str">
        <f>IF($C2861="","",SUMIFS(Banque_Transactions!$E:$E,Banque_Transactions!$G:$G,$C2861&amp;"-"&amp;$B2861))</f>
        <v/>
      </c>
      <c r="L2861" s="13" t="str">
        <f>IF($C2861="","",$J2861-$K2861)</f>
        <v/>
      </c>
      <c r="M2861" t="str">
        <f>IF($C2861="","",IF($L2861&lt;=0,"Payé",IF($K2861=0,"Impayé","Partiel")))</f>
        <v/>
      </c>
    </row>
    <row r="2862" spans="1:13" ht="15">
      <c r="A2862" s="17"/>
      <c r="B2862" t="str">
        <f>IF($A2862="","",YEAR($A2862)*100+MONTH($A2862))</f>
        <v/>
      </c>
      <c r="D2862" t="str">
        <f>IF($C2862="","",VLOOKUP($C2862,Baux!$A:$K,2,FALSE))</f>
        <v/>
      </c>
      <c r="E2862" t="str">
        <f>IF($C2862="","",VLOOKUP(VLOOKUP($C2862,Baux!$A:$K,3,FALSE),Locataires!$A:$I,2,FALSE))</f>
        <v/>
      </c>
      <c r="F2862" t="str">
        <f>IF($C2862="","",VLOOKUP($C2862,Baux!$A:$K,8,FALSE))</f>
        <v/>
      </c>
      <c r="G2862" s="12" t="str">
        <f>IF(OR($A2862="",$F2862=""),"",DATE(YEAR($A2862),MONTH($A2862),$F2862))</f>
        <v/>
      </c>
      <c r="H2862" s="13" t="str">
        <f>IF($C2862="","",VLOOKUP($C2862,Baux!$A:$K,6,FALSE))</f>
        <v/>
      </c>
      <c r="I2862" s="13" t="str">
        <f>IF($C2862="","",VLOOKUP($C2862,Baux!$A:$K,7,FALSE))</f>
        <v/>
      </c>
      <c r="J2862" s="13" t="str">
        <f>IF($C2862="","",$H2862+$I2862)</f>
        <v/>
      </c>
      <c r="K2862" s="13" t="str">
        <f>IF($C2862="","",SUMIFS(Banque_Transactions!$E:$E,Banque_Transactions!$G:$G,$C2862&amp;"-"&amp;$B2862))</f>
        <v/>
      </c>
      <c r="L2862" s="13" t="str">
        <f>IF($C2862="","",$J2862-$K2862)</f>
        <v/>
      </c>
      <c r="M2862" t="str">
        <f>IF($C2862="","",IF($L2862&lt;=0,"Payé",IF($K2862=0,"Impayé","Partiel")))</f>
        <v/>
      </c>
    </row>
    <row r="2863" spans="1:13" ht="15">
      <c r="A2863" s="17"/>
      <c r="B2863" t="str">
        <f>IF($A2863="","",YEAR($A2863)*100+MONTH($A2863))</f>
        <v/>
      </c>
      <c r="D2863" t="str">
        <f>IF($C2863="","",VLOOKUP($C2863,Baux!$A:$K,2,FALSE))</f>
        <v/>
      </c>
      <c r="E2863" t="str">
        <f>IF($C2863="","",VLOOKUP(VLOOKUP($C2863,Baux!$A:$K,3,FALSE),Locataires!$A:$I,2,FALSE))</f>
        <v/>
      </c>
      <c r="F2863" t="str">
        <f>IF($C2863="","",VLOOKUP($C2863,Baux!$A:$K,8,FALSE))</f>
        <v/>
      </c>
      <c r="G2863" s="12" t="str">
        <f>IF(OR($A2863="",$F2863=""),"",DATE(YEAR($A2863),MONTH($A2863),$F2863))</f>
        <v/>
      </c>
      <c r="H2863" s="13" t="str">
        <f>IF($C2863="","",VLOOKUP($C2863,Baux!$A:$K,6,FALSE))</f>
        <v/>
      </c>
      <c r="I2863" s="13" t="str">
        <f>IF($C2863="","",VLOOKUP($C2863,Baux!$A:$K,7,FALSE))</f>
        <v/>
      </c>
      <c r="J2863" s="13" t="str">
        <f>IF($C2863="","",$H2863+$I2863)</f>
        <v/>
      </c>
      <c r="K2863" s="13" t="str">
        <f>IF($C2863="","",SUMIFS(Banque_Transactions!$E:$E,Banque_Transactions!$G:$G,$C2863&amp;"-"&amp;$B2863))</f>
        <v/>
      </c>
      <c r="L2863" s="13" t="str">
        <f>IF($C2863="","",$J2863-$K2863)</f>
        <v/>
      </c>
      <c r="M2863" t="str">
        <f>IF($C2863="","",IF($L2863&lt;=0,"Payé",IF($K2863=0,"Impayé","Partiel")))</f>
        <v/>
      </c>
    </row>
    <row r="2864" spans="1:13" ht="15">
      <c r="A2864" s="17"/>
      <c r="B2864" t="str">
        <f>IF($A2864="","",YEAR($A2864)*100+MONTH($A2864))</f>
        <v/>
      </c>
      <c r="D2864" t="str">
        <f>IF($C2864="","",VLOOKUP($C2864,Baux!$A:$K,2,FALSE))</f>
        <v/>
      </c>
      <c r="E2864" t="str">
        <f>IF($C2864="","",VLOOKUP(VLOOKUP($C2864,Baux!$A:$K,3,FALSE),Locataires!$A:$I,2,FALSE))</f>
        <v/>
      </c>
      <c r="F2864" t="str">
        <f>IF($C2864="","",VLOOKUP($C2864,Baux!$A:$K,8,FALSE))</f>
        <v/>
      </c>
      <c r="G2864" s="12" t="str">
        <f>IF(OR($A2864="",$F2864=""),"",DATE(YEAR($A2864),MONTH($A2864),$F2864))</f>
        <v/>
      </c>
      <c r="H2864" s="13" t="str">
        <f>IF($C2864="","",VLOOKUP($C2864,Baux!$A:$K,6,FALSE))</f>
        <v/>
      </c>
      <c r="I2864" s="13" t="str">
        <f>IF($C2864="","",VLOOKUP($C2864,Baux!$A:$K,7,FALSE))</f>
        <v/>
      </c>
      <c r="J2864" s="13" t="str">
        <f>IF($C2864="","",$H2864+$I2864)</f>
        <v/>
      </c>
      <c r="K2864" s="13" t="str">
        <f>IF($C2864="","",SUMIFS(Banque_Transactions!$E:$E,Banque_Transactions!$G:$G,$C2864&amp;"-"&amp;$B2864))</f>
        <v/>
      </c>
      <c r="L2864" s="13" t="str">
        <f>IF($C2864="","",$J2864-$K2864)</f>
        <v/>
      </c>
      <c r="M2864" t="str">
        <f>IF($C2864="","",IF($L2864&lt;=0,"Payé",IF($K2864=0,"Impayé","Partiel")))</f>
        <v/>
      </c>
    </row>
    <row r="2865" spans="1:13" ht="15">
      <c r="A2865" s="17"/>
      <c r="B2865" t="str">
        <f>IF($A2865="","",YEAR($A2865)*100+MONTH($A2865))</f>
        <v/>
      </c>
      <c r="D2865" t="str">
        <f>IF($C2865="","",VLOOKUP($C2865,Baux!$A:$K,2,FALSE))</f>
        <v/>
      </c>
      <c r="E2865" t="str">
        <f>IF($C2865="","",VLOOKUP(VLOOKUP($C2865,Baux!$A:$K,3,FALSE),Locataires!$A:$I,2,FALSE))</f>
        <v/>
      </c>
      <c r="F2865" t="str">
        <f>IF($C2865="","",VLOOKUP($C2865,Baux!$A:$K,8,FALSE))</f>
        <v/>
      </c>
      <c r="G2865" s="12" t="str">
        <f>IF(OR($A2865="",$F2865=""),"",DATE(YEAR($A2865),MONTH($A2865),$F2865))</f>
        <v/>
      </c>
      <c r="H2865" s="13" t="str">
        <f>IF($C2865="","",VLOOKUP($C2865,Baux!$A:$K,6,FALSE))</f>
        <v/>
      </c>
      <c r="I2865" s="13" t="str">
        <f>IF($C2865="","",VLOOKUP($C2865,Baux!$A:$K,7,FALSE))</f>
        <v/>
      </c>
      <c r="J2865" s="13" t="str">
        <f>IF($C2865="","",$H2865+$I2865)</f>
        <v/>
      </c>
      <c r="K2865" s="13" t="str">
        <f>IF($C2865="","",SUMIFS(Banque_Transactions!$E:$E,Banque_Transactions!$G:$G,$C2865&amp;"-"&amp;$B2865))</f>
        <v/>
      </c>
      <c r="L2865" s="13" t="str">
        <f>IF($C2865="","",$J2865-$K2865)</f>
        <v/>
      </c>
      <c r="M2865" t="str">
        <f>IF($C2865="","",IF($L2865&lt;=0,"Payé",IF($K2865=0,"Impayé","Partiel")))</f>
        <v/>
      </c>
    </row>
    <row r="2866" spans="1:13" ht="15">
      <c r="A2866" s="17"/>
      <c r="B2866" t="str">
        <f>IF($A2866="","",YEAR($A2866)*100+MONTH($A2866))</f>
        <v/>
      </c>
      <c r="D2866" t="str">
        <f>IF($C2866="","",VLOOKUP($C2866,Baux!$A:$K,2,FALSE))</f>
        <v/>
      </c>
      <c r="E2866" t="str">
        <f>IF($C2866="","",VLOOKUP(VLOOKUP($C2866,Baux!$A:$K,3,FALSE),Locataires!$A:$I,2,FALSE))</f>
        <v/>
      </c>
      <c r="F2866" t="str">
        <f>IF($C2866="","",VLOOKUP($C2866,Baux!$A:$K,8,FALSE))</f>
        <v/>
      </c>
      <c r="G2866" s="12" t="str">
        <f>IF(OR($A2866="",$F2866=""),"",DATE(YEAR($A2866),MONTH($A2866),$F2866))</f>
        <v/>
      </c>
      <c r="H2866" s="13" t="str">
        <f>IF($C2866="","",VLOOKUP($C2866,Baux!$A:$K,6,FALSE))</f>
        <v/>
      </c>
      <c r="I2866" s="13" t="str">
        <f>IF($C2866="","",VLOOKUP($C2866,Baux!$A:$K,7,FALSE))</f>
        <v/>
      </c>
      <c r="J2866" s="13" t="str">
        <f>IF($C2866="","",$H2866+$I2866)</f>
        <v/>
      </c>
      <c r="K2866" s="13" t="str">
        <f>IF($C2866="","",SUMIFS(Banque_Transactions!$E:$E,Banque_Transactions!$G:$G,$C2866&amp;"-"&amp;$B2866))</f>
        <v/>
      </c>
      <c r="L2866" s="13" t="str">
        <f>IF($C2866="","",$J2866-$K2866)</f>
        <v/>
      </c>
      <c r="M2866" t="str">
        <f>IF($C2866="","",IF($L2866&lt;=0,"Payé",IF($K2866=0,"Impayé","Partiel")))</f>
        <v/>
      </c>
    </row>
    <row r="2867" spans="1:13" ht="15">
      <c r="A2867" s="17"/>
      <c r="B2867" t="str">
        <f>IF($A2867="","",YEAR($A2867)*100+MONTH($A2867))</f>
        <v/>
      </c>
      <c r="D2867" t="str">
        <f>IF($C2867="","",VLOOKUP($C2867,Baux!$A:$K,2,FALSE))</f>
        <v/>
      </c>
      <c r="E2867" t="str">
        <f>IF($C2867="","",VLOOKUP(VLOOKUP($C2867,Baux!$A:$K,3,FALSE),Locataires!$A:$I,2,FALSE))</f>
        <v/>
      </c>
      <c r="F2867" t="str">
        <f>IF($C2867="","",VLOOKUP($C2867,Baux!$A:$K,8,FALSE))</f>
        <v/>
      </c>
      <c r="G2867" s="12" t="str">
        <f>IF(OR($A2867="",$F2867=""),"",DATE(YEAR($A2867),MONTH($A2867),$F2867))</f>
        <v/>
      </c>
      <c r="H2867" s="13" t="str">
        <f>IF($C2867="","",VLOOKUP($C2867,Baux!$A:$K,6,FALSE))</f>
        <v/>
      </c>
      <c r="I2867" s="13" t="str">
        <f>IF($C2867="","",VLOOKUP($C2867,Baux!$A:$K,7,FALSE))</f>
        <v/>
      </c>
      <c r="J2867" s="13" t="str">
        <f>IF($C2867="","",$H2867+$I2867)</f>
        <v/>
      </c>
      <c r="K2867" s="13" t="str">
        <f>IF($C2867="","",SUMIFS(Banque_Transactions!$E:$E,Banque_Transactions!$G:$G,$C2867&amp;"-"&amp;$B2867))</f>
        <v/>
      </c>
      <c r="L2867" s="13" t="str">
        <f>IF($C2867="","",$J2867-$K2867)</f>
        <v/>
      </c>
      <c r="M2867" t="str">
        <f>IF($C2867="","",IF($L2867&lt;=0,"Payé",IF($K2867=0,"Impayé","Partiel")))</f>
        <v/>
      </c>
    </row>
    <row r="2868" spans="1:13" ht="15">
      <c r="A2868" s="17"/>
      <c r="B2868" t="str">
        <f>IF($A2868="","",YEAR($A2868)*100+MONTH($A2868))</f>
        <v/>
      </c>
      <c r="D2868" t="str">
        <f>IF($C2868="","",VLOOKUP($C2868,Baux!$A:$K,2,FALSE))</f>
        <v/>
      </c>
      <c r="E2868" t="str">
        <f>IF($C2868="","",VLOOKUP(VLOOKUP($C2868,Baux!$A:$K,3,FALSE),Locataires!$A:$I,2,FALSE))</f>
        <v/>
      </c>
      <c r="F2868" t="str">
        <f>IF($C2868="","",VLOOKUP($C2868,Baux!$A:$K,8,FALSE))</f>
        <v/>
      </c>
      <c r="G2868" s="12" t="str">
        <f>IF(OR($A2868="",$F2868=""),"",DATE(YEAR($A2868),MONTH($A2868),$F2868))</f>
        <v/>
      </c>
      <c r="H2868" s="13" t="str">
        <f>IF($C2868="","",VLOOKUP($C2868,Baux!$A:$K,6,FALSE))</f>
        <v/>
      </c>
      <c r="I2868" s="13" t="str">
        <f>IF($C2868="","",VLOOKUP($C2868,Baux!$A:$K,7,FALSE))</f>
        <v/>
      </c>
      <c r="J2868" s="13" t="str">
        <f>IF($C2868="","",$H2868+$I2868)</f>
        <v/>
      </c>
      <c r="K2868" s="13" t="str">
        <f>IF($C2868="","",SUMIFS(Banque_Transactions!$E:$E,Banque_Transactions!$G:$G,$C2868&amp;"-"&amp;$B2868))</f>
        <v/>
      </c>
      <c r="L2868" s="13" t="str">
        <f>IF($C2868="","",$J2868-$K2868)</f>
        <v/>
      </c>
      <c r="M2868" t="str">
        <f>IF($C2868="","",IF($L2868&lt;=0,"Payé",IF($K2868=0,"Impayé","Partiel")))</f>
        <v/>
      </c>
    </row>
    <row r="2869" spans="1:13" ht="15">
      <c r="A2869" s="17"/>
      <c r="B2869" t="str">
        <f>IF($A2869="","",YEAR($A2869)*100+MONTH($A2869))</f>
        <v/>
      </c>
      <c r="D2869" t="str">
        <f>IF($C2869="","",VLOOKUP($C2869,Baux!$A:$K,2,FALSE))</f>
        <v/>
      </c>
      <c r="E2869" t="str">
        <f>IF($C2869="","",VLOOKUP(VLOOKUP($C2869,Baux!$A:$K,3,FALSE),Locataires!$A:$I,2,FALSE))</f>
        <v/>
      </c>
      <c r="F2869" t="str">
        <f>IF($C2869="","",VLOOKUP($C2869,Baux!$A:$K,8,FALSE))</f>
        <v/>
      </c>
      <c r="G2869" s="12" t="str">
        <f>IF(OR($A2869="",$F2869=""),"",DATE(YEAR($A2869),MONTH($A2869),$F2869))</f>
        <v/>
      </c>
      <c r="H2869" s="13" t="str">
        <f>IF($C2869="","",VLOOKUP($C2869,Baux!$A:$K,6,FALSE))</f>
        <v/>
      </c>
      <c r="I2869" s="13" t="str">
        <f>IF($C2869="","",VLOOKUP($C2869,Baux!$A:$K,7,FALSE))</f>
        <v/>
      </c>
      <c r="J2869" s="13" t="str">
        <f>IF($C2869="","",$H2869+$I2869)</f>
        <v/>
      </c>
      <c r="K2869" s="13" t="str">
        <f>IF($C2869="","",SUMIFS(Banque_Transactions!$E:$E,Banque_Transactions!$G:$G,$C2869&amp;"-"&amp;$B2869))</f>
        <v/>
      </c>
      <c r="L2869" s="13" t="str">
        <f>IF($C2869="","",$J2869-$K2869)</f>
        <v/>
      </c>
      <c r="M2869" t="str">
        <f>IF($C2869="","",IF($L2869&lt;=0,"Payé",IF($K2869=0,"Impayé","Partiel")))</f>
        <v/>
      </c>
    </row>
    <row r="2870" spans="1:13" ht="15">
      <c r="A2870" s="17"/>
      <c r="B2870" t="str">
        <f>IF($A2870="","",YEAR($A2870)*100+MONTH($A2870))</f>
        <v/>
      </c>
      <c r="D2870" t="str">
        <f>IF($C2870="","",VLOOKUP($C2870,Baux!$A:$K,2,FALSE))</f>
        <v/>
      </c>
      <c r="E2870" t="str">
        <f>IF($C2870="","",VLOOKUP(VLOOKUP($C2870,Baux!$A:$K,3,FALSE),Locataires!$A:$I,2,FALSE))</f>
        <v/>
      </c>
      <c r="F2870" t="str">
        <f>IF($C2870="","",VLOOKUP($C2870,Baux!$A:$K,8,FALSE))</f>
        <v/>
      </c>
      <c r="G2870" s="12" t="str">
        <f>IF(OR($A2870="",$F2870=""),"",DATE(YEAR($A2870),MONTH($A2870),$F2870))</f>
        <v/>
      </c>
      <c r="H2870" s="13" t="str">
        <f>IF($C2870="","",VLOOKUP($C2870,Baux!$A:$K,6,FALSE))</f>
        <v/>
      </c>
      <c r="I2870" s="13" t="str">
        <f>IF($C2870="","",VLOOKUP($C2870,Baux!$A:$K,7,FALSE))</f>
        <v/>
      </c>
      <c r="J2870" s="13" t="str">
        <f>IF($C2870="","",$H2870+$I2870)</f>
        <v/>
      </c>
      <c r="K2870" s="13" t="str">
        <f>IF($C2870="","",SUMIFS(Banque_Transactions!$E:$E,Banque_Transactions!$G:$G,$C2870&amp;"-"&amp;$B2870))</f>
        <v/>
      </c>
      <c r="L2870" s="13" t="str">
        <f>IF($C2870="","",$J2870-$K2870)</f>
        <v/>
      </c>
      <c r="M2870" t="str">
        <f>IF($C2870="","",IF($L2870&lt;=0,"Payé",IF($K2870=0,"Impayé","Partiel")))</f>
        <v/>
      </c>
    </row>
    <row r="2871" spans="1:13" ht="15">
      <c r="A2871" s="17"/>
      <c r="B2871" t="str">
        <f>IF($A2871="","",YEAR($A2871)*100+MONTH($A2871))</f>
        <v/>
      </c>
      <c r="D2871" t="str">
        <f>IF($C2871="","",VLOOKUP($C2871,Baux!$A:$K,2,FALSE))</f>
        <v/>
      </c>
      <c r="E2871" t="str">
        <f>IF($C2871="","",VLOOKUP(VLOOKUP($C2871,Baux!$A:$K,3,FALSE),Locataires!$A:$I,2,FALSE))</f>
        <v/>
      </c>
      <c r="F2871" t="str">
        <f>IF($C2871="","",VLOOKUP($C2871,Baux!$A:$K,8,FALSE))</f>
        <v/>
      </c>
      <c r="G2871" s="12" t="str">
        <f>IF(OR($A2871="",$F2871=""),"",DATE(YEAR($A2871),MONTH($A2871),$F2871))</f>
        <v/>
      </c>
      <c r="H2871" s="13" t="str">
        <f>IF($C2871="","",VLOOKUP($C2871,Baux!$A:$K,6,FALSE))</f>
        <v/>
      </c>
      <c r="I2871" s="13" t="str">
        <f>IF($C2871="","",VLOOKUP($C2871,Baux!$A:$K,7,FALSE))</f>
        <v/>
      </c>
      <c r="J2871" s="13" t="str">
        <f>IF($C2871="","",$H2871+$I2871)</f>
        <v/>
      </c>
      <c r="K2871" s="13" t="str">
        <f>IF($C2871="","",SUMIFS(Banque_Transactions!$E:$E,Banque_Transactions!$G:$G,$C2871&amp;"-"&amp;$B2871))</f>
        <v/>
      </c>
      <c r="L2871" s="13" t="str">
        <f>IF($C2871="","",$J2871-$K2871)</f>
        <v/>
      </c>
      <c r="M2871" t="str">
        <f>IF($C2871="","",IF($L2871&lt;=0,"Payé",IF($K2871=0,"Impayé","Partiel")))</f>
        <v/>
      </c>
    </row>
    <row r="2872" spans="1:13" ht="15">
      <c r="A2872" s="17"/>
      <c r="B2872" t="str">
        <f>IF($A2872="","",YEAR($A2872)*100+MONTH($A2872))</f>
        <v/>
      </c>
      <c r="D2872" t="str">
        <f>IF($C2872="","",VLOOKUP($C2872,Baux!$A:$K,2,FALSE))</f>
        <v/>
      </c>
      <c r="E2872" t="str">
        <f>IF($C2872="","",VLOOKUP(VLOOKUP($C2872,Baux!$A:$K,3,FALSE),Locataires!$A:$I,2,FALSE))</f>
        <v/>
      </c>
      <c r="F2872" t="str">
        <f>IF($C2872="","",VLOOKUP($C2872,Baux!$A:$K,8,FALSE))</f>
        <v/>
      </c>
      <c r="G2872" s="12" t="str">
        <f>IF(OR($A2872="",$F2872=""),"",DATE(YEAR($A2872),MONTH($A2872),$F2872))</f>
        <v/>
      </c>
      <c r="H2872" s="13" t="str">
        <f>IF($C2872="","",VLOOKUP($C2872,Baux!$A:$K,6,FALSE))</f>
        <v/>
      </c>
      <c r="I2872" s="13" t="str">
        <f>IF($C2872="","",VLOOKUP($C2872,Baux!$A:$K,7,FALSE))</f>
        <v/>
      </c>
      <c r="J2872" s="13" t="str">
        <f>IF($C2872="","",$H2872+$I2872)</f>
        <v/>
      </c>
      <c r="K2872" s="13" t="str">
        <f>IF($C2872="","",SUMIFS(Banque_Transactions!$E:$E,Banque_Transactions!$G:$G,$C2872&amp;"-"&amp;$B2872))</f>
        <v/>
      </c>
      <c r="L2872" s="13" t="str">
        <f>IF($C2872="","",$J2872-$K2872)</f>
        <v/>
      </c>
      <c r="M2872" t="str">
        <f>IF($C2872="","",IF($L2872&lt;=0,"Payé",IF($K2872=0,"Impayé","Partiel")))</f>
        <v/>
      </c>
    </row>
    <row r="2873" spans="1:13" ht="15">
      <c r="A2873" s="17"/>
      <c r="B2873" t="str">
        <f>IF($A2873="","",YEAR($A2873)*100+MONTH($A2873))</f>
        <v/>
      </c>
      <c r="D2873" t="str">
        <f>IF($C2873="","",VLOOKUP($C2873,Baux!$A:$K,2,FALSE))</f>
        <v/>
      </c>
      <c r="E2873" t="str">
        <f>IF($C2873="","",VLOOKUP(VLOOKUP($C2873,Baux!$A:$K,3,FALSE),Locataires!$A:$I,2,FALSE))</f>
        <v/>
      </c>
      <c r="F2873" t="str">
        <f>IF($C2873="","",VLOOKUP($C2873,Baux!$A:$K,8,FALSE))</f>
        <v/>
      </c>
      <c r="G2873" s="12" t="str">
        <f>IF(OR($A2873="",$F2873=""),"",DATE(YEAR($A2873),MONTH($A2873),$F2873))</f>
        <v/>
      </c>
      <c r="H2873" s="13" t="str">
        <f>IF($C2873="","",VLOOKUP($C2873,Baux!$A:$K,6,FALSE))</f>
        <v/>
      </c>
      <c r="I2873" s="13" t="str">
        <f>IF($C2873="","",VLOOKUP($C2873,Baux!$A:$K,7,FALSE))</f>
        <v/>
      </c>
      <c r="J2873" s="13" t="str">
        <f>IF($C2873="","",$H2873+$I2873)</f>
        <v/>
      </c>
      <c r="K2873" s="13" t="str">
        <f>IF($C2873="","",SUMIFS(Banque_Transactions!$E:$E,Banque_Transactions!$G:$G,$C2873&amp;"-"&amp;$B2873))</f>
        <v/>
      </c>
      <c r="L2873" s="13" t="str">
        <f>IF($C2873="","",$J2873-$K2873)</f>
        <v/>
      </c>
      <c r="M2873" t="str">
        <f>IF($C2873="","",IF($L2873&lt;=0,"Payé",IF($K2873=0,"Impayé","Partiel")))</f>
        <v/>
      </c>
    </row>
    <row r="2874" spans="1:13" ht="15">
      <c r="A2874" s="17"/>
      <c r="B2874" t="str">
        <f>IF($A2874="","",YEAR($A2874)*100+MONTH($A2874))</f>
        <v/>
      </c>
      <c r="D2874" t="str">
        <f>IF($C2874="","",VLOOKUP($C2874,Baux!$A:$K,2,FALSE))</f>
        <v/>
      </c>
      <c r="E2874" t="str">
        <f>IF($C2874="","",VLOOKUP(VLOOKUP($C2874,Baux!$A:$K,3,FALSE),Locataires!$A:$I,2,FALSE))</f>
        <v/>
      </c>
      <c r="F2874" t="str">
        <f>IF($C2874="","",VLOOKUP($C2874,Baux!$A:$K,8,FALSE))</f>
        <v/>
      </c>
      <c r="G2874" s="12" t="str">
        <f>IF(OR($A2874="",$F2874=""),"",DATE(YEAR($A2874),MONTH($A2874),$F2874))</f>
        <v/>
      </c>
      <c r="H2874" s="13" t="str">
        <f>IF($C2874="","",VLOOKUP($C2874,Baux!$A:$K,6,FALSE))</f>
        <v/>
      </c>
      <c r="I2874" s="13" t="str">
        <f>IF($C2874="","",VLOOKUP($C2874,Baux!$A:$K,7,FALSE))</f>
        <v/>
      </c>
      <c r="J2874" s="13" t="str">
        <f>IF($C2874="","",$H2874+$I2874)</f>
        <v/>
      </c>
      <c r="K2874" s="13" t="str">
        <f>IF($C2874="","",SUMIFS(Banque_Transactions!$E:$E,Banque_Transactions!$G:$G,$C2874&amp;"-"&amp;$B2874))</f>
        <v/>
      </c>
      <c r="L2874" s="13" t="str">
        <f>IF($C2874="","",$J2874-$K2874)</f>
        <v/>
      </c>
      <c r="M2874" t="str">
        <f>IF($C2874="","",IF($L2874&lt;=0,"Payé",IF($K2874=0,"Impayé","Partiel")))</f>
        <v/>
      </c>
    </row>
    <row r="2875" spans="1:13" ht="15">
      <c r="A2875" s="17"/>
      <c r="B2875" t="str">
        <f>IF($A2875="","",YEAR($A2875)*100+MONTH($A2875))</f>
        <v/>
      </c>
      <c r="D2875" t="str">
        <f>IF($C2875="","",VLOOKUP($C2875,Baux!$A:$K,2,FALSE))</f>
        <v/>
      </c>
      <c r="E2875" t="str">
        <f>IF($C2875="","",VLOOKUP(VLOOKUP($C2875,Baux!$A:$K,3,FALSE),Locataires!$A:$I,2,FALSE))</f>
        <v/>
      </c>
      <c r="F2875" t="str">
        <f>IF($C2875="","",VLOOKUP($C2875,Baux!$A:$K,8,FALSE))</f>
        <v/>
      </c>
      <c r="G2875" s="12" t="str">
        <f>IF(OR($A2875="",$F2875=""),"",DATE(YEAR($A2875),MONTH($A2875),$F2875))</f>
        <v/>
      </c>
      <c r="H2875" s="13" t="str">
        <f>IF($C2875="","",VLOOKUP($C2875,Baux!$A:$K,6,FALSE))</f>
        <v/>
      </c>
      <c r="I2875" s="13" t="str">
        <f>IF($C2875="","",VLOOKUP($C2875,Baux!$A:$K,7,FALSE))</f>
        <v/>
      </c>
      <c r="J2875" s="13" t="str">
        <f>IF($C2875="","",$H2875+$I2875)</f>
        <v/>
      </c>
      <c r="K2875" s="13" t="str">
        <f>IF($C2875="","",SUMIFS(Banque_Transactions!$E:$E,Banque_Transactions!$G:$G,$C2875&amp;"-"&amp;$B2875))</f>
        <v/>
      </c>
      <c r="L2875" s="13" t="str">
        <f>IF($C2875="","",$J2875-$K2875)</f>
        <v/>
      </c>
      <c r="M2875" t="str">
        <f>IF($C2875="","",IF($L2875&lt;=0,"Payé",IF($K2875=0,"Impayé","Partiel")))</f>
        <v/>
      </c>
    </row>
    <row r="2876" spans="1:13" ht="15">
      <c r="A2876" s="17"/>
      <c r="B2876" t="str">
        <f>IF($A2876="","",YEAR($A2876)*100+MONTH($A2876))</f>
        <v/>
      </c>
      <c r="D2876" t="str">
        <f>IF($C2876="","",VLOOKUP($C2876,Baux!$A:$K,2,FALSE))</f>
        <v/>
      </c>
      <c r="E2876" t="str">
        <f>IF($C2876="","",VLOOKUP(VLOOKUP($C2876,Baux!$A:$K,3,FALSE),Locataires!$A:$I,2,FALSE))</f>
        <v/>
      </c>
      <c r="F2876" t="str">
        <f>IF($C2876="","",VLOOKUP($C2876,Baux!$A:$K,8,FALSE))</f>
        <v/>
      </c>
      <c r="G2876" s="12" t="str">
        <f>IF(OR($A2876="",$F2876=""),"",DATE(YEAR($A2876),MONTH($A2876),$F2876))</f>
        <v/>
      </c>
      <c r="H2876" s="13" t="str">
        <f>IF($C2876="","",VLOOKUP($C2876,Baux!$A:$K,6,FALSE))</f>
        <v/>
      </c>
      <c r="I2876" s="13" t="str">
        <f>IF($C2876="","",VLOOKUP($C2876,Baux!$A:$K,7,FALSE))</f>
        <v/>
      </c>
      <c r="J2876" s="13" t="str">
        <f>IF($C2876="","",$H2876+$I2876)</f>
        <v/>
      </c>
      <c r="K2876" s="13" t="str">
        <f>IF($C2876="","",SUMIFS(Banque_Transactions!$E:$E,Banque_Transactions!$G:$G,$C2876&amp;"-"&amp;$B2876))</f>
        <v/>
      </c>
      <c r="L2876" s="13" t="str">
        <f>IF($C2876="","",$J2876-$K2876)</f>
        <v/>
      </c>
      <c r="M2876" t="str">
        <f>IF($C2876="","",IF($L2876&lt;=0,"Payé",IF($K2876=0,"Impayé","Partiel")))</f>
        <v/>
      </c>
    </row>
    <row r="2877" spans="1:13" ht="15">
      <c r="A2877" s="17"/>
      <c r="B2877" t="str">
        <f>IF($A2877="","",YEAR($A2877)*100+MONTH($A2877))</f>
        <v/>
      </c>
      <c r="D2877" t="str">
        <f>IF($C2877="","",VLOOKUP($C2877,Baux!$A:$K,2,FALSE))</f>
        <v/>
      </c>
      <c r="E2877" t="str">
        <f>IF($C2877="","",VLOOKUP(VLOOKUP($C2877,Baux!$A:$K,3,FALSE),Locataires!$A:$I,2,FALSE))</f>
        <v/>
      </c>
      <c r="F2877" t="str">
        <f>IF($C2877="","",VLOOKUP($C2877,Baux!$A:$K,8,FALSE))</f>
        <v/>
      </c>
      <c r="G2877" s="12" t="str">
        <f>IF(OR($A2877="",$F2877=""),"",DATE(YEAR($A2877),MONTH($A2877),$F2877))</f>
        <v/>
      </c>
      <c r="H2877" s="13" t="str">
        <f>IF($C2877="","",VLOOKUP($C2877,Baux!$A:$K,6,FALSE))</f>
        <v/>
      </c>
      <c r="I2877" s="13" t="str">
        <f>IF($C2877="","",VLOOKUP($C2877,Baux!$A:$K,7,FALSE))</f>
        <v/>
      </c>
      <c r="J2877" s="13" t="str">
        <f>IF($C2877="","",$H2877+$I2877)</f>
        <v/>
      </c>
      <c r="K2877" s="13" t="str">
        <f>IF($C2877="","",SUMIFS(Banque_Transactions!$E:$E,Banque_Transactions!$G:$G,$C2877&amp;"-"&amp;$B2877))</f>
        <v/>
      </c>
      <c r="L2877" s="13" t="str">
        <f>IF($C2877="","",$J2877-$K2877)</f>
        <v/>
      </c>
      <c r="M2877" t="str">
        <f>IF($C2877="","",IF($L2877&lt;=0,"Payé",IF($K2877=0,"Impayé","Partiel")))</f>
        <v/>
      </c>
    </row>
    <row r="2878" spans="1:13" ht="15">
      <c r="A2878" s="17"/>
      <c r="B2878" t="str">
        <f>IF($A2878="","",YEAR($A2878)*100+MONTH($A2878))</f>
        <v/>
      </c>
      <c r="D2878" t="str">
        <f>IF($C2878="","",VLOOKUP($C2878,Baux!$A:$K,2,FALSE))</f>
        <v/>
      </c>
      <c r="E2878" t="str">
        <f>IF($C2878="","",VLOOKUP(VLOOKUP($C2878,Baux!$A:$K,3,FALSE),Locataires!$A:$I,2,FALSE))</f>
        <v/>
      </c>
      <c r="F2878" t="str">
        <f>IF($C2878="","",VLOOKUP($C2878,Baux!$A:$K,8,FALSE))</f>
        <v/>
      </c>
      <c r="G2878" s="12" t="str">
        <f>IF(OR($A2878="",$F2878=""),"",DATE(YEAR($A2878),MONTH($A2878),$F2878))</f>
        <v/>
      </c>
      <c r="H2878" s="13" t="str">
        <f>IF($C2878="","",VLOOKUP($C2878,Baux!$A:$K,6,FALSE))</f>
        <v/>
      </c>
      <c r="I2878" s="13" t="str">
        <f>IF($C2878="","",VLOOKUP($C2878,Baux!$A:$K,7,FALSE))</f>
        <v/>
      </c>
      <c r="J2878" s="13" t="str">
        <f>IF($C2878="","",$H2878+$I2878)</f>
        <v/>
      </c>
      <c r="K2878" s="13" t="str">
        <f>IF($C2878="","",SUMIFS(Banque_Transactions!$E:$E,Banque_Transactions!$G:$G,$C2878&amp;"-"&amp;$B2878))</f>
        <v/>
      </c>
      <c r="L2878" s="13" t="str">
        <f>IF($C2878="","",$J2878-$K2878)</f>
        <v/>
      </c>
      <c r="M2878" t="str">
        <f>IF($C2878="","",IF($L2878&lt;=0,"Payé",IF($K2878=0,"Impayé","Partiel")))</f>
        <v/>
      </c>
    </row>
    <row r="2879" spans="1:13" ht="15">
      <c r="A2879" s="17"/>
      <c r="B2879" t="str">
        <f>IF($A2879="","",YEAR($A2879)*100+MONTH($A2879))</f>
        <v/>
      </c>
      <c r="D2879" t="str">
        <f>IF($C2879="","",VLOOKUP($C2879,Baux!$A:$K,2,FALSE))</f>
        <v/>
      </c>
      <c r="E2879" t="str">
        <f>IF($C2879="","",VLOOKUP(VLOOKUP($C2879,Baux!$A:$K,3,FALSE),Locataires!$A:$I,2,FALSE))</f>
        <v/>
      </c>
      <c r="F2879" t="str">
        <f>IF($C2879="","",VLOOKUP($C2879,Baux!$A:$K,8,FALSE))</f>
        <v/>
      </c>
      <c r="G2879" s="12" t="str">
        <f>IF(OR($A2879="",$F2879=""),"",DATE(YEAR($A2879),MONTH($A2879),$F2879))</f>
        <v/>
      </c>
      <c r="H2879" s="13" t="str">
        <f>IF($C2879="","",VLOOKUP($C2879,Baux!$A:$K,6,FALSE))</f>
        <v/>
      </c>
      <c r="I2879" s="13" t="str">
        <f>IF($C2879="","",VLOOKUP($C2879,Baux!$A:$K,7,FALSE))</f>
        <v/>
      </c>
      <c r="J2879" s="13" t="str">
        <f>IF($C2879="","",$H2879+$I2879)</f>
        <v/>
      </c>
      <c r="K2879" s="13" t="str">
        <f>IF($C2879="","",SUMIFS(Banque_Transactions!$E:$E,Banque_Transactions!$G:$G,$C2879&amp;"-"&amp;$B2879))</f>
        <v/>
      </c>
      <c r="L2879" s="13" t="str">
        <f>IF($C2879="","",$J2879-$K2879)</f>
        <v/>
      </c>
      <c r="M2879" t="str">
        <f>IF($C2879="","",IF($L2879&lt;=0,"Payé",IF($K2879=0,"Impayé","Partiel")))</f>
        <v/>
      </c>
    </row>
    <row r="2880" spans="1:13" ht="15">
      <c r="A2880" s="17"/>
      <c r="B2880" t="str">
        <f>IF($A2880="","",YEAR($A2880)*100+MONTH($A2880))</f>
        <v/>
      </c>
      <c r="D2880" t="str">
        <f>IF($C2880="","",VLOOKUP($C2880,Baux!$A:$K,2,FALSE))</f>
        <v/>
      </c>
      <c r="E2880" t="str">
        <f>IF($C2880="","",VLOOKUP(VLOOKUP($C2880,Baux!$A:$K,3,FALSE),Locataires!$A:$I,2,FALSE))</f>
        <v/>
      </c>
      <c r="F2880" t="str">
        <f>IF($C2880="","",VLOOKUP($C2880,Baux!$A:$K,8,FALSE))</f>
        <v/>
      </c>
      <c r="G2880" s="12" t="str">
        <f>IF(OR($A2880="",$F2880=""),"",DATE(YEAR($A2880),MONTH($A2880),$F2880))</f>
        <v/>
      </c>
      <c r="H2880" s="13" t="str">
        <f>IF($C2880="","",VLOOKUP($C2880,Baux!$A:$K,6,FALSE))</f>
        <v/>
      </c>
      <c r="I2880" s="13" t="str">
        <f>IF($C2880="","",VLOOKUP($C2880,Baux!$A:$K,7,FALSE))</f>
        <v/>
      </c>
      <c r="J2880" s="13" t="str">
        <f>IF($C2880="","",$H2880+$I2880)</f>
        <v/>
      </c>
      <c r="K2880" s="13" t="str">
        <f>IF($C2880="","",SUMIFS(Banque_Transactions!$E:$E,Banque_Transactions!$G:$G,$C2880&amp;"-"&amp;$B2880))</f>
        <v/>
      </c>
      <c r="L2880" s="13" t="str">
        <f>IF($C2880="","",$J2880-$K2880)</f>
        <v/>
      </c>
      <c r="M2880" t="str">
        <f>IF($C2880="","",IF($L2880&lt;=0,"Payé",IF($K2880=0,"Impayé","Partiel")))</f>
        <v/>
      </c>
    </row>
    <row r="2881" spans="1:13" ht="15">
      <c r="A2881" s="17"/>
      <c r="B2881" t="str">
        <f>IF($A2881="","",YEAR($A2881)*100+MONTH($A2881))</f>
        <v/>
      </c>
      <c r="D2881" t="str">
        <f>IF($C2881="","",VLOOKUP($C2881,Baux!$A:$K,2,FALSE))</f>
        <v/>
      </c>
      <c r="E2881" t="str">
        <f>IF($C2881="","",VLOOKUP(VLOOKUP($C2881,Baux!$A:$K,3,FALSE),Locataires!$A:$I,2,FALSE))</f>
        <v/>
      </c>
      <c r="F2881" t="str">
        <f>IF($C2881="","",VLOOKUP($C2881,Baux!$A:$K,8,FALSE))</f>
        <v/>
      </c>
      <c r="G2881" s="12" t="str">
        <f>IF(OR($A2881="",$F2881=""),"",DATE(YEAR($A2881),MONTH($A2881),$F2881))</f>
        <v/>
      </c>
      <c r="H2881" s="13" t="str">
        <f>IF($C2881="","",VLOOKUP($C2881,Baux!$A:$K,6,FALSE))</f>
        <v/>
      </c>
      <c r="I2881" s="13" t="str">
        <f>IF($C2881="","",VLOOKUP($C2881,Baux!$A:$K,7,FALSE))</f>
        <v/>
      </c>
      <c r="J2881" s="13" t="str">
        <f>IF($C2881="","",$H2881+$I2881)</f>
        <v/>
      </c>
      <c r="K2881" s="13" t="str">
        <f>IF($C2881="","",SUMIFS(Banque_Transactions!$E:$E,Banque_Transactions!$G:$G,$C2881&amp;"-"&amp;$B2881))</f>
        <v/>
      </c>
      <c r="L2881" s="13" t="str">
        <f>IF($C2881="","",$J2881-$K2881)</f>
        <v/>
      </c>
      <c r="M2881" t="str">
        <f>IF($C2881="","",IF($L2881&lt;=0,"Payé",IF($K2881=0,"Impayé","Partiel")))</f>
        <v/>
      </c>
    </row>
    <row r="2882" spans="1:13" ht="15">
      <c r="A2882" s="17"/>
      <c r="B2882" t="str">
        <f>IF($A2882="","",YEAR($A2882)*100+MONTH($A2882))</f>
        <v/>
      </c>
      <c r="D2882" t="str">
        <f>IF($C2882="","",VLOOKUP($C2882,Baux!$A:$K,2,FALSE))</f>
        <v/>
      </c>
      <c r="E2882" t="str">
        <f>IF($C2882="","",VLOOKUP(VLOOKUP($C2882,Baux!$A:$K,3,FALSE),Locataires!$A:$I,2,FALSE))</f>
        <v/>
      </c>
      <c r="F2882" t="str">
        <f>IF($C2882="","",VLOOKUP($C2882,Baux!$A:$K,8,FALSE))</f>
        <v/>
      </c>
      <c r="G2882" s="12" t="str">
        <f>IF(OR($A2882="",$F2882=""),"",DATE(YEAR($A2882),MONTH($A2882),$F2882))</f>
        <v/>
      </c>
      <c r="H2882" s="13" t="str">
        <f>IF($C2882="","",VLOOKUP($C2882,Baux!$A:$K,6,FALSE))</f>
        <v/>
      </c>
      <c r="I2882" s="13" t="str">
        <f>IF($C2882="","",VLOOKUP($C2882,Baux!$A:$K,7,FALSE))</f>
        <v/>
      </c>
      <c r="J2882" s="13" t="str">
        <f>IF($C2882="","",$H2882+$I2882)</f>
        <v/>
      </c>
      <c r="K2882" s="13" t="str">
        <f>IF($C2882="","",SUMIFS(Banque_Transactions!$E:$E,Banque_Transactions!$G:$G,$C2882&amp;"-"&amp;$B2882))</f>
        <v/>
      </c>
      <c r="L2882" s="13" t="str">
        <f>IF($C2882="","",$J2882-$K2882)</f>
        <v/>
      </c>
      <c r="M2882" t="str">
        <f>IF($C2882="","",IF($L2882&lt;=0,"Payé",IF($K2882=0,"Impayé","Partiel")))</f>
        <v/>
      </c>
    </row>
    <row r="2883" spans="1:13" ht="15">
      <c r="A2883" s="17"/>
      <c r="B2883" t="str">
        <f>IF($A2883="","",YEAR($A2883)*100+MONTH($A2883))</f>
        <v/>
      </c>
      <c r="D2883" t="str">
        <f>IF($C2883="","",VLOOKUP($C2883,Baux!$A:$K,2,FALSE))</f>
        <v/>
      </c>
      <c r="E2883" t="str">
        <f>IF($C2883="","",VLOOKUP(VLOOKUP($C2883,Baux!$A:$K,3,FALSE),Locataires!$A:$I,2,FALSE))</f>
        <v/>
      </c>
      <c r="F2883" t="str">
        <f>IF($C2883="","",VLOOKUP($C2883,Baux!$A:$K,8,FALSE))</f>
        <v/>
      </c>
      <c r="G2883" s="12" t="str">
        <f>IF(OR($A2883="",$F2883=""),"",DATE(YEAR($A2883),MONTH($A2883),$F2883))</f>
        <v/>
      </c>
      <c r="H2883" s="13" t="str">
        <f>IF($C2883="","",VLOOKUP($C2883,Baux!$A:$K,6,FALSE))</f>
        <v/>
      </c>
      <c r="I2883" s="13" t="str">
        <f>IF($C2883="","",VLOOKUP($C2883,Baux!$A:$K,7,FALSE))</f>
        <v/>
      </c>
      <c r="J2883" s="13" t="str">
        <f>IF($C2883="","",$H2883+$I2883)</f>
        <v/>
      </c>
      <c r="K2883" s="13" t="str">
        <f>IF($C2883="","",SUMIFS(Banque_Transactions!$E:$E,Banque_Transactions!$G:$G,$C2883&amp;"-"&amp;$B2883))</f>
        <v/>
      </c>
      <c r="L2883" s="13" t="str">
        <f>IF($C2883="","",$J2883-$K2883)</f>
        <v/>
      </c>
      <c r="M2883" t="str">
        <f>IF($C2883="","",IF($L2883&lt;=0,"Payé",IF($K2883=0,"Impayé","Partiel")))</f>
        <v/>
      </c>
    </row>
    <row r="2884" spans="1:13" ht="15">
      <c r="A2884" s="17"/>
      <c r="B2884" t="str">
        <f>IF($A2884="","",YEAR($A2884)*100+MONTH($A2884))</f>
        <v/>
      </c>
      <c r="D2884" t="str">
        <f>IF($C2884="","",VLOOKUP($C2884,Baux!$A:$K,2,FALSE))</f>
        <v/>
      </c>
      <c r="E2884" t="str">
        <f>IF($C2884="","",VLOOKUP(VLOOKUP($C2884,Baux!$A:$K,3,FALSE),Locataires!$A:$I,2,FALSE))</f>
        <v/>
      </c>
      <c r="F2884" t="str">
        <f>IF($C2884="","",VLOOKUP($C2884,Baux!$A:$K,8,FALSE))</f>
        <v/>
      </c>
      <c r="G2884" s="12" t="str">
        <f>IF(OR($A2884="",$F2884=""),"",DATE(YEAR($A2884),MONTH($A2884),$F2884))</f>
        <v/>
      </c>
      <c r="H2884" s="13" t="str">
        <f>IF($C2884="","",VLOOKUP($C2884,Baux!$A:$K,6,FALSE))</f>
        <v/>
      </c>
      <c r="I2884" s="13" t="str">
        <f>IF($C2884="","",VLOOKUP($C2884,Baux!$A:$K,7,FALSE))</f>
        <v/>
      </c>
      <c r="J2884" s="13" t="str">
        <f>IF($C2884="","",$H2884+$I2884)</f>
        <v/>
      </c>
      <c r="K2884" s="13" t="str">
        <f>IF($C2884="","",SUMIFS(Banque_Transactions!$E:$E,Banque_Transactions!$G:$G,$C2884&amp;"-"&amp;$B2884))</f>
        <v/>
      </c>
      <c r="L2884" s="13" t="str">
        <f>IF($C2884="","",$J2884-$K2884)</f>
        <v/>
      </c>
      <c r="M2884" t="str">
        <f>IF($C2884="","",IF($L2884&lt;=0,"Payé",IF($K2884=0,"Impayé","Partiel")))</f>
        <v/>
      </c>
    </row>
    <row r="2885" spans="1:13" ht="15">
      <c r="A2885" s="17"/>
      <c r="B2885" t="str">
        <f>IF($A2885="","",YEAR($A2885)*100+MONTH($A2885))</f>
        <v/>
      </c>
      <c r="D2885" t="str">
        <f>IF($C2885="","",VLOOKUP($C2885,Baux!$A:$K,2,FALSE))</f>
        <v/>
      </c>
      <c r="E2885" t="str">
        <f>IF($C2885="","",VLOOKUP(VLOOKUP($C2885,Baux!$A:$K,3,FALSE),Locataires!$A:$I,2,FALSE))</f>
        <v/>
      </c>
      <c r="F2885" t="str">
        <f>IF($C2885="","",VLOOKUP($C2885,Baux!$A:$K,8,FALSE))</f>
        <v/>
      </c>
      <c r="G2885" s="12" t="str">
        <f>IF(OR($A2885="",$F2885=""),"",DATE(YEAR($A2885),MONTH($A2885),$F2885))</f>
        <v/>
      </c>
      <c r="H2885" s="13" t="str">
        <f>IF($C2885="","",VLOOKUP($C2885,Baux!$A:$K,6,FALSE))</f>
        <v/>
      </c>
      <c r="I2885" s="13" t="str">
        <f>IF($C2885="","",VLOOKUP($C2885,Baux!$A:$K,7,FALSE))</f>
        <v/>
      </c>
      <c r="J2885" s="13" t="str">
        <f>IF($C2885="","",$H2885+$I2885)</f>
        <v/>
      </c>
      <c r="K2885" s="13" t="str">
        <f>IF($C2885="","",SUMIFS(Banque_Transactions!$E:$E,Banque_Transactions!$G:$G,$C2885&amp;"-"&amp;$B2885))</f>
        <v/>
      </c>
      <c r="L2885" s="13" t="str">
        <f>IF($C2885="","",$J2885-$K2885)</f>
        <v/>
      </c>
      <c r="M2885" t="str">
        <f>IF($C2885="","",IF($L2885&lt;=0,"Payé",IF($K2885=0,"Impayé","Partiel")))</f>
        <v/>
      </c>
    </row>
    <row r="2886" spans="1:13" ht="15">
      <c r="A2886" s="17"/>
      <c r="B2886" t="str">
        <f>IF($A2886="","",YEAR($A2886)*100+MONTH($A2886))</f>
        <v/>
      </c>
      <c r="D2886" t="str">
        <f>IF($C2886="","",VLOOKUP($C2886,Baux!$A:$K,2,FALSE))</f>
        <v/>
      </c>
      <c r="E2886" t="str">
        <f>IF($C2886="","",VLOOKUP(VLOOKUP($C2886,Baux!$A:$K,3,FALSE),Locataires!$A:$I,2,FALSE))</f>
        <v/>
      </c>
      <c r="F2886" t="str">
        <f>IF($C2886="","",VLOOKUP($C2886,Baux!$A:$K,8,FALSE))</f>
        <v/>
      </c>
      <c r="G2886" s="12" t="str">
        <f>IF(OR($A2886="",$F2886=""),"",DATE(YEAR($A2886),MONTH($A2886),$F2886))</f>
        <v/>
      </c>
      <c r="H2886" s="13" t="str">
        <f>IF($C2886="","",VLOOKUP($C2886,Baux!$A:$K,6,FALSE))</f>
        <v/>
      </c>
      <c r="I2886" s="13" t="str">
        <f>IF($C2886="","",VLOOKUP($C2886,Baux!$A:$K,7,FALSE))</f>
        <v/>
      </c>
      <c r="J2886" s="13" t="str">
        <f>IF($C2886="","",$H2886+$I2886)</f>
        <v/>
      </c>
      <c r="K2886" s="13" t="str">
        <f>IF($C2886="","",SUMIFS(Banque_Transactions!$E:$E,Banque_Transactions!$G:$G,$C2886&amp;"-"&amp;$B2886))</f>
        <v/>
      </c>
      <c r="L2886" s="13" t="str">
        <f>IF($C2886="","",$J2886-$K2886)</f>
        <v/>
      </c>
      <c r="M2886" t="str">
        <f>IF($C2886="","",IF($L2886&lt;=0,"Payé",IF($K2886=0,"Impayé","Partiel")))</f>
        <v/>
      </c>
    </row>
    <row r="2887" spans="1:13" ht="15">
      <c r="A2887" s="17"/>
      <c r="B2887" t="str">
        <f>IF($A2887="","",YEAR($A2887)*100+MONTH($A2887))</f>
        <v/>
      </c>
      <c r="D2887" t="str">
        <f>IF($C2887="","",VLOOKUP($C2887,Baux!$A:$K,2,FALSE))</f>
        <v/>
      </c>
      <c r="E2887" t="str">
        <f>IF($C2887="","",VLOOKUP(VLOOKUP($C2887,Baux!$A:$K,3,FALSE),Locataires!$A:$I,2,FALSE))</f>
        <v/>
      </c>
      <c r="F2887" t="str">
        <f>IF($C2887="","",VLOOKUP($C2887,Baux!$A:$K,8,FALSE))</f>
        <v/>
      </c>
      <c r="G2887" s="12" t="str">
        <f>IF(OR($A2887="",$F2887=""),"",DATE(YEAR($A2887),MONTH($A2887),$F2887))</f>
        <v/>
      </c>
      <c r="H2887" s="13" t="str">
        <f>IF($C2887="","",VLOOKUP($C2887,Baux!$A:$K,6,FALSE))</f>
        <v/>
      </c>
      <c r="I2887" s="13" t="str">
        <f>IF($C2887="","",VLOOKUP($C2887,Baux!$A:$K,7,FALSE))</f>
        <v/>
      </c>
      <c r="J2887" s="13" t="str">
        <f>IF($C2887="","",$H2887+$I2887)</f>
        <v/>
      </c>
      <c r="K2887" s="13" t="str">
        <f>IF($C2887="","",SUMIFS(Banque_Transactions!$E:$E,Banque_Transactions!$G:$G,$C2887&amp;"-"&amp;$B2887))</f>
        <v/>
      </c>
      <c r="L2887" s="13" t="str">
        <f>IF($C2887="","",$J2887-$K2887)</f>
        <v/>
      </c>
      <c r="M2887" t="str">
        <f>IF($C2887="","",IF($L2887&lt;=0,"Payé",IF($K2887=0,"Impayé","Partiel")))</f>
        <v/>
      </c>
    </row>
    <row r="2888" spans="1:13" ht="15">
      <c r="A2888" s="17"/>
      <c r="B2888" t="str">
        <f>IF($A2888="","",YEAR($A2888)*100+MONTH($A2888))</f>
        <v/>
      </c>
      <c r="D2888" t="str">
        <f>IF($C2888="","",VLOOKUP($C2888,Baux!$A:$K,2,FALSE))</f>
        <v/>
      </c>
      <c r="E2888" t="str">
        <f>IF($C2888="","",VLOOKUP(VLOOKUP($C2888,Baux!$A:$K,3,FALSE),Locataires!$A:$I,2,FALSE))</f>
        <v/>
      </c>
      <c r="F2888" t="str">
        <f>IF($C2888="","",VLOOKUP($C2888,Baux!$A:$K,8,FALSE))</f>
        <v/>
      </c>
      <c r="G2888" s="12" t="str">
        <f>IF(OR($A2888="",$F2888=""),"",DATE(YEAR($A2888),MONTH($A2888),$F2888))</f>
        <v/>
      </c>
      <c r="H2888" s="13" t="str">
        <f>IF($C2888="","",VLOOKUP($C2888,Baux!$A:$K,6,FALSE))</f>
        <v/>
      </c>
      <c r="I2888" s="13" t="str">
        <f>IF($C2888="","",VLOOKUP($C2888,Baux!$A:$K,7,FALSE))</f>
        <v/>
      </c>
      <c r="J2888" s="13" t="str">
        <f>IF($C2888="","",$H2888+$I2888)</f>
        <v/>
      </c>
      <c r="K2888" s="13" t="str">
        <f>IF($C2888="","",SUMIFS(Banque_Transactions!$E:$E,Banque_Transactions!$G:$G,$C2888&amp;"-"&amp;$B2888))</f>
        <v/>
      </c>
      <c r="L2888" s="13" t="str">
        <f>IF($C2888="","",$J2888-$K2888)</f>
        <v/>
      </c>
      <c r="M2888" t="str">
        <f>IF($C2888="","",IF($L2888&lt;=0,"Payé",IF($K2888=0,"Impayé","Partiel")))</f>
        <v/>
      </c>
    </row>
    <row r="2889" spans="1:13" ht="15">
      <c r="A2889" s="17"/>
      <c r="B2889" t="str">
        <f>IF($A2889="","",YEAR($A2889)*100+MONTH($A2889))</f>
        <v/>
      </c>
      <c r="D2889" t="str">
        <f>IF($C2889="","",VLOOKUP($C2889,Baux!$A:$K,2,FALSE))</f>
        <v/>
      </c>
      <c r="E2889" t="str">
        <f>IF($C2889="","",VLOOKUP(VLOOKUP($C2889,Baux!$A:$K,3,FALSE),Locataires!$A:$I,2,FALSE))</f>
        <v/>
      </c>
      <c r="F2889" t="str">
        <f>IF($C2889="","",VLOOKUP($C2889,Baux!$A:$K,8,FALSE))</f>
        <v/>
      </c>
      <c r="G2889" s="12" t="str">
        <f>IF(OR($A2889="",$F2889=""),"",DATE(YEAR($A2889),MONTH($A2889),$F2889))</f>
        <v/>
      </c>
      <c r="H2889" s="13" t="str">
        <f>IF($C2889="","",VLOOKUP($C2889,Baux!$A:$K,6,FALSE))</f>
        <v/>
      </c>
      <c r="I2889" s="13" t="str">
        <f>IF($C2889="","",VLOOKUP($C2889,Baux!$A:$K,7,FALSE))</f>
        <v/>
      </c>
      <c r="J2889" s="13" t="str">
        <f>IF($C2889="","",$H2889+$I2889)</f>
        <v/>
      </c>
      <c r="K2889" s="13" t="str">
        <f>IF($C2889="","",SUMIFS(Banque_Transactions!$E:$E,Banque_Transactions!$G:$G,$C2889&amp;"-"&amp;$B2889))</f>
        <v/>
      </c>
      <c r="L2889" s="13" t="str">
        <f>IF($C2889="","",$J2889-$K2889)</f>
        <v/>
      </c>
      <c r="M2889" t="str">
        <f>IF($C2889="","",IF($L2889&lt;=0,"Payé",IF($K2889=0,"Impayé","Partiel")))</f>
        <v/>
      </c>
    </row>
    <row r="2890" spans="1:13" ht="15">
      <c r="A2890" s="17"/>
      <c r="B2890" t="str">
        <f>IF($A2890="","",YEAR($A2890)*100+MONTH($A2890))</f>
        <v/>
      </c>
      <c r="D2890" t="str">
        <f>IF($C2890="","",VLOOKUP($C2890,Baux!$A:$K,2,FALSE))</f>
        <v/>
      </c>
      <c r="E2890" t="str">
        <f>IF($C2890="","",VLOOKUP(VLOOKUP($C2890,Baux!$A:$K,3,FALSE),Locataires!$A:$I,2,FALSE))</f>
        <v/>
      </c>
      <c r="F2890" t="str">
        <f>IF($C2890="","",VLOOKUP($C2890,Baux!$A:$K,8,FALSE))</f>
        <v/>
      </c>
      <c r="G2890" s="12" t="str">
        <f>IF(OR($A2890="",$F2890=""),"",DATE(YEAR($A2890),MONTH($A2890),$F2890))</f>
        <v/>
      </c>
      <c r="H2890" s="13" t="str">
        <f>IF($C2890="","",VLOOKUP($C2890,Baux!$A:$K,6,FALSE))</f>
        <v/>
      </c>
      <c r="I2890" s="13" t="str">
        <f>IF($C2890="","",VLOOKUP($C2890,Baux!$A:$K,7,FALSE))</f>
        <v/>
      </c>
      <c r="J2890" s="13" t="str">
        <f>IF($C2890="","",$H2890+$I2890)</f>
        <v/>
      </c>
      <c r="K2890" s="13" t="str">
        <f>IF($C2890="","",SUMIFS(Banque_Transactions!$E:$E,Banque_Transactions!$G:$G,$C2890&amp;"-"&amp;$B2890))</f>
        <v/>
      </c>
      <c r="L2890" s="13" t="str">
        <f>IF($C2890="","",$J2890-$K2890)</f>
        <v/>
      </c>
      <c r="M2890" t="str">
        <f>IF($C2890="","",IF($L2890&lt;=0,"Payé",IF($K2890=0,"Impayé","Partiel")))</f>
        <v/>
      </c>
    </row>
    <row r="2891" spans="1:13" ht="15">
      <c r="A2891" s="17"/>
      <c r="B2891" t="str">
        <f>IF($A2891="","",YEAR($A2891)*100+MONTH($A2891))</f>
        <v/>
      </c>
      <c r="D2891" t="str">
        <f>IF($C2891="","",VLOOKUP($C2891,Baux!$A:$K,2,FALSE))</f>
        <v/>
      </c>
      <c r="E2891" t="str">
        <f>IF($C2891="","",VLOOKUP(VLOOKUP($C2891,Baux!$A:$K,3,FALSE),Locataires!$A:$I,2,FALSE))</f>
        <v/>
      </c>
      <c r="F2891" t="str">
        <f>IF($C2891="","",VLOOKUP($C2891,Baux!$A:$K,8,FALSE))</f>
        <v/>
      </c>
      <c r="G2891" s="12" t="str">
        <f>IF(OR($A2891="",$F2891=""),"",DATE(YEAR($A2891),MONTH($A2891),$F2891))</f>
        <v/>
      </c>
      <c r="H2891" s="13" t="str">
        <f>IF($C2891="","",VLOOKUP($C2891,Baux!$A:$K,6,FALSE))</f>
        <v/>
      </c>
      <c r="I2891" s="13" t="str">
        <f>IF($C2891="","",VLOOKUP($C2891,Baux!$A:$K,7,FALSE))</f>
        <v/>
      </c>
      <c r="J2891" s="13" t="str">
        <f>IF($C2891="","",$H2891+$I2891)</f>
        <v/>
      </c>
      <c r="K2891" s="13" t="str">
        <f>IF($C2891="","",SUMIFS(Banque_Transactions!$E:$E,Banque_Transactions!$G:$G,$C2891&amp;"-"&amp;$B2891))</f>
        <v/>
      </c>
      <c r="L2891" s="13" t="str">
        <f>IF($C2891="","",$J2891-$K2891)</f>
        <v/>
      </c>
      <c r="M2891" t="str">
        <f>IF($C2891="","",IF($L2891&lt;=0,"Payé",IF($K2891=0,"Impayé","Partiel")))</f>
        <v/>
      </c>
    </row>
    <row r="2892" spans="1:13" ht="15">
      <c r="A2892" s="17"/>
      <c r="B2892" t="str">
        <f>IF($A2892="","",YEAR($A2892)*100+MONTH($A2892))</f>
        <v/>
      </c>
      <c r="D2892" t="str">
        <f>IF($C2892="","",VLOOKUP($C2892,Baux!$A:$K,2,FALSE))</f>
        <v/>
      </c>
      <c r="E2892" t="str">
        <f>IF($C2892="","",VLOOKUP(VLOOKUP($C2892,Baux!$A:$K,3,FALSE),Locataires!$A:$I,2,FALSE))</f>
        <v/>
      </c>
      <c r="F2892" t="str">
        <f>IF($C2892="","",VLOOKUP($C2892,Baux!$A:$K,8,FALSE))</f>
        <v/>
      </c>
      <c r="G2892" s="12" t="str">
        <f>IF(OR($A2892="",$F2892=""),"",DATE(YEAR($A2892),MONTH($A2892),$F2892))</f>
        <v/>
      </c>
      <c r="H2892" s="13" t="str">
        <f>IF($C2892="","",VLOOKUP($C2892,Baux!$A:$K,6,FALSE))</f>
        <v/>
      </c>
      <c r="I2892" s="13" t="str">
        <f>IF($C2892="","",VLOOKUP($C2892,Baux!$A:$K,7,FALSE))</f>
        <v/>
      </c>
      <c r="J2892" s="13" t="str">
        <f>IF($C2892="","",$H2892+$I2892)</f>
        <v/>
      </c>
      <c r="K2892" s="13" t="str">
        <f>IF($C2892="","",SUMIFS(Banque_Transactions!$E:$E,Banque_Transactions!$G:$G,$C2892&amp;"-"&amp;$B2892))</f>
        <v/>
      </c>
      <c r="L2892" s="13" t="str">
        <f>IF($C2892="","",$J2892-$K2892)</f>
        <v/>
      </c>
      <c r="M2892" t="str">
        <f>IF($C2892="","",IF($L2892&lt;=0,"Payé",IF($K2892=0,"Impayé","Partiel")))</f>
        <v/>
      </c>
    </row>
    <row r="2893" spans="1:13" ht="15">
      <c r="A2893" s="17"/>
      <c r="B2893" t="str">
        <f>IF($A2893="","",YEAR($A2893)*100+MONTH($A2893))</f>
        <v/>
      </c>
      <c r="D2893" t="str">
        <f>IF($C2893="","",VLOOKUP($C2893,Baux!$A:$K,2,FALSE))</f>
        <v/>
      </c>
      <c r="E2893" t="str">
        <f>IF($C2893="","",VLOOKUP(VLOOKUP($C2893,Baux!$A:$K,3,FALSE),Locataires!$A:$I,2,FALSE))</f>
        <v/>
      </c>
      <c r="F2893" t="str">
        <f>IF($C2893="","",VLOOKUP($C2893,Baux!$A:$K,8,FALSE))</f>
        <v/>
      </c>
      <c r="G2893" s="12" t="str">
        <f>IF(OR($A2893="",$F2893=""),"",DATE(YEAR($A2893),MONTH($A2893),$F2893))</f>
        <v/>
      </c>
      <c r="H2893" s="13" t="str">
        <f>IF($C2893="","",VLOOKUP($C2893,Baux!$A:$K,6,FALSE))</f>
        <v/>
      </c>
      <c r="I2893" s="13" t="str">
        <f>IF($C2893="","",VLOOKUP($C2893,Baux!$A:$K,7,FALSE))</f>
        <v/>
      </c>
      <c r="J2893" s="13" t="str">
        <f>IF($C2893="","",$H2893+$I2893)</f>
        <v/>
      </c>
      <c r="K2893" s="13" t="str">
        <f>IF($C2893="","",SUMIFS(Banque_Transactions!$E:$E,Banque_Transactions!$G:$G,$C2893&amp;"-"&amp;$B2893))</f>
        <v/>
      </c>
      <c r="L2893" s="13" t="str">
        <f>IF($C2893="","",$J2893-$K2893)</f>
        <v/>
      </c>
      <c r="M2893" t="str">
        <f>IF($C2893="","",IF($L2893&lt;=0,"Payé",IF($K2893=0,"Impayé","Partiel")))</f>
        <v/>
      </c>
    </row>
    <row r="2894" spans="1:13" ht="15">
      <c r="A2894" s="17"/>
      <c r="B2894" t="str">
        <f>IF($A2894="","",YEAR($A2894)*100+MONTH($A2894))</f>
        <v/>
      </c>
      <c r="D2894" t="str">
        <f>IF($C2894="","",VLOOKUP($C2894,Baux!$A:$K,2,FALSE))</f>
        <v/>
      </c>
      <c r="E2894" t="str">
        <f>IF($C2894="","",VLOOKUP(VLOOKUP($C2894,Baux!$A:$K,3,FALSE),Locataires!$A:$I,2,FALSE))</f>
        <v/>
      </c>
      <c r="F2894" t="str">
        <f>IF($C2894="","",VLOOKUP($C2894,Baux!$A:$K,8,FALSE))</f>
        <v/>
      </c>
      <c r="G2894" s="12" t="str">
        <f>IF(OR($A2894="",$F2894=""),"",DATE(YEAR($A2894),MONTH($A2894),$F2894))</f>
        <v/>
      </c>
      <c r="H2894" s="13" t="str">
        <f>IF($C2894="","",VLOOKUP($C2894,Baux!$A:$K,6,FALSE))</f>
        <v/>
      </c>
      <c r="I2894" s="13" t="str">
        <f>IF($C2894="","",VLOOKUP($C2894,Baux!$A:$K,7,FALSE))</f>
        <v/>
      </c>
      <c r="J2894" s="13" t="str">
        <f>IF($C2894="","",$H2894+$I2894)</f>
        <v/>
      </c>
      <c r="K2894" s="13" t="str">
        <f>IF($C2894="","",SUMIFS(Banque_Transactions!$E:$E,Banque_Transactions!$G:$G,$C2894&amp;"-"&amp;$B2894))</f>
        <v/>
      </c>
      <c r="L2894" s="13" t="str">
        <f>IF($C2894="","",$J2894-$K2894)</f>
        <v/>
      </c>
      <c r="M2894" t="str">
        <f>IF($C2894="","",IF($L2894&lt;=0,"Payé",IF($K2894=0,"Impayé","Partiel")))</f>
        <v/>
      </c>
    </row>
    <row r="2895" spans="1:13" ht="15">
      <c r="A2895" s="17"/>
      <c r="B2895" t="str">
        <f>IF($A2895="","",YEAR($A2895)*100+MONTH($A2895))</f>
        <v/>
      </c>
      <c r="D2895" t="str">
        <f>IF($C2895="","",VLOOKUP($C2895,Baux!$A:$K,2,FALSE))</f>
        <v/>
      </c>
      <c r="E2895" t="str">
        <f>IF($C2895="","",VLOOKUP(VLOOKUP($C2895,Baux!$A:$K,3,FALSE),Locataires!$A:$I,2,FALSE))</f>
        <v/>
      </c>
      <c r="F2895" t="str">
        <f>IF($C2895="","",VLOOKUP($C2895,Baux!$A:$K,8,FALSE))</f>
        <v/>
      </c>
      <c r="G2895" s="12" t="str">
        <f>IF(OR($A2895="",$F2895=""),"",DATE(YEAR($A2895),MONTH($A2895),$F2895))</f>
        <v/>
      </c>
      <c r="H2895" s="13" t="str">
        <f>IF($C2895="","",VLOOKUP($C2895,Baux!$A:$K,6,FALSE))</f>
        <v/>
      </c>
      <c r="I2895" s="13" t="str">
        <f>IF($C2895="","",VLOOKUP($C2895,Baux!$A:$K,7,FALSE))</f>
        <v/>
      </c>
      <c r="J2895" s="13" t="str">
        <f>IF($C2895="","",$H2895+$I2895)</f>
        <v/>
      </c>
      <c r="K2895" s="13" t="str">
        <f>IF($C2895="","",SUMIFS(Banque_Transactions!$E:$E,Banque_Transactions!$G:$G,$C2895&amp;"-"&amp;$B2895))</f>
        <v/>
      </c>
      <c r="L2895" s="13" t="str">
        <f>IF($C2895="","",$J2895-$K2895)</f>
        <v/>
      </c>
      <c r="M2895" t="str">
        <f>IF($C2895="","",IF($L2895&lt;=0,"Payé",IF($K2895=0,"Impayé","Partiel")))</f>
        <v/>
      </c>
    </row>
    <row r="2896" spans="1:13" ht="15">
      <c r="A2896" s="17"/>
      <c r="B2896" t="str">
        <f>IF($A2896="","",YEAR($A2896)*100+MONTH($A2896))</f>
        <v/>
      </c>
      <c r="D2896" t="str">
        <f>IF($C2896="","",VLOOKUP($C2896,Baux!$A:$K,2,FALSE))</f>
        <v/>
      </c>
      <c r="E2896" t="str">
        <f>IF($C2896="","",VLOOKUP(VLOOKUP($C2896,Baux!$A:$K,3,FALSE),Locataires!$A:$I,2,FALSE))</f>
        <v/>
      </c>
      <c r="F2896" t="str">
        <f>IF($C2896="","",VLOOKUP($C2896,Baux!$A:$K,8,FALSE))</f>
        <v/>
      </c>
      <c r="G2896" s="12" t="str">
        <f>IF(OR($A2896="",$F2896=""),"",DATE(YEAR($A2896),MONTH($A2896),$F2896))</f>
        <v/>
      </c>
      <c r="H2896" s="13" t="str">
        <f>IF($C2896="","",VLOOKUP($C2896,Baux!$A:$K,6,FALSE))</f>
        <v/>
      </c>
      <c r="I2896" s="13" t="str">
        <f>IF($C2896="","",VLOOKUP($C2896,Baux!$A:$K,7,FALSE))</f>
        <v/>
      </c>
      <c r="J2896" s="13" t="str">
        <f>IF($C2896="","",$H2896+$I2896)</f>
        <v/>
      </c>
      <c r="K2896" s="13" t="str">
        <f>IF($C2896="","",SUMIFS(Banque_Transactions!$E:$E,Banque_Transactions!$G:$G,$C2896&amp;"-"&amp;$B2896))</f>
        <v/>
      </c>
      <c r="L2896" s="13" t="str">
        <f>IF($C2896="","",$J2896-$K2896)</f>
        <v/>
      </c>
      <c r="M2896" t="str">
        <f>IF($C2896="","",IF($L2896&lt;=0,"Payé",IF($K2896=0,"Impayé","Partiel")))</f>
        <v/>
      </c>
    </row>
    <row r="2897" spans="1:13" ht="15">
      <c r="A2897" s="17"/>
      <c r="B2897" t="str">
        <f>IF($A2897="","",YEAR($A2897)*100+MONTH($A2897))</f>
        <v/>
      </c>
      <c r="D2897" t="str">
        <f>IF($C2897="","",VLOOKUP($C2897,Baux!$A:$K,2,FALSE))</f>
        <v/>
      </c>
      <c r="E2897" t="str">
        <f>IF($C2897="","",VLOOKUP(VLOOKUP($C2897,Baux!$A:$K,3,FALSE),Locataires!$A:$I,2,FALSE))</f>
        <v/>
      </c>
      <c r="F2897" t="str">
        <f>IF($C2897="","",VLOOKUP($C2897,Baux!$A:$K,8,FALSE))</f>
        <v/>
      </c>
      <c r="G2897" s="12" t="str">
        <f>IF(OR($A2897="",$F2897=""),"",DATE(YEAR($A2897),MONTH($A2897),$F2897))</f>
        <v/>
      </c>
      <c r="H2897" s="13" t="str">
        <f>IF($C2897="","",VLOOKUP($C2897,Baux!$A:$K,6,FALSE))</f>
        <v/>
      </c>
      <c r="I2897" s="13" t="str">
        <f>IF($C2897="","",VLOOKUP($C2897,Baux!$A:$K,7,FALSE))</f>
        <v/>
      </c>
      <c r="J2897" s="13" t="str">
        <f>IF($C2897="","",$H2897+$I2897)</f>
        <v/>
      </c>
      <c r="K2897" s="13" t="str">
        <f>IF($C2897="","",SUMIFS(Banque_Transactions!$E:$E,Banque_Transactions!$G:$G,$C2897&amp;"-"&amp;$B2897))</f>
        <v/>
      </c>
      <c r="L2897" s="13" t="str">
        <f>IF($C2897="","",$J2897-$K2897)</f>
        <v/>
      </c>
      <c r="M2897" t="str">
        <f>IF($C2897="","",IF($L2897&lt;=0,"Payé",IF($K2897=0,"Impayé","Partiel")))</f>
        <v/>
      </c>
    </row>
    <row r="2898" spans="1:13" ht="15">
      <c r="A2898" s="17"/>
      <c r="B2898" t="str">
        <f>IF($A2898="","",YEAR($A2898)*100+MONTH($A2898))</f>
        <v/>
      </c>
      <c r="D2898" t="str">
        <f>IF($C2898="","",VLOOKUP($C2898,Baux!$A:$K,2,FALSE))</f>
        <v/>
      </c>
      <c r="E2898" t="str">
        <f>IF($C2898="","",VLOOKUP(VLOOKUP($C2898,Baux!$A:$K,3,FALSE),Locataires!$A:$I,2,FALSE))</f>
        <v/>
      </c>
      <c r="F2898" t="str">
        <f>IF($C2898="","",VLOOKUP($C2898,Baux!$A:$K,8,FALSE))</f>
        <v/>
      </c>
      <c r="G2898" s="12" t="str">
        <f>IF(OR($A2898="",$F2898=""),"",DATE(YEAR($A2898),MONTH($A2898),$F2898))</f>
        <v/>
      </c>
      <c r="H2898" s="13" t="str">
        <f>IF($C2898="","",VLOOKUP($C2898,Baux!$A:$K,6,FALSE))</f>
        <v/>
      </c>
      <c r="I2898" s="13" t="str">
        <f>IF($C2898="","",VLOOKUP($C2898,Baux!$A:$K,7,FALSE))</f>
        <v/>
      </c>
      <c r="J2898" s="13" t="str">
        <f>IF($C2898="","",$H2898+$I2898)</f>
        <v/>
      </c>
      <c r="K2898" s="13" t="str">
        <f>IF($C2898="","",SUMIFS(Banque_Transactions!$E:$E,Banque_Transactions!$G:$G,$C2898&amp;"-"&amp;$B2898))</f>
        <v/>
      </c>
      <c r="L2898" s="13" t="str">
        <f>IF($C2898="","",$J2898-$K2898)</f>
        <v/>
      </c>
      <c r="M2898" t="str">
        <f>IF($C2898="","",IF($L2898&lt;=0,"Payé",IF($K2898=0,"Impayé","Partiel")))</f>
        <v/>
      </c>
    </row>
    <row r="2899" spans="1:13" ht="15">
      <c r="A2899" s="17"/>
      <c r="B2899" t="str">
        <f>IF($A2899="","",YEAR($A2899)*100+MONTH($A2899))</f>
        <v/>
      </c>
      <c r="D2899" t="str">
        <f>IF($C2899="","",VLOOKUP($C2899,Baux!$A:$K,2,FALSE))</f>
        <v/>
      </c>
      <c r="E2899" t="str">
        <f>IF($C2899="","",VLOOKUP(VLOOKUP($C2899,Baux!$A:$K,3,FALSE),Locataires!$A:$I,2,FALSE))</f>
        <v/>
      </c>
      <c r="F2899" t="str">
        <f>IF($C2899="","",VLOOKUP($C2899,Baux!$A:$K,8,FALSE))</f>
        <v/>
      </c>
      <c r="G2899" s="12" t="str">
        <f>IF(OR($A2899="",$F2899=""),"",DATE(YEAR($A2899),MONTH($A2899),$F2899))</f>
        <v/>
      </c>
      <c r="H2899" s="13" t="str">
        <f>IF($C2899="","",VLOOKUP($C2899,Baux!$A:$K,6,FALSE))</f>
        <v/>
      </c>
      <c r="I2899" s="13" t="str">
        <f>IF($C2899="","",VLOOKUP($C2899,Baux!$A:$K,7,FALSE))</f>
        <v/>
      </c>
      <c r="J2899" s="13" t="str">
        <f>IF($C2899="","",$H2899+$I2899)</f>
        <v/>
      </c>
      <c r="K2899" s="13" t="str">
        <f>IF($C2899="","",SUMIFS(Banque_Transactions!$E:$E,Banque_Transactions!$G:$G,$C2899&amp;"-"&amp;$B2899))</f>
        <v/>
      </c>
      <c r="L2899" s="13" t="str">
        <f>IF($C2899="","",$J2899-$K2899)</f>
        <v/>
      </c>
      <c r="M2899" t="str">
        <f>IF($C2899="","",IF($L2899&lt;=0,"Payé",IF($K2899=0,"Impayé","Partiel")))</f>
        <v/>
      </c>
    </row>
    <row r="2900" spans="1:13" ht="15">
      <c r="A2900" s="17"/>
      <c r="B2900" t="str">
        <f>IF($A2900="","",YEAR($A2900)*100+MONTH($A2900))</f>
        <v/>
      </c>
      <c r="D2900" t="str">
        <f>IF($C2900="","",VLOOKUP($C2900,Baux!$A:$K,2,FALSE))</f>
        <v/>
      </c>
      <c r="E2900" t="str">
        <f>IF($C2900="","",VLOOKUP(VLOOKUP($C2900,Baux!$A:$K,3,FALSE),Locataires!$A:$I,2,FALSE))</f>
        <v/>
      </c>
      <c r="F2900" t="str">
        <f>IF($C2900="","",VLOOKUP($C2900,Baux!$A:$K,8,FALSE))</f>
        <v/>
      </c>
      <c r="G2900" s="12" t="str">
        <f>IF(OR($A2900="",$F2900=""),"",DATE(YEAR($A2900),MONTH($A2900),$F2900))</f>
        <v/>
      </c>
      <c r="H2900" s="13" t="str">
        <f>IF($C2900="","",VLOOKUP($C2900,Baux!$A:$K,6,FALSE))</f>
        <v/>
      </c>
      <c r="I2900" s="13" t="str">
        <f>IF($C2900="","",VLOOKUP($C2900,Baux!$A:$K,7,FALSE))</f>
        <v/>
      </c>
      <c r="J2900" s="13" t="str">
        <f>IF($C2900="","",$H2900+$I2900)</f>
        <v/>
      </c>
      <c r="K2900" s="13" t="str">
        <f>IF($C2900="","",SUMIFS(Banque_Transactions!$E:$E,Banque_Transactions!$G:$G,$C2900&amp;"-"&amp;$B2900))</f>
        <v/>
      </c>
      <c r="L2900" s="13" t="str">
        <f>IF($C2900="","",$J2900-$K2900)</f>
        <v/>
      </c>
      <c r="M2900" t="str">
        <f>IF($C2900="","",IF($L2900&lt;=0,"Payé",IF($K2900=0,"Impayé","Partiel")))</f>
        <v/>
      </c>
    </row>
    <row r="2901" spans="1:13" ht="15">
      <c r="A2901" s="17"/>
      <c r="B2901" t="str">
        <f>IF($A2901="","",YEAR($A2901)*100+MONTH($A2901))</f>
        <v/>
      </c>
      <c r="D2901" t="str">
        <f>IF($C2901="","",VLOOKUP($C2901,Baux!$A:$K,2,FALSE))</f>
        <v/>
      </c>
      <c r="E2901" t="str">
        <f>IF($C2901="","",VLOOKUP(VLOOKUP($C2901,Baux!$A:$K,3,FALSE),Locataires!$A:$I,2,FALSE))</f>
        <v/>
      </c>
      <c r="F2901" t="str">
        <f>IF($C2901="","",VLOOKUP($C2901,Baux!$A:$K,8,FALSE))</f>
        <v/>
      </c>
      <c r="G2901" s="12" t="str">
        <f>IF(OR($A2901="",$F2901=""),"",DATE(YEAR($A2901),MONTH($A2901),$F2901))</f>
        <v/>
      </c>
      <c r="H2901" s="13" t="str">
        <f>IF($C2901="","",VLOOKUP($C2901,Baux!$A:$K,6,FALSE))</f>
        <v/>
      </c>
      <c r="I2901" s="13" t="str">
        <f>IF($C2901="","",VLOOKUP($C2901,Baux!$A:$K,7,FALSE))</f>
        <v/>
      </c>
      <c r="J2901" s="13" t="str">
        <f>IF($C2901="","",$H2901+$I2901)</f>
        <v/>
      </c>
      <c r="K2901" s="13" t="str">
        <f>IF($C2901="","",SUMIFS(Banque_Transactions!$E:$E,Banque_Transactions!$G:$G,$C2901&amp;"-"&amp;$B2901))</f>
        <v/>
      </c>
      <c r="L2901" s="13" t="str">
        <f>IF($C2901="","",$J2901-$K2901)</f>
        <v/>
      </c>
      <c r="M2901" t="str">
        <f>IF($C2901="","",IF($L2901&lt;=0,"Payé",IF($K2901=0,"Impayé","Partiel")))</f>
        <v/>
      </c>
    </row>
    <row r="2902" spans="1:13" ht="15">
      <c r="A2902" s="17"/>
      <c r="B2902" t="str">
        <f>IF($A2902="","",YEAR($A2902)*100+MONTH($A2902))</f>
        <v/>
      </c>
      <c r="D2902" t="str">
        <f>IF($C2902="","",VLOOKUP($C2902,Baux!$A:$K,2,FALSE))</f>
        <v/>
      </c>
      <c r="E2902" t="str">
        <f>IF($C2902="","",VLOOKUP(VLOOKUP($C2902,Baux!$A:$K,3,FALSE),Locataires!$A:$I,2,FALSE))</f>
        <v/>
      </c>
      <c r="F2902" t="str">
        <f>IF($C2902="","",VLOOKUP($C2902,Baux!$A:$K,8,FALSE))</f>
        <v/>
      </c>
      <c r="G2902" s="12" t="str">
        <f>IF(OR($A2902="",$F2902=""),"",DATE(YEAR($A2902),MONTH($A2902),$F2902))</f>
        <v/>
      </c>
      <c r="H2902" s="13" t="str">
        <f>IF($C2902="","",VLOOKUP($C2902,Baux!$A:$K,6,FALSE))</f>
        <v/>
      </c>
      <c r="I2902" s="13" t="str">
        <f>IF($C2902="","",VLOOKUP($C2902,Baux!$A:$K,7,FALSE))</f>
        <v/>
      </c>
      <c r="J2902" s="13" t="str">
        <f>IF($C2902="","",$H2902+$I2902)</f>
        <v/>
      </c>
      <c r="K2902" s="13" t="str">
        <f>IF($C2902="","",SUMIFS(Banque_Transactions!$E:$E,Banque_Transactions!$G:$G,$C2902&amp;"-"&amp;$B2902))</f>
        <v/>
      </c>
      <c r="L2902" s="13" t="str">
        <f>IF($C2902="","",$J2902-$K2902)</f>
        <v/>
      </c>
      <c r="M2902" t="str">
        <f>IF($C2902="","",IF($L2902&lt;=0,"Payé",IF($K2902=0,"Impayé","Partiel")))</f>
        <v/>
      </c>
    </row>
    <row r="2903" spans="1:13" ht="15">
      <c r="A2903" s="17"/>
      <c r="B2903" t="str">
        <f>IF($A2903="","",YEAR($A2903)*100+MONTH($A2903))</f>
        <v/>
      </c>
      <c r="D2903" t="str">
        <f>IF($C2903="","",VLOOKUP($C2903,Baux!$A:$K,2,FALSE))</f>
        <v/>
      </c>
      <c r="E2903" t="str">
        <f>IF($C2903="","",VLOOKUP(VLOOKUP($C2903,Baux!$A:$K,3,FALSE),Locataires!$A:$I,2,FALSE))</f>
        <v/>
      </c>
      <c r="F2903" t="str">
        <f>IF($C2903="","",VLOOKUP($C2903,Baux!$A:$K,8,FALSE))</f>
        <v/>
      </c>
      <c r="G2903" s="12" t="str">
        <f>IF(OR($A2903="",$F2903=""),"",DATE(YEAR($A2903),MONTH($A2903),$F2903))</f>
        <v/>
      </c>
      <c r="H2903" s="13" t="str">
        <f>IF($C2903="","",VLOOKUP($C2903,Baux!$A:$K,6,FALSE))</f>
        <v/>
      </c>
      <c r="I2903" s="13" t="str">
        <f>IF($C2903="","",VLOOKUP($C2903,Baux!$A:$K,7,FALSE))</f>
        <v/>
      </c>
      <c r="J2903" s="13" t="str">
        <f>IF($C2903="","",$H2903+$I2903)</f>
        <v/>
      </c>
      <c r="K2903" s="13" t="str">
        <f>IF($C2903="","",SUMIFS(Banque_Transactions!$E:$E,Banque_Transactions!$G:$G,$C2903&amp;"-"&amp;$B2903))</f>
        <v/>
      </c>
      <c r="L2903" s="13" t="str">
        <f>IF($C2903="","",$J2903-$K2903)</f>
        <v/>
      </c>
      <c r="M2903" t="str">
        <f>IF($C2903="","",IF($L2903&lt;=0,"Payé",IF($K2903=0,"Impayé","Partiel")))</f>
        <v/>
      </c>
    </row>
    <row r="2904" spans="1:13" ht="15">
      <c r="A2904" s="17"/>
      <c r="B2904" t="str">
        <f>IF($A2904="","",YEAR($A2904)*100+MONTH($A2904))</f>
        <v/>
      </c>
      <c r="D2904" t="str">
        <f>IF($C2904="","",VLOOKUP($C2904,Baux!$A:$K,2,FALSE))</f>
        <v/>
      </c>
      <c r="E2904" t="str">
        <f>IF($C2904="","",VLOOKUP(VLOOKUP($C2904,Baux!$A:$K,3,FALSE),Locataires!$A:$I,2,FALSE))</f>
        <v/>
      </c>
      <c r="F2904" t="str">
        <f>IF($C2904="","",VLOOKUP($C2904,Baux!$A:$K,8,FALSE))</f>
        <v/>
      </c>
      <c r="G2904" s="12" t="str">
        <f>IF(OR($A2904="",$F2904=""),"",DATE(YEAR($A2904),MONTH($A2904),$F2904))</f>
        <v/>
      </c>
      <c r="H2904" s="13" t="str">
        <f>IF($C2904="","",VLOOKUP($C2904,Baux!$A:$K,6,FALSE))</f>
        <v/>
      </c>
      <c r="I2904" s="13" t="str">
        <f>IF($C2904="","",VLOOKUP($C2904,Baux!$A:$K,7,FALSE))</f>
        <v/>
      </c>
      <c r="J2904" s="13" t="str">
        <f>IF($C2904="","",$H2904+$I2904)</f>
        <v/>
      </c>
      <c r="K2904" s="13" t="str">
        <f>IF($C2904="","",SUMIFS(Banque_Transactions!$E:$E,Banque_Transactions!$G:$G,$C2904&amp;"-"&amp;$B2904))</f>
        <v/>
      </c>
      <c r="L2904" s="13" t="str">
        <f>IF($C2904="","",$J2904-$K2904)</f>
        <v/>
      </c>
      <c r="M2904" t="str">
        <f>IF($C2904="","",IF($L2904&lt;=0,"Payé",IF($K2904=0,"Impayé","Partiel")))</f>
        <v/>
      </c>
    </row>
    <row r="2905" spans="1:13" ht="15">
      <c r="A2905" s="17"/>
      <c r="B2905" t="str">
        <f>IF($A2905="","",YEAR($A2905)*100+MONTH($A2905))</f>
        <v/>
      </c>
      <c r="D2905" t="str">
        <f>IF($C2905="","",VLOOKUP($C2905,Baux!$A:$K,2,FALSE))</f>
        <v/>
      </c>
      <c r="E2905" t="str">
        <f>IF($C2905="","",VLOOKUP(VLOOKUP($C2905,Baux!$A:$K,3,FALSE),Locataires!$A:$I,2,FALSE))</f>
        <v/>
      </c>
      <c r="F2905" t="str">
        <f>IF($C2905="","",VLOOKUP($C2905,Baux!$A:$K,8,FALSE))</f>
        <v/>
      </c>
      <c r="G2905" s="12" t="str">
        <f>IF(OR($A2905="",$F2905=""),"",DATE(YEAR($A2905),MONTH($A2905),$F2905))</f>
        <v/>
      </c>
      <c r="H2905" s="13" t="str">
        <f>IF($C2905="","",VLOOKUP($C2905,Baux!$A:$K,6,FALSE))</f>
        <v/>
      </c>
      <c r="I2905" s="13" t="str">
        <f>IF($C2905="","",VLOOKUP($C2905,Baux!$A:$K,7,FALSE))</f>
        <v/>
      </c>
      <c r="J2905" s="13" t="str">
        <f>IF($C2905="","",$H2905+$I2905)</f>
        <v/>
      </c>
      <c r="K2905" s="13" t="str">
        <f>IF($C2905="","",SUMIFS(Banque_Transactions!$E:$E,Banque_Transactions!$G:$G,$C2905&amp;"-"&amp;$B2905))</f>
        <v/>
      </c>
      <c r="L2905" s="13" t="str">
        <f>IF($C2905="","",$J2905-$K2905)</f>
        <v/>
      </c>
      <c r="M2905" t="str">
        <f>IF($C2905="","",IF($L2905&lt;=0,"Payé",IF($K2905=0,"Impayé","Partiel")))</f>
        <v/>
      </c>
    </row>
    <row r="2906" spans="1:13" ht="15">
      <c r="A2906" s="17"/>
      <c r="B2906" t="str">
        <f>IF($A2906="","",YEAR($A2906)*100+MONTH($A2906))</f>
        <v/>
      </c>
      <c r="D2906" t="str">
        <f>IF($C2906="","",VLOOKUP($C2906,Baux!$A:$K,2,FALSE))</f>
        <v/>
      </c>
      <c r="E2906" t="str">
        <f>IF($C2906="","",VLOOKUP(VLOOKUP($C2906,Baux!$A:$K,3,FALSE),Locataires!$A:$I,2,FALSE))</f>
        <v/>
      </c>
      <c r="F2906" t="str">
        <f>IF($C2906="","",VLOOKUP($C2906,Baux!$A:$K,8,FALSE))</f>
        <v/>
      </c>
      <c r="G2906" s="12" t="str">
        <f>IF(OR($A2906="",$F2906=""),"",DATE(YEAR($A2906),MONTH($A2906),$F2906))</f>
        <v/>
      </c>
      <c r="H2906" s="13" t="str">
        <f>IF($C2906="","",VLOOKUP($C2906,Baux!$A:$K,6,FALSE))</f>
        <v/>
      </c>
      <c r="I2906" s="13" t="str">
        <f>IF($C2906="","",VLOOKUP($C2906,Baux!$A:$K,7,FALSE))</f>
        <v/>
      </c>
      <c r="J2906" s="13" t="str">
        <f>IF($C2906="","",$H2906+$I2906)</f>
        <v/>
      </c>
      <c r="K2906" s="13" t="str">
        <f>IF($C2906="","",SUMIFS(Banque_Transactions!$E:$E,Banque_Transactions!$G:$G,$C2906&amp;"-"&amp;$B2906))</f>
        <v/>
      </c>
      <c r="L2906" s="13" t="str">
        <f>IF($C2906="","",$J2906-$K2906)</f>
        <v/>
      </c>
      <c r="M2906" t="str">
        <f>IF($C2906="","",IF($L2906&lt;=0,"Payé",IF($K2906=0,"Impayé","Partiel")))</f>
        <v/>
      </c>
    </row>
    <row r="2907" spans="1:13" ht="15">
      <c r="A2907" s="17"/>
      <c r="B2907" t="str">
        <f>IF($A2907="","",YEAR($A2907)*100+MONTH($A2907))</f>
        <v/>
      </c>
      <c r="D2907" t="str">
        <f>IF($C2907="","",VLOOKUP($C2907,Baux!$A:$K,2,FALSE))</f>
        <v/>
      </c>
      <c r="E2907" t="str">
        <f>IF($C2907="","",VLOOKUP(VLOOKUP($C2907,Baux!$A:$K,3,FALSE),Locataires!$A:$I,2,FALSE))</f>
        <v/>
      </c>
      <c r="F2907" t="str">
        <f>IF($C2907="","",VLOOKUP($C2907,Baux!$A:$K,8,FALSE))</f>
        <v/>
      </c>
      <c r="G2907" s="12" t="str">
        <f>IF(OR($A2907="",$F2907=""),"",DATE(YEAR($A2907),MONTH($A2907),$F2907))</f>
        <v/>
      </c>
      <c r="H2907" s="13" t="str">
        <f>IF($C2907="","",VLOOKUP($C2907,Baux!$A:$K,6,FALSE))</f>
        <v/>
      </c>
      <c r="I2907" s="13" t="str">
        <f>IF($C2907="","",VLOOKUP($C2907,Baux!$A:$K,7,FALSE))</f>
        <v/>
      </c>
      <c r="J2907" s="13" t="str">
        <f>IF($C2907="","",$H2907+$I2907)</f>
        <v/>
      </c>
      <c r="K2907" s="13" t="str">
        <f>IF($C2907="","",SUMIFS(Banque_Transactions!$E:$E,Banque_Transactions!$G:$G,$C2907&amp;"-"&amp;$B2907))</f>
        <v/>
      </c>
      <c r="L2907" s="13" t="str">
        <f>IF($C2907="","",$J2907-$K2907)</f>
        <v/>
      </c>
      <c r="M2907" t="str">
        <f>IF($C2907="","",IF($L2907&lt;=0,"Payé",IF($K2907=0,"Impayé","Partiel")))</f>
        <v/>
      </c>
    </row>
    <row r="2908" spans="1:13" ht="15">
      <c r="A2908" s="17"/>
      <c r="B2908" t="str">
        <f>IF($A2908="","",YEAR($A2908)*100+MONTH($A2908))</f>
        <v/>
      </c>
      <c r="D2908" t="str">
        <f>IF($C2908="","",VLOOKUP($C2908,Baux!$A:$K,2,FALSE))</f>
        <v/>
      </c>
      <c r="E2908" t="str">
        <f>IF($C2908="","",VLOOKUP(VLOOKUP($C2908,Baux!$A:$K,3,FALSE),Locataires!$A:$I,2,FALSE))</f>
        <v/>
      </c>
      <c r="F2908" t="str">
        <f>IF($C2908="","",VLOOKUP($C2908,Baux!$A:$K,8,FALSE))</f>
        <v/>
      </c>
      <c r="G2908" s="12" t="str">
        <f>IF(OR($A2908="",$F2908=""),"",DATE(YEAR($A2908),MONTH($A2908),$F2908))</f>
        <v/>
      </c>
      <c r="H2908" s="13" t="str">
        <f>IF($C2908="","",VLOOKUP($C2908,Baux!$A:$K,6,FALSE))</f>
        <v/>
      </c>
      <c r="I2908" s="13" t="str">
        <f>IF($C2908="","",VLOOKUP($C2908,Baux!$A:$K,7,FALSE))</f>
        <v/>
      </c>
      <c r="J2908" s="13" t="str">
        <f>IF($C2908="","",$H2908+$I2908)</f>
        <v/>
      </c>
      <c r="K2908" s="13" t="str">
        <f>IF($C2908="","",SUMIFS(Banque_Transactions!$E:$E,Banque_Transactions!$G:$G,$C2908&amp;"-"&amp;$B2908))</f>
        <v/>
      </c>
      <c r="L2908" s="13" t="str">
        <f>IF($C2908="","",$J2908-$K2908)</f>
        <v/>
      </c>
      <c r="M2908" t="str">
        <f>IF($C2908="","",IF($L2908&lt;=0,"Payé",IF($K2908=0,"Impayé","Partiel")))</f>
        <v/>
      </c>
    </row>
    <row r="2909" spans="1:13" ht="15">
      <c r="A2909" s="17"/>
      <c r="B2909" t="str">
        <f>IF($A2909="","",YEAR($A2909)*100+MONTH($A2909))</f>
        <v/>
      </c>
      <c r="D2909" t="str">
        <f>IF($C2909="","",VLOOKUP($C2909,Baux!$A:$K,2,FALSE))</f>
        <v/>
      </c>
      <c r="E2909" t="str">
        <f>IF($C2909="","",VLOOKUP(VLOOKUP($C2909,Baux!$A:$K,3,FALSE),Locataires!$A:$I,2,FALSE))</f>
        <v/>
      </c>
      <c r="F2909" t="str">
        <f>IF($C2909="","",VLOOKUP($C2909,Baux!$A:$K,8,FALSE))</f>
        <v/>
      </c>
      <c r="G2909" s="12" t="str">
        <f>IF(OR($A2909="",$F2909=""),"",DATE(YEAR($A2909),MONTH($A2909),$F2909))</f>
        <v/>
      </c>
      <c r="H2909" s="13" t="str">
        <f>IF($C2909="","",VLOOKUP($C2909,Baux!$A:$K,6,FALSE))</f>
        <v/>
      </c>
      <c r="I2909" s="13" t="str">
        <f>IF($C2909="","",VLOOKUP($C2909,Baux!$A:$K,7,FALSE))</f>
        <v/>
      </c>
      <c r="J2909" s="13" t="str">
        <f>IF($C2909="","",$H2909+$I2909)</f>
        <v/>
      </c>
      <c r="K2909" s="13" t="str">
        <f>IF($C2909="","",SUMIFS(Banque_Transactions!$E:$E,Banque_Transactions!$G:$G,$C2909&amp;"-"&amp;$B2909))</f>
        <v/>
      </c>
      <c r="L2909" s="13" t="str">
        <f>IF($C2909="","",$J2909-$K2909)</f>
        <v/>
      </c>
      <c r="M2909" t="str">
        <f>IF($C2909="","",IF($L2909&lt;=0,"Payé",IF($K2909=0,"Impayé","Partiel")))</f>
        <v/>
      </c>
    </row>
    <row r="2910" spans="1:13" ht="15">
      <c r="A2910" s="17"/>
      <c r="B2910" t="str">
        <f>IF($A2910="","",YEAR($A2910)*100+MONTH($A2910))</f>
        <v/>
      </c>
      <c r="D2910" t="str">
        <f>IF($C2910="","",VLOOKUP($C2910,Baux!$A:$K,2,FALSE))</f>
        <v/>
      </c>
      <c r="E2910" t="str">
        <f>IF($C2910="","",VLOOKUP(VLOOKUP($C2910,Baux!$A:$K,3,FALSE),Locataires!$A:$I,2,FALSE))</f>
        <v/>
      </c>
      <c r="F2910" t="str">
        <f>IF($C2910="","",VLOOKUP($C2910,Baux!$A:$K,8,FALSE))</f>
        <v/>
      </c>
      <c r="G2910" s="12" t="str">
        <f>IF(OR($A2910="",$F2910=""),"",DATE(YEAR($A2910),MONTH($A2910),$F2910))</f>
        <v/>
      </c>
      <c r="H2910" s="13" t="str">
        <f>IF($C2910="","",VLOOKUP($C2910,Baux!$A:$K,6,FALSE))</f>
        <v/>
      </c>
      <c r="I2910" s="13" t="str">
        <f>IF($C2910="","",VLOOKUP($C2910,Baux!$A:$K,7,FALSE))</f>
        <v/>
      </c>
      <c r="J2910" s="13" t="str">
        <f>IF($C2910="","",$H2910+$I2910)</f>
        <v/>
      </c>
      <c r="K2910" s="13" t="str">
        <f>IF($C2910="","",SUMIFS(Banque_Transactions!$E:$E,Banque_Transactions!$G:$G,$C2910&amp;"-"&amp;$B2910))</f>
        <v/>
      </c>
      <c r="L2910" s="13" t="str">
        <f>IF($C2910="","",$J2910-$K2910)</f>
        <v/>
      </c>
      <c r="M2910" t="str">
        <f>IF($C2910="","",IF($L2910&lt;=0,"Payé",IF($K2910=0,"Impayé","Partiel")))</f>
        <v/>
      </c>
    </row>
    <row r="2911" spans="1:13" ht="15">
      <c r="A2911" s="17"/>
      <c r="B2911" t="str">
        <f>IF($A2911="","",YEAR($A2911)*100+MONTH($A2911))</f>
        <v/>
      </c>
      <c r="D2911" t="str">
        <f>IF($C2911="","",VLOOKUP($C2911,Baux!$A:$K,2,FALSE))</f>
        <v/>
      </c>
      <c r="E2911" t="str">
        <f>IF($C2911="","",VLOOKUP(VLOOKUP($C2911,Baux!$A:$K,3,FALSE),Locataires!$A:$I,2,FALSE))</f>
        <v/>
      </c>
      <c r="F2911" t="str">
        <f>IF($C2911="","",VLOOKUP($C2911,Baux!$A:$K,8,FALSE))</f>
        <v/>
      </c>
      <c r="G2911" s="12" t="str">
        <f>IF(OR($A2911="",$F2911=""),"",DATE(YEAR($A2911),MONTH($A2911),$F2911))</f>
        <v/>
      </c>
      <c r="H2911" s="13" t="str">
        <f>IF($C2911="","",VLOOKUP($C2911,Baux!$A:$K,6,FALSE))</f>
        <v/>
      </c>
      <c r="I2911" s="13" t="str">
        <f>IF($C2911="","",VLOOKUP($C2911,Baux!$A:$K,7,FALSE))</f>
        <v/>
      </c>
      <c r="J2911" s="13" t="str">
        <f>IF($C2911="","",$H2911+$I2911)</f>
        <v/>
      </c>
      <c r="K2911" s="13" t="str">
        <f>IF($C2911="","",SUMIFS(Banque_Transactions!$E:$E,Banque_Transactions!$G:$G,$C2911&amp;"-"&amp;$B2911))</f>
        <v/>
      </c>
      <c r="L2911" s="13" t="str">
        <f>IF($C2911="","",$J2911-$K2911)</f>
        <v/>
      </c>
      <c r="M2911" t="str">
        <f>IF($C2911="","",IF($L2911&lt;=0,"Payé",IF($K2911=0,"Impayé","Partiel")))</f>
        <v/>
      </c>
    </row>
    <row r="2912" spans="1:13" ht="15">
      <c r="A2912" s="17"/>
      <c r="B2912" t="str">
        <f>IF($A2912="","",YEAR($A2912)*100+MONTH($A2912))</f>
        <v/>
      </c>
      <c r="D2912" t="str">
        <f>IF($C2912="","",VLOOKUP($C2912,Baux!$A:$K,2,FALSE))</f>
        <v/>
      </c>
      <c r="E2912" t="str">
        <f>IF($C2912="","",VLOOKUP(VLOOKUP($C2912,Baux!$A:$K,3,FALSE),Locataires!$A:$I,2,FALSE))</f>
        <v/>
      </c>
      <c r="F2912" t="str">
        <f>IF($C2912="","",VLOOKUP($C2912,Baux!$A:$K,8,FALSE))</f>
        <v/>
      </c>
      <c r="G2912" s="12" t="str">
        <f>IF(OR($A2912="",$F2912=""),"",DATE(YEAR($A2912),MONTH($A2912),$F2912))</f>
        <v/>
      </c>
      <c r="H2912" s="13" t="str">
        <f>IF($C2912="","",VLOOKUP($C2912,Baux!$A:$K,6,FALSE))</f>
        <v/>
      </c>
      <c r="I2912" s="13" t="str">
        <f>IF($C2912="","",VLOOKUP($C2912,Baux!$A:$K,7,FALSE))</f>
        <v/>
      </c>
      <c r="J2912" s="13" t="str">
        <f>IF($C2912="","",$H2912+$I2912)</f>
        <v/>
      </c>
      <c r="K2912" s="13" t="str">
        <f>IF($C2912="","",SUMIFS(Banque_Transactions!$E:$E,Banque_Transactions!$G:$G,$C2912&amp;"-"&amp;$B2912))</f>
        <v/>
      </c>
      <c r="L2912" s="13" t="str">
        <f>IF($C2912="","",$J2912-$K2912)</f>
        <v/>
      </c>
      <c r="M2912" t="str">
        <f>IF($C2912="","",IF($L2912&lt;=0,"Payé",IF($K2912=0,"Impayé","Partiel")))</f>
        <v/>
      </c>
    </row>
    <row r="2913" spans="1:13" ht="15">
      <c r="A2913" s="17"/>
      <c r="B2913" t="str">
        <f>IF($A2913="","",YEAR($A2913)*100+MONTH($A2913))</f>
        <v/>
      </c>
      <c r="D2913" t="str">
        <f>IF($C2913="","",VLOOKUP($C2913,Baux!$A:$K,2,FALSE))</f>
        <v/>
      </c>
      <c r="E2913" t="str">
        <f>IF($C2913="","",VLOOKUP(VLOOKUP($C2913,Baux!$A:$K,3,FALSE),Locataires!$A:$I,2,FALSE))</f>
        <v/>
      </c>
      <c r="F2913" t="str">
        <f>IF($C2913="","",VLOOKUP($C2913,Baux!$A:$K,8,FALSE))</f>
        <v/>
      </c>
      <c r="G2913" s="12" t="str">
        <f>IF(OR($A2913="",$F2913=""),"",DATE(YEAR($A2913),MONTH($A2913),$F2913))</f>
        <v/>
      </c>
      <c r="H2913" s="13" t="str">
        <f>IF($C2913="","",VLOOKUP($C2913,Baux!$A:$K,6,FALSE))</f>
        <v/>
      </c>
      <c r="I2913" s="13" t="str">
        <f>IF($C2913="","",VLOOKUP($C2913,Baux!$A:$K,7,FALSE))</f>
        <v/>
      </c>
      <c r="J2913" s="13" t="str">
        <f>IF($C2913="","",$H2913+$I2913)</f>
        <v/>
      </c>
      <c r="K2913" s="13" t="str">
        <f>IF($C2913="","",SUMIFS(Banque_Transactions!$E:$E,Banque_Transactions!$G:$G,$C2913&amp;"-"&amp;$B2913))</f>
        <v/>
      </c>
      <c r="L2913" s="13" t="str">
        <f>IF($C2913="","",$J2913-$K2913)</f>
        <v/>
      </c>
      <c r="M2913" t="str">
        <f>IF($C2913="","",IF($L2913&lt;=0,"Payé",IF($K2913=0,"Impayé","Partiel")))</f>
        <v/>
      </c>
    </row>
    <row r="2914" spans="1:13" ht="15">
      <c r="A2914" s="17"/>
      <c r="B2914" t="str">
        <f>IF($A2914="","",YEAR($A2914)*100+MONTH($A2914))</f>
        <v/>
      </c>
      <c r="D2914" t="str">
        <f>IF($C2914="","",VLOOKUP($C2914,Baux!$A:$K,2,FALSE))</f>
        <v/>
      </c>
      <c r="E2914" t="str">
        <f>IF($C2914="","",VLOOKUP(VLOOKUP($C2914,Baux!$A:$K,3,FALSE),Locataires!$A:$I,2,FALSE))</f>
        <v/>
      </c>
      <c r="F2914" t="str">
        <f>IF($C2914="","",VLOOKUP($C2914,Baux!$A:$K,8,FALSE))</f>
        <v/>
      </c>
      <c r="G2914" s="12" t="str">
        <f>IF(OR($A2914="",$F2914=""),"",DATE(YEAR($A2914),MONTH($A2914),$F2914))</f>
        <v/>
      </c>
      <c r="H2914" s="13" t="str">
        <f>IF($C2914="","",VLOOKUP($C2914,Baux!$A:$K,6,FALSE))</f>
        <v/>
      </c>
      <c r="I2914" s="13" t="str">
        <f>IF($C2914="","",VLOOKUP($C2914,Baux!$A:$K,7,FALSE))</f>
        <v/>
      </c>
      <c r="J2914" s="13" t="str">
        <f>IF($C2914="","",$H2914+$I2914)</f>
        <v/>
      </c>
      <c r="K2914" s="13" t="str">
        <f>IF($C2914="","",SUMIFS(Banque_Transactions!$E:$E,Banque_Transactions!$G:$G,$C2914&amp;"-"&amp;$B2914))</f>
        <v/>
      </c>
      <c r="L2914" s="13" t="str">
        <f>IF($C2914="","",$J2914-$K2914)</f>
        <v/>
      </c>
      <c r="M2914" t="str">
        <f>IF($C2914="","",IF($L2914&lt;=0,"Payé",IF($K2914=0,"Impayé","Partiel")))</f>
        <v/>
      </c>
    </row>
    <row r="2915" spans="1:13" ht="15">
      <c r="A2915" s="17"/>
      <c r="B2915" t="str">
        <f>IF($A2915="","",YEAR($A2915)*100+MONTH($A2915))</f>
        <v/>
      </c>
      <c r="D2915" t="str">
        <f>IF($C2915="","",VLOOKUP($C2915,Baux!$A:$K,2,FALSE))</f>
        <v/>
      </c>
      <c r="E2915" t="str">
        <f>IF($C2915="","",VLOOKUP(VLOOKUP($C2915,Baux!$A:$K,3,FALSE),Locataires!$A:$I,2,FALSE))</f>
        <v/>
      </c>
      <c r="F2915" t="str">
        <f>IF($C2915="","",VLOOKUP($C2915,Baux!$A:$K,8,FALSE))</f>
        <v/>
      </c>
      <c r="G2915" s="12" t="str">
        <f>IF(OR($A2915="",$F2915=""),"",DATE(YEAR($A2915),MONTH($A2915),$F2915))</f>
        <v/>
      </c>
      <c r="H2915" s="13" t="str">
        <f>IF($C2915="","",VLOOKUP($C2915,Baux!$A:$K,6,FALSE))</f>
        <v/>
      </c>
      <c r="I2915" s="13" t="str">
        <f>IF($C2915="","",VLOOKUP($C2915,Baux!$A:$K,7,FALSE))</f>
        <v/>
      </c>
      <c r="J2915" s="13" t="str">
        <f>IF($C2915="","",$H2915+$I2915)</f>
        <v/>
      </c>
      <c r="K2915" s="13" t="str">
        <f>IF($C2915="","",SUMIFS(Banque_Transactions!$E:$E,Banque_Transactions!$G:$G,$C2915&amp;"-"&amp;$B2915))</f>
        <v/>
      </c>
      <c r="L2915" s="13" t="str">
        <f>IF($C2915="","",$J2915-$K2915)</f>
        <v/>
      </c>
      <c r="M2915" t="str">
        <f>IF($C2915="","",IF($L2915&lt;=0,"Payé",IF($K2915=0,"Impayé","Partiel")))</f>
        <v/>
      </c>
    </row>
    <row r="2916" spans="1:13" ht="15">
      <c r="A2916" s="17"/>
      <c r="B2916" t="str">
        <f>IF($A2916="","",YEAR($A2916)*100+MONTH($A2916))</f>
        <v/>
      </c>
      <c r="D2916" t="str">
        <f>IF($C2916="","",VLOOKUP($C2916,Baux!$A:$K,2,FALSE))</f>
        <v/>
      </c>
      <c r="E2916" t="str">
        <f>IF($C2916="","",VLOOKUP(VLOOKUP($C2916,Baux!$A:$K,3,FALSE),Locataires!$A:$I,2,FALSE))</f>
        <v/>
      </c>
      <c r="F2916" t="str">
        <f>IF($C2916="","",VLOOKUP($C2916,Baux!$A:$K,8,FALSE))</f>
        <v/>
      </c>
      <c r="G2916" s="12" t="str">
        <f>IF(OR($A2916="",$F2916=""),"",DATE(YEAR($A2916),MONTH($A2916),$F2916))</f>
        <v/>
      </c>
      <c r="H2916" s="13" t="str">
        <f>IF($C2916="","",VLOOKUP($C2916,Baux!$A:$K,6,FALSE))</f>
        <v/>
      </c>
      <c r="I2916" s="13" t="str">
        <f>IF($C2916="","",VLOOKUP($C2916,Baux!$A:$K,7,FALSE))</f>
        <v/>
      </c>
      <c r="J2916" s="13" t="str">
        <f>IF($C2916="","",$H2916+$I2916)</f>
        <v/>
      </c>
      <c r="K2916" s="13" t="str">
        <f>IF($C2916="","",SUMIFS(Banque_Transactions!$E:$E,Banque_Transactions!$G:$G,$C2916&amp;"-"&amp;$B2916))</f>
        <v/>
      </c>
      <c r="L2916" s="13" t="str">
        <f>IF($C2916="","",$J2916-$K2916)</f>
        <v/>
      </c>
      <c r="M2916" t="str">
        <f>IF($C2916="","",IF($L2916&lt;=0,"Payé",IF($K2916=0,"Impayé","Partiel")))</f>
        <v/>
      </c>
    </row>
    <row r="2917" spans="1:13" ht="15">
      <c r="A2917" s="17"/>
      <c r="B2917" t="str">
        <f>IF($A2917="","",YEAR($A2917)*100+MONTH($A2917))</f>
        <v/>
      </c>
      <c r="D2917" t="str">
        <f>IF($C2917="","",VLOOKUP($C2917,Baux!$A:$K,2,FALSE))</f>
        <v/>
      </c>
      <c r="E2917" t="str">
        <f>IF($C2917="","",VLOOKUP(VLOOKUP($C2917,Baux!$A:$K,3,FALSE),Locataires!$A:$I,2,FALSE))</f>
        <v/>
      </c>
      <c r="F2917" t="str">
        <f>IF($C2917="","",VLOOKUP($C2917,Baux!$A:$K,8,FALSE))</f>
        <v/>
      </c>
      <c r="G2917" s="12" t="str">
        <f>IF(OR($A2917="",$F2917=""),"",DATE(YEAR($A2917),MONTH($A2917),$F2917))</f>
        <v/>
      </c>
      <c r="H2917" s="13" t="str">
        <f>IF($C2917="","",VLOOKUP($C2917,Baux!$A:$K,6,FALSE))</f>
        <v/>
      </c>
      <c r="I2917" s="13" t="str">
        <f>IF($C2917="","",VLOOKUP($C2917,Baux!$A:$K,7,FALSE))</f>
        <v/>
      </c>
      <c r="J2917" s="13" t="str">
        <f>IF($C2917="","",$H2917+$I2917)</f>
        <v/>
      </c>
      <c r="K2917" s="13" t="str">
        <f>IF($C2917="","",SUMIFS(Banque_Transactions!$E:$E,Banque_Transactions!$G:$G,$C2917&amp;"-"&amp;$B2917))</f>
        <v/>
      </c>
      <c r="L2917" s="13" t="str">
        <f>IF($C2917="","",$J2917-$K2917)</f>
        <v/>
      </c>
      <c r="M2917" t="str">
        <f>IF($C2917="","",IF($L2917&lt;=0,"Payé",IF($K2917=0,"Impayé","Partiel")))</f>
        <v/>
      </c>
    </row>
    <row r="2918" spans="1:13" ht="15">
      <c r="A2918" s="17"/>
      <c r="B2918" t="str">
        <f>IF($A2918="","",YEAR($A2918)*100+MONTH($A2918))</f>
        <v/>
      </c>
      <c r="D2918" t="str">
        <f>IF($C2918="","",VLOOKUP($C2918,Baux!$A:$K,2,FALSE))</f>
        <v/>
      </c>
      <c r="E2918" t="str">
        <f>IF($C2918="","",VLOOKUP(VLOOKUP($C2918,Baux!$A:$K,3,FALSE),Locataires!$A:$I,2,FALSE))</f>
        <v/>
      </c>
      <c r="F2918" t="str">
        <f>IF($C2918="","",VLOOKUP($C2918,Baux!$A:$K,8,FALSE))</f>
        <v/>
      </c>
      <c r="G2918" s="12" t="str">
        <f>IF(OR($A2918="",$F2918=""),"",DATE(YEAR($A2918),MONTH($A2918),$F2918))</f>
        <v/>
      </c>
      <c r="H2918" s="13" t="str">
        <f>IF($C2918="","",VLOOKUP($C2918,Baux!$A:$K,6,FALSE))</f>
        <v/>
      </c>
      <c r="I2918" s="13" t="str">
        <f>IF($C2918="","",VLOOKUP($C2918,Baux!$A:$K,7,FALSE))</f>
        <v/>
      </c>
      <c r="J2918" s="13" t="str">
        <f>IF($C2918="","",$H2918+$I2918)</f>
        <v/>
      </c>
      <c r="K2918" s="13" t="str">
        <f>IF($C2918="","",SUMIFS(Banque_Transactions!$E:$E,Banque_Transactions!$G:$G,$C2918&amp;"-"&amp;$B2918))</f>
        <v/>
      </c>
      <c r="L2918" s="13" t="str">
        <f>IF($C2918="","",$J2918-$K2918)</f>
        <v/>
      </c>
      <c r="M2918" t="str">
        <f>IF($C2918="","",IF($L2918&lt;=0,"Payé",IF($K2918=0,"Impayé","Partiel")))</f>
        <v/>
      </c>
    </row>
    <row r="2919" spans="1:13" ht="15">
      <c r="A2919" s="17"/>
      <c r="B2919" t="str">
        <f>IF($A2919="","",YEAR($A2919)*100+MONTH($A2919))</f>
        <v/>
      </c>
      <c r="D2919" t="str">
        <f>IF($C2919="","",VLOOKUP($C2919,Baux!$A:$K,2,FALSE))</f>
        <v/>
      </c>
      <c r="E2919" t="str">
        <f>IF($C2919="","",VLOOKUP(VLOOKUP($C2919,Baux!$A:$K,3,FALSE),Locataires!$A:$I,2,FALSE))</f>
        <v/>
      </c>
      <c r="F2919" t="str">
        <f>IF($C2919="","",VLOOKUP($C2919,Baux!$A:$K,8,FALSE))</f>
        <v/>
      </c>
      <c r="G2919" s="12" t="str">
        <f>IF(OR($A2919="",$F2919=""),"",DATE(YEAR($A2919),MONTH($A2919),$F2919))</f>
        <v/>
      </c>
      <c r="H2919" s="13" t="str">
        <f>IF($C2919="","",VLOOKUP($C2919,Baux!$A:$K,6,FALSE))</f>
        <v/>
      </c>
      <c r="I2919" s="13" t="str">
        <f>IF($C2919="","",VLOOKUP($C2919,Baux!$A:$K,7,FALSE))</f>
        <v/>
      </c>
      <c r="J2919" s="13" t="str">
        <f>IF($C2919="","",$H2919+$I2919)</f>
        <v/>
      </c>
      <c r="K2919" s="13" t="str">
        <f>IF($C2919="","",SUMIFS(Banque_Transactions!$E:$E,Banque_Transactions!$G:$G,$C2919&amp;"-"&amp;$B2919))</f>
        <v/>
      </c>
      <c r="L2919" s="13" t="str">
        <f>IF($C2919="","",$J2919-$K2919)</f>
        <v/>
      </c>
      <c r="M2919" t="str">
        <f>IF($C2919="","",IF($L2919&lt;=0,"Payé",IF($K2919=0,"Impayé","Partiel")))</f>
        <v/>
      </c>
    </row>
    <row r="2920" spans="1:13" ht="15">
      <c r="A2920" s="17"/>
      <c r="B2920" t="str">
        <f>IF($A2920="","",YEAR($A2920)*100+MONTH($A2920))</f>
        <v/>
      </c>
      <c r="D2920" t="str">
        <f>IF($C2920="","",VLOOKUP($C2920,Baux!$A:$K,2,FALSE))</f>
        <v/>
      </c>
      <c r="E2920" t="str">
        <f>IF($C2920="","",VLOOKUP(VLOOKUP($C2920,Baux!$A:$K,3,FALSE),Locataires!$A:$I,2,FALSE))</f>
        <v/>
      </c>
      <c r="F2920" t="str">
        <f>IF($C2920="","",VLOOKUP($C2920,Baux!$A:$K,8,FALSE))</f>
        <v/>
      </c>
      <c r="G2920" s="12" t="str">
        <f>IF(OR($A2920="",$F2920=""),"",DATE(YEAR($A2920),MONTH($A2920),$F2920))</f>
        <v/>
      </c>
      <c r="H2920" s="13" t="str">
        <f>IF($C2920="","",VLOOKUP($C2920,Baux!$A:$K,6,FALSE))</f>
        <v/>
      </c>
      <c r="I2920" s="13" t="str">
        <f>IF($C2920="","",VLOOKUP($C2920,Baux!$A:$K,7,FALSE))</f>
        <v/>
      </c>
      <c r="J2920" s="13" t="str">
        <f>IF($C2920="","",$H2920+$I2920)</f>
        <v/>
      </c>
      <c r="K2920" s="13" t="str">
        <f>IF($C2920="","",SUMIFS(Banque_Transactions!$E:$E,Banque_Transactions!$G:$G,$C2920&amp;"-"&amp;$B2920))</f>
        <v/>
      </c>
      <c r="L2920" s="13" t="str">
        <f>IF($C2920="","",$J2920-$K2920)</f>
        <v/>
      </c>
      <c r="M2920" t="str">
        <f>IF($C2920="","",IF($L2920&lt;=0,"Payé",IF($K2920=0,"Impayé","Partiel")))</f>
        <v/>
      </c>
    </row>
    <row r="2921" spans="1:13" ht="15">
      <c r="A2921" s="17"/>
      <c r="B2921" t="str">
        <f>IF($A2921="","",YEAR($A2921)*100+MONTH($A2921))</f>
        <v/>
      </c>
      <c r="D2921" t="str">
        <f>IF($C2921="","",VLOOKUP($C2921,Baux!$A:$K,2,FALSE))</f>
        <v/>
      </c>
      <c r="E2921" t="str">
        <f>IF($C2921="","",VLOOKUP(VLOOKUP($C2921,Baux!$A:$K,3,FALSE),Locataires!$A:$I,2,FALSE))</f>
        <v/>
      </c>
      <c r="F2921" t="str">
        <f>IF($C2921="","",VLOOKUP($C2921,Baux!$A:$K,8,FALSE))</f>
        <v/>
      </c>
      <c r="G2921" s="12" t="str">
        <f>IF(OR($A2921="",$F2921=""),"",DATE(YEAR($A2921),MONTH($A2921),$F2921))</f>
        <v/>
      </c>
      <c r="H2921" s="13" t="str">
        <f>IF($C2921="","",VLOOKUP($C2921,Baux!$A:$K,6,FALSE))</f>
        <v/>
      </c>
      <c r="I2921" s="13" t="str">
        <f>IF($C2921="","",VLOOKUP($C2921,Baux!$A:$K,7,FALSE))</f>
        <v/>
      </c>
      <c r="J2921" s="13" t="str">
        <f>IF($C2921="","",$H2921+$I2921)</f>
        <v/>
      </c>
      <c r="K2921" s="13" t="str">
        <f>IF($C2921="","",SUMIFS(Banque_Transactions!$E:$E,Banque_Transactions!$G:$G,$C2921&amp;"-"&amp;$B2921))</f>
        <v/>
      </c>
      <c r="L2921" s="13" t="str">
        <f>IF($C2921="","",$J2921-$K2921)</f>
        <v/>
      </c>
      <c r="M2921" t="str">
        <f>IF($C2921="","",IF($L2921&lt;=0,"Payé",IF($K2921=0,"Impayé","Partiel")))</f>
        <v/>
      </c>
    </row>
    <row r="2922" spans="1:13" ht="15">
      <c r="A2922" s="17"/>
      <c r="B2922" t="str">
        <f>IF($A2922="","",YEAR($A2922)*100+MONTH($A2922))</f>
        <v/>
      </c>
      <c r="D2922" t="str">
        <f>IF($C2922="","",VLOOKUP($C2922,Baux!$A:$K,2,FALSE))</f>
        <v/>
      </c>
      <c r="E2922" t="str">
        <f>IF($C2922="","",VLOOKUP(VLOOKUP($C2922,Baux!$A:$K,3,FALSE),Locataires!$A:$I,2,FALSE))</f>
        <v/>
      </c>
      <c r="F2922" t="str">
        <f>IF($C2922="","",VLOOKUP($C2922,Baux!$A:$K,8,FALSE))</f>
        <v/>
      </c>
      <c r="G2922" s="12" t="str">
        <f>IF(OR($A2922="",$F2922=""),"",DATE(YEAR($A2922),MONTH($A2922),$F2922))</f>
        <v/>
      </c>
      <c r="H2922" s="13" t="str">
        <f>IF($C2922="","",VLOOKUP($C2922,Baux!$A:$K,6,FALSE))</f>
        <v/>
      </c>
      <c r="I2922" s="13" t="str">
        <f>IF($C2922="","",VLOOKUP($C2922,Baux!$A:$K,7,FALSE))</f>
        <v/>
      </c>
      <c r="J2922" s="13" t="str">
        <f>IF($C2922="","",$H2922+$I2922)</f>
        <v/>
      </c>
      <c r="K2922" s="13" t="str">
        <f>IF($C2922="","",SUMIFS(Banque_Transactions!$E:$E,Banque_Transactions!$G:$G,$C2922&amp;"-"&amp;$B2922))</f>
        <v/>
      </c>
      <c r="L2922" s="13" t="str">
        <f>IF($C2922="","",$J2922-$K2922)</f>
        <v/>
      </c>
      <c r="M2922" t="str">
        <f>IF($C2922="","",IF($L2922&lt;=0,"Payé",IF($K2922=0,"Impayé","Partiel")))</f>
        <v/>
      </c>
    </row>
    <row r="2923" spans="1:13" ht="15">
      <c r="A2923" s="17"/>
      <c r="B2923" t="str">
        <f>IF($A2923="","",YEAR($A2923)*100+MONTH($A2923))</f>
        <v/>
      </c>
      <c r="D2923" t="str">
        <f>IF($C2923="","",VLOOKUP($C2923,Baux!$A:$K,2,FALSE))</f>
        <v/>
      </c>
      <c r="E2923" t="str">
        <f>IF($C2923="","",VLOOKUP(VLOOKUP($C2923,Baux!$A:$K,3,FALSE),Locataires!$A:$I,2,FALSE))</f>
        <v/>
      </c>
      <c r="F2923" t="str">
        <f>IF($C2923="","",VLOOKUP($C2923,Baux!$A:$K,8,FALSE))</f>
        <v/>
      </c>
      <c r="G2923" s="12" t="str">
        <f>IF(OR($A2923="",$F2923=""),"",DATE(YEAR($A2923),MONTH($A2923),$F2923))</f>
        <v/>
      </c>
      <c r="H2923" s="13" t="str">
        <f>IF($C2923="","",VLOOKUP($C2923,Baux!$A:$K,6,FALSE))</f>
        <v/>
      </c>
      <c r="I2923" s="13" t="str">
        <f>IF($C2923="","",VLOOKUP($C2923,Baux!$A:$K,7,FALSE))</f>
        <v/>
      </c>
      <c r="J2923" s="13" t="str">
        <f>IF($C2923="","",$H2923+$I2923)</f>
        <v/>
      </c>
      <c r="K2923" s="13" t="str">
        <f>IF($C2923="","",SUMIFS(Banque_Transactions!$E:$E,Banque_Transactions!$G:$G,$C2923&amp;"-"&amp;$B2923))</f>
        <v/>
      </c>
      <c r="L2923" s="13" t="str">
        <f>IF($C2923="","",$J2923-$K2923)</f>
        <v/>
      </c>
      <c r="M2923" t="str">
        <f>IF($C2923="","",IF($L2923&lt;=0,"Payé",IF($K2923=0,"Impayé","Partiel")))</f>
        <v/>
      </c>
    </row>
    <row r="2924" spans="1:13" ht="15">
      <c r="A2924" s="17"/>
      <c r="B2924" t="str">
        <f>IF($A2924="","",YEAR($A2924)*100+MONTH($A2924))</f>
        <v/>
      </c>
      <c r="D2924" t="str">
        <f>IF($C2924="","",VLOOKUP($C2924,Baux!$A:$K,2,FALSE))</f>
        <v/>
      </c>
      <c r="E2924" t="str">
        <f>IF($C2924="","",VLOOKUP(VLOOKUP($C2924,Baux!$A:$K,3,FALSE),Locataires!$A:$I,2,FALSE))</f>
        <v/>
      </c>
      <c r="F2924" t="str">
        <f>IF($C2924="","",VLOOKUP($C2924,Baux!$A:$K,8,FALSE))</f>
        <v/>
      </c>
      <c r="G2924" s="12" t="str">
        <f>IF(OR($A2924="",$F2924=""),"",DATE(YEAR($A2924),MONTH($A2924),$F2924))</f>
        <v/>
      </c>
      <c r="H2924" s="13" t="str">
        <f>IF($C2924="","",VLOOKUP($C2924,Baux!$A:$K,6,FALSE))</f>
        <v/>
      </c>
      <c r="I2924" s="13" t="str">
        <f>IF($C2924="","",VLOOKUP($C2924,Baux!$A:$K,7,FALSE))</f>
        <v/>
      </c>
      <c r="J2924" s="13" t="str">
        <f>IF($C2924="","",$H2924+$I2924)</f>
        <v/>
      </c>
      <c r="K2924" s="13" t="str">
        <f>IF($C2924="","",SUMIFS(Banque_Transactions!$E:$E,Banque_Transactions!$G:$G,$C2924&amp;"-"&amp;$B2924))</f>
        <v/>
      </c>
      <c r="L2924" s="13" t="str">
        <f>IF($C2924="","",$J2924-$K2924)</f>
        <v/>
      </c>
      <c r="M2924" t="str">
        <f>IF($C2924="","",IF($L2924&lt;=0,"Payé",IF($K2924=0,"Impayé","Partiel")))</f>
        <v/>
      </c>
    </row>
    <row r="2925" spans="1:13" ht="15">
      <c r="A2925" s="17"/>
      <c r="B2925" t="str">
        <f>IF($A2925="","",YEAR($A2925)*100+MONTH($A2925))</f>
        <v/>
      </c>
      <c r="D2925" t="str">
        <f>IF($C2925="","",VLOOKUP($C2925,Baux!$A:$K,2,FALSE))</f>
        <v/>
      </c>
      <c r="E2925" t="str">
        <f>IF($C2925="","",VLOOKUP(VLOOKUP($C2925,Baux!$A:$K,3,FALSE),Locataires!$A:$I,2,FALSE))</f>
        <v/>
      </c>
      <c r="F2925" t="str">
        <f>IF($C2925="","",VLOOKUP($C2925,Baux!$A:$K,8,FALSE))</f>
        <v/>
      </c>
      <c r="G2925" s="12" t="str">
        <f>IF(OR($A2925="",$F2925=""),"",DATE(YEAR($A2925),MONTH($A2925),$F2925))</f>
        <v/>
      </c>
      <c r="H2925" s="13" t="str">
        <f>IF($C2925="","",VLOOKUP($C2925,Baux!$A:$K,6,FALSE))</f>
        <v/>
      </c>
      <c r="I2925" s="13" t="str">
        <f>IF($C2925="","",VLOOKUP($C2925,Baux!$A:$K,7,FALSE))</f>
        <v/>
      </c>
      <c r="J2925" s="13" t="str">
        <f>IF($C2925="","",$H2925+$I2925)</f>
        <v/>
      </c>
      <c r="K2925" s="13" t="str">
        <f>IF($C2925="","",SUMIFS(Banque_Transactions!$E:$E,Banque_Transactions!$G:$G,$C2925&amp;"-"&amp;$B2925))</f>
        <v/>
      </c>
      <c r="L2925" s="13" t="str">
        <f>IF($C2925="","",$J2925-$K2925)</f>
        <v/>
      </c>
      <c r="M2925" t="str">
        <f>IF($C2925="","",IF($L2925&lt;=0,"Payé",IF($K2925=0,"Impayé","Partiel")))</f>
        <v/>
      </c>
    </row>
    <row r="2926" spans="1:13" ht="15">
      <c r="A2926" s="17"/>
      <c r="B2926" t="str">
        <f>IF($A2926="","",YEAR($A2926)*100+MONTH($A2926))</f>
        <v/>
      </c>
      <c r="D2926" t="str">
        <f>IF($C2926="","",VLOOKUP($C2926,Baux!$A:$K,2,FALSE))</f>
        <v/>
      </c>
      <c r="E2926" t="str">
        <f>IF($C2926="","",VLOOKUP(VLOOKUP($C2926,Baux!$A:$K,3,FALSE),Locataires!$A:$I,2,FALSE))</f>
        <v/>
      </c>
      <c r="F2926" t="str">
        <f>IF($C2926="","",VLOOKUP($C2926,Baux!$A:$K,8,FALSE))</f>
        <v/>
      </c>
      <c r="G2926" s="12" t="str">
        <f>IF(OR($A2926="",$F2926=""),"",DATE(YEAR($A2926),MONTH($A2926),$F2926))</f>
        <v/>
      </c>
      <c r="H2926" s="13" t="str">
        <f>IF($C2926="","",VLOOKUP($C2926,Baux!$A:$K,6,FALSE))</f>
        <v/>
      </c>
      <c r="I2926" s="13" t="str">
        <f>IF($C2926="","",VLOOKUP($C2926,Baux!$A:$K,7,FALSE))</f>
        <v/>
      </c>
      <c r="J2926" s="13" t="str">
        <f>IF($C2926="","",$H2926+$I2926)</f>
        <v/>
      </c>
      <c r="K2926" s="13" t="str">
        <f>IF($C2926="","",SUMIFS(Banque_Transactions!$E:$E,Banque_Transactions!$G:$G,$C2926&amp;"-"&amp;$B2926))</f>
        <v/>
      </c>
      <c r="L2926" s="13" t="str">
        <f>IF($C2926="","",$J2926-$K2926)</f>
        <v/>
      </c>
      <c r="M2926" t="str">
        <f>IF($C2926="","",IF($L2926&lt;=0,"Payé",IF($K2926=0,"Impayé","Partiel")))</f>
        <v/>
      </c>
    </row>
    <row r="2927" spans="1:13" ht="15">
      <c r="A2927" s="17"/>
      <c r="B2927" t="str">
        <f>IF($A2927="","",YEAR($A2927)*100+MONTH($A2927))</f>
        <v/>
      </c>
      <c r="D2927" t="str">
        <f>IF($C2927="","",VLOOKUP($C2927,Baux!$A:$K,2,FALSE))</f>
        <v/>
      </c>
      <c r="E2927" t="str">
        <f>IF($C2927="","",VLOOKUP(VLOOKUP($C2927,Baux!$A:$K,3,FALSE),Locataires!$A:$I,2,FALSE))</f>
        <v/>
      </c>
      <c r="F2927" t="str">
        <f>IF($C2927="","",VLOOKUP($C2927,Baux!$A:$K,8,FALSE))</f>
        <v/>
      </c>
      <c r="G2927" s="12" t="str">
        <f>IF(OR($A2927="",$F2927=""),"",DATE(YEAR($A2927),MONTH($A2927),$F2927))</f>
        <v/>
      </c>
      <c r="H2927" s="13" t="str">
        <f>IF($C2927="","",VLOOKUP($C2927,Baux!$A:$K,6,FALSE))</f>
        <v/>
      </c>
      <c r="I2927" s="13" t="str">
        <f>IF($C2927="","",VLOOKUP($C2927,Baux!$A:$K,7,FALSE))</f>
        <v/>
      </c>
      <c r="J2927" s="13" t="str">
        <f>IF($C2927="","",$H2927+$I2927)</f>
        <v/>
      </c>
      <c r="K2927" s="13" t="str">
        <f>IF($C2927="","",SUMIFS(Banque_Transactions!$E:$E,Banque_Transactions!$G:$G,$C2927&amp;"-"&amp;$B2927))</f>
        <v/>
      </c>
      <c r="L2927" s="13" t="str">
        <f>IF($C2927="","",$J2927-$K2927)</f>
        <v/>
      </c>
      <c r="M2927" t="str">
        <f>IF($C2927="","",IF($L2927&lt;=0,"Payé",IF($K2927=0,"Impayé","Partiel")))</f>
        <v/>
      </c>
    </row>
    <row r="2928" spans="1:13" ht="15">
      <c r="A2928" s="17"/>
      <c r="B2928" t="str">
        <f>IF($A2928="","",YEAR($A2928)*100+MONTH($A2928))</f>
        <v/>
      </c>
      <c r="D2928" t="str">
        <f>IF($C2928="","",VLOOKUP($C2928,Baux!$A:$K,2,FALSE))</f>
        <v/>
      </c>
      <c r="E2928" t="str">
        <f>IF($C2928="","",VLOOKUP(VLOOKUP($C2928,Baux!$A:$K,3,FALSE),Locataires!$A:$I,2,FALSE))</f>
        <v/>
      </c>
      <c r="F2928" t="str">
        <f>IF($C2928="","",VLOOKUP($C2928,Baux!$A:$K,8,FALSE))</f>
        <v/>
      </c>
      <c r="G2928" s="12" t="str">
        <f>IF(OR($A2928="",$F2928=""),"",DATE(YEAR($A2928),MONTH($A2928),$F2928))</f>
        <v/>
      </c>
      <c r="H2928" s="13" t="str">
        <f>IF($C2928="","",VLOOKUP($C2928,Baux!$A:$K,6,FALSE))</f>
        <v/>
      </c>
      <c r="I2928" s="13" t="str">
        <f>IF($C2928="","",VLOOKUP($C2928,Baux!$A:$K,7,FALSE))</f>
        <v/>
      </c>
      <c r="J2928" s="13" t="str">
        <f>IF($C2928="","",$H2928+$I2928)</f>
        <v/>
      </c>
      <c r="K2928" s="13" t="str">
        <f>IF($C2928="","",SUMIFS(Banque_Transactions!$E:$E,Banque_Transactions!$G:$G,$C2928&amp;"-"&amp;$B2928))</f>
        <v/>
      </c>
      <c r="L2928" s="13" t="str">
        <f>IF($C2928="","",$J2928-$K2928)</f>
        <v/>
      </c>
      <c r="M2928" t="str">
        <f>IF($C2928="","",IF($L2928&lt;=0,"Payé",IF($K2928=0,"Impayé","Partiel")))</f>
        <v/>
      </c>
    </row>
    <row r="2929" spans="1:13" ht="15">
      <c r="A2929" s="17"/>
      <c r="B2929" t="str">
        <f>IF($A2929="","",YEAR($A2929)*100+MONTH($A2929))</f>
        <v/>
      </c>
      <c r="D2929" t="str">
        <f>IF($C2929="","",VLOOKUP($C2929,Baux!$A:$K,2,FALSE))</f>
        <v/>
      </c>
      <c r="E2929" t="str">
        <f>IF($C2929="","",VLOOKUP(VLOOKUP($C2929,Baux!$A:$K,3,FALSE),Locataires!$A:$I,2,FALSE))</f>
        <v/>
      </c>
      <c r="F2929" t="str">
        <f>IF($C2929="","",VLOOKUP($C2929,Baux!$A:$K,8,FALSE))</f>
        <v/>
      </c>
      <c r="G2929" s="12" t="str">
        <f>IF(OR($A2929="",$F2929=""),"",DATE(YEAR($A2929),MONTH($A2929),$F2929))</f>
        <v/>
      </c>
      <c r="H2929" s="13" t="str">
        <f>IF($C2929="","",VLOOKUP($C2929,Baux!$A:$K,6,FALSE))</f>
        <v/>
      </c>
      <c r="I2929" s="13" t="str">
        <f>IF($C2929="","",VLOOKUP($C2929,Baux!$A:$K,7,FALSE))</f>
        <v/>
      </c>
      <c r="J2929" s="13" t="str">
        <f>IF($C2929="","",$H2929+$I2929)</f>
        <v/>
      </c>
      <c r="K2929" s="13" t="str">
        <f>IF($C2929="","",SUMIFS(Banque_Transactions!$E:$E,Banque_Transactions!$G:$G,$C2929&amp;"-"&amp;$B2929))</f>
        <v/>
      </c>
      <c r="L2929" s="13" t="str">
        <f>IF($C2929="","",$J2929-$K2929)</f>
        <v/>
      </c>
      <c r="M2929" t="str">
        <f>IF($C2929="","",IF($L2929&lt;=0,"Payé",IF($K2929=0,"Impayé","Partiel")))</f>
        <v/>
      </c>
    </row>
    <row r="2930" spans="1:13" ht="15">
      <c r="A2930" s="17"/>
      <c r="B2930" t="str">
        <f>IF($A2930="","",YEAR($A2930)*100+MONTH($A2930))</f>
        <v/>
      </c>
      <c r="D2930" t="str">
        <f>IF($C2930="","",VLOOKUP($C2930,Baux!$A:$K,2,FALSE))</f>
        <v/>
      </c>
      <c r="E2930" t="str">
        <f>IF($C2930="","",VLOOKUP(VLOOKUP($C2930,Baux!$A:$K,3,FALSE),Locataires!$A:$I,2,FALSE))</f>
        <v/>
      </c>
      <c r="F2930" t="str">
        <f>IF($C2930="","",VLOOKUP($C2930,Baux!$A:$K,8,FALSE))</f>
        <v/>
      </c>
      <c r="G2930" s="12" t="str">
        <f>IF(OR($A2930="",$F2930=""),"",DATE(YEAR($A2930),MONTH($A2930),$F2930))</f>
        <v/>
      </c>
      <c r="H2930" s="13" t="str">
        <f>IF($C2930="","",VLOOKUP($C2930,Baux!$A:$K,6,FALSE))</f>
        <v/>
      </c>
      <c r="I2930" s="13" t="str">
        <f>IF($C2930="","",VLOOKUP($C2930,Baux!$A:$K,7,FALSE))</f>
        <v/>
      </c>
      <c r="J2930" s="13" t="str">
        <f>IF($C2930="","",$H2930+$I2930)</f>
        <v/>
      </c>
      <c r="K2930" s="13" t="str">
        <f>IF($C2930="","",SUMIFS(Banque_Transactions!$E:$E,Banque_Transactions!$G:$G,$C2930&amp;"-"&amp;$B2930))</f>
        <v/>
      </c>
      <c r="L2930" s="13" t="str">
        <f>IF($C2930="","",$J2930-$K2930)</f>
        <v/>
      </c>
      <c r="M2930" t="str">
        <f>IF($C2930="","",IF($L2930&lt;=0,"Payé",IF($K2930=0,"Impayé","Partiel")))</f>
        <v/>
      </c>
    </row>
    <row r="2931" spans="1:13" ht="15">
      <c r="A2931" s="17"/>
      <c r="B2931" t="str">
        <f>IF($A2931="","",YEAR($A2931)*100+MONTH($A2931))</f>
        <v/>
      </c>
      <c r="D2931" t="str">
        <f>IF($C2931="","",VLOOKUP($C2931,Baux!$A:$K,2,FALSE))</f>
        <v/>
      </c>
      <c r="E2931" t="str">
        <f>IF($C2931="","",VLOOKUP(VLOOKUP($C2931,Baux!$A:$K,3,FALSE),Locataires!$A:$I,2,FALSE))</f>
        <v/>
      </c>
      <c r="F2931" t="str">
        <f>IF($C2931="","",VLOOKUP($C2931,Baux!$A:$K,8,FALSE))</f>
        <v/>
      </c>
      <c r="G2931" s="12" t="str">
        <f>IF(OR($A2931="",$F2931=""),"",DATE(YEAR($A2931),MONTH($A2931),$F2931))</f>
        <v/>
      </c>
      <c r="H2931" s="13" t="str">
        <f>IF($C2931="","",VLOOKUP($C2931,Baux!$A:$K,6,FALSE))</f>
        <v/>
      </c>
      <c r="I2931" s="13" t="str">
        <f>IF($C2931="","",VLOOKUP($C2931,Baux!$A:$K,7,FALSE))</f>
        <v/>
      </c>
      <c r="J2931" s="13" t="str">
        <f>IF($C2931="","",$H2931+$I2931)</f>
        <v/>
      </c>
      <c r="K2931" s="13" t="str">
        <f>IF($C2931="","",SUMIFS(Banque_Transactions!$E:$E,Banque_Transactions!$G:$G,$C2931&amp;"-"&amp;$B2931))</f>
        <v/>
      </c>
      <c r="L2931" s="13" t="str">
        <f>IF($C2931="","",$J2931-$K2931)</f>
        <v/>
      </c>
      <c r="M2931" t="str">
        <f>IF($C2931="","",IF($L2931&lt;=0,"Payé",IF($K2931=0,"Impayé","Partiel")))</f>
        <v/>
      </c>
    </row>
    <row r="2932" spans="1:13" ht="15">
      <c r="A2932" s="17"/>
      <c r="B2932" t="str">
        <f>IF($A2932="","",YEAR($A2932)*100+MONTH($A2932))</f>
        <v/>
      </c>
      <c r="D2932" t="str">
        <f>IF($C2932="","",VLOOKUP($C2932,Baux!$A:$K,2,FALSE))</f>
        <v/>
      </c>
      <c r="E2932" t="str">
        <f>IF($C2932="","",VLOOKUP(VLOOKUP($C2932,Baux!$A:$K,3,FALSE),Locataires!$A:$I,2,FALSE))</f>
        <v/>
      </c>
      <c r="F2932" t="str">
        <f>IF($C2932="","",VLOOKUP($C2932,Baux!$A:$K,8,FALSE))</f>
        <v/>
      </c>
      <c r="G2932" s="12" t="str">
        <f>IF(OR($A2932="",$F2932=""),"",DATE(YEAR($A2932),MONTH($A2932),$F2932))</f>
        <v/>
      </c>
      <c r="H2932" s="13" t="str">
        <f>IF($C2932="","",VLOOKUP($C2932,Baux!$A:$K,6,FALSE))</f>
        <v/>
      </c>
      <c r="I2932" s="13" t="str">
        <f>IF($C2932="","",VLOOKUP($C2932,Baux!$A:$K,7,FALSE))</f>
        <v/>
      </c>
      <c r="J2932" s="13" t="str">
        <f>IF($C2932="","",$H2932+$I2932)</f>
        <v/>
      </c>
      <c r="K2932" s="13" t="str">
        <f>IF($C2932="","",SUMIFS(Banque_Transactions!$E:$E,Banque_Transactions!$G:$G,$C2932&amp;"-"&amp;$B2932))</f>
        <v/>
      </c>
      <c r="L2932" s="13" t="str">
        <f>IF($C2932="","",$J2932-$K2932)</f>
        <v/>
      </c>
      <c r="M2932" t="str">
        <f>IF($C2932="","",IF($L2932&lt;=0,"Payé",IF($K2932=0,"Impayé","Partiel")))</f>
        <v/>
      </c>
    </row>
    <row r="2933" spans="1:13" ht="15">
      <c r="A2933" s="17"/>
      <c r="B2933" t="str">
        <f>IF($A2933="","",YEAR($A2933)*100+MONTH($A2933))</f>
        <v/>
      </c>
      <c r="D2933" t="str">
        <f>IF($C2933="","",VLOOKUP($C2933,Baux!$A:$K,2,FALSE))</f>
        <v/>
      </c>
      <c r="E2933" t="str">
        <f>IF($C2933="","",VLOOKUP(VLOOKUP($C2933,Baux!$A:$K,3,FALSE),Locataires!$A:$I,2,FALSE))</f>
        <v/>
      </c>
      <c r="F2933" t="str">
        <f>IF($C2933="","",VLOOKUP($C2933,Baux!$A:$K,8,FALSE))</f>
        <v/>
      </c>
      <c r="G2933" s="12" t="str">
        <f>IF(OR($A2933="",$F2933=""),"",DATE(YEAR($A2933),MONTH($A2933),$F2933))</f>
        <v/>
      </c>
      <c r="H2933" s="13" t="str">
        <f>IF($C2933="","",VLOOKUP($C2933,Baux!$A:$K,6,FALSE))</f>
        <v/>
      </c>
      <c r="I2933" s="13" t="str">
        <f>IF($C2933="","",VLOOKUP($C2933,Baux!$A:$K,7,FALSE))</f>
        <v/>
      </c>
      <c r="J2933" s="13" t="str">
        <f>IF($C2933="","",$H2933+$I2933)</f>
        <v/>
      </c>
      <c r="K2933" s="13" t="str">
        <f>IF($C2933="","",SUMIFS(Banque_Transactions!$E:$E,Banque_Transactions!$G:$G,$C2933&amp;"-"&amp;$B2933))</f>
        <v/>
      </c>
      <c r="L2933" s="13" t="str">
        <f>IF($C2933="","",$J2933-$K2933)</f>
        <v/>
      </c>
      <c r="M2933" t="str">
        <f>IF($C2933="","",IF($L2933&lt;=0,"Payé",IF($K2933=0,"Impayé","Partiel")))</f>
        <v/>
      </c>
    </row>
    <row r="2934" spans="1:13" ht="15">
      <c r="A2934" s="17"/>
      <c r="B2934" t="str">
        <f>IF($A2934="","",YEAR($A2934)*100+MONTH($A2934))</f>
        <v/>
      </c>
      <c r="D2934" t="str">
        <f>IF($C2934="","",VLOOKUP($C2934,Baux!$A:$K,2,FALSE))</f>
        <v/>
      </c>
      <c r="E2934" t="str">
        <f>IF($C2934="","",VLOOKUP(VLOOKUP($C2934,Baux!$A:$K,3,FALSE),Locataires!$A:$I,2,FALSE))</f>
        <v/>
      </c>
      <c r="F2934" t="str">
        <f>IF($C2934="","",VLOOKUP($C2934,Baux!$A:$K,8,FALSE))</f>
        <v/>
      </c>
      <c r="G2934" s="12" t="str">
        <f>IF(OR($A2934="",$F2934=""),"",DATE(YEAR($A2934),MONTH($A2934),$F2934))</f>
        <v/>
      </c>
      <c r="H2934" s="13" t="str">
        <f>IF($C2934="","",VLOOKUP($C2934,Baux!$A:$K,6,FALSE))</f>
        <v/>
      </c>
      <c r="I2934" s="13" t="str">
        <f>IF($C2934="","",VLOOKUP($C2934,Baux!$A:$K,7,FALSE))</f>
        <v/>
      </c>
      <c r="J2934" s="13" t="str">
        <f>IF($C2934="","",$H2934+$I2934)</f>
        <v/>
      </c>
      <c r="K2934" s="13" t="str">
        <f>IF($C2934="","",SUMIFS(Banque_Transactions!$E:$E,Banque_Transactions!$G:$G,$C2934&amp;"-"&amp;$B2934))</f>
        <v/>
      </c>
      <c r="L2934" s="13" t="str">
        <f>IF($C2934="","",$J2934-$K2934)</f>
        <v/>
      </c>
      <c r="M2934" t="str">
        <f>IF($C2934="","",IF($L2934&lt;=0,"Payé",IF($K2934=0,"Impayé","Partiel")))</f>
        <v/>
      </c>
    </row>
    <row r="2935" spans="1:13" ht="15">
      <c r="A2935" s="17"/>
      <c r="B2935" t="str">
        <f>IF($A2935="","",YEAR($A2935)*100+MONTH($A2935))</f>
        <v/>
      </c>
      <c r="D2935" t="str">
        <f>IF($C2935="","",VLOOKUP($C2935,Baux!$A:$K,2,FALSE))</f>
        <v/>
      </c>
      <c r="E2935" t="str">
        <f>IF($C2935="","",VLOOKUP(VLOOKUP($C2935,Baux!$A:$K,3,FALSE),Locataires!$A:$I,2,FALSE))</f>
        <v/>
      </c>
      <c r="F2935" t="str">
        <f>IF($C2935="","",VLOOKUP($C2935,Baux!$A:$K,8,FALSE))</f>
        <v/>
      </c>
      <c r="G2935" s="12" t="str">
        <f>IF(OR($A2935="",$F2935=""),"",DATE(YEAR($A2935),MONTH($A2935),$F2935))</f>
        <v/>
      </c>
      <c r="H2935" s="13" t="str">
        <f>IF($C2935="","",VLOOKUP($C2935,Baux!$A:$K,6,FALSE))</f>
        <v/>
      </c>
      <c r="I2935" s="13" t="str">
        <f>IF($C2935="","",VLOOKUP($C2935,Baux!$A:$K,7,FALSE))</f>
        <v/>
      </c>
      <c r="J2935" s="13" t="str">
        <f>IF($C2935="","",$H2935+$I2935)</f>
        <v/>
      </c>
      <c r="K2935" s="13" t="str">
        <f>IF($C2935="","",SUMIFS(Banque_Transactions!$E:$E,Banque_Transactions!$G:$G,$C2935&amp;"-"&amp;$B2935))</f>
        <v/>
      </c>
      <c r="L2935" s="13" t="str">
        <f>IF($C2935="","",$J2935-$K2935)</f>
        <v/>
      </c>
      <c r="M2935" t="str">
        <f>IF($C2935="","",IF($L2935&lt;=0,"Payé",IF($K2935=0,"Impayé","Partiel")))</f>
        <v/>
      </c>
    </row>
    <row r="2936" spans="1:13" ht="15">
      <c r="A2936" s="17"/>
      <c r="B2936" t="str">
        <f>IF($A2936="","",YEAR($A2936)*100+MONTH($A2936))</f>
        <v/>
      </c>
      <c r="D2936" t="str">
        <f>IF($C2936="","",VLOOKUP($C2936,Baux!$A:$K,2,FALSE))</f>
        <v/>
      </c>
      <c r="E2936" t="str">
        <f>IF($C2936="","",VLOOKUP(VLOOKUP($C2936,Baux!$A:$K,3,FALSE),Locataires!$A:$I,2,FALSE))</f>
        <v/>
      </c>
      <c r="F2936" t="str">
        <f>IF($C2936="","",VLOOKUP($C2936,Baux!$A:$K,8,FALSE))</f>
        <v/>
      </c>
      <c r="G2936" s="12" t="str">
        <f>IF(OR($A2936="",$F2936=""),"",DATE(YEAR($A2936),MONTH($A2936),$F2936))</f>
        <v/>
      </c>
      <c r="H2936" s="13" t="str">
        <f>IF($C2936="","",VLOOKUP($C2936,Baux!$A:$K,6,FALSE))</f>
        <v/>
      </c>
      <c r="I2936" s="13" t="str">
        <f>IF($C2936="","",VLOOKUP($C2936,Baux!$A:$K,7,FALSE))</f>
        <v/>
      </c>
      <c r="J2936" s="13" t="str">
        <f>IF($C2936="","",$H2936+$I2936)</f>
        <v/>
      </c>
      <c r="K2936" s="13" t="str">
        <f>IF($C2936="","",SUMIFS(Banque_Transactions!$E:$E,Banque_Transactions!$G:$G,$C2936&amp;"-"&amp;$B2936))</f>
        <v/>
      </c>
      <c r="L2936" s="13" t="str">
        <f>IF($C2936="","",$J2936-$K2936)</f>
        <v/>
      </c>
      <c r="M2936" t="str">
        <f>IF($C2936="","",IF($L2936&lt;=0,"Payé",IF($K2936=0,"Impayé","Partiel")))</f>
        <v/>
      </c>
    </row>
    <row r="2937" spans="1:13" ht="15">
      <c r="A2937" s="17"/>
      <c r="B2937" t="str">
        <f>IF($A2937="","",YEAR($A2937)*100+MONTH($A2937))</f>
        <v/>
      </c>
      <c r="D2937" t="str">
        <f>IF($C2937="","",VLOOKUP($C2937,Baux!$A:$K,2,FALSE))</f>
        <v/>
      </c>
      <c r="E2937" t="str">
        <f>IF($C2937="","",VLOOKUP(VLOOKUP($C2937,Baux!$A:$K,3,FALSE),Locataires!$A:$I,2,FALSE))</f>
        <v/>
      </c>
      <c r="F2937" t="str">
        <f>IF($C2937="","",VLOOKUP($C2937,Baux!$A:$K,8,FALSE))</f>
        <v/>
      </c>
      <c r="G2937" s="12" t="str">
        <f>IF(OR($A2937="",$F2937=""),"",DATE(YEAR($A2937),MONTH($A2937),$F2937))</f>
        <v/>
      </c>
      <c r="H2937" s="13" t="str">
        <f>IF($C2937="","",VLOOKUP($C2937,Baux!$A:$K,6,FALSE))</f>
        <v/>
      </c>
      <c r="I2937" s="13" t="str">
        <f>IF($C2937="","",VLOOKUP($C2937,Baux!$A:$K,7,FALSE))</f>
        <v/>
      </c>
      <c r="J2937" s="13" t="str">
        <f>IF($C2937="","",$H2937+$I2937)</f>
        <v/>
      </c>
      <c r="K2937" s="13" t="str">
        <f>IF($C2937="","",SUMIFS(Banque_Transactions!$E:$E,Banque_Transactions!$G:$G,$C2937&amp;"-"&amp;$B2937))</f>
        <v/>
      </c>
      <c r="L2937" s="13" t="str">
        <f>IF($C2937="","",$J2937-$K2937)</f>
        <v/>
      </c>
      <c r="M2937" t="str">
        <f>IF($C2937="","",IF($L2937&lt;=0,"Payé",IF($K2937=0,"Impayé","Partiel")))</f>
        <v/>
      </c>
    </row>
    <row r="2938" spans="1:13" ht="15">
      <c r="A2938" s="17"/>
      <c r="B2938" t="str">
        <f>IF($A2938="","",YEAR($A2938)*100+MONTH($A2938))</f>
        <v/>
      </c>
      <c r="D2938" t="str">
        <f>IF($C2938="","",VLOOKUP($C2938,Baux!$A:$K,2,FALSE))</f>
        <v/>
      </c>
      <c r="E2938" t="str">
        <f>IF($C2938="","",VLOOKUP(VLOOKUP($C2938,Baux!$A:$K,3,FALSE),Locataires!$A:$I,2,FALSE))</f>
        <v/>
      </c>
      <c r="F2938" t="str">
        <f>IF($C2938="","",VLOOKUP($C2938,Baux!$A:$K,8,FALSE))</f>
        <v/>
      </c>
      <c r="G2938" s="12" t="str">
        <f>IF(OR($A2938="",$F2938=""),"",DATE(YEAR($A2938),MONTH($A2938),$F2938))</f>
        <v/>
      </c>
      <c r="H2938" s="13" t="str">
        <f>IF($C2938="","",VLOOKUP($C2938,Baux!$A:$K,6,FALSE))</f>
        <v/>
      </c>
      <c r="I2938" s="13" t="str">
        <f>IF($C2938="","",VLOOKUP($C2938,Baux!$A:$K,7,FALSE))</f>
        <v/>
      </c>
      <c r="J2938" s="13" t="str">
        <f>IF($C2938="","",$H2938+$I2938)</f>
        <v/>
      </c>
      <c r="K2938" s="13" t="str">
        <f>IF($C2938="","",SUMIFS(Banque_Transactions!$E:$E,Banque_Transactions!$G:$G,$C2938&amp;"-"&amp;$B2938))</f>
        <v/>
      </c>
      <c r="L2938" s="13" t="str">
        <f>IF($C2938="","",$J2938-$K2938)</f>
        <v/>
      </c>
      <c r="M2938" t="str">
        <f>IF($C2938="","",IF($L2938&lt;=0,"Payé",IF($K2938=0,"Impayé","Partiel")))</f>
        <v/>
      </c>
    </row>
    <row r="2939" spans="1:13" ht="15">
      <c r="A2939" s="17"/>
      <c r="B2939" t="str">
        <f>IF($A2939="","",YEAR($A2939)*100+MONTH($A2939))</f>
        <v/>
      </c>
      <c r="D2939" t="str">
        <f>IF($C2939="","",VLOOKUP($C2939,Baux!$A:$K,2,FALSE))</f>
        <v/>
      </c>
      <c r="E2939" t="str">
        <f>IF($C2939="","",VLOOKUP(VLOOKUP($C2939,Baux!$A:$K,3,FALSE),Locataires!$A:$I,2,FALSE))</f>
        <v/>
      </c>
      <c r="F2939" t="str">
        <f>IF($C2939="","",VLOOKUP($C2939,Baux!$A:$K,8,FALSE))</f>
        <v/>
      </c>
      <c r="G2939" s="12" t="str">
        <f>IF(OR($A2939="",$F2939=""),"",DATE(YEAR($A2939),MONTH($A2939),$F2939))</f>
        <v/>
      </c>
      <c r="H2939" s="13" t="str">
        <f>IF($C2939="","",VLOOKUP($C2939,Baux!$A:$K,6,FALSE))</f>
        <v/>
      </c>
      <c r="I2939" s="13" t="str">
        <f>IF($C2939="","",VLOOKUP($C2939,Baux!$A:$K,7,FALSE))</f>
        <v/>
      </c>
      <c r="J2939" s="13" t="str">
        <f>IF($C2939="","",$H2939+$I2939)</f>
        <v/>
      </c>
      <c r="K2939" s="13" t="str">
        <f>IF($C2939="","",SUMIFS(Banque_Transactions!$E:$E,Banque_Transactions!$G:$G,$C2939&amp;"-"&amp;$B2939))</f>
        <v/>
      </c>
      <c r="L2939" s="13" t="str">
        <f>IF($C2939="","",$J2939-$K2939)</f>
        <v/>
      </c>
      <c r="M2939" t="str">
        <f>IF($C2939="","",IF($L2939&lt;=0,"Payé",IF($K2939=0,"Impayé","Partiel")))</f>
        <v/>
      </c>
    </row>
    <row r="2940" spans="1:13" ht="15">
      <c r="A2940" s="17"/>
      <c r="B2940" t="str">
        <f>IF($A2940="","",YEAR($A2940)*100+MONTH($A2940))</f>
        <v/>
      </c>
      <c r="D2940" t="str">
        <f>IF($C2940="","",VLOOKUP($C2940,Baux!$A:$K,2,FALSE))</f>
        <v/>
      </c>
      <c r="E2940" t="str">
        <f>IF($C2940="","",VLOOKUP(VLOOKUP($C2940,Baux!$A:$K,3,FALSE),Locataires!$A:$I,2,FALSE))</f>
        <v/>
      </c>
      <c r="F2940" t="str">
        <f>IF($C2940="","",VLOOKUP($C2940,Baux!$A:$K,8,FALSE))</f>
        <v/>
      </c>
      <c r="G2940" s="12" t="str">
        <f>IF(OR($A2940="",$F2940=""),"",DATE(YEAR($A2940),MONTH($A2940),$F2940))</f>
        <v/>
      </c>
      <c r="H2940" s="13" t="str">
        <f>IF($C2940="","",VLOOKUP($C2940,Baux!$A:$K,6,FALSE))</f>
        <v/>
      </c>
      <c r="I2940" s="13" t="str">
        <f>IF($C2940="","",VLOOKUP($C2940,Baux!$A:$K,7,FALSE))</f>
        <v/>
      </c>
      <c r="J2940" s="13" t="str">
        <f>IF($C2940="","",$H2940+$I2940)</f>
        <v/>
      </c>
      <c r="K2940" s="13" t="str">
        <f>IF($C2940="","",SUMIFS(Banque_Transactions!$E:$E,Banque_Transactions!$G:$G,$C2940&amp;"-"&amp;$B2940))</f>
        <v/>
      </c>
      <c r="L2940" s="13" t="str">
        <f>IF($C2940="","",$J2940-$K2940)</f>
        <v/>
      </c>
      <c r="M2940" t="str">
        <f>IF($C2940="","",IF($L2940&lt;=0,"Payé",IF($K2940=0,"Impayé","Partiel")))</f>
        <v/>
      </c>
    </row>
    <row r="2941" spans="1:13" ht="15">
      <c r="A2941" s="17"/>
      <c r="B2941" t="str">
        <f>IF($A2941="","",YEAR($A2941)*100+MONTH($A2941))</f>
        <v/>
      </c>
      <c r="D2941" t="str">
        <f>IF($C2941="","",VLOOKUP($C2941,Baux!$A:$K,2,FALSE))</f>
        <v/>
      </c>
      <c r="E2941" t="str">
        <f>IF($C2941="","",VLOOKUP(VLOOKUP($C2941,Baux!$A:$K,3,FALSE),Locataires!$A:$I,2,FALSE))</f>
        <v/>
      </c>
      <c r="F2941" t="str">
        <f>IF($C2941="","",VLOOKUP($C2941,Baux!$A:$K,8,FALSE))</f>
        <v/>
      </c>
      <c r="G2941" s="12" t="str">
        <f>IF(OR($A2941="",$F2941=""),"",DATE(YEAR($A2941),MONTH($A2941),$F2941))</f>
        <v/>
      </c>
      <c r="H2941" s="13" t="str">
        <f>IF($C2941="","",VLOOKUP($C2941,Baux!$A:$K,6,FALSE))</f>
        <v/>
      </c>
      <c r="I2941" s="13" t="str">
        <f>IF($C2941="","",VLOOKUP($C2941,Baux!$A:$K,7,FALSE))</f>
        <v/>
      </c>
      <c r="J2941" s="13" t="str">
        <f>IF($C2941="","",$H2941+$I2941)</f>
        <v/>
      </c>
      <c r="K2941" s="13" t="str">
        <f>IF($C2941="","",SUMIFS(Banque_Transactions!$E:$E,Banque_Transactions!$G:$G,$C2941&amp;"-"&amp;$B2941))</f>
        <v/>
      </c>
      <c r="L2941" s="13" t="str">
        <f>IF($C2941="","",$J2941-$K2941)</f>
        <v/>
      </c>
      <c r="M2941" t="str">
        <f>IF($C2941="","",IF($L2941&lt;=0,"Payé",IF($K2941=0,"Impayé","Partiel")))</f>
        <v/>
      </c>
    </row>
    <row r="2942" spans="1:13" ht="15">
      <c r="A2942" s="17"/>
      <c r="B2942" t="str">
        <f>IF($A2942="","",YEAR($A2942)*100+MONTH($A2942))</f>
        <v/>
      </c>
      <c r="D2942" t="str">
        <f>IF($C2942="","",VLOOKUP($C2942,Baux!$A:$K,2,FALSE))</f>
        <v/>
      </c>
      <c r="E2942" t="str">
        <f>IF($C2942="","",VLOOKUP(VLOOKUP($C2942,Baux!$A:$K,3,FALSE),Locataires!$A:$I,2,FALSE))</f>
        <v/>
      </c>
      <c r="F2942" t="str">
        <f>IF($C2942="","",VLOOKUP($C2942,Baux!$A:$K,8,FALSE))</f>
        <v/>
      </c>
      <c r="G2942" s="12" t="str">
        <f>IF(OR($A2942="",$F2942=""),"",DATE(YEAR($A2942),MONTH($A2942),$F2942))</f>
        <v/>
      </c>
      <c r="H2942" s="13" t="str">
        <f>IF($C2942="","",VLOOKUP($C2942,Baux!$A:$K,6,FALSE))</f>
        <v/>
      </c>
      <c r="I2942" s="13" t="str">
        <f>IF($C2942="","",VLOOKUP($C2942,Baux!$A:$K,7,FALSE))</f>
        <v/>
      </c>
      <c r="J2942" s="13" t="str">
        <f>IF($C2942="","",$H2942+$I2942)</f>
        <v/>
      </c>
      <c r="K2942" s="13" t="str">
        <f>IF($C2942="","",SUMIFS(Banque_Transactions!$E:$E,Banque_Transactions!$G:$G,$C2942&amp;"-"&amp;$B2942))</f>
        <v/>
      </c>
      <c r="L2942" s="13" t="str">
        <f>IF($C2942="","",$J2942-$K2942)</f>
        <v/>
      </c>
      <c r="M2942" t="str">
        <f>IF($C2942="","",IF($L2942&lt;=0,"Payé",IF($K2942=0,"Impayé","Partiel")))</f>
        <v/>
      </c>
    </row>
    <row r="2943" spans="1:13" ht="15">
      <c r="A2943" s="17"/>
      <c r="B2943" t="str">
        <f>IF($A2943="","",YEAR($A2943)*100+MONTH($A2943))</f>
        <v/>
      </c>
      <c r="D2943" t="str">
        <f>IF($C2943="","",VLOOKUP($C2943,Baux!$A:$K,2,FALSE))</f>
        <v/>
      </c>
      <c r="E2943" t="str">
        <f>IF($C2943="","",VLOOKUP(VLOOKUP($C2943,Baux!$A:$K,3,FALSE),Locataires!$A:$I,2,FALSE))</f>
        <v/>
      </c>
      <c r="F2943" t="str">
        <f>IF($C2943="","",VLOOKUP($C2943,Baux!$A:$K,8,FALSE))</f>
        <v/>
      </c>
      <c r="G2943" s="12" t="str">
        <f>IF(OR($A2943="",$F2943=""),"",DATE(YEAR($A2943),MONTH($A2943),$F2943))</f>
        <v/>
      </c>
      <c r="H2943" s="13" t="str">
        <f>IF($C2943="","",VLOOKUP($C2943,Baux!$A:$K,6,FALSE))</f>
        <v/>
      </c>
      <c r="I2943" s="13" t="str">
        <f>IF($C2943="","",VLOOKUP($C2943,Baux!$A:$K,7,FALSE))</f>
        <v/>
      </c>
      <c r="J2943" s="13" t="str">
        <f>IF($C2943="","",$H2943+$I2943)</f>
        <v/>
      </c>
      <c r="K2943" s="13" t="str">
        <f>IF($C2943="","",SUMIFS(Banque_Transactions!$E:$E,Banque_Transactions!$G:$G,$C2943&amp;"-"&amp;$B2943))</f>
        <v/>
      </c>
      <c r="L2943" s="13" t="str">
        <f>IF($C2943="","",$J2943-$K2943)</f>
        <v/>
      </c>
      <c r="M2943" t="str">
        <f>IF($C2943="","",IF($L2943&lt;=0,"Payé",IF($K2943=0,"Impayé","Partiel")))</f>
        <v/>
      </c>
    </row>
    <row r="2944" spans="1:13" ht="15">
      <c r="A2944" s="17"/>
      <c r="B2944" t="str">
        <f>IF($A2944="","",YEAR($A2944)*100+MONTH($A2944))</f>
        <v/>
      </c>
      <c r="D2944" t="str">
        <f>IF($C2944="","",VLOOKUP($C2944,Baux!$A:$K,2,FALSE))</f>
        <v/>
      </c>
      <c r="E2944" t="str">
        <f>IF($C2944="","",VLOOKUP(VLOOKUP($C2944,Baux!$A:$K,3,FALSE),Locataires!$A:$I,2,FALSE))</f>
        <v/>
      </c>
      <c r="F2944" t="str">
        <f>IF($C2944="","",VLOOKUP($C2944,Baux!$A:$K,8,FALSE))</f>
        <v/>
      </c>
      <c r="G2944" s="12" t="str">
        <f>IF(OR($A2944="",$F2944=""),"",DATE(YEAR($A2944),MONTH($A2944),$F2944))</f>
        <v/>
      </c>
      <c r="H2944" s="13" t="str">
        <f>IF($C2944="","",VLOOKUP($C2944,Baux!$A:$K,6,FALSE))</f>
        <v/>
      </c>
      <c r="I2944" s="13" t="str">
        <f>IF($C2944="","",VLOOKUP($C2944,Baux!$A:$K,7,FALSE))</f>
        <v/>
      </c>
      <c r="J2944" s="13" t="str">
        <f>IF($C2944="","",$H2944+$I2944)</f>
        <v/>
      </c>
      <c r="K2944" s="13" t="str">
        <f>IF($C2944="","",SUMIFS(Banque_Transactions!$E:$E,Banque_Transactions!$G:$G,$C2944&amp;"-"&amp;$B2944))</f>
        <v/>
      </c>
      <c r="L2944" s="13" t="str">
        <f>IF($C2944="","",$J2944-$K2944)</f>
        <v/>
      </c>
      <c r="M2944" t="str">
        <f>IF($C2944="","",IF($L2944&lt;=0,"Payé",IF($K2944=0,"Impayé","Partiel")))</f>
        <v/>
      </c>
    </row>
    <row r="2945" spans="1:13" ht="15">
      <c r="A2945" s="17"/>
      <c r="B2945" t="str">
        <f>IF($A2945="","",YEAR($A2945)*100+MONTH($A2945))</f>
        <v/>
      </c>
      <c r="D2945" t="str">
        <f>IF($C2945="","",VLOOKUP($C2945,Baux!$A:$K,2,FALSE))</f>
        <v/>
      </c>
      <c r="E2945" t="str">
        <f>IF($C2945="","",VLOOKUP(VLOOKUP($C2945,Baux!$A:$K,3,FALSE),Locataires!$A:$I,2,FALSE))</f>
        <v/>
      </c>
      <c r="F2945" t="str">
        <f>IF($C2945="","",VLOOKUP($C2945,Baux!$A:$K,8,FALSE))</f>
        <v/>
      </c>
      <c r="G2945" s="12" t="str">
        <f>IF(OR($A2945="",$F2945=""),"",DATE(YEAR($A2945),MONTH($A2945),$F2945))</f>
        <v/>
      </c>
      <c r="H2945" s="13" t="str">
        <f>IF($C2945="","",VLOOKUP($C2945,Baux!$A:$K,6,FALSE))</f>
        <v/>
      </c>
      <c r="I2945" s="13" t="str">
        <f>IF($C2945="","",VLOOKUP($C2945,Baux!$A:$K,7,FALSE))</f>
        <v/>
      </c>
      <c r="J2945" s="13" t="str">
        <f>IF($C2945="","",$H2945+$I2945)</f>
        <v/>
      </c>
      <c r="K2945" s="13" t="str">
        <f>IF($C2945="","",SUMIFS(Banque_Transactions!$E:$E,Banque_Transactions!$G:$G,$C2945&amp;"-"&amp;$B2945))</f>
        <v/>
      </c>
      <c r="L2945" s="13" t="str">
        <f>IF($C2945="","",$J2945-$K2945)</f>
        <v/>
      </c>
      <c r="M2945" t="str">
        <f>IF($C2945="","",IF($L2945&lt;=0,"Payé",IF($K2945=0,"Impayé","Partiel")))</f>
        <v/>
      </c>
    </row>
    <row r="2946" spans="1:13" ht="15">
      <c r="A2946" s="17"/>
      <c r="B2946" t="str">
        <f>IF($A2946="","",YEAR($A2946)*100+MONTH($A2946))</f>
        <v/>
      </c>
      <c r="D2946" t="str">
        <f>IF($C2946="","",VLOOKUP($C2946,Baux!$A:$K,2,FALSE))</f>
        <v/>
      </c>
      <c r="E2946" t="str">
        <f>IF($C2946="","",VLOOKUP(VLOOKUP($C2946,Baux!$A:$K,3,FALSE),Locataires!$A:$I,2,FALSE))</f>
        <v/>
      </c>
      <c r="F2946" t="str">
        <f>IF($C2946="","",VLOOKUP($C2946,Baux!$A:$K,8,FALSE))</f>
        <v/>
      </c>
      <c r="G2946" s="12" t="str">
        <f>IF(OR($A2946="",$F2946=""),"",DATE(YEAR($A2946),MONTH($A2946),$F2946))</f>
        <v/>
      </c>
      <c r="H2946" s="13" t="str">
        <f>IF($C2946="","",VLOOKUP($C2946,Baux!$A:$K,6,FALSE))</f>
        <v/>
      </c>
      <c r="I2946" s="13" t="str">
        <f>IF($C2946="","",VLOOKUP($C2946,Baux!$A:$K,7,FALSE))</f>
        <v/>
      </c>
      <c r="J2946" s="13" t="str">
        <f>IF($C2946="","",$H2946+$I2946)</f>
        <v/>
      </c>
      <c r="K2946" s="13" t="str">
        <f>IF($C2946="","",SUMIFS(Banque_Transactions!$E:$E,Banque_Transactions!$G:$G,$C2946&amp;"-"&amp;$B2946))</f>
        <v/>
      </c>
      <c r="L2946" s="13" t="str">
        <f>IF($C2946="","",$J2946-$K2946)</f>
        <v/>
      </c>
      <c r="M2946" t="str">
        <f>IF($C2946="","",IF($L2946&lt;=0,"Payé",IF($K2946=0,"Impayé","Partiel")))</f>
        <v/>
      </c>
    </row>
    <row r="2947" spans="1:13" ht="15">
      <c r="A2947" s="17"/>
      <c r="B2947" t="str">
        <f>IF($A2947="","",YEAR($A2947)*100+MONTH($A2947))</f>
        <v/>
      </c>
      <c r="D2947" t="str">
        <f>IF($C2947="","",VLOOKUP($C2947,Baux!$A:$K,2,FALSE))</f>
        <v/>
      </c>
      <c r="E2947" t="str">
        <f>IF($C2947="","",VLOOKUP(VLOOKUP($C2947,Baux!$A:$K,3,FALSE),Locataires!$A:$I,2,FALSE))</f>
        <v/>
      </c>
      <c r="F2947" t="str">
        <f>IF($C2947="","",VLOOKUP($C2947,Baux!$A:$K,8,FALSE))</f>
        <v/>
      </c>
      <c r="G2947" s="12" t="str">
        <f>IF(OR($A2947="",$F2947=""),"",DATE(YEAR($A2947),MONTH($A2947),$F2947))</f>
        <v/>
      </c>
      <c r="H2947" s="13" t="str">
        <f>IF($C2947="","",VLOOKUP($C2947,Baux!$A:$K,6,FALSE))</f>
        <v/>
      </c>
      <c r="I2947" s="13" t="str">
        <f>IF($C2947="","",VLOOKUP($C2947,Baux!$A:$K,7,FALSE))</f>
        <v/>
      </c>
      <c r="J2947" s="13" t="str">
        <f>IF($C2947="","",$H2947+$I2947)</f>
        <v/>
      </c>
      <c r="K2947" s="13" t="str">
        <f>IF($C2947="","",SUMIFS(Banque_Transactions!$E:$E,Banque_Transactions!$G:$G,$C2947&amp;"-"&amp;$B2947))</f>
        <v/>
      </c>
      <c r="L2947" s="13" t="str">
        <f>IF($C2947="","",$J2947-$K2947)</f>
        <v/>
      </c>
      <c r="M2947" t="str">
        <f>IF($C2947="","",IF($L2947&lt;=0,"Payé",IF($K2947=0,"Impayé","Partiel")))</f>
        <v/>
      </c>
    </row>
    <row r="2948" spans="1:13" ht="15">
      <c r="A2948" s="17"/>
      <c r="B2948" t="str">
        <f>IF($A2948="","",YEAR($A2948)*100+MONTH($A2948))</f>
        <v/>
      </c>
      <c r="D2948" t="str">
        <f>IF($C2948="","",VLOOKUP($C2948,Baux!$A:$K,2,FALSE))</f>
        <v/>
      </c>
      <c r="E2948" t="str">
        <f>IF($C2948="","",VLOOKUP(VLOOKUP($C2948,Baux!$A:$K,3,FALSE),Locataires!$A:$I,2,FALSE))</f>
        <v/>
      </c>
      <c r="F2948" t="str">
        <f>IF($C2948="","",VLOOKUP($C2948,Baux!$A:$K,8,FALSE))</f>
        <v/>
      </c>
      <c r="G2948" s="12" t="str">
        <f>IF(OR($A2948="",$F2948=""),"",DATE(YEAR($A2948),MONTH($A2948),$F2948))</f>
        <v/>
      </c>
      <c r="H2948" s="13" t="str">
        <f>IF($C2948="","",VLOOKUP($C2948,Baux!$A:$K,6,FALSE))</f>
        <v/>
      </c>
      <c r="I2948" s="13" t="str">
        <f>IF($C2948="","",VLOOKUP($C2948,Baux!$A:$K,7,FALSE))</f>
        <v/>
      </c>
      <c r="J2948" s="13" t="str">
        <f>IF($C2948="","",$H2948+$I2948)</f>
        <v/>
      </c>
      <c r="K2948" s="13" t="str">
        <f>IF($C2948="","",SUMIFS(Banque_Transactions!$E:$E,Banque_Transactions!$G:$G,$C2948&amp;"-"&amp;$B2948))</f>
        <v/>
      </c>
      <c r="L2948" s="13" t="str">
        <f>IF($C2948="","",$J2948-$K2948)</f>
        <v/>
      </c>
      <c r="M2948" t="str">
        <f>IF($C2948="","",IF($L2948&lt;=0,"Payé",IF($K2948=0,"Impayé","Partiel")))</f>
        <v/>
      </c>
    </row>
    <row r="2949" spans="1:13" ht="15">
      <c r="A2949" s="17"/>
      <c r="B2949" t="str">
        <f>IF($A2949="","",YEAR($A2949)*100+MONTH($A2949))</f>
        <v/>
      </c>
      <c r="D2949" t="str">
        <f>IF($C2949="","",VLOOKUP($C2949,Baux!$A:$K,2,FALSE))</f>
        <v/>
      </c>
      <c r="E2949" t="str">
        <f>IF($C2949="","",VLOOKUP(VLOOKUP($C2949,Baux!$A:$K,3,FALSE),Locataires!$A:$I,2,FALSE))</f>
        <v/>
      </c>
      <c r="F2949" t="str">
        <f>IF($C2949="","",VLOOKUP($C2949,Baux!$A:$K,8,FALSE))</f>
        <v/>
      </c>
      <c r="G2949" s="12" t="str">
        <f>IF(OR($A2949="",$F2949=""),"",DATE(YEAR($A2949),MONTH($A2949),$F2949))</f>
        <v/>
      </c>
      <c r="H2949" s="13" t="str">
        <f>IF($C2949="","",VLOOKUP($C2949,Baux!$A:$K,6,FALSE))</f>
        <v/>
      </c>
      <c r="I2949" s="13" t="str">
        <f>IF($C2949="","",VLOOKUP($C2949,Baux!$A:$K,7,FALSE))</f>
        <v/>
      </c>
      <c r="J2949" s="13" t="str">
        <f>IF($C2949="","",$H2949+$I2949)</f>
        <v/>
      </c>
      <c r="K2949" s="13" t="str">
        <f>IF($C2949="","",SUMIFS(Banque_Transactions!$E:$E,Banque_Transactions!$G:$G,$C2949&amp;"-"&amp;$B2949))</f>
        <v/>
      </c>
      <c r="L2949" s="13" t="str">
        <f>IF($C2949="","",$J2949-$K2949)</f>
        <v/>
      </c>
      <c r="M2949" t="str">
        <f>IF($C2949="","",IF($L2949&lt;=0,"Payé",IF($K2949=0,"Impayé","Partiel")))</f>
        <v/>
      </c>
    </row>
    <row r="2950" spans="1:13" ht="15">
      <c r="A2950" s="17"/>
      <c r="B2950" t="str">
        <f>IF($A2950="","",YEAR($A2950)*100+MONTH($A2950))</f>
        <v/>
      </c>
      <c r="D2950" t="str">
        <f>IF($C2950="","",VLOOKUP($C2950,Baux!$A:$K,2,FALSE))</f>
        <v/>
      </c>
      <c r="E2950" t="str">
        <f>IF($C2950="","",VLOOKUP(VLOOKUP($C2950,Baux!$A:$K,3,FALSE),Locataires!$A:$I,2,FALSE))</f>
        <v/>
      </c>
      <c r="F2950" t="str">
        <f>IF($C2950="","",VLOOKUP($C2950,Baux!$A:$K,8,FALSE))</f>
        <v/>
      </c>
      <c r="G2950" s="12" t="str">
        <f>IF(OR($A2950="",$F2950=""),"",DATE(YEAR($A2950),MONTH($A2950),$F2950))</f>
        <v/>
      </c>
      <c r="H2950" s="13" t="str">
        <f>IF($C2950="","",VLOOKUP($C2950,Baux!$A:$K,6,FALSE))</f>
        <v/>
      </c>
      <c r="I2950" s="13" t="str">
        <f>IF($C2950="","",VLOOKUP($C2950,Baux!$A:$K,7,FALSE))</f>
        <v/>
      </c>
      <c r="J2950" s="13" t="str">
        <f>IF($C2950="","",$H2950+$I2950)</f>
        <v/>
      </c>
      <c r="K2950" s="13" t="str">
        <f>IF($C2950="","",SUMIFS(Banque_Transactions!$E:$E,Banque_Transactions!$G:$G,$C2950&amp;"-"&amp;$B2950))</f>
        <v/>
      </c>
      <c r="L2950" s="13" t="str">
        <f>IF($C2950="","",$J2950-$K2950)</f>
        <v/>
      </c>
      <c r="M2950" t="str">
        <f>IF($C2950="","",IF($L2950&lt;=0,"Payé",IF($K2950=0,"Impayé","Partiel")))</f>
        <v/>
      </c>
    </row>
    <row r="2951" spans="1:13" ht="15">
      <c r="A2951" s="17"/>
      <c r="B2951" t="str">
        <f>IF($A2951="","",YEAR($A2951)*100+MONTH($A2951))</f>
        <v/>
      </c>
      <c r="D2951" t="str">
        <f>IF($C2951="","",VLOOKUP($C2951,Baux!$A:$K,2,FALSE))</f>
        <v/>
      </c>
      <c r="E2951" t="str">
        <f>IF($C2951="","",VLOOKUP(VLOOKUP($C2951,Baux!$A:$K,3,FALSE),Locataires!$A:$I,2,FALSE))</f>
        <v/>
      </c>
      <c r="F2951" t="str">
        <f>IF($C2951="","",VLOOKUP($C2951,Baux!$A:$K,8,FALSE))</f>
        <v/>
      </c>
      <c r="G2951" s="12" t="str">
        <f>IF(OR($A2951="",$F2951=""),"",DATE(YEAR($A2951),MONTH($A2951),$F2951))</f>
        <v/>
      </c>
      <c r="H2951" s="13" t="str">
        <f>IF($C2951="","",VLOOKUP($C2951,Baux!$A:$K,6,FALSE))</f>
        <v/>
      </c>
      <c r="I2951" s="13" t="str">
        <f>IF($C2951="","",VLOOKUP($C2951,Baux!$A:$K,7,FALSE))</f>
        <v/>
      </c>
      <c r="J2951" s="13" t="str">
        <f>IF($C2951="","",$H2951+$I2951)</f>
        <v/>
      </c>
      <c r="K2951" s="13" t="str">
        <f>IF($C2951="","",SUMIFS(Banque_Transactions!$E:$E,Banque_Transactions!$G:$G,$C2951&amp;"-"&amp;$B2951))</f>
        <v/>
      </c>
      <c r="L2951" s="13" t="str">
        <f>IF($C2951="","",$J2951-$K2951)</f>
        <v/>
      </c>
      <c r="M2951" t="str">
        <f>IF($C2951="","",IF($L2951&lt;=0,"Payé",IF($K2951=0,"Impayé","Partiel")))</f>
        <v/>
      </c>
    </row>
    <row r="2952" spans="1:13" ht="15">
      <c r="A2952" s="17"/>
      <c r="B2952" t="str">
        <f>IF($A2952="","",YEAR($A2952)*100+MONTH($A2952))</f>
        <v/>
      </c>
      <c r="D2952" t="str">
        <f>IF($C2952="","",VLOOKUP($C2952,Baux!$A:$K,2,FALSE))</f>
        <v/>
      </c>
      <c r="E2952" t="str">
        <f>IF($C2952="","",VLOOKUP(VLOOKUP($C2952,Baux!$A:$K,3,FALSE),Locataires!$A:$I,2,FALSE))</f>
        <v/>
      </c>
      <c r="F2952" t="str">
        <f>IF($C2952="","",VLOOKUP($C2952,Baux!$A:$K,8,FALSE))</f>
        <v/>
      </c>
      <c r="G2952" s="12" t="str">
        <f>IF(OR($A2952="",$F2952=""),"",DATE(YEAR($A2952),MONTH($A2952),$F2952))</f>
        <v/>
      </c>
      <c r="H2952" s="13" t="str">
        <f>IF($C2952="","",VLOOKUP($C2952,Baux!$A:$K,6,FALSE))</f>
        <v/>
      </c>
      <c r="I2952" s="13" t="str">
        <f>IF($C2952="","",VLOOKUP($C2952,Baux!$A:$K,7,FALSE))</f>
        <v/>
      </c>
      <c r="J2952" s="13" t="str">
        <f>IF($C2952="","",$H2952+$I2952)</f>
        <v/>
      </c>
      <c r="K2952" s="13" t="str">
        <f>IF($C2952="","",SUMIFS(Banque_Transactions!$E:$E,Banque_Transactions!$G:$G,$C2952&amp;"-"&amp;$B2952))</f>
        <v/>
      </c>
      <c r="L2952" s="13" t="str">
        <f>IF($C2952="","",$J2952-$K2952)</f>
        <v/>
      </c>
      <c r="M2952" t="str">
        <f>IF($C2952="","",IF($L2952&lt;=0,"Payé",IF($K2952=0,"Impayé","Partiel")))</f>
        <v/>
      </c>
    </row>
    <row r="2953" spans="1:13" ht="15">
      <c r="A2953" s="17"/>
      <c r="B2953" t="str">
        <f>IF($A2953="","",YEAR($A2953)*100+MONTH($A2953))</f>
        <v/>
      </c>
      <c r="D2953" t="str">
        <f>IF($C2953="","",VLOOKUP($C2953,Baux!$A:$K,2,FALSE))</f>
        <v/>
      </c>
      <c r="E2953" t="str">
        <f>IF($C2953="","",VLOOKUP(VLOOKUP($C2953,Baux!$A:$K,3,FALSE),Locataires!$A:$I,2,FALSE))</f>
        <v/>
      </c>
      <c r="F2953" t="str">
        <f>IF($C2953="","",VLOOKUP($C2953,Baux!$A:$K,8,FALSE))</f>
        <v/>
      </c>
      <c r="G2953" s="12" t="str">
        <f>IF(OR($A2953="",$F2953=""),"",DATE(YEAR($A2953),MONTH($A2953),$F2953))</f>
        <v/>
      </c>
      <c r="H2953" s="13" t="str">
        <f>IF($C2953="","",VLOOKUP($C2953,Baux!$A:$K,6,FALSE))</f>
        <v/>
      </c>
      <c r="I2953" s="13" t="str">
        <f>IF($C2953="","",VLOOKUP($C2953,Baux!$A:$K,7,FALSE))</f>
        <v/>
      </c>
      <c r="J2953" s="13" t="str">
        <f>IF($C2953="","",$H2953+$I2953)</f>
        <v/>
      </c>
      <c r="K2953" s="13" t="str">
        <f>IF($C2953="","",SUMIFS(Banque_Transactions!$E:$E,Banque_Transactions!$G:$G,$C2953&amp;"-"&amp;$B2953))</f>
        <v/>
      </c>
      <c r="L2953" s="13" t="str">
        <f>IF($C2953="","",$J2953-$K2953)</f>
        <v/>
      </c>
      <c r="M2953" t="str">
        <f>IF($C2953="","",IF($L2953&lt;=0,"Payé",IF($K2953=0,"Impayé","Partiel")))</f>
        <v/>
      </c>
    </row>
    <row r="2954" spans="1:13" ht="15">
      <c r="A2954" s="17"/>
      <c r="B2954" t="str">
        <f>IF($A2954="","",YEAR($A2954)*100+MONTH($A2954))</f>
        <v/>
      </c>
      <c r="D2954" t="str">
        <f>IF($C2954="","",VLOOKUP($C2954,Baux!$A:$K,2,FALSE))</f>
        <v/>
      </c>
      <c r="E2954" t="str">
        <f>IF($C2954="","",VLOOKUP(VLOOKUP($C2954,Baux!$A:$K,3,FALSE),Locataires!$A:$I,2,FALSE))</f>
        <v/>
      </c>
      <c r="F2954" t="str">
        <f>IF($C2954="","",VLOOKUP($C2954,Baux!$A:$K,8,FALSE))</f>
        <v/>
      </c>
      <c r="G2954" s="12" t="str">
        <f>IF(OR($A2954="",$F2954=""),"",DATE(YEAR($A2954),MONTH($A2954),$F2954))</f>
        <v/>
      </c>
      <c r="H2954" s="13" t="str">
        <f>IF($C2954="","",VLOOKUP($C2954,Baux!$A:$K,6,FALSE))</f>
        <v/>
      </c>
      <c r="I2954" s="13" t="str">
        <f>IF($C2954="","",VLOOKUP($C2954,Baux!$A:$K,7,FALSE))</f>
        <v/>
      </c>
      <c r="J2954" s="13" t="str">
        <f>IF($C2954="","",$H2954+$I2954)</f>
        <v/>
      </c>
      <c r="K2954" s="13" t="str">
        <f>IF($C2954="","",SUMIFS(Banque_Transactions!$E:$E,Banque_Transactions!$G:$G,$C2954&amp;"-"&amp;$B2954))</f>
        <v/>
      </c>
      <c r="L2954" s="13" t="str">
        <f>IF($C2954="","",$J2954-$K2954)</f>
        <v/>
      </c>
      <c r="M2954" t="str">
        <f>IF($C2954="","",IF($L2954&lt;=0,"Payé",IF($K2954=0,"Impayé","Partiel")))</f>
        <v/>
      </c>
    </row>
    <row r="2955" spans="1:13" ht="15">
      <c r="A2955" s="17"/>
      <c r="B2955" t="str">
        <f>IF($A2955="","",YEAR($A2955)*100+MONTH($A2955))</f>
        <v/>
      </c>
      <c r="D2955" t="str">
        <f>IF($C2955="","",VLOOKUP($C2955,Baux!$A:$K,2,FALSE))</f>
        <v/>
      </c>
      <c r="E2955" t="str">
        <f>IF($C2955="","",VLOOKUP(VLOOKUP($C2955,Baux!$A:$K,3,FALSE),Locataires!$A:$I,2,FALSE))</f>
        <v/>
      </c>
      <c r="F2955" t="str">
        <f>IF($C2955="","",VLOOKUP($C2955,Baux!$A:$K,8,FALSE))</f>
        <v/>
      </c>
      <c r="G2955" s="12" t="str">
        <f>IF(OR($A2955="",$F2955=""),"",DATE(YEAR($A2955),MONTH($A2955),$F2955))</f>
        <v/>
      </c>
      <c r="H2955" s="13" t="str">
        <f>IF($C2955="","",VLOOKUP($C2955,Baux!$A:$K,6,FALSE))</f>
        <v/>
      </c>
      <c r="I2955" s="13" t="str">
        <f>IF($C2955="","",VLOOKUP($C2955,Baux!$A:$K,7,FALSE))</f>
        <v/>
      </c>
      <c r="J2955" s="13" t="str">
        <f>IF($C2955="","",$H2955+$I2955)</f>
        <v/>
      </c>
      <c r="K2955" s="13" t="str">
        <f>IF($C2955="","",SUMIFS(Banque_Transactions!$E:$E,Banque_Transactions!$G:$G,$C2955&amp;"-"&amp;$B2955))</f>
        <v/>
      </c>
      <c r="L2955" s="13" t="str">
        <f>IF($C2955="","",$J2955-$K2955)</f>
        <v/>
      </c>
      <c r="M2955" t="str">
        <f>IF($C2955="","",IF($L2955&lt;=0,"Payé",IF($K2955=0,"Impayé","Partiel")))</f>
        <v/>
      </c>
    </row>
    <row r="2956" spans="1:13" ht="15">
      <c r="A2956" s="17"/>
      <c r="B2956" t="str">
        <f>IF($A2956="","",YEAR($A2956)*100+MONTH($A2956))</f>
        <v/>
      </c>
      <c r="D2956" t="str">
        <f>IF($C2956="","",VLOOKUP($C2956,Baux!$A:$K,2,FALSE))</f>
        <v/>
      </c>
      <c r="E2956" t="str">
        <f>IF($C2956="","",VLOOKUP(VLOOKUP($C2956,Baux!$A:$K,3,FALSE),Locataires!$A:$I,2,FALSE))</f>
        <v/>
      </c>
      <c r="F2956" t="str">
        <f>IF($C2956="","",VLOOKUP($C2956,Baux!$A:$K,8,FALSE))</f>
        <v/>
      </c>
      <c r="G2956" s="12" t="str">
        <f>IF(OR($A2956="",$F2956=""),"",DATE(YEAR($A2956),MONTH($A2956),$F2956))</f>
        <v/>
      </c>
      <c r="H2956" s="13" t="str">
        <f>IF($C2956="","",VLOOKUP($C2956,Baux!$A:$K,6,FALSE))</f>
        <v/>
      </c>
      <c r="I2956" s="13" t="str">
        <f>IF($C2956="","",VLOOKUP($C2956,Baux!$A:$K,7,FALSE))</f>
        <v/>
      </c>
      <c r="J2956" s="13" t="str">
        <f>IF($C2956="","",$H2956+$I2956)</f>
        <v/>
      </c>
      <c r="K2956" s="13" t="str">
        <f>IF($C2956="","",SUMIFS(Banque_Transactions!$E:$E,Banque_Transactions!$G:$G,$C2956&amp;"-"&amp;$B2956))</f>
        <v/>
      </c>
      <c r="L2956" s="13" t="str">
        <f>IF($C2956="","",$J2956-$K2956)</f>
        <v/>
      </c>
      <c r="M2956" t="str">
        <f>IF($C2956="","",IF($L2956&lt;=0,"Payé",IF($K2956=0,"Impayé","Partiel")))</f>
        <v/>
      </c>
    </row>
    <row r="2957" spans="1:13" ht="15">
      <c r="A2957" s="17"/>
      <c r="B2957" t="str">
        <f>IF($A2957="","",YEAR($A2957)*100+MONTH($A2957))</f>
        <v/>
      </c>
      <c r="D2957" t="str">
        <f>IF($C2957="","",VLOOKUP($C2957,Baux!$A:$K,2,FALSE))</f>
        <v/>
      </c>
      <c r="E2957" t="str">
        <f>IF($C2957="","",VLOOKUP(VLOOKUP($C2957,Baux!$A:$K,3,FALSE),Locataires!$A:$I,2,FALSE))</f>
        <v/>
      </c>
      <c r="F2957" t="str">
        <f>IF($C2957="","",VLOOKUP($C2957,Baux!$A:$K,8,FALSE))</f>
        <v/>
      </c>
      <c r="G2957" s="12" t="str">
        <f>IF(OR($A2957="",$F2957=""),"",DATE(YEAR($A2957),MONTH($A2957),$F2957))</f>
        <v/>
      </c>
      <c r="H2957" s="13" t="str">
        <f>IF($C2957="","",VLOOKUP($C2957,Baux!$A:$K,6,FALSE))</f>
        <v/>
      </c>
      <c r="I2957" s="13" t="str">
        <f>IF($C2957="","",VLOOKUP($C2957,Baux!$A:$K,7,FALSE))</f>
        <v/>
      </c>
      <c r="J2957" s="13" t="str">
        <f>IF($C2957="","",$H2957+$I2957)</f>
        <v/>
      </c>
      <c r="K2957" s="13" t="str">
        <f>IF($C2957="","",SUMIFS(Banque_Transactions!$E:$E,Banque_Transactions!$G:$G,$C2957&amp;"-"&amp;$B2957))</f>
        <v/>
      </c>
      <c r="L2957" s="13" t="str">
        <f>IF($C2957="","",$J2957-$K2957)</f>
        <v/>
      </c>
      <c r="M2957" t="str">
        <f>IF($C2957="","",IF($L2957&lt;=0,"Payé",IF($K2957=0,"Impayé","Partiel")))</f>
        <v/>
      </c>
    </row>
    <row r="2958" spans="1:13" ht="15">
      <c r="A2958" s="17"/>
      <c r="B2958" t="str">
        <f>IF($A2958="","",YEAR($A2958)*100+MONTH($A2958))</f>
        <v/>
      </c>
      <c r="D2958" t="str">
        <f>IF($C2958="","",VLOOKUP($C2958,Baux!$A:$K,2,FALSE))</f>
        <v/>
      </c>
      <c r="E2958" t="str">
        <f>IF($C2958="","",VLOOKUP(VLOOKUP($C2958,Baux!$A:$K,3,FALSE),Locataires!$A:$I,2,FALSE))</f>
        <v/>
      </c>
      <c r="F2958" t="str">
        <f>IF($C2958="","",VLOOKUP($C2958,Baux!$A:$K,8,FALSE))</f>
        <v/>
      </c>
      <c r="G2958" s="12" t="str">
        <f>IF(OR($A2958="",$F2958=""),"",DATE(YEAR($A2958),MONTH($A2958),$F2958))</f>
        <v/>
      </c>
      <c r="H2958" s="13" t="str">
        <f>IF($C2958="","",VLOOKUP($C2958,Baux!$A:$K,6,FALSE))</f>
        <v/>
      </c>
      <c r="I2958" s="13" t="str">
        <f>IF($C2958="","",VLOOKUP($C2958,Baux!$A:$K,7,FALSE))</f>
        <v/>
      </c>
      <c r="J2958" s="13" t="str">
        <f>IF($C2958="","",$H2958+$I2958)</f>
        <v/>
      </c>
      <c r="K2958" s="13" t="str">
        <f>IF($C2958="","",SUMIFS(Banque_Transactions!$E:$E,Banque_Transactions!$G:$G,$C2958&amp;"-"&amp;$B2958))</f>
        <v/>
      </c>
      <c r="L2958" s="13" t="str">
        <f>IF($C2958="","",$J2958-$K2958)</f>
        <v/>
      </c>
      <c r="M2958" t="str">
        <f>IF($C2958="","",IF($L2958&lt;=0,"Payé",IF($K2958=0,"Impayé","Partiel")))</f>
        <v/>
      </c>
    </row>
    <row r="2959" spans="1:13" ht="15">
      <c r="A2959" s="17"/>
      <c r="B2959" t="str">
        <f>IF($A2959="","",YEAR($A2959)*100+MONTH($A2959))</f>
        <v/>
      </c>
      <c r="D2959" t="str">
        <f>IF($C2959="","",VLOOKUP($C2959,Baux!$A:$K,2,FALSE))</f>
        <v/>
      </c>
      <c r="E2959" t="str">
        <f>IF($C2959="","",VLOOKUP(VLOOKUP($C2959,Baux!$A:$K,3,FALSE),Locataires!$A:$I,2,FALSE))</f>
        <v/>
      </c>
      <c r="F2959" t="str">
        <f>IF($C2959="","",VLOOKUP($C2959,Baux!$A:$K,8,FALSE))</f>
        <v/>
      </c>
      <c r="G2959" s="12" t="str">
        <f>IF(OR($A2959="",$F2959=""),"",DATE(YEAR($A2959),MONTH($A2959),$F2959))</f>
        <v/>
      </c>
      <c r="H2959" s="13" t="str">
        <f>IF($C2959="","",VLOOKUP($C2959,Baux!$A:$K,6,FALSE))</f>
        <v/>
      </c>
      <c r="I2959" s="13" t="str">
        <f>IF($C2959="","",VLOOKUP($C2959,Baux!$A:$K,7,FALSE))</f>
        <v/>
      </c>
      <c r="J2959" s="13" t="str">
        <f>IF($C2959="","",$H2959+$I2959)</f>
        <v/>
      </c>
      <c r="K2959" s="13" t="str">
        <f>IF($C2959="","",SUMIFS(Banque_Transactions!$E:$E,Banque_Transactions!$G:$G,$C2959&amp;"-"&amp;$B2959))</f>
        <v/>
      </c>
      <c r="L2959" s="13" t="str">
        <f>IF($C2959="","",$J2959-$K2959)</f>
        <v/>
      </c>
      <c r="M2959" t="str">
        <f>IF($C2959="","",IF($L2959&lt;=0,"Payé",IF($K2959=0,"Impayé","Partiel")))</f>
        <v/>
      </c>
    </row>
    <row r="2960" spans="1:13" ht="15">
      <c r="A2960" s="17"/>
      <c r="B2960" t="str">
        <f>IF($A2960="","",YEAR($A2960)*100+MONTH($A2960))</f>
        <v/>
      </c>
      <c r="D2960" t="str">
        <f>IF($C2960="","",VLOOKUP($C2960,Baux!$A:$K,2,FALSE))</f>
        <v/>
      </c>
      <c r="E2960" t="str">
        <f>IF($C2960="","",VLOOKUP(VLOOKUP($C2960,Baux!$A:$K,3,FALSE),Locataires!$A:$I,2,FALSE))</f>
        <v/>
      </c>
      <c r="F2960" t="str">
        <f>IF($C2960="","",VLOOKUP($C2960,Baux!$A:$K,8,FALSE))</f>
        <v/>
      </c>
      <c r="G2960" s="12" t="str">
        <f>IF(OR($A2960="",$F2960=""),"",DATE(YEAR($A2960),MONTH($A2960),$F2960))</f>
        <v/>
      </c>
      <c r="H2960" s="13" t="str">
        <f>IF($C2960="","",VLOOKUP($C2960,Baux!$A:$K,6,FALSE))</f>
        <v/>
      </c>
      <c r="I2960" s="13" t="str">
        <f>IF($C2960="","",VLOOKUP($C2960,Baux!$A:$K,7,FALSE))</f>
        <v/>
      </c>
      <c r="J2960" s="13" t="str">
        <f>IF($C2960="","",$H2960+$I2960)</f>
        <v/>
      </c>
      <c r="K2960" s="13" t="str">
        <f>IF($C2960="","",SUMIFS(Banque_Transactions!$E:$E,Banque_Transactions!$G:$G,$C2960&amp;"-"&amp;$B2960))</f>
        <v/>
      </c>
      <c r="L2960" s="13" t="str">
        <f>IF($C2960="","",$J2960-$K2960)</f>
        <v/>
      </c>
      <c r="M2960" t="str">
        <f>IF($C2960="","",IF($L2960&lt;=0,"Payé",IF($K2960=0,"Impayé","Partiel")))</f>
        <v/>
      </c>
    </row>
    <row r="2961" spans="1:13" ht="15">
      <c r="A2961" s="17"/>
      <c r="B2961" t="str">
        <f>IF($A2961="","",YEAR($A2961)*100+MONTH($A2961))</f>
        <v/>
      </c>
      <c r="D2961" t="str">
        <f>IF($C2961="","",VLOOKUP($C2961,Baux!$A:$K,2,FALSE))</f>
        <v/>
      </c>
      <c r="E2961" t="str">
        <f>IF($C2961="","",VLOOKUP(VLOOKUP($C2961,Baux!$A:$K,3,FALSE),Locataires!$A:$I,2,FALSE))</f>
        <v/>
      </c>
      <c r="F2961" t="str">
        <f>IF($C2961="","",VLOOKUP($C2961,Baux!$A:$K,8,FALSE))</f>
        <v/>
      </c>
      <c r="G2961" s="12" t="str">
        <f>IF(OR($A2961="",$F2961=""),"",DATE(YEAR($A2961),MONTH($A2961),$F2961))</f>
        <v/>
      </c>
      <c r="H2961" s="13" t="str">
        <f>IF($C2961="","",VLOOKUP($C2961,Baux!$A:$K,6,FALSE))</f>
        <v/>
      </c>
      <c r="I2961" s="13" t="str">
        <f>IF($C2961="","",VLOOKUP($C2961,Baux!$A:$K,7,FALSE))</f>
        <v/>
      </c>
      <c r="J2961" s="13" t="str">
        <f>IF($C2961="","",$H2961+$I2961)</f>
        <v/>
      </c>
      <c r="K2961" s="13" t="str">
        <f>IF($C2961="","",SUMIFS(Banque_Transactions!$E:$E,Banque_Transactions!$G:$G,$C2961&amp;"-"&amp;$B2961))</f>
        <v/>
      </c>
      <c r="L2961" s="13" t="str">
        <f>IF($C2961="","",$J2961-$K2961)</f>
        <v/>
      </c>
      <c r="M2961" t="str">
        <f>IF($C2961="","",IF($L2961&lt;=0,"Payé",IF($K2961=0,"Impayé","Partiel")))</f>
        <v/>
      </c>
    </row>
    <row r="2962" spans="1:13" ht="15">
      <c r="A2962" s="17"/>
      <c r="B2962" t="str">
        <f>IF($A2962="","",YEAR($A2962)*100+MONTH($A2962))</f>
        <v/>
      </c>
      <c r="D2962" t="str">
        <f>IF($C2962="","",VLOOKUP($C2962,Baux!$A:$K,2,FALSE))</f>
        <v/>
      </c>
      <c r="E2962" t="str">
        <f>IF($C2962="","",VLOOKUP(VLOOKUP($C2962,Baux!$A:$K,3,FALSE),Locataires!$A:$I,2,FALSE))</f>
        <v/>
      </c>
      <c r="F2962" t="str">
        <f>IF($C2962="","",VLOOKUP($C2962,Baux!$A:$K,8,FALSE))</f>
        <v/>
      </c>
      <c r="G2962" s="12" t="str">
        <f>IF(OR($A2962="",$F2962=""),"",DATE(YEAR($A2962),MONTH($A2962),$F2962))</f>
        <v/>
      </c>
      <c r="H2962" s="13" t="str">
        <f>IF($C2962="","",VLOOKUP($C2962,Baux!$A:$K,6,FALSE))</f>
        <v/>
      </c>
      <c r="I2962" s="13" t="str">
        <f>IF($C2962="","",VLOOKUP($C2962,Baux!$A:$K,7,FALSE))</f>
        <v/>
      </c>
      <c r="J2962" s="13" t="str">
        <f>IF($C2962="","",$H2962+$I2962)</f>
        <v/>
      </c>
      <c r="K2962" s="13" t="str">
        <f>IF($C2962="","",SUMIFS(Banque_Transactions!$E:$E,Banque_Transactions!$G:$G,$C2962&amp;"-"&amp;$B2962))</f>
        <v/>
      </c>
      <c r="L2962" s="13" t="str">
        <f>IF($C2962="","",$J2962-$K2962)</f>
        <v/>
      </c>
      <c r="M2962" t="str">
        <f>IF($C2962="","",IF($L2962&lt;=0,"Payé",IF($K2962=0,"Impayé","Partiel")))</f>
        <v/>
      </c>
    </row>
    <row r="2963" spans="1:13" ht="15">
      <c r="A2963" s="17"/>
      <c r="B2963" t="str">
        <f>IF($A2963="","",YEAR($A2963)*100+MONTH($A2963))</f>
        <v/>
      </c>
      <c r="D2963" t="str">
        <f>IF($C2963="","",VLOOKUP($C2963,Baux!$A:$K,2,FALSE))</f>
        <v/>
      </c>
      <c r="E2963" t="str">
        <f>IF($C2963="","",VLOOKUP(VLOOKUP($C2963,Baux!$A:$K,3,FALSE),Locataires!$A:$I,2,FALSE))</f>
        <v/>
      </c>
      <c r="F2963" t="str">
        <f>IF($C2963="","",VLOOKUP($C2963,Baux!$A:$K,8,FALSE))</f>
        <v/>
      </c>
      <c r="G2963" s="12" t="str">
        <f>IF(OR($A2963="",$F2963=""),"",DATE(YEAR($A2963),MONTH($A2963),$F2963))</f>
        <v/>
      </c>
      <c r="H2963" s="13" t="str">
        <f>IF($C2963="","",VLOOKUP($C2963,Baux!$A:$K,6,FALSE))</f>
        <v/>
      </c>
      <c r="I2963" s="13" t="str">
        <f>IF($C2963="","",VLOOKUP($C2963,Baux!$A:$K,7,FALSE))</f>
        <v/>
      </c>
      <c r="J2963" s="13" t="str">
        <f>IF($C2963="","",$H2963+$I2963)</f>
        <v/>
      </c>
      <c r="K2963" s="13" t="str">
        <f>IF($C2963="","",SUMIFS(Banque_Transactions!$E:$E,Banque_Transactions!$G:$G,$C2963&amp;"-"&amp;$B2963))</f>
        <v/>
      </c>
      <c r="L2963" s="13" t="str">
        <f>IF($C2963="","",$J2963-$K2963)</f>
        <v/>
      </c>
      <c r="M2963" t="str">
        <f>IF($C2963="","",IF($L2963&lt;=0,"Payé",IF($K2963=0,"Impayé","Partiel")))</f>
        <v/>
      </c>
    </row>
    <row r="2964" spans="1:13" ht="15">
      <c r="A2964" s="17"/>
      <c r="B2964" t="str">
        <f>IF($A2964="","",YEAR($A2964)*100+MONTH($A2964))</f>
        <v/>
      </c>
      <c r="D2964" t="str">
        <f>IF($C2964="","",VLOOKUP($C2964,Baux!$A:$K,2,FALSE))</f>
        <v/>
      </c>
      <c r="E2964" t="str">
        <f>IF($C2964="","",VLOOKUP(VLOOKUP($C2964,Baux!$A:$K,3,FALSE),Locataires!$A:$I,2,FALSE))</f>
        <v/>
      </c>
      <c r="F2964" t="str">
        <f>IF($C2964="","",VLOOKUP($C2964,Baux!$A:$K,8,FALSE))</f>
        <v/>
      </c>
      <c r="G2964" s="12" t="str">
        <f>IF(OR($A2964="",$F2964=""),"",DATE(YEAR($A2964),MONTH($A2964),$F2964))</f>
        <v/>
      </c>
      <c r="H2964" s="13" t="str">
        <f>IF($C2964="","",VLOOKUP($C2964,Baux!$A:$K,6,FALSE))</f>
        <v/>
      </c>
      <c r="I2964" s="13" t="str">
        <f>IF($C2964="","",VLOOKUP($C2964,Baux!$A:$K,7,FALSE))</f>
        <v/>
      </c>
      <c r="J2964" s="13" t="str">
        <f>IF($C2964="","",$H2964+$I2964)</f>
        <v/>
      </c>
      <c r="K2964" s="13" t="str">
        <f>IF($C2964="","",SUMIFS(Banque_Transactions!$E:$E,Banque_Transactions!$G:$G,$C2964&amp;"-"&amp;$B2964))</f>
        <v/>
      </c>
      <c r="L2964" s="13" t="str">
        <f>IF($C2964="","",$J2964-$K2964)</f>
        <v/>
      </c>
      <c r="M2964" t="str">
        <f>IF($C2964="","",IF($L2964&lt;=0,"Payé",IF($K2964=0,"Impayé","Partiel")))</f>
        <v/>
      </c>
    </row>
    <row r="2965" spans="1:13" ht="15">
      <c r="A2965" s="17"/>
      <c r="B2965" t="str">
        <f>IF($A2965="","",YEAR($A2965)*100+MONTH($A2965))</f>
        <v/>
      </c>
      <c r="D2965" t="str">
        <f>IF($C2965="","",VLOOKUP($C2965,Baux!$A:$K,2,FALSE))</f>
        <v/>
      </c>
      <c r="E2965" t="str">
        <f>IF($C2965="","",VLOOKUP(VLOOKUP($C2965,Baux!$A:$K,3,FALSE),Locataires!$A:$I,2,FALSE))</f>
        <v/>
      </c>
      <c r="F2965" t="str">
        <f>IF($C2965="","",VLOOKUP($C2965,Baux!$A:$K,8,FALSE))</f>
        <v/>
      </c>
      <c r="G2965" s="12" t="str">
        <f>IF(OR($A2965="",$F2965=""),"",DATE(YEAR($A2965),MONTH($A2965),$F2965))</f>
        <v/>
      </c>
      <c r="H2965" s="13" t="str">
        <f>IF($C2965="","",VLOOKUP($C2965,Baux!$A:$K,6,FALSE))</f>
        <v/>
      </c>
      <c r="I2965" s="13" t="str">
        <f>IF($C2965="","",VLOOKUP($C2965,Baux!$A:$K,7,FALSE))</f>
        <v/>
      </c>
      <c r="J2965" s="13" t="str">
        <f>IF($C2965="","",$H2965+$I2965)</f>
        <v/>
      </c>
      <c r="K2965" s="13" t="str">
        <f>IF($C2965="","",SUMIFS(Banque_Transactions!$E:$E,Banque_Transactions!$G:$G,$C2965&amp;"-"&amp;$B2965))</f>
        <v/>
      </c>
      <c r="L2965" s="13" t="str">
        <f>IF($C2965="","",$J2965-$K2965)</f>
        <v/>
      </c>
      <c r="M2965" t="str">
        <f>IF($C2965="","",IF($L2965&lt;=0,"Payé",IF($K2965=0,"Impayé","Partiel")))</f>
        <v/>
      </c>
    </row>
    <row r="2966" spans="1:13" ht="15">
      <c r="A2966" s="17"/>
      <c r="B2966" t="str">
        <f>IF($A2966="","",YEAR($A2966)*100+MONTH($A2966))</f>
        <v/>
      </c>
      <c r="D2966" t="str">
        <f>IF($C2966="","",VLOOKUP($C2966,Baux!$A:$K,2,FALSE))</f>
        <v/>
      </c>
      <c r="E2966" t="str">
        <f>IF($C2966="","",VLOOKUP(VLOOKUP($C2966,Baux!$A:$K,3,FALSE),Locataires!$A:$I,2,FALSE))</f>
        <v/>
      </c>
      <c r="F2966" t="str">
        <f>IF($C2966="","",VLOOKUP($C2966,Baux!$A:$K,8,FALSE))</f>
        <v/>
      </c>
      <c r="G2966" s="12" t="str">
        <f>IF(OR($A2966="",$F2966=""),"",DATE(YEAR($A2966),MONTH($A2966),$F2966))</f>
        <v/>
      </c>
      <c r="H2966" s="13" t="str">
        <f>IF($C2966="","",VLOOKUP($C2966,Baux!$A:$K,6,FALSE))</f>
        <v/>
      </c>
      <c r="I2966" s="13" t="str">
        <f>IF($C2966="","",VLOOKUP($C2966,Baux!$A:$K,7,FALSE))</f>
        <v/>
      </c>
      <c r="J2966" s="13" t="str">
        <f>IF($C2966="","",$H2966+$I2966)</f>
        <v/>
      </c>
      <c r="K2966" s="13" t="str">
        <f>IF($C2966="","",SUMIFS(Banque_Transactions!$E:$E,Banque_Transactions!$G:$G,$C2966&amp;"-"&amp;$B2966))</f>
        <v/>
      </c>
      <c r="L2966" s="13" t="str">
        <f>IF($C2966="","",$J2966-$K2966)</f>
        <v/>
      </c>
      <c r="M2966" t="str">
        <f>IF($C2966="","",IF($L2966&lt;=0,"Payé",IF($K2966=0,"Impayé","Partiel")))</f>
        <v/>
      </c>
    </row>
    <row r="2967" spans="1:13" ht="15">
      <c r="A2967" s="17"/>
      <c r="B2967" t="str">
        <f>IF($A2967="","",YEAR($A2967)*100+MONTH($A2967))</f>
        <v/>
      </c>
      <c r="D2967" t="str">
        <f>IF($C2967="","",VLOOKUP($C2967,Baux!$A:$K,2,FALSE))</f>
        <v/>
      </c>
      <c r="E2967" t="str">
        <f>IF($C2967="","",VLOOKUP(VLOOKUP($C2967,Baux!$A:$K,3,FALSE),Locataires!$A:$I,2,FALSE))</f>
        <v/>
      </c>
      <c r="F2967" t="str">
        <f>IF($C2967="","",VLOOKUP($C2967,Baux!$A:$K,8,FALSE))</f>
        <v/>
      </c>
      <c r="G2967" s="12" t="str">
        <f>IF(OR($A2967="",$F2967=""),"",DATE(YEAR($A2967),MONTH($A2967),$F2967))</f>
        <v/>
      </c>
      <c r="H2967" s="13" t="str">
        <f>IF($C2967="","",VLOOKUP($C2967,Baux!$A:$K,6,FALSE))</f>
        <v/>
      </c>
      <c r="I2967" s="13" t="str">
        <f>IF($C2967="","",VLOOKUP($C2967,Baux!$A:$K,7,FALSE))</f>
        <v/>
      </c>
      <c r="J2967" s="13" t="str">
        <f>IF($C2967="","",$H2967+$I2967)</f>
        <v/>
      </c>
      <c r="K2967" s="13" t="str">
        <f>IF($C2967="","",SUMIFS(Banque_Transactions!$E:$E,Banque_Transactions!$G:$G,$C2967&amp;"-"&amp;$B2967))</f>
        <v/>
      </c>
      <c r="L2967" s="13" t="str">
        <f>IF($C2967="","",$J2967-$K2967)</f>
        <v/>
      </c>
      <c r="M2967" t="str">
        <f>IF($C2967="","",IF($L2967&lt;=0,"Payé",IF($K2967=0,"Impayé","Partiel")))</f>
        <v/>
      </c>
    </row>
    <row r="2968" spans="1:13" ht="15">
      <c r="A2968" s="17"/>
      <c r="B2968" t="str">
        <f>IF($A2968="","",YEAR($A2968)*100+MONTH($A2968))</f>
        <v/>
      </c>
      <c r="D2968" t="str">
        <f>IF($C2968="","",VLOOKUP($C2968,Baux!$A:$K,2,FALSE))</f>
        <v/>
      </c>
      <c r="E2968" t="str">
        <f>IF($C2968="","",VLOOKUP(VLOOKUP($C2968,Baux!$A:$K,3,FALSE),Locataires!$A:$I,2,FALSE))</f>
        <v/>
      </c>
      <c r="F2968" t="str">
        <f>IF($C2968="","",VLOOKUP($C2968,Baux!$A:$K,8,FALSE))</f>
        <v/>
      </c>
      <c r="G2968" s="12" t="str">
        <f>IF(OR($A2968="",$F2968=""),"",DATE(YEAR($A2968),MONTH($A2968),$F2968))</f>
        <v/>
      </c>
      <c r="H2968" s="13" t="str">
        <f>IF($C2968="","",VLOOKUP($C2968,Baux!$A:$K,6,FALSE))</f>
        <v/>
      </c>
      <c r="I2968" s="13" t="str">
        <f>IF($C2968="","",VLOOKUP($C2968,Baux!$A:$K,7,FALSE))</f>
        <v/>
      </c>
      <c r="J2968" s="13" t="str">
        <f>IF($C2968="","",$H2968+$I2968)</f>
        <v/>
      </c>
      <c r="K2968" s="13" t="str">
        <f>IF($C2968="","",SUMIFS(Banque_Transactions!$E:$E,Banque_Transactions!$G:$G,$C2968&amp;"-"&amp;$B2968))</f>
        <v/>
      </c>
      <c r="L2968" s="13" t="str">
        <f>IF($C2968="","",$J2968-$K2968)</f>
        <v/>
      </c>
      <c r="M2968" t="str">
        <f>IF($C2968="","",IF($L2968&lt;=0,"Payé",IF($K2968=0,"Impayé","Partiel")))</f>
        <v/>
      </c>
    </row>
    <row r="2969" spans="1:13" ht="15">
      <c r="A2969" s="17"/>
      <c r="B2969" t="str">
        <f>IF($A2969="","",YEAR($A2969)*100+MONTH($A2969))</f>
        <v/>
      </c>
      <c r="D2969" t="str">
        <f>IF($C2969="","",VLOOKUP($C2969,Baux!$A:$K,2,FALSE))</f>
        <v/>
      </c>
      <c r="E2969" t="str">
        <f>IF($C2969="","",VLOOKUP(VLOOKUP($C2969,Baux!$A:$K,3,FALSE),Locataires!$A:$I,2,FALSE))</f>
        <v/>
      </c>
      <c r="F2969" t="str">
        <f>IF($C2969="","",VLOOKUP($C2969,Baux!$A:$K,8,FALSE))</f>
        <v/>
      </c>
      <c r="G2969" s="12" t="str">
        <f>IF(OR($A2969="",$F2969=""),"",DATE(YEAR($A2969),MONTH($A2969),$F2969))</f>
        <v/>
      </c>
      <c r="H2969" s="13" t="str">
        <f>IF($C2969="","",VLOOKUP($C2969,Baux!$A:$K,6,FALSE))</f>
        <v/>
      </c>
      <c r="I2969" s="13" t="str">
        <f>IF($C2969="","",VLOOKUP($C2969,Baux!$A:$K,7,FALSE))</f>
        <v/>
      </c>
      <c r="J2969" s="13" t="str">
        <f>IF($C2969="","",$H2969+$I2969)</f>
        <v/>
      </c>
      <c r="K2969" s="13" t="str">
        <f>IF($C2969="","",SUMIFS(Banque_Transactions!$E:$E,Banque_Transactions!$G:$G,$C2969&amp;"-"&amp;$B2969))</f>
        <v/>
      </c>
      <c r="L2969" s="13" t="str">
        <f>IF($C2969="","",$J2969-$K2969)</f>
        <v/>
      </c>
      <c r="M2969" t="str">
        <f>IF($C2969="","",IF($L2969&lt;=0,"Payé",IF($K2969=0,"Impayé","Partiel")))</f>
        <v/>
      </c>
    </row>
    <row r="2970" spans="1:13" ht="15">
      <c r="A2970" s="17"/>
      <c r="B2970" t="str">
        <f>IF($A2970="","",YEAR($A2970)*100+MONTH($A2970))</f>
        <v/>
      </c>
      <c r="D2970" t="str">
        <f>IF($C2970="","",VLOOKUP($C2970,Baux!$A:$K,2,FALSE))</f>
        <v/>
      </c>
      <c r="E2970" t="str">
        <f>IF($C2970="","",VLOOKUP(VLOOKUP($C2970,Baux!$A:$K,3,FALSE),Locataires!$A:$I,2,FALSE))</f>
        <v/>
      </c>
      <c r="F2970" t="str">
        <f>IF($C2970="","",VLOOKUP($C2970,Baux!$A:$K,8,FALSE))</f>
        <v/>
      </c>
      <c r="G2970" s="12" t="str">
        <f>IF(OR($A2970="",$F2970=""),"",DATE(YEAR($A2970),MONTH($A2970),$F2970))</f>
        <v/>
      </c>
      <c r="H2970" s="13" t="str">
        <f>IF($C2970="","",VLOOKUP($C2970,Baux!$A:$K,6,FALSE))</f>
        <v/>
      </c>
      <c r="I2970" s="13" t="str">
        <f>IF($C2970="","",VLOOKUP($C2970,Baux!$A:$K,7,FALSE))</f>
        <v/>
      </c>
      <c r="J2970" s="13" t="str">
        <f>IF($C2970="","",$H2970+$I2970)</f>
        <v/>
      </c>
      <c r="K2970" s="13" t="str">
        <f>IF($C2970="","",SUMIFS(Banque_Transactions!$E:$E,Banque_Transactions!$G:$G,$C2970&amp;"-"&amp;$B2970))</f>
        <v/>
      </c>
      <c r="L2970" s="13" t="str">
        <f>IF($C2970="","",$J2970-$K2970)</f>
        <v/>
      </c>
      <c r="M2970" t="str">
        <f>IF($C2970="","",IF($L2970&lt;=0,"Payé",IF($K2970=0,"Impayé","Partiel")))</f>
        <v/>
      </c>
    </row>
    <row r="2971" spans="1:13" ht="15">
      <c r="A2971" s="17"/>
      <c r="B2971" t="str">
        <f>IF($A2971="","",YEAR($A2971)*100+MONTH($A2971))</f>
        <v/>
      </c>
      <c r="D2971" t="str">
        <f>IF($C2971="","",VLOOKUP($C2971,Baux!$A:$K,2,FALSE))</f>
        <v/>
      </c>
      <c r="E2971" t="str">
        <f>IF($C2971="","",VLOOKUP(VLOOKUP($C2971,Baux!$A:$K,3,FALSE),Locataires!$A:$I,2,FALSE))</f>
        <v/>
      </c>
      <c r="F2971" t="str">
        <f>IF($C2971="","",VLOOKUP($C2971,Baux!$A:$K,8,FALSE))</f>
        <v/>
      </c>
      <c r="G2971" s="12" t="str">
        <f>IF(OR($A2971="",$F2971=""),"",DATE(YEAR($A2971),MONTH($A2971),$F2971))</f>
        <v/>
      </c>
      <c r="H2971" s="13" t="str">
        <f>IF($C2971="","",VLOOKUP($C2971,Baux!$A:$K,6,FALSE))</f>
        <v/>
      </c>
      <c r="I2971" s="13" t="str">
        <f>IF($C2971="","",VLOOKUP($C2971,Baux!$A:$K,7,FALSE))</f>
        <v/>
      </c>
      <c r="J2971" s="13" t="str">
        <f>IF($C2971="","",$H2971+$I2971)</f>
        <v/>
      </c>
      <c r="K2971" s="13" t="str">
        <f>IF($C2971="","",SUMIFS(Banque_Transactions!$E:$E,Banque_Transactions!$G:$G,$C2971&amp;"-"&amp;$B2971))</f>
        <v/>
      </c>
      <c r="L2971" s="13" t="str">
        <f>IF($C2971="","",$J2971-$K2971)</f>
        <v/>
      </c>
      <c r="M2971" t="str">
        <f>IF($C2971="","",IF($L2971&lt;=0,"Payé",IF($K2971=0,"Impayé","Partiel")))</f>
        <v/>
      </c>
    </row>
    <row r="2972" spans="1:13" ht="15">
      <c r="A2972" s="17"/>
      <c r="B2972" t="str">
        <f>IF($A2972="","",YEAR($A2972)*100+MONTH($A2972))</f>
        <v/>
      </c>
      <c r="D2972" t="str">
        <f>IF($C2972="","",VLOOKUP($C2972,Baux!$A:$K,2,FALSE))</f>
        <v/>
      </c>
      <c r="E2972" t="str">
        <f>IF($C2972="","",VLOOKUP(VLOOKUP($C2972,Baux!$A:$K,3,FALSE),Locataires!$A:$I,2,FALSE))</f>
        <v/>
      </c>
      <c r="F2972" t="str">
        <f>IF($C2972="","",VLOOKUP($C2972,Baux!$A:$K,8,FALSE))</f>
        <v/>
      </c>
      <c r="G2972" s="12" t="str">
        <f>IF(OR($A2972="",$F2972=""),"",DATE(YEAR($A2972),MONTH($A2972),$F2972))</f>
        <v/>
      </c>
      <c r="H2972" s="13" t="str">
        <f>IF($C2972="","",VLOOKUP($C2972,Baux!$A:$K,6,FALSE))</f>
        <v/>
      </c>
      <c r="I2972" s="13" t="str">
        <f>IF($C2972="","",VLOOKUP($C2972,Baux!$A:$K,7,FALSE))</f>
        <v/>
      </c>
      <c r="J2972" s="13" t="str">
        <f>IF($C2972="","",$H2972+$I2972)</f>
        <v/>
      </c>
      <c r="K2972" s="13" t="str">
        <f>IF($C2972="","",SUMIFS(Banque_Transactions!$E:$E,Banque_Transactions!$G:$G,$C2972&amp;"-"&amp;$B2972))</f>
        <v/>
      </c>
      <c r="L2972" s="13" t="str">
        <f>IF($C2972="","",$J2972-$K2972)</f>
        <v/>
      </c>
      <c r="M2972" t="str">
        <f>IF($C2972="","",IF($L2972&lt;=0,"Payé",IF($K2972=0,"Impayé","Partiel")))</f>
        <v/>
      </c>
    </row>
    <row r="2973" spans="1:13" ht="15">
      <c r="A2973" s="17"/>
      <c r="B2973" t="str">
        <f>IF($A2973="","",YEAR($A2973)*100+MONTH($A2973))</f>
        <v/>
      </c>
      <c r="D2973" t="str">
        <f>IF($C2973="","",VLOOKUP($C2973,Baux!$A:$K,2,FALSE))</f>
        <v/>
      </c>
      <c r="E2973" t="str">
        <f>IF($C2973="","",VLOOKUP(VLOOKUP($C2973,Baux!$A:$K,3,FALSE),Locataires!$A:$I,2,FALSE))</f>
        <v/>
      </c>
      <c r="F2973" t="str">
        <f>IF($C2973="","",VLOOKUP($C2973,Baux!$A:$K,8,FALSE))</f>
        <v/>
      </c>
      <c r="G2973" s="12" t="str">
        <f>IF(OR($A2973="",$F2973=""),"",DATE(YEAR($A2973),MONTH($A2973),$F2973))</f>
        <v/>
      </c>
      <c r="H2973" s="13" t="str">
        <f>IF($C2973="","",VLOOKUP($C2973,Baux!$A:$K,6,FALSE))</f>
        <v/>
      </c>
      <c r="I2973" s="13" t="str">
        <f>IF($C2973="","",VLOOKUP($C2973,Baux!$A:$K,7,FALSE))</f>
        <v/>
      </c>
      <c r="J2973" s="13" t="str">
        <f>IF($C2973="","",$H2973+$I2973)</f>
        <v/>
      </c>
      <c r="K2973" s="13" t="str">
        <f>IF($C2973="","",SUMIFS(Banque_Transactions!$E:$E,Banque_Transactions!$G:$G,$C2973&amp;"-"&amp;$B2973))</f>
        <v/>
      </c>
      <c r="L2973" s="13" t="str">
        <f>IF($C2973="","",$J2973-$K2973)</f>
        <v/>
      </c>
      <c r="M2973" t="str">
        <f>IF($C2973="","",IF($L2973&lt;=0,"Payé",IF($K2973=0,"Impayé","Partiel")))</f>
        <v/>
      </c>
    </row>
    <row r="2974" spans="1:13" ht="15">
      <c r="A2974" s="17"/>
      <c r="B2974" t="str">
        <f>IF($A2974="","",YEAR($A2974)*100+MONTH($A2974))</f>
        <v/>
      </c>
      <c r="D2974" t="str">
        <f>IF($C2974="","",VLOOKUP($C2974,Baux!$A:$K,2,FALSE))</f>
        <v/>
      </c>
      <c r="E2974" t="str">
        <f>IF($C2974="","",VLOOKUP(VLOOKUP($C2974,Baux!$A:$K,3,FALSE),Locataires!$A:$I,2,FALSE))</f>
        <v/>
      </c>
      <c r="F2974" t="str">
        <f>IF($C2974="","",VLOOKUP($C2974,Baux!$A:$K,8,FALSE))</f>
        <v/>
      </c>
      <c r="G2974" s="12" t="str">
        <f>IF(OR($A2974="",$F2974=""),"",DATE(YEAR($A2974),MONTH($A2974),$F2974))</f>
        <v/>
      </c>
      <c r="H2974" s="13" t="str">
        <f>IF($C2974="","",VLOOKUP($C2974,Baux!$A:$K,6,FALSE))</f>
        <v/>
      </c>
      <c r="I2974" s="13" t="str">
        <f>IF($C2974="","",VLOOKUP($C2974,Baux!$A:$K,7,FALSE))</f>
        <v/>
      </c>
      <c r="J2974" s="13" t="str">
        <f>IF($C2974="","",$H2974+$I2974)</f>
        <v/>
      </c>
      <c r="K2974" s="13" t="str">
        <f>IF($C2974="","",SUMIFS(Banque_Transactions!$E:$E,Banque_Transactions!$G:$G,$C2974&amp;"-"&amp;$B2974))</f>
        <v/>
      </c>
      <c r="L2974" s="13" t="str">
        <f>IF($C2974="","",$J2974-$K2974)</f>
        <v/>
      </c>
      <c r="M2974" t="str">
        <f>IF($C2974="","",IF($L2974&lt;=0,"Payé",IF($K2974=0,"Impayé","Partiel")))</f>
        <v/>
      </c>
    </row>
    <row r="2975" spans="1:13" ht="15">
      <c r="A2975" s="17"/>
      <c r="B2975" t="str">
        <f>IF($A2975="","",YEAR($A2975)*100+MONTH($A2975))</f>
        <v/>
      </c>
      <c r="D2975" t="str">
        <f>IF($C2975="","",VLOOKUP($C2975,Baux!$A:$K,2,FALSE))</f>
        <v/>
      </c>
      <c r="E2975" t="str">
        <f>IF($C2975="","",VLOOKUP(VLOOKUP($C2975,Baux!$A:$K,3,FALSE),Locataires!$A:$I,2,FALSE))</f>
        <v/>
      </c>
      <c r="F2975" t="str">
        <f>IF($C2975="","",VLOOKUP($C2975,Baux!$A:$K,8,FALSE))</f>
        <v/>
      </c>
      <c r="G2975" s="12" t="str">
        <f>IF(OR($A2975="",$F2975=""),"",DATE(YEAR($A2975),MONTH($A2975),$F2975))</f>
        <v/>
      </c>
      <c r="H2975" s="13" t="str">
        <f>IF($C2975="","",VLOOKUP($C2975,Baux!$A:$K,6,FALSE))</f>
        <v/>
      </c>
      <c r="I2975" s="13" t="str">
        <f>IF($C2975="","",VLOOKUP($C2975,Baux!$A:$K,7,FALSE))</f>
        <v/>
      </c>
      <c r="J2975" s="13" t="str">
        <f>IF($C2975="","",$H2975+$I2975)</f>
        <v/>
      </c>
      <c r="K2975" s="13" t="str">
        <f>IF($C2975="","",SUMIFS(Banque_Transactions!$E:$E,Banque_Transactions!$G:$G,$C2975&amp;"-"&amp;$B2975))</f>
        <v/>
      </c>
      <c r="L2975" s="13" t="str">
        <f>IF($C2975="","",$J2975-$K2975)</f>
        <v/>
      </c>
      <c r="M2975" t="str">
        <f>IF($C2975="","",IF($L2975&lt;=0,"Payé",IF($K2975=0,"Impayé","Partiel")))</f>
        <v/>
      </c>
    </row>
    <row r="2976" spans="1:13" ht="15">
      <c r="A2976" s="17"/>
      <c r="B2976" t="str">
        <f>IF($A2976="","",YEAR($A2976)*100+MONTH($A2976))</f>
        <v/>
      </c>
      <c r="D2976" t="str">
        <f>IF($C2976="","",VLOOKUP($C2976,Baux!$A:$K,2,FALSE))</f>
        <v/>
      </c>
      <c r="E2976" t="str">
        <f>IF($C2976="","",VLOOKUP(VLOOKUP($C2976,Baux!$A:$K,3,FALSE),Locataires!$A:$I,2,FALSE))</f>
        <v/>
      </c>
      <c r="F2976" t="str">
        <f>IF($C2976="","",VLOOKUP($C2976,Baux!$A:$K,8,FALSE))</f>
        <v/>
      </c>
      <c r="G2976" s="12" t="str">
        <f>IF(OR($A2976="",$F2976=""),"",DATE(YEAR($A2976),MONTH($A2976),$F2976))</f>
        <v/>
      </c>
      <c r="H2976" s="13" t="str">
        <f>IF($C2976="","",VLOOKUP($C2976,Baux!$A:$K,6,FALSE))</f>
        <v/>
      </c>
      <c r="I2976" s="13" t="str">
        <f>IF($C2976="","",VLOOKUP($C2976,Baux!$A:$K,7,FALSE))</f>
        <v/>
      </c>
      <c r="J2976" s="13" t="str">
        <f>IF($C2976="","",$H2976+$I2976)</f>
        <v/>
      </c>
      <c r="K2976" s="13" t="str">
        <f>IF($C2976="","",SUMIFS(Banque_Transactions!$E:$E,Banque_Transactions!$G:$G,$C2976&amp;"-"&amp;$B2976))</f>
        <v/>
      </c>
      <c r="L2976" s="13" t="str">
        <f>IF($C2976="","",$J2976-$K2976)</f>
        <v/>
      </c>
      <c r="M2976" t="str">
        <f>IF($C2976="","",IF($L2976&lt;=0,"Payé",IF($K2976=0,"Impayé","Partiel")))</f>
        <v/>
      </c>
    </row>
    <row r="2977" spans="1:13" ht="15">
      <c r="A2977" s="17"/>
      <c r="B2977" t="str">
        <f>IF($A2977="","",YEAR($A2977)*100+MONTH($A2977))</f>
        <v/>
      </c>
      <c r="D2977" t="str">
        <f>IF($C2977="","",VLOOKUP($C2977,Baux!$A:$K,2,FALSE))</f>
        <v/>
      </c>
      <c r="E2977" t="str">
        <f>IF($C2977="","",VLOOKUP(VLOOKUP($C2977,Baux!$A:$K,3,FALSE),Locataires!$A:$I,2,FALSE))</f>
        <v/>
      </c>
      <c r="F2977" t="str">
        <f>IF($C2977="","",VLOOKUP($C2977,Baux!$A:$K,8,FALSE))</f>
        <v/>
      </c>
      <c r="G2977" s="12" t="str">
        <f>IF(OR($A2977="",$F2977=""),"",DATE(YEAR($A2977),MONTH($A2977),$F2977))</f>
        <v/>
      </c>
      <c r="H2977" s="13" t="str">
        <f>IF($C2977="","",VLOOKUP($C2977,Baux!$A:$K,6,FALSE))</f>
        <v/>
      </c>
      <c r="I2977" s="13" t="str">
        <f>IF($C2977="","",VLOOKUP($C2977,Baux!$A:$K,7,FALSE))</f>
        <v/>
      </c>
      <c r="J2977" s="13" t="str">
        <f>IF($C2977="","",$H2977+$I2977)</f>
        <v/>
      </c>
      <c r="K2977" s="13" t="str">
        <f>IF($C2977="","",SUMIFS(Banque_Transactions!$E:$E,Banque_Transactions!$G:$G,$C2977&amp;"-"&amp;$B2977))</f>
        <v/>
      </c>
      <c r="L2977" s="13" t="str">
        <f>IF($C2977="","",$J2977-$K2977)</f>
        <v/>
      </c>
      <c r="M2977" t="str">
        <f>IF($C2977="","",IF($L2977&lt;=0,"Payé",IF($K2977=0,"Impayé","Partiel")))</f>
        <v/>
      </c>
    </row>
    <row r="2978" spans="1:13" ht="15">
      <c r="A2978" s="17"/>
      <c r="B2978" t="str">
        <f>IF($A2978="","",YEAR($A2978)*100+MONTH($A2978))</f>
        <v/>
      </c>
      <c r="D2978" t="str">
        <f>IF($C2978="","",VLOOKUP($C2978,Baux!$A:$K,2,FALSE))</f>
        <v/>
      </c>
      <c r="E2978" t="str">
        <f>IF($C2978="","",VLOOKUP(VLOOKUP($C2978,Baux!$A:$K,3,FALSE),Locataires!$A:$I,2,FALSE))</f>
        <v/>
      </c>
      <c r="F2978" t="str">
        <f>IF($C2978="","",VLOOKUP($C2978,Baux!$A:$K,8,FALSE))</f>
        <v/>
      </c>
      <c r="G2978" s="12" t="str">
        <f>IF(OR($A2978="",$F2978=""),"",DATE(YEAR($A2978),MONTH($A2978),$F2978))</f>
        <v/>
      </c>
      <c r="H2978" s="13" t="str">
        <f>IF($C2978="","",VLOOKUP($C2978,Baux!$A:$K,6,FALSE))</f>
        <v/>
      </c>
      <c r="I2978" s="13" t="str">
        <f>IF($C2978="","",VLOOKUP($C2978,Baux!$A:$K,7,FALSE))</f>
        <v/>
      </c>
      <c r="J2978" s="13" t="str">
        <f>IF($C2978="","",$H2978+$I2978)</f>
        <v/>
      </c>
      <c r="K2978" s="13" t="str">
        <f>IF($C2978="","",SUMIFS(Banque_Transactions!$E:$E,Banque_Transactions!$G:$G,$C2978&amp;"-"&amp;$B2978))</f>
        <v/>
      </c>
      <c r="L2978" s="13" t="str">
        <f>IF($C2978="","",$J2978-$K2978)</f>
        <v/>
      </c>
      <c r="M2978" t="str">
        <f>IF($C2978="","",IF($L2978&lt;=0,"Payé",IF($K2978=0,"Impayé","Partiel")))</f>
        <v/>
      </c>
    </row>
    <row r="2979" spans="1:13" ht="15">
      <c r="A2979" s="17"/>
      <c r="B2979" t="str">
        <f>IF($A2979="","",YEAR($A2979)*100+MONTH($A2979))</f>
        <v/>
      </c>
      <c r="D2979" t="str">
        <f>IF($C2979="","",VLOOKUP($C2979,Baux!$A:$K,2,FALSE))</f>
        <v/>
      </c>
      <c r="E2979" t="str">
        <f>IF($C2979="","",VLOOKUP(VLOOKUP($C2979,Baux!$A:$K,3,FALSE),Locataires!$A:$I,2,FALSE))</f>
        <v/>
      </c>
      <c r="F2979" t="str">
        <f>IF($C2979="","",VLOOKUP($C2979,Baux!$A:$K,8,FALSE))</f>
        <v/>
      </c>
      <c r="G2979" s="12" t="str">
        <f>IF(OR($A2979="",$F2979=""),"",DATE(YEAR($A2979),MONTH($A2979),$F2979))</f>
        <v/>
      </c>
      <c r="H2979" s="13" t="str">
        <f>IF($C2979="","",VLOOKUP($C2979,Baux!$A:$K,6,FALSE))</f>
        <v/>
      </c>
      <c r="I2979" s="13" t="str">
        <f>IF($C2979="","",VLOOKUP($C2979,Baux!$A:$K,7,FALSE))</f>
        <v/>
      </c>
      <c r="J2979" s="13" t="str">
        <f>IF($C2979="","",$H2979+$I2979)</f>
        <v/>
      </c>
      <c r="K2979" s="13" t="str">
        <f>IF($C2979="","",SUMIFS(Banque_Transactions!$E:$E,Banque_Transactions!$G:$G,$C2979&amp;"-"&amp;$B2979))</f>
        <v/>
      </c>
      <c r="L2979" s="13" t="str">
        <f>IF($C2979="","",$J2979-$K2979)</f>
        <v/>
      </c>
      <c r="M2979" t="str">
        <f>IF($C2979="","",IF($L2979&lt;=0,"Payé",IF($K2979=0,"Impayé","Partiel")))</f>
        <v/>
      </c>
    </row>
    <row r="2980" spans="1:13" ht="15">
      <c r="A2980" s="17"/>
      <c r="B2980" t="str">
        <f>IF($A2980="","",YEAR($A2980)*100+MONTH($A2980))</f>
        <v/>
      </c>
      <c r="D2980" t="str">
        <f>IF($C2980="","",VLOOKUP($C2980,Baux!$A:$K,2,FALSE))</f>
        <v/>
      </c>
      <c r="E2980" t="str">
        <f>IF($C2980="","",VLOOKUP(VLOOKUP($C2980,Baux!$A:$K,3,FALSE),Locataires!$A:$I,2,FALSE))</f>
        <v/>
      </c>
      <c r="F2980" t="str">
        <f>IF($C2980="","",VLOOKUP($C2980,Baux!$A:$K,8,FALSE))</f>
        <v/>
      </c>
      <c r="G2980" s="12" t="str">
        <f>IF(OR($A2980="",$F2980=""),"",DATE(YEAR($A2980),MONTH($A2980),$F2980))</f>
        <v/>
      </c>
      <c r="H2980" s="13" t="str">
        <f>IF($C2980="","",VLOOKUP($C2980,Baux!$A:$K,6,FALSE))</f>
        <v/>
      </c>
      <c r="I2980" s="13" t="str">
        <f>IF($C2980="","",VLOOKUP($C2980,Baux!$A:$K,7,FALSE))</f>
        <v/>
      </c>
      <c r="J2980" s="13" t="str">
        <f>IF($C2980="","",$H2980+$I2980)</f>
        <v/>
      </c>
      <c r="K2980" s="13" t="str">
        <f>IF($C2980="","",SUMIFS(Banque_Transactions!$E:$E,Banque_Transactions!$G:$G,$C2980&amp;"-"&amp;$B2980))</f>
        <v/>
      </c>
      <c r="L2980" s="13" t="str">
        <f>IF($C2980="","",$J2980-$K2980)</f>
        <v/>
      </c>
      <c r="M2980" t="str">
        <f>IF($C2980="","",IF($L2980&lt;=0,"Payé",IF($K2980=0,"Impayé","Partiel")))</f>
        <v/>
      </c>
    </row>
    <row r="2981" spans="1:13" ht="15">
      <c r="A2981" s="17"/>
      <c r="B2981" t="str">
        <f>IF($A2981="","",YEAR($A2981)*100+MONTH($A2981))</f>
        <v/>
      </c>
      <c r="D2981" t="str">
        <f>IF($C2981="","",VLOOKUP($C2981,Baux!$A:$K,2,FALSE))</f>
        <v/>
      </c>
      <c r="E2981" t="str">
        <f>IF($C2981="","",VLOOKUP(VLOOKUP($C2981,Baux!$A:$K,3,FALSE),Locataires!$A:$I,2,FALSE))</f>
        <v/>
      </c>
      <c r="F2981" t="str">
        <f>IF($C2981="","",VLOOKUP($C2981,Baux!$A:$K,8,FALSE))</f>
        <v/>
      </c>
      <c r="G2981" s="12" t="str">
        <f>IF(OR($A2981="",$F2981=""),"",DATE(YEAR($A2981),MONTH($A2981),$F2981))</f>
        <v/>
      </c>
      <c r="H2981" s="13" t="str">
        <f>IF($C2981="","",VLOOKUP($C2981,Baux!$A:$K,6,FALSE))</f>
        <v/>
      </c>
      <c r="I2981" s="13" t="str">
        <f>IF($C2981="","",VLOOKUP($C2981,Baux!$A:$K,7,FALSE))</f>
        <v/>
      </c>
      <c r="J2981" s="13" t="str">
        <f>IF($C2981="","",$H2981+$I2981)</f>
        <v/>
      </c>
      <c r="K2981" s="13" t="str">
        <f>IF($C2981="","",SUMIFS(Banque_Transactions!$E:$E,Banque_Transactions!$G:$G,$C2981&amp;"-"&amp;$B2981))</f>
        <v/>
      </c>
      <c r="L2981" s="13" t="str">
        <f>IF($C2981="","",$J2981-$K2981)</f>
        <v/>
      </c>
      <c r="M2981" t="str">
        <f>IF($C2981="","",IF($L2981&lt;=0,"Payé",IF($K2981=0,"Impayé","Partiel")))</f>
        <v/>
      </c>
    </row>
    <row r="2982" spans="1:13" ht="15">
      <c r="A2982" s="17"/>
      <c r="B2982" t="str">
        <f>IF($A2982="","",YEAR($A2982)*100+MONTH($A2982))</f>
        <v/>
      </c>
      <c r="D2982" t="str">
        <f>IF($C2982="","",VLOOKUP($C2982,Baux!$A:$K,2,FALSE))</f>
        <v/>
      </c>
      <c r="E2982" t="str">
        <f>IF($C2982="","",VLOOKUP(VLOOKUP($C2982,Baux!$A:$K,3,FALSE),Locataires!$A:$I,2,FALSE))</f>
        <v/>
      </c>
      <c r="F2982" t="str">
        <f>IF($C2982="","",VLOOKUP($C2982,Baux!$A:$K,8,FALSE))</f>
        <v/>
      </c>
      <c r="G2982" s="12" t="str">
        <f>IF(OR($A2982="",$F2982=""),"",DATE(YEAR($A2982),MONTH($A2982),$F2982))</f>
        <v/>
      </c>
      <c r="H2982" s="13" t="str">
        <f>IF($C2982="","",VLOOKUP($C2982,Baux!$A:$K,6,FALSE))</f>
        <v/>
      </c>
      <c r="I2982" s="13" t="str">
        <f>IF($C2982="","",VLOOKUP($C2982,Baux!$A:$K,7,FALSE))</f>
        <v/>
      </c>
      <c r="J2982" s="13" t="str">
        <f>IF($C2982="","",$H2982+$I2982)</f>
        <v/>
      </c>
      <c r="K2982" s="13" t="str">
        <f>IF($C2982="","",SUMIFS(Banque_Transactions!$E:$E,Banque_Transactions!$G:$G,$C2982&amp;"-"&amp;$B2982))</f>
        <v/>
      </c>
      <c r="L2982" s="13" t="str">
        <f>IF($C2982="","",$J2982-$K2982)</f>
        <v/>
      </c>
      <c r="M2982" t="str">
        <f>IF($C2982="","",IF($L2982&lt;=0,"Payé",IF($K2982=0,"Impayé","Partiel")))</f>
        <v/>
      </c>
    </row>
    <row r="2983" spans="1:13" ht="15">
      <c r="A2983" s="17"/>
      <c r="B2983" t="str">
        <f>IF($A2983="","",YEAR($A2983)*100+MONTH($A2983))</f>
        <v/>
      </c>
      <c r="D2983" t="str">
        <f>IF($C2983="","",VLOOKUP($C2983,Baux!$A:$K,2,FALSE))</f>
        <v/>
      </c>
      <c r="E2983" t="str">
        <f>IF($C2983="","",VLOOKUP(VLOOKUP($C2983,Baux!$A:$K,3,FALSE),Locataires!$A:$I,2,FALSE))</f>
        <v/>
      </c>
      <c r="F2983" t="str">
        <f>IF($C2983="","",VLOOKUP($C2983,Baux!$A:$K,8,FALSE))</f>
        <v/>
      </c>
      <c r="G2983" s="12" t="str">
        <f>IF(OR($A2983="",$F2983=""),"",DATE(YEAR($A2983),MONTH($A2983),$F2983))</f>
        <v/>
      </c>
      <c r="H2983" s="13" t="str">
        <f>IF($C2983="","",VLOOKUP($C2983,Baux!$A:$K,6,FALSE))</f>
        <v/>
      </c>
      <c r="I2983" s="13" t="str">
        <f>IF($C2983="","",VLOOKUP($C2983,Baux!$A:$K,7,FALSE))</f>
        <v/>
      </c>
      <c r="J2983" s="13" t="str">
        <f>IF($C2983="","",$H2983+$I2983)</f>
        <v/>
      </c>
      <c r="K2983" s="13" t="str">
        <f>IF($C2983="","",SUMIFS(Banque_Transactions!$E:$E,Banque_Transactions!$G:$G,$C2983&amp;"-"&amp;$B2983))</f>
        <v/>
      </c>
      <c r="L2983" s="13" t="str">
        <f>IF($C2983="","",$J2983-$K2983)</f>
        <v/>
      </c>
      <c r="M2983" t="str">
        <f>IF($C2983="","",IF($L2983&lt;=0,"Payé",IF($K2983=0,"Impayé","Partiel")))</f>
        <v/>
      </c>
    </row>
    <row r="2984" spans="1:13" ht="15">
      <c r="A2984" s="17"/>
      <c r="B2984" t="str">
        <f>IF($A2984="","",YEAR($A2984)*100+MONTH($A2984))</f>
        <v/>
      </c>
      <c r="D2984" t="str">
        <f>IF($C2984="","",VLOOKUP($C2984,Baux!$A:$K,2,FALSE))</f>
        <v/>
      </c>
      <c r="E2984" t="str">
        <f>IF($C2984="","",VLOOKUP(VLOOKUP($C2984,Baux!$A:$K,3,FALSE),Locataires!$A:$I,2,FALSE))</f>
        <v/>
      </c>
      <c r="F2984" t="str">
        <f>IF($C2984="","",VLOOKUP($C2984,Baux!$A:$K,8,FALSE))</f>
        <v/>
      </c>
      <c r="G2984" s="12" t="str">
        <f>IF(OR($A2984="",$F2984=""),"",DATE(YEAR($A2984),MONTH($A2984),$F2984))</f>
        <v/>
      </c>
      <c r="H2984" s="13" t="str">
        <f>IF($C2984="","",VLOOKUP($C2984,Baux!$A:$K,6,FALSE))</f>
        <v/>
      </c>
      <c r="I2984" s="13" t="str">
        <f>IF($C2984="","",VLOOKUP($C2984,Baux!$A:$K,7,FALSE))</f>
        <v/>
      </c>
      <c r="J2984" s="13" t="str">
        <f>IF($C2984="","",$H2984+$I2984)</f>
        <v/>
      </c>
      <c r="K2984" s="13" t="str">
        <f>IF($C2984="","",SUMIFS(Banque_Transactions!$E:$E,Banque_Transactions!$G:$G,$C2984&amp;"-"&amp;$B2984))</f>
        <v/>
      </c>
      <c r="L2984" s="13" t="str">
        <f>IF($C2984="","",$J2984-$K2984)</f>
        <v/>
      </c>
      <c r="M2984" t="str">
        <f>IF($C2984="","",IF($L2984&lt;=0,"Payé",IF($K2984=0,"Impayé","Partiel")))</f>
        <v/>
      </c>
    </row>
    <row r="2985" spans="1:13" ht="15">
      <c r="A2985" s="17"/>
      <c r="B2985" t="str">
        <f>IF($A2985="","",YEAR($A2985)*100+MONTH($A2985))</f>
        <v/>
      </c>
      <c r="D2985" t="str">
        <f>IF($C2985="","",VLOOKUP($C2985,Baux!$A:$K,2,FALSE))</f>
        <v/>
      </c>
      <c r="E2985" t="str">
        <f>IF($C2985="","",VLOOKUP(VLOOKUP($C2985,Baux!$A:$K,3,FALSE),Locataires!$A:$I,2,FALSE))</f>
        <v/>
      </c>
      <c r="F2985" t="str">
        <f>IF($C2985="","",VLOOKUP($C2985,Baux!$A:$K,8,FALSE))</f>
        <v/>
      </c>
      <c r="G2985" s="12" t="str">
        <f>IF(OR($A2985="",$F2985=""),"",DATE(YEAR($A2985),MONTH($A2985),$F2985))</f>
        <v/>
      </c>
      <c r="H2985" s="13" t="str">
        <f>IF($C2985="","",VLOOKUP($C2985,Baux!$A:$K,6,FALSE))</f>
        <v/>
      </c>
      <c r="I2985" s="13" t="str">
        <f>IF($C2985="","",VLOOKUP($C2985,Baux!$A:$K,7,FALSE))</f>
        <v/>
      </c>
      <c r="J2985" s="13" t="str">
        <f>IF($C2985="","",$H2985+$I2985)</f>
        <v/>
      </c>
      <c r="K2985" s="13" t="str">
        <f>IF($C2985="","",SUMIFS(Banque_Transactions!$E:$E,Banque_Transactions!$G:$G,$C2985&amp;"-"&amp;$B2985))</f>
        <v/>
      </c>
      <c r="L2985" s="13" t="str">
        <f>IF($C2985="","",$J2985-$K2985)</f>
        <v/>
      </c>
      <c r="M2985" t="str">
        <f>IF($C2985="","",IF($L2985&lt;=0,"Payé",IF($K2985=0,"Impayé","Partiel")))</f>
        <v/>
      </c>
    </row>
    <row r="2986" spans="1:13" ht="15">
      <c r="A2986" s="17"/>
      <c r="B2986" t="str">
        <f>IF($A2986="","",YEAR($A2986)*100+MONTH($A2986))</f>
        <v/>
      </c>
      <c r="D2986" t="str">
        <f>IF($C2986="","",VLOOKUP($C2986,Baux!$A:$K,2,FALSE))</f>
        <v/>
      </c>
      <c r="E2986" t="str">
        <f>IF($C2986="","",VLOOKUP(VLOOKUP($C2986,Baux!$A:$K,3,FALSE),Locataires!$A:$I,2,FALSE))</f>
        <v/>
      </c>
      <c r="F2986" t="str">
        <f>IF($C2986="","",VLOOKUP($C2986,Baux!$A:$K,8,FALSE))</f>
        <v/>
      </c>
      <c r="G2986" s="12" t="str">
        <f>IF(OR($A2986="",$F2986=""),"",DATE(YEAR($A2986),MONTH($A2986),$F2986))</f>
        <v/>
      </c>
      <c r="H2986" s="13" t="str">
        <f>IF($C2986="","",VLOOKUP($C2986,Baux!$A:$K,6,FALSE))</f>
        <v/>
      </c>
      <c r="I2986" s="13" t="str">
        <f>IF($C2986="","",VLOOKUP($C2986,Baux!$A:$K,7,FALSE))</f>
        <v/>
      </c>
      <c r="J2986" s="13" t="str">
        <f>IF($C2986="","",$H2986+$I2986)</f>
        <v/>
      </c>
      <c r="K2986" s="13" t="str">
        <f>IF($C2986="","",SUMIFS(Banque_Transactions!$E:$E,Banque_Transactions!$G:$G,$C2986&amp;"-"&amp;$B2986))</f>
        <v/>
      </c>
      <c r="L2986" s="13" t="str">
        <f>IF($C2986="","",$J2986-$K2986)</f>
        <v/>
      </c>
      <c r="M2986" t="str">
        <f>IF($C2986="","",IF($L2986&lt;=0,"Payé",IF($K2986=0,"Impayé","Partiel")))</f>
        <v/>
      </c>
    </row>
    <row r="2987" spans="1:13" ht="15">
      <c r="A2987" s="17"/>
      <c r="B2987" t="str">
        <f>IF($A2987="","",YEAR($A2987)*100+MONTH($A2987))</f>
        <v/>
      </c>
      <c r="D2987" t="str">
        <f>IF($C2987="","",VLOOKUP($C2987,Baux!$A:$K,2,FALSE))</f>
        <v/>
      </c>
      <c r="E2987" t="str">
        <f>IF($C2987="","",VLOOKUP(VLOOKUP($C2987,Baux!$A:$K,3,FALSE),Locataires!$A:$I,2,FALSE))</f>
        <v/>
      </c>
      <c r="F2987" t="str">
        <f>IF($C2987="","",VLOOKUP($C2987,Baux!$A:$K,8,FALSE))</f>
        <v/>
      </c>
      <c r="G2987" s="12" t="str">
        <f>IF(OR($A2987="",$F2987=""),"",DATE(YEAR($A2987),MONTH($A2987),$F2987))</f>
        <v/>
      </c>
      <c r="H2987" s="13" t="str">
        <f>IF($C2987="","",VLOOKUP($C2987,Baux!$A:$K,6,FALSE))</f>
        <v/>
      </c>
      <c r="I2987" s="13" t="str">
        <f>IF($C2987="","",VLOOKUP($C2987,Baux!$A:$K,7,FALSE))</f>
        <v/>
      </c>
      <c r="J2987" s="13" t="str">
        <f>IF($C2987="","",$H2987+$I2987)</f>
        <v/>
      </c>
      <c r="K2987" s="13" t="str">
        <f>IF($C2987="","",SUMIFS(Banque_Transactions!$E:$E,Banque_Transactions!$G:$G,$C2987&amp;"-"&amp;$B2987))</f>
        <v/>
      </c>
      <c r="L2987" s="13" t="str">
        <f>IF($C2987="","",$J2987-$K2987)</f>
        <v/>
      </c>
      <c r="M2987" t="str">
        <f>IF($C2987="","",IF($L2987&lt;=0,"Payé",IF($K2987=0,"Impayé","Partiel")))</f>
        <v/>
      </c>
    </row>
    <row r="2988" spans="1:13" ht="15">
      <c r="A2988" s="17"/>
      <c r="B2988" t="str">
        <f>IF($A2988="","",YEAR($A2988)*100+MONTH($A2988))</f>
        <v/>
      </c>
      <c r="D2988" t="str">
        <f>IF($C2988="","",VLOOKUP($C2988,Baux!$A:$K,2,FALSE))</f>
        <v/>
      </c>
      <c r="E2988" t="str">
        <f>IF($C2988="","",VLOOKUP(VLOOKUP($C2988,Baux!$A:$K,3,FALSE),Locataires!$A:$I,2,FALSE))</f>
        <v/>
      </c>
      <c r="F2988" t="str">
        <f>IF($C2988="","",VLOOKUP($C2988,Baux!$A:$K,8,FALSE))</f>
        <v/>
      </c>
      <c r="G2988" s="12" t="str">
        <f>IF(OR($A2988="",$F2988=""),"",DATE(YEAR($A2988),MONTH($A2988),$F2988))</f>
        <v/>
      </c>
      <c r="H2988" s="13" t="str">
        <f>IF($C2988="","",VLOOKUP($C2988,Baux!$A:$K,6,FALSE))</f>
        <v/>
      </c>
      <c r="I2988" s="13" t="str">
        <f>IF($C2988="","",VLOOKUP($C2988,Baux!$A:$K,7,FALSE))</f>
        <v/>
      </c>
      <c r="J2988" s="13" t="str">
        <f>IF($C2988="","",$H2988+$I2988)</f>
        <v/>
      </c>
      <c r="K2988" s="13" t="str">
        <f>IF($C2988="","",SUMIFS(Banque_Transactions!$E:$E,Banque_Transactions!$G:$G,$C2988&amp;"-"&amp;$B2988))</f>
        <v/>
      </c>
      <c r="L2988" s="13" t="str">
        <f>IF($C2988="","",$J2988-$K2988)</f>
        <v/>
      </c>
      <c r="M2988" t="str">
        <f>IF($C2988="","",IF($L2988&lt;=0,"Payé",IF($K2988=0,"Impayé","Partiel")))</f>
        <v/>
      </c>
    </row>
    <row r="2989" spans="1:13" ht="15">
      <c r="A2989" s="17"/>
      <c r="B2989" t="str">
        <f>IF($A2989="","",YEAR($A2989)*100+MONTH($A2989))</f>
        <v/>
      </c>
      <c r="D2989" t="str">
        <f>IF($C2989="","",VLOOKUP($C2989,Baux!$A:$K,2,FALSE))</f>
        <v/>
      </c>
      <c r="E2989" t="str">
        <f>IF($C2989="","",VLOOKUP(VLOOKUP($C2989,Baux!$A:$K,3,FALSE),Locataires!$A:$I,2,FALSE))</f>
        <v/>
      </c>
      <c r="F2989" t="str">
        <f>IF($C2989="","",VLOOKUP($C2989,Baux!$A:$K,8,FALSE))</f>
        <v/>
      </c>
      <c r="G2989" s="12" t="str">
        <f>IF(OR($A2989="",$F2989=""),"",DATE(YEAR($A2989),MONTH($A2989),$F2989))</f>
        <v/>
      </c>
      <c r="H2989" s="13" t="str">
        <f>IF($C2989="","",VLOOKUP($C2989,Baux!$A:$K,6,FALSE))</f>
        <v/>
      </c>
      <c r="I2989" s="13" t="str">
        <f>IF($C2989="","",VLOOKUP($C2989,Baux!$A:$K,7,FALSE))</f>
        <v/>
      </c>
      <c r="J2989" s="13" t="str">
        <f>IF($C2989="","",$H2989+$I2989)</f>
        <v/>
      </c>
      <c r="K2989" s="13" t="str">
        <f>IF($C2989="","",SUMIFS(Banque_Transactions!$E:$E,Banque_Transactions!$G:$G,$C2989&amp;"-"&amp;$B2989))</f>
        <v/>
      </c>
      <c r="L2989" s="13" t="str">
        <f>IF($C2989="","",$J2989-$K2989)</f>
        <v/>
      </c>
      <c r="M2989" t="str">
        <f>IF($C2989="","",IF($L2989&lt;=0,"Payé",IF($K2989=0,"Impayé","Partiel")))</f>
        <v/>
      </c>
    </row>
    <row r="2990" spans="1:13" ht="15">
      <c r="A2990" s="17"/>
      <c r="B2990" t="str">
        <f>IF($A2990="","",YEAR($A2990)*100+MONTH($A2990))</f>
        <v/>
      </c>
      <c r="D2990" t="str">
        <f>IF($C2990="","",VLOOKUP($C2990,Baux!$A:$K,2,FALSE))</f>
        <v/>
      </c>
      <c r="E2990" t="str">
        <f>IF($C2990="","",VLOOKUP(VLOOKUP($C2990,Baux!$A:$K,3,FALSE),Locataires!$A:$I,2,FALSE))</f>
        <v/>
      </c>
      <c r="F2990" t="str">
        <f>IF($C2990="","",VLOOKUP($C2990,Baux!$A:$K,8,FALSE))</f>
        <v/>
      </c>
      <c r="G2990" s="12" t="str">
        <f>IF(OR($A2990="",$F2990=""),"",DATE(YEAR($A2990),MONTH($A2990),$F2990))</f>
        <v/>
      </c>
      <c r="H2990" s="13" t="str">
        <f>IF($C2990="","",VLOOKUP($C2990,Baux!$A:$K,6,FALSE))</f>
        <v/>
      </c>
      <c r="I2990" s="13" t="str">
        <f>IF($C2990="","",VLOOKUP($C2990,Baux!$A:$K,7,FALSE))</f>
        <v/>
      </c>
      <c r="J2990" s="13" t="str">
        <f>IF($C2990="","",$H2990+$I2990)</f>
        <v/>
      </c>
      <c r="K2990" s="13" t="str">
        <f>IF($C2990="","",SUMIFS(Banque_Transactions!$E:$E,Banque_Transactions!$G:$G,$C2990&amp;"-"&amp;$B2990))</f>
        <v/>
      </c>
      <c r="L2990" s="13" t="str">
        <f>IF($C2990="","",$J2990-$K2990)</f>
        <v/>
      </c>
      <c r="M2990" t="str">
        <f>IF($C2990="","",IF($L2990&lt;=0,"Payé",IF($K2990=0,"Impayé","Partiel")))</f>
        <v/>
      </c>
    </row>
    <row r="2991" spans="1:13" ht="15">
      <c r="A2991" s="17"/>
      <c r="B2991" t="str">
        <f>IF($A2991="","",YEAR($A2991)*100+MONTH($A2991))</f>
        <v/>
      </c>
      <c r="D2991" t="str">
        <f>IF($C2991="","",VLOOKUP($C2991,Baux!$A:$K,2,FALSE))</f>
        <v/>
      </c>
      <c r="E2991" t="str">
        <f>IF($C2991="","",VLOOKUP(VLOOKUP($C2991,Baux!$A:$K,3,FALSE),Locataires!$A:$I,2,FALSE))</f>
        <v/>
      </c>
      <c r="F2991" t="str">
        <f>IF($C2991="","",VLOOKUP($C2991,Baux!$A:$K,8,FALSE))</f>
        <v/>
      </c>
      <c r="G2991" s="12" t="str">
        <f>IF(OR($A2991="",$F2991=""),"",DATE(YEAR($A2991),MONTH($A2991),$F2991))</f>
        <v/>
      </c>
      <c r="H2991" s="13" t="str">
        <f>IF($C2991="","",VLOOKUP($C2991,Baux!$A:$K,6,FALSE))</f>
        <v/>
      </c>
      <c r="I2991" s="13" t="str">
        <f>IF($C2991="","",VLOOKUP($C2991,Baux!$A:$K,7,FALSE))</f>
        <v/>
      </c>
      <c r="J2991" s="13" t="str">
        <f>IF($C2991="","",$H2991+$I2991)</f>
        <v/>
      </c>
      <c r="K2991" s="13" t="str">
        <f>IF($C2991="","",SUMIFS(Banque_Transactions!$E:$E,Banque_Transactions!$G:$G,$C2991&amp;"-"&amp;$B2991))</f>
        <v/>
      </c>
      <c r="L2991" s="13" t="str">
        <f>IF($C2991="","",$J2991-$K2991)</f>
        <v/>
      </c>
      <c r="M2991" t="str">
        <f>IF($C2991="","",IF($L2991&lt;=0,"Payé",IF($K2991=0,"Impayé","Partiel")))</f>
        <v/>
      </c>
    </row>
    <row r="2992" spans="1:13" ht="15">
      <c r="A2992" s="17"/>
      <c r="B2992" t="str">
        <f>IF($A2992="","",YEAR($A2992)*100+MONTH($A2992))</f>
        <v/>
      </c>
      <c r="D2992" t="str">
        <f>IF($C2992="","",VLOOKUP($C2992,Baux!$A:$K,2,FALSE))</f>
        <v/>
      </c>
      <c r="E2992" t="str">
        <f>IF($C2992="","",VLOOKUP(VLOOKUP($C2992,Baux!$A:$K,3,FALSE),Locataires!$A:$I,2,FALSE))</f>
        <v/>
      </c>
      <c r="F2992" t="str">
        <f>IF($C2992="","",VLOOKUP($C2992,Baux!$A:$K,8,FALSE))</f>
        <v/>
      </c>
      <c r="G2992" s="12" t="str">
        <f>IF(OR($A2992="",$F2992=""),"",DATE(YEAR($A2992),MONTH($A2992),$F2992))</f>
        <v/>
      </c>
      <c r="H2992" s="13" t="str">
        <f>IF($C2992="","",VLOOKUP($C2992,Baux!$A:$K,6,FALSE))</f>
        <v/>
      </c>
      <c r="I2992" s="13" t="str">
        <f>IF($C2992="","",VLOOKUP($C2992,Baux!$A:$K,7,FALSE))</f>
        <v/>
      </c>
      <c r="J2992" s="13" t="str">
        <f>IF($C2992="","",$H2992+$I2992)</f>
        <v/>
      </c>
      <c r="K2992" s="13" t="str">
        <f>IF($C2992="","",SUMIFS(Banque_Transactions!$E:$E,Banque_Transactions!$G:$G,$C2992&amp;"-"&amp;$B2992))</f>
        <v/>
      </c>
      <c r="L2992" s="13" t="str">
        <f>IF($C2992="","",$J2992-$K2992)</f>
        <v/>
      </c>
      <c r="M2992" t="str">
        <f>IF($C2992="","",IF($L2992&lt;=0,"Payé",IF($K2992=0,"Impayé","Partiel")))</f>
        <v/>
      </c>
    </row>
    <row r="2993" spans="1:13" ht="15">
      <c r="A2993" s="17"/>
      <c r="B2993" t="str">
        <f>IF($A2993="","",YEAR($A2993)*100+MONTH($A2993))</f>
        <v/>
      </c>
      <c r="D2993" t="str">
        <f>IF($C2993="","",VLOOKUP($C2993,Baux!$A:$K,2,FALSE))</f>
        <v/>
      </c>
      <c r="E2993" t="str">
        <f>IF($C2993="","",VLOOKUP(VLOOKUP($C2993,Baux!$A:$K,3,FALSE),Locataires!$A:$I,2,FALSE))</f>
        <v/>
      </c>
      <c r="F2993" t="str">
        <f>IF($C2993="","",VLOOKUP($C2993,Baux!$A:$K,8,FALSE))</f>
        <v/>
      </c>
      <c r="G2993" s="12" t="str">
        <f>IF(OR($A2993="",$F2993=""),"",DATE(YEAR($A2993),MONTH($A2993),$F2993))</f>
        <v/>
      </c>
      <c r="H2993" s="13" t="str">
        <f>IF($C2993="","",VLOOKUP($C2993,Baux!$A:$K,6,FALSE))</f>
        <v/>
      </c>
      <c r="I2993" s="13" t="str">
        <f>IF($C2993="","",VLOOKUP($C2993,Baux!$A:$K,7,FALSE))</f>
        <v/>
      </c>
      <c r="J2993" s="13" t="str">
        <f>IF($C2993="","",$H2993+$I2993)</f>
        <v/>
      </c>
      <c r="K2993" s="13" t="str">
        <f>IF($C2993="","",SUMIFS(Banque_Transactions!$E:$E,Banque_Transactions!$G:$G,$C2993&amp;"-"&amp;$B2993))</f>
        <v/>
      </c>
      <c r="L2993" s="13" t="str">
        <f>IF($C2993="","",$J2993-$K2993)</f>
        <v/>
      </c>
      <c r="M2993" t="str">
        <f>IF($C2993="","",IF($L2993&lt;=0,"Payé",IF($K2993=0,"Impayé","Partiel")))</f>
        <v/>
      </c>
    </row>
    <row r="2994" spans="1:13" ht="15">
      <c r="A2994" s="17"/>
      <c r="B2994" t="str">
        <f>IF($A2994="","",YEAR($A2994)*100+MONTH($A2994))</f>
        <v/>
      </c>
      <c r="D2994" t="str">
        <f>IF($C2994="","",VLOOKUP($C2994,Baux!$A:$K,2,FALSE))</f>
        <v/>
      </c>
      <c r="E2994" t="str">
        <f>IF($C2994="","",VLOOKUP(VLOOKUP($C2994,Baux!$A:$K,3,FALSE),Locataires!$A:$I,2,FALSE))</f>
        <v/>
      </c>
      <c r="F2994" t="str">
        <f>IF($C2994="","",VLOOKUP($C2994,Baux!$A:$K,8,FALSE))</f>
        <v/>
      </c>
      <c r="G2994" s="12" t="str">
        <f>IF(OR($A2994="",$F2994=""),"",DATE(YEAR($A2994),MONTH($A2994),$F2994))</f>
        <v/>
      </c>
      <c r="H2994" s="13" t="str">
        <f>IF($C2994="","",VLOOKUP($C2994,Baux!$A:$K,6,FALSE))</f>
        <v/>
      </c>
      <c r="I2994" s="13" t="str">
        <f>IF($C2994="","",VLOOKUP($C2994,Baux!$A:$K,7,FALSE))</f>
        <v/>
      </c>
      <c r="J2994" s="13" t="str">
        <f>IF($C2994="","",$H2994+$I2994)</f>
        <v/>
      </c>
      <c r="K2994" s="13" t="str">
        <f>IF($C2994="","",SUMIFS(Banque_Transactions!$E:$E,Banque_Transactions!$G:$G,$C2994&amp;"-"&amp;$B2994))</f>
        <v/>
      </c>
      <c r="L2994" s="13" t="str">
        <f>IF($C2994="","",$J2994-$K2994)</f>
        <v/>
      </c>
      <c r="M2994" t="str">
        <f>IF($C2994="","",IF($L2994&lt;=0,"Payé",IF($K2994=0,"Impayé","Partiel")))</f>
        <v/>
      </c>
    </row>
    <row r="2995" spans="1:13" ht="15">
      <c r="A2995" s="17"/>
      <c r="B2995" t="str">
        <f>IF($A2995="","",YEAR($A2995)*100+MONTH($A2995))</f>
        <v/>
      </c>
      <c r="D2995" t="str">
        <f>IF($C2995="","",VLOOKUP($C2995,Baux!$A:$K,2,FALSE))</f>
        <v/>
      </c>
      <c r="E2995" t="str">
        <f>IF($C2995="","",VLOOKUP(VLOOKUP($C2995,Baux!$A:$K,3,FALSE),Locataires!$A:$I,2,FALSE))</f>
        <v/>
      </c>
      <c r="F2995" t="str">
        <f>IF($C2995="","",VLOOKUP($C2995,Baux!$A:$K,8,FALSE))</f>
        <v/>
      </c>
      <c r="G2995" s="12" t="str">
        <f>IF(OR($A2995="",$F2995=""),"",DATE(YEAR($A2995),MONTH($A2995),$F2995))</f>
        <v/>
      </c>
      <c r="H2995" s="13" t="str">
        <f>IF($C2995="","",VLOOKUP($C2995,Baux!$A:$K,6,FALSE))</f>
        <v/>
      </c>
      <c r="I2995" s="13" t="str">
        <f>IF($C2995="","",VLOOKUP($C2995,Baux!$A:$K,7,FALSE))</f>
        <v/>
      </c>
      <c r="J2995" s="13" t="str">
        <f>IF($C2995="","",$H2995+$I2995)</f>
        <v/>
      </c>
      <c r="K2995" s="13" t="str">
        <f>IF($C2995="","",SUMIFS(Banque_Transactions!$E:$E,Banque_Transactions!$G:$G,$C2995&amp;"-"&amp;$B2995))</f>
        <v/>
      </c>
      <c r="L2995" s="13" t="str">
        <f>IF($C2995="","",$J2995-$K2995)</f>
        <v/>
      </c>
      <c r="M2995" t="str">
        <f>IF($C2995="","",IF($L2995&lt;=0,"Payé",IF($K2995=0,"Impayé","Partiel")))</f>
        <v/>
      </c>
    </row>
    <row r="2996" spans="1:13" ht="15">
      <c r="A2996" s="17"/>
      <c r="B2996" t="str">
        <f>IF($A2996="","",YEAR($A2996)*100+MONTH($A2996))</f>
        <v/>
      </c>
      <c r="D2996" t="str">
        <f>IF($C2996="","",VLOOKUP($C2996,Baux!$A:$K,2,FALSE))</f>
        <v/>
      </c>
      <c r="E2996" t="str">
        <f>IF($C2996="","",VLOOKUP(VLOOKUP($C2996,Baux!$A:$K,3,FALSE),Locataires!$A:$I,2,FALSE))</f>
        <v/>
      </c>
      <c r="F2996" t="str">
        <f>IF($C2996="","",VLOOKUP($C2996,Baux!$A:$K,8,FALSE))</f>
        <v/>
      </c>
      <c r="G2996" s="12" t="str">
        <f>IF(OR($A2996="",$F2996=""),"",DATE(YEAR($A2996),MONTH($A2996),$F2996))</f>
        <v/>
      </c>
      <c r="H2996" s="13" t="str">
        <f>IF($C2996="","",VLOOKUP($C2996,Baux!$A:$K,6,FALSE))</f>
        <v/>
      </c>
      <c r="I2996" s="13" t="str">
        <f>IF($C2996="","",VLOOKUP($C2996,Baux!$A:$K,7,FALSE))</f>
        <v/>
      </c>
      <c r="J2996" s="13" t="str">
        <f>IF($C2996="","",$H2996+$I2996)</f>
        <v/>
      </c>
      <c r="K2996" s="13" t="str">
        <f>IF($C2996="","",SUMIFS(Banque_Transactions!$E:$E,Banque_Transactions!$G:$G,$C2996&amp;"-"&amp;$B2996))</f>
        <v/>
      </c>
      <c r="L2996" s="13" t="str">
        <f>IF($C2996="","",$J2996-$K2996)</f>
        <v/>
      </c>
      <c r="M2996" t="str">
        <f>IF($C2996="","",IF($L2996&lt;=0,"Payé",IF($K2996=0,"Impayé","Partiel")))</f>
        <v/>
      </c>
    </row>
    <row r="2997" spans="1:13" ht="15">
      <c r="A2997" s="17"/>
      <c r="B2997" t="str">
        <f>IF($A2997="","",YEAR($A2997)*100+MONTH($A2997))</f>
        <v/>
      </c>
      <c r="D2997" t="str">
        <f>IF($C2997="","",VLOOKUP($C2997,Baux!$A:$K,2,FALSE))</f>
        <v/>
      </c>
      <c r="E2997" t="str">
        <f>IF($C2997="","",VLOOKUP(VLOOKUP($C2997,Baux!$A:$K,3,FALSE),Locataires!$A:$I,2,FALSE))</f>
        <v/>
      </c>
      <c r="F2997" t="str">
        <f>IF($C2997="","",VLOOKUP($C2997,Baux!$A:$K,8,FALSE))</f>
        <v/>
      </c>
      <c r="G2997" s="12" t="str">
        <f>IF(OR($A2997="",$F2997=""),"",DATE(YEAR($A2997),MONTH($A2997),$F2997))</f>
        <v/>
      </c>
      <c r="H2997" s="13" t="str">
        <f>IF($C2997="","",VLOOKUP($C2997,Baux!$A:$K,6,FALSE))</f>
        <v/>
      </c>
      <c r="I2997" s="13" t="str">
        <f>IF($C2997="","",VLOOKUP($C2997,Baux!$A:$K,7,FALSE))</f>
        <v/>
      </c>
      <c r="J2997" s="13" t="str">
        <f>IF($C2997="","",$H2997+$I2997)</f>
        <v/>
      </c>
      <c r="K2997" s="13" t="str">
        <f>IF($C2997="","",SUMIFS(Banque_Transactions!$E:$E,Banque_Transactions!$G:$G,$C2997&amp;"-"&amp;$B2997))</f>
        <v/>
      </c>
      <c r="L2997" s="13" t="str">
        <f>IF($C2997="","",$J2997-$K2997)</f>
        <v/>
      </c>
      <c r="M2997" t="str">
        <f>IF($C2997="","",IF($L2997&lt;=0,"Payé",IF($K2997=0,"Impayé","Partiel")))</f>
        <v/>
      </c>
    </row>
    <row r="2998" spans="1:13" ht="15">
      <c r="A2998" s="17"/>
      <c r="B2998" t="str">
        <f>IF($A2998="","",YEAR($A2998)*100+MONTH($A2998))</f>
        <v/>
      </c>
      <c r="D2998" t="str">
        <f>IF($C2998="","",VLOOKUP($C2998,Baux!$A:$K,2,FALSE))</f>
        <v/>
      </c>
      <c r="E2998" t="str">
        <f>IF($C2998="","",VLOOKUP(VLOOKUP($C2998,Baux!$A:$K,3,FALSE),Locataires!$A:$I,2,FALSE))</f>
        <v/>
      </c>
      <c r="F2998" t="str">
        <f>IF($C2998="","",VLOOKUP($C2998,Baux!$A:$K,8,FALSE))</f>
        <v/>
      </c>
      <c r="G2998" s="12" t="str">
        <f>IF(OR($A2998="",$F2998=""),"",DATE(YEAR($A2998),MONTH($A2998),$F2998))</f>
        <v/>
      </c>
      <c r="H2998" s="13" t="str">
        <f>IF($C2998="","",VLOOKUP($C2998,Baux!$A:$K,6,FALSE))</f>
        <v/>
      </c>
      <c r="I2998" s="13" t="str">
        <f>IF($C2998="","",VLOOKUP($C2998,Baux!$A:$K,7,FALSE))</f>
        <v/>
      </c>
      <c r="J2998" s="13" t="str">
        <f>IF($C2998="","",$H2998+$I2998)</f>
        <v/>
      </c>
      <c r="K2998" s="13" t="str">
        <f>IF($C2998="","",SUMIFS(Banque_Transactions!$E:$E,Banque_Transactions!$G:$G,$C2998&amp;"-"&amp;$B2998))</f>
        <v/>
      </c>
      <c r="L2998" s="13" t="str">
        <f>IF($C2998="","",$J2998-$K2998)</f>
        <v/>
      </c>
      <c r="M2998" t="str">
        <f>IF($C2998="","",IF($L2998&lt;=0,"Payé",IF($K2998=0,"Impayé","Partiel")))</f>
        <v/>
      </c>
    </row>
    <row r="2999" spans="1:13" ht="15">
      <c r="A2999" s="17"/>
      <c r="B2999" t="str">
        <f>IF($A2999="","",YEAR($A2999)*100+MONTH($A2999))</f>
        <v/>
      </c>
      <c r="D2999" t="str">
        <f>IF($C2999="","",VLOOKUP($C2999,Baux!$A:$K,2,FALSE))</f>
        <v/>
      </c>
      <c r="E2999" t="str">
        <f>IF($C2999="","",VLOOKUP(VLOOKUP($C2999,Baux!$A:$K,3,FALSE),Locataires!$A:$I,2,FALSE))</f>
        <v/>
      </c>
      <c r="F2999" t="str">
        <f>IF($C2999="","",VLOOKUP($C2999,Baux!$A:$K,8,FALSE))</f>
        <v/>
      </c>
      <c r="G2999" s="12" t="str">
        <f>IF(OR($A2999="",$F2999=""),"",DATE(YEAR($A2999),MONTH($A2999),$F2999))</f>
        <v/>
      </c>
      <c r="H2999" s="13" t="str">
        <f>IF($C2999="","",VLOOKUP($C2999,Baux!$A:$K,6,FALSE))</f>
        <v/>
      </c>
      <c r="I2999" s="13" t="str">
        <f>IF($C2999="","",VLOOKUP($C2999,Baux!$A:$K,7,FALSE))</f>
        <v/>
      </c>
      <c r="J2999" s="13" t="str">
        <f>IF($C2999="","",$H2999+$I2999)</f>
        <v/>
      </c>
      <c r="K2999" s="13" t="str">
        <f>IF($C2999="","",SUMIFS(Banque_Transactions!$E:$E,Banque_Transactions!$G:$G,$C2999&amp;"-"&amp;$B2999))</f>
        <v/>
      </c>
      <c r="L2999" s="13" t="str">
        <f>IF($C2999="","",$J2999-$K2999)</f>
        <v/>
      </c>
      <c r="M2999" t="str">
        <f>IF($C2999="","",IF($L2999&lt;=0,"Payé",IF($K2999=0,"Impayé","Partiel")))</f>
        <v/>
      </c>
    </row>
    <row r="3000" spans="1:13" ht="15">
      <c r="A3000" s="17"/>
      <c r="B3000" t="str">
        <f>IF($A3000="","",YEAR($A3000)*100+MONTH($A3000))</f>
        <v/>
      </c>
      <c r="D3000" t="str">
        <f>IF($C3000="","",VLOOKUP($C3000,Baux!$A:$K,2,FALSE))</f>
        <v/>
      </c>
      <c r="E3000" t="str">
        <f>IF($C3000="","",VLOOKUP(VLOOKUP($C3000,Baux!$A:$K,3,FALSE),Locataires!$A:$I,2,FALSE))</f>
        <v/>
      </c>
      <c r="F3000" t="str">
        <f>IF($C3000="","",VLOOKUP($C3000,Baux!$A:$K,8,FALSE))</f>
        <v/>
      </c>
      <c r="G3000" s="12" t="str">
        <f>IF(OR($A3000="",$F3000=""),"",DATE(YEAR($A3000),MONTH($A3000),$F3000))</f>
        <v/>
      </c>
      <c r="H3000" s="13" t="str">
        <f>IF($C3000="","",VLOOKUP($C3000,Baux!$A:$K,6,FALSE))</f>
        <v/>
      </c>
      <c r="I3000" s="13" t="str">
        <f>IF($C3000="","",VLOOKUP($C3000,Baux!$A:$K,7,FALSE))</f>
        <v/>
      </c>
      <c r="J3000" s="13" t="str">
        <f>IF($C3000="","",$H3000+$I3000)</f>
        <v/>
      </c>
      <c r="K3000" s="13" t="str">
        <f>IF($C3000="","",SUMIFS(Banque_Transactions!$E:$E,Banque_Transactions!$G:$G,$C3000&amp;"-"&amp;$B3000))</f>
        <v/>
      </c>
      <c r="L3000" s="13" t="str">
        <f>IF($C3000="","",$J3000-$K3000)</f>
        <v/>
      </c>
      <c r="M3000" t="str">
        <f>IF($C3000="","",IF($L3000&lt;=0,"Payé",IF($K3000=0,"Impayé","Partiel")))</f>
        <v/>
      </c>
    </row>
    <row r="3001" spans="1:13" ht="15">
      <c r="A3001" s="17"/>
      <c r="B3001" t="str">
        <f>IF($A3001="","",YEAR($A3001)*100+MONTH($A3001))</f>
        <v/>
      </c>
      <c r="D3001" t="str">
        <f>IF($C3001="","",VLOOKUP($C3001,Baux!$A:$K,2,FALSE))</f>
        <v/>
      </c>
      <c r="E3001" t="str">
        <f>IF($C3001="","",VLOOKUP(VLOOKUP($C3001,Baux!$A:$K,3,FALSE),Locataires!$A:$I,2,FALSE))</f>
        <v/>
      </c>
      <c r="F3001" t="str">
        <f>IF($C3001="","",VLOOKUP($C3001,Baux!$A:$K,8,FALSE))</f>
        <v/>
      </c>
      <c r="G3001" s="12" t="str">
        <f>IF(OR($A3001="",$F3001=""),"",DATE(YEAR($A3001),MONTH($A3001),$F3001))</f>
        <v/>
      </c>
      <c r="H3001" s="13" t="str">
        <f>IF($C3001="","",VLOOKUP($C3001,Baux!$A:$K,6,FALSE))</f>
        <v/>
      </c>
      <c r="I3001" s="13" t="str">
        <f>IF($C3001="","",VLOOKUP($C3001,Baux!$A:$K,7,FALSE))</f>
        <v/>
      </c>
      <c r="J3001" s="13" t="str">
        <f>IF($C3001="","",$H3001+$I3001)</f>
        <v/>
      </c>
      <c r="K3001" s="13" t="str">
        <f>IF($C3001="","",SUMIFS(Banque_Transactions!$E:$E,Banque_Transactions!$G:$G,$C3001&amp;"-"&amp;$B3001))</f>
        <v/>
      </c>
      <c r="L3001" s="13" t="str">
        <f>IF($C3001="","",$J3001-$K3001)</f>
        <v/>
      </c>
      <c r="M3001" t="str">
        <f>IF($C3001="","",IF($L3001&lt;=0,"Payé",IF($K3001=0,"Impayé","Partiel")))</f>
        <v/>
      </c>
    </row>
    <row r="3002" spans="1:13" ht="15">
      <c r="A3002" s="17"/>
      <c r="B3002" t="str">
        <f>IF($A3002="","",YEAR($A3002)*100+MONTH($A3002))</f>
        <v/>
      </c>
      <c r="D3002" t="str">
        <f>IF($C3002="","",VLOOKUP($C3002,Baux!$A:$K,2,FALSE))</f>
        <v/>
      </c>
      <c r="E3002" t="str">
        <f>IF($C3002="","",VLOOKUP(VLOOKUP($C3002,Baux!$A:$K,3,FALSE),Locataires!$A:$I,2,FALSE))</f>
        <v/>
      </c>
      <c r="F3002" t="str">
        <f>IF($C3002="","",VLOOKUP($C3002,Baux!$A:$K,8,FALSE))</f>
        <v/>
      </c>
      <c r="G3002" s="12" t="str">
        <f>IF(OR($A3002="",$F3002=""),"",DATE(YEAR($A3002),MONTH($A3002),$F3002))</f>
        <v/>
      </c>
      <c r="H3002" s="13" t="str">
        <f>IF($C3002="","",VLOOKUP($C3002,Baux!$A:$K,6,FALSE))</f>
        <v/>
      </c>
      <c r="I3002" s="13" t="str">
        <f>IF($C3002="","",VLOOKUP($C3002,Baux!$A:$K,7,FALSE))</f>
        <v/>
      </c>
      <c r="J3002" s="13" t="str">
        <f>IF($C3002="","",$H3002+$I3002)</f>
        <v/>
      </c>
      <c r="K3002" s="13" t="str">
        <f>IF($C3002="","",SUMIFS(Banque_Transactions!$E:$E,Banque_Transactions!$G:$G,$C3002&amp;"-"&amp;$B3002))</f>
        <v/>
      </c>
      <c r="L3002" s="13" t="str">
        <f>IF($C3002="","",$J3002-$K3002)</f>
        <v/>
      </c>
      <c r="M3002" t="str">
        <f>IF($C3002="","",IF($L3002&lt;=0,"Payé",IF($K3002=0,"Impayé","Partiel")))</f>
        <v/>
      </c>
    </row>
    <row r="3003" spans="1:13" ht="15">
      <c r="A3003" s="17"/>
      <c r="B3003" t="str">
        <f>IF($A3003="","",YEAR($A3003)*100+MONTH($A3003))</f>
        <v/>
      </c>
      <c r="D3003" t="str">
        <f>IF($C3003="","",VLOOKUP($C3003,Baux!$A:$K,2,FALSE))</f>
        <v/>
      </c>
      <c r="E3003" t="str">
        <f>IF($C3003="","",VLOOKUP(VLOOKUP($C3003,Baux!$A:$K,3,FALSE),Locataires!$A:$I,2,FALSE))</f>
        <v/>
      </c>
      <c r="F3003" t="str">
        <f>IF($C3003="","",VLOOKUP($C3003,Baux!$A:$K,8,FALSE))</f>
        <v/>
      </c>
      <c r="G3003" s="12" t="str">
        <f>IF(OR($A3003="",$F3003=""),"",DATE(YEAR($A3003),MONTH($A3003),$F3003))</f>
        <v/>
      </c>
      <c r="H3003" s="13" t="str">
        <f>IF($C3003="","",VLOOKUP($C3003,Baux!$A:$K,6,FALSE))</f>
        <v/>
      </c>
      <c r="I3003" s="13" t="str">
        <f>IF($C3003="","",VLOOKUP($C3003,Baux!$A:$K,7,FALSE))</f>
        <v/>
      </c>
      <c r="J3003" s="13" t="str">
        <f>IF($C3003="","",$H3003+$I3003)</f>
        <v/>
      </c>
      <c r="K3003" s="13" t="str">
        <f>IF($C3003="","",SUMIFS(Banque_Transactions!$E:$E,Banque_Transactions!$G:$G,$C3003&amp;"-"&amp;$B3003))</f>
        <v/>
      </c>
      <c r="L3003" s="13" t="str">
        <f>IF($C3003="","",$J3003-$K3003)</f>
        <v/>
      </c>
      <c r="M3003" t="str">
        <f>IF($C3003="","",IF($L3003&lt;=0,"Payé",IF($K3003=0,"Impayé","Partiel")))</f>
        <v/>
      </c>
    </row>
    <row r="3004" spans="1:13" ht="15">
      <c r="A3004" s="17"/>
      <c r="B3004" t="str">
        <f>IF($A3004="","",YEAR($A3004)*100+MONTH($A3004))</f>
        <v/>
      </c>
      <c r="D3004" t="str">
        <f>IF($C3004="","",VLOOKUP($C3004,Baux!$A:$K,2,FALSE))</f>
        <v/>
      </c>
      <c r="E3004" t="str">
        <f>IF($C3004="","",VLOOKUP(VLOOKUP($C3004,Baux!$A:$K,3,FALSE),Locataires!$A:$I,2,FALSE))</f>
        <v/>
      </c>
      <c r="F3004" t="str">
        <f>IF($C3004="","",VLOOKUP($C3004,Baux!$A:$K,8,FALSE))</f>
        <v/>
      </c>
      <c r="G3004" s="12" t="str">
        <f>IF(OR($A3004="",$F3004=""),"",DATE(YEAR($A3004),MONTH($A3004),$F3004))</f>
        <v/>
      </c>
      <c r="H3004" s="13" t="str">
        <f>IF($C3004="","",VLOOKUP($C3004,Baux!$A:$K,6,FALSE))</f>
        <v/>
      </c>
      <c r="I3004" s="13" t="str">
        <f>IF($C3004="","",VLOOKUP($C3004,Baux!$A:$K,7,FALSE))</f>
        <v/>
      </c>
      <c r="J3004" s="13" t="str">
        <f>IF($C3004="","",$H3004+$I3004)</f>
        <v/>
      </c>
      <c r="K3004" s="13" t="str">
        <f>IF($C3004="","",SUMIFS(Banque_Transactions!$E:$E,Banque_Transactions!$G:$G,$C3004&amp;"-"&amp;$B3004))</f>
        <v/>
      </c>
      <c r="L3004" s="13" t="str">
        <f>IF($C3004="","",$J3004-$K3004)</f>
        <v/>
      </c>
      <c r="M3004" t="str">
        <f>IF($C3004="","",IF($L3004&lt;=0,"Payé",IF($K3004=0,"Impayé","Partiel")))</f>
        <v/>
      </c>
    </row>
    <row r="3005" spans="1:13" ht="15">
      <c r="A3005" s="17"/>
      <c r="B3005" t="str">
        <f>IF($A3005="","",YEAR($A3005)*100+MONTH($A3005))</f>
        <v/>
      </c>
      <c r="D3005" t="str">
        <f>IF($C3005="","",VLOOKUP($C3005,Baux!$A:$K,2,FALSE))</f>
        <v/>
      </c>
      <c r="E3005" t="str">
        <f>IF($C3005="","",VLOOKUP(VLOOKUP($C3005,Baux!$A:$K,3,FALSE),Locataires!$A:$I,2,FALSE))</f>
        <v/>
      </c>
      <c r="F3005" t="str">
        <f>IF($C3005="","",VLOOKUP($C3005,Baux!$A:$K,8,FALSE))</f>
        <v/>
      </c>
      <c r="G3005" s="12" t="str">
        <f>IF(OR($A3005="",$F3005=""),"",DATE(YEAR($A3005),MONTH($A3005),$F3005))</f>
        <v/>
      </c>
      <c r="H3005" s="13" t="str">
        <f>IF($C3005="","",VLOOKUP($C3005,Baux!$A:$K,6,FALSE))</f>
        <v/>
      </c>
      <c r="I3005" s="13" t="str">
        <f>IF($C3005="","",VLOOKUP($C3005,Baux!$A:$K,7,FALSE))</f>
        <v/>
      </c>
      <c r="J3005" s="13" t="str">
        <f>IF($C3005="","",$H3005+$I3005)</f>
        <v/>
      </c>
      <c r="K3005" s="13" t="str">
        <f>IF($C3005="","",SUMIFS(Banque_Transactions!$E:$E,Banque_Transactions!$G:$G,$C3005&amp;"-"&amp;$B3005))</f>
        <v/>
      </c>
      <c r="L3005" s="13" t="str">
        <f>IF($C3005="","",$J3005-$K3005)</f>
        <v/>
      </c>
      <c r="M3005" t="str">
        <f>IF($C3005="","",IF($L3005&lt;=0,"Payé",IF($K3005=0,"Impayé","Partiel")))</f>
        <v/>
      </c>
    </row>
    <row r="3006" spans="1:13" ht="15">
      <c r="A3006" s="17"/>
      <c r="B3006" t="str">
        <f>IF($A3006="","",YEAR($A3006)*100+MONTH($A3006))</f>
        <v/>
      </c>
      <c r="D3006" t="str">
        <f>IF($C3006="","",VLOOKUP($C3006,Baux!$A:$K,2,FALSE))</f>
        <v/>
      </c>
      <c r="E3006" t="str">
        <f>IF($C3006="","",VLOOKUP(VLOOKUP($C3006,Baux!$A:$K,3,FALSE),Locataires!$A:$I,2,FALSE))</f>
        <v/>
      </c>
      <c r="F3006" t="str">
        <f>IF($C3006="","",VLOOKUP($C3006,Baux!$A:$K,8,FALSE))</f>
        <v/>
      </c>
      <c r="G3006" s="12" t="str">
        <f>IF(OR($A3006="",$F3006=""),"",DATE(YEAR($A3006),MONTH($A3006),$F3006))</f>
        <v/>
      </c>
      <c r="H3006" s="13" t="str">
        <f>IF($C3006="","",VLOOKUP($C3006,Baux!$A:$K,6,FALSE))</f>
        <v/>
      </c>
      <c r="I3006" s="13" t="str">
        <f>IF($C3006="","",VLOOKUP($C3006,Baux!$A:$K,7,FALSE))</f>
        <v/>
      </c>
      <c r="J3006" s="13" t="str">
        <f>IF($C3006="","",$H3006+$I3006)</f>
        <v/>
      </c>
      <c r="K3006" s="13" t="str">
        <f>IF($C3006="","",SUMIFS(Banque_Transactions!$E:$E,Banque_Transactions!$G:$G,$C3006&amp;"-"&amp;$B3006))</f>
        <v/>
      </c>
      <c r="L3006" s="13" t="str">
        <f>IF($C3006="","",$J3006-$K3006)</f>
        <v/>
      </c>
      <c r="M3006" t="str">
        <f>IF($C3006="","",IF($L3006&lt;=0,"Payé",IF($K3006=0,"Impayé","Partiel")))</f>
        <v/>
      </c>
    </row>
    <row r="3007" spans="1:13" ht="15">
      <c r="A3007" s="17"/>
      <c r="B3007" t="str">
        <f>IF($A3007="","",YEAR($A3007)*100+MONTH($A3007))</f>
        <v/>
      </c>
      <c r="D3007" t="str">
        <f>IF($C3007="","",VLOOKUP($C3007,Baux!$A:$K,2,FALSE))</f>
        <v/>
      </c>
      <c r="E3007" t="str">
        <f>IF($C3007="","",VLOOKUP(VLOOKUP($C3007,Baux!$A:$K,3,FALSE),Locataires!$A:$I,2,FALSE))</f>
        <v/>
      </c>
      <c r="F3007" t="str">
        <f>IF($C3007="","",VLOOKUP($C3007,Baux!$A:$K,8,FALSE))</f>
        <v/>
      </c>
      <c r="G3007" s="12" t="str">
        <f>IF(OR($A3007="",$F3007=""),"",DATE(YEAR($A3007),MONTH($A3007),$F3007))</f>
        <v/>
      </c>
      <c r="H3007" s="13" t="str">
        <f>IF($C3007="","",VLOOKUP($C3007,Baux!$A:$K,6,FALSE))</f>
        <v/>
      </c>
      <c r="I3007" s="13" t="str">
        <f>IF($C3007="","",VLOOKUP($C3007,Baux!$A:$K,7,FALSE))</f>
        <v/>
      </c>
      <c r="J3007" s="13" t="str">
        <f>IF($C3007="","",$H3007+$I3007)</f>
        <v/>
      </c>
      <c r="K3007" s="13" t="str">
        <f>IF($C3007="","",SUMIFS(Banque_Transactions!$E:$E,Banque_Transactions!$G:$G,$C3007&amp;"-"&amp;$B3007))</f>
        <v/>
      </c>
      <c r="L3007" s="13" t="str">
        <f>IF($C3007="","",$J3007-$K3007)</f>
        <v/>
      </c>
      <c r="M3007" t="str">
        <f>IF($C3007="","",IF($L3007&lt;=0,"Payé",IF($K3007=0,"Impayé","Partiel")))</f>
        <v/>
      </c>
    </row>
    <row r="3008" spans="1:13" ht="15">
      <c r="A3008" s="17"/>
      <c r="B3008" t="str">
        <f>IF($A3008="","",YEAR($A3008)*100+MONTH($A3008))</f>
        <v/>
      </c>
      <c r="D3008" t="str">
        <f>IF($C3008="","",VLOOKUP($C3008,Baux!$A:$K,2,FALSE))</f>
        <v/>
      </c>
      <c r="E3008" t="str">
        <f>IF($C3008="","",VLOOKUP(VLOOKUP($C3008,Baux!$A:$K,3,FALSE),Locataires!$A:$I,2,FALSE))</f>
        <v/>
      </c>
      <c r="F3008" t="str">
        <f>IF($C3008="","",VLOOKUP($C3008,Baux!$A:$K,8,FALSE))</f>
        <v/>
      </c>
      <c r="G3008" s="12" t="str">
        <f>IF(OR($A3008="",$F3008=""),"",DATE(YEAR($A3008),MONTH($A3008),$F3008))</f>
        <v/>
      </c>
      <c r="H3008" s="13" t="str">
        <f>IF($C3008="","",VLOOKUP($C3008,Baux!$A:$K,6,FALSE))</f>
        <v/>
      </c>
      <c r="I3008" s="13" t="str">
        <f>IF($C3008="","",VLOOKUP($C3008,Baux!$A:$K,7,FALSE))</f>
        <v/>
      </c>
      <c r="J3008" s="13" t="str">
        <f>IF($C3008="","",$H3008+$I3008)</f>
        <v/>
      </c>
      <c r="K3008" s="13" t="str">
        <f>IF($C3008="","",SUMIFS(Banque_Transactions!$E:$E,Banque_Transactions!$G:$G,$C3008&amp;"-"&amp;$B3008))</f>
        <v/>
      </c>
      <c r="L3008" s="13" t="str">
        <f>IF($C3008="","",$J3008-$K3008)</f>
        <v/>
      </c>
      <c r="M3008" t="str">
        <f>IF($C3008="","",IF($L3008&lt;=0,"Payé",IF($K3008=0,"Impayé","Partiel")))</f>
        <v/>
      </c>
    </row>
    <row r="3009" spans="1:13" ht="15">
      <c r="A3009" s="17"/>
      <c r="B3009" t="str">
        <f>IF($A3009="","",YEAR($A3009)*100+MONTH($A3009))</f>
        <v/>
      </c>
      <c r="D3009" t="str">
        <f>IF($C3009="","",VLOOKUP($C3009,Baux!$A:$K,2,FALSE))</f>
        <v/>
      </c>
      <c r="E3009" t="str">
        <f>IF($C3009="","",VLOOKUP(VLOOKUP($C3009,Baux!$A:$K,3,FALSE),Locataires!$A:$I,2,FALSE))</f>
        <v/>
      </c>
      <c r="F3009" t="str">
        <f>IF($C3009="","",VLOOKUP($C3009,Baux!$A:$K,8,FALSE))</f>
        <v/>
      </c>
      <c r="G3009" s="12" t="str">
        <f>IF(OR($A3009="",$F3009=""),"",DATE(YEAR($A3009),MONTH($A3009),$F3009))</f>
        <v/>
      </c>
      <c r="H3009" s="13" t="str">
        <f>IF($C3009="","",VLOOKUP($C3009,Baux!$A:$K,6,FALSE))</f>
        <v/>
      </c>
      <c r="I3009" s="13" t="str">
        <f>IF($C3009="","",VLOOKUP($C3009,Baux!$A:$K,7,FALSE))</f>
        <v/>
      </c>
      <c r="J3009" s="13" t="str">
        <f>IF($C3009="","",$H3009+$I3009)</f>
        <v/>
      </c>
      <c r="K3009" s="13" t="str">
        <f>IF($C3009="","",SUMIFS(Banque_Transactions!$E:$E,Banque_Transactions!$G:$G,$C3009&amp;"-"&amp;$B3009))</f>
        <v/>
      </c>
      <c r="L3009" s="13" t="str">
        <f>IF($C3009="","",$J3009-$K3009)</f>
        <v/>
      </c>
      <c r="M3009" t="str">
        <f>IF($C3009="","",IF($L3009&lt;=0,"Payé",IF($K3009=0,"Impayé","Partiel")))</f>
        <v/>
      </c>
    </row>
    <row r="3010" spans="1:13" ht="15">
      <c r="A3010" s="17"/>
      <c r="B3010" t="str">
        <f>IF($A3010="","",YEAR($A3010)*100+MONTH($A3010))</f>
        <v/>
      </c>
      <c r="D3010" t="str">
        <f>IF($C3010="","",VLOOKUP($C3010,Baux!$A:$K,2,FALSE))</f>
        <v/>
      </c>
      <c r="E3010" t="str">
        <f>IF($C3010="","",VLOOKUP(VLOOKUP($C3010,Baux!$A:$K,3,FALSE),Locataires!$A:$I,2,FALSE))</f>
        <v/>
      </c>
      <c r="F3010" t="str">
        <f>IF($C3010="","",VLOOKUP($C3010,Baux!$A:$K,8,FALSE))</f>
        <v/>
      </c>
      <c r="G3010" s="12" t="str">
        <f>IF(OR($A3010="",$F3010=""),"",DATE(YEAR($A3010),MONTH($A3010),$F3010))</f>
        <v/>
      </c>
      <c r="H3010" s="13" t="str">
        <f>IF($C3010="","",VLOOKUP($C3010,Baux!$A:$K,6,FALSE))</f>
        <v/>
      </c>
      <c r="I3010" s="13" t="str">
        <f>IF($C3010="","",VLOOKUP($C3010,Baux!$A:$K,7,FALSE))</f>
        <v/>
      </c>
      <c r="J3010" s="13" t="str">
        <f>IF($C3010="","",$H3010+$I3010)</f>
        <v/>
      </c>
      <c r="K3010" s="13" t="str">
        <f>IF($C3010="","",SUMIFS(Banque_Transactions!$E:$E,Banque_Transactions!$G:$G,$C3010&amp;"-"&amp;$B3010))</f>
        <v/>
      </c>
      <c r="L3010" s="13" t="str">
        <f>IF($C3010="","",$J3010-$K3010)</f>
        <v/>
      </c>
      <c r="M3010" t="str">
        <f>IF($C3010="","",IF($L3010&lt;=0,"Payé",IF($K3010=0,"Impayé","Partiel")))</f>
        <v/>
      </c>
    </row>
    <row r="3011" spans="1:13" ht="15">
      <c r="A3011" s="17"/>
      <c r="B3011" t="str">
        <f>IF($A3011="","",YEAR($A3011)*100+MONTH($A3011))</f>
        <v/>
      </c>
      <c r="D3011" t="str">
        <f>IF($C3011="","",VLOOKUP($C3011,Baux!$A:$K,2,FALSE))</f>
        <v/>
      </c>
      <c r="E3011" t="str">
        <f>IF($C3011="","",VLOOKUP(VLOOKUP($C3011,Baux!$A:$K,3,FALSE),Locataires!$A:$I,2,FALSE))</f>
        <v/>
      </c>
      <c r="F3011" t="str">
        <f>IF($C3011="","",VLOOKUP($C3011,Baux!$A:$K,8,FALSE))</f>
        <v/>
      </c>
      <c r="G3011" s="12" t="str">
        <f>IF(OR($A3011="",$F3011=""),"",DATE(YEAR($A3011),MONTH($A3011),$F3011))</f>
        <v/>
      </c>
      <c r="H3011" s="13" t="str">
        <f>IF($C3011="","",VLOOKUP($C3011,Baux!$A:$K,6,FALSE))</f>
        <v/>
      </c>
      <c r="I3011" s="13" t="str">
        <f>IF($C3011="","",VLOOKUP($C3011,Baux!$A:$K,7,FALSE))</f>
        <v/>
      </c>
      <c r="J3011" s="13" t="str">
        <f>IF($C3011="","",$H3011+$I3011)</f>
        <v/>
      </c>
      <c r="K3011" s="13" t="str">
        <f>IF($C3011="","",SUMIFS(Banque_Transactions!$E:$E,Banque_Transactions!$G:$G,$C3011&amp;"-"&amp;$B3011))</f>
        <v/>
      </c>
      <c r="L3011" s="13" t="str">
        <f>IF($C3011="","",$J3011-$K3011)</f>
        <v/>
      </c>
      <c r="M3011" t="str">
        <f>IF($C3011="","",IF($L3011&lt;=0,"Payé",IF($K3011=0,"Impayé","Partiel")))</f>
        <v/>
      </c>
    </row>
    <row r="3012" spans="1:13" ht="15">
      <c r="A3012" s="17"/>
      <c r="B3012" t="str">
        <f>IF($A3012="","",YEAR($A3012)*100+MONTH($A3012))</f>
        <v/>
      </c>
      <c r="D3012" t="str">
        <f>IF($C3012="","",VLOOKUP($C3012,Baux!$A:$K,2,FALSE))</f>
        <v/>
      </c>
      <c r="E3012" t="str">
        <f>IF($C3012="","",VLOOKUP(VLOOKUP($C3012,Baux!$A:$K,3,FALSE),Locataires!$A:$I,2,FALSE))</f>
        <v/>
      </c>
      <c r="F3012" t="str">
        <f>IF($C3012="","",VLOOKUP($C3012,Baux!$A:$K,8,FALSE))</f>
        <v/>
      </c>
      <c r="G3012" s="12" t="str">
        <f>IF(OR($A3012="",$F3012=""),"",DATE(YEAR($A3012),MONTH($A3012),$F3012))</f>
        <v/>
      </c>
      <c r="H3012" s="13" t="str">
        <f>IF($C3012="","",VLOOKUP($C3012,Baux!$A:$K,6,FALSE))</f>
        <v/>
      </c>
      <c r="I3012" s="13" t="str">
        <f>IF($C3012="","",VLOOKUP($C3012,Baux!$A:$K,7,FALSE))</f>
        <v/>
      </c>
      <c r="J3012" s="13" t="str">
        <f>IF($C3012="","",$H3012+$I3012)</f>
        <v/>
      </c>
      <c r="K3012" s="13" t="str">
        <f>IF($C3012="","",SUMIFS(Banque_Transactions!$E:$E,Banque_Transactions!$G:$G,$C3012&amp;"-"&amp;$B3012))</f>
        <v/>
      </c>
      <c r="L3012" s="13" t="str">
        <f>IF($C3012="","",$J3012-$K3012)</f>
        <v/>
      </c>
      <c r="M3012" t="str">
        <f>IF($C3012="","",IF($L3012&lt;=0,"Payé",IF($K3012=0,"Impayé","Partiel")))</f>
        <v/>
      </c>
    </row>
    <row r="3013" spans="1:13" ht="15">
      <c r="A3013" s="17"/>
      <c r="B3013" t="str">
        <f>IF($A3013="","",YEAR($A3013)*100+MONTH($A3013))</f>
        <v/>
      </c>
      <c r="D3013" t="str">
        <f>IF($C3013="","",VLOOKUP($C3013,Baux!$A:$K,2,FALSE))</f>
        <v/>
      </c>
      <c r="E3013" t="str">
        <f>IF($C3013="","",VLOOKUP(VLOOKUP($C3013,Baux!$A:$K,3,FALSE),Locataires!$A:$I,2,FALSE))</f>
        <v/>
      </c>
      <c r="F3013" t="str">
        <f>IF($C3013="","",VLOOKUP($C3013,Baux!$A:$K,8,FALSE))</f>
        <v/>
      </c>
      <c r="G3013" s="12" t="str">
        <f>IF(OR($A3013="",$F3013=""),"",DATE(YEAR($A3013),MONTH($A3013),$F3013))</f>
        <v/>
      </c>
      <c r="H3013" s="13" t="str">
        <f>IF($C3013="","",VLOOKUP($C3013,Baux!$A:$K,6,FALSE))</f>
        <v/>
      </c>
      <c r="I3013" s="13" t="str">
        <f>IF($C3013="","",VLOOKUP($C3013,Baux!$A:$K,7,FALSE))</f>
        <v/>
      </c>
      <c r="J3013" s="13" t="str">
        <f>IF($C3013="","",$H3013+$I3013)</f>
        <v/>
      </c>
      <c r="K3013" s="13" t="str">
        <f>IF($C3013="","",SUMIFS(Banque_Transactions!$E:$E,Banque_Transactions!$G:$G,$C3013&amp;"-"&amp;$B3013))</f>
        <v/>
      </c>
      <c r="L3013" s="13" t="str">
        <f>IF($C3013="","",$J3013-$K3013)</f>
        <v/>
      </c>
      <c r="M3013" t="str">
        <f>IF($C3013="","",IF($L3013&lt;=0,"Payé",IF($K3013=0,"Impayé","Partiel")))</f>
        <v/>
      </c>
    </row>
    <row r="3014" spans="1:13" ht="15">
      <c r="A3014" s="17"/>
      <c r="B3014" t="str">
        <f>IF($A3014="","",YEAR($A3014)*100+MONTH($A3014))</f>
        <v/>
      </c>
      <c r="D3014" t="str">
        <f>IF($C3014="","",VLOOKUP($C3014,Baux!$A:$K,2,FALSE))</f>
        <v/>
      </c>
      <c r="E3014" t="str">
        <f>IF($C3014="","",VLOOKUP(VLOOKUP($C3014,Baux!$A:$K,3,FALSE),Locataires!$A:$I,2,FALSE))</f>
        <v/>
      </c>
      <c r="F3014" t="str">
        <f>IF($C3014="","",VLOOKUP($C3014,Baux!$A:$K,8,FALSE))</f>
        <v/>
      </c>
      <c r="G3014" s="12" t="str">
        <f>IF(OR($A3014="",$F3014=""),"",DATE(YEAR($A3014),MONTH($A3014),$F3014))</f>
        <v/>
      </c>
      <c r="H3014" s="13" t="str">
        <f>IF($C3014="","",VLOOKUP($C3014,Baux!$A:$K,6,FALSE))</f>
        <v/>
      </c>
      <c r="I3014" s="13" t="str">
        <f>IF($C3014="","",VLOOKUP($C3014,Baux!$A:$K,7,FALSE))</f>
        <v/>
      </c>
      <c r="J3014" s="13" t="str">
        <f>IF($C3014="","",$H3014+$I3014)</f>
        <v/>
      </c>
      <c r="K3014" s="13" t="str">
        <f>IF($C3014="","",SUMIFS(Banque_Transactions!$E:$E,Banque_Transactions!$G:$G,$C3014&amp;"-"&amp;$B3014))</f>
        <v/>
      </c>
      <c r="L3014" s="13" t="str">
        <f>IF($C3014="","",$J3014-$K3014)</f>
        <v/>
      </c>
      <c r="M3014" t="str">
        <f>IF($C3014="","",IF($L3014&lt;=0,"Payé",IF($K3014=0,"Impayé","Partiel")))</f>
        <v/>
      </c>
    </row>
    <row r="3015" spans="1:13" ht="15">
      <c r="A3015" s="17"/>
      <c r="B3015" t="str">
        <f>IF($A3015="","",YEAR($A3015)*100+MONTH($A3015))</f>
        <v/>
      </c>
      <c r="D3015" t="str">
        <f>IF($C3015="","",VLOOKUP($C3015,Baux!$A:$K,2,FALSE))</f>
        <v/>
      </c>
      <c r="E3015" t="str">
        <f>IF($C3015="","",VLOOKUP(VLOOKUP($C3015,Baux!$A:$K,3,FALSE),Locataires!$A:$I,2,FALSE))</f>
        <v/>
      </c>
      <c r="F3015" t="str">
        <f>IF($C3015="","",VLOOKUP($C3015,Baux!$A:$K,8,FALSE))</f>
        <v/>
      </c>
      <c r="G3015" s="12" t="str">
        <f>IF(OR($A3015="",$F3015=""),"",DATE(YEAR($A3015),MONTH($A3015),$F3015))</f>
        <v/>
      </c>
      <c r="H3015" s="13" t="str">
        <f>IF($C3015="","",VLOOKUP($C3015,Baux!$A:$K,6,FALSE))</f>
        <v/>
      </c>
      <c r="I3015" s="13" t="str">
        <f>IF($C3015="","",VLOOKUP($C3015,Baux!$A:$K,7,FALSE))</f>
        <v/>
      </c>
      <c r="J3015" s="13" t="str">
        <f>IF($C3015="","",$H3015+$I3015)</f>
        <v/>
      </c>
      <c r="K3015" s="13" t="str">
        <f>IF($C3015="","",SUMIFS(Banque_Transactions!$E:$E,Banque_Transactions!$G:$G,$C3015&amp;"-"&amp;$B3015))</f>
        <v/>
      </c>
      <c r="L3015" s="13" t="str">
        <f>IF($C3015="","",$J3015-$K3015)</f>
        <v/>
      </c>
      <c r="M3015" t="str">
        <f>IF($C3015="","",IF($L3015&lt;=0,"Payé",IF($K3015=0,"Impayé","Partiel")))</f>
        <v/>
      </c>
    </row>
    <row r="3016" spans="1:13" ht="15">
      <c r="A3016" s="17"/>
      <c r="B3016" t="str">
        <f>IF($A3016="","",YEAR($A3016)*100+MONTH($A3016))</f>
        <v/>
      </c>
      <c r="D3016" t="str">
        <f>IF($C3016="","",VLOOKUP($C3016,Baux!$A:$K,2,FALSE))</f>
        <v/>
      </c>
      <c r="E3016" t="str">
        <f>IF($C3016="","",VLOOKUP(VLOOKUP($C3016,Baux!$A:$K,3,FALSE),Locataires!$A:$I,2,FALSE))</f>
        <v/>
      </c>
      <c r="F3016" t="str">
        <f>IF($C3016="","",VLOOKUP($C3016,Baux!$A:$K,8,FALSE))</f>
        <v/>
      </c>
      <c r="G3016" s="12" t="str">
        <f>IF(OR($A3016="",$F3016=""),"",DATE(YEAR($A3016),MONTH($A3016),$F3016))</f>
        <v/>
      </c>
      <c r="H3016" s="13" t="str">
        <f>IF($C3016="","",VLOOKUP($C3016,Baux!$A:$K,6,FALSE))</f>
        <v/>
      </c>
      <c r="I3016" s="13" t="str">
        <f>IF($C3016="","",VLOOKUP($C3016,Baux!$A:$K,7,FALSE))</f>
        <v/>
      </c>
      <c r="J3016" s="13" t="str">
        <f>IF($C3016="","",$H3016+$I3016)</f>
        <v/>
      </c>
      <c r="K3016" s="13" t="str">
        <f>IF($C3016="","",SUMIFS(Banque_Transactions!$E:$E,Banque_Transactions!$G:$G,$C3016&amp;"-"&amp;$B3016))</f>
        <v/>
      </c>
      <c r="L3016" s="13" t="str">
        <f>IF($C3016="","",$J3016-$K3016)</f>
        <v/>
      </c>
      <c r="M3016" t="str">
        <f>IF($C3016="","",IF($L3016&lt;=0,"Payé",IF($K3016=0,"Impayé","Partiel")))</f>
        <v/>
      </c>
    </row>
    <row r="3017" spans="1:13" ht="15">
      <c r="A3017" s="17"/>
      <c r="B3017" t="str">
        <f>IF($A3017="","",YEAR($A3017)*100+MONTH($A3017))</f>
        <v/>
      </c>
      <c r="D3017" t="str">
        <f>IF($C3017="","",VLOOKUP($C3017,Baux!$A:$K,2,FALSE))</f>
        <v/>
      </c>
      <c r="E3017" t="str">
        <f>IF($C3017="","",VLOOKUP(VLOOKUP($C3017,Baux!$A:$K,3,FALSE),Locataires!$A:$I,2,FALSE))</f>
        <v/>
      </c>
      <c r="F3017" t="str">
        <f>IF($C3017="","",VLOOKUP($C3017,Baux!$A:$K,8,FALSE))</f>
        <v/>
      </c>
      <c r="G3017" s="12" t="str">
        <f>IF(OR($A3017="",$F3017=""),"",DATE(YEAR($A3017),MONTH($A3017),$F3017))</f>
        <v/>
      </c>
      <c r="H3017" s="13" t="str">
        <f>IF($C3017="","",VLOOKUP($C3017,Baux!$A:$K,6,FALSE))</f>
        <v/>
      </c>
      <c r="I3017" s="13" t="str">
        <f>IF($C3017="","",VLOOKUP($C3017,Baux!$A:$K,7,FALSE))</f>
        <v/>
      </c>
      <c r="J3017" s="13" t="str">
        <f>IF($C3017="","",$H3017+$I3017)</f>
        <v/>
      </c>
      <c r="K3017" s="13" t="str">
        <f>IF($C3017="","",SUMIFS(Banque_Transactions!$E:$E,Banque_Transactions!$G:$G,$C3017&amp;"-"&amp;$B3017))</f>
        <v/>
      </c>
      <c r="L3017" s="13" t="str">
        <f>IF($C3017="","",$J3017-$K3017)</f>
        <v/>
      </c>
      <c r="M3017" t="str">
        <f>IF($C3017="","",IF($L3017&lt;=0,"Payé",IF($K3017=0,"Impayé","Partiel")))</f>
        <v/>
      </c>
    </row>
    <row r="3018" spans="1:13" ht="15">
      <c r="A3018" s="17"/>
      <c r="B3018" t="str">
        <f>IF($A3018="","",YEAR($A3018)*100+MONTH($A3018))</f>
        <v/>
      </c>
      <c r="D3018" t="str">
        <f>IF($C3018="","",VLOOKUP($C3018,Baux!$A:$K,2,FALSE))</f>
        <v/>
      </c>
      <c r="E3018" t="str">
        <f>IF($C3018="","",VLOOKUP(VLOOKUP($C3018,Baux!$A:$K,3,FALSE),Locataires!$A:$I,2,FALSE))</f>
        <v/>
      </c>
      <c r="F3018" t="str">
        <f>IF($C3018="","",VLOOKUP($C3018,Baux!$A:$K,8,FALSE))</f>
        <v/>
      </c>
      <c r="G3018" s="12" t="str">
        <f>IF(OR($A3018="",$F3018=""),"",DATE(YEAR($A3018),MONTH($A3018),$F3018))</f>
        <v/>
      </c>
      <c r="H3018" s="13" t="str">
        <f>IF($C3018="","",VLOOKUP($C3018,Baux!$A:$K,6,FALSE))</f>
        <v/>
      </c>
      <c r="I3018" s="13" t="str">
        <f>IF($C3018="","",VLOOKUP($C3018,Baux!$A:$K,7,FALSE))</f>
        <v/>
      </c>
      <c r="J3018" s="13" t="str">
        <f>IF($C3018="","",$H3018+$I3018)</f>
        <v/>
      </c>
      <c r="K3018" s="13" t="str">
        <f>IF($C3018="","",SUMIFS(Banque_Transactions!$E:$E,Banque_Transactions!$G:$G,$C3018&amp;"-"&amp;$B3018))</f>
        <v/>
      </c>
      <c r="L3018" s="13" t="str">
        <f>IF($C3018="","",$J3018-$K3018)</f>
        <v/>
      </c>
      <c r="M3018" t="str">
        <f>IF($C3018="","",IF($L3018&lt;=0,"Payé",IF($K3018=0,"Impayé","Partiel")))</f>
        <v/>
      </c>
    </row>
    <row r="3019" spans="1:13" ht="15">
      <c r="A3019" s="17"/>
      <c r="B3019" t="str">
        <f>IF($A3019="","",YEAR($A3019)*100+MONTH($A3019))</f>
        <v/>
      </c>
      <c r="D3019" t="str">
        <f>IF($C3019="","",VLOOKUP($C3019,Baux!$A:$K,2,FALSE))</f>
        <v/>
      </c>
      <c r="E3019" t="str">
        <f>IF($C3019="","",VLOOKUP(VLOOKUP($C3019,Baux!$A:$K,3,FALSE),Locataires!$A:$I,2,FALSE))</f>
        <v/>
      </c>
      <c r="F3019" t="str">
        <f>IF($C3019="","",VLOOKUP($C3019,Baux!$A:$K,8,FALSE))</f>
        <v/>
      </c>
      <c r="G3019" s="12" t="str">
        <f>IF(OR($A3019="",$F3019=""),"",DATE(YEAR($A3019),MONTH($A3019),$F3019))</f>
        <v/>
      </c>
      <c r="H3019" s="13" t="str">
        <f>IF($C3019="","",VLOOKUP($C3019,Baux!$A:$K,6,FALSE))</f>
        <v/>
      </c>
      <c r="I3019" s="13" t="str">
        <f>IF($C3019="","",VLOOKUP($C3019,Baux!$A:$K,7,FALSE))</f>
        <v/>
      </c>
      <c r="J3019" s="13" t="str">
        <f>IF($C3019="","",$H3019+$I3019)</f>
        <v/>
      </c>
      <c r="K3019" s="13" t="str">
        <f>IF($C3019="","",SUMIFS(Banque_Transactions!$E:$E,Banque_Transactions!$G:$G,$C3019&amp;"-"&amp;$B3019))</f>
        <v/>
      </c>
      <c r="L3019" s="13" t="str">
        <f>IF($C3019="","",$J3019-$K3019)</f>
        <v/>
      </c>
      <c r="M3019" t="str">
        <f>IF($C3019="","",IF($L3019&lt;=0,"Payé",IF($K3019=0,"Impayé","Partiel")))</f>
        <v/>
      </c>
    </row>
    <row r="3020" spans="1:13" ht="15">
      <c r="A3020" s="17"/>
      <c r="B3020" t="str">
        <f>IF($A3020="","",YEAR($A3020)*100+MONTH($A3020))</f>
        <v/>
      </c>
      <c r="D3020" t="str">
        <f>IF($C3020="","",VLOOKUP($C3020,Baux!$A:$K,2,FALSE))</f>
        <v/>
      </c>
      <c r="E3020" t="str">
        <f>IF($C3020="","",VLOOKUP(VLOOKUP($C3020,Baux!$A:$K,3,FALSE),Locataires!$A:$I,2,FALSE))</f>
        <v/>
      </c>
      <c r="F3020" t="str">
        <f>IF($C3020="","",VLOOKUP($C3020,Baux!$A:$K,8,FALSE))</f>
        <v/>
      </c>
      <c r="G3020" s="12" t="str">
        <f>IF(OR($A3020="",$F3020=""),"",DATE(YEAR($A3020),MONTH($A3020),$F3020))</f>
        <v/>
      </c>
      <c r="H3020" s="13" t="str">
        <f>IF($C3020="","",VLOOKUP($C3020,Baux!$A:$K,6,FALSE))</f>
        <v/>
      </c>
      <c r="I3020" s="13" t="str">
        <f>IF($C3020="","",VLOOKUP($C3020,Baux!$A:$K,7,FALSE))</f>
        <v/>
      </c>
      <c r="J3020" s="13" t="str">
        <f>IF($C3020="","",$H3020+$I3020)</f>
        <v/>
      </c>
      <c r="K3020" s="13" t="str">
        <f>IF($C3020="","",SUMIFS(Banque_Transactions!$E:$E,Banque_Transactions!$G:$G,$C3020&amp;"-"&amp;$B3020))</f>
        <v/>
      </c>
      <c r="L3020" s="13" t="str">
        <f>IF($C3020="","",$J3020-$K3020)</f>
        <v/>
      </c>
      <c r="M3020" t="str">
        <f>IF($C3020="","",IF($L3020&lt;=0,"Payé",IF($K3020=0,"Impayé","Partiel")))</f>
        <v/>
      </c>
    </row>
    <row r="3021" spans="1:13" ht="15">
      <c r="A3021" s="17"/>
      <c r="B3021" t="str">
        <f>IF($A3021="","",YEAR($A3021)*100+MONTH($A3021))</f>
        <v/>
      </c>
      <c r="D3021" t="str">
        <f>IF($C3021="","",VLOOKUP($C3021,Baux!$A:$K,2,FALSE))</f>
        <v/>
      </c>
      <c r="E3021" t="str">
        <f>IF($C3021="","",VLOOKUP(VLOOKUP($C3021,Baux!$A:$K,3,FALSE),Locataires!$A:$I,2,FALSE))</f>
        <v/>
      </c>
      <c r="F3021" t="str">
        <f>IF($C3021="","",VLOOKUP($C3021,Baux!$A:$K,8,FALSE))</f>
        <v/>
      </c>
      <c r="G3021" s="12" t="str">
        <f>IF(OR($A3021="",$F3021=""),"",DATE(YEAR($A3021),MONTH($A3021),$F3021))</f>
        <v/>
      </c>
      <c r="H3021" s="13" t="str">
        <f>IF($C3021="","",VLOOKUP($C3021,Baux!$A:$K,6,FALSE))</f>
        <v/>
      </c>
      <c r="I3021" s="13" t="str">
        <f>IF($C3021="","",VLOOKUP($C3021,Baux!$A:$K,7,FALSE))</f>
        <v/>
      </c>
      <c r="J3021" s="13" t="str">
        <f>IF($C3021="","",$H3021+$I3021)</f>
        <v/>
      </c>
      <c r="K3021" s="13" t="str">
        <f>IF($C3021="","",SUMIFS(Banque_Transactions!$E:$E,Banque_Transactions!$G:$G,$C3021&amp;"-"&amp;$B3021))</f>
        <v/>
      </c>
      <c r="L3021" s="13" t="str">
        <f>IF($C3021="","",$J3021-$K3021)</f>
        <v/>
      </c>
      <c r="M3021" t="str">
        <f>IF($C3021="","",IF($L3021&lt;=0,"Payé",IF($K3021=0,"Impayé","Partiel")))</f>
        <v/>
      </c>
    </row>
    <row r="3022" spans="1:13" ht="15">
      <c r="A3022" s="17"/>
      <c r="B3022" t="str">
        <f>IF($A3022="","",YEAR($A3022)*100+MONTH($A3022))</f>
        <v/>
      </c>
      <c r="D3022" t="str">
        <f>IF($C3022="","",VLOOKUP($C3022,Baux!$A:$K,2,FALSE))</f>
        <v/>
      </c>
      <c r="E3022" t="str">
        <f>IF($C3022="","",VLOOKUP(VLOOKUP($C3022,Baux!$A:$K,3,FALSE),Locataires!$A:$I,2,FALSE))</f>
        <v/>
      </c>
      <c r="F3022" t="str">
        <f>IF($C3022="","",VLOOKUP($C3022,Baux!$A:$K,8,FALSE))</f>
        <v/>
      </c>
      <c r="G3022" s="12" t="str">
        <f>IF(OR($A3022="",$F3022=""),"",DATE(YEAR($A3022),MONTH($A3022),$F3022))</f>
        <v/>
      </c>
      <c r="H3022" s="13" t="str">
        <f>IF($C3022="","",VLOOKUP($C3022,Baux!$A:$K,6,FALSE))</f>
        <v/>
      </c>
      <c r="I3022" s="13" t="str">
        <f>IF($C3022="","",VLOOKUP($C3022,Baux!$A:$K,7,FALSE))</f>
        <v/>
      </c>
      <c r="J3022" s="13" t="str">
        <f>IF($C3022="","",$H3022+$I3022)</f>
        <v/>
      </c>
      <c r="K3022" s="13" t="str">
        <f>IF($C3022="","",SUMIFS(Banque_Transactions!$E:$E,Banque_Transactions!$G:$G,$C3022&amp;"-"&amp;$B3022))</f>
        <v/>
      </c>
      <c r="L3022" s="13" t="str">
        <f>IF($C3022="","",$J3022-$K3022)</f>
        <v/>
      </c>
      <c r="M3022" t="str">
        <f>IF($C3022="","",IF($L3022&lt;=0,"Payé",IF($K3022=0,"Impayé","Partiel")))</f>
        <v/>
      </c>
    </row>
    <row r="3023" spans="1:13" ht="15">
      <c r="A3023" s="17"/>
      <c r="B3023" t="str">
        <f>IF($A3023="","",YEAR($A3023)*100+MONTH($A3023))</f>
        <v/>
      </c>
      <c r="D3023" t="str">
        <f>IF($C3023="","",VLOOKUP($C3023,Baux!$A:$K,2,FALSE))</f>
        <v/>
      </c>
      <c r="E3023" t="str">
        <f>IF($C3023="","",VLOOKUP(VLOOKUP($C3023,Baux!$A:$K,3,FALSE),Locataires!$A:$I,2,FALSE))</f>
        <v/>
      </c>
      <c r="F3023" t="str">
        <f>IF($C3023="","",VLOOKUP($C3023,Baux!$A:$K,8,FALSE))</f>
        <v/>
      </c>
      <c r="G3023" s="12" t="str">
        <f>IF(OR($A3023="",$F3023=""),"",DATE(YEAR($A3023),MONTH($A3023),$F3023))</f>
        <v/>
      </c>
      <c r="H3023" s="13" t="str">
        <f>IF($C3023="","",VLOOKUP($C3023,Baux!$A:$K,6,FALSE))</f>
        <v/>
      </c>
      <c r="I3023" s="13" t="str">
        <f>IF($C3023="","",VLOOKUP($C3023,Baux!$A:$K,7,FALSE))</f>
        <v/>
      </c>
      <c r="J3023" s="13" t="str">
        <f>IF($C3023="","",$H3023+$I3023)</f>
        <v/>
      </c>
      <c r="K3023" s="13" t="str">
        <f>IF($C3023="","",SUMIFS(Banque_Transactions!$E:$E,Banque_Transactions!$G:$G,$C3023&amp;"-"&amp;$B3023))</f>
        <v/>
      </c>
      <c r="L3023" s="13" t="str">
        <f>IF($C3023="","",$J3023-$K3023)</f>
        <v/>
      </c>
      <c r="M3023" t="str">
        <f>IF($C3023="","",IF($L3023&lt;=0,"Payé",IF($K3023=0,"Impayé","Partiel")))</f>
        <v/>
      </c>
    </row>
    <row r="3024" spans="1:13" ht="15">
      <c r="A3024" s="17"/>
      <c r="B3024" t="str">
        <f>IF($A3024="","",YEAR($A3024)*100+MONTH($A3024))</f>
        <v/>
      </c>
      <c r="D3024" t="str">
        <f>IF($C3024="","",VLOOKUP($C3024,Baux!$A:$K,2,FALSE))</f>
        <v/>
      </c>
      <c r="E3024" t="str">
        <f>IF($C3024="","",VLOOKUP(VLOOKUP($C3024,Baux!$A:$K,3,FALSE),Locataires!$A:$I,2,FALSE))</f>
        <v/>
      </c>
      <c r="F3024" t="str">
        <f>IF($C3024="","",VLOOKUP($C3024,Baux!$A:$K,8,FALSE))</f>
        <v/>
      </c>
      <c r="G3024" s="12" t="str">
        <f>IF(OR($A3024="",$F3024=""),"",DATE(YEAR($A3024),MONTH($A3024),$F3024))</f>
        <v/>
      </c>
      <c r="H3024" s="13" t="str">
        <f>IF($C3024="","",VLOOKUP($C3024,Baux!$A:$K,6,FALSE))</f>
        <v/>
      </c>
      <c r="I3024" s="13" t="str">
        <f>IF($C3024="","",VLOOKUP($C3024,Baux!$A:$K,7,FALSE))</f>
        <v/>
      </c>
      <c r="J3024" s="13" t="str">
        <f>IF($C3024="","",$H3024+$I3024)</f>
        <v/>
      </c>
      <c r="K3024" s="13" t="str">
        <f>IF($C3024="","",SUMIFS(Banque_Transactions!$E:$E,Banque_Transactions!$G:$G,$C3024&amp;"-"&amp;$B3024))</f>
        <v/>
      </c>
      <c r="L3024" s="13" t="str">
        <f>IF($C3024="","",$J3024-$K3024)</f>
        <v/>
      </c>
      <c r="M3024" t="str">
        <f>IF($C3024="","",IF($L3024&lt;=0,"Payé",IF($K3024=0,"Impayé","Partiel")))</f>
        <v/>
      </c>
    </row>
    <row r="3025" spans="1:13" ht="15">
      <c r="A3025" s="17"/>
      <c r="B3025" t="str">
        <f>IF($A3025="","",YEAR($A3025)*100+MONTH($A3025))</f>
        <v/>
      </c>
      <c r="D3025" t="str">
        <f>IF($C3025="","",VLOOKUP($C3025,Baux!$A:$K,2,FALSE))</f>
        <v/>
      </c>
      <c r="E3025" t="str">
        <f>IF($C3025="","",VLOOKUP(VLOOKUP($C3025,Baux!$A:$K,3,FALSE),Locataires!$A:$I,2,FALSE))</f>
        <v/>
      </c>
      <c r="F3025" t="str">
        <f>IF($C3025="","",VLOOKUP($C3025,Baux!$A:$K,8,FALSE))</f>
        <v/>
      </c>
      <c r="G3025" s="12" t="str">
        <f>IF(OR($A3025="",$F3025=""),"",DATE(YEAR($A3025),MONTH($A3025),$F3025))</f>
        <v/>
      </c>
      <c r="H3025" s="13" t="str">
        <f>IF($C3025="","",VLOOKUP($C3025,Baux!$A:$K,6,FALSE))</f>
        <v/>
      </c>
      <c r="I3025" s="13" t="str">
        <f>IF($C3025="","",VLOOKUP($C3025,Baux!$A:$K,7,FALSE))</f>
        <v/>
      </c>
      <c r="J3025" s="13" t="str">
        <f>IF($C3025="","",$H3025+$I3025)</f>
        <v/>
      </c>
      <c r="K3025" s="13" t="str">
        <f>IF($C3025="","",SUMIFS(Banque_Transactions!$E:$E,Banque_Transactions!$G:$G,$C3025&amp;"-"&amp;$B3025))</f>
        <v/>
      </c>
      <c r="L3025" s="13" t="str">
        <f>IF($C3025="","",$J3025-$K3025)</f>
        <v/>
      </c>
      <c r="M3025" t="str">
        <f>IF($C3025="","",IF($L3025&lt;=0,"Payé",IF($K3025=0,"Impayé","Partiel")))</f>
        <v/>
      </c>
    </row>
    <row r="3026" spans="1:13" ht="15">
      <c r="A3026" s="17"/>
      <c r="B3026" t="str">
        <f>IF($A3026="","",YEAR($A3026)*100+MONTH($A3026))</f>
        <v/>
      </c>
      <c r="D3026" t="str">
        <f>IF($C3026="","",VLOOKUP($C3026,Baux!$A:$K,2,FALSE))</f>
        <v/>
      </c>
      <c r="E3026" t="str">
        <f>IF($C3026="","",VLOOKUP(VLOOKUP($C3026,Baux!$A:$K,3,FALSE),Locataires!$A:$I,2,FALSE))</f>
        <v/>
      </c>
      <c r="F3026" t="str">
        <f>IF($C3026="","",VLOOKUP($C3026,Baux!$A:$K,8,FALSE))</f>
        <v/>
      </c>
      <c r="G3026" s="12" t="str">
        <f>IF(OR($A3026="",$F3026=""),"",DATE(YEAR($A3026),MONTH($A3026),$F3026))</f>
        <v/>
      </c>
      <c r="H3026" s="13" t="str">
        <f>IF($C3026="","",VLOOKUP($C3026,Baux!$A:$K,6,FALSE))</f>
        <v/>
      </c>
      <c r="I3026" s="13" t="str">
        <f>IF($C3026="","",VLOOKUP($C3026,Baux!$A:$K,7,FALSE))</f>
        <v/>
      </c>
      <c r="J3026" s="13" t="str">
        <f>IF($C3026="","",$H3026+$I3026)</f>
        <v/>
      </c>
      <c r="K3026" s="13" t="str">
        <f>IF($C3026="","",SUMIFS(Banque_Transactions!$E:$E,Banque_Transactions!$G:$G,$C3026&amp;"-"&amp;$B3026))</f>
        <v/>
      </c>
      <c r="L3026" s="13" t="str">
        <f>IF($C3026="","",$J3026-$K3026)</f>
        <v/>
      </c>
      <c r="M3026" t="str">
        <f>IF($C3026="","",IF($L3026&lt;=0,"Payé",IF($K3026=0,"Impayé","Partiel")))</f>
        <v/>
      </c>
    </row>
    <row r="3027" spans="1:13" ht="15">
      <c r="A3027" s="17"/>
      <c r="B3027" t="str">
        <f>IF($A3027="","",YEAR($A3027)*100+MONTH($A3027))</f>
        <v/>
      </c>
      <c r="D3027" t="str">
        <f>IF($C3027="","",VLOOKUP($C3027,Baux!$A:$K,2,FALSE))</f>
        <v/>
      </c>
      <c r="E3027" t="str">
        <f>IF($C3027="","",VLOOKUP(VLOOKUP($C3027,Baux!$A:$K,3,FALSE),Locataires!$A:$I,2,FALSE))</f>
        <v/>
      </c>
      <c r="F3027" t="str">
        <f>IF($C3027="","",VLOOKUP($C3027,Baux!$A:$K,8,FALSE))</f>
        <v/>
      </c>
      <c r="G3027" s="12" t="str">
        <f>IF(OR($A3027="",$F3027=""),"",DATE(YEAR($A3027),MONTH($A3027),$F3027))</f>
        <v/>
      </c>
      <c r="H3027" s="13" t="str">
        <f>IF($C3027="","",VLOOKUP($C3027,Baux!$A:$K,6,FALSE))</f>
        <v/>
      </c>
      <c r="I3027" s="13" t="str">
        <f>IF($C3027="","",VLOOKUP($C3027,Baux!$A:$K,7,FALSE))</f>
        <v/>
      </c>
      <c r="J3027" s="13" t="str">
        <f>IF($C3027="","",$H3027+$I3027)</f>
        <v/>
      </c>
      <c r="K3027" s="13" t="str">
        <f>IF($C3027="","",SUMIFS(Banque_Transactions!$E:$E,Banque_Transactions!$G:$G,$C3027&amp;"-"&amp;$B3027))</f>
        <v/>
      </c>
      <c r="L3027" s="13" t="str">
        <f>IF($C3027="","",$J3027-$K3027)</f>
        <v/>
      </c>
      <c r="M3027" t="str">
        <f>IF($C3027="","",IF($L3027&lt;=0,"Payé",IF($K3027=0,"Impayé","Partiel")))</f>
        <v/>
      </c>
    </row>
    <row r="3028" spans="1:13" ht="15">
      <c r="A3028" s="17"/>
      <c r="B3028" t="str">
        <f>IF($A3028="","",YEAR($A3028)*100+MONTH($A3028))</f>
        <v/>
      </c>
      <c r="D3028" t="str">
        <f>IF($C3028="","",VLOOKUP($C3028,Baux!$A:$K,2,FALSE))</f>
        <v/>
      </c>
      <c r="E3028" t="str">
        <f>IF($C3028="","",VLOOKUP(VLOOKUP($C3028,Baux!$A:$K,3,FALSE),Locataires!$A:$I,2,FALSE))</f>
        <v/>
      </c>
      <c r="F3028" t="str">
        <f>IF($C3028="","",VLOOKUP($C3028,Baux!$A:$K,8,FALSE))</f>
        <v/>
      </c>
      <c r="G3028" s="12" t="str">
        <f>IF(OR($A3028="",$F3028=""),"",DATE(YEAR($A3028),MONTH($A3028),$F3028))</f>
        <v/>
      </c>
      <c r="H3028" s="13" t="str">
        <f>IF($C3028="","",VLOOKUP($C3028,Baux!$A:$K,6,FALSE))</f>
        <v/>
      </c>
      <c r="I3028" s="13" t="str">
        <f>IF($C3028="","",VLOOKUP($C3028,Baux!$A:$K,7,FALSE))</f>
        <v/>
      </c>
      <c r="J3028" s="13" t="str">
        <f>IF($C3028="","",$H3028+$I3028)</f>
        <v/>
      </c>
      <c r="K3028" s="13" t="str">
        <f>IF($C3028="","",SUMIFS(Banque_Transactions!$E:$E,Banque_Transactions!$G:$G,$C3028&amp;"-"&amp;$B3028))</f>
        <v/>
      </c>
      <c r="L3028" s="13" t="str">
        <f>IF($C3028="","",$J3028-$K3028)</f>
        <v/>
      </c>
      <c r="M3028" t="str">
        <f>IF($C3028="","",IF($L3028&lt;=0,"Payé",IF($K3028=0,"Impayé","Partiel")))</f>
        <v/>
      </c>
    </row>
    <row r="3029" spans="1:13" ht="15">
      <c r="A3029" s="17"/>
      <c r="B3029" t="str">
        <f>IF($A3029="","",YEAR($A3029)*100+MONTH($A3029))</f>
        <v/>
      </c>
      <c r="D3029" t="str">
        <f>IF($C3029="","",VLOOKUP($C3029,Baux!$A:$K,2,FALSE))</f>
        <v/>
      </c>
      <c r="E3029" t="str">
        <f>IF($C3029="","",VLOOKUP(VLOOKUP($C3029,Baux!$A:$K,3,FALSE),Locataires!$A:$I,2,FALSE))</f>
        <v/>
      </c>
      <c r="F3029" t="str">
        <f>IF($C3029="","",VLOOKUP($C3029,Baux!$A:$K,8,FALSE))</f>
        <v/>
      </c>
      <c r="G3029" s="12" t="str">
        <f>IF(OR($A3029="",$F3029=""),"",DATE(YEAR($A3029),MONTH($A3029),$F3029))</f>
        <v/>
      </c>
      <c r="H3029" s="13" t="str">
        <f>IF($C3029="","",VLOOKUP($C3029,Baux!$A:$K,6,FALSE))</f>
        <v/>
      </c>
      <c r="I3029" s="13" t="str">
        <f>IF($C3029="","",VLOOKUP($C3029,Baux!$A:$K,7,FALSE))</f>
        <v/>
      </c>
      <c r="J3029" s="13" t="str">
        <f>IF($C3029="","",$H3029+$I3029)</f>
        <v/>
      </c>
      <c r="K3029" s="13" t="str">
        <f>IF($C3029="","",SUMIFS(Banque_Transactions!$E:$E,Banque_Transactions!$G:$G,$C3029&amp;"-"&amp;$B3029))</f>
        <v/>
      </c>
      <c r="L3029" s="13" t="str">
        <f>IF($C3029="","",$J3029-$K3029)</f>
        <v/>
      </c>
      <c r="M3029" t="str">
        <f>IF($C3029="","",IF($L3029&lt;=0,"Payé",IF($K3029=0,"Impayé","Partiel")))</f>
        <v/>
      </c>
    </row>
    <row r="3030" spans="1:13" ht="15">
      <c r="A3030" s="17"/>
      <c r="B3030" t="str">
        <f>IF($A3030="","",YEAR($A3030)*100+MONTH($A3030))</f>
        <v/>
      </c>
      <c r="D3030" t="str">
        <f>IF($C3030="","",VLOOKUP($C3030,Baux!$A:$K,2,FALSE))</f>
        <v/>
      </c>
      <c r="E3030" t="str">
        <f>IF($C3030="","",VLOOKUP(VLOOKUP($C3030,Baux!$A:$K,3,FALSE),Locataires!$A:$I,2,FALSE))</f>
        <v/>
      </c>
      <c r="F3030" t="str">
        <f>IF($C3030="","",VLOOKUP($C3030,Baux!$A:$K,8,FALSE))</f>
        <v/>
      </c>
      <c r="G3030" s="12" t="str">
        <f>IF(OR($A3030="",$F3030=""),"",DATE(YEAR($A3030),MONTH($A3030),$F3030))</f>
        <v/>
      </c>
      <c r="H3030" s="13" t="str">
        <f>IF($C3030="","",VLOOKUP($C3030,Baux!$A:$K,6,FALSE))</f>
        <v/>
      </c>
      <c r="I3030" s="13" t="str">
        <f>IF($C3030="","",VLOOKUP($C3030,Baux!$A:$K,7,FALSE))</f>
        <v/>
      </c>
      <c r="J3030" s="13" t="str">
        <f>IF($C3030="","",$H3030+$I3030)</f>
        <v/>
      </c>
      <c r="K3030" s="13" t="str">
        <f>IF($C3030="","",SUMIFS(Banque_Transactions!$E:$E,Banque_Transactions!$G:$G,$C3030&amp;"-"&amp;$B3030))</f>
        <v/>
      </c>
      <c r="L3030" s="13" t="str">
        <f>IF($C3030="","",$J3030-$K3030)</f>
        <v/>
      </c>
      <c r="M3030" t="str">
        <f>IF($C3030="","",IF($L3030&lt;=0,"Payé",IF($K3030=0,"Impayé","Partiel")))</f>
        <v/>
      </c>
    </row>
    <row r="3031" spans="1:13" ht="15">
      <c r="A3031" s="17"/>
      <c r="B3031" t="str">
        <f>IF($A3031="","",YEAR($A3031)*100+MONTH($A3031))</f>
        <v/>
      </c>
      <c r="D3031" t="str">
        <f>IF($C3031="","",VLOOKUP($C3031,Baux!$A:$K,2,FALSE))</f>
        <v/>
      </c>
      <c r="E3031" t="str">
        <f>IF($C3031="","",VLOOKUP(VLOOKUP($C3031,Baux!$A:$K,3,FALSE),Locataires!$A:$I,2,FALSE))</f>
        <v/>
      </c>
      <c r="F3031" t="str">
        <f>IF($C3031="","",VLOOKUP($C3031,Baux!$A:$K,8,FALSE))</f>
        <v/>
      </c>
      <c r="G3031" s="12" t="str">
        <f>IF(OR($A3031="",$F3031=""),"",DATE(YEAR($A3031),MONTH($A3031),$F3031))</f>
        <v/>
      </c>
      <c r="H3031" s="13" t="str">
        <f>IF($C3031="","",VLOOKUP($C3031,Baux!$A:$K,6,FALSE))</f>
        <v/>
      </c>
      <c r="I3031" s="13" t="str">
        <f>IF($C3031="","",VLOOKUP($C3031,Baux!$A:$K,7,FALSE))</f>
        <v/>
      </c>
      <c r="J3031" s="13" t="str">
        <f>IF($C3031="","",$H3031+$I3031)</f>
        <v/>
      </c>
      <c r="K3031" s="13" t="str">
        <f>IF($C3031="","",SUMIFS(Banque_Transactions!$E:$E,Banque_Transactions!$G:$G,$C3031&amp;"-"&amp;$B3031))</f>
        <v/>
      </c>
      <c r="L3031" s="13" t="str">
        <f>IF($C3031="","",$J3031-$K3031)</f>
        <v/>
      </c>
      <c r="M3031" t="str">
        <f>IF($C3031="","",IF($L3031&lt;=0,"Payé",IF($K3031=0,"Impayé","Partiel")))</f>
        <v/>
      </c>
    </row>
    <row r="3032" spans="1:13" ht="15">
      <c r="A3032" s="17"/>
      <c r="B3032" t="str">
        <f>IF($A3032="","",YEAR($A3032)*100+MONTH($A3032))</f>
        <v/>
      </c>
      <c r="D3032" t="str">
        <f>IF($C3032="","",VLOOKUP($C3032,Baux!$A:$K,2,FALSE))</f>
        <v/>
      </c>
      <c r="E3032" t="str">
        <f>IF($C3032="","",VLOOKUP(VLOOKUP($C3032,Baux!$A:$K,3,FALSE),Locataires!$A:$I,2,FALSE))</f>
        <v/>
      </c>
      <c r="F3032" t="str">
        <f>IF($C3032="","",VLOOKUP($C3032,Baux!$A:$K,8,FALSE))</f>
        <v/>
      </c>
      <c r="G3032" s="12" t="str">
        <f>IF(OR($A3032="",$F3032=""),"",DATE(YEAR($A3032),MONTH($A3032),$F3032))</f>
        <v/>
      </c>
      <c r="H3032" s="13" t="str">
        <f>IF($C3032="","",VLOOKUP($C3032,Baux!$A:$K,6,FALSE))</f>
        <v/>
      </c>
      <c r="I3032" s="13" t="str">
        <f>IF($C3032="","",VLOOKUP($C3032,Baux!$A:$K,7,FALSE))</f>
        <v/>
      </c>
      <c r="J3032" s="13" t="str">
        <f>IF($C3032="","",$H3032+$I3032)</f>
        <v/>
      </c>
      <c r="K3032" s="13" t="str">
        <f>IF($C3032="","",SUMIFS(Banque_Transactions!$E:$E,Banque_Transactions!$G:$G,$C3032&amp;"-"&amp;$B3032))</f>
        <v/>
      </c>
      <c r="L3032" s="13" t="str">
        <f>IF($C3032="","",$J3032-$K3032)</f>
        <v/>
      </c>
      <c r="M3032" t="str">
        <f>IF($C3032="","",IF($L3032&lt;=0,"Payé",IF($K3032=0,"Impayé","Partiel")))</f>
        <v/>
      </c>
    </row>
    <row r="3033" spans="1:13" ht="15">
      <c r="A3033" s="17"/>
      <c r="B3033" t="str">
        <f>IF($A3033="","",YEAR($A3033)*100+MONTH($A3033))</f>
        <v/>
      </c>
      <c r="D3033" t="str">
        <f>IF($C3033="","",VLOOKUP($C3033,Baux!$A:$K,2,FALSE))</f>
        <v/>
      </c>
      <c r="E3033" t="str">
        <f>IF($C3033="","",VLOOKUP(VLOOKUP($C3033,Baux!$A:$K,3,FALSE),Locataires!$A:$I,2,FALSE))</f>
        <v/>
      </c>
      <c r="F3033" t="str">
        <f>IF($C3033="","",VLOOKUP($C3033,Baux!$A:$K,8,FALSE))</f>
        <v/>
      </c>
      <c r="G3033" s="12" t="str">
        <f>IF(OR($A3033="",$F3033=""),"",DATE(YEAR($A3033),MONTH($A3033),$F3033))</f>
        <v/>
      </c>
      <c r="H3033" s="13" t="str">
        <f>IF($C3033="","",VLOOKUP($C3033,Baux!$A:$K,6,FALSE))</f>
        <v/>
      </c>
      <c r="I3033" s="13" t="str">
        <f>IF($C3033="","",VLOOKUP($C3033,Baux!$A:$K,7,FALSE))</f>
        <v/>
      </c>
      <c r="J3033" s="13" t="str">
        <f>IF($C3033="","",$H3033+$I3033)</f>
        <v/>
      </c>
      <c r="K3033" s="13" t="str">
        <f>IF($C3033="","",SUMIFS(Banque_Transactions!$E:$E,Banque_Transactions!$G:$G,$C3033&amp;"-"&amp;$B3033))</f>
        <v/>
      </c>
      <c r="L3033" s="13" t="str">
        <f>IF($C3033="","",$J3033-$K3033)</f>
        <v/>
      </c>
      <c r="M3033" t="str">
        <f>IF($C3033="","",IF($L3033&lt;=0,"Payé",IF($K3033=0,"Impayé","Partiel")))</f>
        <v/>
      </c>
    </row>
    <row r="3034" spans="1:13" ht="15">
      <c r="A3034" s="17"/>
      <c r="B3034" t="str">
        <f>IF($A3034="","",YEAR($A3034)*100+MONTH($A3034))</f>
        <v/>
      </c>
      <c r="D3034" t="str">
        <f>IF($C3034="","",VLOOKUP($C3034,Baux!$A:$K,2,FALSE))</f>
        <v/>
      </c>
      <c r="E3034" t="str">
        <f>IF($C3034="","",VLOOKUP(VLOOKUP($C3034,Baux!$A:$K,3,FALSE),Locataires!$A:$I,2,FALSE))</f>
        <v/>
      </c>
      <c r="F3034" t="str">
        <f>IF($C3034="","",VLOOKUP($C3034,Baux!$A:$K,8,FALSE))</f>
        <v/>
      </c>
      <c r="G3034" s="12" t="str">
        <f>IF(OR($A3034="",$F3034=""),"",DATE(YEAR($A3034),MONTH($A3034),$F3034))</f>
        <v/>
      </c>
      <c r="H3034" s="13" t="str">
        <f>IF($C3034="","",VLOOKUP($C3034,Baux!$A:$K,6,FALSE))</f>
        <v/>
      </c>
      <c r="I3034" s="13" t="str">
        <f>IF($C3034="","",VLOOKUP($C3034,Baux!$A:$K,7,FALSE))</f>
        <v/>
      </c>
      <c r="J3034" s="13" t="str">
        <f>IF($C3034="","",$H3034+$I3034)</f>
        <v/>
      </c>
      <c r="K3034" s="13" t="str">
        <f>IF($C3034="","",SUMIFS(Banque_Transactions!$E:$E,Banque_Transactions!$G:$G,$C3034&amp;"-"&amp;$B3034))</f>
        <v/>
      </c>
      <c r="L3034" s="13" t="str">
        <f>IF($C3034="","",$J3034-$K3034)</f>
        <v/>
      </c>
      <c r="M3034" t="str">
        <f>IF($C3034="","",IF($L3034&lt;=0,"Payé",IF($K3034=0,"Impayé","Partiel")))</f>
        <v/>
      </c>
    </row>
    <row r="3035" spans="1:13" ht="15">
      <c r="A3035" s="17"/>
      <c r="B3035" t="str">
        <f>IF($A3035="","",YEAR($A3035)*100+MONTH($A3035))</f>
        <v/>
      </c>
      <c r="D3035" t="str">
        <f>IF($C3035="","",VLOOKUP($C3035,Baux!$A:$K,2,FALSE))</f>
        <v/>
      </c>
      <c r="E3035" t="str">
        <f>IF($C3035="","",VLOOKUP(VLOOKUP($C3035,Baux!$A:$K,3,FALSE),Locataires!$A:$I,2,FALSE))</f>
        <v/>
      </c>
      <c r="F3035" t="str">
        <f>IF($C3035="","",VLOOKUP($C3035,Baux!$A:$K,8,FALSE))</f>
        <v/>
      </c>
      <c r="G3035" s="12" t="str">
        <f>IF(OR($A3035="",$F3035=""),"",DATE(YEAR($A3035),MONTH($A3035),$F3035))</f>
        <v/>
      </c>
      <c r="H3035" s="13" t="str">
        <f>IF($C3035="","",VLOOKUP($C3035,Baux!$A:$K,6,FALSE))</f>
        <v/>
      </c>
      <c r="I3035" s="13" t="str">
        <f>IF($C3035="","",VLOOKUP($C3035,Baux!$A:$K,7,FALSE))</f>
        <v/>
      </c>
      <c r="J3035" s="13" t="str">
        <f>IF($C3035="","",$H3035+$I3035)</f>
        <v/>
      </c>
      <c r="K3035" s="13" t="str">
        <f>IF($C3035="","",SUMIFS(Banque_Transactions!$E:$E,Banque_Transactions!$G:$G,$C3035&amp;"-"&amp;$B3035))</f>
        <v/>
      </c>
      <c r="L3035" s="13" t="str">
        <f>IF($C3035="","",$J3035-$K3035)</f>
        <v/>
      </c>
      <c r="M3035" t="str">
        <f>IF($C3035="","",IF($L3035&lt;=0,"Payé",IF($K3035=0,"Impayé","Partiel")))</f>
        <v/>
      </c>
    </row>
    <row r="3036" spans="1:13" ht="15">
      <c r="A3036" s="17"/>
      <c r="B3036" t="str">
        <f>IF($A3036="","",YEAR($A3036)*100+MONTH($A3036))</f>
        <v/>
      </c>
      <c r="D3036" t="str">
        <f>IF($C3036="","",VLOOKUP($C3036,Baux!$A:$K,2,FALSE))</f>
        <v/>
      </c>
      <c r="E3036" t="str">
        <f>IF($C3036="","",VLOOKUP(VLOOKUP($C3036,Baux!$A:$K,3,FALSE),Locataires!$A:$I,2,FALSE))</f>
        <v/>
      </c>
      <c r="F3036" t="str">
        <f>IF($C3036="","",VLOOKUP($C3036,Baux!$A:$K,8,FALSE))</f>
        <v/>
      </c>
      <c r="G3036" s="12" t="str">
        <f>IF(OR($A3036="",$F3036=""),"",DATE(YEAR($A3036),MONTH($A3036),$F3036))</f>
        <v/>
      </c>
      <c r="H3036" s="13" t="str">
        <f>IF($C3036="","",VLOOKUP($C3036,Baux!$A:$K,6,FALSE))</f>
        <v/>
      </c>
      <c r="I3036" s="13" t="str">
        <f>IF($C3036="","",VLOOKUP($C3036,Baux!$A:$K,7,FALSE))</f>
        <v/>
      </c>
      <c r="J3036" s="13" t="str">
        <f>IF($C3036="","",$H3036+$I3036)</f>
        <v/>
      </c>
      <c r="K3036" s="13" t="str">
        <f>IF($C3036="","",SUMIFS(Banque_Transactions!$E:$E,Banque_Transactions!$G:$G,$C3036&amp;"-"&amp;$B3036))</f>
        <v/>
      </c>
      <c r="L3036" s="13" t="str">
        <f>IF($C3036="","",$J3036-$K3036)</f>
        <v/>
      </c>
      <c r="M3036" t="str">
        <f>IF($C3036="","",IF($L3036&lt;=0,"Payé",IF($K3036=0,"Impayé","Partiel")))</f>
        <v/>
      </c>
    </row>
    <row r="3037" spans="1:13" ht="15">
      <c r="A3037" s="17"/>
      <c r="B3037" t="str">
        <f>IF($A3037="","",YEAR($A3037)*100+MONTH($A3037))</f>
        <v/>
      </c>
      <c r="D3037" t="str">
        <f>IF($C3037="","",VLOOKUP($C3037,Baux!$A:$K,2,FALSE))</f>
        <v/>
      </c>
      <c r="E3037" t="str">
        <f>IF($C3037="","",VLOOKUP(VLOOKUP($C3037,Baux!$A:$K,3,FALSE),Locataires!$A:$I,2,FALSE))</f>
        <v/>
      </c>
      <c r="F3037" t="str">
        <f>IF($C3037="","",VLOOKUP($C3037,Baux!$A:$K,8,FALSE))</f>
        <v/>
      </c>
      <c r="G3037" s="12" t="str">
        <f>IF(OR($A3037="",$F3037=""),"",DATE(YEAR($A3037),MONTH($A3037),$F3037))</f>
        <v/>
      </c>
      <c r="H3037" s="13" t="str">
        <f>IF($C3037="","",VLOOKUP($C3037,Baux!$A:$K,6,FALSE))</f>
        <v/>
      </c>
      <c r="I3037" s="13" t="str">
        <f>IF($C3037="","",VLOOKUP($C3037,Baux!$A:$K,7,FALSE))</f>
        <v/>
      </c>
      <c r="J3037" s="13" t="str">
        <f>IF($C3037="","",$H3037+$I3037)</f>
        <v/>
      </c>
      <c r="K3037" s="13" t="str">
        <f>IF($C3037="","",SUMIFS(Banque_Transactions!$E:$E,Banque_Transactions!$G:$G,$C3037&amp;"-"&amp;$B3037))</f>
        <v/>
      </c>
      <c r="L3037" s="13" t="str">
        <f>IF($C3037="","",$J3037-$K3037)</f>
        <v/>
      </c>
      <c r="M3037" t="str">
        <f>IF($C3037="","",IF($L3037&lt;=0,"Payé",IF($K3037=0,"Impayé","Partiel")))</f>
        <v/>
      </c>
    </row>
    <row r="3038" spans="1:13" ht="15">
      <c r="A3038" s="17"/>
      <c r="B3038" t="str">
        <f>IF($A3038="","",YEAR($A3038)*100+MONTH($A3038))</f>
        <v/>
      </c>
      <c r="D3038" t="str">
        <f>IF($C3038="","",VLOOKUP($C3038,Baux!$A:$K,2,FALSE))</f>
        <v/>
      </c>
      <c r="E3038" t="str">
        <f>IF($C3038="","",VLOOKUP(VLOOKUP($C3038,Baux!$A:$K,3,FALSE),Locataires!$A:$I,2,FALSE))</f>
        <v/>
      </c>
      <c r="F3038" t="str">
        <f>IF($C3038="","",VLOOKUP($C3038,Baux!$A:$K,8,FALSE))</f>
        <v/>
      </c>
      <c r="G3038" s="12" t="str">
        <f>IF(OR($A3038="",$F3038=""),"",DATE(YEAR($A3038),MONTH($A3038),$F3038))</f>
        <v/>
      </c>
      <c r="H3038" s="13" t="str">
        <f>IF($C3038="","",VLOOKUP($C3038,Baux!$A:$K,6,FALSE))</f>
        <v/>
      </c>
      <c r="I3038" s="13" t="str">
        <f>IF($C3038="","",VLOOKUP($C3038,Baux!$A:$K,7,FALSE))</f>
        <v/>
      </c>
      <c r="J3038" s="13" t="str">
        <f>IF($C3038="","",$H3038+$I3038)</f>
        <v/>
      </c>
      <c r="K3038" s="13" t="str">
        <f>IF($C3038="","",SUMIFS(Banque_Transactions!$E:$E,Banque_Transactions!$G:$G,$C3038&amp;"-"&amp;$B3038))</f>
        <v/>
      </c>
      <c r="L3038" s="13" t="str">
        <f>IF($C3038="","",$J3038-$K3038)</f>
        <v/>
      </c>
      <c r="M3038" t="str">
        <f>IF($C3038="","",IF($L3038&lt;=0,"Payé",IF($K3038=0,"Impayé","Partiel")))</f>
        <v/>
      </c>
    </row>
    <row r="3039" spans="1:13" ht="15">
      <c r="A3039" s="17"/>
      <c r="B3039" t="str">
        <f>IF($A3039="","",YEAR($A3039)*100+MONTH($A3039))</f>
        <v/>
      </c>
      <c r="D3039" t="str">
        <f>IF($C3039="","",VLOOKUP($C3039,Baux!$A:$K,2,FALSE))</f>
        <v/>
      </c>
      <c r="E3039" t="str">
        <f>IF($C3039="","",VLOOKUP(VLOOKUP($C3039,Baux!$A:$K,3,FALSE),Locataires!$A:$I,2,FALSE))</f>
        <v/>
      </c>
      <c r="F3039" t="str">
        <f>IF($C3039="","",VLOOKUP($C3039,Baux!$A:$K,8,FALSE))</f>
        <v/>
      </c>
      <c r="G3039" s="12" t="str">
        <f>IF(OR($A3039="",$F3039=""),"",DATE(YEAR($A3039),MONTH($A3039),$F3039))</f>
        <v/>
      </c>
      <c r="H3039" s="13" t="str">
        <f>IF($C3039="","",VLOOKUP($C3039,Baux!$A:$K,6,FALSE))</f>
        <v/>
      </c>
      <c r="I3039" s="13" t="str">
        <f>IF($C3039="","",VLOOKUP($C3039,Baux!$A:$K,7,FALSE))</f>
        <v/>
      </c>
      <c r="J3039" s="13" t="str">
        <f>IF($C3039="","",$H3039+$I3039)</f>
        <v/>
      </c>
      <c r="K3039" s="13" t="str">
        <f>IF($C3039="","",SUMIFS(Banque_Transactions!$E:$E,Banque_Transactions!$G:$G,$C3039&amp;"-"&amp;$B3039))</f>
        <v/>
      </c>
      <c r="L3039" s="13" t="str">
        <f>IF($C3039="","",$J3039-$K3039)</f>
        <v/>
      </c>
      <c r="M3039" t="str">
        <f>IF($C3039="","",IF($L3039&lt;=0,"Payé",IF($K3039=0,"Impayé","Partiel")))</f>
        <v/>
      </c>
    </row>
    <row r="3040" spans="1:13" ht="15">
      <c r="A3040" s="17"/>
      <c r="B3040" t="str">
        <f>IF($A3040="","",YEAR($A3040)*100+MONTH($A3040))</f>
        <v/>
      </c>
      <c r="D3040" t="str">
        <f>IF($C3040="","",VLOOKUP($C3040,Baux!$A:$K,2,FALSE))</f>
        <v/>
      </c>
      <c r="E3040" t="str">
        <f>IF($C3040="","",VLOOKUP(VLOOKUP($C3040,Baux!$A:$K,3,FALSE),Locataires!$A:$I,2,FALSE))</f>
        <v/>
      </c>
      <c r="F3040" t="str">
        <f>IF($C3040="","",VLOOKUP($C3040,Baux!$A:$K,8,FALSE))</f>
        <v/>
      </c>
      <c r="G3040" s="12" t="str">
        <f>IF(OR($A3040="",$F3040=""),"",DATE(YEAR($A3040),MONTH($A3040),$F3040))</f>
        <v/>
      </c>
      <c r="H3040" s="13" t="str">
        <f>IF($C3040="","",VLOOKUP($C3040,Baux!$A:$K,6,FALSE))</f>
        <v/>
      </c>
      <c r="I3040" s="13" t="str">
        <f>IF($C3040="","",VLOOKUP($C3040,Baux!$A:$K,7,FALSE))</f>
        <v/>
      </c>
      <c r="J3040" s="13" t="str">
        <f>IF($C3040="","",$H3040+$I3040)</f>
        <v/>
      </c>
      <c r="K3040" s="13" t="str">
        <f>IF($C3040="","",SUMIFS(Banque_Transactions!$E:$E,Banque_Transactions!$G:$G,$C3040&amp;"-"&amp;$B3040))</f>
        <v/>
      </c>
      <c r="L3040" s="13" t="str">
        <f>IF($C3040="","",$J3040-$K3040)</f>
        <v/>
      </c>
      <c r="M3040" t="str">
        <f>IF($C3040="","",IF($L3040&lt;=0,"Payé",IF($K3040=0,"Impayé","Partiel")))</f>
        <v/>
      </c>
    </row>
    <row r="3041" spans="1:13" ht="15">
      <c r="A3041" s="17"/>
      <c r="B3041" t="str">
        <f>IF($A3041="","",YEAR($A3041)*100+MONTH($A3041))</f>
        <v/>
      </c>
      <c r="D3041" t="str">
        <f>IF($C3041="","",VLOOKUP($C3041,Baux!$A:$K,2,FALSE))</f>
        <v/>
      </c>
      <c r="E3041" t="str">
        <f>IF($C3041="","",VLOOKUP(VLOOKUP($C3041,Baux!$A:$K,3,FALSE),Locataires!$A:$I,2,FALSE))</f>
        <v/>
      </c>
      <c r="F3041" t="str">
        <f>IF($C3041="","",VLOOKUP($C3041,Baux!$A:$K,8,FALSE))</f>
        <v/>
      </c>
      <c r="G3041" s="12" t="str">
        <f>IF(OR($A3041="",$F3041=""),"",DATE(YEAR($A3041),MONTH($A3041),$F3041))</f>
        <v/>
      </c>
      <c r="H3041" s="13" t="str">
        <f>IF($C3041="","",VLOOKUP($C3041,Baux!$A:$K,6,FALSE))</f>
        <v/>
      </c>
      <c r="I3041" s="13" t="str">
        <f>IF($C3041="","",VLOOKUP($C3041,Baux!$A:$K,7,FALSE))</f>
        <v/>
      </c>
      <c r="J3041" s="13" t="str">
        <f>IF($C3041="","",$H3041+$I3041)</f>
        <v/>
      </c>
      <c r="K3041" s="13" t="str">
        <f>IF($C3041="","",SUMIFS(Banque_Transactions!$E:$E,Banque_Transactions!$G:$G,$C3041&amp;"-"&amp;$B3041))</f>
        <v/>
      </c>
      <c r="L3041" s="13" t="str">
        <f>IF($C3041="","",$J3041-$K3041)</f>
        <v/>
      </c>
      <c r="M3041" t="str">
        <f>IF($C3041="","",IF($L3041&lt;=0,"Payé",IF($K3041=0,"Impayé","Partiel")))</f>
        <v/>
      </c>
    </row>
    <row r="3042" spans="1:13" ht="15">
      <c r="A3042" s="17"/>
      <c r="B3042" t="str">
        <f>IF($A3042="","",YEAR($A3042)*100+MONTH($A3042))</f>
        <v/>
      </c>
      <c r="D3042" t="str">
        <f>IF($C3042="","",VLOOKUP($C3042,Baux!$A:$K,2,FALSE))</f>
        <v/>
      </c>
      <c r="E3042" t="str">
        <f>IF($C3042="","",VLOOKUP(VLOOKUP($C3042,Baux!$A:$K,3,FALSE),Locataires!$A:$I,2,FALSE))</f>
        <v/>
      </c>
      <c r="F3042" t="str">
        <f>IF($C3042="","",VLOOKUP($C3042,Baux!$A:$K,8,FALSE))</f>
        <v/>
      </c>
      <c r="G3042" s="12" t="str">
        <f>IF(OR($A3042="",$F3042=""),"",DATE(YEAR($A3042),MONTH($A3042),$F3042))</f>
        <v/>
      </c>
      <c r="H3042" s="13" t="str">
        <f>IF($C3042="","",VLOOKUP($C3042,Baux!$A:$K,6,FALSE))</f>
        <v/>
      </c>
      <c r="I3042" s="13" t="str">
        <f>IF($C3042="","",VLOOKUP($C3042,Baux!$A:$K,7,FALSE))</f>
        <v/>
      </c>
      <c r="J3042" s="13" t="str">
        <f>IF($C3042="","",$H3042+$I3042)</f>
        <v/>
      </c>
      <c r="K3042" s="13" t="str">
        <f>IF($C3042="","",SUMIFS(Banque_Transactions!$E:$E,Banque_Transactions!$G:$G,$C3042&amp;"-"&amp;$B3042))</f>
        <v/>
      </c>
      <c r="L3042" s="13" t="str">
        <f>IF($C3042="","",$J3042-$K3042)</f>
        <v/>
      </c>
      <c r="M3042" t="str">
        <f>IF($C3042="","",IF($L3042&lt;=0,"Payé",IF($K3042=0,"Impayé","Partiel")))</f>
        <v/>
      </c>
    </row>
    <row r="3043" spans="1:13" ht="15">
      <c r="A3043" s="17"/>
      <c r="B3043" t="str">
        <f>IF($A3043="","",YEAR($A3043)*100+MONTH($A3043))</f>
        <v/>
      </c>
      <c r="D3043" t="str">
        <f>IF($C3043="","",VLOOKUP($C3043,Baux!$A:$K,2,FALSE))</f>
        <v/>
      </c>
      <c r="E3043" t="str">
        <f>IF($C3043="","",VLOOKUP(VLOOKUP($C3043,Baux!$A:$K,3,FALSE),Locataires!$A:$I,2,FALSE))</f>
        <v/>
      </c>
      <c r="F3043" t="str">
        <f>IF($C3043="","",VLOOKUP($C3043,Baux!$A:$K,8,FALSE))</f>
        <v/>
      </c>
      <c r="G3043" s="12" t="str">
        <f>IF(OR($A3043="",$F3043=""),"",DATE(YEAR($A3043),MONTH($A3043),$F3043))</f>
        <v/>
      </c>
      <c r="H3043" s="13" t="str">
        <f>IF($C3043="","",VLOOKUP($C3043,Baux!$A:$K,6,FALSE))</f>
        <v/>
      </c>
      <c r="I3043" s="13" t="str">
        <f>IF($C3043="","",VLOOKUP($C3043,Baux!$A:$K,7,FALSE))</f>
        <v/>
      </c>
      <c r="J3043" s="13" t="str">
        <f>IF($C3043="","",$H3043+$I3043)</f>
        <v/>
      </c>
      <c r="K3043" s="13" t="str">
        <f>IF($C3043="","",SUMIFS(Banque_Transactions!$E:$E,Banque_Transactions!$G:$G,$C3043&amp;"-"&amp;$B3043))</f>
        <v/>
      </c>
      <c r="L3043" s="13" t="str">
        <f>IF($C3043="","",$J3043-$K3043)</f>
        <v/>
      </c>
      <c r="M3043" t="str">
        <f>IF($C3043="","",IF($L3043&lt;=0,"Payé",IF($K3043=0,"Impayé","Partiel")))</f>
        <v/>
      </c>
    </row>
    <row r="3044" spans="1:13" ht="15">
      <c r="A3044" s="17"/>
      <c r="B3044" t="str">
        <f>IF($A3044="","",YEAR($A3044)*100+MONTH($A3044))</f>
        <v/>
      </c>
      <c r="D3044" t="str">
        <f>IF($C3044="","",VLOOKUP($C3044,Baux!$A:$K,2,FALSE))</f>
        <v/>
      </c>
      <c r="E3044" t="str">
        <f>IF($C3044="","",VLOOKUP(VLOOKUP($C3044,Baux!$A:$K,3,FALSE),Locataires!$A:$I,2,FALSE))</f>
        <v/>
      </c>
      <c r="F3044" t="str">
        <f>IF($C3044="","",VLOOKUP($C3044,Baux!$A:$K,8,FALSE))</f>
        <v/>
      </c>
      <c r="G3044" s="12" t="str">
        <f>IF(OR($A3044="",$F3044=""),"",DATE(YEAR($A3044),MONTH($A3044),$F3044))</f>
        <v/>
      </c>
      <c r="H3044" s="13" t="str">
        <f>IF($C3044="","",VLOOKUP($C3044,Baux!$A:$K,6,FALSE))</f>
        <v/>
      </c>
      <c r="I3044" s="13" t="str">
        <f>IF($C3044="","",VLOOKUP($C3044,Baux!$A:$K,7,FALSE))</f>
        <v/>
      </c>
      <c r="J3044" s="13" t="str">
        <f>IF($C3044="","",$H3044+$I3044)</f>
        <v/>
      </c>
      <c r="K3044" s="13" t="str">
        <f>IF($C3044="","",SUMIFS(Banque_Transactions!$E:$E,Banque_Transactions!$G:$G,$C3044&amp;"-"&amp;$B3044))</f>
        <v/>
      </c>
      <c r="L3044" s="13" t="str">
        <f>IF($C3044="","",$J3044-$K3044)</f>
        <v/>
      </c>
      <c r="M3044" t="str">
        <f>IF($C3044="","",IF($L3044&lt;=0,"Payé",IF($K3044=0,"Impayé","Partiel")))</f>
        <v/>
      </c>
    </row>
    <row r="3045" spans="1:13" ht="15">
      <c r="A3045" s="17"/>
      <c r="B3045" t="str">
        <f>IF($A3045="","",YEAR($A3045)*100+MONTH($A3045))</f>
        <v/>
      </c>
      <c r="D3045" t="str">
        <f>IF($C3045="","",VLOOKUP($C3045,Baux!$A:$K,2,FALSE))</f>
        <v/>
      </c>
      <c r="E3045" t="str">
        <f>IF($C3045="","",VLOOKUP(VLOOKUP($C3045,Baux!$A:$K,3,FALSE),Locataires!$A:$I,2,FALSE))</f>
        <v/>
      </c>
      <c r="F3045" t="str">
        <f>IF($C3045="","",VLOOKUP($C3045,Baux!$A:$K,8,FALSE))</f>
        <v/>
      </c>
      <c r="G3045" s="12" t="str">
        <f>IF(OR($A3045="",$F3045=""),"",DATE(YEAR($A3045),MONTH($A3045),$F3045))</f>
        <v/>
      </c>
      <c r="H3045" s="13" t="str">
        <f>IF($C3045="","",VLOOKUP($C3045,Baux!$A:$K,6,FALSE))</f>
        <v/>
      </c>
      <c r="I3045" s="13" t="str">
        <f>IF($C3045="","",VLOOKUP($C3045,Baux!$A:$K,7,FALSE))</f>
        <v/>
      </c>
      <c r="J3045" s="13" t="str">
        <f>IF($C3045="","",$H3045+$I3045)</f>
        <v/>
      </c>
      <c r="K3045" s="13" t="str">
        <f>IF($C3045="","",SUMIFS(Banque_Transactions!$E:$E,Banque_Transactions!$G:$G,$C3045&amp;"-"&amp;$B3045))</f>
        <v/>
      </c>
      <c r="L3045" s="13" t="str">
        <f>IF($C3045="","",$J3045-$K3045)</f>
        <v/>
      </c>
      <c r="M3045" t="str">
        <f>IF($C3045="","",IF($L3045&lt;=0,"Payé",IF($K3045=0,"Impayé","Partiel")))</f>
        <v/>
      </c>
    </row>
    <row r="3046" spans="1:13" ht="15">
      <c r="A3046" s="17"/>
      <c r="B3046" t="str">
        <f>IF($A3046="","",YEAR($A3046)*100+MONTH($A3046))</f>
        <v/>
      </c>
      <c r="D3046" t="str">
        <f>IF($C3046="","",VLOOKUP($C3046,Baux!$A:$K,2,FALSE))</f>
        <v/>
      </c>
      <c r="E3046" t="str">
        <f>IF($C3046="","",VLOOKUP(VLOOKUP($C3046,Baux!$A:$K,3,FALSE),Locataires!$A:$I,2,FALSE))</f>
        <v/>
      </c>
      <c r="F3046" t="str">
        <f>IF($C3046="","",VLOOKUP($C3046,Baux!$A:$K,8,FALSE))</f>
        <v/>
      </c>
      <c r="G3046" s="12" t="str">
        <f>IF(OR($A3046="",$F3046=""),"",DATE(YEAR($A3046),MONTH($A3046),$F3046))</f>
        <v/>
      </c>
      <c r="H3046" s="13" t="str">
        <f>IF($C3046="","",VLOOKUP($C3046,Baux!$A:$K,6,FALSE))</f>
        <v/>
      </c>
      <c r="I3046" s="13" t="str">
        <f>IF($C3046="","",VLOOKUP($C3046,Baux!$A:$K,7,FALSE))</f>
        <v/>
      </c>
      <c r="J3046" s="13" t="str">
        <f>IF($C3046="","",$H3046+$I3046)</f>
        <v/>
      </c>
      <c r="K3046" s="13" t="str">
        <f>IF($C3046="","",SUMIFS(Banque_Transactions!$E:$E,Banque_Transactions!$G:$G,$C3046&amp;"-"&amp;$B3046))</f>
        <v/>
      </c>
      <c r="L3046" s="13" t="str">
        <f>IF($C3046="","",$J3046-$K3046)</f>
        <v/>
      </c>
      <c r="M3046" t="str">
        <f>IF($C3046="","",IF($L3046&lt;=0,"Payé",IF($K3046=0,"Impayé","Partiel")))</f>
        <v/>
      </c>
    </row>
    <row r="3047" spans="1:13" ht="15">
      <c r="A3047" s="17"/>
      <c r="B3047" t="str">
        <f>IF($A3047="","",YEAR($A3047)*100+MONTH($A3047))</f>
        <v/>
      </c>
      <c r="D3047" t="str">
        <f>IF($C3047="","",VLOOKUP($C3047,Baux!$A:$K,2,FALSE))</f>
        <v/>
      </c>
      <c r="E3047" t="str">
        <f>IF($C3047="","",VLOOKUP(VLOOKUP($C3047,Baux!$A:$K,3,FALSE),Locataires!$A:$I,2,FALSE))</f>
        <v/>
      </c>
      <c r="F3047" t="str">
        <f>IF($C3047="","",VLOOKUP($C3047,Baux!$A:$K,8,FALSE))</f>
        <v/>
      </c>
      <c r="G3047" s="12" t="str">
        <f>IF(OR($A3047="",$F3047=""),"",DATE(YEAR($A3047),MONTH($A3047),$F3047))</f>
        <v/>
      </c>
      <c r="H3047" s="13" t="str">
        <f>IF($C3047="","",VLOOKUP($C3047,Baux!$A:$K,6,FALSE))</f>
        <v/>
      </c>
      <c r="I3047" s="13" t="str">
        <f>IF($C3047="","",VLOOKUP($C3047,Baux!$A:$K,7,FALSE))</f>
        <v/>
      </c>
      <c r="J3047" s="13" t="str">
        <f>IF($C3047="","",$H3047+$I3047)</f>
        <v/>
      </c>
      <c r="K3047" s="13" t="str">
        <f>IF($C3047="","",SUMIFS(Banque_Transactions!$E:$E,Banque_Transactions!$G:$G,$C3047&amp;"-"&amp;$B3047))</f>
        <v/>
      </c>
      <c r="L3047" s="13" t="str">
        <f>IF($C3047="","",$J3047-$K3047)</f>
        <v/>
      </c>
      <c r="M3047" t="str">
        <f>IF($C3047="","",IF($L3047&lt;=0,"Payé",IF($K3047=0,"Impayé","Partiel")))</f>
        <v/>
      </c>
    </row>
    <row r="3048" spans="1:13" ht="15">
      <c r="A3048" s="17"/>
      <c r="B3048" t="str">
        <f>IF($A3048="","",YEAR($A3048)*100+MONTH($A3048))</f>
        <v/>
      </c>
      <c r="D3048" t="str">
        <f>IF($C3048="","",VLOOKUP($C3048,Baux!$A:$K,2,FALSE))</f>
        <v/>
      </c>
      <c r="E3048" t="str">
        <f>IF($C3048="","",VLOOKUP(VLOOKUP($C3048,Baux!$A:$K,3,FALSE),Locataires!$A:$I,2,FALSE))</f>
        <v/>
      </c>
      <c r="F3048" t="str">
        <f>IF($C3048="","",VLOOKUP($C3048,Baux!$A:$K,8,FALSE))</f>
        <v/>
      </c>
      <c r="G3048" s="12" t="str">
        <f>IF(OR($A3048="",$F3048=""),"",DATE(YEAR($A3048),MONTH($A3048),$F3048))</f>
        <v/>
      </c>
      <c r="H3048" s="13" t="str">
        <f>IF($C3048="","",VLOOKUP($C3048,Baux!$A:$K,6,FALSE))</f>
        <v/>
      </c>
      <c r="I3048" s="13" t="str">
        <f>IF($C3048="","",VLOOKUP($C3048,Baux!$A:$K,7,FALSE))</f>
        <v/>
      </c>
      <c r="J3048" s="13" t="str">
        <f>IF($C3048="","",$H3048+$I3048)</f>
        <v/>
      </c>
      <c r="K3048" s="13" t="str">
        <f>IF($C3048="","",SUMIFS(Banque_Transactions!$E:$E,Banque_Transactions!$G:$G,$C3048&amp;"-"&amp;$B3048))</f>
        <v/>
      </c>
      <c r="L3048" s="13" t="str">
        <f>IF($C3048="","",$J3048-$K3048)</f>
        <v/>
      </c>
      <c r="M3048" t="str">
        <f>IF($C3048="","",IF($L3048&lt;=0,"Payé",IF($K3048=0,"Impayé","Partiel")))</f>
        <v/>
      </c>
    </row>
    <row r="3049" spans="1:13" ht="15">
      <c r="A3049" s="17"/>
      <c r="B3049" t="str">
        <f>IF($A3049="","",YEAR($A3049)*100+MONTH($A3049))</f>
        <v/>
      </c>
      <c r="D3049" t="str">
        <f>IF($C3049="","",VLOOKUP($C3049,Baux!$A:$K,2,FALSE))</f>
        <v/>
      </c>
      <c r="E3049" t="str">
        <f>IF($C3049="","",VLOOKUP(VLOOKUP($C3049,Baux!$A:$K,3,FALSE),Locataires!$A:$I,2,FALSE))</f>
        <v/>
      </c>
      <c r="F3049" t="str">
        <f>IF($C3049="","",VLOOKUP($C3049,Baux!$A:$K,8,FALSE))</f>
        <v/>
      </c>
      <c r="G3049" s="12" t="str">
        <f>IF(OR($A3049="",$F3049=""),"",DATE(YEAR($A3049),MONTH($A3049),$F3049))</f>
        <v/>
      </c>
      <c r="H3049" s="13" t="str">
        <f>IF($C3049="","",VLOOKUP($C3049,Baux!$A:$K,6,FALSE))</f>
        <v/>
      </c>
      <c r="I3049" s="13" t="str">
        <f>IF($C3049="","",VLOOKUP($C3049,Baux!$A:$K,7,FALSE))</f>
        <v/>
      </c>
      <c r="J3049" s="13" t="str">
        <f>IF($C3049="","",$H3049+$I3049)</f>
        <v/>
      </c>
      <c r="K3049" s="13" t="str">
        <f>IF($C3049="","",SUMIFS(Banque_Transactions!$E:$E,Banque_Transactions!$G:$G,$C3049&amp;"-"&amp;$B3049))</f>
        <v/>
      </c>
      <c r="L3049" s="13" t="str">
        <f>IF($C3049="","",$J3049-$K3049)</f>
        <v/>
      </c>
      <c r="M3049" t="str">
        <f>IF($C3049="","",IF($L3049&lt;=0,"Payé",IF($K3049=0,"Impayé","Partiel")))</f>
        <v/>
      </c>
    </row>
    <row r="3050" spans="1:13" ht="15">
      <c r="A3050" s="17"/>
      <c r="B3050" t="str">
        <f>IF($A3050="","",YEAR($A3050)*100+MONTH($A3050))</f>
        <v/>
      </c>
      <c r="D3050" t="str">
        <f>IF($C3050="","",VLOOKUP($C3050,Baux!$A:$K,2,FALSE))</f>
        <v/>
      </c>
      <c r="E3050" t="str">
        <f>IF($C3050="","",VLOOKUP(VLOOKUP($C3050,Baux!$A:$K,3,FALSE),Locataires!$A:$I,2,FALSE))</f>
        <v/>
      </c>
      <c r="F3050" t="str">
        <f>IF($C3050="","",VLOOKUP($C3050,Baux!$A:$K,8,FALSE))</f>
        <v/>
      </c>
      <c r="G3050" s="12" t="str">
        <f>IF(OR($A3050="",$F3050=""),"",DATE(YEAR($A3050),MONTH($A3050),$F3050))</f>
        <v/>
      </c>
      <c r="H3050" s="13" t="str">
        <f>IF($C3050="","",VLOOKUP($C3050,Baux!$A:$K,6,FALSE))</f>
        <v/>
      </c>
      <c r="I3050" s="13" t="str">
        <f>IF($C3050="","",VLOOKUP($C3050,Baux!$A:$K,7,FALSE))</f>
        <v/>
      </c>
      <c r="J3050" s="13" t="str">
        <f>IF($C3050="","",$H3050+$I3050)</f>
        <v/>
      </c>
      <c r="K3050" s="13" t="str">
        <f>IF($C3050="","",SUMIFS(Banque_Transactions!$E:$E,Banque_Transactions!$G:$G,$C3050&amp;"-"&amp;$B3050))</f>
        <v/>
      </c>
      <c r="L3050" s="13" t="str">
        <f>IF($C3050="","",$J3050-$K3050)</f>
        <v/>
      </c>
      <c r="M3050" t="str">
        <f>IF($C3050="","",IF($L3050&lt;=0,"Payé",IF($K3050=0,"Impayé","Partiel")))</f>
        <v/>
      </c>
    </row>
    <row r="3051" spans="1:13" ht="15">
      <c r="A3051" s="17"/>
      <c r="B3051" t="str">
        <f>IF($A3051="","",YEAR($A3051)*100+MONTH($A3051))</f>
        <v/>
      </c>
      <c r="D3051" t="str">
        <f>IF($C3051="","",VLOOKUP($C3051,Baux!$A:$K,2,FALSE))</f>
        <v/>
      </c>
      <c r="E3051" t="str">
        <f>IF($C3051="","",VLOOKUP(VLOOKUP($C3051,Baux!$A:$K,3,FALSE),Locataires!$A:$I,2,FALSE))</f>
        <v/>
      </c>
      <c r="F3051" t="str">
        <f>IF($C3051="","",VLOOKUP($C3051,Baux!$A:$K,8,FALSE))</f>
        <v/>
      </c>
      <c r="G3051" s="12" t="str">
        <f>IF(OR($A3051="",$F3051=""),"",DATE(YEAR($A3051),MONTH($A3051),$F3051))</f>
        <v/>
      </c>
      <c r="H3051" s="13" t="str">
        <f>IF($C3051="","",VLOOKUP($C3051,Baux!$A:$K,6,FALSE))</f>
        <v/>
      </c>
      <c r="I3051" s="13" t="str">
        <f>IF($C3051="","",VLOOKUP($C3051,Baux!$A:$K,7,FALSE))</f>
        <v/>
      </c>
      <c r="J3051" s="13" t="str">
        <f>IF($C3051="","",$H3051+$I3051)</f>
        <v/>
      </c>
      <c r="K3051" s="13" t="str">
        <f>IF($C3051="","",SUMIFS(Banque_Transactions!$E:$E,Banque_Transactions!$G:$G,$C3051&amp;"-"&amp;$B3051))</f>
        <v/>
      </c>
      <c r="L3051" s="13" t="str">
        <f>IF($C3051="","",$J3051-$K3051)</f>
        <v/>
      </c>
      <c r="M3051" t="str">
        <f>IF($C3051="","",IF($L3051&lt;=0,"Payé",IF($K3051=0,"Impayé","Partiel")))</f>
        <v/>
      </c>
    </row>
    <row r="3052" spans="1:13" ht="15">
      <c r="A3052" s="17"/>
      <c r="B3052" t="str">
        <f>IF($A3052="","",YEAR($A3052)*100+MONTH($A3052))</f>
        <v/>
      </c>
      <c r="D3052" t="str">
        <f>IF($C3052="","",VLOOKUP($C3052,Baux!$A:$K,2,FALSE))</f>
        <v/>
      </c>
      <c r="E3052" t="str">
        <f>IF($C3052="","",VLOOKUP(VLOOKUP($C3052,Baux!$A:$K,3,FALSE),Locataires!$A:$I,2,FALSE))</f>
        <v/>
      </c>
      <c r="F3052" t="str">
        <f>IF($C3052="","",VLOOKUP($C3052,Baux!$A:$K,8,FALSE))</f>
        <v/>
      </c>
      <c r="G3052" s="12" t="str">
        <f>IF(OR($A3052="",$F3052=""),"",DATE(YEAR($A3052),MONTH($A3052),$F3052))</f>
        <v/>
      </c>
      <c r="H3052" s="13" t="str">
        <f>IF($C3052="","",VLOOKUP($C3052,Baux!$A:$K,6,FALSE))</f>
        <v/>
      </c>
      <c r="I3052" s="13" t="str">
        <f>IF($C3052="","",VLOOKUP($C3052,Baux!$A:$K,7,FALSE))</f>
        <v/>
      </c>
      <c r="J3052" s="13" t="str">
        <f>IF($C3052="","",$H3052+$I3052)</f>
        <v/>
      </c>
      <c r="K3052" s="13" t="str">
        <f>IF($C3052="","",SUMIFS(Banque_Transactions!$E:$E,Banque_Transactions!$G:$G,$C3052&amp;"-"&amp;$B3052))</f>
        <v/>
      </c>
      <c r="L3052" s="13" t="str">
        <f>IF($C3052="","",$J3052-$K3052)</f>
        <v/>
      </c>
      <c r="M3052" t="str">
        <f>IF($C3052="","",IF($L3052&lt;=0,"Payé",IF($K3052=0,"Impayé","Partiel")))</f>
        <v/>
      </c>
    </row>
    <row r="3053" spans="1:13" ht="15">
      <c r="A3053" s="17"/>
      <c r="B3053" t="str">
        <f>IF($A3053="","",YEAR($A3053)*100+MONTH($A3053))</f>
        <v/>
      </c>
      <c r="D3053" t="str">
        <f>IF($C3053="","",VLOOKUP($C3053,Baux!$A:$K,2,FALSE))</f>
        <v/>
      </c>
      <c r="E3053" t="str">
        <f>IF($C3053="","",VLOOKUP(VLOOKUP($C3053,Baux!$A:$K,3,FALSE),Locataires!$A:$I,2,FALSE))</f>
        <v/>
      </c>
      <c r="F3053" t="str">
        <f>IF($C3053="","",VLOOKUP($C3053,Baux!$A:$K,8,FALSE))</f>
        <v/>
      </c>
      <c r="G3053" s="12" t="str">
        <f>IF(OR($A3053="",$F3053=""),"",DATE(YEAR($A3053),MONTH($A3053),$F3053))</f>
        <v/>
      </c>
      <c r="H3053" s="13" t="str">
        <f>IF($C3053="","",VLOOKUP($C3053,Baux!$A:$K,6,FALSE))</f>
        <v/>
      </c>
      <c r="I3053" s="13" t="str">
        <f>IF($C3053="","",VLOOKUP($C3053,Baux!$A:$K,7,FALSE))</f>
        <v/>
      </c>
      <c r="J3053" s="13" t="str">
        <f>IF($C3053="","",$H3053+$I3053)</f>
        <v/>
      </c>
      <c r="K3053" s="13" t="str">
        <f>IF($C3053="","",SUMIFS(Banque_Transactions!$E:$E,Banque_Transactions!$G:$G,$C3053&amp;"-"&amp;$B3053))</f>
        <v/>
      </c>
      <c r="L3053" s="13" t="str">
        <f>IF($C3053="","",$J3053-$K3053)</f>
        <v/>
      </c>
      <c r="M3053" t="str">
        <f>IF($C3053="","",IF($L3053&lt;=0,"Payé",IF($K3053=0,"Impayé","Partiel")))</f>
        <v/>
      </c>
    </row>
    <row r="3054" spans="1:13" ht="15">
      <c r="A3054" s="17"/>
      <c r="B3054" t="str">
        <f>IF($A3054="","",YEAR($A3054)*100+MONTH($A3054))</f>
        <v/>
      </c>
      <c r="D3054" t="str">
        <f>IF($C3054="","",VLOOKUP($C3054,Baux!$A:$K,2,FALSE))</f>
        <v/>
      </c>
      <c r="E3054" t="str">
        <f>IF($C3054="","",VLOOKUP(VLOOKUP($C3054,Baux!$A:$K,3,FALSE),Locataires!$A:$I,2,FALSE))</f>
        <v/>
      </c>
      <c r="F3054" t="str">
        <f>IF($C3054="","",VLOOKUP($C3054,Baux!$A:$K,8,FALSE))</f>
        <v/>
      </c>
      <c r="G3054" s="12" t="str">
        <f>IF(OR($A3054="",$F3054=""),"",DATE(YEAR($A3054),MONTH($A3054),$F3054))</f>
        <v/>
      </c>
      <c r="H3054" s="13" t="str">
        <f>IF($C3054="","",VLOOKUP($C3054,Baux!$A:$K,6,FALSE))</f>
        <v/>
      </c>
      <c r="I3054" s="13" t="str">
        <f>IF($C3054="","",VLOOKUP($C3054,Baux!$A:$K,7,FALSE))</f>
        <v/>
      </c>
      <c r="J3054" s="13" t="str">
        <f>IF($C3054="","",$H3054+$I3054)</f>
        <v/>
      </c>
      <c r="K3054" s="13" t="str">
        <f>IF($C3054="","",SUMIFS(Banque_Transactions!$E:$E,Banque_Transactions!$G:$G,$C3054&amp;"-"&amp;$B3054))</f>
        <v/>
      </c>
      <c r="L3054" s="13" t="str">
        <f>IF($C3054="","",$J3054-$K3054)</f>
        <v/>
      </c>
      <c r="M3054" t="str">
        <f>IF($C3054="","",IF($L3054&lt;=0,"Payé",IF($K3054=0,"Impayé","Partiel")))</f>
        <v/>
      </c>
    </row>
    <row r="3055" spans="1:13" ht="15">
      <c r="A3055" s="17"/>
      <c r="B3055" t="str">
        <f>IF($A3055="","",YEAR($A3055)*100+MONTH($A3055))</f>
        <v/>
      </c>
      <c r="D3055" t="str">
        <f>IF($C3055="","",VLOOKUP($C3055,Baux!$A:$K,2,FALSE))</f>
        <v/>
      </c>
      <c r="E3055" t="str">
        <f>IF($C3055="","",VLOOKUP(VLOOKUP($C3055,Baux!$A:$K,3,FALSE),Locataires!$A:$I,2,FALSE))</f>
        <v/>
      </c>
      <c r="F3055" t="str">
        <f>IF($C3055="","",VLOOKUP($C3055,Baux!$A:$K,8,FALSE))</f>
        <v/>
      </c>
      <c r="G3055" s="12" t="str">
        <f>IF(OR($A3055="",$F3055=""),"",DATE(YEAR($A3055),MONTH($A3055),$F3055))</f>
        <v/>
      </c>
      <c r="H3055" s="13" t="str">
        <f>IF($C3055="","",VLOOKUP($C3055,Baux!$A:$K,6,FALSE))</f>
        <v/>
      </c>
      <c r="I3055" s="13" t="str">
        <f>IF($C3055="","",VLOOKUP($C3055,Baux!$A:$K,7,FALSE))</f>
        <v/>
      </c>
      <c r="J3055" s="13" t="str">
        <f>IF($C3055="","",$H3055+$I3055)</f>
        <v/>
      </c>
      <c r="K3055" s="13" t="str">
        <f>IF($C3055="","",SUMIFS(Banque_Transactions!$E:$E,Banque_Transactions!$G:$G,$C3055&amp;"-"&amp;$B3055))</f>
        <v/>
      </c>
      <c r="L3055" s="13" t="str">
        <f>IF($C3055="","",$J3055-$K3055)</f>
        <v/>
      </c>
      <c r="M3055" t="str">
        <f>IF($C3055="","",IF($L3055&lt;=0,"Payé",IF($K3055=0,"Impayé","Partiel")))</f>
        <v/>
      </c>
    </row>
    <row r="3056" spans="1:13" ht="15">
      <c r="A3056" s="17"/>
      <c r="B3056" t="str">
        <f>IF($A3056="","",YEAR($A3056)*100+MONTH($A3056))</f>
        <v/>
      </c>
      <c r="D3056" t="str">
        <f>IF($C3056="","",VLOOKUP($C3056,Baux!$A:$K,2,FALSE))</f>
        <v/>
      </c>
      <c r="E3056" t="str">
        <f>IF($C3056="","",VLOOKUP(VLOOKUP($C3056,Baux!$A:$K,3,FALSE),Locataires!$A:$I,2,FALSE))</f>
        <v/>
      </c>
      <c r="F3056" t="str">
        <f>IF($C3056="","",VLOOKUP($C3056,Baux!$A:$K,8,FALSE))</f>
        <v/>
      </c>
      <c r="G3056" s="12" t="str">
        <f>IF(OR($A3056="",$F3056=""),"",DATE(YEAR($A3056),MONTH($A3056),$F3056))</f>
        <v/>
      </c>
      <c r="H3056" s="13" t="str">
        <f>IF($C3056="","",VLOOKUP($C3056,Baux!$A:$K,6,FALSE))</f>
        <v/>
      </c>
      <c r="I3056" s="13" t="str">
        <f>IF($C3056="","",VLOOKUP($C3056,Baux!$A:$K,7,FALSE))</f>
        <v/>
      </c>
      <c r="J3056" s="13" t="str">
        <f>IF($C3056="","",$H3056+$I3056)</f>
        <v/>
      </c>
      <c r="K3056" s="13" t="str">
        <f>IF($C3056="","",SUMIFS(Banque_Transactions!$E:$E,Banque_Transactions!$G:$G,$C3056&amp;"-"&amp;$B3056))</f>
        <v/>
      </c>
      <c r="L3056" s="13" t="str">
        <f>IF($C3056="","",$J3056-$K3056)</f>
        <v/>
      </c>
      <c r="M3056" t="str">
        <f>IF($C3056="","",IF($L3056&lt;=0,"Payé",IF($K3056=0,"Impayé","Partiel")))</f>
        <v/>
      </c>
    </row>
    <row r="3057" spans="1:13" ht="15">
      <c r="A3057" s="17"/>
      <c r="B3057" t="str">
        <f>IF($A3057="","",YEAR($A3057)*100+MONTH($A3057))</f>
        <v/>
      </c>
      <c r="D3057" t="str">
        <f>IF($C3057="","",VLOOKUP($C3057,Baux!$A:$K,2,FALSE))</f>
        <v/>
      </c>
      <c r="E3057" t="str">
        <f>IF($C3057="","",VLOOKUP(VLOOKUP($C3057,Baux!$A:$K,3,FALSE),Locataires!$A:$I,2,FALSE))</f>
        <v/>
      </c>
      <c r="F3057" t="str">
        <f>IF($C3057="","",VLOOKUP($C3057,Baux!$A:$K,8,FALSE))</f>
        <v/>
      </c>
      <c r="G3057" s="12" t="str">
        <f>IF(OR($A3057="",$F3057=""),"",DATE(YEAR($A3057),MONTH($A3057),$F3057))</f>
        <v/>
      </c>
      <c r="H3057" s="13" t="str">
        <f>IF($C3057="","",VLOOKUP($C3057,Baux!$A:$K,6,FALSE))</f>
        <v/>
      </c>
      <c r="I3057" s="13" t="str">
        <f>IF($C3057="","",VLOOKUP($C3057,Baux!$A:$K,7,FALSE))</f>
        <v/>
      </c>
      <c r="J3057" s="13" t="str">
        <f>IF($C3057="","",$H3057+$I3057)</f>
        <v/>
      </c>
      <c r="K3057" s="13" t="str">
        <f>IF($C3057="","",SUMIFS(Banque_Transactions!$E:$E,Banque_Transactions!$G:$G,$C3057&amp;"-"&amp;$B3057))</f>
        <v/>
      </c>
      <c r="L3057" s="13" t="str">
        <f>IF($C3057="","",$J3057-$K3057)</f>
        <v/>
      </c>
      <c r="M3057" t="str">
        <f>IF($C3057="","",IF($L3057&lt;=0,"Payé",IF($K3057=0,"Impayé","Partiel")))</f>
        <v/>
      </c>
    </row>
    <row r="3058" spans="1:13" ht="15">
      <c r="A3058" s="17"/>
      <c r="B3058" t="str">
        <f>IF($A3058="","",YEAR($A3058)*100+MONTH($A3058))</f>
        <v/>
      </c>
      <c r="D3058" t="str">
        <f>IF($C3058="","",VLOOKUP($C3058,Baux!$A:$K,2,FALSE))</f>
        <v/>
      </c>
      <c r="E3058" t="str">
        <f>IF($C3058="","",VLOOKUP(VLOOKUP($C3058,Baux!$A:$K,3,FALSE),Locataires!$A:$I,2,FALSE))</f>
        <v/>
      </c>
      <c r="F3058" t="str">
        <f>IF($C3058="","",VLOOKUP($C3058,Baux!$A:$K,8,FALSE))</f>
        <v/>
      </c>
      <c r="G3058" s="12" t="str">
        <f>IF(OR($A3058="",$F3058=""),"",DATE(YEAR($A3058),MONTH($A3058),$F3058))</f>
        <v/>
      </c>
      <c r="H3058" s="13" t="str">
        <f>IF($C3058="","",VLOOKUP($C3058,Baux!$A:$K,6,FALSE))</f>
        <v/>
      </c>
      <c r="I3058" s="13" t="str">
        <f>IF($C3058="","",VLOOKUP($C3058,Baux!$A:$K,7,FALSE))</f>
        <v/>
      </c>
      <c r="J3058" s="13" t="str">
        <f>IF($C3058="","",$H3058+$I3058)</f>
        <v/>
      </c>
      <c r="K3058" s="13" t="str">
        <f>IF($C3058="","",SUMIFS(Banque_Transactions!$E:$E,Banque_Transactions!$G:$G,$C3058&amp;"-"&amp;$B3058))</f>
        <v/>
      </c>
      <c r="L3058" s="13" t="str">
        <f>IF($C3058="","",$J3058-$K3058)</f>
        <v/>
      </c>
      <c r="M3058" t="str">
        <f>IF($C3058="","",IF($L3058&lt;=0,"Payé",IF($K3058=0,"Impayé","Partiel")))</f>
        <v/>
      </c>
    </row>
    <row r="3059" spans="1:13" ht="15">
      <c r="A3059" s="17"/>
      <c r="B3059" t="str">
        <f>IF($A3059="","",YEAR($A3059)*100+MONTH($A3059))</f>
        <v/>
      </c>
      <c r="D3059" t="str">
        <f>IF($C3059="","",VLOOKUP($C3059,Baux!$A:$K,2,FALSE))</f>
        <v/>
      </c>
      <c r="E3059" t="str">
        <f>IF($C3059="","",VLOOKUP(VLOOKUP($C3059,Baux!$A:$K,3,FALSE),Locataires!$A:$I,2,FALSE))</f>
        <v/>
      </c>
      <c r="F3059" t="str">
        <f>IF($C3059="","",VLOOKUP($C3059,Baux!$A:$K,8,FALSE))</f>
        <v/>
      </c>
      <c r="G3059" s="12" t="str">
        <f>IF(OR($A3059="",$F3059=""),"",DATE(YEAR($A3059),MONTH($A3059),$F3059))</f>
        <v/>
      </c>
      <c r="H3059" s="13" t="str">
        <f>IF($C3059="","",VLOOKUP($C3059,Baux!$A:$K,6,FALSE))</f>
        <v/>
      </c>
      <c r="I3059" s="13" t="str">
        <f>IF($C3059="","",VLOOKUP($C3059,Baux!$A:$K,7,FALSE))</f>
        <v/>
      </c>
      <c r="J3059" s="13" t="str">
        <f>IF($C3059="","",$H3059+$I3059)</f>
        <v/>
      </c>
      <c r="K3059" s="13" t="str">
        <f>IF($C3059="","",SUMIFS(Banque_Transactions!$E:$E,Banque_Transactions!$G:$G,$C3059&amp;"-"&amp;$B3059))</f>
        <v/>
      </c>
      <c r="L3059" s="13" t="str">
        <f>IF($C3059="","",$J3059-$K3059)</f>
        <v/>
      </c>
      <c r="M3059" t="str">
        <f>IF($C3059="","",IF($L3059&lt;=0,"Payé",IF($K3059=0,"Impayé","Partiel")))</f>
        <v/>
      </c>
    </row>
    <row r="3060" spans="1:13" ht="15">
      <c r="A3060" s="17"/>
      <c r="B3060" t="str">
        <f>IF($A3060="","",YEAR($A3060)*100+MONTH($A3060))</f>
        <v/>
      </c>
      <c r="D3060" t="str">
        <f>IF($C3060="","",VLOOKUP($C3060,Baux!$A:$K,2,FALSE))</f>
        <v/>
      </c>
      <c r="E3060" t="str">
        <f>IF($C3060="","",VLOOKUP(VLOOKUP($C3060,Baux!$A:$K,3,FALSE),Locataires!$A:$I,2,FALSE))</f>
        <v/>
      </c>
      <c r="F3060" t="str">
        <f>IF($C3060="","",VLOOKUP($C3060,Baux!$A:$K,8,FALSE))</f>
        <v/>
      </c>
      <c r="G3060" s="12" t="str">
        <f>IF(OR($A3060="",$F3060=""),"",DATE(YEAR($A3060),MONTH($A3060),$F3060))</f>
        <v/>
      </c>
      <c r="H3060" s="13" t="str">
        <f>IF($C3060="","",VLOOKUP($C3060,Baux!$A:$K,6,FALSE))</f>
        <v/>
      </c>
      <c r="I3060" s="13" t="str">
        <f>IF($C3060="","",VLOOKUP($C3060,Baux!$A:$K,7,FALSE))</f>
        <v/>
      </c>
      <c r="J3060" s="13" t="str">
        <f>IF($C3060="","",$H3060+$I3060)</f>
        <v/>
      </c>
      <c r="K3060" s="13" t="str">
        <f>IF($C3060="","",SUMIFS(Banque_Transactions!$E:$E,Banque_Transactions!$G:$G,$C3060&amp;"-"&amp;$B3060))</f>
        <v/>
      </c>
      <c r="L3060" s="13" t="str">
        <f>IF($C3060="","",$J3060-$K3060)</f>
        <v/>
      </c>
      <c r="M3060" t="str">
        <f>IF($C3060="","",IF($L3060&lt;=0,"Payé",IF($K3060=0,"Impayé","Partiel")))</f>
        <v/>
      </c>
    </row>
    <row r="3061" spans="1:13" ht="15">
      <c r="A3061" s="17"/>
      <c r="B3061" t="str">
        <f>IF($A3061="","",YEAR($A3061)*100+MONTH($A3061))</f>
        <v/>
      </c>
      <c r="D3061" t="str">
        <f>IF($C3061="","",VLOOKUP($C3061,Baux!$A:$K,2,FALSE))</f>
        <v/>
      </c>
      <c r="E3061" t="str">
        <f>IF($C3061="","",VLOOKUP(VLOOKUP($C3061,Baux!$A:$K,3,FALSE),Locataires!$A:$I,2,FALSE))</f>
        <v/>
      </c>
      <c r="F3061" t="str">
        <f>IF($C3061="","",VLOOKUP($C3061,Baux!$A:$K,8,FALSE))</f>
        <v/>
      </c>
      <c r="G3061" s="12" t="str">
        <f>IF(OR($A3061="",$F3061=""),"",DATE(YEAR($A3061),MONTH($A3061),$F3061))</f>
        <v/>
      </c>
      <c r="H3061" s="13" t="str">
        <f>IF($C3061="","",VLOOKUP($C3061,Baux!$A:$K,6,FALSE))</f>
        <v/>
      </c>
      <c r="I3061" s="13" t="str">
        <f>IF($C3061="","",VLOOKUP($C3061,Baux!$A:$K,7,FALSE))</f>
        <v/>
      </c>
      <c r="J3061" s="13" t="str">
        <f>IF($C3061="","",$H3061+$I3061)</f>
        <v/>
      </c>
      <c r="K3061" s="13" t="str">
        <f>IF($C3061="","",SUMIFS(Banque_Transactions!$E:$E,Banque_Transactions!$G:$G,$C3061&amp;"-"&amp;$B3061))</f>
        <v/>
      </c>
      <c r="L3061" s="13" t="str">
        <f>IF($C3061="","",$J3061-$K3061)</f>
        <v/>
      </c>
      <c r="M3061" t="str">
        <f>IF($C3061="","",IF($L3061&lt;=0,"Payé",IF($K3061=0,"Impayé","Partiel")))</f>
        <v/>
      </c>
    </row>
    <row r="3062" spans="1:13" ht="15">
      <c r="A3062" s="17"/>
      <c r="B3062" t="str">
        <f>IF($A3062="","",YEAR($A3062)*100+MONTH($A3062))</f>
        <v/>
      </c>
      <c r="D3062" t="str">
        <f>IF($C3062="","",VLOOKUP($C3062,Baux!$A:$K,2,FALSE))</f>
        <v/>
      </c>
      <c r="E3062" t="str">
        <f>IF($C3062="","",VLOOKUP(VLOOKUP($C3062,Baux!$A:$K,3,FALSE),Locataires!$A:$I,2,FALSE))</f>
        <v/>
      </c>
      <c r="F3062" t="str">
        <f>IF($C3062="","",VLOOKUP($C3062,Baux!$A:$K,8,FALSE))</f>
        <v/>
      </c>
      <c r="G3062" s="12" t="str">
        <f>IF(OR($A3062="",$F3062=""),"",DATE(YEAR($A3062),MONTH($A3062),$F3062))</f>
        <v/>
      </c>
      <c r="H3062" s="13" t="str">
        <f>IF($C3062="","",VLOOKUP($C3062,Baux!$A:$K,6,FALSE))</f>
        <v/>
      </c>
      <c r="I3062" s="13" t="str">
        <f>IF($C3062="","",VLOOKUP($C3062,Baux!$A:$K,7,FALSE))</f>
        <v/>
      </c>
      <c r="J3062" s="13" t="str">
        <f>IF($C3062="","",$H3062+$I3062)</f>
        <v/>
      </c>
      <c r="K3062" s="13" t="str">
        <f>IF($C3062="","",SUMIFS(Banque_Transactions!$E:$E,Banque_Transactions!$G:$G,$C3062&amp;"-"&amp;$B3062))</f>
        <v/>
      </c>
      <c r="L3062" s="13" t="str">
        <f>IF($C3062="","",$J3062-$K3062)</f>
        <v/>
      </c>
      <c r="M3062" t="str">
        <f>IF($C3062="","",IF($L3062&lt;=0,"Payé",IF($K3062=0,"Impayé","Partiel")))</f>
        <v/>
      </c>
    </row>
    <row r="3063" spans="1:13" ht="15">
      <c r="A3063" s="17"/>
      <c r="B3063" t="str">
        <f>IF($A3063="","",YEAR($A3063)*100+MONTH($A3063))</f>
        <v/>
      </c>
      <c r="D3063" t="str">
        <f>IF($C3063="","",VLOOKUP($C3063,Baux!$A:$K,2,FALSE))</f>
        <v/>
      </c>
      <c r="E3063" t="str">
        <f>IF($C3063="","",VLOOKUP(VLOOKUP($C3063,Baux!$A:$K,3,FALSE),Locataires!$A:$I,2,FALSE))</f>
        <v/>
      </c>
      <c r="F3063" t="str">
        <f>IF($C3063="","",VLOOKUP($C3063,Baux!$A:$K,8,FALSE))</f>
        <v/>
      </c>
      <c r="G3063" s="12" t="str">
        <f>IF(OR($A3063="",$F3063=""),"",DATE(YEAR($A3063),MONTH($A3063),$F3063))</f>
        <v/>
      </c>
      <c r="H3063" s="13" t="str">
        <f>IF($C3063="","",VLOOKUP($C3063,Baux!$A:$K,6,FALSE))</f>
        <v/>
      </c>
      <c r="I3063" s="13" t="str">
        <f>IF($C3063="","",VLOOKUP($C3063,Baux!$A:$K,7,FALSE))</f>
        <v/>
      </c>
      <c r="J3063" s="13" t="str">
        <f>IF($C3063="","",$H3063+$I3063)</f>
        <v/>
      </c>
      <c r="K3063" s="13" t="str">
        <f>IF($C3063="","",SUMIFS(Banque_Transactions!$E:$E,Banque_Transactions!$G:$G,$C3063&amp;"-"&amp;$B3063))</f>
        <v/>
      </c>
      <c r="L3063" s="13" t="str">
        <f>IF($C3063="","",$J3063-$K3063)</f>
        <v/>
      </c>
      <c r="M3063" t="str">
        <f>IF($C3063="","",IF($L3063&lt;=0,"Payé",IF($K3063=0,"Impayé","Partiel")))</f>
        <v/>
      </c>
    </row>
    <row r="3064" spans="1:13" ht="15">
      <c r="A3064" s="17"/>
      <c r="B3064" t="str">
        <f>IF($A3064="","",YEAR($A3064)*100+MONTH($A3064))</f>
        <v/>
      </c>
      <c r="D3064" t="str">
        <f>IF($C3064="","",VLOOKUP($C3064,Baux!$A:$K,2,FALSE))</f>
        <v/>
      </c>
      <c r="E3064" t="str">
        <f>IF($C3064="","",VLOOKUP(VLOOKUP($C3064,Baux!$A:$K,3,FALSE),Locataires!$A:$I,2,FALSE))</f>
        <v/>
      </c>
      <c r="F3064" t="str">
        <f>IF($C3064="","",VLOOKUP($C3064,Baux!$A:$K,8,FALSE))</f>
        <v/>
      </c>
      <c r="G3064" s="12" t="str">
        <f>IF(OR($A3064="",$F3064=""),"",DATE(YEAR($A3064),MONTH($A3064),$F3064))</f>
        <v/>
      </c>
      <c r="H3064" s="13" t="str">
        <f>IF($C3064="","",VLOOKUP($C3064,Baux!$A:$K,6,FALSE))</f>
        <v/>
      </c>
      <c r="I3064" s="13" t="str">
        <f>IF($C3064="","",VLOOKUP($C3064,Baux!$A:$K,7,FALSE))</f>
        <v/>
      </c>
      <c r="J3064" s="13" t="str">
        <f>IF($C3064="","",$H3064+$I3064)</f>
        <v/>
      </c>
      <c r="K3064" s="13" t="str">
        <f>IF($C3064="","",SUMIFS(Banque_Transactions!$E:$E,Banque_Transactions!$G:$G,$C3064&amp;"-"&amp;$B3064))</f>
        <v/>
      </c>
      <c r="L3064" s="13" t="str">
        <f>IF($C3064="","",$J3064-$K3064)</f>
        <v/>
      </c>
      <c r="M3064" t="str">
        <f>IF($C3064="","",IF($L3064&lt;=0,"Payé",IF($K3064=0,"Impayé","Partiel")))</f>
        <v/>
      </c>
    </row>
    <row r="3065" spans="1:13" ht="15">
      <c r="A3065" s="17"/>
      <c r="B3065" t="str">
        <f>IF($A3065="","",YEAR($A3065)*100+MONTH($A3065))</f>
        <v/>
      </c>
      <c r="D3065" t="str">
        <f>IF($C3065="","",VLOOKUP($C3065,Baux!$A:$K,2,FALSE))</f>
        <v/>
      </c>
      <c r="E3065" t="str">
        <f>IF($C3065="","",VLOOKUP(VLOOKUP($C3065,Baux!$A:$K,3,FALSE),Locataires!$A:$I,2,FALSE))</f>
        <v/>
      </c>
      <c r="F3065" t="str">
        <f>IF($C3065="","",VLOOKUP($C3065,Baux!$A:$K,8,FALSE))</f>
        <v/>
      </c>
      <c r="G3065" s="12" t="str">
        <f>IF(OR($A3065="",$F3065=""),"",DATE(YEAR($A3065),MONTH($A3065),$F3065))</f>
        <v/>
      </c>
      <c r="H3065" s="13" t="str">
        <f>IF($C3065="","",VLOOKUP($C3065,Baux!$A:$K,6,FALSE))</f>
        <v/>
      </c>
      <c r="I3065" s="13" t="str">
        <f>IF($C3065="","",VLOOKUP($C3065,Baux!$A:$K,7,FALSE))</f>
        <v/>
      </c>
      <c r="J3065" s="13" t="str">
        <f>IF($C3065="","",$H3065+$I3065)</f>
        <v/>
      </c>
      <c r="K3065" s="13" t="str">
        <f>IF($C3065="","",SUMIFS(Banque_Transactions!$E:$E,Banque_Transactions!$G:$G,$C3065&amp;"-"&amp;$B3065))</f>
        <v/>
      </c>
      <c r="L3065" s="13" t="str">
        <f>IF($C3065="","",$J3065-$K3065)</f>
        <v/>
      </c>
      <c r="M3065" t="str">
        <f>IF($C3065="","",IF($L3065&lt;=0,"Payé",IF($K3065=0,"Impayé","Partiel")))</f>
        <v/>
      </c>
    </row>
    <row r="3066" spans="1:13" ht="15">
      <c r="A3066" s="17"/>
      <c r="B3066" t="str">
        <f>IF($A3066="","",YEAR($A3066)*100+MONTH($A3066))</f>
        <v/>
      </c>
      <c r="D3066" t="str">
        <f>IF($C3066="","",VLOOKUP($C3066,Baux!$A:$K,2,FALSE))</f>
        <v/>
      </c>
      <c r="E3066" t="str">
        <f>IF($C3066="","",VLOOKUP(VLOOKUP($C3066,Baux!$A:$K,3,FALSE),Locataires!$A:$I,2,FALSE))</f>
        <v/>
      </c>
      <c r="F3066" t="str">
        <f>IF($C3066="","",VLOOKUP($C3066,Baux!$A:$K,8,FALSE))</f>
        <v/>
      </c>
      <c r="G3066" s="12" t="str">
        <f>IF(OR($A3066="",$F3066=""),"",DATE(YEAR($A3066),MONTH($A3066),$F3066))</f>
        <v/>
      </c>
      <c r="H3066" s="13" t="str">
        <f>IF($C3066="","",VLOOKUP($C3066,Baux!$A:$K,6,FALSE))</f>
        <v/>
      </c>
      <c r="I3066" s="13" t="str">
        <f>IF($C3066="","",VLOOKUP($C3066,Baux!$A:$K,7,FALSE))</f>
        <v/>
      </c>
      <c r="J3066" s="13" t="str">
        <f>IF($C3066="","",$H3066+$I3066)</f>
        <v/>
      </c>
      <c r="K3066" s="13" t="str">
        <f>IF($C3066="","",SUMIFS(Banque_Transactions!$E:$E,Banque_Transactions!$G:$G,$C3066&amp;"-"&amp;$B3066))</f>
        <v/>
      </c>
      <c r="L3066" s="13" t="str">
        <f>IF($C3066="","",$J3066-$K3066)</f>
        <v/>
      </c>
      <c r="M3066" t="str">
        <f>IF($C3066="","",IF($L3066&lt;=0,"Payé",IF($K3066=0,"Impayé","Partiel")))</f>
        <v/>
      </c>
    </row>
    <row r="3067" spans="1:13" ht="15">
      <c r="A3067" s="17"/>
      <c r="B3067" t="str">
        <f>IF($A3067="","",YEAR($A3067)*100+MONTH($A3067))</f>
        <v/>
      </c>
      <c r="D3067" t="str">
        <f>IF($C3067="","",VLOOKUP($C3067,Baux!$A:$K,2,FALSE))</f>
        <v/>
      </c>
      <c r="E3067" t="str">
        <f>IF($C3067="","",VLOOKUP(VLOOKUP($C3067,Baux!$A:$K,3,FALSE),Locataires!$A:$I,2,FALSE))</f>
        <v/>
      </c>
      <c r="F3067" t="str">
        <f>IF($C3067="","",VLOOKUP($C3067,Baux!$A:$K,8,FALSE))</f>
        <v/>
      </c>
      <c r="G3067" s="12" t="str">
        <f>IF(OR($A3067="",$F3067=""),"",DATE(YEAR($A3067),MONTH($A3067),$F3067))</f>
        <v/>
      </c>
      <c r="H3067" s="13" t="str">
        <f>IF($C3067="","",VLOOKUP($C3067,Baux!$A:$K,6,FALSE))</f>
        <v/>
      </c>
      <c r="I3067" s="13" t="str">
        <f>IF($C3067="","",VLOOKUP($C3067,Baux!$A:$K,7,FALSE))</f>
        <v/>
      </c>
      <c r="J3067" s="13" t="str">
        <f>IF($C3067="","",$H3067+$I3067)</f>
        <v/>
      </c>
      <c r="K3067" s="13" t="str">
        <f>IF($C3067="","",SUMIFS(Banque_Transactions!$E:$E,Banque_Transactions!$G:$G,$C3067&amp;"-"&amp;$B3067))</f>
        <v/>
      </c>
      <c r="L3067" s="13" t="str">
        <f>IF($C3067="","",$J3067-$K3067)</f>
        <v/>
      </c>
      <c r="M3067" t="str">
        <f>IF($C3067="","",IF($L3067&lt;=0,"Payé",IF($K3067=0,"Impayé","Partiel")))</f>
        <v/>
      </c>
    </row>
    <row r="3068" spans="1:13" ht="15">
      <c r="A3068" s="17"/>
      <c r="B3068" t="str">
        <f>IF($A3068="","",YEAR($A3068)*100+MONTH($A3068))</f>
        <v/>
      </c>
      <c r="D3068" t="str">
        <f>IF($C3068="","",VLOOKUP($C3068,Baux!$A:$K,2,FALSE))</f>
        <v/>
      </c>
      <c r="E3068" t="str">
        <f>IF($C3068="","",VLOOKUP(VLOOKUP($C3068,Baux!$A:$K,3,FALSE),Locataires!$A:$I,2,FALSE))</f>
        <v/>
      </c>
      <c r="F3068" t="str">
        <f>IF($C3068="","",VLOOKUP($C3068,Baux!$A:$K,8,FALSE))</f>
        <v/>
      </c>
      <c r="G3068" s="12" t="str">
        <f>IF(OR($A3068="",$F3068=""),"",DATE(YEAR($A3068),MONTH($A3068),$F3068))</f>
        <v/>
      </c>
      <c r="H3068" s="13" t="str">
        <f>IF($C3068="","",VLOOKUP($C3068,Baux!$A:$K,6,FALSE))</f>
        <v/>
      </c>
      <c r="I3068" s="13" t="str">
        <f>IF($C3068="","",VLOOKUP($C3068,Baux!$A:$K,7,FALSE))</f>
        <v/>
      </c>
      <c r="J3068" s="13" t="str">
        <f>IF($C3068="","",$H3068+$I3068)</f>
        <v/>
      </c>
      <c r="K3068" s="13" t="str">
        <f>IF($C3068="","",SUMIFS(Banque_Transactions!$E:$E,Banque_Transactions!$G:$G,$C3068&amp;"-"&amp;$B3068))</f>
        <v/>
      </c>
      <c r="L3068" s="13" t="str">
        <f>IF($C3068="","",$J3068-$K3068)</f>
        <v/>
      </c>
      <c r="M3068" t="str">
        <f>IF($C3068="","",IF($L3068&lt;=0,"Payé",IF($K3068=0,"Impayé","Partiel")))</f>
        <v/>
      </c>
    </row>
    <row r="3069" spans="1:13" ht="15">
      <c r="A3069" s="17"/>
      <c r="B3069" t="str">
        <f>IF($A3069="","",YEAR($A3069)*100+MONTH($A3069))</f>
        <v/>
      </c>
      <c r="D3069" t="str">
        <f>IF($C3069="","",VLOOKUP($C3069,Baux!$A:$K,2,FALSE))</f>
        <v/>
      </c>
      <c r="E3069" t="str">
        <f>IF($C3069="","",VLOOKUP(VLOOKUP($C3069,Baux!$A:$K,3,FALSE),Locataires!$A:$I,2,FALSE))</f>
        <v/>
      </c>
      <c r="F3069" t="str">
        <f>IF($C3069="","",VLOOKUP($C3069,Baux!$A:$K,8,FALSE))</f>
        <v/>
      </c>
      <c r="G3069" s="12" t="str">
        <f>IF(OR($A3069="",$F3069=""),"",DATE(YEAR($A3069),MONTH($A3069),$F3069))</f>
        <v/>
      </c>
      <c r="H3069" s="13" t="str">
        <f>IF($C3069="","",VLOOKUP($C3069,Baux!$A:$K,6,FALSE))</f>
        <v/>
      </c>
      <c r="I3069" s="13" t="str">
        <f>IF($C3069="","",VLOOKUP($C3069,Baux!$A:$K,7,FALSE))</f>
        <v/>
      </c>
      <c r="J3069" s="13" t="str">
        <f>IF($C3069="","",$H3069+$I3069)</f>
        <v/>
      </c>
      <c r="K3069" s="13" t="str">
        <f>IF($C3069="","",SUMIFS(Banque_Transactions!$E:$E,Banque_Transactions!$G:$G,$C3069&amp;"-"&amp;$B3069))</f>
        <v/>
      </c>
      <c r="L3069" s="13" t="str">
        <f>IF($C3069="","",$J3069-$K3069)</f>
        <v/>
      </c>
      <c r="M3069" t="str">
        <f>IF($C3069="","",IF($L3069&lt;=0,"Payé",IF($K3069=0,"Impayé","Partiel")))</f>
        <v/>
      </c>
    </row>
    <row r="3070" spans="1:13" ht="15">
      <c r="A3070" s="17"/>
      <c r="B3070" t="str">
        <f>IF($A3070="","",YEAR($A3070)*100+MONTH($A3070))</f>
        <v/>
      </c>
      <c r="D3070" t="str">
        <f>IF($C3070="","",VLOOKUP($C3070,Baux!$A:$K,2,FALSE))</f>
        <v/>
      </c>
      <c r="E3070" t="str">
        <f>IF($C3070="","",VLOOKUP(VLOOKUP($C3070,Baux!$A:$K,3,FALSE),Locataires!$A:$I,2,FALSE))</f>
        <v/>
      </c>
      <c r="F3070" t="str">
        <f>IF($C3070="","",VLOOKUP($C3070,Baux!$A:$K,8,FALSE))</f>
        <v/>
      </c>
      <c r="G3070" s="12" t="str">
        <f>IF(OR($A3070="",$F3070=""),"",DATE(YEAR($A3070),MONTH($A3070),$F3070))</f>
        <v/>
      </c>
      <c r="H3070" s="13" t="str">
        <f>IF($C3070="","",VLOOKUP($C3070,Baux!$A:$K,6,FALSE))</f>
        <v/>
      </c>
      <c r="I3070" s="13" t="str">
        <f>IF($C3070="","",VLOOKUP($C3070,Baux!$A:$K,7,FALSE))</f>
        <v/>
      </c>
      <c r="J3070" s="13" t="str">
        <f>IF($C3070="","",$H3070+$I3070)</f>
        <v/>
      </c>
      <c r="K3070" s="13" t="str">
        <f>IF($C3070="","",SUMIFS(Banque_Transactions!$E:$E,Banque_Transactions!$G:$G,$C3070&amp;"-"&amp;$B3070))</f>
        <v/>
      </c>
      <c r="L3070" s="13" t="str">
        <f>IF($C3070="","",$J3070-$K3070)</f>
        <v/>
      </c>
      <c r="M3070" t="str">
        <f>IF($C3070="","",IF($L3070&lt;=0,"Payé",IF($K3070=0,"Impayé","Partiel")))</f>
        <v/>
      </c>
    </row>
    <row r="3071" spans="1:13" ht="15">
      <c r="A3071" s="17"/>
      <c r="B3071" t="str">
        <f>IF($A3071="","",YEAR($A3071)*100+MONTH($A3071))</f>
        <v/>
      </c>
      <c r="D3071" t="str">
        <f>IF($C3071="","",VLOOKUP($C3071,Baux!$A:$K,2,FALSE))</f>
        <v/>
      </c>
      <c r="E3071" t="str">
        <f>IF($C3071="","",VLOOKUP(VLOOKUP($C3071,Baux!$A:$K,3,FALSE),Locataires!$A:$I,2,FALSE))</f>
        <v/>
      </c>
      <c r="F3071" t="str">
        <f>IF($C3071="","",VLOOKUP($C3071,Baux!$A:$K,8,FALSE))</f>
        <v/>
      </c>
      <c r="G3071" s="12" t="str">
        <f>IF(OR($A3071="",$F3071=""),"",DATE(YEAR($A3071),MONTH($A3071),$F3071))</f>
        <v/>
      </c>
      <c r="H3071" s="13" t="str">
        <f>IF($C3071="","",VLOOKUP($C3071,Baux!$A:$K,6,FALSE))</f>
        <v/>
      </c>
      <c r="I3071" s="13" t="str">
        <f>IF($C3071="","",VLOOKUP($C3071,Baux!$A:$K,7,FALSE))</f>
        <v/>
      </c>
      <c r="J3071" s="13" t="str">
        <f>IF($C3071="","",$H3071+$I3071)</f>
        <v/>
      </c>
      <c r="K3071" s="13" t="str">
        <f>IF($C3071="","",SUMIFS(Banque_Transactions!$E:$E,Banque_Transactions!$G:$G,$C3071&amp;"-"&amp;$B3071))</f>
        <v/>
      </c>
      <c r="L3071" s="13" t="str">
        <f>IF($C3071="","",$J3071-$K3071)</f>
        <v/>
      </c>
      <c r="M3071" t="str">
        <f>IF($C3071="","",IF($L3071&lt;=0,"Payé",IF($K3071=0,"Impayé","Partiel")))</f>
        <v/>
      </c>
    </row>
    <row r="3072" spans="1:13" ht="15">
      <c r="A3072" s="17"/>
      <c r="B3072" t="str">
        <f>IF($A3072="","",YEAR($A3072)*100+MONTH($A3072))</f>
        <v/>
      </c>
      <c r="D3072" t="str">
        <f>IF($C3072="","",VLOOKUP($C3072,Baux!$A:$K,2,FALSE))</f>
        <v/>
      </c>
      <c r="E3072" t="str">
        <f>IF($C3072="","",VLOOKUP(VLOOKUP($C3072,Baux!$A:$K,3,FALSE),Locataires!$A:$I,2,FALSE))</f>
        <v/>
      </c>
      <c r="F3072" t="str">
        <f>IF($C3072="","",VLOOKUP($C3072,Baux!$A:$K,8,FALSE))</f>
        <v/>
      </c>
      <c r="G3072" s="12" t="str">
        <f>IF(OR($A3072="",$F3072=""),"",DATE(YEAR($A3072),MONTH($A3072),$F3072))</f>
        <v/>
      </c>
      <c r="H3072" s="13" t="str">
        <f>IF($C3072="","",VLOOKUP($C3072,Baux!$A:$K,6,FALSE))</f>
        <v/>
      </c>
      <c r="I3072" s="13" t="str">
        <f>IF($C3072="","",VLOOKUP($C3072,Baux!$A:$K,7,FALSE))</f>
        <v/>
      </c>
      <c r="J3072" s="13" t="str">
        <f>IF($C3072="","",$H3072+$I3072)</f>
        <v/>
      </c>
      <c r="K3072" s="13" t="str">
        <f>IF($C3072="","",SUMIFS(Banque_Transactions!$E:$E,Banque_Transactions!$G:$G,$C3072&amp;"-"&amp;$B3072))</f>
        <v/>
      </c>
      <c r="L3072" s="13" t="str">
        <f>IF($C3072="","",$J3072-$K3072)</f>
        <v/>
      </c>
      <c r="M3072" t="str">
        <f>IF($C3072="","",IF($L3072&lt;=0,"Payé",IF($K3072=0,"Impayé","Partiel")))</f>
        <v/>
      </c>
    </row>
    <row r="3073" spans="1:13" ht="15">
      <c r="A3073" s="17"/>
      <c r="B3073" t="str">
        <f>IF($A3073="","",YEAR($A3073)*100+MONTH($A3073))</f>
        <v/>
      </c>
      <c r="D3073" t="str">
        <f>IF($C3073="","",VLOOKUP($C3073,Baux!$A:$K,2,FALSE))</f>
        <v/>
      </c>
      <c r="E3073" t="str">
        <f>IF($C3073="","",VLOOKUP(VLOOKUP($C3073,Baux!$A:$K,3,FALSE),Locataires!$A:$I,2,FALSE))</f>
        <v/>
      </c>
      <c r="F3073" t="str">
        <f>IF($C3073="","",VLOOKUP($C3073,Baux!$A:$K,8,FALSE))</f>
        <v/>
      </c>
      <c r="G3073" s="12" t="str">
        <f>IF(OR($A3073="",$F3073=""),"",DATE(YEAR($A3073),MONTH($A3073),$F3073))</f>
        <v/>
      </c>
      <c r="H3073" s="13" t="str">
        <f>IF($C3073="","",VLOOKUP($C3073,Baux!$A:$K,6,FALSE))</f>
        <v/>
      </c>
      <c r="I3073" s="13" t="str">
        <f>IF($C3073="","",VLOOKUP($C3073,Baux!$A:$K,7,FALSE))</f>
        <v/>
      </c>
      <c r="J3073" s="13" t="str">
        <f>IF($C3073="","",$H3073+$I3073)</f>
        <v/>
      </c>
      <c r="K3073" s="13" t="str">
        <f>IF($C3073="","",SUMIFS(Banque_Transactions!$E:$E,Banque_Transactions!$G:$G,$C3073&amp;"-"&amp;$B3073))</f>
        <v/>
      </c>
      <c r="L3073" s="13" t="str">
        <f>IF($C3073="","",$J3073-$K3073)</f>
        <v/>
      </c>
      <c r="M3073" t="str">
        <f>IF($C3073="","",IF($L3073&lt;=0,"Payé",IF($K3073=0,"Impayé","Partiel")))</f>
        <v/>
      </c>
    </row>
    <row r="3074" spans="1:13" ht="15">
      <c r="A3074" s="17"/>
      <c r="B3074" t="str">
        <f>IF($A3074="","",YEAR($A3074)*100+MONTH($A3074))</f>
        <v/>
      </c>
      <c r="D3074" t="str">
        <f>IF($C3074="","",VLOOKUP($C3074,Baux!$A:$K,2,FALSE))</f>
        <v/>
      </c>
      <c r="E3074" t="str">
        <f>IF($C3074="","",VLOOKUP(VLOOKUP($C3074,Baux!$A:$K,3,FALSE),Locataires!$A:$I,2,FALSE))</f>
        <v/>
      </c>
      <c r="F3074" t="str">
        <f>IF($C3074="","",VLOOKUP($C3074,Baux!$A:$K,8,FALSE))</f>
        <v/>
      </c>
      <c r="G3074" s="12" t="str">
        <f>IF(OR($A3074="",$F3074=""),"",DATE(YEAR($A3074),MONTH($A3074),$F3074))</f>
        <v/>
      </c>
      <c r="H3074" s="13" t="str">
        <f>IF($C3074="","",VLOOKUP($C3074,Baux!$A:$K,6,FALSE))</f>
        <v/>
      </c>
      <c r="I3074" s="13" t="str">
        <f>IF($C3074="","",VLOOKUP($C3074,Baux!$A:$K,7,FALSE))</f>
        <v/>
      </c>
      <c r="J3074" s="13" t="str">
        <f>IF($C3074="","",$H3074+$I3074)</f>
        <v/>
      </c>
      <c r="K3074" s="13" t="str">
        <f>IF($C3074="","",SUMIFS(Banque_Transactions!$E:$E,Banque_Transactions!$G:$G,$C3074&amp;"-"&amp;$B3074))</f>
        <v/>
      </c>
      <c r="L3074" s="13" t="str">
        <f>IF($C3074="","",$J3074-$K3074)</f>
        <v/>
      </c>
      <c r="M3074" t="str">
        <f>IF($C3074="","",IF($L3074&lt;=0,"Payé",IF($K3074=0,"Impayé","Partiel")))</f>
        <v/>
      </c>
    </row>
    <row r="3075" spans="1:13" ht="15">
      <c r="A3075" s="17"/>
      <c r="B3075" t="str">
        <f>IF($A3075="","",YEAR($A3075)*100+MONTH($A3075))</f>
        <v/>
      </c>
      <c r="D3075" t="str">
        <f>IF($C3075="","",VLOOKUP($C3075,Baux!$A:$K,2,FALSE))</f>
        <v/>
      </c>
      <c r="E3075" t="str">
        <f>IF($C3075="","",VLOOKUP(VLOOKUP($C3075,Baux!$A:$K,3,FALSE),Locataires!$A:$I,2,FALSE))</f>
        <v/>
      </c>
      <c r="F3075" t="str">
        <f>IF($C3075="","",VLOOKUP($C3075,Baux!$A:$K,8,FALSE))</f>
        <v/>
      </c>
      <c r="G3075" s="12" t="str">
        <f>IF(OR($A3075="",$F3075=""),"",DATE(YEAR($A3075),MONTH($A3075),$F3075))</f>
        <v/>
      </c>
      <c r="H3075" s="13" t="str">
        <f>IF($C3075="","",VLOOKUP($C3075,Baux!$A:$K,6,FALSE))</f>
        <v/>
      </c>
      <c r="I3075" s="13" t="str">
        <f>IF($C3075="","",VLOOKUP($C3075,Baux!$A:$K,7,FALSE))</f>
        <v/>
      </c>
      <c r="J3075" s="13" t="str">
        <f>IF($C3075="","",$H3075+$I3075)</f>
        <v/>
      </c>
      <c r="K3075" s="13" t="str">
        <f>IF($C3075="","",SUMIFS(Banque_Transactions!$E:$E,Banque_Transactions!$G:$G,$C3075&amp;"-"&amp;$B3075))</f>
        <v/>
      </c>
      <c r="L3075" s="13" t="str">
        <f>IF($C3075="","",$J3075-$K3075)</f>
        <v/>
      </c>
      <c r="M3075" t="str">
        <f>IF($C3075="","",IF($L3075&lt;=0,"Payé",IF($K3075=0,"Impayé","Partiel")))</f>
        <v/>
      </c>
    </row>
    <row r="3076" spans="1:13" ht="15">
      <c r="A3076" s="17"/>
      <c r="B3076" t="str">
        <f>IF($A3076="","",YEAR($A3076)*100+MONTH($A3076))</f>
        <v/>
      </c>
      <c r="D3076" t="str">
        <f>IF($C3076="","",VLOOKUP($C3076,Baux!$A:$K,2,FALSE))</f>
        <v/>
      </c>
      <c r="E3076" t="str">
        <f>IF($C3076="","",VLOOKUP(VLOOKUP($C3076,Baux!$A:$K,3,FALSE),Locataires!$A:$I,2,FALSE))</f>
        <v/>
      </c>
      <c r="F3076" t="str">
        <f>IF($C3076="","",VLOOKUP($C3076,Baux!$A:$K,8,FALSE))</f>
        <v/>
      </c>
      <c r="G3076" s="12" t="str">
        <f>IF(OR($A3076="",$F3076=""),"",DATE(YEAR($A3076),MONTH($A3076),$F3076))</f>
        <v/>
      </c>
      <c r="H3076" s="13" t="str">
        <f>IF($C3076="","",VLOOKUP($C3076,Baux!$A:$K,6,FALSE))</f>
        <v/>
      </c>
      <c r="I3076" s="13" t="str">
        <f>IF($C3076="","",VLOOKUP($C3076,Baux!$A:$K,7,FALSE))</f>
        <v/>
      </c>
      <c r="J3076" s="13" t="str">
        <f>IF($C3076="","",$H3076+$I3076)</f>
        <v/>
      </c>
      <c r="K3076" s="13" t="str">
        <f>IF($C3076="","",SUMIFS(Banque_Transactions!$E:$E,Banque_Transactions!$G:$G,$C3076&amp;"-"&amp;$B3076))</f>
        <v/>
      </c>
      <c r="L3076" s="13" t="str">
        <f>IF($C3076="","",$J3076-$K3076)</f>
        <v/>
      </c>
      <c r="M3076" t="str">
        <f>IF($C3076="","",IF($L3076&lt;=0,"Payé",IF($K3076=0,"Impayé","Partiel")))</f>
        <v/>
      </c>
    </row>
    <row r="3077" spans="1:13" ht="15">
      <c r="A3077" s="17"/>
      <c r="B3077" t="str">
        <f>IF($A3077="","",YEAR($A3077)*100+MONTH($A3077))</f>
        <v/>
      </c>
      <c r="D3077" t="str">
        <f>IF($C3077="","",VLOOKUP($C3077,Baux!$A:$K,2,FALSE))</f>
        <v/>
      </c>
      <c r="E3077" t="str">
        <f>IF($C3077="","",VLOOKUP(VLOOKUP($C3077,Baux!$A:$K,3,FALSE),Locataires!$A:$I,2,FALSE))</f>
        <v/>
      </c>
      <c r="F3077" t="str">
        <f>IF($C3077="","",VLOOKUP($C3077,Baux!$A:$K,8,FALSE))</f>
        <v/>
      </c>
      <c r="G3077" s="12" t="str">
        <f>IF(OR($A3077="",$F3077=""),"",DATE(YEAR($A3077),MONTH($A3077),$F3077))</f>
        <v/>
      </c>
      <c r="H3077" s="13" t="str">
        <f>IF($C3077="","",VLOOKUP($C3077,Baux!$A:$K,6,FALSE))</f>
        <v/>
      </c>
      <c r="I3077" s="13" t="str">
        <f>IF($C3077="","",VLOOKUP($C3077,Baux!$A:$K,7,FALSE))</f>
        <v/>
      </c>
      <c r="J3077" s="13" t="str">
        <f>IF($C3077="","",$H3077+$I3077)</f>
        <v/>
      </c>
      <c r="K3077" s="13" t="str">
        <f>IF($C3077="","",SUMIFS(Banque_Transactions!$E:$E,Banque_Transactions!$G:$G,$C3077&amp;"-"&amp;$B3077))</f>
        <v/>
      </c>
      <c r="L3077" s="13" t="str">
        <f>IF($C3077="","",$J3077-$K3077)</f>
        <v/>
      </c>
      <c r="M3077" t="str">
        <f>IF($C3077="","",IF($L3077&lt;=0,"Payé",IF($K3077=0,"Impayé","Partiel")))</f>
        <v/>
      </c>
    </row>
    <row r="3078" spans="1:13" ht="15">
      <c r="A3078" s="17"/>
      <c r="B3078" t="str">
        <f>IF($A3078="","",YEAR($A3078)*100+MONTH($A3078))</f>
        <v/>
      </c>
      <c r="D3078" t="str">
        <f>IF($C3078="","",VLOOKUP($C3078,Baux!$A:$K,2,FALSE))</f>
        <v/>
      </c>
      <c r="E3078" t="str">
        <f>IF($C3078="","",VLOOKUP(VLOOKUP($C3078,Baux!$A:$K,3,FALSE),Locataires!$A:$I,2,FALSE))</f>
        <v/>
      </c>
      <c r="F3078" t="str">
        <f>IF($C3078="","",VLOOKUP($C3078,Baux!$A:$K,8,FALSE))</f>
        <v/>
      </c>
      <c r="G3078" s="12" t="str">
        <f>IF(OR($A3078="",$F3078=""),"",DATE(YEAR($A3078),MONTH($A3078),$F3078))</f>
        <v/>
      </c>
      <c r="H3078" s="13" t="str">
        <f>IF($C3078="","",VLOOKUP($C3078,Baux!$A:$K,6,FALSE))</f>
        <v/>
      </c>
      <c r="I3078" s="13" t="str">
        <f>IF($C3078="","",VLOOKUP($C3078,Baux!$A:$K,7,FALSE))</f>
        <v/>
      </c>
      <c r="J3078" s="13" t="str">
        <f>IF($C3078="","",$H3078+$I3078)</f>
        <v/>
      </c>
      <c r="K3078" s="13" t="str">
        <f>IF($C3078="","",SUMIFS(Banque_Transactions!$E:$E,Banque_Transactions!$G:$G,$C3078&amp;"-"&amp;$B3078))</f>
        <v/>
      </c>
      <c r="L3078" s="13" t="str">
        <f>IF($C3078="","",$J3078-$K3078)</f>
        <v/>
      </c>
      <c r="M3078" t="str">
        <f>IF($C3078="","",IF($L3078&lt;=0,"Payé",IF($K3078=0,"Impayé","Partiel")))</f>
        <v/>
      </c>
    </row>
    <row r="3079" spans="1:13" ht="15">
      <c r="A3079" s="17"/>
      <c r="B3079" t="str">
        <f>IF($A3079="","",YEAR($A3079)*100+MONTH($A3079))</f>
        <v/>
      </c>
      <c r="D3079" t="str">
        <f>IF($C3079="","",VLOOKUP($C3079,Baux!$A:$K,2,FALSE))</f>
        <v/>
      </c>
      <c r="E3079" t="str">
        <f>IF($C3079="","",VLOOKUP(VLOOKUP($C3079,Baux!$A:$K,3,FALSE),Locataires!$A:$I,2,FALSE))</f>
        <v/>
      </c>
      <c r="F3079" t="str">
        <f>IF($C3079="","",VLOOKUP($C3079,Baux!$A:$K,8,FALSE))</f>
        <v/>
      </c>
      <c r="G3079" s="12" t="str">
        <f>IF(OR($A3079="",$F3079=""),"",DATE(YEAR($A3079),MONTH($A3079),$F3079))</f>
        <v/>
      </c>
      <c r="H3079" s="13" t="str">
        <f>IF($C3079="","",VLOOKUP($C3079,Baux!$A:$K,6,FALSE))</f>
        <v/>
      </c>
      <c r="I3079" s="13" t="str">
        <f>IF($C3079="","",VLOOKUP($C3079,Baux!$A:$K,7,FALSE))</f>
        <v/>
      </c>
      <c r="J3079" s="13" t="str">
        <f>IF($C3079="","",$H3079+$I3079)</f>
        <v/>
      </c>
      <c r="K3079" s="13" t="str">
        <f>IF($C3079="","",SUMIFS(Banque_Transactions!$E:$E,Banque_Transactions!$G:$G,$C3079&amp;"-"&amp;$B3079))</f>
        <v/>
      </c>
      <c r="L3079" s="13" t="str">
        <f>IF($C3079="","",$J3079-$K3079)</f>
        <v/>
      </c>
      <c r="M3079" t="str">
        <f>IF($C3079="","",IF($L3079&lt;=0,"Payé",IF($K3079=0,"Impayé","Partiel")))</f>
        <v/>
      </c>
    </row>
    <row r="3080" spans="1:13" ht="15">
      <c r="A3080" s="17"/>
      <c r="B3080" t="str">
        <f>IF($A3080="","",YEAR($A3080)*100+MONTH($A3080))</f>
        <v/>
      </c>
      <c r="D3080" t="str">
        <f>IF($C3080="","",VLOOKUP($C3080,Baux!$A:$K,2,FALSE))</f>
        <v/>
      </c>
      <c r="E3080" t="str">
        <f>IF($C3080="","",VLOOKUP(VLOOKUP($C3080,Baux!$A:$K,3,FALSE),Locataires!$A:$I,2,FALSE))</f>
        <v/>
      </c>
      <c r="F3080" t="str">
        <f>IF($C3080="","",VLOOKUP($C3080,Baux!$A:$K,8,FALSE))</f>
        <v/>
      </c>
      <c r="G3080" s="12" t="str">
        <f>IF(OR($A3080="",$F3080=""),"",DATE(YEAR($A3080),MONTH($A3080),$F3080))</f>
        <v/>
      </c>
      <c r="H3080" s="13" t="str">
        <f>IF($C3080="","",VLOOKUP($C3080,Baux!$A:$K,6,FALSE))</f>
        <v/>
      </c>
      <c r="I3080" s="13" t="str">
        <f>IF($C3080="","",VLOOKUP($C3080,Baux!$A:$K,7,FALSE))</f>
        <v/>
      </c>
      <c r="J3080" s="13" t="str">
        <f>IF($C3080="","",$H3080+$I3080)</f>
        <v/>
      </c>
      <c r="K3080" s="13" t="str">
        <f>IF($C3080="","",SUMIFS(Banque_Transactions!$E:$E,Banque_Transactions!$G:$G,$C3080&amp;"-"&amp;$B3080))</f>
        <v/>
      </c>
      <c r="L3080" s="13" t="str">
        <f>IF($C3080="","",$J3080-$K3080)</f>
        <v/>
      </c>
      <c r="M3080" t="str">
        <f>IF($C3080="","",IF($L3080&lt;=0,"Payé",IF($K3080=0,"Impayé","Partiel")))</f>
        <v/>
      </c>
    </row>
    <row r="3081" spans="1:13" ht="15">
      <c r="A3081" s="17"/>
      <c r="B3081" t="str">
        <f>IF($A3081="","",YEAR($A3081)*100+MONTH($A3081))</f>
        <v/>
      </c>
      <c r="D3081" t="str">
        <f>IF($C3081="","",VLOOKUP($C3081,Baux!$A:$K,2,FALSE))</f>
        <v/>
      </c>
      <c r="E3081" t="str">
        <f>IF($C3081="","",VLOOKUP(VLOOKUP($C3081,Baux!$A:$K,3,FALSE),Locataires!$A:$I,2,FALSE))</f>
        <v/>
      </c>
      <c r="F3081" t="str">
        <f>IF($C3081="","",VLOOKUP($C3081,Baux!$A:$K,8,FALSE))</f>
        <v/>
      </c>
      <c r="G3081" s="12" t="str">
        <f>IF(OR($A3081="",$F3081=""),"",DATE(YEAR($A3081),MONTH($A3081),$F3081))</f>
        <v/>
      </c>
      <c r="H3081" s="13" t="str">
        <f>IF($C3081="","",VLOOKUP($C3081,Baux!$A:$K,6,FALSE))</f>
        <v/>
      </c>
      <c r="I3081" s="13" t="str">
        <f>IF($C3081="","",VLOOKUP($C3081,Baux!$A:$K,7,FALSE))</f>
        <v/>
      </c>
      <c r="J3081" s="13" t="str">
        <f>IF($C3081="","",$H3081+$I3081)</f>
        <v/>
      </c>
      <c r="K3081" s="13" t="str">
        <f>IF($C3081="","",SUMIFS(Banque_Transactions!$E:$E,Banque_Transactions!$G:$G,$C3081&amp;"-"&amp;$B3081))</f>
        <v/>
      </c>
      <c r="L3081" s="13" t="str">
        <f>IF($C3081="","",$J3081-$K3081)</f>
        <v/>
      </c>
      <c r="M3081" t="str">
        <f>IF($C3081="","",IF($L3081&lt;=0,"Payé",IF($K3081=0,"Impayé","Partiel")))</f>
        <v/>
      </c>
    </row>
    <row r="3082" spans="1:13" ht="15">
      <c r="A3082" s="17"/>
      <c r="B3082" t="str">
        <f>IF($A3082="","",YEAR($A3082)*100+MONTH($A3082))</f>
        <v/>
      </c>
      <c r="D3082" t="str">
        <f>IF($C3082="","",VLOOKUP($C3082,Baux!$A:$K,2,FALSE))</f>
        <v/>
      </c>
      <c r="E3082" t="str">
        <f>IF($C3082="","",VLOOKUP(VLOOKUP($C3082,Baux!$A:$K,3,FALSE),Locataires!$A:$I,2,FALSE))</f>
        <v/>
      </c>
      <c r="F3082" t="str">
        <f>IF($C3082="","",VLOOKUP($C3082,Baux!$A:$K,8,FALSE))</f>
        <v/>
      </c>
      <c r="G3082" s="12" t="str">
        <f>IF(OR($A3082="",$F3082=""),"",DATE(YEAR($A3082),MONTH($A3082),$F3082))</f>
        <v/>
      </c>
      <c r="H3082" s="13" t="str">
        <f>IF($C3082="","",VLOOKUP($C3082,Baux!$A:$K,6,FALSE))</f>
        <v/>
      </c>
      <c r="I3082" s="13" t="str">
        <f>IF($C3082="","",VLOOKUP($C3082,Baux!$A:$K,7,FALSE))</f>
        <v/>
      </c>
      <c r="J3082" s="13" t="str">
        <f>IF($C3082="","",$H3082+$I3082)</f>
        <v/>
      </c>
      <c r="K3082" s="13" t="str">
        <f>IF($C3082="","",SUMIFS(Banque_Transactions!$E:$E,Banque_Transactions!$G:$G,$C3082&amp;"-"&amp;$B3082))</f>
        <v/>
      </c>
      <c r="L3082" s="13" t="str">
        <f>IF($C3082="","",$J3082-$K3082)</f>
        <v/>
      </c>
      <c r="M3082" t="str">
        <f>IF($C3082="","",IF($L3082&lt;=0,"Payé",IF($K3082=0,"Impayé","Partiel")))</f>
        <v/>
      </c>
    </row>
    <row r="3083" spans="1:13" ht="15">
      <c r="A3083" s="17"/>
      <c r="B3083" t="str">
        <f>IF($A3083="","",YEAR($A3083)*100+MONTH($A3083))</f>
        <v/>
      </c>
      <c r="D3083" t="str">
        <f>IF($C3083="","",VLOOKUP($C3083,Baux!$A:$K,2,FALSE))</f>
        <v/>
      </c>
      <c r="E3083" t="str">
        <f>IF($C3083="","",VLOOKUP(VLOOKUP($C3083,Baux!$A:$K,3,FALSE),Locataires!$A:$I,2,FALSE))</f>
        <v/>
      </c>
      <c r="F3083" t="str">
        <f>IF($C3083="","",VLOOKUP($C3083,Baux!$A:$K,8,FALSE))</f>
        <v/>
      </c>
      <c r="G3083" s="12" t="str">
        <f>IF(OR($A3083="",$F3083=""),"",DATE(YEAR($A3083),MONTH($A3083),$F3083))</f>
        <v/>
      </c>
      <c r="H3083" s="13" t="str">
        <f>IF($C3083="","",VLOOKUP($C3083,Baux!$A:$K,6,FALSE))</f>
        <v/>
      </c>
      <c r="I3083" s="13" t="str">
        <f>IF($C3083="","",VLOOKUP($C3083,Baux!$A:$K,7,FALSE))</f>
        <v/>
      </c>
      <c r="J3083" s="13" t="str">
        <f>IF($C3083="","",$H3083+$I3083)</f>
        <v/>
      </c>
      <c r="K3083" s="13" t="str">
        <f>IF($C3083="","",SUMIFS(Banque_Transactions!$E:$E,Banque_Transactions!$G:$G,$C3083&amp;"-"&amp;$B3083))</f>
        <v/>
      </c>
      <c r="L3083" s="13" t="str">
        <f>IF($C3083="","",$J3083-$K3083)</f>
        <v/>
      </c>
      <c r="M3083" t="str">
        <f>IF($C3083="","",IF($L3083&lt;=0,"Payé",IF($K3083=0,"Impayé","Partiel")))</f>
        <v/>
      </c>
    </row>
    <row r="3084" spans="1:13" ht="15">
      <c r="A3084" s="17"/>
      <c r="B3084" t="str">
        <f>IF($A3084="","",YEAR($A3084)*100+MONTH($A3084))</f>
        <v/>
      </c>
      <c r="D3084" t="str">
        <f>IF($C3084="","",VLOOKUP($C3084,Baux!$A:$K,2,FALSE))</f>
        <v/>
      </c>
      <c r="E3084" t="str">
        <f>IF($C3084="","",VLOOKUP(VLOOKUP($C3084,Baux!$A:$K,3,FALSE),Locataires!$A:$I,2,FALSE))</f>
        <v/>
      </c>
      <c r="F3084" t="str">
        <f>IF($C3084="","",VLOOKUP($C3084,Baux!$A:$K,8,FALSE))</f>
        <v/>
      </c>
      <c r="G3084" s="12" t="str">
        <f>IF(OR($A3084="",$F3084=""),"",DATE(YEAR($A3084),MONTH($A3084),$F3084))</f>
        <v/>
      </c>
      <c r="H3084" s="13" t="str">
        <f>IF($C3084="","",VLOOKUP($C3084,Baux!$A:$K,6,FALSE))</f>
        <v/>
      </c>
      <c r="I3084" s="13" t="str">
        <f>IF($C3084="","",VLOOKUP($C3084,Baux!$A:$K,7,FALSE))</f>
        <v/>
      </c>
      <c r="J3084" s="13" t="str">
        <f>IF($C3084="","",$H3084+$I3084)</f>
        <v/>
      </c>
      <c r="K3084" s="13" t="str">
        <f>IF($C3084="","",SUMIFS(Banque_Transactions!$E:$E,Banque_Transactions!$G:$G,$C3084&amp;"-"&amp;$B3084))</f>
        <v/>
      </c>
      <c r="L3084" s="13" t="str">
        <f>IF($C3084="","",$J3084-$K3084)</f>
        <v/>
      </c>
      <c r="M3084" t="str">
        <f>IF($C3084="","",IF($L3084&lt;=0,"Payé",IF($K3084=0,"Impayé","Partiel")))</f>
        <v/>
      </c>
    </row>
    <row r="3085" spans="1:13" ht="15">
      <c r="A3085" s="17"/>
      <c r="B3085" t="str">
        <f>IF($A3085="","",YEAR($A3085)*100+MONTH($A3085))</f>
        <v/>
      </c>
      <c r="D3085" t="str">
        <f>IF($C3085="","",VLOOKUP($C3085,Baux!$A:$K,2,FALSE))</f>
        <v/>
      </c>
      <c r="E3085" t="str">
        <f>IF($C3085="","",VLOOKUP(VLOOKUP($C3085,Baux!$A:$K,3,FALSE),Locataires!$A:$I,2,FALSE))</f>
        <v/>
      </c>
      <c r="F3085" t="str">
        <f>IF($C3085="","",VLOOKUP($C3085,Baux!$A:$K,8,FALSE))</f>
        <v/>
      </c>
      <c r="G3085" s="12" t="str">
        <f>IF(OR($A3085="",$F3085=""),"",DATE(YEAR($A3085),MONTH($A3085),$F3085))</f>
        <v/>
      </c>
      <c r="H3085" s="13" t="str">
        <f>IF($C3085="","",VLOOKUP($C3085,Baux!$A:$K,6,FALSE))</f>
        <v/>
      </c>
      <c r="I3085" s="13" t="str">
        <f>IF($C3085="","",VLOOKUP($C3085,Baux!$A:$K,7,FALSE))</f>
        <v/>
      </c>
      <c r="J3085" s="13" t="str">
        <f>IF($C3085="","",$H3085+$I3085)</f>
        <v/>
      </c>
      <c r="K3085" s="13" t="str">
        <f>IF($C3085="","",SUMIFS(Banque_Transactions!$E:$E,Banque_Transactions!$G:$G,$C3085&amp;"-"&amp;$B3085))</f>
        <v/>
      </c>
      <c r="L3085" s="13" t="str">
        <f>IF($C3085="","",$J3085-$K3085)</f>
        <v/>
      </c>
      <c r="M3085" t="str">
        <f>IF($C3085="","",IF($L3085&lt;=0,"Payé",IF($K3085=0,"Impayé","Partiel")))</f>
        <v/>
      </c>
    </row>
    <row r="3086" spans="1:13" ht="15">
      <c r="A3086" s="17"/>
      <c r="B3086" t="str">
        <f>IF($A3086="","",YEAR($A3086)*100+MONTH($A3086))</f>
        <v/>
      </c>
      <c r="D3086" t="str">
        <f>IF($C3086="","",VLOOKUP($C3086,Baux!$A:$K,2,FALSE))</f>
        <v/>
      </c>
      <c r="E3086" t="str">
        <f>IF($C3086="","",VLOOKUP(VLOOKUP($C3086,Baux!$A:$K,3,FALSE),Locataires!$A:$I,2,FALSE))</f>
        <v/>
      </c>
      <c r="F3086" t="str">
        <f>IF($C3086="","",VLOOKUP($C3086,Baux!$A:$K,8,FALSE))</f>
        <v/>
      </c>
      <c r="G3086" s="12" t="str">
        <f>IF(OR($A3086="",$F3086=""),"",DATE(YEAR($A3086),MONTH($A3086),$F3086))</f>
        <v/>
      </c>
      <c r="H3086" s="13" t="str">
        <f>IF($C3086="","",VLOOKUP($C3086,Baux!$A:$K,6,FALSE))</f>
        <v/>
      </c>
      <c r="I3086" s="13" t="str">
        <f>IF($C3086="","",VLOOKUP($C3086,Baux!$A:$K,7,FALSE))</f>
        <v/>
      </c>
      <c r="J3086" s="13" t="str">
        <f>IF($C3086="","",$H3086+$I3086)</f>
        <v/>
      </c>
      <c r="K3086" s="13" t="str">
        <f>IF($C3086="","",SUMIFS(Banque_Transactions!$E:$E,Banque_Transactions!$G:$G,$C3086&amp;"-"&amp;$B3086))</f>
        <v/>
      </c>
      <c r="L3086" s="13" t="str">
        <f>IF($C3086="","",$J3086-$K3086)</f>
        <v/>
      </c>
      <c r="M3086" t="str">
        <f>IF($C3086="","",IF($L3086&lt;=0,"Payé",IF($K3086=0,"Impayé","Partiel")))</f>
        <v/>
      </c>
    </row>
    <row r="3087" spans="1:13" ht="15">
      <c r="A3087" s="17"/>
      <c r="B3087" t="str">
        <f>IF($A3087="","",YEAR($A3087)*100+MONTH($A3087))</f>
        <v/>
      </c>
      <c r="D3087" t="str">
        <f>IF($C3087="","",VLOOKUP($C3087,Baux!$A:$K,2,FALSE))</f>
        <v/>
      </c>
      <c r="E3087" t="str">
        <f>IF($C3087="","",VLOOKUP(VLOOKUP($C3087,Baux!$A:$K,3,FALSE),Locataires!$A:$I,2,FALSE))</f>
        <v/>
      </c>
      <c r="F3087" t="str">
        <f>IF($C3087="","",VLOOKUP($C3087,Baux!$A:$K,8,FALSE))</f>
        <v/>
      </c>
      <c r="G3087" s="12" t="str">
        <f>IF(OR($A3087="",$F3087=""),"",DATE(YEAR($A3087),MONTH($A3087),$F3087))</f>
        <v/>
      </c>
      <c r="H3087" s="13" t="str">
        <f>IF($C3087="","",VLOOKUP($C3087,Baux!$A:$K,6,FALSE))</f>
        <v/>
      </c>
      <c r="I3087" s="13" t="str">
        <f>IF($C3087="","",VLOOKUP($C3087,Baux!$A:$K,7,FALSE))</f>
        <v/>
      </c>
      <c r="J3087" s="13" t="str">
        <f>IF($C3087="","",$H3087+$I3087)</f>
        <v/>
      </c>
      <c r="K3087" s="13" t="str">
        <f>IF($C3087="","",SUMIFS(Banque_Transactions!$E:$E,Banque_Transactions!$G:$G,$C3087&amp;"-"&amp;$B3087))</f>
        <v/>
      </c>
      <c r="L3087" s="13" t="str">
        <f>IF($C3087="","",$J3087-$K3087)</f>
        <v/>
      </c>
      <c r="M3087" t="str">
        <f>IF($C3087="","",IF($L3087&lt;=0,"Payé",IF($K3087=0,"Impayé","Partiel")))</f>
        <v/>
      </c>
    </row>
    <row r="3088" spans="1:13" ht="15">
      <c r="A3088" s="17"/>
      <c r="B3088" t="str">
        <f>IF($A3088="","",YEAR($A3088)*100+MONTH($A3088))</f>
        <v/>
      </c>
      <c r="D3088" t="str">
        <f>IF($C3088="","",VLOOKUP($C3088,Baux!$A:$K,2,FALSE))</f>
        <v/>
      </c>
      <c r="E3088" t="str">
        <f>IF($C3088="","",VLOOKUP(VLOOKUP($C3088,Baux!$A:$K,3,FALSE),Locataires!$A:$I,2,FALSE))</f>
        <v/>
      </c>
      <c r="F3088" t="str">
        <f>IF($C3088="","",VLOOKUP($C3088,Baux!$A:$K,8,FALSE))</f>
        <v/>
      </c>
      <c r="G3088" s="12" t="str">
        <f>IF(OR($A3088="",$F3088=""),"",DATE(YEAR($A3088),MONTH($A3088),$F3088))</f>
        <v/>
      </c>
      <c r="H3088" s="13" t="str">
        <f>IF($C3088="","",VLOOKUP($C3088,Baux!$A:$K,6,FALSE))</f>
        <v/>
      </c>
      <c r="I3088" s="13" t="str">
        <f>IF($C3088="","",VLOOKUP($C3088,Baux!$A:$K,7,FALSE))</f>
        <v/>
      </c>
      <c r="J3088" s="13" t="str">
        <f>IF($C3088="","",$H3088+$I3088)</f>
        <v/>
      </c>
      <c r="K3088" s="13" t="str">
        <f>IF($C3088="","",SUMIFS(Banque_Transactions!$E:$E,Banque_Transactions!$G:$G,$C3088&amp;"-"&amp;$B3088))</f>
        <v/>
      </c>
      <c r="L3088" s="13" t="str">
        <f>IF($C3088="","",$J3088-$K3088)</f>
        <v/>
      </c>
      <c r="M3088" t="str">
        <f>IF($C3088="","",IF($L3088&lt;=0,"Payé",IF($K3088=0,"Impayé","Partiel")))</f>
        <v/>
      </c>
    </row>
    <row r="3089" spans="1:13" ht="15">
      <c r="A3089" s="17"/>
      <c r="B3089" t="str">
        <f>IF($A3089="","",YEAR($A3089)*100+MONTH($A3089))</f>
        <v/>
      </c>
      <c r="D3089" t="str">
        <f>IF($C3089="","",VLOOKUP($C3089,Baux!$A:$K,2,FALSE))</f>
        <v/>
      </c>
      <c r="E3089" t="str">
        <f>IF($C3089="","",VLOOKUP(VLOOKUP($C3089,Baux!$A:$K,3,FALSE),Locataires!$A:$I,2,FALSE))</f>
        <v/>
      </c>
      <c r="F3089" t="str">
        <f>IF($C3089="","",VLOOKUP($C3089,Baux!$A:$K,8,FALSE))</f>
        <v/>
      </c>
      <c r="G3089" s="12" t="str">
        <f>IF(OR($A3089="",$F3089=""),"",DATE(YEAR($A3089),MONTH($A3089),$F3089))</f>
        <v/>
      </c>
      <c r="H3089" s="13" t="str">
        <f>IF($C3089="","",VLOOKUP($C3089,Baux!$A:$K,6,FALSE))</f>
        <v/>
      </c>
      <c r="I3089" s="13" t="str">
        <f>IF($C3089="","",VLOOKUP($C3089,Baux!$A:$K,7,FALSE))</f>
        <v/>
      </c>
      <c r="J3089" s="13" t="str">
        <f>IF($C3089="","",$H3089+$I3089)</f>
        <v/>
      </c>
      <c r="K3089" s="13" t="str">
        <f>IF($C3089="","",SUMIFS(Banque_Transactions!$E:$E,Banque_Transactions!$G:$G,$C3089&amp;"-"&amp;$B3089))</f>
        <v/>
      </c>
      <c r="L3089" s="13" t="str">
        <f>IF($C3089="","",$J3089-$K3089)</f>
        <v/>
      </c>
      <c r="M3089" t="str">
        <f>IF($C3089="","",IF($L3089&lt;=0,"Payé",IF($K3089=0,"Impayé","Partiel")))</f>
        <v/>
      </c>
    </row>
    <row r="3090" spans="1:13" ht="15">
      <c r="A3090" s="17"/>
      <c r="B3090" t="str">
        <f>IF($A3090="","",YEAR($A3090)*100+MONTH($A3090))</f>
        <v/>
      </c>
      <c r="D3090" t="str">
        <f>IF($C3090="","",VLOOKUP($C3090,Baux!$A:$K,2,FALSE))</f>
        <v/>
      </c>
      <c r="E3090" t="str">
        <f>IF($C3090="","",VLOOKUP(VLOOKUP($C3090,Baux!$A:$K,3,FALSE),Locataires!$A:$I,2,FALSE))</f>
        <v/>
      </c>
      <c r="F3090" t="str">
        <f>IF($C3090="","",VLOOKUP($C3090,Baux!$A:$K,8,FALSE))</f>
        <v/>
      </c>
      <c r="G3090" s="12" t="str">
        <f>IF(OR($A3090="",$F3090=""),"",DATE(YEAR($A3090),MONTH($A3090),$F3090))</f>
        <v/>
      </c>
      <c r="H3090" s="13" t="str">
        <f>IF($C3090="","",VLOOKUP($C3090,Baux!$A:$K,6,FALSE))</f>
        <v/>
      </c>
      <c r="I3090" s="13" t="str">
        <f>IF($C3090="","",VLOOKUP($C3090,Baux!$A:$K,7,FALSE))</f>
        <v/>
      </c>
      <c r="J3090" s="13" t="str">
        <f>IF($C3090="","",$H3090+$I3090)</f>
        <v/>
      </c>
      <c r="K3090" s="13" t="str">
        <f>IF($C3090="","",SUMIFS(Banque_Transactions!$E:$E,Banque_Transactions!$G:$G,$C3090&amp;"-"&amp;$B3090))</f>
        <v/>
      </c>
      <c r="L3090" s="13" t="str">
        <f>IF($C3090="","",$J3090-$K3090)</f>
        <v/>
      </c>
      <c r="M3090" t="str">
        <f>IF($C3090="","",IF($L3090&lt;=0,"Payé",IF($K3090=0,"Impayé","Partiel")))</f>
        <v/>
      </c>
    </row>
    <row r="3091" spans="1:13" ht="15">
      <c r="A3091" s="17"/>
      <c r="B3091" t="str">
        <f>IF($A3091="","",YEAR($A3091)*100+MONTH($A3091))</f>
        <v/>
      </c>
      <c r="D3091" t="str">
        <f>IF($C3091="","",VLOOKUP($C3091,Baux!$A:$K,2,FALSE))</f>
        <v/>
      </c>
      <c r="E3091" t="str">
        <f>IF($C3091="","",VLOOKUP(VLOOKUP($C3091,Baux!$A:$K,3,FALSE),Locataires!$A:$I,2,FALSE))</f>
        <v/>
      </c>
      <c r="F3091" t="str">
        <f>IF($C3091="","",VLOOKUP($C3091,Baux!$A:$K,8,FALSE))</f>
        <v/>
      </c>
      <c r="G3091" s="12" t="str">
        <f>IF(OR($A3091="",$F3091=""),"",DATE(YEAR($A3091),MONTH($A3091),$F3091))</f>
        <v/>
      </c>
      <c r="H3091" s="13" t="str">
        <f>IF($C3091="","",VLOOKUP($C3091,Baux!$A:$K,6,FALSE))</f>
        <v/>
      </c>
      <c r="I3091" s="13" t="str">
        <f>IF($C3091="","",VLOOKUP($C3091,Baux!$A:$K,7,FALSE))</f>
        <v/>
      </c>
      <c r="J3091" s="13" t="str">
        <f>IF($C3091="","",$H3091+$I3091)</f>
        <v/>
      </c>
      <c r="K3091" s="13" t="str">
        <f>IF($C3091="","",SUMIFS(Banque_Transactions!$E:$E,Banque_Transactions!$G:$G,$C3091&amp;"-"&amp;$B3091))</f>
        <v/>
      </c>
      <c r="L3091" s="13" t="str">
        <f>IF($C3091="","",$J3091-$K3091)</f>
        <v/>
      </c>
      <c r="M3091" t="str">
        <f>IF($C3091="","",IF($L3091&lt;=0,"Payé",IF($K3091=0,"Impayé","Partiel")))</f>
        <v/>
      </c>
    </row>
    <row r="3092" spans="1:13" ht="15">
      <c r="A3092" s="17"/>
      <c r="B3092" t="str">
        <f>IF($A3092="","",YEAR($A3092)*100+MONTH($A3092))</f>
        <v/>
      </c>
      <c r="D3092" t="str">
        <f>IF($C3092="","",VLOOKUP($C3092,Baux!$A:$K,2,FALSE))</f>
        <v/>
      </c>
      <c r="E3092" t="str">
        <f>IF($C3092="","",VLOOKUP(VLOOKUP($C3092,Baux!$A:$K,3,FALSE),Locataires!$A:$I,2,FALSE))</f>
        <v/>
      </c>
      <c r="F3092" t="str">
        <f>IF($C3092="","",VLOOKUP($C3092,Baux!$A:$K,8,FALSE))</f>
        <v/>
      </c>
      <c r="G3092" s="12" t="str">
        <f>IF(OR($A3092="",$F3092=""),"",DATE(YEAR($A3092),MONTH($A3092),$F3092))</f>
        <v/>
      </c>
      <c r="H3092" s="13" t="str">
        <f>IF($C3092="","",VLOOKUP($C3092,Baux!$A:$K,6,FALSE))</f>
        <v/>
      </c>
      <c r="I3092" s="13" t="str">
        <f>IF($C3092="","",VLOOKUP($C3092,Baux!$A:$K,7,FALSE))</f>
        <v/>
      </c>
      <c r="J3092" s="13" t="str">
        <f>IF($C3092="","",$H3092+$I3092)</f>
        <v/>
      </c>
      <c r="K3092" s="13" t="str">
        <f>IF($C3092="","",SUMIFS(Banque_Transactions!$E:$E,Banque_Transactions!$G:$G,$C3092&amp;"-"&amp;$B3092))</f>
        <v/>
      </c>
      <c r="L3092" s="13" t="str">
        <f>IF($C3092="","",$J3092-$K3092)</f>
        <v/>
      </c>
      <c r="M3092" t="str">
        <f>IF($C3092="","",IF($L3092&lt;=0,"Payé",IF($K3092=0,"Impayé","Partiel")))</f>
        <v/>
      </c>
    </row>
    <row r="3093" spans="1:13" ht="15">
      <c r="A3093" s="17"/>
      <c r="B3093" t="str">
        <f>IF($A3093="","",YEAR($A3093)*100+MONTH($A3093))</f>
        <v/>
      </c>
      <c r="D3093" t="str">
        <f>IF($C3093="","",VLOOKUP($C3093,Baux!$A:$K,2,FALSE))</f>
        <v/>
      </c>
      <c r="E3093" t="str">
        <f>IF($C3093="","",VLOOKUP(VLOOKUP($C3093,Baux!$A:$K,3,FALSE),Locataires!$A:$I,2,FALSE))</f>
        <v/>
      </c>
      <c r="F3093" t="str">
        <f>IF($C3093="","",VLOOKUP($C3093,Baux!$A:$K,8,FALSE))</f>
        <v/>
      </c>
      <c r="G3093" s="12" t="str">
        <f>IF(OR($A3093="",$F3093=""),"",DATE(YEAR($A3093),MONTH($A3093),$F3093))</f>
        <v/>
      </c>
      <c r="H3093" s="13" t="str">
        <f>IF($C3093="","",VLOOKUP($C3093,Baux!$A:$K,6,FALSE))</f>
        <v/>
      </c>
      <c r="I3093" s="13" t="str">
        <f>IF($C3093="","",VLOOKUP($C3093,Baux!$A:$K,7,FALSE))</f>
        <v/>
      </c>
      <c r="J3093" s="13" t="str">
        <f>IF($C3093="","",$H3093+$I3093)</f>
        <v/>
      </c>
      <c r="K3093" s="13" t="str">
        <f>IF($C3093="","",SUMIFS(Banque_Transactions!$E:$E,Banque_Transactions!$G:$G,$C3093&amp;"-"&amp;$B3093))</f>
        <v/>
      </c>
      <c r="L3093" s="13" t="str">
        <f>IF($C3093="","",$J3093-$K3093)</f>
        <v/>
      </c>
      <c r="M3093" t="str">
        <f>IF($C3093="","",IF($L3093&lt;=0,"Payé",IF($K3093=0,"Impayé","Partiel")))</f>
        <v/>
      </c>
    </row>
    <row r="3094" spans="1:13" ht="15">
      <c r="A3094" s="17"/>
      <c r="B3094" t="str">
        <f>IF($A3094="","",YEAR($A3094)*100+MONTH($A3094))</f>
        <v/>
      </c>
      <c r="D3094" t="str">
        <f>IF($C3094="","",VLOOKUP($C3094,Baux!$A:$K,2,FALSE))</f>
        <v/>
      </c>
      <c r="E3094" t="str">
        <f>IF($C3094="","",VLOOKUP(VLOOKUP($C3094,Baux!$A:$K,3,FALSE),Locataires!$A:$I,2,FALSE))</f>
        <v/>
      </c>
      <c r="F3094" t="str">
        <f>IF($C3094="","",VLOOKUP($C3094,Baux!$A:$K,8,FALSE))</f>
        <v/>
      </c>
      <c r="G3094" s="12" t="str">
        <f>IF(OR($A3094="",$F3094=""),"",DATE(YEAR($A3094),MONTH($A3094),$F3094))</f>
        <v/>
      </c>
      <c r="H3094" s="13" t="str">
        <f>IF($C3094="","",VLOOKUP($C3094,Baux!$A:$K,6,FALSE))</f>
        <v/>
      </c>
      <c r="I3094" s="13" t="str">
        <f>IF($C3094="","",VLOOKUP($C3094,Baux!$A:$K,7,FALSE))</f>
        <v/>
      </c>
      <c r="J3094" s="13" t="str">
        <f>IF($C3094="","",$H3094+$I3094)</f>
        <v/>
      </c>
      <c r="K3094" s="13" t="str">
        <f>IF($C3094="","",SUMIFS(Banque_Transactions!$E:$E,Banque_Transactions!$G:$G,$C3094&amp;"-"&amp;$B3094))</f>
        <v/>
      </c>
      <c r="L3094" s="13" t="str">
        <f>IF($C3094="","",$J3094-$K3094)</f>
        <v/>
      </c>
      <c r="M3094" t="str">
        <f>IF($C3094="","",IF($L3094&lt;=0,"Payé",IF($K3094=0,"Impayé","Partiel")))</f>
        <v/>
      </c>
    </row>
    <row r="3095" spans="1:13" ht="15">
      <c r="A3095" s="17"/>
      <c r="B3095" t="str">
        <f>IF($A3095="","",YEAR($A3095)*100+MONTH($A3095))</f>
        <v/>
      </c>
      <c r="D3095" t="str">
        <f>IF($C3095="","",VLOOKUP($C3095,Baux!$A:$K,2,FALSE))</f>
        <v/>
      </c>
      <c r="E3095" t="str">
        <f>IF($C3095="","",VLOOKUP(VLOOKUP($C3095,Baux!$A:$K,3,FALSE),Locataires!$A:$I,2,FALSE))</f>
        <v/>
      </c>
      <c r="F3095" t="str">
        <f>IF($C3095="","",VLOOKUP($C3095,Baux!$A:$K,8,FALSE))</f>
        <v/>
      </c>
      <c r="G3095" s="12" t="str">
        <f>IF(OR($A3095="",$F3095=""),"",DATE(YEAR($A3095),MONTH($A3095),$F3095))</f>
        <v/>
      </c>
      <c r="H3095" s="13" t="str">
        <f>IF($C3095="","",VLOOKUP($C3095,Baux!$A:$K,6,FALSE))</f>
        <v/>
      </c>
      <c r="I3095" s="13" t="str">
        <f>IF($C3095="","",VLOOKUP($C3095,Baux!$A:$K,7,FALSE))</f>
        <v/>
      </c>
      <c r="J3095" s="13" t="str">
        <f>IF($C3095="","",$H3095+$I3095)</f>
        <v/>
      </c>
      <c r="K3095" s="13" t="str">
        <f>IF($C3095="","",SUMIFS(Banque_Transactions!$E:$E,Banque_Transactions!$G:$G,$C3095&amp;"-"&amp;$B3095))</f>
        <v/>
      </c>
      <c r="L3095" s="13" t="str">
        <f>IF($C3095="","",$J3095-$K3095)</f>
        <v/>
      </c>
      <c r="M3095" t="str">
        <f>IF($C3095="","",IF($L3095&lt;=0,"Payé",IF($K3095=0,"Impayé","Partiel")))</f>
        <v/>
      </c>
    </row>
    <row r="3096" spans="1:13" ht="15">
      <c r="A3096" s="17"/>
      <c r="B3096" t="str">
        <f>IF($A3096="","",YEAR($A3096)*100+MONTH($A3096))</f>
        <v/>
      </c>
      <c r="D3096" t="str">
        <f>IF($C3096="","",VLOOKUP($C3096,Baux!$A:$K,2,FALSE))</f>
        <v/>
      </c>
      <c r="E3096" t="str">
        <f>IF($C3096="","",VLOOKUP(VLOOKUP($C3096,Baux!$A:$K,3,FALSE),Locataires!$A:$I,2,FALSE))</f>
        <v/>
      </c>
      <c r="F3096" t="str">
        <f>IF($C3096="","",VLOOKUP($C3096,Baux!$A:$K,8,FALSE))</f>
        <v/>
      </c>
      <c r="G3096" s="12" t="str">
        <f>IF(OR($A3096="",$F3096=""),"",DATE(YEAR($A3096),MONTH($A3096),$F3096))</f>
        <v/>
      </c>
      <c r="H3096" s="13" t="str">
        <f>IF($C3096="","",VLOOKUP($C3096,Baux!$A:$K,6,FALSE))</f>
        <v/>
      </c>
      <c r="I3096" s="13" t="str">
        <f>IF($C3096="","",VLOOKUP($C3096,Baux!$A:$K,7,FALSE))</f>
        <v/>
      </c>
      <c r="J3096" s="13" t="str">
        <f>IF($C3096="","",$H3096+$I3096)</f>
        <v/>
      </c>
      <c r="K3096" s="13" t="str">
        <f>IF($C3096="","",SUMIFS(Banque_Transactions!$E:$E,Banque_Transactions!$G:$G,$C3096&amp;"-"&amp;$B3096))</f>
        <v/>
      </c>
      <c r="L3096" s="13" t="str">
        <f>IF($C3096="","",$J3096-$K3096)</f>
        <v/>
      </c>
      <c r="M3096" t="str">
        <f>IF($C3096="","",IF($L3096&lt;=0,"Payé",IF($K3096=0,"Impayé","Partiel")))</f>
        <v/>
      </c>
    </row>
    <row r="3097" spans="1:13" ht="15">
      <c r="A3097" s="17"/>
      <c r="B3097" t="str">
        <f>IF($A3097="","",YEAR($A3097)*100+MONTH($A3097))</f>
        <v/>
      </c>
      <c r="D3097" t="str">
        <f>IF($C3097="","",VLOOKUP($C3097,Baux!$A:$K,2,FALSE))</f>
        <v/>
      </c>
      <c r="E3097" t="str">
        <f>IF($C3097="","",VLOOKUP(VLOOKUP($C3097,Baux!$A:$K,3,FALSE),Locataires!$A:$I,2,FALSE))</f>
        <v/>
      </c>
      <c r="F3097" t="str">
        <f>IF($C3097="","",VLOOKUP($C3097,Baux!$A:$K,8,FALSE))</f>
        <v/>
      </c>
      <c r="G3097" s="12" t="str">
        <f>IF(OR($A3097="",$F3097=""),"",DATE(YEAR($A3097),MONTH($A3097),$F3097))</f>
        <v/>
      </c>
      <c r="H3097" s="13" t="str">
        <f>IF($C3097="","",VLOOKUP($C3097,Baux!$A:$K,6,FALSE))</f>
        <v/>
      </c>
      <c r="I3097" s="13" t="str">
        <f>IF($C3097="","",VLOOKUP($C3097,Baux!$A:$K,7,FALSE))</f>
        <v/>
      </c>
      <c r="J3097" s="13" t="str">
        <f>IF($C3097="","",$H3097+$I3097)</f>
        <v/>
      </c>
      <c r="K3097" s="13" t="str">
        <f>IF($C3097="","",SUMIFS(Banque_Transactions!$E:$E,Banque_Transactions!$G:$G,$C3097&amp;"-"&amp;$B3097))</f>
        <v/>
      </c>
      <c r="L3097" s="13" t="str">
        <f>IF($C3097="","",$J3097-$K3097)</f>
        <v/>
      </c>
      <c r="M3097" t="str">
        <f>IF($C3097="","",IF($L3097&lt;=0,"Payé",IF($K3097=0,"Impayé","Partiel")))</f>
        <v/>
      </c>
    </row>
    <row r="3098" spans="1:13" ht="15">
      <c r="A3098" s="17"/>
      <c r="B3098" t="str">
        <f>IF($A3098="","",YEAR($A3098)*100+MONTH($A3098))</f>
        <v/>
      </c>
      <c r="D3098" t="str">
        <f>IF($C3098="","",VLOOKUP($C3098,Baux!$A:$K,2,FALSE))</f>
        <v/>
      </c>
      <c r="E3098" t="str">
        <f>IF($C3098="","",VLOOKUP(VLOOKUP($C3098,Baux!$A:$K,3,FALSE),Locataires!$A:$I,2,FALSE))</f>
        <v/>
      </c>
      <c r="F3098" t="str">
        <f>IF($C3098="","",VLOOKUP($C3098,Baux!$A:$K,8,FALSE))</f>
        <v/>
      </c>
      <c r="G3098" s="12" t="str">
        <f>IF(OR($A3098="",$F3098=""),"",DATE(YEAR($A3098),MONTH($A3098),$F3098))</f>
        <v/>
      </c>
      <c r="H3098" s="13" t="str">
        <f>IF($C3098="","",VLOOKUP($C3098,Baux!$A:$K,6,FALSE))</f>
        <v/>
      </c>
      <c r="I3098" s="13" t="str">
        <f>IF($C3098="","",VLOOKUP($C3098,Baux!$A:$K,7,FALSE))</f>
        <v/>
      </c>
      <c r="J3098" s="13" t="str">
        <f>IF($C3098="","",$H3098+$I3098)</f>
        <v/>
      </c>
      <c r="K3098" s="13" t="str">
        <f>IF($C3098="","",SUMIFS(Banque_Transactions!$E:$E,Banque_Transactions!$G:$G,$C3098&amp;"-"&amp;$B3098))</f>
        <v/>
      </c>
      <c r="L3098" s="13" t="str">
        <f>IF($C3098="","",$J3098-$K3098)</f>
        <v/>
      </c>
      <c r="M3098" t="str">
        <f>IF($C3098="","",IF($L3098&lt;=0,"Payé",IF($K3098=0,"Impayé","Partiel")))</f>
        <v/>
      </c>
    </row>
    <row r="3099" spans="1:13" ht="15">
      <c r="A3099" s="17"/>
      <c r="B3099" t="str">
        <f>IF($A3099="","",YEAR($A3099)*100+MONTH($A3099))</f>
        <v/>
      </c>
      <c r="D3099" t="str">
        <f>IF($C3099="","",VLOOKUP($C3099,Baux!$A:$K,2,FALSE))</f>
        <v/>
      </c>
      <c r="E3099" t="str">
        <f>IF($C3099="","",VLOOKUP(VLOOKUP($C3099,Baux!$A:$K,3,FALSE),Locataires!$A:$I,2,FALSE))</f>
        <v/>
      </c>
      <c r="F3099" t="str">
        <f>IF($C3099="","",VLOOKUP($C3099,Baux!$A:$K,8,FALSE))</f>
        <v/>
      </c>
      <c r="G3099" s="12" t="str">
        <f>IF(OR($A3099="",$F3099=""),"",DATE(YEAR($A3099),MONTH($A3099),$F3099))</f>
        <v/>
      </c>
      <c r="H3099" s="13" t="str">
        <f>IF($C3099="","",VLOOKUP($C3099,Baux!$A:$K,6,FALSE))</f>
        <v/>
      </c>
      <c r="I3099" s="13" t="str">
        <f>IF($C3099="","",VLOOKUP($C3099,Baux!$A:$K,7,FALSE))</f>
        <v/>
      </c>
      <c r="J3099" s="13" t="str">
        <f>IF($C3099="","",$H3099+$I3099)</f>
        <v/>
      </c>
      <c r="K3099" s="13" t="str">
        <f>IF($C3099="","",SUMIFS(Banque_Transactions!$E:$E,Banque_Transactions!$G:$G,$C3099&amp;"-"&amp;$B3099))</f>
        <v/>
      </c>
      <c r="L3099" s="13" t="str">
        <f>IF($C3099="","",$J3099-$K3099)</f>
        <v/>
      </c>
      <c r="M3099" t="str">
        <f>IF($C3099="","",IF($L3099&lt;=0,"Payé",IF($K3099=0,"Impayé","Partiel")))</f>
        <v/>
      </c>
    </row>
    <row r="3100" spans="1:13" ht="15">
      <c r="A3100" s="17"/>
      <c r="B3100" t="str">
        <f>IF($A3100="","",YEAR($A3100)*100+MONTH($A3100))</f>
        <v/>
      </c>
      <c r="D3100" t="str">
        <f>IF($C3100="","",VLOOKUP($C3100,Baux!$A:$K,2,FALSE))</f>
        <v/>
      </c>
      <c r="E3100" t="str">
        <f>IF($C3100="","",VLOOKUP(VLOOKUP($C3100,Baux!$A:$K,3,FALSE),Locataires!$A:$I,2,FALSE))</f>
        <v/>
      </c>
      <c r="F3100" t="str">
        <f>IF($C3100="","",VLOOKUP($C3100,Baux!$A:$K,8,FALSE))</f>
        <v/>
      </c>
      <c r="G3100" s="12" t="str">
        <f>IF(OR($A3100="",$F3100=""),"",DATE(YEAR($A3100),MONTH($A3100),$F3100))</f>
        <v/>
      </c>
      <c r="H3100" s="13" t="str">
        <f>IF($C3100="","",VLOOKUP($C3100,Baux!$A:$K,6,FALSE))</f>
        <v/>
      </c>
      <c r="I3100" s="13" t="str">
        <f>IF($C3100="","",VLOOKUP($C3100,Baux!$A:$K,7,FALSE))</f>
        <v/>
      </c>
      <c r="J3100" s="13" t="str">
        <f>IF($C3100="","",$H3100+$I3100)</f>
        <v/>
      </c>
      <c r="K3100" s="13" t="str">
        <f>IF($C3100="","",SUMIFS(Banque_Transactions!$E:$E,Banque_Transactions!$G:$G,$C3100&amp;"-"&amp;$B3100))</f>
        <v/>
      </c>
      <c r="L3100" s="13" t="str">
        <f>IF($C3100="","",$J3100-$K3100)</f>
        <v/>
      </c>
      <c r="M3100" t="str">
        <f>IF($C3100="","",IF($L3100&lt;=0,"Payé",IF($K3100=0,"Impayé","Partiel")))</f>
        <v/>
      </c>
    </row>
    <row r="3101" spans="1:13" ht="15">
      <c r="A3101" s="17"/>
      <c r="B3101" t="str">
        <f>IF($A3101="","",YEAR($A3101)*100+MONTH($A3101))</f>
        <v/>
      </c>
      <c r="D3101" t="str">
        <f>IF($C3101="","",VLOOKUP($C3101,Baux!$A:$K,2,FALSE))</f>
        <v/>
      </c>
      <c r="E3101" t="str">
        <f>IF($C3101="","",VLOOKUP(VLOOKUP($C3101,Baux!$A:$K,3,FALSE),Locataires!$A:$I,2,FALSE))</f>
        <v/>
      </c>
      <c r="F3101" t="str">
        <f>IF($C3101="","",VLOOKUP($C3101,Baux!$A:$K,8,FALSE))</f>
        <v/>
      </c>
      <c r="G3101" s="12" t="str">
        <f>IF(OR($A3101="",$F3101=""),"",DATE(YEAR($A3101),MONTH($A3101),$F3101))</f>
        <v/>
      </c>
      <c r="H3101" s="13" t="str">
        <f>IF($C3101="","",VLOOKUP($C3101,Baux!$A:$K,6,FALSE))</f>
        <v/>
      </c>
      <c r="I3101" s="13" t="str">
        <f>IF($C3101="","",VLOOKUP($C3101,Baux!$A:$K,7,FALSE))</f>
        <v/>
      </c>
      <c r="J3101" s="13" t="str">
        <f>IF($C3101="","",$H3101+$I3101)</f>
        <v/>
      </c>
      <c r="K3101" s="13" t="str">
        <f>IF($C3101="","",SUMIFS(Banque_Transactions!$E:$E,Banque_Transactions!$G:$G,$C3101&amp;"-"&amp;$B3101))</f>
        <v/>
      </c>
      <c r="L3101" s="13" t="str">
        <f>IF($C3101="","",$J3101-$K3101)</f>
        <v/>
      </c>
      <c r="M3101" t="str">
        <f>IF($C3101="","",IF($L3101&lt;=0,"Payé",IF($K3101=0,"Impayé","Partiel")))</f>
        <v/>
      </c>
    </row>
    <row r="3102" spans="1:13" ht="15">
      <c r="A3102" s="17"/>
      <c r="B3102" t="str">
        <f>IF($A3102="","",YEAR($A3102)*100+MONTH($A3102))</f>
        <v/>
      </c>
      <c r="D3102" t="str">
        <f>IF($C3102="","",VLOOKUP($C3102,Baux!$A:$K,2,FALSE))</f>
        <v/>
      </c>
      <c r="E3102" t="str">
        <f>IF($C3102="","",VLOOKUP(VLOOKUP($C3102,Baux!$A:$K,3,FALSE),Locataires!$A:$I,2,FALSE))</f>
        <v/>
      </c>
      <c r="F3102" t="str">
        <f>IF($C3102="","",VLOOKUP($C3102,Baux!$A:$K,8,FALSE))</f>
        <v/>
      </c>
      <c r="G3102" s="12" t="str">
        <f>IF(OR($A3102="",$F3102=""),"",DATE(YEAR($A3102),MONTH($A3102),$F3102))</f>
        <v/>
      </c>
      <c r="H3102" s="13" t="str">
        <f>IF($C3102="","",VLOOKUP($C3102,Baux!$A:$K,6,FALSE))</f>
        <v/>
      </c>
      <c r="I3102" s="13" t="str">
        <f>IF($C3102="","",VLOOKUP($C3102,Baux!$A:$K,7,FALSE))</f>
        <v/>
      </c>
      <c r="J3102" s="13" t="str">
        <f>IF($C3102="","",$H3102+$I3102)</f>
        <v/>
      </c>
      <c r="K3102" s="13" t="str">
        <f>IF($C3102="","",SUMIFS(Banque_Transactions!$E:$E,Banque_Transactions!$G:$G,$C3102&amp;"-"&amp;$B3102))</f>
        <v/>
      </c>
      <c r="L3102" s="13" t="str">
        <f>IF($C3102="","",$J3102-$K3102)</f>
        <v/>
      </c>
      <c r="M3102" t="str">
        <f>IF($C3102="","",IF($L3102&lt;=0,"Payé",IF($K3102=0,"Impayé","Partiel")))</f>
        <v/>
      </c>
    </row>
    <row r="3103" spans="1:13" ht="15">
      <c r="A3103" s="17"/>
      <c r="B3103" t="str">
        <f>IF($A3103="","",YEAR($A3103)*100+MONTH($A3103))</f>
        <v/>
      </c>
      <c r="D3103" t="str">
        <f>IF($C3103="","",VLOOKUP($C3103,Baux!$A:$K,2,FALSE))</f>
        <v/>
      </c>
      <c r="E3103" t="str">
        <f>IF($C3103="","",VLOOKUP(VLOOKUP($C3103,Baux!$A:$K,3,FALSE),Locataires!$A:$I,2,FALSE))</f>
        <v/>
      </c>
      <c r="F3103" t="str">
        <f>IF($C3103="","",VLOOKUP($C3103,Baux!$A:$K,8,FALSE))</f>
        <v/>
      </c>
      <c r="G3103" s="12" t="str">
        <f>IF(OR($A3103="",$F3103=""),"",DATE(YEAR($A3103),MONTH($A3103),$F3103))</f>
        <v/>
      </c>
      <c r="H3103" s="13" t="str">
        <f>IF($C3103="","",VLOOKUP($C3103,Baux!$A:$K,6,FALSE))</f>
        <v/>
      </c>
      <c r="I3103" s="13" t="str">
        <f>IF($C3103="","",VLOOKUP($C3103,Baux!$A:$K,7,FALSE))</f>
        <v/>
      </c>
      <c r="J3103" s="13" t="str">
        <f>IF($C3103="","",$H3103+$I3103)</f>
        <v/>
      </c>
      <c r="K3103" s="13" t="str">
        <f>IF($C3103="","",SUMIFS(Banque_Transactions!$E:$E,Banque_Transactions!$G:$G,$C3103&amp;"-"&amp;$B3103))</f>
        <v/>
      </c>
      <c r="L3103" s="13" t="str">
        <f>IF($C3103="","",$J3103-$K3103)</f>
        <v/>
      </c>
      <c r="M3103" t="str">
        <f>IF($C3103="","",IF($L3103&lt;=0,"Payé",IF($K3103=0,"Impayé","Partiel")))</f>
        <v/>
      </c>
    </row>
    <row r="3104" spans="1:13" ht="15">
      <c r="A3104" s="17"/>
      <c r="B3104" t="str">
        <f>IF($A3104="","",YEAR($A3104)*100+MONTH($A3104))</f>
        <v/>
      </c>
      <c r="D3104" t="str">
        <f>IF($C3104="","",VLOOKUP($C3104,Baux!$A:$K,2,FALSE))</f>
        <v/>
      </c>
      <c r="E3104" t="str">
        <f>IF($C3104="","",VLOOKUP(VLOOKUP($C3104,Baux!$A:$K,3,FALSE),Locataires!$A:$I,2,FALSE))</f>
        <v/>
      </c>
      <c r="F3104" t="str">
        <f>IF($C3104="","",VLOOKUP($C3104,Baux!$A:$K,8,FALSE))</f>
        <v/>
      </c>
      <c r="G3104" s="12" t="str">
        <f>IF(OR($A3104="",$F3104=""),"",DATE(YEAR($A3104),MONTH($A3104),$F3104))</f>
        <v/>
      </c>
      <c r="H3104" s="13" t="str">
        <f>IF($C3104="","",VLOOKUP($C3104,Baux!$A:$K,6,FALSE))</f>
        <v/>
      </c>
      <c r="I3104" s="13" t="str">
        <f>IF($C3104="","",VLOOKUP($C3104,Baux!$A:$K,7,FALSE))</f>
        <v/>
      </c>
      <c r="J3104" s="13" t="str">
        <f>IF($C3104="","",$H3104+$I3104)</f>
        <v/>
      </c>
      <c r="K3104" s="13" t="str">
        <f>IF($C3104="","",SUMIFS(Banque_Transactions!$E:$E,Banque_Transactions!$G:$G,$C3104&amp;"-"&amp;$B3104))</f>
        <v/>
      </c>
      <c r="L3104" s="13" t="str">
        <f>IF($C3104="","",$J3104-$K3104)</f>
        <v/>
      </c>
      <c r="M3104" t="str">
        <f>IF($C3104="","",IF($L3104&lt;=0,"Payé",IF($K3104=0,"Impayé","Partiel")))</f>
        <v/>
      </c>
    </row>
    <row r="3105" spans="1:13" ht="15">
      <c r="A3105" s="17"/>
      <c r="B3105" t="str">
        <f>IF($A3105="","",YEAR($A3105)*100+MONTH($A3105))</f>
        <v/>
      </c>
      <c r="D3105" t="str">
        <f>IF($C3105="","",VLOOKUP($C3105,Baux!$A:$K,2,FALSE))</f>
        <v/>
      </c>
      <c r="E3105" t="str">
        <f>IF($C3105="","",VLOOKUP(VLOOKUP($C3105,Baux!$A:$K,3,FALSE),Locataires!$A:$I,2,FALSE))</f>
        <v/>
      </c>
      <c r="F3105" t="str">
        <f>IF($C3105="","",VLOOKUP($C3105,Baux!$A:$K,8,FALSE))</f>
        <v/>
      </c>
      <c r="G3105" s="12" t="str">
        <f>IF(OR($A3105="",$F3105=""),"",DATE(YEAR($A3105),MONTH($A3105),$F3105))</f>
        <v/>
      </c>
      <c r="H3105" s="13" t="str">
        <f>IF($C3105="","",VLOOKUP($C3105,Baux!$A:$K,6,FALSE))</f>
        <v/>
      </c>
      <c r="I3105" s="13" t="str">
        <f>IF($C3105="","",VLOOKUP($C3105,Baux!$A:$K,7,FALSE))</f>
        <v/>
      </c>
      <c r="J3105" s="13" t="str">
        <f>IF($C3105="","",$H3105+$I3105)</f>
        <v/>
      </c>
      <c r="K3105" s="13" t="str">
        <f>IF($C3105="","",SUMIFS(Banque_Transactions!$E:$E,Banque_Transactions!$G:$G,$C3105&amp;"-"&amp;$B3105))</f>
        <v/>
      </c>
      <c r="L3105" s="13" t="str">
        <f>IF($C3105="","",$J3105-$K3105)</f>
        <v/>
      </c>
      <c r="M3105" t="str">
        <f>IF($C3105="","",IF($L3105&lt;=0,"Payé",IF($K3105=0,"Impayé","Partiel")))</f>
        <v/>
      </c>
    </row>
    <row r="3106" spans="1:13" ht="15">
      <c r="A3106" s="17"/>
      <c r="B3106" t="str">
        <f>IF($A3106="","",YEAR($A3106)*100+MONTH($A3106))</f>
        <v/>
      </c>
      <c r="D3106" t="str">
        <f>IF($C3106="","",VLOOKUP($C3106,Baux!$A:$K,2,FALSE))</f>
        <v/>
      </c>
      <c r="E3106" t="str">
        <f>IF($C3106="","",VLOOKUP(VLOOKUP($C3106,Baux!$A:$K,3,FALSE),Locataires!$A:$I,2,FALSE))</f>
        <v/>
      </c>
      <c r="F3106" t="str">
        <f>IF($C3106="","",VLOOKUP($C3106,Baux!$A:$K,8,FALSE))</f>
        <v/>
      </c>
      <c r="G3106" s="12" t="str">
        <f>IF(OR($A3106="",$F3106=""),"",DATE(YEAR($A3106),MONTH($A3106),$F3106))</f>
        <v/>
      </c>
      <c r="H3106" s="13" t="str">
        <f>IF($C3106="","",VLOOKUP($C3106,Baux!$A:$K,6,FALSE))</f>
        <v/>
      </c>
      <c r="I3106" s="13" t="str">
        <f>IF($C3106="","",VLOOKUP($C3106,Baux!$A:$K,7,FALSE))</f>
        <v/>
      </c>
      <c r="J3106" s="13" t="str">
        <f>IF($C3106="","",$H3106+$I3106)</f>
        <v/>
      </c>
      <c r="K3106" s="13" t="str">
        <f>IF($C3106="","",SUMIFS(Banque_Transactions!$E:$E,Banque_Transactions!$G:$G,$C3106&amp;"-"&amp;$B3106))</f>
        <v/>
      </c>
      <c r="L3106" s="13" t="str">
        <f>IF($C3106="","",$J3106-$K3106)</f>
        <v/>
      </c>
      <c r="M3106" t="str">
        <f>IF($C3106="","",IF($L3106&lt;=0,"Payé",IF($K3106=0,"Impayé","Partiel")))</f>
        <v/>
      </c>
    </row>
    <row r="3107" spans="1:13" ht="15">
      <c r="A3107" s="17"/>
      <c r="B3107" t="str">
        <f>IF($A3107="","",YEAR($A3107)*100+MONTH($A3107))</f>
        <v/>
      </c>
      <c r="D3107" t="str">
        <f>IF($C3107="","",VLOOKUP($C3107,Baux!$A:$K,2,FALSE))</f>
        <v/>
      </c>
      <c r="E3107" t="str">
        <f>IF($C3107="","",VLOOKUP(VLOOKUP($C3107,Baux!$A:$K,3,FALSE),Locataires!$A:$I,2,FALSE))</f>
        <v/>
      </c>
      <c r="F3107" t="str">
        <f>IF($C3107="","",VLOOKUP($C3107,Baux!$A:$K,8,FALSE))</f>
        <v/>
      </c>
      <c r="G3107" s="12" t="str">
        <f>IF(OR($A3107="",$F3107=""),"",DATE(YEAR($A3107),MONTH($A3107),$F3107))</f>
        <v/>
      </c>
      <c r="H3107" s="13" t="str">
        <f>IF($C3107="","",VLOOKUP($C3107,Baux!$A:$K,6,FALSE))</f>
        <v/>
      </c>
      <c r="I3107" s="13" t="str">
        <f>IF($C3107="","",VLOOKUP($C3107,Baux!$A:$K,7,FALSE))</f>
        <v/>
      </c>
      <c r="J3107" s="13" t="str">
        <f>IF($C3107="","",$H3107+$I3107)</f>
        <v/>
      </c>
      <c r="K3107" s="13" t="str">
        <f>IF($C3107="","",SUMIFS(Banque_Transactions!$E:$E,Banque_Transactions!$G:$G,$C3107&amp;"-"&amp;$B3107))</f>
        <v/>
      </c>
      <c r="L3107" s="13" t="str">
        <f>IF($C3107="","",$J3107-$K3107)</f>
        <v/>
      </c>
      <c r="M3107" t="str">
        <f>IF($C3107="","",IF($L3107&lt;=0,"Payé",IF($K3107=0,"Impayé","Partiel")))</f>
        <v/>
      </c>
    </row>
    <row r="3108" spans="1:13" ht="15">
      <c r="A3108" s="17"/>
      <c r="B3108" t="str">
        <f>IF($A3108="","",YEAR($A3108)*100+MONTH($A3108))</f>
        <v/>
      </c>
      <c r="D3108" t="str">
        <f>IF($C3108="","",VLOOKUP($C3108,Baux!$A:$K,2,FALSE))</f>
        <v/>
      </c>
      <c r="E3108" t="str">
        <f>IF($C3108="","",VLOOKUP(VLOOKUP($C3108,Baux!$A:$K,3,FALSE),Locataires!$A:$I,2,FALSE))</f>
        <v/>
      </c>
      <c r="F3108" t="str">
        <f>IF($C3108="","",VLOOKUP($C3108,Baux!$A:$K,8,FALSE))</f>
        <v/>
      </c>
      <c r="G3108" s="12" t="str">
        <f>IF(OR($A3108="",$F3108=""),"",DATE(YEAR($A3108),MONTH($A3108),$F3108))</f>
        <v/>
      </c>
      <c r="H3108" s="13" t="str">
        <f>IF($C3108="","",VLOOKUP($C3108,Baux!$A:$K,6,FALSE))</f>
        <v/>
      </c>
      <c r="I3108" s="13" t="str">
        <f>IF($C3108="","",VLOOKUP($C3108,Baux!$A:$K,7,FALSE))</f>
        <v/>
      </c>
      <c r="J3108" s="13" t="str">
        <f>IF($C3108="","",$H3108+$I3108)</f>
        <v/>
      </c>
      <c r="K3108" s="13" t="str">
        <f>IF($C3108="","",SUMIFS(Banque_Transactions!$E:$E,Banque_Transactions!$G:$G,$C3108&amp;"-"&amp;$B3108))</f>
        <v/>
      </c>
      <c r="L3108" s="13" t="str">
        <f>IF($C3108="","",$J3108-$K3108)</f>
        <v/>
      </c>
      <c r="M3108" t="str">
        <f>IF($C3108="","",IF($L3108&lt;=0,"Payé",IF($K3108=0,"Impayé","Partiel")))</f>
        <v/>
      </c>
    </row>
    <row r="3109" spans="1:13" ht="15">
      <c r="A3109" s="17"/>
      <c r="B3109" t="str">
        <f>IF($A3109="","",YEAR($A3109)*100+MONTH($A3109))</f>
        <v/>
      </c>
      <c r="D3109" t="str">
        <f>IF($C3109="","",VLOOKUP($C3109,Baux!$A:$K,2,FALSE))</f>
        <v/>
      </c>
      <c r="E3109" t="str">
        <f>IF($C3109="","",VLOOKUP(VLOOKUP($C3109,Baux!$A:$K,3,FALSE),Locataires!$A:$I,2,FALSE))</f>
        <v/>
      </c>
      <c r="F3109" t="str">
        <f>IF($C3109="","",VLOOKUP($C3109,Baux!$A:$K,8,FALSE))</f>
        <v/>
      </c>
      <c r="G3109" s="12" t="str">
        <f>IF(OR($A3109="",$F3109=""),"",DATE(YEAR($A3109),MONTH($A3109),$F3109))</f>
        <v/>
      </c>
      <c r="H3109" s="13" t="str">
        <f>IF($C3109="","",VLOOKUP($C3109,Baux!$A:$K,6,FALSE))</f>
        <v/>
      </c>
      <c r="I3109" s="13" t="str">
        <f>IF($C3109="","",VLOOKUP($C3109,Baux!$A:$K,7,FALSE))</f>
        <v/>
      </c>
      <c r="J3109" s="13" t="str">
        <f>IF($C3109="","",$H3109+$I3109)</f>
        <v/>
      </c>
      <c r="K3109" s="13" t="str">
        <f>IF($C3109="","",SUMIFS(Banque_Transactions!$E:$E,Banque_Transactions!$G:$G,$C3109&amp;"-"&amp;$B3109))</f>
        <v/>
      </c>
      <c r="L3109" s="13" t="str">
        <f>IF($C3109="","",$J3109-$K3109)</f>
        <v/>
      </c>
      <c r="M3109" t="str">
        <f>IF($C3109="","",IF($L3109&lt;=0,"Payé",IF($K3109=0,"Impayé","Partiel")))</f>
        <v/>
      </c>
    </row>
    <row r="3110" spans="1:13" ht="15">
      <c r="A3110" s="17"/>
      <c r="B3110" t="str">
        <f>IF($A3110="","",YEAR($A3110)*100+MONTH($A3110))</f>
        <v/>
      </c>
      <c r="D3110" t="str">
        <f>IF($C3110="","",VLOOKUP($C3110,Baux!$A:$K,2,FALSE))</f>
        <v/>
      </c>
      <c r="E3110" t="str">
        <f>IF($C3110="","",VLOOKUP(VLOOKUP($C3110,Baux!$A:$K,3,FALSE),Locataires!$A:$I,2,FALSE))</f>
        <v/>
      </c>
      <c r="F3110" t="str">
        <f>IF($C3110="","",VLOOKUP($C3110,Baux!$A:$K,8,FALSE))</f>
        <v/>
      </c>
      <c r="G3110" s="12" t="str">
        <f>IF(OR($A3110="",$F3110=""),"",DATE(YEAR($A3110),MONTH($A3110),$F3110))</f>
        <v/>
      </c>
      <c r="H3110" s="13" t="str">
        <f>IF($C3110="","",VLOOKUP($C3110,Baux!$A:$K,6,FALSE))</f>
        <v/>
      </c>
      <c r="I3110" s="13" t="str">
        <f>IF($C3110="","",VLOOKUP($C3110,Baux!$A:$K,7,FALSE))</f>
        <v/>
      </c>
      <c r="J3110" s="13" t="str">
        <f>IF($C3110="","",$H3110+$I3110)</f>
        <v/>
      </c>
      <c r="K3110" s="13" t="str">
        <f>IF($C3110="","",SUMIFS(Banque_Transactions!$E:$E,Banque_Transactions!$G:$G,$C3110&amp;"-"&amp;$B3110))</f>
        <v/>
      </c>
      <c r="L3110" s="13" t="str">
        <f>IF($C3110="","",$J3110-$K3110)</f>
        <v/>
      </c>
      <c r="M3110" t="str">
        <f>IF($C3110="","",IF($L3110&lt;=0,"Payé",IF($K3110=0,"Impayé","Partiel")))</f>
        <v/>
      </c>
    </row>
    <row r="3111" spans="1:13" ht="15">
      <c r="A3111" s="17"/>
      <c r="B3111" t="str">
        <f>IF($A3111="","",YEAR($A3111)*100+MONTH($A3111))</f>
        <v/>
      </c>
      <c r="D3111" t="str">
        <f>IF($C3111="","",VLOOKUP($C3111,Baux!$A:$K,2,FALSE))</f>
        <v/>
      </c>
      <c r="E3111" t="str">
        <f>IF($C3111="","",VLOOKUP(VLOOKUP($C3111,Baux!$A:$K,3,FALSE),Locataires!$A:$I,2,FALSE))</f>
        <v/>
      </c>
      <c r="F3111" t="str">
        <f>IF($C3111="","",VLOOKUP($C3111,Baux!$A:$K,8,FALSE))</f>
        <v/>
      </c>
      <c r="G3111" s="12" t="str">
        <f>IF(OR($A3111="",$F3111=""),"",DATE(YEAR($A3111),MONTH($A3111),$F3111))</f>
        <v/>
      </c>
      <c r="H3111" s="13" t="str">
        <f>IF($C3111="","",VLOOKUP($C3111,Baux!$A:$K,6,FALSE))</f>
        <v/>
      </c>
      <c r="I3111" s="13" t="str">
        <f>IF($C3111="","",VLOOKUP($C3111,Baux!$A:$K,7,FALSE))</f>
        <v/>
      </c>
      <c r="J3111" s="13" t="str">
        <f>IF($C3111="","",$H3111+$I3111)</f>
        <v/>
      </c>
      <c r="K3111" s="13" t="str">
        <f>IF($C3111="","",SUMIFS(Banque_Transactions!$E:$E,Banque_Transactions!$G:$G,$C3111&amp;"-"&amp;$B3111))</f>
        <v/>
      </c>
      <c r="L3111" s="13" t="str">
        <f>IF($C3111="","",$J3111-$K3111)</f>
        <v/>
      </c>
      <c r="M3111" t="str">
        <f>IF($C3111="","",IF($L3111&lt;=0,"Payé",IF($K3111=0,"Impayé","Partiel")))</f>
        <v/>
      </c>
    </row>
    <row r="3112" spans="1:13" ht="15">
      <c r="A3112" s="17"/>
      <c r="B3112" t="str">
        <f>IF($A3112="","",YEAR($A3112)*100+MONTH($A3112))</f>
        <v/>
      </c>
      <c r="D3112" t="str">
        <f>IF($C3112="","",VLOOKUP($C3112,Baux!$A:$K,2,FALSE))</f>
        <v/>
      </c>
      <c r="E3112" t="str">
        <f>IF($C3112="","",VLOOKUP(VLOOKUP($C3112,Baux!$A:$K,3,FALSE),Locataires!$A:$I,2,FALSE))</f>
        <v/>
      </c>
      <c r="F3112" t="str">
        <f>IF($C3112="","",VLOOKUP($C3112,Baux!$A:$K,8,FALSE))</f>
        <v/>
      </c>
      <c r="G3112" s="12" t="str">
        <f>IF(OR($A3112="",$F3112=""),"",DATE(YEAR($A3112),MONTH($A3112),$F3112))</f>
        <v/>
      </c>
      <c r="H3112" s="13" t="str">
        <f>IF($C3112="","",VLOOKUP($C3112,Baux!$A:$K,6,FALSE))</f>
        <v/>
      </c>
      <c r="I3112" s="13" t="str">
        <f>IF($C3112="","",VLOOKUP($C3112,Baux!$A:$K,7,FALSE))</f>
        <v/>
      </c>
      <c r="J3112" s="13" t="str">
        <f>IF($C3112="","",$H3112+$I3112)</f>
        <v/>
      </c>
      <c r="K3112" s="13" t="str">
        <f>IF($C3112="","",SUMIFS(Banque_Transactions!$E:$E,Banque_Transactions!$G:$G,$C3112&amp;"-"&amp;$B3112))</f>
        <v/>
      </c>
      <c r="L3112" s="13" t="str">
        <f>IF($C3112="","",$J3112-$K3112)</f>
        <v/>
      </c>
      <c r="M3112" t="str">
        <f>IF($C3112="","",IF($L3112&lt;=0,"Payé",IF($K3112=0,"Impayé","Partiel")))</f>
        <v/>
      </c>
    </row>
    <row r="3113" spans="1:13" ht="15">
      <c r="A3113" s="17"/>
      <c r="B3113" t="str">
        <f>IF($A3113="","",YEAR($A3113)*100+MONTH($A3113))</f>
        <v/>
      </c>
      <c r="D3113" t="str">
        <f>IF($C3113="","",VLOOKUP($C3113,Baux!$A:$K,2,FALSE))</f>
        <v/>
      </c>
      <c r="E3113" t="str">
        <f>IF($C3113="","",VLOOKUP(VLOOKUP($C3113,Baux!$A:$K,3,FALSE),Locataires!$A:$I,2,FALSE))</f>
        <v/>
      </c>
      <c r="F3113" t="str">
        <f>IF($C3113="","",VLOOKUP($C3113,Baux!$A:$K,8,FALSE))</f>
        <v/>
      </c>
      <c r="G3113" s="12" t="str">
        <f>IF(OR($A3113="",$F3113=""),"",DATE(YEAR($A3113),MONTH($A3113),$F3113))</f>
        <v/>
      </c>
      <c r="H3113" s="13" t="str">
        <f>IF($C3113="","",VLOOKUP($C3113,Baux!$A:$K,6,FALSE))</f>
        <v/>
      </c>
      <c r="I3113" s="13" t="str">
        <f>IF($C3113="","",VLOOKUP($C3113,Baux!$A:$K,7,FALSE))</f>
        <v/>
      </c>
      <c r="J3113" s="13" t="str">
        <f>IF($C3113="","",$H3113+$I3113)</f>
        <v/>
      </c>
      <c r="K3113" s="13" t="str">
        <f>IF($C3113="","",SUMIFS(Banque_Transactions!$E:$E,Banque_Transactions!$G:$G,$C3113&amp;"-"&amp;$B3113))</f>
        <v/>
      </c>
      <c r="L3113" s="13" t="str">
        <f>IF($C3113="","",$J3113-$K3113)</f>
        <v/>
      </c>
      <c r="M3113" t="str">
        <f>IF($C3113="","",IF($L3113&lt;=0,"Payé",IF($K3113=0,"Impayé","Partiel")))</f>
        <v/>
      </c>
    </row>
    <row r="3114" spans="1:13" ht="15">
      <c r="A3114" s="17"/>
      <c r="B3114" t="str">
        <f>IF($A3114="","",YEAR($A3114)*100+MONTH($A3114))</f>
        <v/>
      </c>
      <c r="D3114" t="str">
        <f>IF($C3114="","",VLOOKUP($C3114,Baux!$A:$K,2,FALSE))</f>
        <v/>
      </c>
      <c r="E3114" t="str">
        <f>IF($C3114="","",VLOOKUP(VLOOKUP($C3114,Baux!$A:$K,3,FALSE),Locataires!$A:$I,2,FALSE))</f>
        <v/>
      </c>
      <c r="F3114" t="str">
        <f>IF($C3114="","",VLOOKUP($C3114,Baux!$A:$K,8,FALSE))</f>
        <v/>
      </c>
      <c r="G3114" s="12" t="str">
        <f>IF(OR($A3114="",$F3114=""),"",DATE(YEAR($A3114),MONTH($A3114),$F3114))</f>
        <v/>
      </c>
      <c r="H3114" s="13" t="str">
        <f>IF($C3114="","",VLOOKUP($C3114,Baux!$A:$K,6,FALSE))</f>
        <v/>
      </c>
      <c r="I3114" s="13" t="str">
        <f>IF($C3114="","",VLOOKUP($C3114,Baux!$A:$K,7,FALSE))</f>
        <v/>
      </c>
      <c r="J3114" s="13" t="str">
        <f>IF($C3114="","",$H3114+$I3114)</f>
        <v/>
      </c>
      <c r="K3114" s="13" t="str">
        <f>IF($C3114="","",SUMIFS(Banque_Transactions!$E:$E,Banque_Transactions!$G:$G,$C3114&amp;"-"&amp;$B3114))</f>
        <v/>
      </c>
      <c r="L3114" s="13" t="str">
        <f>IF($C3114="","",$J3114-$K3114)</f>
        <v/>
      </c>
      <c r="M3114" t="str">
        <f>IF($C3114="","",IF($L3114&lt;=0,"Payé",IF($K3114=0,"Impayé","Partiel")))</f>
        <v/>
      </c>
    </row>
    <row r="3115" spans="1:13" ht="15">
      <c r="A3115" s="17"/>
      <c r="B3115" t="str">
        <f>IF($A3115="","",YEAR($A3115)*100+MONTH($A3115))</f>
        <v/>
      </c>
      <c r="D3115" t="str">
        <f>IF($C3115="","",VLOOKUP($C3115,Baux!$A:$K,2,FALSE))</f>
        <v/>
      </c>
      <c r="E3115" t="str">
        <f>IF($C3115="","",VLOOKUP(VLOOKUP($C3115,Baux!$A:$K,3,FALSE),Locataires!$A:$I,2,FALSE))</f>
        <v/>
      </c>
      <c r="F3115" t="str">
        <f>IF($C3115="","",VLOOKUP($C3115,Baux!$A:$K,8,FALSE))</f>
        <v/>
      </c>
      <c r="G3115" s="12" t="str">
        <f>IF(OR($A3115="",$F3115=""),"",DATE(YEAR($A3115),MONTH($A3115),$F3115))</f>
        <v/>
      </c>
      <c r="H3115" s="13" t="str">
        <f>IF($C3115="","",VLOOKUP($C3115,Baux!$A:$K,6,FALSE))</f>
        <v/>
      </c>
      <c r="I3115" s="13" t="str">
        <f>IF($C3115="","",VLOOKUP($C3115,Baux!$A:$K,7,FALSE))</f>
        <v/>
      </c>
      <c r="J3115" s="13" t="str">
        <f>IF($C3115="","",$H3115+$I3115)</f>
        <v/>
      </c>
      <c r="K3115" s="13" t="str">
        <f>IF($C3115="","",SUMIFS(Banque_Transactions!$E:$E,Banque_Transactions!$G:$G,$C3115&amp;"-"&amp;$B3115))</f>
        <v/>
      </c>
      <c r="L3115" s="13" t="str">
        <f>IF($C3115="","",$J3115-$K3115)</f>
        <v/>
      </c>
      <c r="M3115" t="str">
        <f>IF($C3115="","",IF($L3115&lt;=0,"Payé",IF($K3115=0,"Impayé","Partiel")))</f>
        <v/>
      </c>
    </row>
    <row r="3116" spans="1:13" ht="15">
      <c r="A3116" s="17"/>
      <c r="B3116" t="str">
        <f>IF($A3116="","",YEAR($A3116)*100+MONTH($A3116))</f>
        <v/>
      </c>
      <c r="D3116" t="str">
        <f>IF($C3116="","",VLOOKUP($C3116,Baux!$A:$K,2,FALSE))</f>
        <v/>
      </c>
      <c r="E3116" t="str">
        <f>IF($C3116="","",VLOOKUP(VLOOKUP($C3116,Baux!$A:$K,3,FALSE),Locataires!$A:$I,2,FALSE))</f>
        <v/>
      </c>
      <c r="F3116" t="str">
        <f>IF($C3116="","",VLOOKUP($C3116,Baux!$A:$K,8,FALSE))</f>
        <v/>
      </c>
      <c r="G3116" s="12" t="str">
        <f>IF(OR($A3116="",$F3116=""),"",DATE(YEAR($A3116),MONTH($A3116),$F3116))</f>
        <v/>
      </c>
      <c r="H3116" s="13" t="str">
        <f>IF($C3116="","",VLOOKUP($C3116,Baux!$A:$K,6,FALSE))</f>
        <v/>
      </c>
      <c r="I3116" s="13" t="str">
        <f>IF($C3116="","",VLOOKUP($C3116,Baux!$A:$K,7,FALSE))</f>
        <v/>
      </c>
      <c r="J3116" s="13" t="str">
        <f>IF($C3116="","",$H3116+$I3116)</f>
        <v/>
      </c>
      <c r="K3116" s="13" t="str">
        <f>IF($C3116="","",SUMIFS(Banque_Transactions!$E:$E,Banque_Transactions!$G:$G,$C3116&amp;"-"&amp;$B3116))</f>
        <v/>
      </c>
      <c r="L3116" s="13" t="str">
        <f>IF($C3116="","",$J3116-$K3116)</f>
        <v/>
      </c>
      <c r="M3116" t="str">
        <f>IF($C3116="","",IF($L3116&lt;=0,"Payé",IF($K3116=0,"Impayé","Partiel")))</f>
        <v/>
      </c>
    </row>
    <row r="3117" spans="1:13" ht="15">
      <c r="A3117" s="17"/>
      <c r="B3117" t="str">
        <f>IF($A3117="","",YEAR($A3117)*100+MONTH($A3117))</f>
        <v/>
      </c>
      <c r="D3117" t="str">
        <f>IF($C3117="","",VLOOKUP($C3117,Baux!$A:$K,2,FALSE))</f>
        <v/>
      </c>
      <c r="E3117" t="str">
        <f>IF($C3117="","",VLOOKUP(VLOOKUP($C3117,Baux!$A:$K,3,FALSE),Locataires!$A:$I,2,FALSE))</f>
        <v/>
      </c>
      <c r="F3117" t="str">
        <f>IF($C3117="","",VLOOKUP($C3117,Baux!$A:$K,8,FALSE))</f>
        <v/>
      </c>
      <c r="G3117" s="12" t="str">
        <f>IF(OR($A3117="",$F3117=""),"",DATE(YEAR($A3117),MONTH($A3117),$F3117))</f>
        <v/>
      </c>
      <c r="H3117" s="13" t="str">
        <f>IF($C3117="","",VLOOKUP($C3117,Baux!$A:$K,6,FALSE))</f>
        <v/>
      </c>
      <c r="I3117" s="13" t="str">
        <f>IF($C3117="","",VLOOKUP($C3117,Baux!$A:$K,7,FALSE))</f>
        <v/>
      </c>
      <c r="J3117" s="13" t="str">
        <f>IF($C3117="","",$H3117+$I3117)</f>
        <v/>
      </c>
      <c r="K3117" s="13" t="str">
        <f>IF($C3117="","",SUMIFS(Banque_Transactions!$E:$E,Banque_Transactions!$G:$G,$C3117&amp;"-"&amp;$B3117))</f>
        <v/>
      </c>
      <c r="L3117" s="13" t="str">
        <f>IF($C3117="","",$J3117-$K3117)</f>
        <v/>
      </c>
      <c r="M3117" t="str">
        <f>IF($C3117="","",IF($L3117&lt;=0,"Payé",IF($K3117=0,"Impayé","Partiel")))</f>
        <v/>
      </c>
    </row>
    <row r="3118" spans="1:13" ht="15">
      <c r="A3118" s="17"/>
      <c r="B3118" t="str">
        <f>IF($A3118="","",YEAR($A3118)*100+MONTH($A3118))</f>
        <v/>
      </c>
      <c r="D3118" t="str">
        <f>IF($C3118="","",VLOOKUP($C3118,Baux!$A:$K,2,FALSE))</f>
        <v/>
      </c>
      <c r="E3118" t="str">
        <f>IF($C3118="","",VLOOKUP(VLOOKUP($C3118,Baux!$A:$K,3,FALSE),Locataires!$A:$I,2,FALSE))</f>
        <v/>
      </c>
      <c r="F3118" t="str">
        <f>IF($C3118="","",VLOOKUP($C3118,Baux!$A:$K,8,FALSE))</f>
        <v/>
      </c>
      <c r="G3118" s="12" t="str">
        <f>IF(OR($A3118="",$F3118=""),"",DATE(YEAR($A3118),MONTH($A3118),$F3118))</f>
        <v/>
      </c>
      <c r="H3118" s="13" t="str">
        <f>IF($C3118="","",VLOOKUP($C3118,Baux!$A:$K,6,FALSE))</f>
        <v/>
      </c>
      <c r="I3118" s="13" t="str">
        <f>IF($C3118="","",VLOOKUP($C3118,Baux!$A:$K,7,FALSE))</f>
        <v/>
      </c>
      <c r="J3118" s="13" t="str">
        <f>IF($C3118="","",$H3118+$I3118)</f>
        <v/>
      </c>
      <c r="K3118" s="13" t="str">
        <f>IF($C3118="","",SUMIFS(Banque_Transactions!$E:$E,Banque_Transactions!$G:$G,$C3118&amp;"-"&amp;$B3118))</f>
        <v/>
      </c>
      <c r="L3118" s="13" t="str">
        <f>IF($C3118="","",$J3118-$K3118)</f>
        <v/>
      </c>
      <c r="M3118" t="str">
        <f>IF($C3118="","",IF($L3118&lt;=0,"Payé",IF($K3118=0,"Impayé","Partiel")))</f>
        <v/>
      </c>
    </row>
    <row r="3119" spans="1:13" ht="15">
      <c r="A3119" s="17"/>
      <c r="B3119" t="str">
        <f>IF($A3119="","",YEAR($A3119)*100+MONTH($A3119))</f>
        <v/>
      </c>
      <c r="D3119" t="str">
        <f>IF($C3119="","",VLOOKUP($C3119,Baux!$A:$K,2,FALSE))</f>
        <v/>
      </c>
      <c r="E3119" t="str">
        <f>IF($C3119="","",VLOOKUP(VLOOKUP($C3119,Baux!$A:$K,3,FALSE),Locataires!$A:$I,2,FALSE))</f>
        <v/>
      </c>
      <c r="F3119" t="str">
        <f>IF($C3119="","",VLOOKUP($C3119,Baux!$A:$K,8,FALSE))</f>
        <v/>
      </c>
      <c r="G3119" s="12" t="str">
        <f>IF(OR($A3119="",$F3119=""),"",DATE(YEAR($A3119),MONTH($A3119),$F3119))</f>
        <v/>
      </c>
      <c r="H3119" s="13" t="str">
        <f>IF($C3119="","",VLOOKUP($C3119,Baux!$A:$K,6,FALSE))</f>
        <v/>
      </c>
      <c r="I3119" s="13" t="str">
        <f>IF($C3119="","",VLOOKUP($C3119,Baux!$A:$K,7,FALSE))</f>
        <v/>
      </c>
      <c r="J3119" s="13" t="str">
        <f>IF($C3119="","",$H3119+$I3119)</f>
        <v/>
      </c>
      <c r="K3119" s="13" t="str">
        <f>IF($C3119="","",SUMIFS(Banque_Transactions!$E:$E,Banque_Transactions!$G:$G,$C3119&amp;"-"&amp;$B3119))</f>
        <v/>
      </c>
      <c r="L3119" s="13" t="str">
        <f>IF($C3119="","",$J3119-$K3119)</f>
        <v/>
      </c>
      <c r="M3119" t="str">
        <f>IF($C3119="","",IF($L3119&lt;=0,"Payé",IF($K3119=0,"Impayé","Partiel")))</f>
        <v/>
      </c>
    </row>
    <row r="3120" spans="1:13" ht="15">
      <c r="A3120" s="17"/>
      <c r="B3120" t="str">
        <f>IF($A3120="","",YEAR($A3120)*100+MONTH($A3120))</f>
        <v/>
      </c>
      <c r="D3120" t="str">
        <f>IF($C3120="","",VLOOKUP($C3120,Baux!$A:$K,2,FALSE))</f>
        <v/>
      </c>
      <c r="E3120" t="str">
        <f>IF($C3120="","",VLOOKUP(VLOOKUP($C3120,Baux!$A:$K,3,FALSE),Locataires!$A:$I,2,FALSE))</f>
        <v/>
      </c>
      <c r="F3120" t="str">
        <f>IF($C3120="","",VLOOKUP($C3120,Baux!$A:$K,8,FALSE))</f>
        <v/>
      </c>
      <c r="G3120" s="12" t="str">
        <f>IF(OR($A3120="",$F3120=""),"",DATE(YEAR($A3120),MONTH($A3120),$F3120))</f>
        <v/>
      </c>
      <c r="H3120" s="13" t="str">
        <f>IF($C3120="","",VLOOKUP($C3120,Baux!$A:$K,6,FALSE))</f>
        <v/>
      </c>
      <c r="I3120" s="13" t="str">
        <f>IF($C3120="","",VLOOKUP($C3120,Baux!$A:$K,7,FALSE))</f>
        <v/>
      </c>
      <c r="J3120" s="13" t="str">
        <f>IF($C3120="","",$H3120+$I3120)</f>
        <v/>
      </c>
      <c r="K3120" s="13" t="str">
        <f>IF($C3120="","",SUMIFS(Banque_Transactions!$E:$E,Banque_Transactions!$G:$G,$C3120&amp;"-"&amp;$B3120))</f>
        <v/>
      </c>
      <c r="L3120" s="13" t="str">
        <f>IF($C3120="","",$J3120-$K3120)</f>
        <v/>
      </c>
      <c r="M3120" t="str">
        <f>IF($C3120="","",IF($L3120&lt;=0,"Payé",IF($K3120=0,"Impayé","Partiel")))</f>
        <v/>
      </c>
    </row>
    <row r="3121" spans="1:13" ht="15">
      <c r="A3121" s="17"/>
      <c r="B3121" t="str">
        <f>IF($A3121="","",YEAR($A3121)*100+MONTH($A3121))</f>
        <v/>
      </c>
      <c r="D3121" t="str">
        <f>IF($C3121="","",VLOOKUP($C3121,Baux!$A:$K,2,FALSE))</f>
        <v/>
      </c>
      <c r="E3121" t="str">
        <f>IF($C3121="","",VLOOKUP(VLOOKUP($C3121,Baux!$A:$K,3,FALSE),Locataires!$A:$I,2,FALSE))</f>
        <v/>
      </c>
      <c r="F3121" t="str">
        <f>IF($C3121="","",VLOOKUP($C3121,Baux!$A:$K,8,FALSE))</f>
        <v/>
      </c>
      <c r="G3121" s="12" t="str">
        <f>IF(OR($A3121="",$F3121=""),"",DATE(YEAR($A3121),MONTH($A3121),$F3121))</f>
        <v/>
      </c>
      <c r="H3121" s="13" t="str">
        <f>IF($C3121="","",VLOOKUP($C3121,Baux!$A:$K,6,FALSE))</f>
        <v/>
      </c>
      <c r="I3121" s="13" t="str">
        <f>IF($C3121="","",VLOOKUP($C3121,Baux!$A:$K,7,FALSE))</f>
        <v/>
      </c>
      <c r="J3121" s="13" t="str">
        <f>IF($C3121="","",$H3121+$I3121)</f>
        <v/>
      </c>
      <c r="K3121" s="13" t="str">
        <f>IF($C3121="","",SUMIFS(Banque_Transactions!$E:$E,Banque_Transactions!$G:$G,$C3121&amp;"-"&amp;$B3121))</f>
        <v/>
      </c>
      <c r="L3121" s="13" t="str">
        <f>IF($C3121="","",$J3121-$K3121)</f>
        <v/>
      </c>
      <c r="M3121" t="str">
        <f>IF($C3121="","",IF($L3121&lt;=0,"Payé",IF($K3121=0,"Impayé","Partiel")))</f>
        <v/>
      </c>
    </row>
    <row r="3122" spans="1:13" ht="15">
      <c r="A3122" s="17"/>
      <c r="B3122" t="str">
        <f>IF($A3122="","",YEAR($A3122)*100+MONTH($A3122))</f>
        <v/>
      </c>
      <c r="D3122" t="str">
        <f>IF($C3122="","",VLOOKUP($C3122,Baux!$A:$K,2,FALSE))</f>
        <v/>
      </c>
      <c r="E3122" t="str">
        <f>IF($C3122="","",VLOOKUP(VLOOKUP($C3122,Baux!$A:$K,3,FALSE),Locataires!$A:$I,2,FALSE))</f>
        <v/>
      </c>
      <c r="F3122" t="str">
        <f>IF($C3122="","",VLOOKUP($C3122,Baux!$A:$K,8,FALSE))</f>
        <v/>
      </c>
      <c r="G3122" s="12" t="str">
        <f>IF(OR($A3122="",$F3122=""),"",DATE(YEAR($A3122),MONTH($A3122),$F3122))</f>
        <v/>
      </c>
      <c r="H3122" s="13" t="str">
        <f>IF($C3122="","",VLOOKUP($C3122,Baux!$A:$K,6,FALSE))</f>
        <v/>
      </c>
      <c r="I3122" s="13" t="str">
        <f>IF($C3122="","",VLOOKUP($C3122,Baux!$A:$K,7,FALSE))</f>
        <v/>
      </c>
      <c r="J3122" s="13" t="str">
        <f>IF($C3122="","",$H3122+$I3122)</f>
        <v/>
      </c>
      <c r="K3122" s="13" t="str">
        <f>IF($C3122="","",SUMIFS(Banque_Transactions!$E:$E,Banque_Transactions!$G:$G,$C3122&amp;"-"&amp;$B3122))</f>
        <v/>
      </c>
      <c r="L3122" s="13" t="str">
        <f>IF($C3122="","",$J3122-$K3122)</f>
        <v/>
      </c>
      <c r="M3122" t="str">
        <f>IF($C3122="","",IF($L3122&lt;=0,"Payé",IF($K3122=0,"Impayé","Partiel")))</f>
        <v/>
      </c>
    </row>
    <row r="3123" spans="1:13" ht="15">
      <c r="A3123" s="17"/>
      <c r="B3123" t="str">
        <f>IF($A3123="","",YEAR($A3123)*100+MONTH($A3123))</f>
        <v/>
      </c>
      <c r="D3123" t="str">
        <f>IF($C3123="","",VLOOKUP($C3123,Baux!$A:$K,2,FALSE))</f>
        <v/>
      </c>
      <c r="E3123" t="str">
        <f>IF($C3123="","",VLOOKUP(VLOOKUP($C3123,Baux!$A:$K,3,FALSE),Locataires!$A:$I,2,FALSE))</f>
        <v/>
      </c>
      <c r="F3123" t="str">
        <f>IF($C3123="","",VLOOKUP($C3123,Baux!$A:$K,8,FALSE))</f>
        <v/>
      </c>
      <c r="G3123" s="12" t="str">
        <f>IF(OR($A3123="",$F3123=""),"",DATE(YEAR($A3123),MONTH($A3123),$F3123))</f>
        <v/>
      </c>
      <c r="H3123" s="13" t="str">
        <f>IF($C3123="","",VLOOKUP($C3123,Baux!$A:$K,6,FALSE))</f>
        <v/>
      </c>
      <c r="I3123" s="13" t="str">
        <f>IF($C3123="","",VLOOKUP($C3123,Baux!$A:$K,7,FALSE))</f>
        <v/>
      </c>
      <c r="J3123" s="13" t="str">
        <f>IF($C3123="","",$H3123+$I3123)</f>
        <v/>
      </c>
      <c r="K3123" s="13" t="str">
        <f>IF($C3123="","",SUMIFS(Banque_Transactions!$E:$E,Banque_Transactions!$G:$G,$C3123&amp;"-"&amp;$B3123))</f>
        <v/>
      </c>
      <c r="L3123" s="13" t="str">
        <f>IF($C3123="","",$J3123-$K3123)</f>
        <v/>
      </c>
      <c r="M3123" t="str">
        <f>IF($C3123="","",IF($L3123&lt;=0,"Payé",IF($K3123=0,"Impayé","Partiel")))</f>
        <v/>
      </c>
    </row>
    <row r="3124" spans="1:13" ht="15">
      <c r="A3124" s="17"/>
      <c r="B3124" t="str">
        <f>IF($A3124="","",YEAR($A3124)*100+MONTH($A3124))</f>
        <v/>
      </c>
      <c r="D3124" t="str">
        <f>IF($C3124="","",VLOOKUP($C3124,Baux!$A:$K,2,FALSE))</f>
        <v/>
      </c>
      <c r="E3124" t="str">
        <f>IF($C3124="","",VLOOKUP(VLOOKUP($C3124,Baux!$A:$K,3,FALSE),Locataires!$A:$I,2,FALSE))</f>
        <v/>
      </c>
      <c r="F3124" t="str">
        <f>IF($C3124="","",VLOOKUP($C3124,Baux!$A:$K,8,FALSE))</f>
        <v/>
      </c>
      <c r="G3124" s="12" t="str">
        <f>IF(OR($A3124="",$F3124=""),"",DATE(YEAR($A3124),MONTH($A3124),$F3124))</f>
        <v/>
      </c>
      <c r="H3124" s="13" t="str">
        <f>IF($C3124="","",VLOOKUP($C3124,Baux!$A:$K,6,FALSE))</f>
        <v/>
      </c>
      <c r="I3124" s="13" t="str">
        <f>IF($C3124="","",VLOOKUP($C3124,Baux!$A:$K,7,FALSE))</f>
        <v/>
      </c>
      <c r="J3124" s="13" t="str">
        <f>IF($C3124="","",$H3124+$I3124)</f>
        <v/>
      </c>
      <c r="K3124" s="13" t="str">
        <f>IF($C3124="","",SUMIFS(Banque_Transactions!$E:$E,Banque_Transactions!$G:$G,$C3124&amp;"-"&amp;$B3124))</f>
        <v/>
      </c>
      <c r="L3124" s="13" t="str">
        <f>IF($C3124="","",$J3124-$K3124)</f>
        <v/>
      </c>
      <c r="M3124" t="str">
        <f>IF($C3124="","",IF($L3124&lt;=0,"Payé",IF($K3124=0,"Impayé","Partiel")))</f>
        <v/>
      </c>
    </row>
    <row r="3125" spans="1:13" ht="15">
      <c r="A3125" s="17"/>
      <c r="B3125" t="str">
        <f>IF($A3125="","",YEAR($A3125)*100+MONTH($A3125))</f>
        <v/>
      </c>
      <c r="D3125" t="str">
        <f>IF($C3125="","",VLOOKUP($C3125,Baux!$A:$K,2,FALSE))</f>
        <v/>
      </c>
      <c r="E3125" t="str">
        <f>IF($C3125="","",VLOOKUP(VLOOKUP($C3125,Baux!$A:$K,3,FALSE),Locataires!$A:$I,2,FALSE))</f>
        <v/>
      </c>
      <c r="F3125" t="str">
        <f>IF($C3125="","",VLOOKUP($C3125,Baux!$A:$K,8,FALSE))</f>
        <v/>
      </c>
      <c r="G3125" s="12" t="str">
        <f>IF(OR($A3125="",$F3125=""),"",DATE(YEAR($A3125),MONTH($A3125),$F3125))</f>
        <v/>
      </c>
      <c r="H3125" s="13" t="str">
        <f>IF($C3125="","",VLOOKUP($C3125,Baux!$A:$K,6,FALSE))</f>
        <v/>
      </c>
      <c r="I3125" s="13" t="str">
        <f>IF($C3125="","",VLOOKUP($C3125,Baux!$A:$K,7,FALSE))</f>
        <v/>
      </c>
      <c r="J3125" s="13" t="str">
        <f>IF($C3125="","",$H3125+$I3125)</f>
        <v/>
      </c>
      <c r="K3125" s="13" t="str">
        <f>IF($C3125="","",SUMIFS(Banque_Transactions!$E:$E,Banque_Transactions!$G:$G,$C3125&amp;"-"&amp;$B3125))</f>
        <v/>
      </c>
      <c r="L3125" s="13" t="str">
        <f>IF($C3125="","",$J3125-$K3125)</f>
        <v/>
      </c>
      <c r="M3125" t="str">
        <f>IF($C3125="","",IF($L3125&lt;=0,"Payé",IF($K3125=0,"Impayé","Partiel")))</f>
        <v/>
      </c>
    </row>
    <row r="3126" spans="1:13" ht="15">
      <c r="A3126" s="17"/>
      <c r="B3126" t="str">
        <f>IF($A3126="","",YEAR($A3126)*100+MONTH($A3126))</f>
        <v/>
      </c>
      <c r="D3126" t="str">
        <f>IF($C3126="","",VLOOKUP($C3126,Baux!$A:$K,2,FALSE))</f>
        <v/>
      </c>
      <c r="E3126" t="str">
        <f>IF($C3126="","",VLOOKUP(VLOOKUP($C3126,Baux!$A:$K,3,FALSE),Locataires!$A:$I,2,FALSE))</f>
        <v/>
      </c>
      <c r="F3126" t="str">
        <f>IF($C3126="","",VLOOKUP($C3126,Baux!$A:$K,8,FALSE))</f>
        <v/>
      </c>
      <c r="G3126" s="12" t="str">
        <f>IF(OR($A3126="",$F3126=""),"",DATE(YEAR($A3126),MONTH($A3126),$F3126))</f>
        <v/>
      </c>
      <c r="H3126" s="13" t="str">
        <f>IF($C3126="","",VLOOKUP($C3126,Baux!$A:$K,6,FALSE))</f>
        <v/>
      </c>
      <c r="I3126" s="13" t="str">
        <f>IF($C3126="","",VLOOKUP($C3126,Baux!$A:$K,7,FALSE))</f>
        <v/>
      </c>
      <c r="J3126" s="13" t="str">
        <f>IF($C3126="","",$H3126+$I3126)</f>
        <v/>
      </c>
      <c r="K3126" s="13" t="str">
        <f>IF($C3126="","",SUMIFS(Banque_Transactions!$E:$E,Banque_Transactions!$G:$G,$C3126&amp;"-"&amp;$B3126))</f>
        <v/>
      </c>
      <c r="L3126" s="13" t="str">
        <f>IF($C3126="","",$J3126-$K3126)</f>
        <v/>
      </c>
      <c r="M3126" t="str">
        <f>IF($C3126="","",IF($L3126&lt;=0,"Payé",IF($K3126=0,"Impayé","Partiel")))</f>
        <v/>
      </c>
    </row>
    <row r="3127" spans="1:13" ht="15">
      <c r="A3127" s="17"/>
      <c r="B3127" t="str">
        <f>IF($A3127="","",YEAR($A3127)*100+MONTH($A3127))</f>
        <v/>
      </c>
      <c r="D3127" t="str">
        <f>IF($C3127="","",VLOOKUP($C3127,Baux!$A:$K,2,FALSE))</f>
        <v/>
      </c>
      <c r="E3127" t="str">
        <f>IF($C3127="","",VLOOKUP(VLOOKUP($C3127,Baux!$A:$K,3,FALSE),Locataires!$A:$I,2,FALSE))</f>
        <v/>
      </c>
      <c r="F3127" t="str">
        <f>IF($C3127="","",VLOOKUP($C3127,Baux!$A:$K,8,FALSE))</f>
        <v/>
      </c>
      <c r="G3127" s="12" t="str">
        <f>IF(OR($A3127="",$F3127=""),"",DATE(YEAR($A3127),MONTH($A3127),$F3127))</f>
        <v/>
      </c>
      <c r="H3127" s="13" t="str">
        <f>IF($C3127="","",VLOOKUP($C3127,Baux!$A:$K,6,FALSE))</f>
        <v/>
      </c>
      <c r="I3127" s="13" t="str">
        <f>IF($C3127="","",VLOOKUP($C3127,Baux!$A:$K,7,FALSE))</f>
        <v/>
      </c>
      <c r="J3127" s="13" t="str">
        <f>IF($C3127="","",$H3127+$I3127)</f>
        <v/>
      </c>
      <c r="K3127" s="13" t="str">
        <f>IF($C3127="","",SUMIFS(Banque_Transactions!$E:$E,Banque_Transactions!$G:$G,$C3127&amp;"-"&amp;$B3127))</f>
        <v/>
      </c>
      <c r="L3127" s="13" t="str">
        <f>IF($C3127="","",$J3127-$K3127)</f>
        <v/>
      </c>
      <c r="M3127" t="str">
        <f>IF($C3127="","",IF($L3127&lt;=0,"Payé",IF($K3127=0,"Impayé","Partiel")))</f>
        <v/>
      </c>
    </row>
    <row r="3128" spans="1:13" ht="15">
      <c r="A3128" s="17"/>
      <c r="B3128" t="str">
        <f>IF($A3128="","",YEAR($A3128)*100+MONTH($A3128))</f>
        <v/>
      </c>
      <c r="D3128" t="str">
        <f>IF($C3128="","",VLOOKUP($C3128,Baux!$A:$K,2,FALSE))</f>
        <v/>
      </c>
      <c r="E3128" t="str">
        <f>IF($C3128="","",VLOOKUP(VLOOKUP($C3128,Baux!$A:$K,3,FALSE),Locataires!$A:$I,2,FALSE))</f>
        <v/>
      </c>
      <c r="F3128" t="str">
        <f>IF($C3128="","",VLOOKUP($C3128,Baux!$A:$K,8,FALSE))</f>
        <v/>
      </c>
      <c r="G3128" s="12" t="str">
        <f>IF(OR($A3128="",$F3128=""),"",DATE(YEAR($A3128),MONTH($A3128),$F3128))</f>
        <v/>
      </c>
      <c r="H3128" s="13" t="str">
        <f>IF($C3128="","",VLOOKUP($C3128,Baux!$A:$K,6,FALSE))</f>
        <v/>
      </c>
      <c r="I3128" s="13" t="str">
        <f>IF($C3128="","",VLOOKUP($C3128,Baux!$A:$K,7,FALSE))</f>
        <v/>
      </c>
      <c r="J3128" s="13" t="str">
        <f>IF($C3128="","",$H3128+$I3128)</f>
        <v/>
      </c>
      <c r="K3128" s="13" t="str">
        <f>IF($C3128="","",SUMIFS(Banque_Transactions!$E:$E,Banque_Transactions!$G:$G,$C3128&amp;"-"&amp;$B3128))</f>
        <v/>
      </c>
      <c r="L3128" s="13" t="str">
        <f>IF($C3128="","",$J3128-$K3128)</f>
        <v/>
      </c>
      <c r="M3128" t="str">
        <f>IF($C3128="","",IF($L3128&lt;=0,"Payé",IF($K3128=0,"Impayé","Partiel")))</f>
        <v/>
      </c>
    </row>
    <row r="3129" spans="1:13" ht="15">
      <c r="A3129" s="17"/>
      <c r="B3129" t="str">
        <f>IF($A3129="","",YEAR($A3129)*100+MONTH($A3129))</f>
        <v/>
      </c>
      <c r="D3129" t="str">
        <f>IF($C3129="","",VLOOKUP($C3129,Baux!$A:$K,2,FALSE))</f>
        <v/>
      </c>
      <c r="E3129" t="str">
        <f>IF($C3129="","",VLOOKUP(VLOOKUP($C3129,Baux!$A:$K,3,FALSE),Locataires!$A:$I,2,FALSE))</f>
        <v/>
      </c>
      <c r="F3129" t="str">
        <f>IF($C3129="","",VLOOKUP($C3129,Baux!$A:$K,8,FALSE))</f>
        <v/>
      </c>
      <c r="G3129" s="12" t="str">
        <f>IF(OR($A3129="",$F3129=""),"",DATE(YEAR($A3129),MONTH($A3129),$F3129))</f>
        <v/>
      </c>
      <c r="H3129" s="13" t="str">
        <f>IF($C3129="","",VLOOKUP($C3129,Baux!$A:$K,6,FALSE))</f>
        <v/>
      </c>
      <c r="I3129" s="13" t="str">
        <f>IF($C3129="","",VLOOKUP($C3129,Baux!$A:$K,7,FALSE))</f>
        <v/>
      </c>
      <c r="J3129" s="13" t="str">
        <f>IF($C3129="","",$H3129+$I3129)</f>
        <v/>
      </c>
      <c r="K3129" s="13" t="str">
        <f>IF($C3129="","",SUMIFS(Banque_Transactions!$E:$E,Banque_Transactions!$G:$G,$C3129&amp;"-"&amp;$B3129))</f>
        <v/>
      </c>
      <c r="L3129" s="13" t="str">
        <f>IF($C3129="","",$J3129-$K3129)</f>
        <v/>
      </c>
      <c r="M3129" t="str">
        <f>IF($C3129="","",IF($L3129&lt;=0,"Payé",IF($K3129=0,"Impayé","Partiel")))</f>
        <v/>
      </c>
    </row>
    <row r="3130" spans="1:13" ht="15">
      <c r="A3130" s="17"/>
      <c r="B3130" t="str">
        <f>IF($A3130="","",YEAR($A3130)*100+MONTH($A3130))</f>
        <v/>
      </c>
      <c r="D3130" t="str">
        <f>IF($C3130="","",VLOOKUP($C3130,Baux!$A:$K,2,FALSE))</f>
        <v/>
      </c>
      <c r="E3130" t="str">
        <f>IF($C3130="","",VLOOKUP(VLOOKUP($C3130,Baux!$A:$K,3,FALSE),Locataires!$A:$I,2,FALSE))</f>
        <v/>
      </c>
      <c r="F3130" t="str">
        <f>IF($C3130="","",VLOOKUP($C3130,Baux!$A:$K,8,FALSE))</f>
        <v/>
      </c>
      <c r="G3130" s="12" t="str">
        <f>IF(OR($A3130="",$F3130=""),"",DATE(YEAR($A3130),MONTH($A3130),$F3130))</f>
        <v/>
      </c>
      <c r="H3130" s="13" t="str">
        <f>IF($C3130="","",VLOOKUP($C3130,Baux!$A:$K,6,FALSE))</f>
        <v/>
      </c>
      <c r="I3130" s="13" t="str">
        <f>IF($C3130="","",VLOOKUP($C3130,Baux!$A:$K,7,FALSE))</f>
        <v/>
      </c>
      <c r="J3130" s="13" t="str">
        <f>IF($C3130="","",$H3130+$I3130)</f>
        <v/>
      </c>
      <c r="K3130" s="13" t="str">
        <f>IF($C3130="","",SUMIFS(Banque_Transactions!$E:$E,Banque_Transactions!$G:$G,$C3130&amp;"-"&amp;$B3130))</f>
        <v/>
      </c>
      <c r="L3130" s="13" t="str">
        <f>IF($C3130="","",$J3130-$K3130)</f>
        <v/>
      </c>
      <c r="M3130" t="str">
        <f>IF($C3130="","",IF($L3130&lt;=0,"Payé",IF($K3130=0,"Impayé","Partiel")))</f>
        <v/>
      </c>
    </row>
    <row r="3131" spans="1:13" ht="15">
      <c r="A3131" s="17"/>
      <c r="B3131" t="str">
        <f>IF($A3131="","",YEAR($A3131)*100+MONTH($A3131))</f>
        <v/>
      </c>
      <c r="D3131" t="str">
        <f>IF($C3131="","",VLOOKUP($C3131,Baux!$A:$K,2,FALSE))</f>
        <v/>
      </c>
      <c r="E3131" t="str">
        <f>IF($C3131="","",VLOOKUP(VLOOKUP($C3131,Baux!$A:$K,3,FALSE),Locataires!$A:$I,2,FALSE))</f>
        <v/>
      </c>
      <c r="F3131" t="str">
        <f>IF($C3131="","",VLOOKUP($C3131,Baux!$A:$K,8,FALSE))</f>
        <v/>
      </c>
      <c r="G3131" s="12" t="str">
        <f>IF(OR($A3131="",$F3131=""),"",DATE(YEAR($A3131),MONTH($A3131),$F3131))</f>
        <v/>
      </c>
      <c r="H3131" s="13" t="str">
        <f>IF($C3131="","",VLOOKUP($C3131,Baux!$A:$K,6,FALSE))</f>
        <v/>
      </c>
      <c r="I3131" s="13" t="str">
        <f>IF($C3131="","",VLOOKUP($C3131,Baux!$A:$K,7,FALSE))</f>
        <v/>
      </c>
      <c r="J3131" s="13" t="str">
        <f>IF($C3131="","",$H3131+$I3131)</f>
        <v/>
      </c>
      <c r="K3131" s="13" t="str">
        <f>IF($C3131="","",SUMIFS(Banque_Transactions!$E:$E,Banque_Transactions!$G:$G,$C3131&amp;"-"&amp;$B3131))</f>
        <v/>
      </c>
      <c r="L3131" s="13" t="str">
        <f>IF($C3131="","",$J3131-$K3131)</f>
        <v/>
      </c>
      <c r="M3131" t="str">
        <f>IF($C3131="","",IF($L3131&lt;=0,"Payé",IF($K3131=0,"Impayé","Partiel")))</f>
        <v/>
      </c>
    </row>
    <row r="3132" spans="1:13" ht="15">
      <c r="A3132" s="17"/>
      <c r="B3132" t="str">
        <f>IF($A3132="","",YEAR($A3132)*100+MONTH($A3132))</f>
        <v/>
      </c>
      <c r="D3132" t="str">
        <f>IF($C3132="","",VLOOKUP($C3132,Baux!$A:$K,2,FALSE))</f>
        <v/>
      </c>
      <c r="E3132" t="str">
        <f>IF($C3132="","",VLOOKUP(VLOOKUP($C3132,Baux!$A:$K,3,FALSE),Locataires!$A:$I,2,FALSE))</f>
        <v/>
      </c>
      <c r="F3132" t="str">
        <f>IF($C3132="","",VLOOKUP($C3132,Baux!$A:$K,8,FALSE))</f>
        <v/>
      </c>
      <c r="G3132" s="12" t="str">
        <f>IF(OR($A3132="",$F3132=""),"",DATE(YEAR($A3132),MONTH($A3132),$F3132))</f>
        <v/>
      </c>
      <c r="H3132" s="13" t="str">
        <f>IF($C3132="","",VLOOKUP($C3132,Baux!$A:$K,6,FALSE))</f>
        <v/>
      </c>
      <c r="I3132" s="13" t="str">
        <f>IF($C3132="","",VLOOKUP($C3132,Baux!$A:$K,7,FALSE))</f>
        <v/>
      </c>
      <c r="J3132" s="13" t="str">
        <f>IF($C3132="","",$H3132+$I3132)</f>
        <v/>
      </c>
      <c r="K3132" s="13" t="str">
        <f>IF($C3132="","",SUMIFS(Banque_Transactions!$E:$E,Banque_Transactions!$G:$G,$C3132&amp;"-"&amp;$B3132))</f>
        <v/>
      </c>
      <c r="L3132" s="13" t="str">
        <f>IF($C3132="","",$J3132-$K3132)</f>
        <v/>
      </c>
      <c r="M3132" t="str">
        <f>IF($C3132="","",IF($L3132&lt;=0,"Payé",IF($K3132=0,"Impayé","Partiel")))</f>
        <v/>
      </c>
    </row>
    <row r="3133" spans="1:13" ht="15">
      <c r="A3133" s="17"/>
      <c r="B3133" t="str">
        <f>IF($A3133="","",YEAR($A3133)*100+MONTH($A3133))</f>
        <v/>
      </c>
      <c r="D3133" t="str">
        <f>IF($C3133="","",VLOOKUP($C3133,Baux!$A:$K,2,FALSE))</f>
        <v/>
      </c>
      <c r="E3133" t="str">
        <f>IF($C3133="","",VLOOKUP(VLOOKUP($C3133,Baux!$A:$K,3,FALSE),Locataires!$A:$I,2,FALSE))</f>
        <v/>
      </c>
      <c r="F3133" t="str">
        <f>IF($C3133="","",VLOOKUP($C3133,Baux!$A:$K,8,FALSE))</f>
        <v/>
      </c>
      <c r="G3133" s="12" t="str">
        <f>IF(OR($A3133="",$F3133=""),"",DATE(YEAR($A3133),MONTH($A3133),$F3133))</f>
        <v/>
      </c>
      <c r="H3133" s="13" t="str">
        <f>IF($C3133="","",VLOOKUP($C3133,Baux!$A:$K,6,FALSE))</f>
        <v/>
      </c>
      <c r="I3133" s="13" t="str">
        <f>IF($C3133="","",VLOOKUP($C3133,Baux!$A:$K,7,FALSE))</f>
        <v/>
      </c>
      <c r="J3133" s="13" t="str">
        <f>IF($C3133="","",$H3133+$I3133)</f>
        <v/>
      </c>
      <c r="K3133" s="13" t="str">
        <f>IF($C3133="","",SUMIFS(Banque_Transactions!$E:$E,Banque_Transactions!$G:$G,$C3133&amp;"-"&amp;$B3133))</f>
        <v/>
      </c>
      <c r="L3133" s="13" t="str">
        <f>IF($C3133="","",$J3133-$K3133)</f>
        <v/>
      </c>
      <c r="M3133" t="str">
        <f>IF($C3133="","",IF($L3133&lt;=0,"Payé",IF($K3133=0,"Impayé","Partiel")))</f>
        <v/>
      </c>
    </row>
    <row r="3134" spans="1:13" ht="15">
      <c r="A3134" s="17"/>
      <c r="B3134" t="str">
        <f>IF($A3134="","",YEAR($A3134)*100+MONTH($A3134))</f>
        <v/>
      </c>
      <c r="D3134" t="str">
        <f>IF($C3134="","",VLOOKUP($C3134,Baux!$A:$K,2,FALSE))</f>
        <v/>
      </c>
      <c r="E3134" t="str">
        <f>IF($C3134="","",VLOOKUP(VLOOKUP($C3134,Baux!$A:$K,3,FALSE),Locataires!$A:$I,2,FALSE))</f>
        <v/>
      </c>
      <c r="F3134" t="str">
        <f>IF($C3134="","",VLOOKUP($C3134,Baux!$A:$K,8,FALSE))</f>
        <v/>
      </c>
      <c r="G3134" s="12" t="str">
        <f>IF(OR($A3134="",$F3134=""),"",DATE(YEAR($A3134),MONTH($A3134),$F3134))</f>
        <v/>
      </c>
      <c r="H3134" s="13" t="str">
        <f>IF($C3134="","",VLOOKUP($C3134,Baux!$A:$K,6,FALSE))</f>
        <v/>
      </c>
      <c r="I3134" s="13" t="str">
        <f>IF($C3134="","",VLOOKUP($C3134,Baux!$A:$K,7,FALSE))</f>
        <v/>
      </c>
      <c r="J3134" s="13" t="str">
        <f>IF($C3134="","",$H3134+$I3134)</f>
        <v/>
      </c>
      <c r="K3134" s="13" t="str">
        <f>IF($C3134="","",SUMIFS(Banque_Transactions!$E:$E,Banque_Transactions!$G:$G,$C3134&amp;"-"&amp;$B3134))</f>
        <v/>
      </c>
      <c r="L3134" s="13" t="str">
        <f>IF($C3134="","",$J3134-$K3134)</f>
        <v/>
      </c>
      <c r="M3134" t="str">
        <f>IF($C3134="","",IF($L3134&lt;=0,"Payé",IF($K3134=0,"Impayé","Partiel")))</f>
        <v/>
      </c>
    </row>
    <row r="3135" spans="1:13" ht="15">
      <c r="A3135" s="17"/>
      <c r="B3135" t="str">
        <f>IF($A3135="","",YEAR($A3135)*100+MONTH($A3135))</f>
        <v/>
      </c>
      <c r="D3135" t="str">
        <f>IF($C3135="","",VLOOKUP($C3135,Baux!$A:$K,2,FALSE))</f>
        <v/>
      </c>
      <c r="E3135" t="str">
        <f>IF($C3135="","",VLOOKUP(VLOOKUP($C3135,Baux!$A:$K,3,FALSE),Locataires!$A:$I,2,FALSE))</f>
        <v/>
      </c>
      <c r="F3135" t="str">
        <f>IF($C3135="","",VLOOKUP($C3135,Baux!$A:$K,8,FALSE))</f>
        <v/>
      </c>
      <c r="G3135" s="12" t="str">
        <f>IF(OR($A3135="",$F3135=""),"",DATE(YEAR($A3135),MONTH($A3135),$F3135))</f>
        <v/>
      </c>
      <c r="H3135" s="13" t="str">
        <f>IF($C3135="","",VLOOKUP($C3135,Baux!$A:$K,6,FALSE))</f>
        <v/>
      </c>
      <c r="I3135" s="13" t="str">
        <f>IF($C3135="","",VLOOKUP($C3135,Baux!$A:$K,7,FALSE))</f>
        <v/>
      </c>
      <c r="J3135" s="13" t="str">
        <f>IF($C3135="","",$H3135+$I3135)</f>
        <v/>
      </c>
      <c r="K3135" s="13" t="str">
        <f>IF($C3135="","",SUMIFS(Banque_Transactions!$E:$E,Banque_Transactions!$G:$G,$C3135&amp;"-"&amp;$B3135))</f>
        <v/>
      </c>
      <c r="L3135" s="13" t="str">
        <f>IF($C3135="","",$J3135-$K3135)</f>
        <v/>
      </c>
      <c r="M3135" t="str">
        <f>IF($C3135="","",IF($L3135&lt;=0,"Payé",IF($K3135=0,"Impayé","Partiel")))</f>
        <v/>
      </c>
    </row>
    <row r="3136" spans="1:13" ht="15">
      <c r="A3136" s="17"/>
      <c r="B3136" t="str">
        <f>IF($A3136="","",YEAR($A3136)*100+MONTH($A3136))</f>
        <v/>
      </c>
      <c r="D3136" t="str">
        <f>IF($C3136="","",VLOOKUP($C3136,Baux!$A:$K,2,FALSE))</f>
        <v/>
      </c>
      <c r="E3136" t="str">
        <f>IF($C3136="","",VLOOKUP(VLOOKUP($C3136,Baux!$A:$K,3,FALSE),Locataires!$A:$I,2,FALSE))</f>
        <v/>
      </c>
      <c r="F3136" t="str">
        <f>IF($C3136="","",VLOOKUP($C3136,Baux!$A:$K,8,FALSE))</f>
        <v/>
      </c>
      <c r="G3136" s="12" t="str">
        <f>IF(OR($A3136="",$F3136=""),"",DATE(YEAR($A3136),MONTH($A3136),$F3136))</f>
        <v/>
      </c>
      <c r="H3136" s="13" t="str">
        <f>IF($C3136="","",VLOOKUP($C3136,Baux!$A:$K,6,FALSE))</f>
        <v/>
      </c>
      <c r="I3136" s="13" t="str">
        <f>IF($C3136="","",VLOOKUP($C3136,Baux!$A:$K,7,FALSE))</f>
        <v/>
      </c>
      <c r="J3136" s="13" t="str">
        <f>IF($C3136="","",$H3136+$I3136)</f>
        <v/>
      </c>
      <c r="K3136" s="13" t="str">
        <f>IF($C3136="","",SUMIFS(Banque_Transactions!$E:$E,Banque_Transactions!$G:$G,$C3136&amp;"-"&amp;$B3136))</f>
        <v/>
      </c>
      <c r="L3136" s="13" t="str">
        <f>IF($C3136="","",$J3136-$K3136)</f>
        <v/>
      </c>
      <c r="M3136" t="str">
        <f>IF($C3136="","",IF($L3136&lt;=0,"Payé",IF($K3136=0,"Impayé","Partiel")))</f>
        <v/>
      </c>
    </row>
    <row r="3137" spans="1:13" ht="15">
      <c r="A3137" s="17"/>
      <c r="B3137" t="str">
        <f>IF($A3137="","",YEAR($A3137)*100+MONTH($A3137))</f>
        <v/>
      </c>
      <c r="D3137" t="str">
        <f>IF($C3137="","",VLOOKUP($C3137,Baux!$A:$K,2,FALSE))</f>
        <v/>
      </c>
      <c r="E3137" t="str">
        <f>IF($C3137="","",VLOOKUP(VLOOKUP($C3137,Baux!$A:$K,3,FALSE),Locataires!$A:$I,2,FALSE))</f>
        <v/>
      </c>
      <c r="F3137" t="str">
        <f>IF($C3137="","",VLOOKUP($C3137,Baux!$A:$K,8,FALSE))</f>
        <v/>
      </c>
      <c r="G3137" s="12" t="str">
        <f>IF(OR($A3137="",$F3137=""),"",DATE(YEAR($A3137),MONTH($A3137),$F3137))</f>
        <v/>
      </c>
      <c r="H3137" s="13" t="str">
        <f>IF($C3137="","",VLOOKUP($C3137,Baux!$A:$K,6,FALSE))</f>
        <v/>
      </c>
      <c r="I3137" s="13" t="str">
        <f>IF($C3137="","",VLOOKUP($C3137,Baux!$A:$K,7,FALSE))</f>
        <v/>
      </c>
      <c r="J3137" s="13" t="str">
        <f>IF($C3137="","",$H3137+$I3137)</f>
        <v/>
      </c>
      <c r="K3137" s="13" t="str">
        <f>IF($C3137="","",SUMIFS(Banque_Transactions!$E:$E,Banque_Transactions!$G:$G,$C3137&amp;"-"&amp;$B3137))</f>
        <v/>
      </c>
      <c r="L3137" s="13" t="str">
        <f>IF($C3137="","",$J3137-$K3137)</f>
        <v/>
      </c>
      <c r="M3137" t="str">
        <f>IF($C3137="","",IF($L3137&lt;=0,"Payé",IF($K3137=0,"Impayé","Partiel")))</f>
        <v/>
      </c>
    </row>
    <row r="3138" spans="1:13" ht="15">
      <c r="A3138" s="17"/>
      <c r="B3138" t="str">
        <f>IF($A3138="","",YEAR($A3138)*100+MONTH($A3138))</f>
        <v/>
      </c>
      <c r="D3138" t="str">
        <f>IF($C3138="","",VLOOKUP($C3138,Baux!$A:$K,2,FALSE))</f>
        <v/>
      </c>
      <c r="E3138" t="str">
        <f>IF($C3138="","",VLOOKUP(VLOOKUP($C3138,Baux!$A:$K,3,FALSE),Locataires!$A:$I,2,FALSE))</f>
        <v/>
      </c>
      <c r="F3138" t="str">
        <f>IF($C3138="","",VLOOKUP($C3138,Baux!$A:$K,8,FALSE))</f>
        <v/>
      </c>
      <c r="G3138" s="12" t="str">
        <f>IF(OR($A3138="",$F3138=""),"",DATE(YEAR($A3138),MONTH($A3138),$F3138))</f>
        <v/>
      </c>
      <c r="H3138" s="13" t="str">
        <f>IF($C3138="","",VLOOKUP($C3138,Baux!$A:$K,6,FALSE))</f>
        <v/>
      </c>
      <c r="I3138" s="13" t="str">
        <f>IF($C3138="","",VLOOKUP($C3138,Baux!$A:$K,7,FALSE))</f>
        <v/>
      </c>
      <c r="J3138" s="13" t="str">
        <f>IF($C3138="","",$H3138+$I3138)</f>
        <v/>
      </c>
      <c r="K3138" s="13" t="str">
        <f>IF($C3138="","",SUMIFS(Banque_Transactions!$E:$E,Banque_Transactions!$G:$G,$C3138&amp;"-"&amp;$B3138))</f>
        <v/>
      </c>
      <c r="L3138" s="13" t="str">
        <f>IF($C3138="","",$J3138-$K3138)</f>
        <v/>
      </c>
      <c r="M3138" t="str">
        <f>IF($C3138="","",IF($L3138&lt;=0,"Payé",IF($K3138=0,"Impayé","Partiel")))</f>
        <v/>
      </c>
    </row>
    <row r="3139" spans="1:13" ht="15">
      <c r="A3139" s="17"/>
      <c r="B3139" t="str">
        <f>IF($A3139="","",YEAR($A3139)*100+MONTH($A3139))</f>
        <v/>
      </c>
      <c r="D3139" t="str">
        <f>IF($C3139="","",VLOOKUP($C3139,Baux!$A:$K,2,FALSE))</f>
        <v/>
      </c>
      <c r="E3139" t="str">
        <f>IF($C3139="","",VLOOKUP(VLOOKUP($C3139,Baux!$A:$K,3,FALSE),Locataires!$A:$I,2,FALSE))</f>
        <v/>
      </c>
      <c r="F3139" t="str">
        <f>IF($C3139="","",VLOOKUP($C3139,Baux!$A:$K,8,FALSE))</f>
        <v/>
      </c>
      <c r="G3139" s="12" t="str">
        <f>IF(OR($A3139="",$F3139=""),"",DATE(YEAR($A3139),MONTH($A3139),$F3139))</f>
        <v/>
      </c>
      <c r="H3139" s="13" t="str">
        <f>IF($C3139="","",VLOOKUP($C3139,Baux!$A:$K,6,FALSE))</f>
        <v/>
      </c>
      <c r="I3139" s="13" t="str">
        <f>IF($C3139="","",VLOOKUP($C3139,Baux!$A:$K,7,FALSE))</f>
        <v/>
      </c>
      <c r="J3139" s="13" t="str">
        <f>IF($C3139="","",$H3139+$I3139)</f>
        <v/>
      </c>
      <c r="K3139" s="13" t="str">
        <f>IF($C3139="","",SUMIFS(Banque_Transactions!$E:$E,Banque_Transactions!$G:$G,$C3139&amp;"-"&amp;$B3139))</f>
        <v/>
      </c>
      <c r="L3139" s="13" t="str">
        <f>IF($C3139="","",$J3139-$K3139)</f>
        <v/>
      </c>
      <c r="M3139" t="str">
        <f>IF($C3139="","",IF($L3139&lt;=0,"Payé",IF($K3139=0,"Impayé","Partiel")))</f>
        <v/>
      </c>
    </row>
    <row r="3140" spans="1:13" ht="15">
      <c r="A3140" s="17"/>
      <c r="B3140" t="str">
        <f>IF($A3140="","",YEAR($A3140)*100+MONTH($A3140))</f>
        <v/>
      </c>
      <c r="D3140" t="str">
        <f>IF($C3140="","",VLOOKUP($C3140,Baux!$A:$K,2,FALSE))</f>
        <v/>
      </c>
      <c r="E3140" t="str">
        <f>IF($C3140="","",VLOOKUP(VLOOKUP($C3140,Baux!$A:$K,3,FALSE),Locataires!$A:$I,2,FALSE))</f>
        <v/>
      </c>
      <c r="F3140" t="str">
        <f>IF($C3140="","",VLOOKUP($C3140,Baux!$A:$K,8,FALSE))</f>
        <v/>
      </c>
      <c r="G3140" s="12" t="str">
        <f>IF(OR($A3140="",$F3140=""),"",DATE(YEAR($A3140),MONTH($A3140),$F3140))</f>
        <v/>
      </c>
      <c r="H3140" s="13" t="str">
        <f>IF($C3140="","",VLOOKUP($C3140,Baux!$A:$K,6,FALSE))</f>
        <v/>
      </c>
      <c r="I3140" s="13" t="str">
        <f>IF($C3140="","",VLOOKUP($C3140,Baux!$A:$K,7,FALSE))</f>
        <v/>
      </c>
      <c r="J3140" s="13" t="str">
        <f>IF($C3140="","",$H3140+$I3140)</f>
        <v/>
      </c>
      <c r="K3140" s="13" t="str">
        <f>IF($C3140="","",SUMIFS(Banque_Transactions!$E:$E,Banque_Transactions!$G:$G,$C3140&amp;"-"&amp;$B3140))</f>
        <v/>
      </c>
      <c r="L3140" s="13" t="str">
        <f>IF($C3140="","",$J3140-$K3140)</f>
        <v/>
      </c>
      <c r="M3140" t="str">
        <f>IF($C3140="","",IF($L3140&lt;=0,"Payé",IF($K3140=0,"Impayé","Partiel")))</f>
        <v/>
      </c>
    </row>
    <row r="3141" spans="1:13" ht="15">
      <c r="A3141" s="17"/>
      <c r="B3141" t="str">
        <f>IF($A3141="","",YEAR($A3141)*100+MONTH($A3141))</f>
        <v/>
      </c>
      <c r="D3141" t="str">
        <f>IF($C3141="","",VLOOKUP($C3141,Baux!$A:$K,2,FALSE))</f>
        <v/>
      </c>
      <c r="E3141" t="str">
        <f>IF($C3141="","",VLOOKUP(VLOOKUP($C3141,Baux!$A:$K,3,FALSE),Locataires!$A:$I,2,FALSE))</f>
        <v/>
      </c>
      <c r="F3141" t="str">
        <f>IF($C3141="","",VLOOKUP($C3141,Baux!$A:$K,8,FALSE))</f>
        <v/>
      </c>
      <c r="G3141" s="12" t="str">
        <f>IF(OR($A3141="",$F3141=""),"",DATE(YEAR($A3141),MONTH($A3141),$F3141))</f>
        <v/>
      </c>
      <c r="H3141" s="13" t="str">
        <f>IF($C3141="","",VLOOKUP($C3141,Baux!$A:$K,6,FALSE))</f>
        <v/>
      </c>
      <c r="I3141" s="13" t="str">
        <f>IF($C3141="","",VLOOKUP($C3141,Baux!$A:$K,7,FALSE))</f>
        <v/>
      </c>
      <c r="J3141" s="13" t="str">
        <f>IF($C3141="","",$H3141+$I3141)</f>
        <v/>
      </c>
      <c r="K3141" s="13" t="str">
        <f>IF($C3141="","",SUMIFS(Banque_Transactions!$E:$E,Banque_Transactions!$G:$G,$C3141&amp;"-"&amp;$B3141))</f>
        <v/>
      </c>
      <c r="L3141" s="13" t="str">
        <f>IF($C3141="","",$J3141-$K3141)</f>
        <v/>
      </c>
      <c r="M3141" t="str">
        <f>IF($C3141="","",IF($L3141&lt;=0,"Payé",IF($K3141=0,"Impayé","Partiel")))</f>
        <v/>
      </c>
    </row>
    <row r="3142" spans="1:13" ht="15">
      <c r="A3142" s="17"/>
      <c r="B3142" t="str">
        <f>IF($A3142="","",YEAR($A3142)*100+MONTH($A3142))</f>
        <v/>
      </c>
      <c r="D3142" t="str">
        <f>IF($C3142="","",VLOOKUP($C3142,Baux!$A:$K,2,FALSE))</f>
        <v/>
      </c>
      <c r="E3142" t="str">
        <f>IF($C3142="","",VLOOKUP(VLOOKUP($C3142,Baux!$A:$K,3,FALSE),Locataires!$A:$I,2,FALSE))</f>
        <v/>
      </c>
      <c r="F3142" t="str">
        <f>IF($C3142="","",VLOOKUP($C3142,Baux!$A:$K,8,FALSE))</f>
        <v/>
      </c>
      <c r="G3142" s="12" t="str">
        <f>IF(OR($A3142="",$F3142=""),"",DATE(YEAR($A3142),MONTH($A3142),$F3142))</f>
        <v/>
      </c>
      <c r="H3142" s="13" t="str">
        <f>IF($C3142="","",VLOOKUP($C3142,Baux!$A:$K,6,FALSE))</f>
        <v/>
      </c>
      <c r="I3142" s="13" t="str">
        <f>IF($C3142="","",VLOOKUP($C3142,Baux!$A:$K,7,FALSE))</f>
        <v/>
      </c>
      <c r="J3142" s="13" t="str">
        <f>IF($C3142="","",$H3142+$I3142)</f>
        <v/>
      </c>
      <c r="K3142" s="13" t="str">
        <f>IF($C3142="","",SUMIFS(Banque_Transactions!$E:$E,Banque_Transactions!$G:$G,$C3142&amp;"-"&amp;$B3142))</f>
        <v/>
      </c>
      <c r="L3142" s="13" t="str">
        <f>IF($C3142="","",$J3142-$K3142)</f>
        <v/>
      </c>
      <c r="M3142" t="str">
        <f>IF($C3142="","",IF($L3142&lt;=0,"Payé",IF($K3142=0,"Impayé","Partiel")))</f>
        <v/>
      </c>
    </row>
    <row r="3143" spans="1:13" ht="15">
      <c r="A3143" s="17"/>
      <c r="B3143" t="str">
        <f>IF($A3143="","",YEAR($A3143)*100+MONTH($A3143))</f>
        <v/>
      </c>
      <c r="D3143" t="str">
        <f>IF($C3143="","",VLOOKUP($C3143,Baux!$A:$K,2,FALSE))</f>
        <v/>
      </c>
      <c r="E3143" t="str">
        <f>IF($C3143="","",VLOOKUP(VLOOKUP($C3143,Baux!$A:$K,3,FALSE),Locataires!$A:$I,2,FALSE))</f>
        <v/>
      </c>
      <c r="F3143" t="str">
        <f>IF($C3143="","",VLOOKUP($C3143,Baux!$A:$K,8,FALSE))</f>
        <v/>
      </c>
      <c r="G3143" s="12" t="str">
        <f>IF(OR($A3143="",$F3143=""),"",DATE(YEAR($A3143),MONTH($A3143),$F3143))</f>
        <v/>
      </c>
      <c r="H3143" s="13" t="str">
        <f>IF($C3143="","",VLOOKUP($C3143,Baux!$A:$K,6,FALSE))</f>
        <v/>
      </c>
      <c r="I3143" s="13" t="str">
        <f>IF($C3143="","",VLOOKUP($C3143,Baux!$A:$K,7,FALSE))</f>
        <v/>
      </c>
      <c r="J3143" s="13" t="str">
        <f>IF($C3143="","",$H3143+$I3143)</f>
        <v/>
      </c>
      <c r="K3143" s="13" t="str">
        <f>IF($C3143="","",SUMIFS(Banque_Transactions!$E:$E,Banque_Transactions!$G:$G,$C3143&amp;"-"&amp;$B3143))</f>
        <v/>
      </c>
      <c r="L3143" s="13" t="str">
        <f>IF($C3143="","",$J3143-$K3143)</f>
        <v/>
      </c>
      <c r="M3143" t="str">
        <f>IF($C3143="","",IF($L3143&lt;=0,"Payé",IF($K3143=0,"Impayé","Partiel")))</f>
        <v/>
      </c>
    </row>
    <row r="3144" spans="1:13" ht="15">
      <c r="A3144" s="17"/>
      <c r="B3144" t="str">
        <f>IF($A3144="","",YEAR($A3144)*100+MONTH($A3144))</f>
        <v/>
      </c>
      <c r="D3144" t="str">
        <f>IF($C3144="","",VLOOKUP($C3144,Baux!$A:$K,2,FALSE))</f>
        <v/>
      </c>
      <c r="E3144" t="str">
        <f>IF($C3144="","",VLOOKUP(VLOOKUP($C3144,Baux!$A:$K,3,FALSE),Locataires!$A:$I,2,FALSE))</f>
        <v/>
      </c>
      <c r="F3144" t="str">
        <f>IF($C3144="","",VLOOKUP($C3144,Baux!$A:$K,8,FALSE))</f>
        <v/>
      </c>
      <c r="G3144" s="12" t="str">
        <f>IF(OR($A3144="",$F3144=""),"",DATE(YEAR($A3144),MONTH($A3144),$F3144))</f>
        <v/>
      </c>
      <c r="H3144" s="13" t="str">
        <f>IF($C3144="","",VLOOKUP($C3144,Baux!$A:$K,6,FALSE))</f>
        <v/>
      </c>
      <c r="I3144" s="13" t="str">
        <f>IF($C3144="","",VLOOKUP($C3144,Baux!$A:$K,7,FALSE))</f>
        <v/>
      </c>
      <c r="J3144" s="13" t="str">
        <f>IF($C3144="","",$H3144+$I3144)</f>
        <v/>
      </c>
      <c r="K3144" s="13" t="str">
        <f>IF($C3144="","",SUMIFS(Banque_Transactions!$E:$E,Banque_Transactions!$G:$G,$C3144&amp;"-"&amp;$B3144))</f>
        <v/>
      </c>
      <c r="L3144" s="13" t="str">
        <f>IF($C3144="","",$J3144-$K3144)</f>
        <v/>
      </c>
      <c r="M3144" t="str">
        <f>IF($C3144="","",IF($L3144&lt;=0,"Payé",IF($K3144=0,"Impayé","Partiel")))</f>
        <v/>
      </c>
    </row>
    <row r="3145" spans="1:13" ht="15">
      <c r="A3145" s="17"/>
      <c r="B3145" t="str">
        <f>IF($A3145="","",YEAR($A3145)*100+MONTH($A3145))</f>
        <v/>
      </c>
      <c r="D3145" t="str">
        <f>IF($C3145="","",VLOOKUP($C3145,Baux!$A:$K,2,FALSE))</f>
        <v/>
      </c>
      <c r="E3145" t="str">
        <f>IF($C3145="","",VLOOKUP(VLOOKUP($C3145,Baux!$A:$K,3,FALSE),Locataires!$A:$I,2,FALSE))</f>
        <v/>
      </c>
      <c r="F3145" t="str">
        <f>IF($C3145="","",VLOOKUP($C3145,Baux!$A:$K,8,FALSE))</f>
        <v/>
      </c>
      <c r="G3145" s="12" t="str">
        <f>IF(OR($A3145="",$F3145=""),"",DATE(YEAR($A3145),MONTH($A3145),$F3145))</f>
        <v/>
      </c>
      <c r="H3145" s="13" t="str">
        <f>IF($C3145="","",VLOOKUP($C3145,Baux!$A:$K,6,FALSE))</f>
        <v/>
      </c>
      <c r="I3145" s="13" t="str">
        <f>IF($C3145="","",VLOOKUP($C3145,Baux!$A:$K,7,FALSE))</f>
        <v/>
      </c>
      <c r="J3145" s="13" t="str">
        <f>IF($C3145="","",$H3145+$I3145)</f>
        <v/>
      </c>
      <c r="K3145" s="13" t="str">
        <f>IF($C3145="","",SUMIFS(Banque_Transactions!$E:$E,Banque_Transactions!$G:$G,$C3145&amp;"-"&amp;$B3145))</f>
        <v/>
      </c>
      <c r="L3145" s="13" t="str">
        <f>IF($C3145="","",$J3145-$K3145)</f>
        <v/>
      </c>
      <c r="M3145" t="str">
        <f>IF($C3145="","",IF($L3145&lt;=0,"Payé",IF($K3145=0,"Impayé","Partiel")))</f>
        <v/>
      </c>
    </row>
    <row r="3146" spans="1:13" ht="15">
      <c r="A3146" s="17"/>
      <c r="B3146" t="str">
        <f>IF($A3146="","",YEAR($A3146)*100+MONTH($A3146))</f>
        <v/>
      </c>
      <c r="D3146" t="str">
        <f>IF($C3146="","",VLOOKUP($C3146,Baux!$A:$K,2,FALSE))</f>
        <v/>
      </c>
      <c r="E3146" t="str">
        <f>IF($C3146="","",VLOOKUP(VLOOKUP($C3146,Baux!$A:$K,3,FALSE),Locataires!$A:$I,2,FALSE))</f>
        <v/>
      </c>
      <c r="F3146" t="str">
        <f>IF($C3146="","",VLOOKUP($C3146,Baux!$A:$K,8,FALSE))</f>
        <v/>
      </c>
      <c r="G3146" s="12" t="str">
        <f>IF(OR($A3146="",$F3146=""),"",DATE(YEAR($A3146),MONTH($A3146),$F3146))</f>
        <v/>
      </c>
      <c r="H3146" s="13" t="str">
        <f>IF($C3146="","",VLOOKUP($C3146,Baux!$A:$K,6,FALSE))</f>
        <v/>
      </c>
      <c r="I3146" s="13" t="str">
        <f>IF($C3146="","",VLOOKUP($C3146,Baux!$A:$K,7,FALSE))</f>
        <v/>
      </c>
      <c r="J3146" s="13" t="str">
        <f>IF($C3146="","",$H3146+$I3146)</f>
        <v/>
      </c>
      <c r="K3146" s="13" t="str">
        <f>IF($C3146="","",SUMIFS(Banque_Transactions!$E:$E,Banque_Transactions!$G:$G,$C3146&amp;"-"&amp;$B3146))</f>
        <v/>
      </c>
      <c r="L3146" s="13" t="str">
        <f>IF($C3146="","",$J3146-$K3146)</f>
        <v/>
      </c>
      <c r="M3146" t="str">
        <f>IF($C3146="","",IF($L3146&lt;=0,"Payé",IF($K3146=0,"Impayé","Partiel")))</f>
        <v/>
      </c>
    </row>
    <row r="3147" spans="1:13" ht="15">
      <c r="A3147" s="17"/>
      <c r="B3147" t="str">
        <f>IF($A3147="","",YEAR($A3147)*100+MONTH($A3147))</f>
        <v/>
      </c>
      <c r="D3147" t="str">
        <f>IF($C3147="","",VLOOKUP($C3147,Baux!$A:$K,2,FALSE))</f>
        <v/>
      </c>
      <c r="E3147" t="str">
        <f>IF($C3147="","",VLOOKUP(VLOOKUP($C3147,Baux!$A:$K,3,FALSE),Locataires!$A:$I,2,FALSE))</f>
        <v/>
      </c>
      <c r="F3147" t="str">
        <f>IF($C3147="","",VLOOKUP($C3147,Baux!$A:$K,8,FALSE))</f>
        <v/>
      </c>
      <c r="G3147" s="12" t="str">
        <f>IF(OR($A3147="",$F3147=""),"",DATE(YEAR($A3147),MONTH($A3147),$F3147))</f>
        <v/>
      </c>
      <c r="H3147" s="13" t="str">
        <f>IF($C3147="","",VLOOKUP($C3147,Baux!$A:$K,6,FALSE))</f>
        <v/>
      </c>
      <c r="I3147" s="13" t="str">
        <f>IF($C3147="","",VLOOKUP($C3147,Baux!$A:$K,7,FALSE))</f>
        <v/>
      </c>
      <c r="J3147" s="13" t="str">
        <f>IF($C3147="","",$H3147+$I3147)</f>
        <v/>
      </c>
      <c r="K3147" s="13" t="str">
        <f>IF($C3147="","",SUMIFS(Banque_Transactions!$E:$E,Banque_Transactions!$G:$G,$C3147&amp;"-"&amp;$B3147))</f>
        <v/>
      </c>
      <c r="L3147" s="13" t="str">
        <f>IF($C3147="","",$J3147-$K3147)</f>
        <v/>
      </c>
      <c r="M3147" t="str">
        <f>IF($C3147="","",IF($L3147&lt;=0,"Payé",IF($K3147=0,"Impayé","Partiel")))</f>
        <v/>
      </c>
    </row>
    <row r="3148" spans="1:13" ht="15">
      <c r="A3148" s="17"/>
      <c r="B3148" t="str">
        <f>IF($A3148="","",YEAR($A3148)*100+MONTH($A3148))</f>
        <v/>
      </c>
      <c r="D3148" t="str">
        <f>IF($C3148="","",VLOOKUP($C3148,Baux!$A:$K,2,FALSE))</f>
        <v/>
      </c>
      <c r="E3148" t="str">
        <f>IF($C3148="","",VLOOKUP(VLOOKUP($C3148,Baux!$A:$K,3,FALSE),Locataires!$A:$I,2,FALSE))</f>
        <v/>
      </c>
      <c r="F3148" t="str">
        <f>IF($C3148="","",VLOOKUP($C3148,Baux!$A:$K,8,FALSE))</f>
        <v/>
      </c>
      <c r="G3148" s="12" t="str">
        <f>IF(OR($A3148="",$F3148=""),"",DATE(YEAR($A3148),MONTH($A3148),$F3148))</f>
        <v/>
      </c>
      <c r="H3148" s="13" t="str">
        <f>IF($C3148="","",VLOOKUP($C3148,Baux!$A:$K,6,FALSE))</f>
        <v/>
      </c>
      <c r="I3148" s="13" t="str">
        <f>IF($C3148="","",VLOOKUP($C3148,Baux!$A:$K,7,FALSE))</f>
        <v/>
      </c>
      <c r="J3148" s="13" t="str">
        <f>IF($C3148="","",$H3148+$I3148)</f>
        <v/>
      </c>
      <c r="K3148" s="13" t="str">
        <f>IF($C3148="","",SUMIFS(Banque_Transactions!$E:$E,Banque_Transactions!$G:$G,$C3148&amp;"-"&amp;$B3148))</f>
        <v/>
      </c>
      <c r="L3148" s="13" t="str">
        <f>IF($C3148="","",$J3148-$K3148)</f>
        <v/>
      </c>
      <c r="M3148" t="str">
        <f>IF($C3148="","",IF($L3148&lt;=0,"Payé",IF($K3148=0,"Impayé","Partiel")))</f>
        <v/>
      </c>
    </row>
    <row r="3149" spans="1:13" ht="15">
      <c r="A3149" s="17"/>
      <c r="B3149" t="str">
        <f>IF($A3149="","",YEAR($A3149)*100+MONTH($A3149))</f>
        <v/>
      </c>
      <c r="D3149" t="str">
        <f>IF($C3149="","",VLOOKUP($C3149,Baux!$A:$K,2,FALSE))</f>
        <v/>
      </c>
      <c r="E3149" t="str">
        <f>IF($C3149="","",VLOOKUP(VLOOKUP($C3149,Baux!$A:$K,3,FALSE),Locataires!$A:$I,2,FALSE))</f>
        <v/>
      </c>
      <c r="F3149" t="str">
        <f>IF($C3149="","",VLOOKUP($C3149,Baux!$A:$K,8,FALSE))</f>
        <v/>
      </c>
      <c r="G3149" s="12" t="str">
        <f>IF(OR($A3149="",$F3149=""),"",DATE(YEAR($A3149),MONTH($A3149),$F3149))</f>
        <v/>
      </c>
      <c r="H3149" s="13" t="str">
        <f>IF($C3149="","",VLOOKUP($C3149,Baux!$A:$K,6,FALSE))</f>
        <v/>
      </c>
      <c r="I3149" s="13" t="str">
        <f>IF($C3149="","",VLOOKUP($C3149,Baux!$A:$K,7,FALSE))</f>
        <v/>
      </c>
      <c r="J3149" s="13" t="str">
        <f>IF($C3149="","",$H3149+$I3149)</f>
        <v/>
      </c>
      <c r="K3149" s="13" t="str">
        <f>IF($C3149="","",SUMIFS(Banque_Transactions!$E:$E,Banque_Transactions!$G:$G,$C3149&amp;"-"&amp;$B3149))</f>
        <v/>
      </c>
      <c r="L3149" s="13" t="str">
        <f>IF($C3149="","",$J3149-$K3149)</f>
        <v/>
      </c>
      <c r="M3149" t="str">
        <f>IF($C3149="","",IF($L3149&lt;=0,"Payé",IF($K3149=0,"Impayé","Partiel")))</f>
        <v/>
      </c>
    </row>
    <row r="3150" spans="1:13" ht="15">
      <c r="A3150" s="17"/>
      <c r="B3150" t="str">
        <f>IF($A3150="","",YEAR($A3150)*100+MONTH($A3150))</f>
        <v/>
      </c>
      <c r="D3150" t="str">
        <f>IF($C3150="","",VLOOKUP($C3150,Baux!$A:$K,2,FALSE))</f>
        <v/>
      </c>
      <c r="E3150" t="str">
        <f>IF($C3150="","",VLOOKUP(VLOOKUP($C3150,Baux!$A:$K,3,FALSE),Locataires!$A:$I,2,FALSE))</f>
        <v/>
      </c>
      <c r="F3150" t="str">
        <f>IF($C3150="","",VLOOKUP($C3150,Baux!$A:$K,8,FALSE))</f>
        <v/>
      </c>
      <c r="G3150" s="12" t="str">
        <f>IF(OR($A3150="",$F3150=""),"",DATE(YEAR($A3150),MONTH($A3150),$F3150))</f>
        <v/>
      </c>
      <c r="H3150" s="13" t="str">
        <f>IF($C3150="","",VLOOKUP($C3150,Baux!$A:$K,6,FALSE))</f>
        <v/>
      </c>
      <c r="I3150" s="13" t="str">
        <f>IF($C3150="","",VLOOKUP($C3150,Baux!$A:$K,7,FALSE))</f>
        <v/>
      </c>
      <c r="J3150" s="13" t="str">
        <f>IF($C3150="","",$H3150+$I3150)</f>
        <v/>
      </c>
      <c r="K3150" s="13" t="str">
        <f>IF($C3150="","",SUMIFS(Banque_Transactions!$E:$E,Banque_Transactions!$G:$G,$C3150&amp;"-"&amp;$B3150))</f>
        <v/>
      </c>
      <c r="L3150" s="13" t="str">
        <f>IF($C3150="","",$J3150-$K3150)</f>
        <v/>
      </c>
      <c r="M3150" t="str">
        <f>IF($C3150="","",IF($L3150&lt;=0,"Payé",IF($K3150=0,"Impayé","Partiel")))</f>
        <v/>
      </c>
    </row>
    <row r="3151" spans="1:13" ht="15">
      <c r="A3151" s="17"/>
      <c r="B3151" t="str">
        <f>IF($A3151="","",YEAR($A3151)*100+MONTH($A3151))</f>
        <v/>
      </c>
      <c r="D3151" t="str">
        <f>IF($C3151="","",VLOOKUP($C3151,Baux!$A:$K,2,FALSE))</f>
        <v/>
      </c>
      <c r="E3151" t="str">
        <f>IF($C3151="","",VLOOKUP(VLOOKUP($C3151,Baux!$A:$K,3,FALSE),Locataires!$A:$I,2,FALSE))</f>
        <v/>
      </c>
      <c r="F3151" t="str">
        <f>IF($C3151="","",VLOOKUP($C3151,Baux!$A:$K,8,FALSE))</f>
        <v/>
      </c>
      <c r="G3151" s="12" t="str">
        <f>IF(OR($A3151="",$F3151=""),"",DATE(YEAR($A3151),MONTH($A3151),$F3151))</f>
        <v/>
      </c>
      <c r="H3151" s="13" t="str">
        <f>IF($C3151="","",VLOOKUP($C3151,Baux!$A:$K,6,FALSE))</f>
        <v/>
      </c>
      <c r="I3151" s="13" t="str">
        <f>IF($C3151="","",VLOOKUP($C3151,Baux!$A:$K,7,FALSE))</f>
        <v/>
      </c>
      <c r="J3151" s="13" t="str">
        <f>IF($C3151="","",$H3151+$I3151)</f>
        <v/>
      </c>
      <c r="K3151" s="13" t="str">
        <f>IF($C3151="","",SUMIFS(Banque_Transactions!$E:$E,Banque_Transactions!$G:$G,$C3151&amp;"-"&amp;$B3151))</f>
        <v/>
      </c>
      <c r="L3151" s="13" t="str">
        <f>IF($C3151="","",$J3151-$K3151)</f>
        <v/>
      </c>
      <c r="M3151" t="str">
        <f>IF($C3151="","",IF($L3151&lt;=0,"Payé",IF($K3151=0,"Impayé","Partiel")))</f>
        <v/>
      </c>
    </row>
    <row r="3152" spans="1:13" ht="15">
      <c r="A3152" s="17"/>
      <c r="B3152" t="str">
        <f>IF($A3152="","",YEAR($A3152)*100+MONTH($A3152))</f>
        <v/>
      </c>
      <c r="D3152" t="str">
        <f>IF($C3152="","",VLOOKUP($C3152,Baux!$A:$K,2,FALSE))</f>
        <v/>
      </c>
      <c r="E3152" t="str">
        <f>IF($C3152="","",VLOOKUP(VLOOKUP($C3152,Baux!$A:$K,3,FALSE),Locataires!$A:$I,2,FALSE))</f>
        <v/>
      </c>
      <c r="F3152" t="str">
        <f>IF($C3152="","",VLOOKUP($C3152,Baux!$A:$K,8,FALSE))</f>
        <v/>
      </c>
      <c r="G3152" s="12" t="str">
        <f>IF(OR($A3152="",$F3152=""),"",DATE(YEAR($A3152),MONTH($A3152),$F3152))</f>
        <v/>
      </c>
      <c r="H3152" s="13" t="str">
        <f>IF($C3152="","",VLOOKUP($C3152,Baux!$A:$K,6,FALSE))</f>
        <v/>
      </c>
      <c r="I3152" s="13" t="str">
        <f>IF($C3152="","",VLOOKUP($C3152,Baux!$A:$K,7,FALSE))</f>
        <v/>
      </c>
      <c r="J3152" s="13" t="str">
        <f>IF($C3152="","",$H3152+$I3152)</f>
        <v/>
      </c>
      <c r="K3152" s="13" t="str">
        <f>IF($C3152="","",SUMIFS(Banque_Transactions!$E:$E,Banque_Transactions!$G:$G,$C3152&amp;"-"&amp;$B3152))</f>
        <v/>
      </c>
      <c r="L3152" s="13" t="str">
        <f>IF($C3152="","",$J3152-$K3152)</f>
        <v/>
      </c>
      <c r="M3152" t="str">
        <f>IF($C3152="","",IF($L3152&lt;=0,"Payé",IF($K3152=0,"Impayé","Partiel")))</f>
        <v/>
      </c>
    </row>
    <row r="3153" spans="1:13" ht="15">
      <c r="A3153" s="17"/>
      <c r="B3153" t="str">
        <f>IF($A3153="","",YEAR($A3153)*100+MONTH($A3153))</f>
        <v/>
      </c>
      <c r="D3153" t="str">
        <f>IF($C3153="","",VLOOKUP($C3153,Baux!$A:$K,2,FALSE))</f>
        <v/>
      </c>
      <c r="E3153" t="str">
        <f>IF($C3153="","",VLOOKUP(VLOOKUP($C3153,Baux!$A:$K,3,FALSE),Locataires!$A:$I,2,FALSE))</f>
        <v/>
      </c>
      <c r="F3153" t="str">
        <f>IF($C3153="","",VLOOKUP($C3153,Baux!$A:$K,8,FALSE))</f>
        <v/>
      </c>
      <c r="G3153" s="12" t="str">
        <f>IF(OR($A3153="",$F3153=""),"",DATE(YEAR($A3153),MONTH($A3153),$F3153))</f>
        <v/>
      </c>
      <c r="H3153" s="13" t="str">
        <f>IF($C3153="","",VLOOKUP($C3153,Baux!$A:$K,6,FALSE))</f>
        <v/>
      </c>
      <c r="I3153" s="13" t="str">
        <f>IF($C3153="","",VLOOKUP($C3153,Baux!$A:$K,7,FALSE))</f>
        <v/>
      </c>
      <c r="J3153" s="13" t="str">
        <f>IF($C3153="","",$H3153+$I3153)</f>
        <v/>
      </c>
      <c r="K3153" s="13" t="str">
        <f>IF($C3153="","",SUMIFS(Banque_Transactions!$E:$E,Banque_Transactions!$G:$G,$C3153&amp;"-"&amp;$B3153))</f>
        <v/>
      </c>
      <c r="L3153" s="13" t="str">
        <f>IF($C3153="","",$J3153-$K3153)</f>
        <v/>
      </c>
      <c r="M3153" t="str">
        <f>IF($C3153="","",IF($L3153&lt;=0,"Payé",IF($K3153=0,"Impayé","Partiel")))</f>
        <v/>
      </c>
    </row>
    <row r="3154" spans="1:13" ht="15">
      <c r="A3154" s="17"/>
      <c r="B3154" t="str">
        <f>IF($A3154="","",YEAR($A3154)*100+MONTH($A3154))</f>
        <v/>
      </c>
      <c r="D3154" t="str">
        <f>IF($C3154="","",VLOOKUP($C3154,Baux!$A:$K,2,FALSE))</f>
        <v/>
      </c>
      <c r="E3154" t="str">
        <f>IF($C3154="","",VLOOKUP(VLOOKUP($C3154,Baux!$A:$K,3,FALSE),Locataires!$A:$I,2,FALSE))</f>
        <v/>
      </c>
      <c r="F3154" t="str">
        <f>IF($C3154="","",VLOOKUP($C3154,Baux!$A:$K,8,FALSE))</f>
        <v/>
      </c>
      <c r="G3154" s="12" t="str">
        <f>IF(OR($A3154="",$F3154=""),"",DATE(YEAR($A3154),MONTH($A3154),$F3154))</f>
        <v/>
      </c>
      <c r="H3154" s="13" t="str">
        <f>IF($C3154="","",VLOOKUP($C3154,Baux!$A:$K,6,FALSE))</f>
        <v/>
      </c>
      <c r="I3154" s="13" t="str">
        <f>IF($C3154="","",VLOOKUP($C3154,Baux!$A:$K,7,FALSE))</f>
        <v/>
      </c>
      <c r="J3154" s="13" t="str">
        <f>IF($C3154="","",$H3154+$I3154)</f>
        <v/>
      </c>
      <c r="K3154" s="13" t="str">
        <f>IF($C3154="","",SUMIFS(Banque_Transactions!$E:$E,Banque_Transactions!$G:$G,$C3154&amp;"-"&amp;$B3154))</f>
        <v/>
      </c>
      <c r="L3154" s="13" t="str">
        <f>IF($C3154="","",$J3154-$K3154)</f>
        <v/>
      </c>
      <c r="M3154" t="str">
        <f>IF($C3154="","",IF($L3154&lt;=0,"Payé",IF($K3154=0,"Impayé","Partiel")))</f>
        <v/>
      </c>
    </row>
    <row r="3155" spans="1:13" ht="15">
      <c r="A3155" s="17"/>
      <c r="B3155" t="str">
        <f>IF($A3155="","",YEAR($A3155)*100+MONTH($A3155))</f>
        <v/>
      </c>
      <c r="D3155" t="str">
        <f>IF($C3155="","",VLOOKUP($C3155,Baux!$A:$K,2,FALSE))</f>
        <v/>
      </c>
      <c r="E3155" t="str">
        <f>IF($C3155="","",VLOOKUP(VLOOKUP($C3155,Baux!$A:$K,3,FALSE),Locataires!$A:$I,2,FALSE))</f>
        <v/>
      </c>
      <c r="F3155" t="str">
        <f>IF($C3155="","",VLOOKUP($C3155,Baux!$A:$K,8,FALSE))</f>
        <v/>
      </c>
      <c r="G3155" s="12" t="str">
        <f>IF(OR($A3155="",$F3155=""),"",DATE(YEAR($A3155),MONTH($A3155),$F3155))</f>
        <v/>
      </c>
      <c r="H3155" s="13" t="str">
        <f>IF($C3155="","",VLOOKUP($C3155,Baux!$A:$K,6,FALSE))</f>
        <v/>
      </c>
      <c r="I3155" s="13" t="str">
        <f>IF($C3155="","",VLOOKUP($C3155,Baux!$A:$K,7,FALSE))</f>
        <v/>
      </c>
      <c r="J3155" s="13" t="str">
        <f>IF($C3155="","",$H3155+$I3155)</f>
        <v/>
      </c>
      <c r="K3155" s="13" t="str">
        <f>IF($C3155="","",SUMIFS(Banque_Transactions!$E:$E,Banque_Transactions!$G:$G,$C3155&amp;"-"&amp;$B3155))</f>
        <v/>
      </c>
      <c r="L3155" s="13" t="str">
        <f>IF($C3155="","",$J3155-$K3155)</f>
        <v/>
      </c>
      <c r="M3155" t="str">
        <f>IF($C3155="","",IF($L3155&lt;=0,"Payé",IF($K3155=0,"Impayé","Partiel")))</f>
        <v/>
      </c>
    </row>
    <row r="3156" spans="1:13" ht="15">
      <c r="A3156" s="17"/>
      <c r="B3156" t="str">
        <f>IF($A3156="","",YEAR($A3156)*100+MONTH($A3156))</f>
        <v/>
      </c>
      <c r="D3156" t="str">
        <f>IF($C3156="","",VLOOKUP($C3156,Baux!$A:$K,2,FALSE))</f>
        <v/>
      </c>
      <c r="E3156" t="str">
        <f>IF($C3156="","",VLOOKUP(VLOOKUP($C3156,Baux!$A:$K,3,FALSE),Locataires!$A:$I,2,FALSE))</f>
        <v/>
      </c>
      <c r="F3156" t="str">
        <f>IF($C3156="","",VLOOKUP($C3156,Baux!$A:$K,8,FALSE))</f>
        <v/>
      </c>
      <c r="G3156" s="12" t="str">
        <f>IF(OR($A3156="",$F3156=""),"",DATE(YEAR($A3156),MONTH($A3156),$F3156))</f>
        <v/>
      </c>
      <c r="H3156" s="13" t="str">
        <f>IF($C3156="","",VLOOKUP($C3156,Baux!$A:$K,6,FALSE))</f>
        <v/>
      </c>
      <c r="I3156" s="13" t="str">
        <f>IF($C3156="","",VLOOKUP($C3156,Baux!$A:$K,7,FALSE))</f>
        <v/>
      </c>
      <c r="J3156" s="13" t="str">
        <f>IF($C3156="","",$H3156+$I3156)</f>
        <v/>
      </c>
      <c r="K3156" s="13" t="str">
        <f>IF($C3156="","",SUMIFS(Banque_Transactions!$E:$E,Banque_Transactions!$G:$G,$C3156&amp;"-"&amp;$B3156))</f>
        <v/>
      </c>
      <c r="L3156" s="13" t="str">
        <f>IF($C3156="","",$J3156-$K3156)</f>
        <v/>
      </c>
      <c r="M3156" t="str">
        <f>IF($C3156="","",IF($L3156&lt;=0,"Payé",IF($K3156=0,"Impayé","Partiel")))</f>
        <v/>
      </c>
    </row>
    <row r="3157" spans="1:13" ht="15">
      <c r="A3157" s="17"/>
      <c r="B3157" t="str">
        <f>IF($A3157="","",YEAR($A3157)*100+MONTH($A3157))</f>
        <v/>
      </c>
      <c r="D3157" t="str">
        <f>IF($C3157="","",VLOOKUP($C3157,Baux!$A:$K,2,FALSE))</f>
        <v/>
      </c>
      <c r="E3157" t="str">
        <f>IF($C3157="","",VLOOKUP(VLOOKUP($C3157,Baux!$A:$K,3,FALSE),Locataires!$A:$I,2,FALSE))</f>
        <v/>
      </c>
      <c r="F3157" t="str">
        <f>IF($C3157="","",VLOOKUP($C3157,Baux!$A:$K,8,FALSE))</f>
        <v/>
      </c>
      <c r="G3157" s="12" t="str">
        <f>IF(OR($A3157="",$F3157=""),"",DATE(YEAR($A3157),MONTH($A3157),$F3157))</f>
        <v/>
      </c>
      <c r="H3157" s="13" t="str">
        <f>IF($C3157="","",VLOOKUP($C3157,Baux!$A:$K,6,FALSE))</f>
        <v/>
      </c>
      <c r="I3157" s="13" t="str">
        <f>IF($C3157="","",VLOOKUP($C3157,Baux!$A:$K,7,FALSE))</f>
        <v/>
      </c>
      <c r="J3157" s="13" t="str">
        <f>IF($C3157="","",$H3157+$I3157)</f>
        <v/>
      </c>
      <c r="K3157" s="13" t="str">
        <f>IF($C3157="","",SUMIFS(Banque_Transactions!$E:$E,Banque_Transactions!$G:$G,$C3157&amp;"-"&amp;$B3157))</f>
        <v/>
      </c>
      <c r="L3157" s="13" t="str">
        <f>IF($C3157="","",$J3157-$K3157)</f>
        <v/>
      </c>
      <c r="M3157" t="str">
        <f>IF($C3157="","",IF($L3157&lt;=0,"Payé",IF($K3157=0,"Impayé","Partiel")))</f>
        <v/>
      </c>
    </row>
    <row r="3158" spans="1:13" ht="15">
      <c r="A3158" s="17"/>
      <c r="B3158" t="str">
        <f>IF($A3158="","",YEAR($A3158)*100+MONTH($A3158))</f>
        <v/>
      </c>
      <c r="D3158" t="str">
        <f>IF($C3158="","",VLOOKUP($C3158,Baux!$A:$K,2,FALSE))</f>
        <v/>
      </c>
      <c r="E3158" t="str">
        <f>IF($C3158="","",VLOOKUP(VLOOKUP($C3158,Baux!$A:$K,3,FALSE),Locataires!$A:$I,2,FALSE))</f>
        <v/>
      </c>
      <c r="F3158" t="str">
        <f>IF($C3158="","",VLOOKUP($C3158,Baux!$A:$K,8,FALSE))</f>
        <v/>
      </c>
      <c r="G3158" s="12" t="str">
        <f>IF(OR($A3158="",$F3158=""),"",DATE(YEAR($A3158),MONTH($A3158),$F3158))</f>
        <v/>
      </c>
      <c r="H3158" s="13" t="str">
        <f>IF($C3158="","",VLOOKUP($C3158,Baux!$A:$K,6,FALSE))</f>
        <v/>
      </c>
      <c r="I3158" s="13" t="str">
        <f>IF($C3158="","",VLOOKUP($C3158,Baux!$A:$K,7,FALSE))</f>
        <v/>
      </c>
      <c r="J3158" s="13" t="str">
        <f>IF($C3158="","",$H3158+$I3158)</f>
        <v/>
      </c>
      <c r="K3158" s="13" t="str">
        <f>IF($C3158="","",SUMIFS(Banque_Transactions!$E:$E,Banque_Transactions!$G:$G,$C3158&amp;"-"&amp;$B3158))</f>
        <v/>
      </c>
      <c r="L3158" s="13" t="str">
        <f>IF($C3158="","",$J3158-$K3158)</f>
        <v/>
      </c>
      <c r="M3158" t="str">
        <f>IF($C3158="","",IF($L3158&lt;=0,"Payé",IF($K3158=0,"Impayé","Partiel")))</f>
        <v/>
      </c>
    </row>
    <row r="3159" spans="1:13" ht="15">
      <c r="A3159" s="17"/>
      <c r="B3159" t="str">
        <f>IF($A3159="","",YEAR($A3159)*100+MONTH($A3159))</f>
        <v/>
      </c>
      <c r="D3159" t="str">
        <f>IF($C3159="","",VLOOKUP($C3159,Baux!$A:$K,2,FALSE))</f>
        <v/>
      </c>
      <c r="E3159" t="str">
        <f>IF($C3159="","",VLOOKUP(VLOOKUP($C3159,Baux!$A:$K,3,FALSE),Locataires!$A:$I,2,FALSE))</f>
        <v/>
      </c>
      <c r="F3159" t="str">
        <f>IF($C3159="","",VLOOKUP($C3159,Baux!$A:$K,8,FALSE))</f>
        <v/>
      </c>
      <c r="G3159" s="12" t="str">
        <f>IF(OR($A3159="",$F3159=""),"",DATE(YEAR($A3159),MONTH($A3159),$F3159))</f>
        <v/>
      </c>
      <c r="H3159" s="13" t="str">
        <f>IF($C3159="","",VLOOKUP($C3159,Baux!$A:$K,6,FALSE))</f>
        <v/>
      </c>
      <c r="I3159" s="13" t="str">
        <f>IF($C3159="","",VLOOKUP($C3159,Baux!$A:$K,7,FALSE))</f>
        <v/>
      </c>
      <c r="J3159" s="13" t="str">
        <f>IF($C3159="","",$H3159+$I3159)</f>
        <v/>
      </c>
      <c r="K3159" s="13" t="str">
        <f>IF($C3159="","",SUMIFS(Banque_Transactions!$E:$E,Banque_Transactions!$G:$G,$C3159&amp;"-"&amp;$B3159))</f>
        <v/>
      </c>
      <c r="L3159" s="13" t="str">
        <f>IF($C3159="","",$J3159-$K3159)</f>
        <v/>
      </c>
      <c r="M3159" t="str">
        <f>IF($C3159="","",IF($L3159&lt;=0,"Payé",IF($K3159=0,"Impayé","Partiel")))</f>
        <v/>
      </c>
    </row>
    <row r="3160" spans="1:13" ht="15">
      <c r="A3160" s="17"/>
      <c r="B3160" t="str">
        <f>IF($A3160="","",YEAR($A3160)*100+MONTH($A3160))</f>
        <v/>
      </c>
      <c r="D3160" t="str">
        <f>IF($C3160="","",VLOOKUP($C3160,Baux!$A:$K,2,FALSE))</f>
        <v/>
      </c>
      <c r="E3160" t="str">
        <f>IF($C3160="","",VLOOKUP(VLOOKUP($C3160,Baux!$A:$K,3,FALSE),Locataires!$A:$I,2,FALSE))</f>
        <v/>
      </c>
      <c r="F3160" t="str">
        <f>IF($C3160="","",VLOOKUP($C3160,Baux!$A:$K,8,FALSE))</f>
        <v/>
      </c>
      <c r="G3160" s="12" t="str">
        <f>IF(OR($A3160="",$F3160=""),"",DATE(YEAR($A3160),MONTH($A3160),$F3160))</f>
        <v/>
      </c>
      <c r="H3160" s="13" t="str">
        <f>IF($C3160="","",VLOOKUP($C3160,Baux!$A:$K,6,FALSE))</f>
        <v/>
      </c>
      <c r="I3160" s="13" t="str">
        <f>IF($C3160="","",VLOOKUP($C3160,Baux!$A:$K,7,FALSE))</f>
        <v/>
      </c>
      <c r="J3160" s="13" t="str">
        <f>IF($C3160="","",$H3160+$I3160)</f>
        <v/>
      </c>
      <c r="K3160" s="13" t="str">
        <f>IF($C3160="","",SUMIFS(Banque_Transactions!$E:$E,Banque_Transactions!$G:$G,$C3160&amp;"-"&amp;$B3160))</f>
        <v/>
      </c>
      <c r="L3160" s="13" t="str">
        <f>IF($C3160="","",$J3160-$K3160)</f>
        <v/>
      </c>
      <c r="M3160" t="str">
        <f>IF($C3160="","",IF($L3160&lt;=0,"Payé",IF($K3160=0,"Impayé","Partiel")))</f>
        <v/>
      </c>
    </row>
    <row r="3161" spans="1:13" ht="15">
      <c r="A3161" s="17"/>
      <c r="B3161" t="str">
        <f>IF($A3161="","",YEAR($A3161)*100+MONTH($A3161))</f>
        <v/>
      </c>
      <c r="D3161" t="str">
        <f>IF($C3161="","",VLOOKUP($C3161,Baux!$A:$K,2,FALSE))</f>
        <v/>
      </c>
      <c r="E3161" t="str">
        <f>IF($C3161="","",VLOOKUP(VLOOKUP($C3161,Baux!$A:$K,3,FALSE),Locataires!$A:$I,2,FALSE))</f>
        <v/>
      </c>
      <c r="F3161" t="str">
        <f>IF($C3161="","",VLOOKUP($C3161,Baux!$A:$K,8,FALSE))</f>
        <v/>
      </c>
      <c r="G3161" s="12" t="str">
        <f>IF(OR($A3161="",$F3161=""),"",DATE(YEAR($A3161),MONTH($A3161),$F3161))</f>
        <v/>
      </c>
      <c r="H3161" s="13" t="str">
        <f>IF($C3161="","",VLOOKUP($C3161,Baux!$A:$K,6,FALSE))</f>
        <v/>
      </c>
      <c r="I3161" s="13" t="str">
        <f>IF($C3161="","",VLOOKUP($C3161,Baux!$A:$K,7,FALSE))</f>
        <v/>
      </c>
      <c r="J3161" s="13" t="str">
        <f>IF($C3161="","",$H3161+$I3161)</f>
        <v/>
      </c>
      <c r="K3161" s="13" t="str">
        <f>IF($C3161="","",SUMIFS(Banque_Transactions!$E:$E,Banque_Transactions!$G:$G,$C3161&amp;"-"&amp;$B3161))</f>
        <v/>
      </c>
      <c r="L3161" s="13" t="str">
        <f>IF($C3161="","",$J3161-$K3161)</f>
        <v/>
      </c>
      <c r="M3161" t="str">
        <f>IF($C3161="","",IF($L3161&lt;=0,"Payé",IF($K3161=0,"Impayé","Partiel")))</f>
        <v/>
      </c>
    </row>
    <row r="3162" spans="1:13" ht="15">
      <c r="A3162" s="17"/>
      <c r="B3162" t="str">
        <f>IF($A3162="","",YEAR($A3162)*100+MONTH($A3162))</f>
        <v/>
      </c>
      <c r="D3162" t="str">
        <f>IF($C3162="","",VLOOKUP($C3162,Baux!$A:$K,2,FALSE))</f>
        <v/>
      </c>
      <c r="E3162" t="str">
        <f>IF($C3162="","",VLOOKUP(VLOOKUP($C3162,Baux!$A:$K,3,FALSE),Locataires!$A:$I,2,FALSE))</f>
        <v/>
      </c>
      <c r="F3162" t="str">
        <f>IF($C3162="","",VLOOKUP($C3162,Baux!$A:$K,8,FALSE))</f>
        <v/>
      </c>
      <c r="G3162" s="12" t="str">
        <f>IF(OR($A3162="",$F3162=""),"",DATE(YEAR($A3162),MONTH($A3162),$F3162))</f>
        <v/>
      </c>
      <c r="H3162" s="13" t="str">
        <f>IF($C3162="","",VLOOKUP($C3162,Baux!$A:$K,6,FALSE))</f>
        <v/>
      </c>
      <c r="I3162" s="13" t="str">
        <f>IF($C3162="","",VLOOKUP($C3162,Baux!$A:$K,7,FALSE))</f>
        <v/>
      </c>
      <c r="J3162" s="13" t="str">
        <f>IF($C3162="","",$H3162+$I3162)</f>
        <v/>
      </c>
      <c r="K3162" s="13" t="str">
        <f>IF($C3162="","",SUMIFS(Banque_Transactions!$E:$E,Banque_Transactions!$G:$G,$C3162&amp;"-"&amp;$B3162))</f>
        <v/>
      </c>
      <c r="L3162" s="13" t="str">
        <f>IF($C3162="","",$J3162-$K3162)</f>
        <v/>
      </c>
      <c r="M3162" t="str">
        <f>IF($C3162="","",IF($L3162&lt;=0,"Payé",IF($K3162=0,"Impayé","Partiel")))</f>
        <v/>
      </c>
    </row>
    <row r="3163" spans="1:13" ht="15">
      <c r="A3163" s="17"/>
      <c r="B3163" t="str">
        <f>IF($A3163="","",YEAR($A3163)*100+MONTH($A3163))</f>
        <v/>
      </c>
      <c r="D3163" t="str">
        <f>IF($C3163="","",VLOOKUP($C3163,Baux!$A:$K,2,FALSE))</f>
        <v/>
      </c>
      <c r="E3163" t="str">
        <f>IF($C3163="","",VLOOKUP(VLOOKUP($C3163,Baux!$A:$K,3,FALSE),Locataires!$A:$I,2,FALSE))</f>
        <v/>
      </c>
      <c r="F3163" t="str">
        <f>IF($C3163="","",VLOOKUP($C3163,Baux!$A:$K,8,FALSE))</f>
        <v/>
      </c>
      <c r="G3163" s="12" t="str">
        <f>IF(OR($A3163="",$F3163=""),"",DATE(YEAR($A3163),MONTH($A3163),$F3163))</f>
        <v/>
      </c>
      <c r="H3163" s="13" t="str">
        <f>IF($C3163="","",VLOOKUP($C3163,Baux!$A:$K,6,FALSE))</f>
        <v/>
      </c>
      <c r="I3163" s="13" t="str">
        <f>IF($C3163="","",VLOOKUP($C3163,Baux!$A:$K,7,FALSE))</f>
        <v/>
      </c>
      <c r="J3163" s="13" t="str">
        <f>IF($C3163="","",$H3163+$I3163)</f>
        <v/>
      </c>
      <c r="K3163" s="13" t="str">
        <f>IF($C3163="","",SUMIFS(Banque_Transactions!$E:$E,Banque_Transactions!$G:$G,$C3163&amp;"-"&amp;$B3163))</f>
        <v/>
      </c>
      <c r="L3163" s="13" t="str">
        <f>IF($C3163="","",$J3163-$K3163)</f>
        <v/>
      </c>
      <c r="M3163" t="str">
        <f>IF($C3163="","",IF($L3163&lt;=0,"Payé",IF($K3163=0,"Impayé","Partiel")))</f>
        <v/>
      </c>
    </row>
    <row r="3164" spans="1:13" ht="15">
      <c r="A3164" s="17"/>
      <c r="B3164" t="str">
        <f>IF($A3164="","",YEAR($A3164)*100+MONTH($A3164))</f>
        <v/>
      </c>
      <c r="D3164" t="str">
        <f>IF($C3164="","",VLOOKUP($C3164,Baux!$A:$K,2,FALSE))</f>
        <v/>
      </c>
      <c r="E3164" t="str">
        <f>IF($C3164="","",VLOOKUP(VLOOKUP($C3164,Baux!$A:$K,3,FALSE),Locataires!$A:$I,2,FALSE))</f>
        <v/>
      </c>
      <c r="F3164" t="str">
        <f>IF($C3164="","",VLOOKUP($C3164,Baux!$A:$K,8,FALSE))</f>
        <v/>
      </c>
      <c r="G3164" s="12" t="str">
        <f>IF(OR($A3164="",$F3164=""),"",DATE(YEAR($A3164),MONTH($A3164),$F3164))</f>
        <v/>
      </c>
      <c r="H3164" s="13" t="str">
        <f>IF($C3164="","",VLOOKUP($C3164,Baux!$A:$K,6,FALSE))</f>
        <v/>
      </c>
      <c r="I3164" s="13" t="str">
        <f>IF($C3164="","",VLOOKUP($C3164,Baux!$A:$K,7,FALSE))</f>
        <v/>
      </c>
      <c r="J3164" s="13" t="str">
        <f>IF($C3164="","",$H3164+$I3164)</f>
        <v/>
      </c>
      <c r="K3164" s="13" t="str">
        <f>IF($C3164="","",SUMIFS(Banque_Transactions!$E:$E,Banque_Transactions!$G:$G,$C3164&amp;"-"&amp;$B3164))</f>
        <v/>
      </c>
      <c r="L3164" s="13" t="str">
        <f>IF($C3164="","",$J3164-$K3164)</f>
        <v/>
      </c>
      <c r="M3164" t="str">
        <f>IF($C3164="","",IF($L3164&lt;=0,"Payé",IF($K3164=0,"Impayé","Partiel")))</f>
        <v/>
      </c>
    </row>
    <row r="3165" spans="1:13" ht="15">
      <c r="A3165" s="17"/>
      <c r="B3165" t="str">
        <f>IF($A3165="","",YEAR($A3165)*100+MONTH($A3165))</f>
        <v/>
      </c>
      <c r="D3165" t="str">
        <f>IF($C3165="","",VLOOKUP($C3165,Baux!$A:$K,2,FALSE))</f>
        <v/>
      </c>
      <c r="E3165" t="str">
        <f>IF($C3165="","",VLOOKUP(VLOOKUP($C3165,Baux!$A:$K,3,FALSE),Locataires!$A:$I,2,FALSE))</f>
        <v/>
      </c>
      <c r="F3165" t="str">
        <f>IF($C3165="","",VLOOKUP($C3165,Baux!$A:$K,8,FALSE))</f>
        <v/>
      </c>
      <c r="G3165" s="12" t="str">
        <f>IF(OR($A3165="",$F3165=""),"",DATE(YEAR($A3165),MONTH($A3165),$F3165))</f>
        <v/>
      </c>
      <c r="H3165" s="13" t="str">
        <f>IF($C3165="","",VLOOKUP($C3165,Baux!$A:$K,6,FALSE))</f>
        <v/>
      </c>
      <c r="I3165" s="13" t="str">
        <f>IF($C3165="","",VLOOKUP($C3165,Baux!$A:$K,7,FALSE))</f>
        <v/>
      </c>
      <c r="J3165" s="13" t="str">
        <f>IF($C3165="","",$H3165+$I3165)</f>
        <v/>
      </c>
      <c r="K3165" s="13" t="str">
        <f>IF($C3165="","",SUMIFS(Banque_Transactions!$E:$E,Banque_Transactions!$G:$G,$C3165&amp;"-"&amp;$B3165))</f>
        <v/>
      </c>
      <c r="L3165" s="13" t="str">
        <f>IF($C3165="","",$J3165-$K3165)</f>
        <v/>
      </c>
      <c r="M3165" t="str">
        <f>IF($C3165="","",IF($L3165&lt;=0,"Payé",IF($K3165=0,"Impayé","Partiel")))</f>
        <v/>
      </c>
    </row>
    <row r="3166" spans="1:13" ht="15">
      <c r="A3166" s="17"/>
      <c r="B3166" t="str">
        <f>IF($A3166="","",YEAR($A3166)*100+MONTH($A3166))</f>
        <v/>
      </c>
      <c r="D3166" t="str">
        <f>IF($C3166="","",VLOOKUP($C3166,Baux!$A:$K,2,FALSE))</f>
        <v/>
      </c>
      <c r="E3166" t="str">
        <f>IF($C3166="","",VLOOKUP(VLOOKUP($C3166,Baux!$A:$K,3,FALSE),Locataires!$A:$I,2,FALSE))</f>
        <v/>
      </c>
      <c r="F3166" t="str">
        <f>IF($C3166="","",VLOOKUP($C3166,Baux!$A:$K,8,FALSE))</f>
        <v/>
      </c>
      <c r="G3166" s="12" t="str">
        <f>IF(OR($A3166="",$F3166=""),"",DATE(YEAR($A3166),MONTH($A3166),$F3166))</f>
        <v/>
      </c>
      <c r="H3166" s="13" t="str">
        <f>IF($C3166="","",VLOOKUP($C3166,Baux!$A:$K,6,FALSE))</f>
        <v/>
      </c>
      <c r="I3166" s="13" t="str">
        <f>IF($C3166="","",VLOOKUP($C3166,Baux!$A:$K,7,FALSE))</f>
        <v/>
      </c>
      <c r="J3166" s="13" t="str">
        <f>IF($C3166="","",$H3166+$I3166)</f>
        <v/>
      </c>
      <c r="K3166" s="13" t="str">
        <f>IF($C3166="","",SUMIFS(Banque_Transactions!$E:$E,Banque_Transactions!$G:$G,$C3166&amp;"-"&amp;$B3166))</f>
        <v/>
      </c>
      <c r="L3166" s="13" t="str">
        <f>IF($C3166="","",$J3166-$K3166)</f>
        <v/>
      </c>
      <c r="M3166" t="str">
        <f>IF($C3166="","",IF($L3166&lt;=0,"Payé",IF($K3166=0,"Impayé","Partiel")))</f>
        <v/>
      </c>
    </row>
    <row r="3167" spans="1:13" ht="15">
      <c r="A3167" s="17"/>
      <c r="B3167" t="str">
        <f>IF($A3167="","",YEAR($A3167)*100+MONTH($A3167))</f>
        <v/>
      </c>
      <c r="D3167" t="str">
        <f>IF($C3167="","",VLOOKUP($C3167,Baux!$A:$K,2,FALSE))</f>
        <v/>
      </c>
      <c r="E3167" t="str">
        <f>IF($C3167="","",VLOOKUP(VLOOKUP($C3167,Baux!$A:$K,3,FALSE),Locataires!$A:$I,2,FALSE))</f>
        <v/>
      </c>
      <c r="F3167" t="str">
        <f>IF($C3167="","",VLOOKUP($C3167,Baux!$A:$K,8,FALSE))</f>
        <v/>
      </c>
      <c r="G3167" s="12" t="str">
        <f>IF(OR($A3167="",$F3167=""),"",DATE(YEAR($A3167),MONTH($A3167),$F3167))</f>
        <v/>
      </c>
      <c r="H3167" s="13" t="str">
        <f>IF($C3167="","",VLOOKUP($C3167,Baux!$A:$K,6,FALSE))</f>
        <v/>
      </c>
      <c r="I3167" s="13" t="str">
        <f>IF($C3167="","",VLOOKUP($C3167,Baux!$A:$K,7,FALSE))</f>
        <v/>
      </c>
      <c r="J3167" s="13" t="str">
        <f>IF($C3167="","",$H3167+$I3167)</f>
        <v/>
      </c>
      <c r="K3167" s="13" t="str">
        <f>IF($C3167="","",SUMIFS(Banque_Transactions!$E:$E,Banque_Transactions!$G:$G,$C3167&amp;"-"&amp;$B3167))</f>
        <v/>
      </c>
      <c r="L3167" s="13" t="str">
        <f>IF($C3167="","",$J3167-$K3167)</f>
        <v/>
      </c>
      <c r="M3167" t="str">
        <f>IF($C3167="","",IF($L3167&lt;=0,"Payé",IF($K3167=0,"Impayé","Partiel")))</f>
        <v/>
      </c>
    </row>
    <row r="3168" spans="1:13" ht="15">
      <c r="A3168" s="17"/>
      <c r="B3168" t="str">
        <f>IF($A3168="","",YEAR($A3168)*100+MONTH($A3168))</f>
        <v/>
      </c>
      <c r="D3168" t="str">
        <f>IF($C3168="","",VLOOKUP($C3168,Baux!$A:$K,2,FALSE))</f>
        <v/>
      </c>
      <c r="E3168" t="str">
        <f>IF($C3168="","",VLOOKUP(VLOOKUP($C3168,Baux!$A:$K,3,FALSE),Locataires!$A:$I,2,FALSE))</f>
        <v/>
      </c>
      <c r="F3168" t="str">
        <f>IF($C3168="","",VLOOKUP($C3168,Baux!$A:$K,8,FALSE))</f>
        <v/>
      </c>
      <c r="G3168" s="12" t="str">
        <f>IF(OR($A3168="",$F3168=""),"",DATE(YEAR($A3168),MONTH($A3168),$F3168))</f>
        <v/>
      </c>
      <c r="H3168" s="13" t="str">
        <f>IF($C3168="","",VLOOKUP($C3168,Baux!$A:$K,6,FALSE))</f>
        <v/>
      </c>
      <c r="I3168" s="13" t="str">
        <f>IF($C3168="","",VLOOKUP($C3168,Baux!$A:$K,7,FALSE))</f>
        <v/>
      </c>
      <c r="J3168" s="13" t="str">
        <f>IF($C3168="","",$H3168+$I3168)</f>
        <v/>
      </c>
      <c r="K3168" s="13" t="str">
        <f>IF($C3168="","",SUMIFS(Banque_Transactions!$E:$E,Banque_Transactions!$G:$G,$C3168&amp;"-"&amp;$B3168))</f>
        <v/>
      </c>
      <c r="L3168" s="13" t="str">
        <f>IF($C3168="","",$J3168-$K3168)</f>
        <v/>
      </c>
      <c r="M3168" t="str">
        <f>IF($C3168="","",IF($L3168&lt;=0,"Payé",IF($K3168=0,"Impayé","Partiel")))</f>
        <v/>
      </c>
    </row>
    <row r="3169" spans="1:13" ht="15">
      <c r="A3169" s="17"/>
      <c r="B3169" t="str">
        <f>IF($A3169="","",YEAR($A3169)*100+MONTH($A3169))</f>
        <v/>
      </c>
      <c r="D3169" t="str">
        <f>IF($C3169="","",VLOOKUP($C3169,Baux!$A:$K,2,FALSE))</f>
        <v/>
      </c>
      <c r="E3169" t="str">
        <f>IF($C3169="","",VLOOKUP(VLOOKUP($C3169,Baux!$A:$K,3,FALSE),Locataires!$A:$I,2,FALSE))</f>
        <v/>
      </c>
      <c r="F3169" t="str">
        <f>IF($C3169="","",VLOOKUP($C3169,Baux!$A:$K,8,FALSE))</f>
        <v/>
      </c>
      <c r="G3169" s="12" t="str">
        <f>IF(OR($A3169="",$F3169=""),"",DATE(YEAR($A3169),MONTH($A3169),$F3169))</f>
        <v/>
      </c>
      <c r="H3169" s="13" t="str">
        <f>IF($C3169="","",VLOOKUP($C3169,Baux!$A:$K,6,FALSE))</f>
        <v/>
      </c>
      <c r="I3169" s="13" t="str">
        <f>IF($C3169="","",VLOOKUP($C3169,Baux!$A:$K,7,FALSE))</f>
        <v/>
      </c>
      <c r="J3169" s="13" t="str">
        <f>IF($C3169="","",$H3169+$I3169)</f>
        <v/>
      </c>
      <c r="K3169" s="13" t="str">
        <f>IF($C3169="","",SUMIFS(Banque_Transactions!$E:$E,Banque_Transactions!$G:$G,$C3169&amp;"-"&amp;$B3169))</f>
        <v/>
      </c>
      <c r="L3169" s="13" t="str">
        <f>IF($C3169="","",$J3169-$K3169)</f>
        <v/>
      </c>
      <c r="M3169" t="str">
        <f>IF($C3169="","",IF($L3169&lt;=0,"Payé",IF($K3169=0,"Impayé","Partiel")))</f>
        <v/>
      </c>
    </row>
    <row r="3170" spans="1:13" ht="15">
      <c r="A3170" s="17"/>
      <c r="B3170" t="str">
        <f>IF($A3170="","",YEAR($A3170)*100+MONTH($A3170))</f>
        <v/>
      </c>
      <c r="D3170" t="str">
        <f>IF($C3170="","",VLOOKUP($C3170,Baux!$A:$K,2,FALSE))</f>
        <v/>
      </c>
      <c r="E3170" t="str">
        <f>IF($C3170="","",VLOOKUP(VLOOKUP($C3170,Baux!$A:$K,3,FALSE),Locataires!$A:$I,2,FALSE))</f>
        <v/>
      </c>
      <c r="F3170" t="str">
        <f>IF($C3170="","",VLOOKUP($C3170,Baux!$A:$K,8,FALSE))</f>
        <v/>
      </c>
      <c r="G3170" s="12" t="str">
        <f>IF(OR($A3170="",$F3170=""),"",DATE(YEAR($A3170),MONTH($A3170),$F3170))</f>
        <v/>
      </c>
      <c r="H3170" s="13" t="str">
        <f>IF($C3170="","",VLOOKUP($C3170,Baux!$A:$K,6,FALSE))</f>
        <v/>
      </c>
      <c r="I3170" s="13" t="str">
        <f>IF($C3170="","",VLOOKUP($C3170,Baux!$A:$K,7,FALSE))</f>
        <v/>
      </c>
      <c r="J3170" s="13" t="str">
        <f>IF($C3170="","",$H3170+$I3170)</f>
        <v/>
      </c>
      <c r="K3170" s="13" t="str">
        <f>IF($C3170="","",SUMIFS(Banque_Transactions!$E:$E,Banque_Transactions!$G:$G,$C3170&amp;"-"&amp;$B3170))</f>
        <v/>
      </c>
      <c r="L3170" s="13" t="str">
        <f>IF($C3170="","",$J3170-$K3170)</f>
        <v/>
      </c>
      <c r="M3170" t="str">
        <f>IF($C3170="","",IF($L3170&lt;=0,"Payé",IF($K3170=0,"Impayé","Partiel")))</f>
        <v/>
      </c>
    </row>
    <row r="3171" spans="1:13" ht="15">
      <c r="A3171" s="17"/>
      <c r="B3171" t="str">
        <f>IF($A3171="","",YEAR($A3171)*100+MONTH($A3171))</f>
        <v/>
      </c>
      <c r="D3171" t="str">
        <f>IF($C3171="","",VLOOKUP($C3171,Baux!$A:$K,2,FALSE))</f>
        <v/>
      </c>
      <c r="E3171" t="str">
        <f>IF($C3171="","",VLOOKUP(VLOOKUP($C3171,Baux!$A:$K,3,FALSE),Locataires!$A:$I,2,FALSE))</f>
        <v/>
      </c>
      <c r="F3171" t="str">
        <f>IF($C3171="","",VLOOKUP($C3171,Baux!$A:$K,8,FALSE))</f>
        <v/>
      </c>
      <c r="G3171" s="12" t="str">
        <f>IF(OR($A3171="",$F3171=""),"",DATE(YEAR($A3171),MONTH($A3171),$F3171))</f>
        <v/>
      </c>
      <c r="H3171" s="13" t="str">
        <f>IF($C3171="","",VLOOKUP($C3171,Baux!$A:$K,6,FALSE))</f>
        <v/>
      </c>
      <c r="I3171" s="13" t="str">
        <f>IF($C3171="","",VLOOKUP($C3171,Baux!$A:$K,7,FALSE))</f>
        <v/>
      </c>
      <c r="J3171" s="13" t="str">
        <f>IF($C3171="","",$H3171+$I3171)</f>
        <v/>
      </c>
      <c r="K3171" s="13" t="str">
        <f>IF($C3171="","",SUMIFS(Banque_Transactions!$E:$E,Banque_Transactions!$G:$G,$C3171&amp;"-"&amp;$B3171))</f>
        <v/>
      </c>
      <c r="L3171" s="13" t="str">
        <f>IF($C3171="","",$J3171-$K3171)</f>
        <v/>
      </c>
      <c r="M3171" t="str">
        <f>IF($C3171="","",IF($L3171&lt;=0,"Payé",IF($K3171=0,"Impayé","Partiel")))</f>
        <v/>
      </c>
    </row>
    <row r="3172" spans="1:13" ht="15">
      <c r="A3172" s="17"/>
      <c r="B3172" t="str">
        <f>IF($A3172="","",YEAR($A3172)*100+MONTH($A3172))</f>
        <v/>
      </c>
      <c r="D3172" t="str">
        <f>IF($C3172="","",VLOOKUP($C3172,Baux!$A:$K,2,FALSE))</f>
        <v/>
      </c>
      <c r="E3172" t="str">
        <f>IF($C3172="","",VLOOKUP(VLOOKUP($C3172,Baux!$A:$K,3,FALSE),Locataires!$A:$I,2,FALSE))</f>
        <v/>
      </c>
      <c r="F3172" t="str">
        <f>IF($C3172="","",VLOOKUP($C3172,Baux!$A:$K,8,FALSE))</f>
        <v/>
      </c>
      <c r="G3172" s="12" t="str">
        <f>IF(OR($A3172="",$F3172=""),"",DATE(YEAR($A3172),MONTH($A3172),$F3172))</f>
        <v/>
      </c>
      <c r="H3172" s="13" t="str">
        <f>IF($C3172="","",VLOOKUP($C3172,Baux!$A:$K,6,FALSE))</f>
        <v/>
      </c>
      <c r="I3172" s="13" t="str">
        <f>IF($C3172="","",VLOOKUP($C3172,Baux!$A:$K,7,FALSE))</f>
        <v/>
      </c>
      <c r="J3172" s="13" t="str">
        <f>IF($C3172="","",$H3172+$I3172)</f>
        <v/>
      </c>
      <c r="K3172" s="13" t="str">
        <f>IF($C3172="","",SUMIFS(Banque_Transactions!$E:$E,Banque_Transactions!$G:$G,$C3172&amp;"-"&amp;$B3172))</f>
        <v/>
      </c>
      <c r="L3172" s="13" t="str">
        <f>IF($C3172="","",$J3172-$K3172)</f>
        <v/>
      </c>
      <c r="M3172" t="str">
        <f>IF($C3172="","",IF($L3172&lt;=0,"Payé",IF($K3172=0,"Impayé","Partiel")))</f>
        <v/>
      </c>
    </row>
    <row r="3173" spans="1:13" ht="15">
      <c r="A3173" s="17"/>
      <c r="B3173" t="str">
        <f>IF($A3173="","",YEAR($A3173)*100+MONTH($A3173))</f>
        <v/>
      </c>
      <c r="D3173" t="str">
        <f>IF($C3173="","",VLOOKUP($C3173,Baux!$A:$K,2,FALSE))</f>
        <v/>
      </c>
      <c r="E3173" t="str">
        <f>IF($C3173="","",VLOOKUP(VLOOKUP($C3173,Baux!$A:$K,3,FALSE),Locataires!$A:$I,2,FALSE))</f>
        <v/>
      </c>
      <c r="F3173" t="str">
        <f>IF($C3173="","",VLOOKUP($C3173,Baux!$A:$K,8,FALSE))</f>
        <v/>
      </c>
      <c r="G3173" s="12" t="str">
        <f>IF(OR($A3173="",$F3173=""),"",DATE(YEAR($A3173),MONTH($A3173),$F3173))</f>
        <v/>
      </c>
      <c r="H3173" s="13" t="str">
        <f>IF($C3173="","",VLOOKUP($C3173,Baux!$A:$K,6,FALSE))</f>
        <v/>
      </c>
      <c r="I3173" s="13" t="str">
        <f>IF($C3173="","",VLOOKUP($C3173,Baux!$A:$K,7,FALSE))</f>
        <v/>
      </c>
      <c r="J3173" s="13" t="str">
        <f>IF($C3173="","",$H3173+$I3173)</f>
        <v/>
      </c>
      <c r="K3173" s="13" t="str">
        <f>IF($C3173="","",SUMIFS(Banque_Transactions!$E:$E,Banque_Transactions!$G:$G,$C3173&amp;"-"&amp;$B3173))</f>
        <v/>
      </c>
      <c r="L3173" s="13" t="str">
        <f>IF($C3173="","",$J3173-$K3173)</f>
        <v/>
      </c>
      <c r="M3173" t="str">
        <f>IF($C3173="","",IF($L3173&lt;=0,"Payé",IF($K3173=0,"Impayé","Partiel")))</f>
        <v/>
      </c>
    </row>
    <row r="3174" spans="1:13" ht="15">
      <c r="A3174" s="17"/>
      <c r="B3174" t="str">
        <f>IF($A3174="","",YEAR($A3174)*100+MONTH($A3174))</f>
        <v/>
      </c>
      <c r="D3174" t="str">
        <f>IF($C3174="","",VLOOKUP($C3174,Baux!$A:$K,2,FALSE))</f>
        <v/>
      </c>
      <c r="E3174" t="str">
        <f>IF($C3174="","",VLOOKUP(VLOOKUP($C3174,Baux!$A:$K,3,FALSE),Locataires!$A:$I,2,FALSE))</f>
        <v/>
      </c>
      <c r="F3174" t="str">
        <f>IF($C3174="","",VLOOKUP($C3174,Baux!$A:$K,8,FALSE))</f>
        <v/>
      </c>
      <c r="G3174" s="12" t="str">
        <f>IF(OR($A3174="",$F3174=""),"",DATE(YEAR($A3174),MONTH($A3174),$F3174))</f>
        <v/>
      </c>
      <c r="H3174" s="13" t="str">
        <f>IF($C3174="","",VLOOKUP($C3174,Baux!$A:$K,6,FALSE))</f>
        <v/>
      </c>
      <c r="I3174" s="13" t="str">
        <f>IF($C3174="","",VLOOKUP($C3174,Baux!$A:$K,7,FALSE))</f>
        <v/>
      </c>
      <c r="J3174" s="13" t="str">
        <f>IF($C3174="","",$H3174+$I3174)</f>
        <v/>
      </c>
      <c r="K3174" s="13" t="str">
        <f>IF($C3174="","",SUMIFS(Banque_Transactions!$E:$E,Banque_Transactions!$G:$G,$C3174&amp;"-"&amp;$B3174))</f>
        <v/>
      </c>
      <c r="L3174" s="13" t="str">
        <f>IF($C3174="","",$J3174-$K3174)</f>
        <v/>
      </c>
      <c r="M3174" t="str">
        <f>IF($C3174="","",IF($L3174&lt;=0,"Payé",IF($K3174=0,"Impayé","Partiel")))</f>
        <v/>
      </c>
    </row>
    <row r="3175" spans="1:13" ht="15">
      <c r="A3175" s="17"/>
      <c r="B3175" t="str">
        <f>IF($A3175="","",YEAR($A3175)*100+MONTH($A3175))</f>
        <v/>
      </c>
      <c r="D3175" t="str">
        <f>IF($C3175="","",VLOOKUP($C3175,Baux!$A:$K,2,FALSE))</f>
        <v/>
      </c>
      <c r="E3175" t="str">
        <f>IF($C3175="","",VLOOKUP(VLOOKUP($C3175,Baux!$A:$K,3,FALSE),Locataires!$A:$I,2,FALSE))</f>
        <v/>
      </c>
      <c r="F3175" t="str">
        <f>IF($C3175="","",VLOOKUP($C3175,Baux!$A:$K,8,FALSE))</f>
        <v/>
      </c>
      <c r="G3175" s="12" t="str">
        <f>IF(OR($A3175="",$F3175=""),"",DATE(YEAR($A3175),MONTH($A3175),$F3175))</f>
        <v/>
      </c>
      <c r="H3175" s="13" t="str">
        <f>IF($C3175="","",VLOOKUP($C3175,Baux!$A:$K,6,FALSE))</f>
        <v/>
      </c>
      <c r="I3175" s="13" t="str">
        <f>IF($C3175="","",VLOOKUP($C3175,Baux!$A:$K,7,FALSE))</f>
        <v/>
      </c>
      <c r="J3175" s="13" t="str">
        <f>IF($C3175="","",$H3175+$I3175)</f>
        <v/>
      </c>
      <c r="K3175" s="13" t="str">
        <f>IF($C3175="","",SUMIFS(Banque_Transactions!$E:$E,Banque_Transactions!$G:$G,$C3175&amp;"-"&amp;$B3175))</f>
        <v/>
      </c>
      <c r="L3175" s="13" t="str">
        <f>IF($C3175="","",$J3175-$K3175)</f>
        <v/>
      </c>
      <c r="M3175" t="str">
        <f>IF($C3175="","",IF($L3175&lt;=0,"Payé",IF($K3175=0,"Impayé","Partiel")))</f>
        <v/>
      </c>
    </row>
    <row r="3176" spans="1:13" ht="15">
      <c r="A3176" s="17"/>
      <c r="B3176" t="str">
        <f>IF($A3176="","",YEAR($A3176)*100+MONTH($A3176))</f>
        <v/>
      </c>
      <c r="D3176" t="str">
        <f>IF($C3176="","",VLOOKUP($C3176,Baux!$A:$K,2,FALSE))</f>
        <v/>
      </c>
      <c r="E3176" t="str">
        <f>IF($C3176="","",VLOOKUP(VLOOKUP($C3176,Baux!$A:$K,3,FALSE),Locataires!$A:$I,2,FALSE))</f>
        <v/>
      </c>
      <c r="F3176" t="str">
        <f>IF($C3176="","",VLOOKUP($C3176,Baux!$A:$K,8,FALSE))</f>
        <v/>
      </c>
      <c r="G3176" s="12" t="str">
        <f>IF(OR($A3176="",$F3176=""),"",DATE(YEAR($A3176),MONTH($A3176),$F3176))</f>
        <v/>
      </c>
      <c r="H3176" s="13" t="str">
        <f>IF($C3176="","",VLOOKUP($C3176,Baux!$A:$K,6,FALSE))</f>
        <v/>
      </c>
      <c r="I3176" s="13" t="str">
        <f>IF($C3176="","",VLOOKUP($C3176,Baux!$A:$K,7,FALSE))</f>
        <v/>
      </c>
      <c r="J3176" s="13" t="str">
        <f>IF($C3176="","",$H3176+$I3176)</f>
        <v/>
      </c>
      <c r="K3176" s="13" t="str">
        <f>IF($C3176="","",SUMIFS(Banque_Transactions!$E:$E,Banque_Transactions!$G:$G,$C3176&amp;"-"&amp;$B3176))</f>
        <v/>
      </c>
      <c r="L3176" s="13" t="str">
        <f>IF($C3176="","",$J3176-$K3176)</f>
        <v/>
      </c>
      <c r="M3176" t="str">
        <f>IF($C3176="","",IF($L3176&lt;=0,"Payé",IF($K3176=0,"Impayé","Partiel")))</f>
        <v/>
      </c>
    </row>
    <row r="3177" spans="1:13" ht="15">
      <c r="A3177" s="17"/>
      <c r="B3177" t="str">
        <f>IF($A3177="","",YEAR($A3177)*100+MONTH($A3177))</f>
        <v/>
      </c>
      <c r="D3177" t="str">
        <f>IF($C3177="","",VLOOKUP($C3177,Baux!$A:$K,2,FALSE))</f>
        <v/>
      </c>
      <c r="E3177" t="str">
        <f>IF($C3177="","",VLOOKUP(VLOOKUP($C3177,Baux!$A:$K,3,FALSE),Locataires!$A:$I,2,FALSE))</f>
        <v/>
      </c>
      <c r="F3177" t="str">
        <f>IF($C3177="","",VLOOKUP($C3177,Baux!$A:$K,8,FALSE))</f>
        <v/>
      </c>
      <c r="G3177" s="12" t="str">
        <f>IF(OR($A3177="",$F3177=""),"",DATE(YEAR($A3177),MONTH($A3177),$F3177))</f>
        <v/>
      </c>
      <c r="H3177" s="13" t="str">
        <f>IF($C3177="","",VLOOKUP($C3177,Baux!$A:$K,6,FALSE))</f>
        <v/>
      </c>
      <c r="I3177" s="13" t="str">
        <f>IF($C3177="","",VLOOKUP($C3177,Baux!$A:$K,7,FALSE))</f>
        <v/>
      </c>
      <c r="J3177" s="13" t="str">
        <f>IF($C3177="","",$H3177+$I3177)</f>
        <v/>
      </c>
      <c r="K3177" s="13" t="str">
        <f>IF($C3177="","",SUMIFS(Banque_Transactions!$E:$E,Banque_Transactions!$G:$G,$C3177&amp;"-"&amp;$B3177))</f>
        <v/>
      </c>
      <c r="L3177" s="13" t="str">
        <f>IF($C3177="","",$J3177-$K3177)</f>
        <v/>
      </c>
      <c r="M3177" t="str">
        <f>IF($C3177="","",IF($L3177&lt;=0,"Payé",IF($K3177=0,"Impayé","Partiel")))</f>
        <v/>
      </c>
    </row>
    <row r="3178" spans="1:13" ht="15">
      <c r="A3178" s="17"/>
      <c r="B3178" t="str">
        <f>IF($A3178="","",YEAR($A3178)*100+MONTH($A3178))</f>
        <v/>
      </c>
      <c r="D3178" t="str">
        <f>IF($C3178="","",VLOOKUP($C3178,Baux!$A:$K,2,FALSE))</f>
        <v/>
      </c>
      <c r="E3178" t="str">
        <f>IF($C3178="","",VLOOKUP(VLOOKUP($C3178,Baux!$A:$K,3,FALSE),Locataires!$A:$I,2,FALSE))</f>
        <v/>
      </c>
      <c r="F3178" t="str">
        <f>IF($C3178="","",VLOOKUP($C3178,Baux!$A:$K,8,FALSE))</f>
        <v/>
      </c>
      <c r="G3178" s="12" t="str">
        <f>IF(OR($A3178="",$F3178=""),"",DATE(YEAR($A3178),MONTH($A3178),$F3178))</f>
        <v/>
      </c>
      <c r="H3178" s="13" t="str">
        <f>IF($C3178="","",VLOOKUP($C3178,Baux!$A:$K,6,FALSE))</f>
        <v/>
      </c>
      <c r="I3178" s="13" t="str">
        <f>IF($C3178="","",VLOOKUP($C3178,Baux!$A:$K,7,FALSE))</f>
        <v/>
      </c>
      <c r="J3178" s="13" t="str">
        <f>IF($C3178="","",$H3178+$I3178)</f>
        <v/>
      </c>
      <c r="K3178" s="13" t="str">
        <f>IF($C3178="","",SUMIFS(Banque_Transactions!$E:$E,Banque_Transactions!$G:$G,$C3178&amp;"-"&amp;$B3178))</f>
        <v/>
      </c>
      <c r="L3178" s="13" t="str">
        <f>IF($C3178="","",$J3178-$K3178)</f>
        <v/>
      </c>
      <c r="M3178" t="str">
        <f>IF($C3178="","",IF($L3178&lt;=0,"Payé",IF($K3178=0,"Impayé","Partiel")))</f>
        <v/>
      </c>
    </row>
    <row r="3179" spans="1:13" ht="15">
      <c r="A3179" s="17"/>
      <c r="B3179" t="str">
        <f>IF($A3179="","",YEAR($A3179)*100+MONTH($A3179))</f>
        <v/>
      </c>
      <c r="D3179" t="str">
        <f>IF($C3179="","",VLOOKUP($C3179,Baux!$A:$K,2,FALSE))</f>
        <v/>
      </c>
      <c r="E3179" t="str">
        <f>IF($C3179="","",VLOOKUP(VLOOKUP($C3179,Baux!$A:$K,3,FALSE),Locataires!$A:$I,2,FALSE))</f>
        <v/>
      </c>
      <c r="F3179" t="str">
        <f>IF($C3179="","",VLOOKUP($C3179,Baux!$A:$K,8,FALSE))</f>
        <v/>
      </c>
      <c r="G3179" s="12" t="str">
        <f>IF(OR($A3179="",$F3179=""),"",DATE(YEAR($A3179),MONTH($A3179),$F3179))</f>
        <v/>
      </c>
      <c r="H3179" s="13" t="str">
        <f>IF($C3179="","",VLOOKUP($C3179,Baux!$A:$K,6,FALSE))</f>
        <v/>
      </c>
      <c r="I3179" s="13" t="str">
        <f>IF($C3179="","",VLOOKUP($C3179,Baux!$A:$K,7,FALSE))</f>
        <v/>
      </c>
      <c r="J3179" s="13" t="str">
        <f>IF($C3179="","",$H3179+$I3179)</f>
        <v/>
      </c>
      <c r="K3179" s="13" t="str">
        <f>IF($C3179="","",SUMIFS(Banque_Transactions!$E:$E,Banque_Transactions!$G:$G,$C3179&amp;"-"&amp;$B3179))</f>
        <v/>
      </c>
      <c r="L3179" s="13" t="str">
        <f>IF($C3179="","",$J3179-$K3179)</f>
        <v/>
      </c>
      <c r="M3179" t="str">
        <f>IF($C3179="","",IF($L3179&lt;=0,"Payé",IF($K3179=0,"Impayé","Partiel")))</f>
        <v/>
      </c>
    </row>
    <row r="3180" spans="1:13" ht="15">
      <c r="A3180" s="17"/>
      <c r="B3180" t="str">
        <f>IF($A3180="","",YEAR($A3180)*100+MONTH($A3180))</f>
        <v/>
      </c>
      <c r="D3180" t="str">
        <f>IF($C3180="","",VLOOKUP($C3180,Baux!$A:$K,2,FALSE))</f>
        <v/>
      </c>
      <c r="E3180" t="str">
        <f>IF($C3180="","",VLOOKUP(VLOOKUP($C3180,Baux!$A:$K,3,FALSE),Locataires!$A:$I,2,FALSE))</f>
        <v/>
      </c>
      <c r="F3180" t="str">
        <f>IF($C3180="","",VLOOKUP($C3180,Baux!$A:$K,8,FALSE))</f>
        <v/>
      </c>
      <c r="G3180" s="12" t="str">
        <f>IF(OR($A3180="",$F3180=""),"",DATE(YEAR($A3180),MONTH($A3180),$F3180))</f>
        <v/>
      </c>
      <c r="H3180" s="13" t="str">
        <f>IF($C3180="","",VLOOKUP($C3180,Baux!$A:$K,6,FALSE))</f>
        <v/>
      </c>
      <c r="I3180" s="13" t="str">
        <f>IF($C3180="","",VLOOKUP($C3180,Baux!$A:$K,7,FALSE))</f>
        <v/>
      </c>
      <c r="J3180" s="13" t="str">
        <f>IF($C3180="","",$H3180+$I3180)</f>
        <v/>
      </c>
      <c r="K3180" s="13" t="str">
        <f>IF($C3180="","",SUMIFS(Banque_Transactions!$E:$E,Banque_Transactions!$G:$G,$C3180&amp;"-"&amp;$B3180))</f>
        <v/>
      </c>
      <c r="L3180" s="13" t="str">
        <f>IF($C3180="","",$J3180-$K3180)</f>
        <v/>
      </c>
      <c r="M3180" t="str">
        <f>IF($C3180="","",IF($L3180&lt;=0,"Payé",IF($K3180=0,"Impayé","Partiel")))</f>
        <v/>
      </c>
    </row>
    <row r="3181" spans="1:13" ht="15">
      <c r="A3181" s="17"/>
      <c r="B3181" t="str">
        <f>IF($A3181="","",YEAR($A3181)*100+MONTH($A3181))</f>
        <v/>
      </c>
      <c r="D3181" t="str">
        <f>IF($C3181="","",VLOOKUP($C3181,Baux!$A:$K,2,FALSE))</f>
        <v/>
      </c>
      <c r="E3181" t="str">
        <f>IF($C3181="","",VLOOKUP(VLOOKUP($C3181,Baux!$A:$K,3,FALSE),Locataires!$A:$I,2,FALSE))</f>
        <v/>
      </c>
      <c r="F3181" t="str">
        <f>IF($C3181="","",VLOOKUP($C3181,Baux!$A:$K,8,FALSE))</f>
        <v/>
      </c>
      <c r="G3181" s="12" t="str">
        <f>IF(OR($A3181="",$F3181=""),"",DATE(YEAR($A3181),MONTH($A3181),$F3181))</f>
        <v/>
      </c>
      <c r="H3181" s="13" t="str">
        <f>IF($C3181="","",VLOOKUP($C3181,Baux!$A:$K,6,FALSE))</f>
        <v/>
      </c>
      <c r="I3181" s="13" t="str">
        <f>IF($C3181="","",VLOOKUP($C3181,Baux!$A:$K,7,FALSE))</f>
        <v/>
      </c>
      <c r="J3181" s="13" t="str">
        <f>IF($C3181="","",$H3181+$I3181)</f>
        <v/>
      </c>
      <c r="K3181" s="13" t="str">
        <f>IF($C3181="","",SUMIFS(Banque_Transactions!$E:$E,Banque_Transactions!$G:$G,$C3181&amp;"-"&amp;$B3181))</f>
        <v/>
      </c>
      <c r="L3181" s="13" t="str">
        <f>IF($C3181="","",$J3181-$K3181)</f>
        <v/>
      </c>
      <c r="M3181" t="str">
        <f>IF($C3181="","",IF($L3181&lt;=0,"Payé",IF($K3181=0,"Impayé","Partiel")))</f>
        <v/>
      </c>
    </row>
    <row r="3182" spans="1:13" ht="15">
      <c r="A3182" s="17"/>
      <c r="B3182" t="str">
        <f>IF($A3182="","",YEAR($A3182)*100+MONTH($A3182))</f>
        <v/>
      </c>
      <c r="D3182" t="str">
        <f>IF($C3182="","",VLOOKUP($C3182,Baux!$A:$K,2,FALSE))</f>
        <v/>
      </c>
      <c r="E3182" t="str">
        <f>IF($C3182="","",VLOOKUP(VLOOKUP($C3182,Baux!$A:$K,3,FALSE),Locataires!$A:$I,2,FALSE))</f>
        <v/>
      </c>
      <c r="F3182" t="str">
        <f>IF($C3182="","",VLOOKUP($C3182,Baux!$A:$K,8,FALSE))</f>
        <v/>
      </c>
      <c r="G3182" s="12" t="str">
        <f>IF(OR($A3182="",$F3182=""),"",DATE(YEAR($A3182),MONTH($A3182),$F3182))</f>
        <v/>
      </c>
      <c r="H3182" s="13" t="str">
        <f>IF($C3182="","",VLOOKUP($C3182,Baux!$A:$K,6,FALSE))</f>
        <v/>
      </c>
      <c r="I3182" s="13" t="str">
        <f>IF($C3182="","",VLOOKUP($C3182,Baux!$A:$K,7,FALSE))</f>
        <v/>
      </c>
      <c r="J3182" s="13" t="str">
        <f>IF($C3182="","",$H3182+$I3182)</f>
        <v/>
      </c>
      <c r="K3182" s="13" t="str">
        <f>IF($C3182="","",SUMIFS(Banque_Transactions!$E:$E,Banque_Transactions!$G:$G,$C3182&amp;"-"&amp;$B3182))</f>
        <v/>
      </c>
      <c r="L3182" s="13" t="str">
        <f>IF($C3182="","",$J3182-$K3182)</f>
        <v/>
      </c>
      <c r="M3182" t="str">
        <f>IF($C3182="","",IF($L3182&lt;=0,"Payé",IF($K3182=0,"Impayé","Partiel")))</f>
        <v/>
      </c>
    </row>
    <row r="3183" spans="1:13" ht="15">
      <c r="A3183" s="17"/>
      <c r="B3183" t="str">
        <f>IF($A3183="","",YEAR($A3183)*100+MONTH($A3183))</f>
        <v/>
      </c>
      <c r="D3183" t="str">
        <f>IF($C3183="","",VLOOKUP($C3183,Baux!$A:$K,2,FALSE))</f>
        <v/>
      </c>
      <c r="E3183" t="str">
        <f>IF($C3183="","",VLOOKUP(VLOOKUP($C3183,Baux!$A:$K,3,FALSE),Locataires!$A:$I,2,FALSE))</f>
        <v/>
      </c>
      <c r="F3183" t="str">
        <f>IF($C3183="","",VLOOKUP($C3183,Baux!$A:$K,8,FALSE))</f>
        <v/>
      </c>
      <c r="G3183" s="12" t="str">
        <f>IF(OR($A3183="",$F3183=""),"",DATE(YEAR($A3183),MONTH($A3183),$F3183))</f>
        <v/>
      </c>
      <c r="H3183" s="13" t="str">
        <f>IF($C3183="","",VLOOKUP($C3183,Baux!$A:$K,6,FALSE))</f>
        <v/>
      </c>
      <c r="I3183" s="13" t="str">
        <f>IF($C3183="","",VLOOKUP($C3183,Baux!$A:$K,7,FALSE))</f>
        <v/>
      </c>
      <c r="J3183" s="13" t="str">
        <f>IF($C3183="","",$H3183+$I3183)</f>
        <v/>
      </c>
      <c r="K3183" s="13" t="str">
        <f>IF($C3183="","",SUMIFS(Banque_Transactions!$E:$E,Banque_Transactions!$G:$G,$C3183&amp;"-"&amp;$B3183))</f>
        <v/>
      </c>
      <c r="L3183" s="13" t="str">
        <f>IF($C3183="","",$J3183-$K3183)</f>
        <v/>
      </c>
      <c r="M3183" t="str">
        <f>IF($C3183="","",IF($L3183&lt;=0,"Payé",IF($K3183=0,"Impayé","Partiel")))</f>
        <v/>
      </c>
    </row>
    <row r="3184" spans="1:13" ht="15">
      <c r="A3184" s="17"/>
      <c r="B3184" t="str">
        <f>IF($A3184="","",YEAR($A3184)*100+MONTH($A3184))</f>
        <v/>
      </c>
      <c r="D3184" t="str">
        <f>IF($C3184="","",VLOOKUP($C3184,Baux!$A:$K,2,FALSE))</f>
        <v/>
      </c>
      <c r="E3184" t="str">
        <f>IF($C3184="","",VLOOKUP(VLOOKUP($C3184,Baux!$A:$K,3,FALSE),Locataires!$A:$I,2,FALSE))</f>
        <v/>
      </c>
      <c r="F3184" t="str">
        <f>IF($C3184="","",VLOOKUP($C3184,Baux!$A:$K,8,FALSE))</f>
        <v/>
      </c>
      <c r="G3184" s="12" t="str">
        <f>IF(OR($A3184="",$F3184=""),"",DATE(YEAR($A3184),MONTH($A3184),$F3184))</f>
        <v/>
      </c>
      <c r="H3184" s="13" t="str">
        <f>IF($C3184="","",VLOOKUP($C3184,Baux!$A:$K,6,FALSE))</f>
        <v/>
      </c>
      <c r="I3184" s="13" t="str">
        <f>IF($C3184="","",VLOOKUP($C3184,Baux!$A:$K,7,FALSE))</f>
        <v/>
      </c>
      <c r="J3184" s="13" t="str">
        <f>IF($C3184="","",$H3184+$I3184)</f>
        <v/>
      </c>
      <c r="K3184" s="13" t="str">
        <f>IF($C3184="","",SUMIFS(Banque_Transactions!$E:$E,Banque_Transactions!$G:$G,$C3184&amp;"-"&amp;$B3184))</f>
        <v/>
      </c>
      <c r="L3184" s="13" t="str">
        <f>IF($C3184="","",$J3184-$K3184)</f>
        <v/>
      </c>
      <c r="M3184" t="str">
        <f>IF($C3184="","",IF($L3184&lt;=0,"Payé",IF($K3184=0,"Impayé","Partiel")))</f>
        <v/>
      </c>
    </row>
    <row r="3185" spans="1:13" ht="15">
      <c r="A3185" s="17"/>
      <c r="B3185" t="str">
        <f>IF($A3185="","",YEAR($A3185)*100+MONTH($A3185))</f>
        <v/>
      </c>
      <c r="D3185" t="str">
        <f>IF($C3185="","",VLOOKUP($C3185,Baux!$A:$K,2,FALSE))</f>
        <v/>
      </c>
      <c r="E3185" t="str">
        <f>IF($C3185="","",VLOOKUP(VLOOKUP($C3185,Baux!$A:$K,3,FALSE),Locataires!$A:$I,2,FALSE))</f>
        <v/>
      </c>
      <c r="F3185" t="str">
        <f>IF($C3185="","",VLOOKUP($C3185,Baux!$A:$K,8,FALSE))</f>
        <v/>
      </c>
      <c r="G3185" s="12" t="str">
        <f>IF(OR($A3185="",$F3185=""),"",DATE(YEAR($A3185),MONTH($A3185),$F3185))</f>
        <v/>
      </c>
      <c r="H3185" s="13" t="str">
        <f>IF($C3185="","",VLOOKUP($C3185,Baux!$A:$K,6,FALSE))</f>
        <v/>
      </c>
      <c r="I3185" s="13" t="str">
        <f>IF($C3185="","",VLOOKUP($C3185,Baux!$A:$K,7,FALSE))</f>
        <v/>
      </c>
      <c r="J3185" s="13" t="str">
        <f>IF($C3185="","",$H3185+$I3185)</f>
        <v/>
      </c>
      <c r="K3185" s="13" t="str">
        <f>IF($C3185="","",SUMIFS(Banque_Transactions!$E:$E,Banque_Transactions!$G:$G,$C3185&amp;"-"&amp;$B3185))</f>
        <v/>
      </c>
      <c r="L3185" s="13" t="str">
        <f>IF($C3185="","",$J3185-$K3185)</f>
        <v/>
      </c>
      <c r="M3185" t="str">
        <f>IF($C3185="","",IF($L3185&lt;=0,"Payé",IF($K3185=0,"Impayé","Partiel")))</f>
        <v/>
      </c>
    </row>
    <row r="3186" spans="1:13" ht="15">
      <c r="A3186" s="17"/>
      <c r="B3186" t="str">
        <f>IF($A3186="","",YEAR($A3186)*100+MONTH($A3186))</f>
        <v/>
      </c>
      <c r="D3186" t="str">
        <f>IF($C3186="","",VLOOKUP($C3186,Baux!$A:$K,2,FALSE))</f>
        <v/>
      </c>
      <c r="E3186" t="str">
        <f>IF($C3186="","",VLOOKUP(VLOOKUP($C3186,Baux!$A:$K,3,FALSE),Locataires!$A:$I,2,FALSE))</f>
        <v/>
      </c>
      <c r="F3186" t="str">
        <f>IF($C3186="","",VLOOKUP($C3186,Baux!$A:$K,8,FALSE))</f>
        <v/>
      </c>
      <c r="G3186" s="12" t="str">
        <f>IF(OR($A3186="",$F3186=""),"",DATE(YEAR($A3186),MONTH($A3186),$F3186))</f>
        <v/>
      </c>
      <c r="H3186" s="13" t="str">
        <f>IF($C3186="","",VLOOKUP($C3186,Baux!$A:$K,6,FALSE))</f>
        <v/>
      </c>
      <c r="I3186" s="13" t="str">
        <f>IF($C3186="","",VLOOKUP($C3186,Baux!$A:$K,7,FALSE))</f>
        <v/>
      </c>
      <c r="J3186" s="13" t="str">
        <f>IF($C3186="","",$H3186+$I3186)</f>
        <v/>
      </c>
      <c r="K3186" s="13" t="str">
        <f>IF($C3186="","",SUMIFS(Banque_Transactions!$E:$E,Banque_Transactions!$G:$G,$C3186&amp;"-"&amp;$B3186))</f>
        <v/>
      </c>
      <c r="L3186" s="13" t="str">
        <f>IF($C3186="","",$J3186-$K3186)</f>
        <v/>
      </c>
      <c r="M3186" t="str">
        <f>IF($C3186="","",IF($L3186&lt;=0,"Payé",IF($K3186=0,"Impayé","Partiel")))</f>
        <v/>
      </c>
    </row>
    <row r="3187" spans="1:13" ht="15">
      <c r="A3187" s="17"/>
      <c r="B3187" t="str">
        <f>IF($A3187="","",YEAR($A3187)*100+MONTH($A3187))</f>
        <v/>
      </c>
      <c r="D3187" t="str">
        <f>IF($C3187="","",VLOOKUP($C3187,Baux!$A:$K,2,FALSE))</f>
        <v/>
      </c>
      <c r="E3187" t="str">
        <f>IF($C3187="","",VLOOKUP(VLOOKUP($C3187,Baux!$A:$K,3,FALSE),Locataires!$A:$I,2,FALSE))</f>
        <v/>
      </c>
      <c r="F3187" t="str">
        <f>IF($C3187="","",VLOOKUP($C3187,Baux!$A:$K,8,FALSE))</f>
        <v/>
      </c>
      <c r="G3187" s="12" t="str">
        <f>IF(OR($A3187="",$F3187=""),"",DATE(YEAR($A3187),MONTH($A3187),$F3187))</f>
        <v/>
      </c>
      <c r="H3187" s="13" t="str">
        <f>IF($C3187="","",VLOOKUP($C3187,Baux!$A:$K,6,FALSE))</f>
        <v/>
      </c>
      <c r="I3187" s="13" t="str">
        <f>IF($C3187="","",VLOOKUP($C3187,Baux!$A:$K,7,FALSE))</f>
        <v/>
      </c>
      <c r="J3187" s="13" t="str">
        <f>IF($C3187="","",$H3187+$I3187)</f>
        <v/>
      </c>
      <c r="K3187" s="13" t="str">
        <f>IF($C3187="","",SUMIFS(Banque_Transactions!$E:$E,Banque_Transactions!$G:$G,$C3187&amp;"-"&amp;$B3187))</f>
        <v/>
      </c>
      <c r="L3187" s="13" t="str">
        <f>IF($C3187="","",$J3187-$K3187)</f>
        <v/>
      </c>
      <c r="M3187" t="str">
        <f>IF($C3187="","",IF($L3187&lt;=0,"Payé",IF($K3187=0,"Impayé","Partiel")))</f>
        <v/>
      </c>
    </row>
    <row r="3188" spans="1:13" ht="15">
      <c r="A3188" s="17"/>
      <c r="B3188" t="str">
        <f>IF($A3188="","",YEAR($A3188)*100+MONTH($A3188))</f>
        <v/>
      </c>
      <c r="D3188" t="str">
        <f>IF($C3188="","",VLOOKUP($C3188,Baux!$A:$K,2,FALSE))</f>
        <v/>
      </c>
      <c r="E3188" t="str">
        <f>IF($C3188="","",VLOOKUP(VLOOKUP($C3188,Baux!$A:$K,3,FALSE),Locataires!$A:$I,2,FALSE))</f>
        <v/>
      </c>
      <c r="F3188" t="str">
        <f>IF($C3188="","",VLOOKUP($C3188,Baux!$A:$K,8,FALSE))</f>
        <v/>
      </c>
      <c r="G3188" s="12" t="str">
        <f>IF(OR($A3188="",$F3188=""),"",DATE(YEAR($A3188),MONTH($A3188),$F3188))</f>
        <v/>
      </c>
      <c r="H3188" s="13" t="str">
        <f>IF($C3188="","",VLOOKUP($C3188,Baux!$A:$K,6,FALSE))</f>
        <v/>
      </c>
      <c r="I3188" s="13" t="str">
        <f>IF($C3188="","",VLOOKUP($C3188,Baux!$A:$K,7,FALSE))</f>
        <v/>
      </c>
      <c r="J3188" s="13" t="str">
        <f>IF($C3188="","",$H3188+$I3188)</f>
        <v/>
      </c>
      <c r="K3188" s="13" t="str">
        <f>IF($C3188="","",SUMIFS(Banque_Transactions!$E:$E,Banque_Transactions!$G:$G,$C3188&amp;"-"&amp;$B3188))</f>
        <v/>
      </c>
      <c r="L3188" s="13" t="str">
        <f>IF($C3188="","",$J3188-$K3188)</f>
        <v/>
      </c>
      <c r="M3188" t="str">
        <f>IF($C3188="","",IF($L3188&lt;=0,"Payé",IF($K3188=0,"Impayé","Partiel")))</f>
        <v/>
      </c>
    </row>
    <row r="3189" spans="1:13" ht="15">
      <c r="A3189" s="17"/>
      <c r="B3189" t="str">
        <f>IF($A3189="","",YEAR($A3189)*100+MONTH($A3189))</f>
        <v/>
      </c>
      <c r="D3189" t="str">
        <f>IF($C3189="","",VLOOKUP($C3189,Baux!$A:$K,2,FALSE))</f>
        <v/>
      </c>
      <c r="E3189" t="str">
        <f>IF($C3189="","",VLOOKUP(VLOOKUP($C3189,Baux!$A:$K,3,FALSE),Locataires!$A:$I,2,FALSE))</f>
        <v/>
      </c>
      <c r="F3189" t="str">
        <f>IF($C3189="","",VLOOKUP($C3189,Baux!$A:$K,8,FALSE))</f>
        <v/>
      </c>
      <c r="G3189" s="12" t="str">
        <f>IF(OR($A3189="",$F3189=""),"",DATE(YEAR($A3189),MONTH($A3189),$F3189))</f>
        <v/>
      </c>
      <c r="H3189" s="13" t="str">
        <f>IF($C3189="","",VLOOKUP($C3189,Baux!$A:$K,6,FALSE))</f>
        <v/>
      </c>
      <c r="I3189" s="13" t="str">
        <f>IF($C3189="","",VLOOKUP($C3189,Baux!$A:$K,7,FALSE))</f>
        <v/>
      </c>
      <c r="J3189" s="13" t="str">
        <f>IF($C3189="","",$H3189+$I3189)</f>
        <v/>
      </c>
      <c r="K3189" s="13" t="str">
        <f>IF($C3189="","",SUMIFS(Banque_Transactions!$E:$E,Banque_Transactions!$G:$G,$C3189&amp;"-"&amp;$B3189))</f>
        <v/>
      </c>
      <c r="L3189" s="13" t="str">
        <f>IF($C3189="","",$J3189-$K3189)</f>
        <v/>
      </c>
      <c r="M3189" t="str">
        <f>IF($C3189="","",IF($L3189&lt;=0,"Payé",IF($K3189=0,"Impayé","Partiel")))</f>
        <v/>
      </c>
    </row>
    <row r="3190" spans="1:13" ht="15">
      <c r="A3190" s="17"/>
      <c r="B3190" t="str">
        <f>IF($A3190="","",YEAR($A3190)*100+MONTH($A3190))</f>
        <v/>
      </c>
      <c r="D3190" t="str">
        <f>IF($C3190="","",VLOOKUP($C3190,Baux!$A:$K,2,FALSE))</f>
        <v/>
      </c>
      <c r="E3190" t="str">
        <f>IF($C3190="","",VLOOKUP(VLOOKUP($C3190,Baux!$A:$K,3,FALSE),Locataires!$A:$I,2,FALSE))</f>
        <v/>
      </c>
      <c r="F3190" t="str">
        <f>IF($C3190="","",VLOOKUP($C3190,Baux!$A:$K,8,FALSE))</f>
        <v/>
      </c>
      <c r="G3190" s="12" t="str">
        <f>IF(OR($A3190="",$F3190=""),"",DATE(YEAR($A3190),MONTH($A3190),$F3190))</f>
        <v/>
      </c>
      <c r="H3190" s="13" t="str">
        <f>IF($C3190="","",VLOOKUP($C3190,Baux!$A:$K,6,FALSE))</f>
        <v/>
      </c>
      <c r="I3190" s="13" t="str">
        <f>IF($C3190="","",VLOOKUP($C3190,Baux!$A:$K,7,FALSE))</f>
        <v/>
      </c>
      <c r="J3190" s="13" t="str">
        <f>IF($C3190="","",$H3190+$I3190)</f>
        <v/>
      </c>
      <c r="K3190" s="13" t="str">
        <f>IF($C3190="","",SUMIFS(Banque_Transactions!$E:$E,Banque_Transactions!$G:$G,$C3190&amp;"-"&amp;$B3190))</f>
        <v/>
      </c>
      <c r="L3190" s="13" t="str">
        <f>IF($C3190="","",$J3190-$K3190)</f>
        <v/>
      </c>
      <c r="M3190" t="str">
        <f>IF($C3190="","",IF($L3190&lt;=0,"Payé",IF($K3190=0,"Impayé","Partiel")))</f>
        <v/>
      </c>
    </row>
    <row r="3191" spans="1:13" ht="15">
      <c r="A3191" s="17"/>
      <c r="B3191" t="str">
        <f>IF($A3191="","",YEAR($A3191)*100+MONTH($A3191))</f>
        <v/>
      </c>
      <c r="D3191" t="str">
        <f>IF($C3191="","",VLOOKUP($C3191,Baux!$A:$K,2,FALSE))</f>
        <v/>
      </c>
      <c r="E3191" t="str">
        <f>IF($C3191="","",VLOOKUP(VLOOKUP($C3191,Baux!$A:$K,3,FALSE),Locataires!$A:$I,2,FALSE))</f>
        <v/>
      </c>
      <c r="F3191" t="str">
        <f>IF($C3191="","",VLOOKUP($C3191,Baux!$A:$K,8,FALSE))</f>
        <v/>
      </c>
      <c r="G3191" s="12" t="str">
        <f>IF(OR($A3191="",$F3191=""),"",DATE(YEAR($A3191),MONTH($A3191),$F3191))</f>
        <v/>
      </c>
      <c r="H3191" s="13" t="str">
        <f>IF($C3191="","",VLOOKUP($C3191,Baux!$A:$K,6,FALSE))</f>
        <v/>
      </c>
      <c r="I3191" s="13" t="str">
        <f>IF($C3191="","",VLOOKUP($C3191,Baux!$A:$K,7,FALSE))</f>
        <v/>
      </c>
      <c r="J3191" s="13" t="str">
        <f>IF($C3191="","",$H3191+$I3191)</f>
        <v/>
      </c>
      <c r="K3191" s="13" t="str">
        <f>IF($C3191="","",SUMIFS(Banque_Transactions!$E:$E,Banque_Transactions!$G:$G,$C3191&amp;"-"&amp;$B3191))</f>
        <v/>
      </c>
      <c r="L3191" s="13" t="str">
        <f>IF($C3191="","",$J3191-$K3191)</f>
        <v/>
      </c>
      <c r="M3191" t="str">
        <f>IF($C3191="","",IF($L3191&lt;=0,"Payé",IF($K3191=0,"Impayé","Partiel")))</f>
        <v/>
      </c>
    </row>
    <row r="3192" spans="1:13" ht="15">
      <c r="A3192" s="17"/>
      <c r="B3192" t="str">
        <f>IF($A3192="","",YEAR($A3192)*100+MONTH($A3192))</f>
        <v/>
      </c>
      <c r="D3192" t="str">
        <f>IF($C3192="","",VLOOKUP($C3192,Baux!$A:$K,2,FALSE))</f>
        <v/>
      </c>
      <c r="E3192" t="str">
        <f>IF($C3192="","",VLOOKUP(VLOOKUP($C3192,Baux!$A:$K,3,FALSE),Locataires!$A:$I,2,FALSE))</f>
        <v/>
      </c>
      <c r="F3192" t="str">
        <f>IF($C3192="","",VLOOKUP($C3192,Baux!$A:$K,8,FALSE))</f>
        <v/>
      </c>
      <c r="G3192" s="12" t="str">
        <f>IF(OR($A3192="",$F3192=""),"",DATE(YEAR($A3192),MONTH($A3192),$F3192))</f>
        <v/>
      </c>
      <c r="H3192" s="13" t="str">
        <f>IF($C3192="","",VLOOKUP($C3192,Baux!$A:$K,6,FALSE))</f>
        <v/>
      </c>
      <c r="I3192" s="13" t="str">
        <f>IF($C3192="","",VLOOKUP($C3192,Baux!$A:$K,7,FALSE))</f>
        <v/>
      </c>
      <c r="J3192" s="13" t="str">
        <f>IF($C3192="","",$H3192+$I3192)</f>
        <v/>
      </c>
      <c r="K3192" s="13" t="str">
        <f>IF($C3192="","",SUMIFS(Banque_Transactions!$E:$E,Banque_Transactions!$G:$G,$C3192&amp;"-"&amp;$B3192))</f>
        <v/>
      </c>
      <c r="L3192" s="13" t="str">
        <f>IF($C3192="","",$J3192-$K3192)</f>
        <v/>
      </c>
      <c r="M3192" t="str">
        <f>IF($C3192="","",IF($L3192&lt;=0,"Payé",IF($K3192=0,"Impayé","Partiel")))</f>
        <v/>
      </c>
    </row>
    <row r="3193" spans="1:13" ht="15">
      <c r="A3193" s="17"/>
      <c r="B3193" t="str">
        <f>IF($A3193="","",YEAR($A3193)*100+MONTH($A3193))</f>
        <v/>
      </c>
      <c r="D3193" t="str">
        <f>IF($C3193="","",VLOOKUP($C3193,Baux!$A:$K,2,FALSE))</f>
        <v/>
      </c>
      <c r="E3193" t="str">
        <f>IF($C3193="","",VLOOKUP(VLOOKUP($C3193,Baux!$A:$K,3,FALSE),Locataires!$A:$I,2,FALSE))</f>
        <v/>
      </c>
      <c r="F3193" t="str">
        <f>IF($C3193="","",VLOOKUP($C3193,Baux!$A:$K,8,FALSE))</f>
        <v/>
      </c>
      <c r="G3193" s="12" t="str">
        <f>IF(OR($A3193="",$F3193=""),"",DATE(YEAR($A3193),MONTH($A3193),$F3193))</f>
        <v/>
      </c>
      <c r="H3193" s="13" t="str">
        <f>IF($C3193="","",VLOOKUP($C3193,Baux!$A:$K,6,FALSE))</f>
        <v/>
      </c>
      <c r="I3193" s="13" t="str">
        <f>IF($C3193="","",VLOOKUP($C3193,Baux!$A:$K,7,FALSE))</f>
        <v/>
      </c>
      <c r="J3193" s="13" t="str">
        <f>IF($C3193="","",$H3193+$I3193)</f>
        <v/>
      </c>
      <c r="K3193" s="13" t="str">
        <f>IF($C3193="","",SUMIFS(Banque_Transactions!$E:$E,Banque_Transactions!$G:$G,$C3193&amp;"-"&amp;$B3193))</f>
        <v/>
      </c>
      <c r="L3193" s="13" t="str">
        <f>IF($C3193="","",$J3193-$K3193)</f>
        <v/>
      </c>
      <c r="M3193" t="str">
        <f>IF($C3193="","",IF($L3193&lt;=0,"Payé",IF($K3193=0,"Impayé","Partiel")))</f>
        <v/>
      </c>
    </row>
    <row r="3194" spans="1:13" ht="15">
      <c r="A3194" s="17"/>
      <c r="B3194" t="str">
        <f>IF($A3194="","",YEAR($A3194)*100+MONTH($A3194))</f>
        <v/>
      </c>
      <c r="D3194" t="str">
        <f>IF($C3194="","",VLOOKUP($C3194,Baux!$A:$K,2,FALSE))</f>
        <v/>
      </c>
      <c r="E3194" t="str">
        <f>IF($C3194="","",VLOOKUP(VLOOKUP($C3194,Baux!$A:$K,3,FALSE),Locataires!$A:$I,2,FALSE))</f>
        <v/>
      </c>
      <c r="F3194" t="str">
        <f>IF($C3194="","",VLOOKUP($C3194,Baux!$A:$K,8,FALSE))</f>
        <v/>
      </c>
      <c r="G3194" s="12" t="str">
        <f>IF(OR($A3194="",$F3194=""),"",DATE(YEAR($A3194),MONTH($A3194),$F3194))</f>
        <v/>
      </c>
      <c r="H3194" s="13" t="str">
        <f>IF($C3194="","",VLOOKUP($C3194,Baux!$A:$K,6,FALSE))</f>
        <v/>
      </c>
      <c r="I3194" s="13" t="str">
        <f>IF($C3194="","",VLOOKUP($C3194,Baux!$A:$K,7,FALSE))</f>
        <v/>
      </c>
      <c r="J3194" s="13" t="str">
        <f>IF($C3194="","",$H3194+$I3194)</f>
        <v/>
      </c>
      <c r="K3194" s="13" t="str">
        <f>IF($C3194="","",SUMIFS(Banque_Transactions!$E:$E,Banque_Transactions!$G:$G,$C3194&amp;"-"&amp;$B3194))</f>
        <v/>
      </c>
      <c r="L3194" s="13" t="str">
        <f>IF($C3194="","",$J3194-$K3194)</f>
        <v/>
      </c>
      <c r="M3194" t="str">
        <f>IF($C3194="","",IF($L3194&lt;=0,"Payé",IF($K3194=0,"Impayé","Partiel")))</f>
        <v/>
      </c>
    </row>
    <row r="3195" spans="1:13" ht="15">
      <c r="A3195" s="17"/>
      <c r="B3195" t="str">
        <f>IF($A3195="","",YEAR($A3195)*100+MONTH($A3195))</f>
        <v/>
      </c>
      <c r="D3195" t="str">
        <f>IF($C3195="","",VLOOKUP($C3195,Baux!$A:$K,2,FALSE))</f>
        <v/>
      </c>
      <c r="E3195" t="str">
        <f>IF($C3195="","",VLOOKUP(VLOOKUP($C3195,Baux!$A:$K,3,FALSE),Locataires!$A:$I,2,FALSE))</f>
        <v/>
      </c>
      <c r="F3195" t="str">
        <f>IF($C3195="","",VLOOKUP($C3195,Baux!$A:$K,8,FALSE))</f>
        <v/>
      </c>
      <c r="G3195" s="12" t="str">
        <f>IF(OR($A3195="",$F3195=""),"",DATE(YEAR($A3195),MONTH($A3195),$F3195))</f>
        <v/>
      </c>
      <c r="H3195" s="13" t="str">
        <f>IF($C3195="","",VLOOKUP($C3195,Baux!$A:$K,6,FALSE))</f>
        <v/>
      </c>
      <c r="I3195" s="13" t="str">
        <f>IF($C3195="","",VLOOKUP($C3195,Baux!$A:$K,7,FALSE))</f>
        <v/>
      </c>
      <c r="J3195" s="13" t="str">
        <f>IF($C3195="","",$H3195+$I3195)</f>
        <v/>
      </c>
      <c r="K3195" s="13" t="str">
        <f>IF($C3195="","",SUMIFS(Banque_Transactions!$E:$E,Banque_Transactions!$G:$G,$C3195&amp;"-"&amp;$B3195))</f>
        <v/>
      </c>
      <c r="L3195" s="13" t="str">
        <f>IF($C3195="","",$J3195-$K3195)</f>
        <v/>
      </c>
      <c r="M3195" t="str">
        <f>IF($C3195="","",IF($L3195&lt;=0,"Payé",IF($K3195=0,"Impayé","Partiel")))</f>
        <v/>
      </c>
    </row>
    <row r="3196" spans="1:13" ht="15">
      <c r="A3196" s="17"/>
      <c r="B3196" t="str">
        <f>IF($A3196="","",YEAR($A3196)*100+MONTH($A3196))</f>
        <v/>
      </c>
      <c r="D3196" t="str">
        <f>IF($C3196="","",VLOOKUP($C3196,Baux!$A:$K,2,FALSE))</f>
        <v/>
      </c>
      <c r="E3196" t="str">
        <f>IF($C3196="","",VLOOKUP(VLOOKUP($C3196,Baux!$A:$K,3,FALSE),Locataires!$A:$I,2,FALSE))</f>
        <v/>
      </c>
      <c r="F3196" t="str">
        <f>IF($C3196="","",VLOOKUP($C3196,Baux!$A:$K,8,FALSE))</f>
        <v/>
      </c>
      <c r="G3196" s="12" t="str">
        <f>IF(OR($A3196="",$F3196=""),"",DATE(YEAR($A3196),MONTH($A3196),$F3196))</f>
        <v/>
      </c>
      <c r="H3196" s="13" t="str">
        <f>IF($C3196="","",VLOOKUP($C3196,Baux!$A:$K,6,FALSE))</f>
        <v/>
      </c>
      <c r="I3196" s="13" t="str">
        <f>IF($C3196="","",VLOOKUP($C3196,Baux!$A:$K,7,FALSE))</f>
        <v/>
      </c>
      <c r="J3196" s="13" t="str">
        <f>IF($C3196="","",$H3196+$I3196)</f>
        <v/>
      </c>
      <c r="K3196" s="13" t="str">
        <f>IF($C3196="","",SUMIFS(Banque_Transactions!$E:$E,Banque_Transactions!$G:$G,$C3196&amp;"-"&amp;$B3196))</f>
        <v/>
      </c>
      <c r="L3196" s="13" t="str">
        <f>IF($C3196="","",$J3196-$K3196)</f>
        <v/>
      </c>
      <c r="M3196" t="str">
        <f>IF($C3196="","",IF($L3196&lt;=0,"Payé",IF($K3196=0,"Impayé","Partiel")))</f>
        <v/>
      </c>
    </row>
    <row r="3197" spans="1:13" ht="15">
      <c r="A3197" s="17"/>
      <c r="B3197" t="str">
        <f>IF($A3197="","",YEAR($A3197)*100+MONTH($A3197))</f>
        <v/>
      </c>
      <c r="D3197" t="str">
        <f>IF($C3197="","",VLOOKUP($C3197,Baux!$A:$K,2,FALSE))</f>
        <v/>
      </c>
      <c r="E3197" t="str">
        <f>IF($C3197="","",VLOOKUP(VLOOKUP($C3197,Baux!$A:$K,3,FALSE),Locataires!$A:$I,2,FALSE))</f>
        <v/>
      </c>
      <c r="F3197" t="str">
        <f>IF($C3197="","",VLOOKUP($C3197,Baux!$A:$K,8,FALSE))</f>
        <v/>
      </c>
      <c r="G3197" s="12" t="str">
        <f>IF(OR($A3197="",$F3197=""),"",DATE(YEAR($A3197),MONTH($A3197),$F3197))</f>
        <v/>
      </c>
      <c r="H3197" s="13" t="str">
        <f>IF($C3197="","",VLOOKUP($C3197,Baux!$A:$K,6,FALSE))</f>
        <v/>
      </c>
      <c r="I3197" s="13" t="str">
        <f>IF($C3197="","",VLOOKUP($C3197,Baux!$A:$K,7,FALSE))</f>
        <v/>
      </c>
      <c r="J3197" s="13" t="str">
        <f>IF($C3197="","",$H3197+$I3197)</f>
        <v/>
      </c>
      <c r="K3197" s="13" t="str">
        <f>IF($C3197="","",SUMIFS(Banque_Transactions!$E:$E,Banque_Transactions!$G:$G,$C3197&amp;"-"&amp;$B3197))</f>
        <v/>
      </c>
      <c r="L3197" s="13" t="str">
        <f>IF($C3197="","",$J3197-$K3197)</f>
        <v/>
      </c>
      <c r="M3197" t="str">
        <f>IF($C3197="","",IF($L3197&lt;=0,"Payé",IF($K3197=0,"Impayé","Partiel")))</f>
        <v/>
      </c>
    </row>
    <row r="3198" spans="1:13" ht="15">
      <c r="A3198" s="17"/>
      <c r="B3198" t="str">
        <f>IF($A3198="","",YEAR($A3198)*100+MONTH($A3198))</f>
        <v/>
      </c>
      <c r="D3198" t="str">
        <f>IF($C3198="","",VLOOKUP($C3198,Baux!$A:$K,2,FALSE))</f>
        <v/>
      </c>
      <c r="E3198" t="str">
        <f>IF($C3198="","",VLOOKUP(VLOOKUP($C3198,Baux!$A:$K,3,FALSE),Locataires!$A:$I,2,FALSE))</f>
        <v/>
      </c>
      <c r="F3198" t="str">
        <f>IF($C3198="","",VLOOKUP($C3198,Baux!$A:$K,8,FALSE))</f>
        <v/>
      </c>
      <c r="G3198" s="12" t="str">
        <f>IF(OR($A3198="",$F3198=""),"",DATE(YEAR($A3198),MONTH($A3198),$F3198))</f>
        <v/>
      </c>
      <c r="H3198" s="13" t="str">
        <f>IF($C3198="","",VLOOKUP($C3198,Baux!$A:$K,6,FALSE))</f>
        <v/>
      </c>
      <c r="I3198" s="13" t="str">
        <f>IF($C3198="","",VLOOKUP($C3198,Baux!$A:$K,7,FALSE))</f>
        <v/>
      </c>
      <c r="J3198" s="13" t="str">
        <f>IF($C3198="","",$H3198+$I3198)</f>
        <v/>
      </c>
      <c r="K3198" s="13" t="str">
        <f>IF($C3198="","",SUMIFS(Banque_Transactions!$E:$E,Banque_Transactions!$G:$G,$C3198&amp;"-"&amp;$B3198))</f>
        <v/>
      </c>
      <c r="L3198" s="13" t="str">
        <f>IF($C3198="","",$J3198-$K3198)</f>
        <v/>
      </c>
      <c r="M3198" t="str">
        <f>IF($C3198="","",IF($L3198&lt;=0,"Payé",IF($K3198=0,"Impayé","Partiel")))</f>
        <v/>
      </c>
    </row>
    <row r="3199" spans="1:13" ht="15">
      <c r="A3199" s="17"/>
      <c r="B3199" t="str">
        <f>IF($A3199="","",YEAR($A3199)*100+MONTH($A3199))</f>
        <v/>
      </c>
      <c r="D3199" t="str">
        <f>IF($C3199="","",VLOOKUP($C3199,Baux!$A:$K,2,FALSE))</f>
        <v/>
      </c>
      <c r="E3199" t="str">
        <f>IF($C3199="","",VLOOKUP(VLOOKUP($C3199,Baux!$A:$K,3,FALSE),Locataires!$A:$I,2,FALSE))</f>
        <v/>
      </c>
      <c r="F3199" t="str">
        <f>IF($C3199="","",VLOOKUP($C3199,Baux!$A:$K,8,FALSE))</f>
        <v/>
      </c>
      <c r="G3199" s="12" t="str">
        <f>IF(OR($A3199="",$F3199=""),"",DATE(YEAR($A3199),MONTH($A3199),$F3199))</f>
        <v/>
      </c>
      <c r="H3199" s="13" t="str">
        <f>IF($C3199="","",VLOOKUP($C3199,Baux!$A:$K,6,FALSE))</f>
        <v/>
      </c>
      <c r="I3199" s="13" t="str">
        <f>IF($C3199="","",VLOOKUP($C3199,Baux!$A:$K,7,FALSE))</f>
        <v/>
      </c>
      <c r="J3199" s="13" t="str">
        <f>IF($C3199="","",$H3199+$I3199)</f>
        <v/>
      </c>
      <c r="K3199" s="13" t="str">
        <f>IF($C3199="","",SUMIFS(Banque_Transactions!$E:$E,Banque_Transactions!$G:$G,$C3199&amp;"-"&amp;$B3199))</f>
        <v/>
      </c>
      <c r="L3199" s="13" t="str">
        <f>IF($C3199="","",$J3199-$K3199)</f>
        <v/>
      </c>
      <c r="M3199" t="str">
        <f>IF($C3199="","",IF($L3199&lt;=0,"Payé",IF($K3199=0,"Impayé","Partiel")))</f>
        <v/>
      </c>
    </row>
    <row r="3200" spans="1:13" ht="15">
      <c r="A3200" s="17"/>
      <c r="B3200" t="str">
        <f>IF($A3200="","",YEAR($A3200)*100+MONTH($A3200))</f>
        <v/>
      </c>
      <c r="D3200" t="str">
        <f>IF($C3200="","",VLOOKUP($C3200,Baux!$A:$K,2,FALSE))</f>
        <v/>
      </c>
      <c r="E3200" t="str">
        <f>IF($C3200="","",VLOOKUP(VLOOKUP($C3200,Baux!$A:$K,3,FALSE),Locataires!$A:$I,2,FALSE))</f>
        <v/>
      </c>
      <c r="F3200" t="str">
        <f>IF($C3200="","",VLOOKUP($C3200,Baux!$A:$K,8,FALSE))</f>
        <v/>
      </c>
      <c r="G3200" s="12" t="str">
        <f>IF(OR($A3200="",$F3200=""),"",DATE(YEAR($A3200),MONTH($A3200),$F3200))</f>
        <v/>
      </c>
      <c r="H3200" s="13" t="str">
        <f>IF($C3200="","",VLOOKUP($C3200,Baux!$A:$K,6,FALSE))</f>
        <v/>
      </c>
      <c r="I3200" s="13" t="str">
        <f>IF($C3200="","",VLOOKUP($C3200,Baux!$A:$K,7,FALSE))</f>
        <v/>
      </c>
      <c r="J3200" s="13" t="str">
        <f>IF($C3200="","",$H3200+$I3200)</f>
        <v/>
      </c>
      <c r="K3200" s="13" t="str">
        <f>IF($C3200="","",SUMIFS(Banque_Transactions!$E:$E,Banque_Transactions!$G:$G,$C3200&amp;"-"&amp;$B3200))</f>
        <v/>
      </c>
      <c r="L3200" s="13" t="str">
        <f>IF($C3200="","",$J3200-$K3200)</f>
        <v/>
      </c>
      <c r="M3200" t="str">
        <f>IF($C3200="","",IF($L3200&lt;=0,"Payé",IF($K3200=0,"Impayé","Partiel")))</f>
        <v/>
      </c>
    </row>
    <row r="3201" spans="1:13" ht="15">
      <c r="A3201" s="17"/>
      <c r="B3201" t="str">
        <f>IF($A3201="","",YEAR($A3201)*100+MONTH($A3201))</f>
        <v/>
      </c>
      <c r="D3201" t="str">
        <f>IF($C3201="","",VLOOKUP($C3201,Baux!$A:$K,2,FALSE))</f>
        <v/>
      </c>
      <c r="E3201" t="str">
        <f>IF($C3201="","",VLOOKUP(VLOOKUP($C3201,Baux!$A:$K,3,FALSE),Locataires!$A:$I,2,FALSE))</f>
        <v/>
      </c>
      <c r="F3201" t="str">
        <f>IF($C3201="","",VLOOKUP($C3201,Baux!$A:$K,8,FALSE))</f>
        <v/>
      </c>
      <c r="G3201" s="12" t="str">
        <f>IF(OR($A3201="",$F3201=""),"",DATE(YEAR($A3201),MONTH($A3201),$F3201))</f>
        <v/>
      </c>
      <c r="H3201" s="13" t="str">
        <f>IF($C3201="","",VLOOKUP($C3201,Baux!$A:$K,6,FALSE))</f>
        <v/>
      </c>
      <c r="I3201" s="13" t="str">
        <f>IF($C3201="","",VLOOKUP($C3201,Baux!$A:$K,7,FALSE))</f>
        <v/>
      </c>
      <c r="J3201" s="13" t="str">
        <f>IF($C3201="","",$H3201+$I3201)</f>
        <v/>
      </c>
      <c r="K3201" s="13" t="str">
        <f>IF($C3201="","",SUMIFS(Banque_Transactions!$E:$E,Banque_Transactions!$G:$G,$C3201&amp;"-"&amp;$B3201))</f>
        <v/>
      </c>
      <c r="L3201" s="13" t="str">
        <f>IF($C3201="","",$J3201-$K3201)</f>
        <v/>
      </c>
      <c r="M3201" t="str">
        <f>IF($C3201="","",IF($L3201&lt;=0,"Payé",IF($K3201=0,"Impayé","Partiel")))</f>
        <v/>
      </c>
    </row>
    <row r="3202" spans="1:13" ht="15">
      <c r="A3202" s="17"/>
      <c r="B3202" t="str">
        <f>IF($A3202="","",YEAR($A3202)*100+MONTH($A3202))</f>
        <v/>
      </c>
      <c r="D3202" t="str">
        <f>IF($C3202="","",VLOOKUP($C3202,Baux!$A:$K,2,FALSE))</f>
        <v/>
      </c>
      <c r="E3202" t="str">
        <f>IF($C3202="","",VLOOKUP(VLOOKUP($C3202,Baux!$A:$K,3,FALSE),Locataires!$A:$I,2,FALSE))</f>
        <v/>
      </c>
      <c r="F3202" t="str">
        <f>IF($C3202="","",VLOOKUP($C3202,Baux!$A:$K,8,FALSE))</f>
        <v/>
      </c>
      <c r="G3202" s="12" t="str">
        <f>IF(OR($A3202="",$F3202=""),"",DATE(YEAR($A3202),MONTH($A3202),$F3202))</f>
        <v/>
      </c>
      <c r="H3202" s="13" t="str">
        <f>IF($C3202="","",VLOOKUP($C3202,Baux!$A:$K,6,FALSE))</f>
        <v/>
      </c>
      <c r="I3202" s="13" t="str">
        <f>IF($C3202="","",VLOOKUP($C3202,Baux!$A:$K,7,FALSE))</f>
        <v/>
      </c>
      <c r="J3202" s="13" t="str">
        <f>IF($C3202="","",$H3202+$I3202)</f>
        <v/>
      </c>
      <c r="K3202" s="13" t="str">
        <f>IF($C3202="","",SUMIFS(Banque_Transactions!$E:$E,Banque_Transactions!$G:$G,$C3202&amp;"-"&amp;$B3202))</f>
        <v/>
      </c>
      <c r="L3202" s="13" t="str">
        <f>IF($C3202="","",$J3202-$K3202)</f>
        <v/>
      </c>
      <c r="M3202" t="str">
        <f>IF($C3202="","",IF($L3202&lt;=0,"Payé",IF($K3202=0,"Impayé","Partiel")))</f>
        <v/>
      </c>
    </row>
    <row r="3203" spans="1:13" ht="15">
      <c r="A3203" s="17"/>
      <c r="B3203" t="str">
        <f>IF($A3203="","",YEAR($A3203)*100+MONTH($A3203))</f>
        <v/>
      </c>
      <c r="D3203" t="str">
        <f>IF($C3203="","",VLOOKUP($C3203,Baux!$A:$K,2,FALSE))</f>
        <v/>
      </c>
      <c r="E3203" t="str">
        <f>IF($C3203="","",VLOOKUP(VLOOKUP($C3203,Baux!$A:$K,3,FALSE),Locataires!$A:$I,2,FALSE))</f>
        <v/>
      </c>
      <c r="F3203" t="str">
        <f>IF($C3203="","",VLOOKUP($C3203,Baux!$A:$K,8,FALSE))</f>
        <v/>
      </c>
      <c r="G3203" s="12" t="str">
        <f>IF(OR($A3203="",$F3203=""),"",DATE(YEAR($A3203),MONTH($A3203),$F3203))</f>
        <v/>
      </c>
      <c r="H3203" s="13" t="str">
        <f>IF($C3203="","",VLOOKUP($C3203,Baux!$A:$K,6,FALSE))</f>
        <v/>
      </c>
      <c r="I3203" s="13" t="str">
        <f>IF($C3203="","",VLOOKUP($C3203,Baux!$A:$K,7,FALSE))</f>
        <v/>
      </c>
      <c r="J3203" s="13" t="str">
        <f>IF($C3203="","",$H3203+$I3203)</f>
        <v/>
      </c>
      <c r="K3203" s="13" t="str">
        <f>IF($C3203="","",SUMIFS(Banque_Transactions!$E:$E,Banque_Transactions!$G:$G,$C3203&amp;"-"&amp;$B3203))</f>
        <v/>
      </c>
      <c r="L3203" s="13" t="str">
        <f>IF($C3203="","",$J3203-$K3203)</f>
        <v/>
      </c>
      <c r="M3203" t="str">
        <f>IF($C3203="","",IF($L3203&lt;=0,"Payé",IF($K3203=0,"Impayé","Partiel")))</f>
        <v/>
      </c>
    </row>
    <row r="3204" spans="1:13" ht="15">
      <c r="A3204" s="17"/>
      <c r="B3204" t="str">
        <f>IF($A3204="","",YEAR($A3204)*100+MONTH($A3204))</f>
        <v/>
      </c>
      <c r="D3204" t="str">
        <f>IF($C3204="","",VLOOKUP($C3204,Baux!$A:$K,2,FALSE))</f>
        <v/>
      </c>
      <c r="E3204" t="str">
        <f>IF($C3204="","",VLOOKUP(VLOOKUP($C3204,Baux!$A:$K,3,FALSE),Locataires!$A:$I,2,FALSE))</f>
        <v/>
      </c>
      <c r="F3204" t="str">
        <f>IF($C3204="","",VLOOKUP($C3204,Baux!$A:$K,8,FALSE))</f>
        <v/>
      </c>
      <c r="G3204" s="12" t="str">
        <f>IF(OR($A3204="",$F3204=""),"",DATE(YEAR($A3204),MONTH($A3204),$F3204))</f>
        <v/>
      </c>
      <c r="H3204" s="13" t="str">
        <f>IF($C3204="","",VLOOKUP($C3204,Baux!$A:$K,6,FALSE))</f>
        <v/>
      </c>
      <c r="I3204" s="13" t="str">
        <f>IF($C3204="","",VLOOKUP($C3204,Baux!$A:$K,7,FALSE))</f>
        <v/>
      </c>
      <c r="J3204" s="13" t="str">
        <f>IF($C3204="","",$H3204+$I3204)</f>
        <v/>
      </c>
      <c r="K3204" s="13" t="str">
        <f>IF($C3204="","",SUMIFS(Banque_Transactions!$E:$E,Banque_Transactions!$G:$G,$C3204&amp;"-"&amp;$B3204))</f>
        <v/>
      </c>
      <c r="L3204" s="13" t="str">
        <f>IF($C3204="","",$J3204-$K3204)</f>
        <v/>
      </c>
      <c r="M3204" t="str">
        <f>IF($C3204="","",IF($L3204&lt;=0,"Payé",IF($K3204=0,"Impayé","Partiel")))</f>
        <v/>
      </c>
    </row>
    <row r="3205" spans="1:13" ht="15">
      <c r="A3205" s="17"/>
      <c r="B3205" t="str">
        <f>IF($A3205="","",YEAR($A3205)*100+MONTH($A3205))</f>
        <v/>
      </c>
      <c r="D3205" t="str">
        <f>IF($C3205="","",VLOOKUP($C3205,Baux!$A:$K,2,FALSE))</f>
        <v/>
      </c>
      <c r="E3205" t="str">
        <f>IF($C3205="","",VLOOKUP(VLOOKUP($C3205,Baux!$A:$K,3,FALSE),Locataires!$A:$I,2,FALSE))</f>
        <v/>
      </c>
      <c r="F3205" t="str">
        <f>IF($C3205="","",VLOOKUP($C3205,Baux!$A:$K,8,FALSE))</f>
        <v/>
      </c>
      <c r="G3205" s="12" t="str">
        <f>IF(OR($A3205="",$F3205=""),"",DATE(YEAR($A3205),MONTH($A3205),$F3205))</f>
        <v/>
      </c>
      <c r="H3205" s="13" t="str">
        <f>IF($C3205="","",VLOOKUP($C3205,Baux!$A:$K,6,FALSE))</f>
        <v/>
      </c>
      <c r="I3205" s="13" t="str">
        <f>IF($C3205="","",VLOOKUP($C3205,Baux!$A:$K,7,FALSE))</f>
        <v/>
      </c>
      <c r="J3205" s="13" t="str">
        <f>IF($C3205="","",$H3205+$I3205)</f>
        <v/>
      </c>
      <c r="K3205" s="13" t="str">
        <f>IF($C3205="","",SUMIFS(Banque_Transactions!$E:$E,Banque_Transactions!$G:$G,$C3205&amp;"-"&amp;$B3205))</f>
        <v/>
      </c>
      <c r="L3205" s="13" t="str">
        <f>IF($C3205="","",$J3205-$K3205)</f>
        <v/>
      </c>
      <c r="M3205" t="str">
        <f>IF($C3205="","",IF($L3205&lt;=0,"Payé",IF($K3205=0,"Impayé","Partiel")))</f>
        <v/>
      </c>
    </row>
    <row r="3206" spans="1:13" ht="15">
      <c r="A3206" s="17"/>
      <c r="B3206" t="str">
        <f>IF($A3206="","",YEAR($A3206)*100+MONTH($A3206))</f>
        <v/>
      </c>
      <c r="D3206" t="str">
        <f>IF($C3206="","",VLOOKUP($C3206,Baux!$A:$K,2,FALSE))</f>
        <v/>
      </c>
      <c r="E3206" t="str">
        <f>IF($C3206="","",VLOOKUP(VLOOKUP($C3206,Baux!$A:$K,3,FALSE),Locataires!$A:$I,2,FALSE))</f>
        <v/>
      </c>
      <c r="F3206" t="str">
        <f>IF($C3206="","",VLOOKUP($C3206,Baux!$A:$K,8,FALSE))</f>
        <v/>
      </c>
      <c r="G3206" s="12" t="str">
        <f>IF(OR($A3206="",$F3206=""),"",DATE(YEAR($A3206),MONTH($A3206),$F3206))</f>
        <v/>
      </c>
      <c r="H3206" s="13" t="str">
        <f>IF($C3206="","",VLOOKUP($C3206,Baux!$A:$K,6,FALSE))</f>
        <v/>
      </c>
      <c r="I3206" s="13" t="str">
        <f>IF($C3206="","",VLOOKUP($C3206,Baux!$A:$K,7,FALSE))</f>
        <v/>
      </c>
      <c r="J3206" s="13" t="str">
        <f>IF($C3206="","",$H3206+$I3206)</f>
        <v/>
      </c>
      <c r="K3206" s="13" t="str">
        <f>IF($C3206="","",SUMIFS(Banque_Transactions!$E:$E,Banque_Transactions!$G:$G,$C3206&amp;"-"&amp;$B3206))</f>
        <v/>
      </c>
      <c r="L3206" s="13" t="str">
        <f>IF($C3206="","",$J3206-$K3206)</f>
        <v/>
      </c>
      <c r="M3206" t="str">
        <f>IF($C3206="","",IF($L3206&lt;=0,"Payé",IF($K3206=0,"Impayé","Partiel")))</f>
        <v/>
      </c>
    </row>
    <row r="3207" spans="1:13" ht="15">
      <c r="A3207" s="17"/>
      <c r="B3207" t="str">
        <f>IF($A3207="","",YEAR($A3207)*100+MONTH($A3207))</f>
        <v/>
      </c>
      <c r="D3207" t="str">
        <f>IF($C3207="","",VLOOKUP($C3207,Baux!$A:$K,2,FALSE))</f>
        <v/>
      </c>
      <c r="E3207" t="str">
        <f>IF($C3207="","",VLOOKUP(VLOOKUP($C3207,Baux!$A:$K,3,FALSE),Locataires!$A:$I,2,FALSE))</f>
        <v/>
      </c>
      <c r="F3207" t="str">
        <f>IF($C3207="","",VLOOKUP($C3207,Baux!$A:$K,8,FALSE))</f>
        <v/>
      </c>
      <c r="G3207" s="12" t="str">
        <f>IF(OR($A3207="",$F3207=""),"",DATE(YEAR($A3207),MONTH($A3207),$F3207))</f>
        <v/>
      </c>
      <c r="H3207" s="13" t="str">
        <f>IF($C3207="","",VLOOKUP($C3207,Baux!$A:$K,6,FALSE))</f>
        <v/>
      </c>
      <c r="I3207" s="13" t="str">
        <f>IF($C3207="","",VLOOKUP($C3207,Baux!$A:$K,7,FALSE))</f>
        <v/>
      </c>
      <c r="J3207" s="13" t="str">
        <f>IF($C3207="","",$H3207+$I3207)</f>
        <v/>
      </c>
      <c r="K3207" s="13" t="str">
        <f>IF($C3207="","",SUMIFS(Banque_Transactions!$E:$E,Banque_Transactions!$G:$G,$C3207&amp;"-"&amp;$B3207))</f>
        <v/>
      </c>
      <c r="L3207" s="13" t="str">
        <f>IF($C3207="","",$J3207-$K3207)</f>
        <v/>
      </c>
      <c r="M3207" t="str">
        <f>IF($C3207="","",IF($L3207&lt;=0,"Payé",IF($K3207=0,"Impayé","Partiel")))</f>
        <v/>
      </c>
    </row>
    <row r="3208" spans="1:13" ht="15">
      <c r="A3208" s="17"/>
      <c r="B3208" t="str">
        <f>IF($A3208="","",YEAR($A3208)*100+MONTH($A3208))</f>
        <v/>
      </c>
      <c r="D3208" t="str">
        <f>IF($C3208="","",VLOOKUP($C3208,Baux!$A:$K,2,FALSE))</f>
        <v/>
      </c>
      <c r="E3208" t="str">
        <f>IF($C3208="","",VLOOKUP(VLOOKUP($C3208,Baux!$A:$K,3,FALSE),Locataires!$A:$I,2,FALSE))</f>
        <v/>
      </c>
      <c r="F3208" t="str">
        <f>IF($C3208="","",VLOOKUP($C3208,Baux!$A:$K,8,FALSE))</f>
        <v/>
      </c>
      <c r="G3208" s="12" t="str">
        <f>IF(OR($A3208="",$F3208=""),"",DATE(YEAR($A3208),MONTH($A3208),$F3208))</f>
        <v/>
      </c>
      <c r="H3208" s="13" t="str">
        <f>IF($C3208="","",VLOOKUP($C3208,Baux!$A:$K,6,FALSE))</f>
        <v/>
      </c>
      <c r="I3208" s="13" t="str">
        <f>IF($C3208="","",VLOOKUP($C3208,Baux!$A:$K,7,FALSE))</f>
        <v/>
      </c>
      <c r="J3208" s="13" t="str">
        <f>IF($C3208="","",$H3208+$I3208)</f>
        <v/>
      </c>
      <c r="K3208" s="13" t="str">
        <f>IF($C3208="","",SUMIFS(Banque_Transactions!$E:$E,Banque_Transactions!$G:$G,$C3208&amp;"-"&amp;$B3208))</f>
        <v/>
      </c>
      <c r="L3208" s="13" t="str">
        <f>IF($C3208="","",$J3208-$K3208)</f>
        <v/>
      </c>
      <c r="M3208" t="str">
        <f>IF($C3208="","",IF($L3208&lt;=0,"Payé",IF($K3208=0,"Impayé","Partiel")))</f>
        <v/>
      </c>
    </row>
    <row r="3209" spans="1:13" ht="15">
      <c r="A3209" s="17"/>
      <c r="B3209" t="str">
        <f>IF($A3209="","",YEAR($A3209)*100+MONTH($A3209))</f>
        <v/>
      </c>
      <c r="D3209" t="str">
        <f>IF($C3209="","",VLOOKUP($C3209,Baux!$A:$K,2,FALSE))</f>
        <v/>
      </c>
      <c r="E3209" t="str">
        <f>IF($C3209="","",VLOOKUP(VLOOKUP($C3209,Baux!$A:$K,3,FALSE),Locataires!$A:$I,2,FALSE))</f>
        <v/>
      </c>
      <c r="F3209" t="str">
        <f>IF($C3209="","",VLOOKUP($C3209,Baux!$A:$K,8,FALSE))</f>
        <v/>
      </c>
      <c r="G3209" s="12" t="str">
        <f>IF(OR($A3209="",$F3209=""),"",DATE(YEAR($A3209),MONTH($A3209),$F3209))</f>
        <v/>
      </c>
      <c r="H3209" s="13" t="str">
        <f>IF($C3209="","",VLOOKUP($C3209,Baux!$A:$K,6,FALSE))</f>
        <v/>
      </c>
      <c r="I3209" s="13" t="str">
        <f>IF($C3209="","",VLOOKUP($C3209,Baux!$A:$K,7,FALSE))</f>
        <v/>
      </c>
      <c r="J3209" s="13" t="str">
        <f>IF($C3209="","",$H3209+$I3209)</f>
        <v/>
      </c>
      <c r="K3209" s="13" t="str">
        <f>IF($C3209="","",SUMIFS(Banque_Transactions!$E:$E,Banque_Transactions!$G:$G,$C3209&amp;"-"&amp;$B3209))</f>
        <v/>
      </c>
      <c r="L3209" s="13" t="str">
        <f>IF($C3209="","",$J3209-$K3209)</f>
        <v/>
      </c>
      <c r="M3209" t="str">
        <f>IF($C3209="","",IF($L3209&lt;=0,"Payé",IF($K3209=0,"Impayé","Partiel")))</f>
        <v/>
      </c>
    </row>
    <row r="3210" spans="1:13" ht="15">
      <c r="A3210" s="17"/>
      <c r="B3210" t="str">
        <f>IF($A3210="","",YEAR($A3210)*100+MONTH($A3210))</f>
        <v/>
      </c>
      <c r="D3210" t="str">
        <f>IF($C3210="","",VLOOKUP($C3210,Baux!$A:$K,2,FALSE))</f>
        <v/>
      </c>
      <c r="E3210" t="str">
        <f>IF($C3210="","",VLOOKUP(VLOOKUP($C3210,Baux!$A:$K,3,FALSE),Locataires!$A:$I,2,FALSE))</f>
        <v/>
      </c>
      <c r="F3210" t="str">
        <f>IF($C3210="","",VLOOKUP($C3210,Baux!$A:$K,8,FALSE))</f>
        <v/>
      </c>
      <c r="G3210" s="12" t="str">
        <f>IF(OR($A3210="",$F3210=""),"",DATE(YEAR($A3210),MONTH($A3210),$F3210))</f>
        <v/>
      </c>
      <c r="H3210" s="13" t="str">
        <f>IF($C3210="","",VLOOKUP($C3210,Baux!$A:$K,6,FALSE))</f>
        <v/>
      </c>
      <c r="I3210" s="13" t="str">
        <f>IF($C3210="","",VLOOKUP($C3210,Baux!$A:$K,7,FALSE))</f>
        <v/>
      </c>
      <c r="J3210" s="13" t="str">
        <f>IF($C3210="","",$H3210+$I3210)</f>
        <v/>
      </c>
      <c r="K3210" s="13" t="str">
        <f>IF($C3210="","",SUMIFS(Banque_Transactions!$E:$E,Banque_Transactions!$G:$G,$C3210&amp;"-"&amp;$B3210))</f>
        <v/>
      </c>
      <c r="L3210" s="13" t="str">
        <f>IF($C3210="","",$J3210-$K3210)</f>
        <v/>
      </c>
      <c r="M3210" t="str">
        <f>IF($C3210="","",IF($L3210&lt;=0,"Payé",IF($K3210=0,"Impayé","Partiel")))</f>
        <v/>
      </c>
    </row>
    <row r="3211" spans="1:13" ht="15">
      <c r="A3211" s="17"/>
      <c r="B3211" t="str">
        <f>IF($A3211="","",YEAR($A3211)*100+MONTH($A3211))</f>
        <v/>
      </c>
      <c r="D3211" t="str">
        <f>IF($C3211="","",VLOOKUP($C3211,Baux!$A:$K,2,FALSE))</f>
        <v/>
      </c>
      <c r="E3211" t="str">
        <f>IF($C3211="","",VLOOKUP(VLOOKUP($C3211,Baux!$A:$K,3,FALSE),Locataires!$A:$I,2,FALSE))</f>
        <v/>
      </c>
      <c r="F3211" t="str">
        <f>IF($C3211="","",VLOOKUP($C3211,Baux!$A:$K,8,FALSE))</f>
        <v/>
      </c>
      <c r="G3211" s="12" t="str">
        <f>IF(OR($A3211="",$F3211=""),"",DATE(YEAR($A3211),MONTH($A3211),$F3211))</f>
        <v/>
      </c>
      <c r="H3211" s="13" t="str">
        <f>IF($C3211="","",VLOOKUP($C3211,Baux!$A:$K,6,FALSE))</f>
        <v/>
      </c>
      <c r="I3211" s="13" t="str">
        <f>IF($C3211="","",VLOOKUP($C3211,Baux!$A:$K,7,FALSE))</f>
        <v/>
      </c>
      <c r="J3211" s="13" t="str">
        <f>IF($C3211="","",$H3211+$I3211)</f>
        <v/>
      </c>
      <c r="K3211" s="13" t="str">
        <f>IF($C3211="","",SUMIFS(Banque_Transactions!$E:$E,Banque_Transactions!$G:$G,$C3211&amp;"-"&amp;$B3211))</f>
        <v/>
      </c>
      <c r="L3211" s="13" t="str">
        <f>IF($C3211="","",$J3211-$K3211)</f>
        <v/>
      </c>
      <c r="M3211" t="str">
        <f>IF($C3211="","",IF($L3211&lt;=0,"Payé",IF($K3211=0,"Impayé","Partiel")))</f>
        <v/>
      </c>
    </row>
    <row r="3212" spans="1:13" ht="15">
      <c r="A3212" s="17"/>
      <c r="B3212" t="str">
        <f>IF($A3212="","",YEAR($A3212)*100+MONTH($A3212))</f>
        <v/>
      </c>
      <c r="D3212" t="str">
        <f>IF($C3212="","",VLOOKUP($C3212,Baux!$A:$K,2,FALSE))</f>
        <v/>
      </c>
      <c r="E3212" t="str">
        <f>IF($C3212="","",VLOOKUP(VLOOKUP($C3212,Baux!$A:$K,3,FALSE),Locataires!$A:$I,2,FALSE))</f>
        <v/>
      </c>
      <c r="F3212" t="str">
        <f>IF($C3212="","",VLOOKUP($C3212,Baux!$A:$K,8,FALSE))</f>
        <v/>
      </c>
      <c r="G3212" s="12" t="str">
        <f>IF(OR($A3212="",$F3212=""),"",DATE(YEAR($A3212),MONTH($A3212),$F3212))</f>
        <v/>
      </c>
      <c r="H3212" s="13" t="str">
        <f>IF($C3212="","",VLOOKUP($C3212,Baux!$A:$K,6,FALSE))</f>
        <v/>
      </c>
      <c r="I3212" s="13" t="str">
        <f>IF($C3212="","",VLOOKUP($C3212,Baux!$A:$K,7,FALSE))</f>
        <v/>
      </c>
      <c r="J3212" s="13" t="str">
        <f>IF($C3212="","",$H3212+$I3212)</f>
        <v/>
      </c>
      <c r="K3212" s="13" t="str">
        <f>IF($C3212="","",SUMIFS(Banque_Transactions!$E:$E,Banque_Transactions!$G:$G,$C3212&amp;"-"&amp;$B3212))</f>
        <v/>
      </c>
      <c r="L3212" s="13" t="str">
        <f>IF($C3212="","",$J3212-$K3212)</f>
        <v/>
      </c>
      <c r="M3212" t="str">
        <f>IF($C3212="","",IF($L3212&lt;=0,"Payé",IF($K3212=0,"Impayé","Partiel")))</f>
        <v/>
      </c>
    </row>
    <row r="3213" spans="1:13" ht="15">
      <c r="A3213" s="17"/>
      <c r="B3213" t="str">
        <f>IF($A3213="","",YEAR($A3213)*100+MONTH($A3213))</f>
        <v/>
      </c>
      <c r="D3213" t="str">
        <f>IF($C3213="","",VLOOKUP($C3213,Baux!$A:$K,2,FALSE))</f>
        <v/>
      </c>
      <c r="E3213" t="str">
        <f>IF($C3213="","",VLOOKUP(VLOOKUP($C3213,Baux!$A:$K,3,FALSE),Locataires!$A:$I,2,FALSE))</f>
        <v/>
      </c>
      <c r="F3213" t="str">
        <f>IF($C3213="","",VLOOKUP($C3213,Baux!$A:$K,8,FALSE))</f>
        <v/>
      </c>
      <c r="G3213" s="12" t="str">
        <f>IF(OR($A3213="",$F3213=""),"",DATE(YEAR($A3213),MONTH($A3213),$F3213))</f>
        <v/>
      </c>
      <c r="H3213" s="13" t="str">
        <f>IF($C3213="","",VLOOKUP($C3213,Baux!$A:$K,6,FALSE))</f>
        <v/>
      </c>
      <c r="I3213" s="13" t="str">
        <f>IF($C3213="","",VLOOKUP($C3213,Baux!$A:$K,7,FALSE))</f>
        <v/>
      </c>
      <c r="J3213" s="13" t="str">
        <f>IF($C3213="","",$H3213+$I3213)</f>
        <v/>
      </c>
      <c r="K3213" s="13" t="str">
        <f>IF($C3213="","",SUMIFS(Banque_Transactions!$E:$E,Banque_Transactions!$G:$G,$C3213&amp;"-"&amp;$B3213))</f>
        <v/>
      </c>
      <c r="L3213" s="13" t="str">
        <f>IF($C3213="","",$J3213-$K3213)</f>
        <v/>
      </c>
      <c r="M3213" t="str">
        <f>IF($C3213="","",IF($L3213&lt;=0,"Payé",IF($K3213=0,"Impayé","Partiel")))</f>
        <v/>
      </c>
    </row>
    <row r="3214" spans="1:13" ht="15">
      <c r="A3214" s="17"/>
      <c r="B3214" t="str">
        <f>IF($A3214="","",YEAR($A3214)*100+MONTH($A3214))</f>
        <v/>
      </c>
      <c r="D3214" t="str">
        <f>IF($C3214="","",VLOOKUP($C3214,Baux!$A:$K,2,FALSE))</f>
        <v/>
      </c>
      <c r="E3214" t="str">
        <f>IF($C3214="","",VLOOKUP(VLOOKUP($C3214,Baux!$A:$K,3,FALSE),Locataires!$A:$I,2,FALSE))</f>
        <v/>
      </c>
      <c r="F3214" t="str">
        <f>IF($C3214="","",VLOOKUP($C3214,Baux!$A:$K,8,FALSE))</f>
        <v/>
      </c>
      <c r="G3214" s="12" t="str">
        <f>IF(OR($A3214="",$F3214=""),"",DATE(YEAR($A3214),MONTH($A3214),$F3214))</f>
        <v/>
      </c>
      <c r="H3214" s="13" t="str">
        <f>IF($C3214="","",VLOOKUP($C3214,Baux!$A:$K,6,FALSE))</f>
        <v/>
      </c>
      <c r="I3214" s="13" t="str">
        <f>IF($C3214="","",VLOOKUP($C3214,Baux!$A:$K,7,FALSE))</f>
        <v/>
      </c>
      <c r="J3214" s="13" t="str">
        <f>IF($C3214="","",$H3214+$I3214)</f>
        <v/>
      </c>
      <c r="K3214" s="13" t="str">
        <f>IF($C3214="","",SUMIFS(Banque_Transactions!$E:$E,Banque_Transactions!$G:$G,$C3214&amp;"-"&amp;$B3214))</f>
        <v/>
      </c>
      <c r="L3214" s="13" t="str">
        <f>IF($C3214="","",$J3214-$K3214)</f>
        <v/>
      </c>
      <c r="M3214" t="str">
        <f>IF($C3214="","",IF($L3214&lt;=0,"Payé",IF($K3214=0,"Impayé","Partiel")))</f>
        <v/>
      </c>
    </row>
    <row r="3215" spans="1:13" ht="15">
      <c r="A3215" s="17"/>
      <c r="B3215" t="str">
        <f>IF($A3215="","",YEAR($A3215)*100+MONTH($A3215))</f>
        <v/>
      </c>
      <c r="D3215" t="str">
        <f>IF($C3215="","",VLOOKUP($C3215,Baux!$A:$K,2,FALSE))</f>
        <v/>
      </c>
      <c r="E3215" t="str">
        <f>IF($C3215="","",VLOOKUP(VLOOKUP($C3215,Baux!$A:$K,3,FALSE),Locataires!$A:$I,2,FALSE))</f>
        <v/>
      </c>
      <c r="F3215" t="str">
        <f>IF($C3215="","",VLOOKUP($C3215,Baux!$A:$K,8,FALSE))</f>
        <v/>
      </c>
      <c r="G3215" s="12" t="str">
        <f>IF(OR($A3215="",$F3215=""),"",DATE(YEAR($A3215),MONTH($A3215),$F3215))</f>
        <v/>
      </c>
      <c r="H3215" s="13" t="str">
        <f>IF($C3215="","",VLOOKUP($C3215,Baux!$A:$K,6,FALSE))</f>
        <v/>
      </c>
      <c r="I3215" s="13" t="str">
        <f>IF($C3215="","",VLOOKUP($C3215,Baux!$A:$K,7,FALSE))</f>
        <v/>
      </c>
      <c r="J3215" s="13" t="str">
        <f>IF($C3215="","",$H3215+$I3215)</f>
        <v/>
      </c>
      <c r="K3215" s="13" t="str">
        <f>IF($C3215="","",SUMIFS(Banque_Transactions!$E:$E,Banque_Transactions!$G:$G,$C3215&amp;"-"&amp;$B3215))</f>
        <v/>
      </c>
      <c r="L3215" s="13" t="str">
        <f>IF($C3215="","",$J3215-$K3215)</f>
        <v/>
      </c>
      <c r="M3215" t="str">
        <f>IF($C3215="","",IF($L3215&lt;=0,"Payé",IF($K3215=0,"Impayé","Partiel")))</f>
        <v/>
      </c>
    </row>
    <row r="3216" spans="1:13" ht="15">
      <c r="A3216" s="17"/>
      <c r="B3216" t="str">
        <f>IF($A3216="","",YEAR($A3216)*100+MONTH($A3216))</f>
        <v/>
      </c>
      <c r="D3216" t="str">
        <f>IF($C3216="","",VLOOKUP($C3216,Baux!$A:$K,2,FALSE))</f>
        <v/>
      </c>
      <c r="E3216" t="str">
        <f>IF($C3216="","",VLOOKUP(VLOOKUP($C3216,Baux!$A:$K,3,FALSE),Locataires!$A:$I,2,FALSE))</f>
        <v/>
      </c>
      <c r="F3216" t="str">
        <f>IF($C3216="","",VLOOKUP($C3216,Baux!$A:$K,8,FALSE))</f>
        <v/>
      </c>
      <c r="G3216" s="12" t="str">
        <f>IF(OR($A3216="",$F3216=""),"",DATE(YEAR($A3216),MONTH($A3216),$F3216))</f>
        <v/>
      </c>
      <c r="H3216" s="13" t="str">
        <f>IF($C3216="","",VLOOKUP($C3216,Baux!$A:$K,6,FALSE))</f>
        <v/>
      </c>
      <c r="I3216" s="13" t="str">
        <f>IF($C3216="","",VLOOKUP($C3216,Baux!$A:$K,7,FALSE))</f>
        <v/>
      </c>
      <c r="J3216" s="13" t="str">
        <f>IF($C3216="","",$H3216+$I3216)</f>
        <v/>
      </c>
      <c r="K3216" s="13" t="str">
        <f>IF($C3216="","",SUMIFS(Banque_Transactions!$E:$E,Banque_Transactions!$G:$G,$C3216&amp;"-"&amp;$B3216))</f>
        <v/>
      </c>
      <c r="L3216" s="13" t="str">
        <f>IF($C3216="","",$J3216-$K3216)</f>
        <v/>
      </c>
      <c r="M3216" t="str">
        <f>IF($C3216="","",IF($L3216&lt;=0,"Payé",IF($K3216=0,"Impayé","Partiel")))</f>
        <v/>
      </c>
    </row>
    <row r="3217" spans="1:13" ht="15">
      <c r="A3217" s="17"/>
      <c r="B3217" t="str">
        <f>IF($A3217="","",YEAR($A3217)*100+MONTH($A3217))</f>
        <v/>
      </c>
      <c r="D3217" t="str">
        <f>IF($C3217="","",VLOOKUP($C3217,Baux!$A:$K,2,FALSE))</f>
        <v/>
      </c>
      <c r="E3217" t="str">
        <f>IF($C3217="","",VLOOKUP(VLOOKUP($C3217,Baux!$A:$K,3,FALSE),Locataires!$A:$I,2,FALSE))</f>
        <v/>
      </c>
      <c r="F3217" t="str">
        <f>IF($C3217="","",VLOOKUP($C3217,Baux!$A:$K,8,FALSE))</f>
        <v/>
      </c>
      <c r="G3217" s="12" t="str">
        <f>IF(OR($A3217="",$F3217=""),"",DATE(YEAR($A3217),MONTH($A3217),$F3217))</f>
        <v/>
      </c>
      <c r="H3217" s="13" t="str">
        <f>IF($C3217="","",VLOOKUP($C3217,Baux!$A:$K,6,FALSE))</f>
        <v/>
      </c>
      <c r="I3217" s="13" t="str">
        <f>IF($C3217="","",VLOOKUP($C3217,Baux!$A:$K,7,FALSE))</f>
        <v/>
      </c>
      <c r="J3217" s="13" t="str">
        <f>IF($C3217="","",$H3217+$I3217)</f>
        <v/>
      </c>
      <c r="K3217" s="13" t="str">
        <f>IF($C3217="","",SUMIFS(Banque_Transactions!$E:$E,Banque_Transactions!$G:$G,$C3217&amp;"-"&amp;$B3217))</f>
        <v/>
      </c>
      <c r="L3217" s="13" t="str">
        <f>IF($C3217="","",$J3217-$K3217)</f>
        <v/>
      </c>
      <c r="M3217" t="str">
        <f>IF($C3217="","",IF($L3217&lt;=0,"Payé",IF($K3217=0,"Impayé","Partiel")))</f>
        <v/>
      </c>
    </row>
    <row r="3218" spans="1:13" ht="15">
      <c r="A3218" s="17"/>
      <c r="B3218" t="str">
        <f>IF($A3218="","",YEAR($A3218)*100+MONTH($A3218))</f>
        <v/>
      </c>
      <c r="D3218" t="str">
        <f>IF($C3218="","",VLOOKUP($C3218,Baux!$A:$K,2,FALSE))</f>
        <v/>
      </c>
      <c r="E3218" t="str">
        <f>IF($C3218="","",VLOOKUP(VLOOKUP($C3218,Baux!$A:$K,3,FALSE),Locataires!$A:$I,2,FALSE))</f>
        <v/>
      </c>
      <c r="F3218" t="str">
        <f>IF($C3218="","",VLOOKUP($C3218,Baux!$A:$K,8,FALSE))</f>
        <v/>
      </c>
      <c r="G3218" s="12" t="str">
        <f>IF(OR($A3218="",$F3218=""),"",DATE(YEAR($A3218),MONTH($A3218),$F3218))</f>
        <v/>
      </c>
      <c r="H3218" s="13" t="str">
        <f>IF($C3218="","",VLOOKUP($C3218,Baux!$A:$K,6,FALSE))</f>
        <v/>
      </c>
      <c r="I3218" s="13" t="str">
        <f>IF($C3218="","",VLOOKUP($C3218,Baux!$A:$K,7,FALSE))</f>
        <v/>
      </c>
      <c r="J3218" s="13" t="str">
        <f>IF($C3218="","",$H3218+$I3218)</f>
        <v/>
      </c>
      <c r="K3218" s="13" t="str">
        <f>IF($C3218="","",SUMIFS(Banque_Transactions!$E:$E,Banque_Transactions!$G:$G,$C3218&amp;"-"&amp;$B3218))</f>
        <v/>
      </c>
      <c r="L3218" s="13" t="str">
        <f>IF($C3218="","",$J3218-$K3218)</f>
        <v/>
      </c>
      <c r="M3218" t="str">
        <f>IF($C3218="","",IF($L3218&lt;=0,"Payé",IF($K3218=0,"Impayé","Partiel")))</f>
        <v/>
      </c>
    </row>
    <row r="3219" spans="1:13" ht="15">
      <c r="A3219" s="17"/>
      <c r="B3219" t="str">
        <f>IF($A3219="","",YEAR($A3219)*100+MONTH($A3219))</f>
        <v/>
      </c>
      <c r="D3219" t="str">
        <f>IF($C3219="","",VLOOKUP($C3219,Baux!$A:$K,2,FALSE))</f>
        <v/>
      </c>
      <c r="E3219" t="str">
        <f>IF($C3219="","",VLOOKUP(VLOOKUP($C3219,Baux!$A:$K,3,FALSE),Locataires!$A:$I,2,FALSE))</f>
        <v/>
      </c>
      <c r="F3219" t="str">
        <f>IF($C3219="","",VLOOKUP($C3219,Baux!$A:$K,8,FALSE))</f>
        <v/>
      </c>
      <c r="G3219" s="12" t="str">
        <f>IF(OR($A3219="",$F3219=""),"",DATE(YEAR($A3219),MONTH($A3219),$F3219))</f>
        <v/>
      </c>
      <c r="H3219" s="13" t="str">
        <f>IF($C3219="","",VLOOKUP($C3219,Baux!$A:$K,6,FALSE))</f>
        <v/>
      </c>
      <c r="I3219" s="13" t="str">
        <f>IF($C3219="","",VLOOKUP($C3219,Baux!$A:$K,7,FALSE))</f>
        <v/>
      </c>
      <c r="J3219" s="13" t="str">
        <f>IF($C3219="","",$H3219+$I3219)</f>
        <v/>
      </c>
      <c r="K3219" s="13" t="str">
        <f>IF($C3219="","",SUMIFS(Banque_Transactions!$E:$E,Banque_Transactions!$G:$G,$C3219&amp;"-"&amp;$B3219))</f>
        <v/>
      </c>
      <c r="L3219" s="13" t="str">
        <f>IF($C3219="","",$J3219-$K3219)</f>
        <v/>
      </c>
      <c r="M3219" t="str">
        <f>IF($C3219="","",IF($L3219&lt;=0,"Payé",IF($K3219=0,"Impayé","Partiel")))</f>
        <v/>
      </c>
    </row>
    <row r="3220" spans="1:13" ht="15">
      <c r="A3220" s="17"/>
      <c r="B3220" t="str">
        <f>IF($A3220="","",YEAR($A3220)*100+MONTH($A3220))</f>
        <v/>
      </c>
      <c r="D3220" t="str">
        <f>IF($C3220="","",VLOOKUP($C3220,Baux!$A:$K,2,FALSE))</f>
        <v/>
      </c>
      <c r="E3220" t="str">
        <f>IF($C3220="","",VLOOKUP(VLOOKUP($C3220,Baux!$A:$K,3,FALSE),Locataires!$A:$I,2,FALSE))</f>
        <v/>
      </c>
      <c r="F3220" t="str">
        <f>IF($C3220="","",VLOOKUP($C3220,Baux!$A:$K,8,FALSE))</f>
        <v/>
      </c>
      <c r="G3220" s="12" t="str">
        <f>IF(OR($A3220="",$F3220=""),"",DATE(YEAR($A3220),MONTH($A3220),$F3220))</f>
        <v/>
      </c>
      <c r="H3220" s="13" t="str">
        <f>IF($C3220="","",VLOOKUP($C3220,Baux!$A:$K,6,FALSE))</f>
        <v/>
      </c>
      <c r="I3220" s="13" t="str">
        <f>IF($C3220="","",VLOOKUP($C3220,Baux!$A:$K,7,FALSE))</f>
        <v/>
      </c>
      <c r="J3220" s="13" t="str">
        <f>IF($C3220="","",$H3220+$I3220)</f>
        <v/>
      </c>
      <c r="K3220" s="13" t="str">
        <f>IF($C3220="","",SUMIFS(Banque_Transactions!$E:$E,Banque_Transactions!$G:$G,$C3220&amp;"-"&amp;$B3220))</f>
        <v/>
      </c>
      <c r="L3220" s="13" t="str">
        <f>IF($C3220="","",$J3220-$K3220)</f>
        <v/>
      </c>
      <c r="M3220" t="str">
        <f>IF($C3220="","",IF($L3220&lt;=0,"Payé",IF($K3220=0,"Impayé","Partiel")))</f>
        <v/>
      </c>
    </row>
    <row r="3221" spans="1:13" ht="15">
      <c r="A3221" s="17"/>
      <c r="B3221" t="str">
        <f>IF($A3221="","",YEAR($A3221)*100+MONTH($A3221))</f>
        <v/>
      </c>
      <c r="D3221" t="str">
        <f>IF($C3221="","",VLOOKUP($C3221,Baux!$A:$K,2,FALSE))</f>
        <v/>
      </c>
      <c r="E3221" t="str">
        <f>IF($C3221="","",VLOOKUP(VLOOKUP($C3221,Baux!$A:$K,3,FALSE),Locataires!$A:$I,2,FALSE))</f>
        <v/>
      </c>
      <c r="F3221" t="str">
        <f>IF($C3221="","",VLOOKUP($C3221,Baux!$A:$K,8,FALSE))</f>
        <v/>
      </c>
      <c r="G3221" s="12" t="str">
        <f>IF(OR($A3221="",$F3221=""),"",DATE(YEAR($A3221),MONTH($A3221),$F3221))</f>
        <v/>
      </c>
      <c r="H3221" s="13" t="str">
        <f>IF($C3221="","",VLOOKUP($C3221,Baux!$A:$K,6,FALSE))</f>
        <v/>
      </c>
      <c r="I3221" s="13" t="str">
        <f>IF($C3221="","",VLOOKUP($C3221,Baux!$A:$K,7,FALSE))</f>
        <v/>
      </c>
      <c r="J3221" s="13" t="str">
        <f>IF($C3221="","",$H3221+$I3221)</f>
        <v/>
      </c>
      <c r="K3221" s="13" t="str">
        <f>IF($C3221="","",SUMIFS(Banque_Transactions!$E:$E,Banque_Transactions!$G:$G,$C3221&amp;"-"&amp;$B3221))</f>
        <v/>
      </c>
      <c r="L3221" s="13" t="str">
        <f>IF($C3221="","",$J3221-$K3221)</f>
        <v/>
      </c>
      <c r="M3221" t="str">
        <f>IF($C3221="","",IF($L3221&lt;=0,"Payé",IF($K3221=0,"Impayé","Partiel")))</f>
        <v/>
      </c>
    </row>
    <row r="3222" spans="1:13" ht="15">
      <c r="A3222" s="17"/>
      <c r="B3222" t="str">
        <f>IF($A3222="","",YEAR($A3222)*100+MONTH($A3222))</f>
        <v/>
      </c>
      <c r="D3222" t="str">
        <f>IF($C3222="","",VLOOKUP($C3222,Baux!$A:$K,2,FALSE))</f>
        <v/>
      </c>
      <c r="E3222" t="str">
        <f>IF($C3222="","",VLOOKUP(VLOOKUP($C3222,Baux!$A:$K,3,FALSE),Locataires!$A:$I,2,FALSE))</f>
        <v/>
      </c>
      <c r="F3222" t="str">
        <f>IF($C3222="","",VLOOKUP($C3222,Baux!$A:$K,8,FALSE))</f>
        <v/>
      </c>
      <c r="G3222" s="12" t="str">
        <f>IF(OR($A3222="",$F3222=""),"",DATE(YEAR($A3222),MONTH($A3222),$F3222))</f>
        <v/>
      </c>
      <c r="H3222" s="13" t="str">
        <f>IF($C3222="","",VLOOKUP($C3222,Baux!$A:$K,6,FALSE))</f>
        <v/>
      </c>
      <c r="I3222" s="13" t="str">
        <f>IF($C3222="","",VLOOKUP($C3222,Baux!$A:$K,7,FALSE))</f>
        <v/>
      </c>
      <c r="J3222" s="13" t="str">
        <f>IF($C3222="","",$H3222+$I3222)</f>
        <v/>
      </c>
      <c r="K3222" s="13" t="str">
        <f>IF($C3222="","",SUMIFS(Banque_Transactions!$E:$E,Banque_Transactions!$G:$G,$C3222&amp;"-"&amp;$B3222))</f>
        <v/>
      </c>
      <c r="L3222" s="13" t="str">
        <f>IF($C3222="","",$J3222-$K3222)</f>
        <v/>
      </c>
      <c r="M3222" t="str">
        <f>IF($C3222="","",IF($L3222&lt;=0,"Payé",IF($K3222=0,"Impayé","Partiel")))</f>
        <v/>
      </c>
    </row>
    <row r="3223" spans="1:13" ht="15">
      <c r="A3223" s="17"/>
      <c r="B3223" t="str">
        <f>IF($A3223="","",YEAR($A3223)*100+MONTH($A3223))</f>
        <v/>
      </c>
      <c r="D3223" t="str">
        <f>IF($C3223="","",VLOOKUP($C3223,Baux!$A:$K,2,FALSE))</f>
        <v/>
      </c>
      <c r="E3223" t="str">
        <f>IF($C3223="","",VLOOKUP(VLOOKUP($C3223,Baux!$A:$K,3,FALSE),Locataires!$A:$I,2,FALSE))</f>
        <v/>
      </c>
      <c r="F3223" t="str">
        <f>IF($C3223="","",VLOOKUP($C3223,Baux!$A:$K,8,FALSE))</f>
        <v/>
      </c>
      <c r="G3223" s="12" t="str">
        <f>IF(OR($A3223="",$F3223=""),"",DATE(YEAR($A3223),MONTH($A3223),$F3223))</f>
        <v/>
      </c>
      <c r="H3223" s="13" t="str">
        <f>IF($C3223="","",VLOOKUP($C3223,Baux!$A:$K,6,FALSE))</f>
        <v/>
      </c>
      <c r="I3223" s="13" t="str">
        <f>IF($C3223="","",VLOOKUP($C3223,Baux!$A:$K,7,FALSE))</f>
        <v/>
      </c>
      <c r="J3223" s="13" t="str">
        <f>IF($C3223="","",$H3223+$I3223)</f>
        <v/>
      </c>
      <c r="K3223" s="13" t="str">
        <f>IF($C3223="","",SUMIFS(Banque_Transactions!$E:$E,Banque_Transactions!$G:$G,$C3223&amp;"-"&amp;$B3223))</f>
        <v/>
      </c>
      <c r="L3223" s="13" t="str">
        <f>IF($C3223="","",$J3223-$K3223)</f>
        <v/>
      </c>
      <c r="M3223" t="str">
        <f>IF($C3223="","",IF($L3223&lt;=0,"Payé",IF($K3223=0,"Impayé","Partiel")))</f>
        <v/>
      </c>
    </row>
    <row r="3224" spans="1:13" ht="15">
      <c r="A3224" s="17"/>
      <c r="B3224" t="str">
        <f>IF($A3224="","",YEAR($A3224)*100+MONTH($A3224))</f>
        <v/>
      </c>
      <c r="D3224" t="str">
        <f>IF($C3224="","",VLOOKUP($C3224,Baux!$A:$K,2,FALSE))</f>
        <v/>
      </c>
      <c r="E3224" t="str">
        <f>IF($C3224="","",VLOOKUP(VLOOKUP($C3224,Baux!$A:$K,3,FALSE),Locataires!$A:$I,2,FALSE))</f>
        <v/>
      </c>
      <c r="F3224" t="str">
        <f>IF($C3224="","",VLOOKUP($C3224,Baux!$A:$K,8,FALSE))</f>
        <v/>
      </c>
      <c r="G3224" s="12" t="str">
        <f>IF(OR($A3224="",$F3224=""),"",DATE(YEAR($A3224),MONTH($A3224),$F3224))</f>
        <v/>
      </c>
      <c r="H3224" s="13" t="str">
        <f>IF($C3224="","",VLOOKUP($C3224,Baux!$A:$K,6,FALSE))</f>
        <v/>
      </c>
      <c r="I3224" s="13" t="str">
        <f>IF($C3224="","",VLOOKUP($C3224,Baux!$A:$K,7,FALSE))</f>
        <v/>
      </c>
      <c r="J3224" s="13" t="str">
        <f>IF($C3224="","",$H3224+$I3224)</f>
        <v/>
      </c>
      <c r="K3224" s="13" t="str">
        <f>IF($C3224="","",SUMIFS(Banque_Transactions!$E:$E,Banque_Transactions!$G:$G,$C3224&amp;"-"&amp;$B3224))</f>
        <v/>
      </c>
      <c r="L3224" s="13" t="str">
        <f>IF($C3224="","",$J3224-$K3224)</f>
        <v/>
      </c>
      <c r="M3224" t="str">
        <f>IF($C3224="","",IF($L3224&lt;=0,"Payé",IF($K3224=0,"Impayé","Partiel")))</f>
        <v/>
      </c>
    </row>
    <row r="3225" spans="1:13" ht="15">
      <c r="A3225" s="17"/>
      <c r="B3225" t="str">
        <f>IF($A3225="","",YEAR($A3225)*100+MONTH($A3225))</f>
        <v/>
      </c>
      <c r="D3225" t="str">
        <f>IF($C3225="","",VLOOKUP($C3225,Baux!$A:$K,2,FALSE))</f>
        <v/>
      </c>
      <c r="E3225" t="str">
        <f>IF($C3225="","",VLOOKUP(VLOOKUP($C3225,Baux!$A:$K,3,FALSE),Locataires!$A:$I,2,FALSE))</f>
        <v/>
      </c>
      <c r="F3225" t="str">
        <f>IF($C3225="","",VLOOKUP($C3225,Baux!$A:$K,8,FALSE))</f>
        <v/>
      </c>
      <c r="G3225" s="12" t="str">
        <f>IF(OR($A3225="",$F3225=""),"",DATE(YEAR($A3225),MONTH($A3225),$F3225))</f>
        <v/>
      </c>
      <c r="H3225" s="13" t="str">
        <f>IF($C3225="","",VLOOKUP($C3225,Baux!$A:$K,6,FALSE))</f>
        <v/>
      </c>
      <c r="I3225" s="13" t="str">
        <f>IF($C3225="","",VLOOKUP($C3225,Baux!$A:$K,7,FALSE))</f>
        <v/>
      </c>
      <c r="J3225" s="13" t="str">
        <f>IF($C3225="","",$H3225+$I3225)</f>
        <v/>
      </c>
      <c r="K3225" s="13" t="str">
        <f>IF($C3225="","",SUMIFS(Banque_Transactions!$E:$E,Banque_Transactions!$G:$G,$C3225&amp;"-"&amp;$B3225))</f>
        <v/>
      </c>
      <c r="L3225" s="13" t="str">
        <f>IF($C3225="","",$J3225-$K3225)</f>
        <v/>
      </c>
      <c r="M3225" t="str">
        <f>IF($C3225="","",IF($L3225&lt;=0,"Payé",IF($K3225=0,"Impayé","Partiel")))</f>
        <v/>
      </c>
    </row>
    <row r="3226" spans="1:13" ht="15">
      <c r="A3226" s="17"/>
      <c r="B3226" t="str">
        <f>IF($A3226="","",YEAR($A3226)*100+MONTH($A3226))</f>
        <v/>
      </c>
      <c r="D3226" t="str">
        <f>IF($C3226="","",VLOOKUP($C3226,Baux!$A:$K,2,FALSE))</f>
        <v/>
      </c>
      <c r="E3226" t="str">
        <f>IF($C3226="","",VLOOKUP(VLOOKUP($C3226,Baux!$A:$K,3,FALSE),Locataires!$A:$I,2,FALSE))</f>
        <v/>
      </c>
      <c r="F3226" t="str">
        <f>IF($C3226="","",VLOOKUP($C3226,Baux!$A:$K,8,FALSE))</f>
        <v/>
      </c>
      <c r="G3226" s="12" t="str">
        <f>IF(OR($A3226="",$F3226=""),"",DATE(YEAR($A3226),MONTH($A3226),$F3226))</f>
        <v/>
      </c>
      <c r="H3226" s="13" t="str">
        <f>IF($C3226="","",VLOOKUP($C3226,Baux!$A:$K,6,FALSE))</f>
        <v/>
      </c>
      <c r="I3226" s="13" t="str">
        <f>IF($C3226="","",VLOOKUP($C3226,Baux!$A:$K,7,FALSE))</f>
        <v/>
      </c>
      <c r="J3226" s="13" t="str">
        <f>IF($C3226="","",$H3226+$I3226)</f>
        <v/>
      </c>
      <c r="K3226" s="13" t="str">
        <f>IF($C3226="","",SUMIFS(Banque_Transactions!$E:$E,Banque_Transactions!$G:$G,$C3226&amp;"-"&amp;$B3226))</f>
        <v/>
      </c>
      <c r="L3226" s="13" t="str">
        <f>IF($C3226="","",$J3226-$K3226)</f>
        <v/>
      </c>
      <c r="M3226" t="str">
        <f>IF($C3226="","",IF($L3226&lt;=0,"Payé",IF($K3226=0,"Impayé","Partiel")))</f>
        <v/>
      </c>
    </row>
    <row r="3227" spans="1:13" ht="15">
      <c r="A3227" s="17"/>
      <c r="B3227" t="str">
        <f>IF($A3227="","",YEAR($A3227)*100+MONTH($A3227))</f>
        <v/>
      </c>
      <c r="D3227" t="str">
        <f>IF($C3227="","",VLOOKUP($C3227,Baux!$A:$K,2,FALSE))</f>
        <v/>
      </c>
      <c r="E3227" t="str">
        <f>IF($C3227="","",VLOOKUP(VLOOKUP($C3227,Baux!$A:$K,3,FALSE),Locataires!$A:$I,2,FALSE))</f>
        <v/>
      </c>
      <c r="F3227" t="str">
        <f>IF($C3227="","",VLOOKUP($C3227,Baux!$A:$K,8,FALSE))</f>
        <v/>
      </c>
      <c r="G3227" s="12" t="str">
        <f>IF(OR($A3227="",$F3227=""),"",DATE(YEAR($A3227),MONTH($A3227),$F3227))</f>
        <v/>
      </c>
      <c r="H3227" s="13" t="str">
        <f>IF($C3227="","",VLOOKUP($C3227,Baux!$A:$K,6,FALSE))</f>
        <v/>
      </c>
      <c r="I3227" s="13" t="str">
        <f>IF($C3227="","",VLOOKUP($C3227,Baux!$A:$K,7,FALSE))</f>
        <v/>
      </c>
      <c r="J3227" s="13" t="str">
        <f>IF($C3227="","",$H3227+$I3227)</f>
        <v/>
      </c>
      <c r="K3227" s="13" t="str">
        <f>IF($C3227="","",SUMIFS(Banque_Transactions!$E:$E,Banque_Transactions!$G:$G,$C3227&amp;"-"&amp;$B3227))</f>
        <v/>
      </c>
      <c r="L3227" s="13" t="str">
        <f>IF($C3227="","",$J3227-$K3227)</f>
        <v/>
      </c>
      <c r="M3227" t="str">
        <f>IF($C3227="","",IF($L3227&lt;=0,"Payé",IF($K3227=0,"Impayé","Partiel")))</f>
        <v/>
      </c>
    </row>
    <row r="3228" spans="1:13" ht="15">
      <c r="A3228" s="17"/>
      <c r="B3228" t="str">
        <f>IF($A3228="","",YEAR($A3228)*100+MONTH($A3228))</f>
        <v/>
      </c>
      <c r="D3228" t="str">
        <f>IF($C3228="","",VLOOKUP($C3228,Baux!$A:$K,2,FALSE))</f>
        <v/>
      </c>
      <c r="E3228" t="str">
        <f>IF($C3228="","",VLOOKUP(VLOOKUP($C3228,Baux!$A:$K,3,FALSE),Locataires!$A:$I,2,FALSE))</f>
        <v/>
      </c>
      <c r="F3228" t="str">
        <f>IF($C3228="","",VLOOKUP($C3228,Baux!$A:$K,8,FALSE))</f>
        <v/>
      </c>
      <c r="G3228" s="12" t="str">
        <f>IF(OR($A3228="",$F3228=""),"",DATE(YEAR($A3228),MONTH($A3228),$F3228))</f>
        <v/>
      </c>
      <c r="H3228" s="13" t="str">
        <f>IF($C3228="","",VLOOKUP($C3228,Baux!$A:$K,6,FALSE))</f>
        <v/>
      </c>
      <c r="I3228" s="13" t="str">
        <f>IF($C3228="","",VLOOKUP($C3228,Baux!$A:$K,7,FALSE))</f>
        <v/>
      </c>
      <c r="J3228" s="13" t="str">
        <f>IF($C3228="","",$H3228+$I3228)</f>
        <v/>
      </c>
      <c r="K3228" s="13" t="str">
        <f>IF($C3228="","",SUMIFS(Banque_Transactions!$E:$E,Banque_Transactions!$G:$G,$C3228&amp;"-"&amp;$B3228))</f>
        <v/>
      </c>
      <c r="L3228" s="13" t="str">
        <f>IF($C3228="","",$J3228-$K3228)</f>
        <v/>
      </c>
      <c r="M3228" t="str">
        <f>IF($C3228="","",IF($L3228&lt;=0,"Payé",IF($K3228=0,"Impayé","Partiel")))</f>
        <v/>
      </c>
    </row>
    <row r="3229" spans="1:13" ht="15">
      <c r="A3229" s="17"/>
      <c r="B3229" t="str">
        <f>IF($A3229="","",YEAR($A3229)*100+MONTH($A3229))</f>
        <v/>
      </c>
      <c r="D3229" t="str">
        <f>IF($C3229="","",VLOOKUP($C3229,Baux!$A:$K,2,FALSE))</f>
        <v/>
      </c>
      <c r="E3229" t="str">
        <f>IF($C3229="","",VLOOKUP(VLOOKUP($C3229,Baux!$A:$K,3,FALSE),Locataires!$A:$I,2,FALSE))</f>
        <v/>
      </c>
      <c r="F3229" t="str">
        <f>IF($C3229="","",VLOOKUP($C3229,Baux!$A:$K,8,FALSE))</f>
        <v/>
      </c>
      <c r="G3229" s="12" t="str">
        <f>IF(OR($A3229="",$F3229=""),"",DATE(YEAR($A3229),MONTH($A3229),$F3229))</f>
        <v/>
      </c>
      <c r="H3229" s="13" t="str">
        <f>IF($C3229="","",VLOOKUP($C3229,Baux!$A:$K,6,FALSE))</f>
        <v/>
      </c>
      <c r="I3229" s="13" t="str">
        <f>IF($C3229="","",VLOOKUP($C3229,Baux!$A:$K,7,FALSE))</f>
        <v/>
      </c>
      <c r="J3229" s="13" t="str">
        <f>IF($C3229="","",$H3229+$I3229)</f>
        <v/>
      </c>
      <c r="K3229" s="13" t="str">
        <f>IF($C3229="","",SUMIFS(Banque_Transactions!$E:$E,Banque_Transactions!$G:$G,$C3229&amp;"-"&amp;$B3229))</f>
        <v/>
      </c>
      <c r="L3229" s="13" t="str">
        <f>IF($C3229="","",$J3229-$K3229)</f>
        <v/>
      </c>
      <c r="M3229" t="str">
        <f>IF($C3229="","",IF($L3229&lt;=0,"Payé",IF($K3229=0,"Impayé","Partiel")))</f>
        <v/>
      </c>
    </row>
    <row r="3230" spans="1:13" ht="15">
      <c r="A3230" s="17"/>
      <c r="B3230" t="str">
        <f>IF($A3230="","",YEAR($A3230)*100+MONTH($A3230))</f>
        <v/>
      </c>
      <c r="D3230" t="str">
        <f>IF($C3230="","",VLOOKUP($C3230,Baux!$A:$K,2,FALSE))</f>
        <v/>
      </c>
      <c r="E3230" t="str">
        <f>IF($C3230="","",VLOOKUP(VLOOKUP($C3230,Baux!$A:$K,3,FALSE),Locataires!$A:$I,2,FALSE))</f>
        <v/>
      </c>
      <c r="F3230" t="str">
        <f>IF($C3230="","",VLOOKUP($C3230,Baux!$A:$K,8,FALSE))</f>
        <v/>
      </c>
      <c r="G3230" s="12" t="str">
        <f>IF(OR($A3230="",$F3230=""),"",DATE(YEAR($A3230),MONTH($A3230),$F3230))</f>
        <v/>
      </c>
      <c r="H3230" s="13" t="str">
        <f>IF($C3230="","",VLOOKUP($C3230,Baux!$A:$K,6,FALSE))</f>
        <v/>
      </c>
      <c r="I3230" s="13" t="str">
        <f>IF($C3230="","",VLOOKUP($C3230,Baux!$A:$K,7,FALSE))</f>
        <v/>
      </c>
      <c r="J3230" s="13" t="str">
        <f>IF($C3230="","",$H3230+$I3230)</f>
        <v/>
      </c>
      <c r="K3230" s="13" t="str">
        <f>IF($C3230="","",SUMIFS(Banque_Transactions!$E:$E,Banque_Transactions!$G:$G,$C3230&amp;"-"&amp;$B3230))</f>
        <v/>
      </c>
      <c r="L3230" s="13" t="str">
        <f>IF($C3230="","",$J3230-$K3230)</f>
        <v/>
      </c>
      <c r="M3230" t="str">
        <f>IF($C3230="","",IF($L3230&lt;=0,"Payé",IF($K3230=0,"Impayé","Partiel")))</f>
        <v/>
      </c>
    </row>
    <row r="3231" spans="1:13" ht="15">
      <c r="A3231" s="17"/>
      <c r="B3231" t="str">
        <f>IF($A3231="","",YEAR($A3231)*100+MONTH($A3231))</f>
        <v/>
      </c>
      <c r="D3231" t="str">
        <f>IF($C3231="","",VLOOKUP($C3231,Baux!$A:$K,2,FALSE))</f>
        <v/>
      </c>
      <c r="E3231" t="str">
        <f>IF($C3231="","",VLOOKUP(VLOOKUP($C3231,Baux!$A:$K,3,FALSE),Locataires!$A:$I,2,FALSE))</f>
        <v/>
      </c>
      <c r="F3231" t="str">
        <f>IF($C3231="","",VLOOKUP($C3231,Baux!$A:$K,8,FALSE))</f>
        <v/>
      </c>
      <c r="G3231" s="12" t="str">
        <f>IF(OR($A3231="",$F3231=""),"",DATE(YEAR($A3231),MONTH($A3231),$F3231))</f>
        <v/>
      </c>
      <c r="H3231" s="13" t="str">
        <f>IF($C3231="","",VLOOKUP($C3231,Baux!$A:$K,6,FALSE))</f>
        <v/>
      </c>
      <c r="I3231" s="13" t="str">
        <f>IF($C3231="","",VLOOKUP($C3231,Baux!$A:$K,7,FALSE))</f>
        <v/>
      </c>
      <c r="J3231" s="13" t="str">
        <f>IF($C3231="","",$H3231+$I3231)</f>
        <v/>
      </c>
      <c r="K3231" s="13" t="str">
        <f>IF($C3231="","",SUMIFS(Banque_Transactions!$E:$E,Banque_Transactions!$G:$G,$C3231&amp;"-"&amp;$B3231))</f>
        <v/>
      </c>
      <c r="L3231" s="13" t="str">
        <f>IF($C3231="","",$J3231-$K3231)</f>
        <v/>
      </c>
      <c r="M3231" t="str">
        <f>IF($C3231="","",IF($L3231&lt;=0,"Payé",IF($K3231=0,"Impayé","Partiel")))</f>
        <v/>
      </c>
    </row>
    <row r="3232" spans="1:13" ht="15">
      <c r="A3232" s="17"/>
      <c r="B3232" t="str">
        <f>IF($A3232="","",YEAR($A3232)*100+MONTH($A3232))</f>
        <v/>
      </c>
      <c r="D3232" t="str">
        <f>IF($C3232="","",VLOOKUP($C3232,Baux!$A:$K,2,FALSE))</f>
        <v/>
      </c>
      <c r="E3232" t="str">
        <f>IF($C3232="","",VLOOKUP(VLOOKUP($C3232,Baux!$A:$K,3,FALSE),Locataires!$A:$I,2,FALSE))</f>
        <v/>
      </c>
      <c r="F3232" t="str">
        <f>IF($C3232="","",VLOOKUP($C3232,Baux!$A:$K,8,FALSE))</f>
        <v/>
      </c>
      <c r="G3232" s="12" t="str">
        <f>IF(OR($A3232="",$F3232=""),"",DATE(YEAR($A3232),MONTH($A3232),$F3232))</f>
        <v/>
      </c>
      <c r="H3232" s="13" t="str">
        <f>IF($C3232="","",VLOOKUP($C3232,Baux!$A:$K,6,FALSE))</f>
        <v/>
      </c>
      <c r="I3232" s="13" t="str">
        <f>IF($C3232="","",VLOOKUP($C3232,Baux!$A:$K,7,FALSE))</f>
        <v/>
      </c>
      <c r="J3232" s="13" t="str">
        <f>IF($C3232="","",$H3232+$I3232)</f>
        <v/>
      </c>
      <c r="K3232" s="13" t="str">
        <f>IF($C3232="","",SUMIFS(Banque_Transactions!$E:$E,Banque_Transactions!$G:$G,$C3232&amp;"-"&amp;$B3232))</f>
        <v/>
      </c>
      <c r="L3232" s="13" t="str">
        <f>IF($C3232="","",$J3232-$K3232)</f>
        <v/>
      </c>
      <c r="M3232" t="str">
        <f>IF($C3232="","",IF($L3232&lt;=0,"Payé",IF($K3232=0,"Impayé","Partiel")))</f>
        <v/>
      </c>
    </row>
    <row r="3233" spans="1:13" ht="15">
      <c r="A3233" s="17"/>
      <c r="B3233" t="str">
        <f>IF($A3233="","",YEAR($A3233)*100+MONTH($A3233))</f>
        <v/>
      </c>
      <c r="D3233" t="str">
        <f>IF($C3233="","",VLOOKUP($C3233,Baux!$A:$K,2,FALSE))</f>
        <v/>
      </c>
      <c r="E3233" t="str">
        <f>IF($C3233="","",VLOOKUP(VLOOKUP($C3233,Baux!$A:$K,3,FALSE),Locataires!$A:$I,2,FALSE))</f>
        <v/>
      </c>
      <c r="F3233" t="str">
        <f>IF($C3233="","",VLOOKUP($C3233,Baux!$A:$K,8,FALSE))</f>
        <v/>
      </c>
      <c r="G3233" s="12" t="str">
        <f>IF(OR($A3233="",$F3233=""),"",DATE(YEAR($A3233),MONTH($A3233),$F3233))</f>
        <v/>
      </c>
      <c r="H3233" s="13" t="str">
        <f>IF($C3233="","",VLOOKUP($C3233,Baux!$A:$K,6,FALSE))</f>
        <v/>
      </c>
      <c r="I3233" s="13" t="str">
        <f>IF($C3233="","",VLOOKUP($C3233,Baux!$A:$K,7,FALSE))</f>
        <v/>
      </c>
      <c r="J3233" s="13" t="str">
        <f>IF($C3233="","",$H3233+$I3233)</f>
        <v/>
      </c>
      <c r="K3233" s="13" t="str">
        <f>IF($C3233="","",SUMIFS(Banque_Transactions!$E:$E,Banque_Transactions!$G:$G,$C3233&amp;"-"&amp;$B3233))</f>
        <v/>
      </c>
      <c r="L3233" s="13" t="str">
        <f>IF($C3233="","",$J3233-$K3233)</f>
        <v/>
      </c>
      <c r="M3233" t="str">
        <f>IF($C3233="","",IF($L3233&lt;=0,"Payé",IF($K3233=0,"Impayé","Partiel")))</f>
        <v/>
      </c>
    </row>
    <row r="3234" spans="1:13" ht="15">
      <c r="A3234" s="17"/>
      <c r="B3234" t="str">
        <f>IF($A3234="","",YEAR($A3234)*100+MONTH($A3234))</f>
        <v/>
      </c>
      <c r="D3234" t="str">
        <f>IF($C3234="","",VLOOKUP($C3234,Baux!$A:$K,2,FALSE))</f>
        <v/>
      </c>
      <c r="E3234" t="str">
        <f>IF($C3234="","",VLOOKUP(VLOOKUP($C3234,Baux!$A:$K,3,FALSE),Locataires!$A:$I,2,FALSE))</f>
        <v/>
      </c>
      <c r="F3234" t="str">
        <f>IF($C3234="","",VLOOKUP($C3234,Baux!$A:$K,8,FALSE))</f>
        <v/>
      </c>
      <c r="G3234" s="12" t="str">
        <f>IF(OR($A3234="",$F3234=""),"",DATE(YEAR($A3234),MONTH($A3234),$F3234))</f>
        <v/>
      </c>
      <c r="H3234" s="13" t="str">
        <f>IF($C3234="","",VLOOKUP($C3234,Baux!$A:$K,6,FALSE))</f>
        <v/>
      </c>
      <c r="I3234" s="13" t="str">
        <f>IF($C3234="","",VLOOKUP($C3234,Baux!$A:$K,7,FALSE))</f>
        <v/>
      </c>
      <c r="J3234" s="13" t="str">
        <f>IF($C3234="","",$H3234+$I3234)</f>
        <v/>
      </c>
      <c r="K3234" s="13" t="str">
        <f>IF($C3234="","",SUMIFS(Banque_Transactions!$E:$E,Banque_Transactions!$G:$G,$C3234&amp;"-"&amp;$B3234))</f>
        <v/>
      </c>
      <c r="L3234" s="13" t="str">
        <f>IF($C3234="","",$J3234-$K3234)</f>
        <v/>
      </c>
      <c r="M3234" t="str">
        <f>IF($C3234="","",IF($L3234&lt;=0,"Payé",IF($K3234=0,"Impayé","Partiel")))</f>
        <v/>
      </c>
    </row>
    <row r="3235" spans="1:13" ht="15">
      <c r="A3235" s="17"/>
      <c r="B3235" t="str">
        <f>IF($A3235="","",YEAR($A3235)*100+MONTH($A3235))</f>
        <v/>
      </c>
      <c r="D3235" t="str">
        <f>IF($C3235="","",VLOOKUP($C3235,Baux!$A:$K,2,FALSE))</f>
        <v/>
      </c>
      <c r="E3235" t="str">
        <f>IF($C3235="","",VLOOKUP(VLOOKUP($C3235,Baux!$A:$K,3,FALSE),Locataires!$A:$I,2,FALSE))</f>
        <v/>
      </c>
      <c r="F3235" t="str">
        <f>IF($C3235="","",VLOOKUP($C3235,Baux!$A:$K,8,FALSE))</f>
        <v/>
      </c>
      <c r="G3235" s="12" t="str">
        <f>IF(OR($A3235="",$F3235=""),"",DATE(YEAR($A3235),MONTH($A3235),$F3235))</f>
        <v/>
      </c>
      <c r="H3235" s="13" t="str">
        <f>IF($C3235="","",VLOOKUP($C3235,Baux!$A:$K,6,FALSE))</f>
        <v/>
      </c>
      <c r="I3235" s="13" t="str">
        <f>IF($C3235="","",VLOOKUP($C3235,Baux!$A:$K,7,FALSE))</f>
        <v/>
      </c>
      <c r="J3235" s="13" t="str">
        <f>IF($C3235="","",$H3235+$I3235)</f>
        <v/>
      </c>
      <c r="K3235" s="13" t="str">
        <f>IF($C3235="","",SUMIFS(Banque_Transactions!$E:$E,Banque_Transactions!$G:$G,$C3235&amp;"-"&amp;$B3235))</f>
        <v/>
      </c>
      <c r="L3235" s="13" t="str">
        <f>IF($C3235="","",$J3235-$K3235)</f>
        <v/>
      </c>
      <c r="M3235" t="str">
        <f>IF($C3235="","",IF($L3235&lt;=0,"Payé",IF($K3235=0,"Impayé","Partiel")))</f>
        <v/>
      </c>
    </row>
    <row r="3236" spans="1:13" ht="15">
      <c r="A3236" s="17"/>
      <c r="B3236" t="str">
        <f>IF($A3236="","",YEAR($A3236)*100+MONTH($A3236))</f>
        <v/>
      </c>
      <c r="D3236" t="str">
        <f>IF($C3236="","",VLOOKUP($C3236,Baux!$A:$K,2,FALSE))</f>
        <v/>
      </c>
      <c r="E3236" t="str">
        <f>IF($C3236="","",VLOOKUP(VLOOKUP($C3236,Baux!$A:$K,3,FALSE),Locataires!$A:$I,2,FALSE))</f>
        <v/>
      </c>
      <c r="F3236" t="str">
        <f>IF($C3236="","",VLOOKUP($C3236,Baux!$A:$K,8,FALSE))</f>
        <v/>
      </c>
      <c r="G3236" s="12" t="str">
        <f>IF(OR($A3236="",$F3236=""),"",DATE(YEAR($A3236),MONTH($A3236),$F3236))</f>
        <v/>
      </c>
      <c r="H3236" s="13" t="str">
        <f>IF($C3236="","",VLOOKUP($C3236,Baux!$A:$K,6,FALSE))</f>
        <v/>
      </c>
      <c r="I3236" s="13" t="str">
        <f>IF($C3236="","",VLOOKUP($C3236,Baux!$A:$K,7,FALSE))</f>
        <v/>
      </c>
      <c r="J3236" s="13" t="str">
        <f>IF($C3236="","",$H3236+$I3236)</f>
        <v/>
      </c>
      <c r="K3236" s="13" t="str">
        <f>IF($C3236="","",SUMIFS(Banque_Transactions!$E:$E,Banque_Transactions!$G:$G,$C3236&amp;"-"&amp;$B3236))</f>
        <v/>
      </c>
      <c r="L3236" s="13" t="str">
        <f>IF($C3236="","",$J3236-$K3236)</f>
        <v/>
      </c>
      <c r="M3236" t="str">
        <f>IF($C3236="","",IF($L3236&lt;=0,"Payé",IF($K3236=0,"Impayé","Partiel")))</f>
        <v/>
      </c>
    </row>
    <row r="3237" spans="1:13" ht="15">
      <c r="A3237" s="17"/>
      <c r="B3237" t="str">
        <f>IF($A3237="","",YEAR($A3237)*100+MONTH($A3237))</f>
        <v/>
      </c>
      <c r="D3237" t="str">
        <f>IF($C3237="","",VLOOKUP($C3237,Baux!$A:$K,2,FALSE))</f>
        <v/>
      </c>
      <c r="E3237" t="str">
        <f>IF($C3237="","",VLOOKUP(VLOOKUP($C3237,Baux!$A:$K,3,FALSE),Locataires!$A:$I,2,FALSE))</f>
        <v/>
      </c>
      <c r="F3237" t="str">
        <f>IF($C3237="","",VLOOKUP($C3237,Baux!$A:$K,8,FALSE))</f>
        <v/>
      </c>
      <c r="G3237" s="12" t="str">
        <f>IF(OR($A3237="",$F3237=""),"",DATE(YEAR($A3237),MONTH($A3237),$F3237))</f>
        <v/>
      </c>
      <c r="H3237" s="13" t="str">
        <f>IF($C3237="","",VLOOKUP($C3237,Baux!$A:$K,6,FALSE))</f>
        <v/>
      </c>
      <c r="I3237" s="13" t="str">
        <f>IF($C3237="","",VLOOKUP($C3237,Baux!$A:$K,7,FALSE))</f>
        <v/>
      </c>
      <c r="J3237" s="13" t="str">
        <f>IF($C3237="","",$H3237+$I3237)</f>
        <v/>
      </c>
      <c r="K3237" s="13" t="str">
        <f>IF($C3237="","",SUMIFS(Banque_Transactions!$E:$E,Banque_Transactions!$G:$G,$C3237&amp;"-"&amp;$B3237))</f>
        <v/>
      </c>
      <c r="L3237" s="13" t="str">
        <f>IF($C3237="","",$J3237-$K3237)</f>
        <v/>
      </c>
      <c r="M3237" t="str">
        <f>IF($C3237="","",IF($L3237&lt;=0,"Payé",IF($K3237=0,"Impayé","Partiel")))</f>
        <v/>
      </c>
    </row>
    <row r="3238" spans="1:13" ht="15">
      <c r="A3238" s="17"/>
      <c r="B3238" t="str">
        <f>IF($A3238="","",YEAR($A3238)*100+MONTH($A3238))</f>
        <v/>
      </c>
      <c r="D3238" t="str">
        <f>IF($C3238="","",VLOOKUP($C3238,Baux!$A:$K,2,FALSE))</f>
        <v/>
      </c>
      <c r="E3238" t="str">
        <f>IF($C3238="","",VLOOKUP(VLOOKUP($C3238,Baux!$A:$K,3,FALSE),Locataires!$A:$I,2,FALSE))</f>
        <v/>
      </c>
      <c r="F3238" t="str">
        <f>IF($C3238="","",VLOOKUP($C3238,Baux!$A:$K,8,FALSE))</f>
        <v/>
      </c>
      <c r="G3238" s="12" t="str">
        <f>IF(OR($A3238="",$F3238=""),"",DATE(YEAR($A3238),MONTH($A3238),$F3238))</f>
        <v/>
      </c>
      <c r="H3238" s="13" t="str">
        <f>IF($C3238="","",VLOOKUP($C3238,Baux!$A:$K,6,FALSE))</f>
        <v/>
      </c>
      <c r="I3238" s="13" t="str">
        <f>IF($C3238="","",VLOOKUP($C3238,Baux!$A:$K,7,FALSE))</f>
        <v/>
      </c>
      <c r="J3238" s="13" t="str">
        <f>IF($C3238="","",$H3238+$I3238)</f>
        <v/>
      </c>
      <c r="K3238" s="13" t="str">
        <f>IF($C3238="","",SUMIFS(Banque_Transactions!$E:$E,Banque_Transactions!$G:$G,$C3238&amp;"-"&amp;$B3238))</f>
        <v/>
      </c>
      <c r="L3238" s="13" t="str">
        <f>IF($C3238="","",$J3238-$K3238)</f>
        <v/>
      </c>
      <c r="M3238" t="str">
        <f>IF($C3238="","",IF($L3238&lt;=0,"Payé",IF($K3238=0,"Impayé","Partiel")))</f>
        <v/>
      </c>
    </row>
    <row r="3239" spans="1:13" ht="15">
      <c r="A3239" s="17"/>
      <c r="B3239" t="str">
        <f>IF($A3239="","",YEAR($A3239)*100+MONTH($A3239))</f>
        <v/>
      </c>
      <c r="D3239" t="str">
        <f>IF($C3239="","",VLOOKUP($C3239,Baux!$A:$K,2,FALSE))</f>
        <v/>
      </c>
      <c r="E3239" t="str">
        <f>IF($C3239="","",VLOOKUP(VLOOKUP($C3239,Baux!$A:$K,3,FALSE),Locataires!$A:$I,2,FALSE))</f>
        <v/>
      </c>
      <c r="F3239" t="str">
        <f>IF($C3239="","",VLOOKUP($C3239,Baux!$A:$K,8,FALSE))</f>
        <v/>
      </c>
      <c r="G3239" s="12" t="str">
        <f>IF(OR($A3239="",$F3239=""),"",DATE(YEAR($A3239),MONTH($A3239),$F3239))</f>
        <v/>
      </c>
      <c r="H3239" s="13" t="str">
        <f>IF($C3239="","",VLOOKUP($C3239,Baux!$A:$K,6,FALSE))</f>
        <v/>
      </c>
      <c r="I3239" s="13" t="str">
        <f>IF($C3239="","",VLOOKUP($C3239,Baux!$A:$K,7,FALSE))</f>
        <v/>
      </c>
      <c r="J3239" s="13" t="str">
        <f>IF($C3239="","",$H3239+$I3239)</f>
        <v/>
      </c>
      <c r="K3239" s="13" t="str">
        <f>IF($C3239="","",SUMIFS(Banque_Transactions!$E:$E,Banque_Transactions!$G:$G,$C3239&amp;"-"&amp;$B3239))</f>
        <v/>
      </c>
      <c r="L3239" s="13" t="str">
        <f>IF($C3239="","",$J3239-$K3239)</f>
        <v/>
      </c>
      <c r="M3239" t="str">
        <f>IF($C3239="","",IF($L3239&lt;=0,"Payé",IF($K3239=0,"Impayé","Partiel")))</f>
        <v/>
      </c>
    </row>
    <row r="3240" spans="1:13" ht="15">
      <c r="A3240" s="17"/>
      <c r="B3240" t="str">
        <f>IF($A3240="","",YEAR($A3240)*100+MONTH($A3240))</f>
        <v/>
      </c>
      <c r="D3240" t="str">
        <f>IF($C3240="","",VLOOKUP($C3240,Baux!$A:$K,2,FALSE))</f>
        <v/>
      </c>
      <c r="E3240" t="str">
        <f>IF($C3240="","",VLOOKUP(VLOOKUP($C3240,Baux!$A:$K,3,FALSE),Locataires!$A:$I,2,FALSE))</f>
        <v/>
      </c>
      <c r="F3240" t="str">
        <f>IF($C3240="","",VLOOKUP($C3240,Baux!$A:$K,8,FALSE))</f>
        <v/>
      </c>
      <c r="G3240" s="12" t="str">
        <f>IF(OR($A3240="",$F3240=""),"",DATE(YEAR($A3240),MONTH($A3240),$F3240))</f>
        <v/>
      </c>
      <c r="H3240" s="13" t="str">
        <f>IF($C3240="","",VLOOKUP($C3240,Baux!$A:$K,6,FALSE))</f>
        <v/>
      </c>
      <c r="I3240" s="13" t="str">
        <f>IF($C3240="","",VLOOKUP($C3240,Baux!$A:$K,7,FALSE))</f>
        <v/>
      </c>
      <c r="J3240" s="13" t="str">
        <f>IF($C3240="","",$H3240+$I3240)</f>
        <v/>
      </c>
      <c r="K3240" s="13" t="str">
        <f>IF($C3240="","",SUMIFS(Banque_Transactions!$E:$E,Banque_Transactions!$G:$G,$C3240&amp;"-"&amp;$B3240))</f>
        <v/>
      </c>
      <c r="L3240" s="13" t="str">
        <f>IF($C3240="","",$J3240-$K3240)</f>
        <v/>
      </c>
      <c r="M3240" t="str">
        <f>IF($C3240="","",IF($L3240&lt;=0,"Payé",IF($K3240=0,"Impayé","Partiel")))</f>
        <v/>
      </c>
    </row>
    <row r="3241" spans="1:13" ht="15">
      <c r="A3241" s="17"/>
      <c r="B3241" t="str">
        <f>IF($A3241="","",YEAR($A3241)*100+MONTH($A3241))</f>
        <v/>
      </c>
      <c r="D3241" t="str">
        <f>IF($C3241="","",VLOOKUP($C3241,Baux!$A:$K,2,FALSE))</f>
        <v/>
      </c>
      <c r="E3241" t="str">
        <f>IF($C3241="","",VLOOKUP(VLOOKUP($C3241,Baux!$A:$K,3,FALSE),Locataires!$A:$I,2,FALSE))</f>
        <v/>
      </c>
      <c r="F3241" t="str">
        <f>IF($C3241="","",VLOOKUP($C3241,Baux!$A:$K,8,FALSE))</f>
        <v/>
      </c>
      <c r="G3241" s="12" t="str">
        <f>IF(OR($A3241="",$F3241=""),"",DATE(YEAR($A3241),MONTH($A3241),$F3241))</f>
        <v/>
      </c>
      <c r="H3241" s="13" t="str">
        <f>IF($C3241="","",VLOOKUP($C3241,Baux!$A:$K,6,FALSE))</f>
        <v/>
      </c>
      <c r="I3241" s="13" t="str">
        <f>IF($C3241="","",VLOOKUP($C3241,Baux!$A:$K,7,FALSE))</f>
        <v/>
      </c>
      <c r="J3241" s="13" t="str">
        <f>IF($C3241="","",$H3241+$I3241)</f>
        <v/>
      </c>
      <c r="K3241" s="13" t="str">
        <f>IF($C3241="","",SUMIFS(Banque_Transactions!$E:$E,Banque_Transactions!$G:$G,$C3241&amp;"-"&amp;$B3241))</f>
        <v/>
      </c>
      <c r="L3241" s="13" t="str">
        <f>IF($C3241="","",$J3241-$K3241)</f>
        <v/>
      </c>
      <c r="M3241" t="str">
        <f>IF($C3241="","",IF($L3241&lt;=0,"Payé",IF($K3241=0,"Impayé","Partiel")))</f>
        <v/>
      </c>
    </row>
    <row r="3242" spans="1:13" ht="15">
      <c r="A3242" s="17"/>
      <c r="B3242" t="str">
        <f>IF($A3242="","",YEAR($A3242)*100+MONTH($A3242))</f>
        <v/>
      </c>
      <c r="D3242" t="str">
        <f>IF($C3242="","",VLOOKUP($C3242,Baux!$A:$K,2,FALSE))</f>
        <v/>
      </c>
      <c r="E3242" t="str">
        <f>IF($C3242="","",VLOOKUP(VLOOKUP($C3242,Baux!$A:$K,3,FALSE),Locataires!$A:$I,2,FALSE))</f>
        <v/>
      </c>
      <c r="F3242" t="str">
        <f>IF($C3242="","",VLOOKUP($C3242,Baux!$A:$K,8,FALSE))</f>
        <v/>
      </c>
      <c r="G3242" s="12" t="str">
        <f>IF(OR($A3242="",$F3242=""),"",DATE(YEAR($A3242),MONTH($A3242),$F3242))</f>
        <v/>
      </c>
      <c r="H3242" s="13" t="str">
        <f>IF($C3242="","",VLOOKUP($C3242,Baux!$A:$K,6,FALSE))</f>
        <v/>
      </c>
      <c r="I3242" s="13" t="str">
        <f>IF($C3242="","",VLOOKUP($C3242,Baux!$A:$K,7,FALSE))</f>
        <v/>
      </c>
      <c r="J3242" s="13" t="str">
        <f>IF($C3242="","",$H3242+$I3242)</f>
        <v/>
      </c>
      <c r="K3242" s="13" t="str">
        <f>IF($C3242="","",SUMIFS(Banque_Transactions!$E:$E,Banque_Transactions!$G:$G,$C3242&amp;"-"&amp;$B3242))</f>
        <v/>
      </c>
      <c r="L3242" s="13" t="str">
        <f>IF($C3242="","",$J3242-$K3242)</f>
        <v/>
      </c>
      <c r="M3242" t="str">
        <f>IF($C3242="","",IF($L3242&lt;=0,"Payé",IF($K3242=0,"Impayé","Partiel")))</f>
        <v/>
      </c>
    </row>
    <row r="3243" spans="1:13" ht="15">
      <c r="A3243" s="17"/>
      <c r="B3243" t="str">
        <f>IF($A3243="","",YEAR($A3243)*100+MONTH($A3243))</f>
        <v/>
      </c>
      <c r="D3243" t="str">
        <f>IF($C3243="","",VLOOKUP($C3243,Baux!$A:$K,2,FALSE))</f>
        <v/>
      </c>
      <c r="E3243" t="str">
        <f>IF($C3243="","",VLOOKUP(VLOOKUP($C3243,Baux!$A:$K,3,FALSE),Locataires!$A:$I,2,FALSE))</f>
        <v/>
      </c>
      <c r="F3243" t="str">
        <f>IF($C3243="","",VLOOKUP($C3243,Baux!$A:$K,8,FALSE))</f>
        <v/>
      </c>
      <c r="G3243" s="12" t="str">
        <f>IF(OR($A3243="",$F3243=""),"",DATE(YEAR($A3243),MONTH($A3243),$F3243))</f>
        <v/>
      </c>
      <c r="H3243" s="13" t="str">
        <f>IF($C3243="","",VLOOKUP($C3243,Baux!$A:$K,6,FALSE))</f>
        <v/>
      </c>
      <c r="I3243" s="13" t="str">
        <f>IF($C3243="","",VLOOKUP($C3243,Baux!$A:$K,7,FALSE))</f>
        <v/>
      </c>
      <c r="J3243" s="13" t="str">
        <f>IF($C3243="","",$H3243+$I3243)</f>
        <v/>
      </c>
      <c r="K3243" s="13" t="str">
        <f>IF($C3243="","",SUMIFS(Banque_Transactions!$E:$E,Banque_Transactions!$G:$G,$C3243&amp;"-"&amp;$B3243))</f>
        <v/>
      </c>
      <c r="L3243" s="13" t="str">
        <f>IF($C3243="","",$J3243-$K3243)</f>
        <v/>
      </c>
      <c r="M3243" t="str">
        <f>IF($C3243="","",IF($L3243&lt;=0,"Payé",IF($K3243=0,"Impayé","Partiel")))</f>
        <v/>
      </c>
    </row>
    <row r="3244" spans="1:13" ht="15">
      <c r="A3244" s="17"/>
      <c r="B3244" t="str">
        <f>IF($A3244="","",YEAR($A3244)*100+MONTH($A3244))</f>
        <v/>
      </c>
      <c r="D3244" t="str">
        <f>IF($C3244="","",VLOOKUP($C3244,Baux!$A:$K,2,FALSE))</f>
        <v/>
      </c>
      <c r="E3244" t="str">
        <f>IF($C3244="","",VLOOKUP(VLOOKUP($C3244,Baux!$A:$K,3,FALSE),Locataires!$A:$I,2,FALSE))</f>
        <v/>
      </c>
      <c r="F3244" t="str">
        <f>IF($C3244="","",VLOOKUP($C3244,Baux!$A:$K,8,FALSE))</f>
        <v/>
      </c>
      <c r="G3244" s="12" t="str">
        <f>IF(OR($A3244="",$F3244=""),"",DATE(YEAR($A3244),MONTH($A3244),$F3244))</f>
        <v/>
      </c>
      <c r="H3244" s="13" t="str">
        <f>IF($C3244="","",VLOOKUP($C3244,Baux!$A:$K,6,FALSE))</f>
        <v/>
      </c>
      <c r="I3244" s="13" t="str">
        <f>IF($C3244="","",VLOOKUP($C3244,Baux!$A:$K,7,FALSE))</f>
        <v/>
      </c>
      <c r="J3244" s="13" t="str">
        <f>IF($C3244="","",$H3244+$I3244)</f>
        <v/>
      </c>
      <c r="K3244" s="13" t="str">
        <f>IF($C3244="","",SUMIFS(Banque_Transactions!$E:$E,Banque_Transactions!$G:$G,$C3244&amp;"-"&amp;$B3244))</f>
        <v/>
      </c>
      <c r="L3244" s="13" t="str">
        <f>IF($C3244="","",$J3244-$K3244)</f>
        <v/>
      </c>
      <c r="M3244" t="str">
        <f>IF($C3244="","",IF($L3244&lt;=0,"Payé",IF($K3244=0,"Impayé","Partiel")))</f>
        <v/>
      </c>
    </row>
    <row r="3245" spans="1:13" ht="15">
      <c r="A3245" s="17"/>
      <c r="B3245" t="str">
        <f>IF($A3245="","",YEAR($A3245)*100+MONTH($A3245))</f>
        <v/>
      </c>
      <c r="D3245" t="str">
        <f>IF($C3245="","",VLOOKUP($C3245,Baux!$A:$K,2,FALSE))</f>
        <v/>
      </c>
      <c r="E3245" t="str">
        <f>IF($C3245="","",VLOOKUP(VLOOKUP($C3245,Baux!$A:$K,3,FALSE),Locataires!$A:$I,2,FALSE))</f>
        <v/>
      </c>
      <c r="F3245" t="str">
        <f>IF($C3245="","",VLOOKUP($C3245,Baux!$A:$K,8,FALSE))</f>
        <v/>
      </c>
      <c r="G3245" s="12" t="str">
        <f>IF(OR($A3245="",$F3245=""),"",DATE(YEAR($A3245),MONTH($A3245),$F3245))</f>
        <v/>
      </c>
      <c r="H3245" s="13" t="str">
        <f>IF($C3245="","",VLOOKUP($C3245,Baux!$A:$K,6,FALSE))</f>
        <v/>
      </c>
      <c r="I3245" s="13" t="str">
        <f>IF($C3245="","",VLOOKUP($C3245,Baux!$A:$K,7,FALSE))</f>
        <v/>
      </c>
      <c r="J3245" s="13" t="str">
        <f>IF($C3245="","",$H3245+$I3245)</f>
        <v/>
      </c>
      <c r="K3245" s="13" t="str">
        <f>IF($C3245="","",SUMIFS(Banque_Transactions!$E:$E,Banque_Transactions!$G:$G,$C3245&amp;"-"&amp;$B3245))</f>
        <v/>
      </c>
      <c r="L3245" s="13" t="str">
        <f>IF($C3245="","",$J3245-$K3245)</f>
        <v/>
      </c>
      <c r="M3245" t="str">
        <f>IF($C3245="","",IF($L3245&lt;=0,"Payé",IF($K3245=0,"Impayé","Partiel")))</f>
        <v/>
      </c>
    </row>
    <row r="3246" spans="1:13" ht="15">
      <c r="A3246" s="17"/>
      <c r="B3246" t="str">
        <f>IF($A3246="","",YEAR($A3246)*100+MONTH($A3246))</f>
        <v/>
      </c>
      <c r="D3246" t="str">
        <f>IF($C3246="","",VLOOKUP($C3246,Baux!$A:$K,2,FALSE))</f>
        <v/>
      </c>
      <c r="E3246" t="str">
        <f>IF($C3246="","",VLOOKUP(VLOOKUP($C3246,Baux!$A:$K,3,FALSE),Locataires!$A:$I,2,FALSE))</f>
        <v/>
      </c>
      <c r="F3246" t="str">
        <f>IF($C3246="","",VLOOKUP($C3246,Baux!$A:$K,8,FALSE))</f>
        <v/>
      </c>
      <c r="G3246" s="12" t="str">
        <f>IF(OR($A3246="",$F3246=""),"",DATE(YEAR($A3246),MONTH($A3246),$F3246))</f>
        <v/>
      </c>
      <c r="H3246" s="13" t="str">
        <f>IF($C3246="","",VLOOKUP($C3246,Baux!$A:$K,6,FALSE))</f>
        <v/>
      </c>
      <c r="I3246" s="13" t="str">
        <f>IF($C3246="","",VLOOKUP($C3246,Baux!$A:$K,7,FALSE))</f>
        <v/>
      </c>
      <c r="J3246" s="13" t="str">
        <f>IF($C3246="","",$H3246+$I3246)</f>
        <v/>
      </c>
      <c r="K3246" s="13" t="str">
        <f>IF($C3246="","",SUMIFS(Banque_Transactions!$E:$E,Banque_Transactions!$G:$G,$C3246&amp;"-"&amp;$B3246))</f>
        <v/>
      </c>
      <c r="L3246" s="13" t="str">
        <f>IF($C3246="","",$J3246-$K3246)</f>
        <v/>
      </c>
      <c r="M3246" t="str">
        <f>IF($C3246="","",IF($L3246&lt;=0,"Payé",IF($K3246=0,"Impayé","Partiel")))</f>
        <v/>
      </c>
    </row>
    <row r="3247" spans="1:13" ht="15">
      <c r="A3247" s="17"/>
      <c r="B3247" t="str">
        <f>IF($A3247="","",YEAR($A3247)*100+MONTH($A3247))</f>
        <v/>
      </c>
      <c r="D3247" t="str">
        <f>IF($C3247="","",VLOOKUP($C3247,Baux!$A:$K,2,FALSE))</f>
        <v/>
      </c>
      <c r="E3247" t="str">
        <f>IF($C3247="","",VLOOKUP(VLOOKUP($C3247,Baux!$A:$K,3,FALSE),Locataires!$A:$I,2,FALSE))</f>
        <v/>
      </c>
      <c r="F3247" t="str">
        <f>IF($C3247="","",VLOOKUP($C3247,Baux!$A:$K,8,FALSE))</f>
        <v/>
      </c>
      <c r="G3247" s="12" t="str">
        <f>IF(OR($A3247="",$F3247=""),"",DATE(YEAR($A3247),MONTH($A3247),$F3247))</f>
        <v/>
      </c>
      <c r="H3247" s="13" t="str">
        <f>IF($C3247="","",VLOOKUP($C3247,Baux!$A:$K,6,FALSE))</f>
        <v/>
      </c>
      <c r="I3247" s="13" t="str">
        <f>IF($C3247="","",VLOOKUP($C3247,Baux!$A:$K,7,FALSE))</f>
        <v/>
      </c>
      <c r="J3247" s="13" t="str">
        <f>IF($C3247="","",$H3247+$I3247)</f>
        <v/>
      </c>
      <c r="K3247" s="13" t="str">
        <f>IF($C3247="","",SUMIFS(Banque_Transactions!$E:$E,Banque_Transactions!$G:$G,$C3247&amp;"-"&amp;$B3247))</f>
        <v/>
      </c>
      <c r="L3247" s="13" t="str">
        <f>IF($C3247="","",$J3247-$K3247)</f>
        <v/>
      </c>
      <c r="M3247" t="str">
        <f>IF($C3247="","",IF($L3247&lt;=0,"Payé",IF($K3247=0,"Impayé","Partiel")))</f>
        <v/>
      </c>
    </row>
    <row r="3248" spans="1:13" ht="15">
      <c r="A3248" s="17"/>
      <c r="B3248" t="str">
        <f>IF($A3248="","",YEAR($A3248)*100+MONTH($A3248))</f>
        <v/>
      </c>
      <c r="D3248" t="str">
        <f>IF($C3248="","",VLOOKUP($C3248,Baux!$A:$K,2,FALSE))</f>
        <v/>
      </c>
      <c r="E3248" t="str">
        <f>IF($C3248="","",VLOOKUP(VLOOKUP($C3248,Baux!$A:$K,3,FALSE),Locataires!$A:$I,2,FALSE))</f>
        <v/>
      </c>
      <c r="F3248" t="str">
        <f>IF($C3248="","",VLOOKUP($C3248,Baux!$A:$K,8,FALSE))</f>
        <v/>
      </c>
      <c r="G3248" s="12" t="str">
        <f>IF(OR($A3248="",$F3248=""),"",DATE(YEAR($A3248),MONTH($A3248),$F3248))</f>
        <v/>
      </c>
      <c r="H3248" s="13" t="str">
        <f>IF($C3248="","",VLOOKUP($C3248,Baux!$A:$K,6,FALSE))</f>
        <v/>
      </c>
      <c r="I3248" s="13" t="str">
        <f>IF($C3248="","",VLOOKUP($C3248,Baux!$A:$K,7,FALSE))</f>
        <v/>
      </c>
      <c r="J3248" s="13" t="str">
        <f>IF($C3248="","",$H3248+$I3248)</f>
        <v/>
      </c>
      <c r="K3248" s="13" t="str">
        <f>IF($C3248="","",SUMIFS(Banque_Transactions!$E:$E,Banque_Transactions!$G:$G,$C3248&amp;"-"&amp;$B3248))</f>
        <v/>
      </c>
      <c r="L3248" s="13" t="str">
        <f>IF($C3248="","",$J3248-$K3248)</f>
        <v/>
      </c>
      <c r="M3248" t="str">
        <f>IF($C3248="","",IF($L3248&lt;=0,"Payé",IF($K3248=0,"Impayé","Partiel")))</f>
        <v/>
      </c>
    </row>
    <row r="3249" spans="1:13" ht="15">
      <c r="A3249" s="17"/>
      <c r="B3249" t="str">
        <f>IF($A3249="","",YEAR($A3249)*100+MONTH($A3249))</f>
        <v/>
      </c>
      <c r="D3249" t="str">
        <f>IF($C3249="","",VLOOKUP($C3249,Baux!$A:$K,2,FALSE))</f>
        <v/>
      </c>
      <c r="E3249" t="str">
        <f>IF($C3249="","",VLOOKUP(VLOOKUP($C3249,Baux!$A:$K,3,FALSE),Locataires!$A:$I,2,FALSE))</f>
        <v/>
      </c>
      <c r="F3249" t="str">
        <f>IF($C3249="","",VLOOKUP($C3249,Baux!$A:$K,8,FALSE))</f>
        <v/>
      </c>
      <c r="G3249" s="12" t="str">
        <f>IF(OR($A3249="",$F3249=""),"",DATE(YEAR($A3249),MONTH($A3249),$F3249))</f>
        <v/>
      </c>
      <c r="H3249" s="13" t="str">
        <f>IF($C3249="","",VLOOKUP($C3249,Baux!$A:$K,6,FALSE))</f>
        <v/>
      </c>
      <c r="I3249" s="13" t="str">
        <f>IF($C3249="","",VLOOKUP($C3249,Baux!$A:$K,7,FALSE))</f>
        <v/>
      </c>
      <c r="J3249" s="13" t="str">
        <f>IF($C3249="","",$H3249+$I3249)</f>
        <v/>
      </c>
      <c r="K3249" s="13" t="str">
        <f>IF($C3249="","",SUMIFS(Banque_Transactions!$E:$E,Banque_Transactions!$G:$G,$C3249&amp;"-"&amp;$B3249))</f>
        <v/>
      </c>
      <c r="L3249" s="13" t="str">
        <f>IF($C3249="","",$J3249-$K3249)</f>
        <v/>
      </c>
      <c r="M3249" t="str">
        <f>IF($C3249="","",IF($L3249&lt;=0,"Payé",IF($K3249=0,"Impayé","Partiel")))</f>
        <v/>
      </c>
    </row>
    <row r="3250" spans="1:13" ht="15">
      <c r="A3250" s="17"/>
      <c r="B3250" t="str">
        <f>IF($A3250="","",YEAR($A3250)*100+MONTH($A3250))</f>
        <v/>
      </c>
      <c r="D3250" t="str">
        <f>IF($C3250="","",VLOOKUP($C3250,Baux!$A:$K,2,FALSE))</f>
        <v/>
      </c>
      <c r="E3250" t="str">
        <f>IF($C3250="","",VLOOKUP(VLOOKUP($C3250,Baux!$A:$K,3,FALSE),Locataires!$A:$I,2,FALSE))</f>
        <v/>
      </c>
      <c r="F3250" t="str">
        <f>IF($C3250="","",VLOOKUP($C3250,Baux!$A:$K,8,FALSE))</f>
        <v/>
      </c>
      <c r="G3250" s="12" t="str">
        <f>IF(OR($A3250="",$F3250=""),"",DATE(YEAR($A3250),MONTH($A3250),$F3250))</f>
        <v/>
      </c>
      <c r="H3250" s="13" t="str">
        <f>IF($C3250="","",VLOOKUP($C3250,Baux!$A:$K,6,FALSE))</f>
        <v/>
      </c>
      <c r="I3250" s="13" t="str">
        <f>IF($C3250="","",VLOOKUP($C3250,Baux!$A:$K,7,FALSE))</f>
        <v/>
      </c>
      <c r="J3250" s="13" t="str">
        <f>IF($C3250="","",$H3250+$I3250)</f>
        <v/>
      </c>
      <c r="K3250" s="13" t="str">
        <f>IF($C3250="","",SUMIFS(Banque_Transactions!$E:$E,Banque_Transactions!$G:$G,$C3250&amp;"-"&amp;$B3250))</f>
        <v/>
      </c>
      <c r="L3250" s="13" t="str">
        <f>IF($C3250="","",$J3250-$K3250)</f>
        <v/>
      </c>
      <c r="M3250" t="str">
        <f>IF($C3250="","",IF($L3250&lt;=0,"Payé",IF($K3250=0,"Impayé","Partiel")))</f>
        <v/>
      </c>
    </row>
    <row r="3251" spans="1:13" ht="15">
      <c r="A3251" s="17"/>
      <c r="B3251" t="str">
        <f>IF($A3251="","",YEAR($A3251)*100+MONTH($A3251))</f>
        <v/>
      </c>
      <c r="D3251" t="str">
        <f>IF($C3251="","",VLOOKUP($C3251,Baux!$A:$K,2,FALSE))</f>
        <v/>
      </c>
      <c r="E3251" t="str">
        <f>IF($C3251="","",VLOOKUP(VLOOKUP($C3251,Baux!$A:$K,3,FALSE),Locataires!$A:$I,2,FALSE))</f>
        <v/>
      </c>
      <c r="F3251" t="str">
        <f>IF($C3251="","",VLOOKUP($C3251,Baux!$A:$K,8,FALSE))</f>
        <v/>
      </c>
      <c r="G3251" s="12" t="str">
        <f>IF(OR($A3251="",$F3251=""),"",DATE(YEAR($A3251),MONTH($A3251),$F3251))</f>
        <v/>
      </c>
      <c r="H3251" s="13" t="str">
        <f>IF($C3251="","",VLOOKUP($C3251,Baux!$A:$K,6,FALSE))</f>
        <v/>
      </c>
      <c r="I3251" s="13" t="str">
        <f>IF($C3251="","",VLOOKUP($C3251,Baux!$A:$K,7,FALSE))</f>
        <v/>
      </c>
      <c r="J3251" s="13" t="str">
        <f>IF($C3251="","",$H3251+$I3251)</f>
        <v/>
      </c>
      <c r="K3251" s="13" t="str">
        <f>IF($C3251="","",SUMIFS(Banque_Transactions!$E:$E,Banque_Transactions!$G:$G,$C3251&amp;"-"&amp;$B3251))</f>
        <v/>
      </c>
      <c r="L3251" s="13" t="str">
        <f>IF($C3251="","",$J3251-$K3251)</f>
        <v/>
      </c>
      <c r="M3251" t="str">
        <f>IF($C3251="","",IF($L3251&lt;=0,"Payé",IF($K3251=0,"Impayé","Partiel")))</f>
        <v/>
      </c>
    </row>
    <row r="3252" spans="1:13" ht="15">
      <c r="A3252" s="17"/>
      <c r="B3252" t="str">
        <f>IF($A3252="","",YEAR($A3252)*100+MONTH($A3252))</f>
        <v/>
      </c>
      <c r="D3252" t="str">
        <f>IF($C3252="","",VLOOKUP($C3252,Baux!$A:$K,2,FALSE))</f>
        <v/>
      </c>
      <c r="E3252" t="str">
        <f>IF($C3252="","",VLOOKUP(VLOOKUP($C3252,Baux!$A:$K,3,FALSE),Locataires!$A:$I,2,FALSE))</f>
        <v/>
      </c>
      <c r="F3252" t="str">
        <f>IF($C3252="","",VLOOKUP($C3252,Baux!$A:$K,8,FALSE))</f>
        <v/>
      </c>
      <c r="G3252" s="12" t="str">
        <f>IF(OR($A3252="",$F3252=""),"",DATE(YEAR($A3252),MONTH($A3252),$F3252))</f>
        <v/>
      </c>
      <c r="H3252" s="13" t="str">
        <f>IF($C3252="","",VLOOKUP($C3252,Baux!$A:$K,6,FALSE))</f>
        <v/>
      </c>
      <c r="I3252" s="13" t="str">
        <f>IF($C3252="","",VLOOKUP($C3252,Baux!$A:$K,7,FALSE))</f>
        <v/>
      </c>
      <c r="J3252" s="13" t="str">
        <f>IF($C3252="","",$H3252+$I3252)</f>
        <v/>
      </c>
      <c r="K3252" s="13" t="str">
        <f>IF($C3252="","",SUMIFS(Banque_Transactions!$E:$E,Banque_Transactions!$G:$G,$C3252&amp;"-"&amp;$B3252))</f>
        <v/>
      </c>
      <c r="L3252" s="13" t="str">
        <f>IF($C3252="","",$J3252-$K3252)</f>
        <v/>
      </c>
      <c r="M3252" t="str">
        <f>IF($C3252="","",IF($L3252&lt;=0,"Payé",IF($K3252=0,"Impayé","Partiel")))</f>
        <v/>
      </c>
    </row>
    <row r="3253" spans="1:13" ht="15">
      <c r="A3253" s="17"/>
      <c r="B3253" t="str">
        <f>IF($A3253="","",YEAR($A3253)*100+MONTH($A3253))</f>
        <v/>
      </c>
      <c r="D3253" t="str">
        <f>IF($C3253="","",VLOOKUP($C3253,Baux!$A:$K,2,FALSE))</f>
        <v/>
      </c>
      <c r="E3253" t="str">
        <f>IF($C3253="","",VLOOKUP(VLOOKUP($C3253,Baux!$A:$K,3,FALSE),Locataires!$A:$I,2,FALSE))</f>
        <v/>
      </c>
      <c r="F3253" t="str">
        <f>IF($C3253="","",VLOOKUP($C3253,Baux!$A:$K,8,FALSE))</f>
        <v/>
      </c>
      <c r="G3253" s="12" t="str">
        <f>IF(OR($A3253="",$F3253=""),"",DATE(YEAR($A3253),MONTH($A3253),$F3253))</f>
        <v/>
      </c>
      <c r="H3253" s="13" t="str">
        <f>IF($C3253="","",VLOOKUP($C3253,Baux!$A:$K,6,FALSE))</f>
        <v/>
      </c>
      <c r="I3253" s="13" t="str">
        <f>IF($C3253="","",VLOOKUP($C3253,Baux!$A:$K,7,FALSE))</f>
        <v/>
      </c>
      <c r="J3253" s="13" t="str">
        <f>IF($C3253="","",$H3253+$I3253)</f>
        <v/>
      </c>
      <c r="K3253" s="13" t="str">
        <f>IF($C3253="","",SUMIFS(Banque_Transactions!$E:$E,Banque_Transactions!$G:$G,$C3253&amp;"-"&amp;$B3253))</f>
        <v/>
      </c>
      <c r="L3253" s="13" t="str">
        <f>IF($C3253="","",$J3253-$K3253)</f>
        <v/>
      </c>
      <c r="M3253" t="str">
        <f>IF($C3253="","",IF($L3253&lt;=0,"Payé",IF($K3253=0,"Impayé","Partiel")))</f>
        <v/>
      </c>
    </row>
    <row r="3254" spans="1:13" ht="15">
      <c r="A3254" s="17"/>
      <c r="B3254" t="str">
        <f>IF($A3254="","",YEAR($A3254)*100+MONTH($A3254))</f>
        <v/>
      </c>
      <c r="D3254" t="str">
        <f>IF($C3254="","",VLOOKUP($C3254,Baux!$A:$K,2,FALSE))</f>
        <v/>
      </c>
      <c r="E3254" t="str">
        <f>IF($C3254="","",VLOOKUP(VLOOKUP($C3254,Baux!$A:$K,3,FALSE),Locataires!$A:$I,2,FALSE))</f>
        <v/>
      </c>
      <c r="F3254" t="str">
        <f>IF($C3254="","",VLOOKUP($C3254,Baux!$A:$K,8,FALSE))</f>
        <v/>
      </c>
      <c r="G3254" s="12" t="str">
        <f>IF(OR($A3254="",$F3254=""),"",DATE(YEAR($A3254),MONTH($A3254),$F3254))</f>
        <v/>
      </c>
      <c r="H3254" s="13" t="str">
        <f>IF($C3254="","",VLOOKUP($C3254,Baux!$A:$K,6,FALSE))</f>
        <v/>
      </c>
      <c r="I3254" s="13" t="str">
        <f>IF($C3254="","",VLOOKUP($C3254,Baux!$A:$K,7,FALSE))</f>
        <v/>
      </c>
      <c r="J3254" s="13" t="str">
        <f>IF($C3254="","",$H3254+$I3254)</f>
        <v/>
      </c>
      <c r="K3254" s="13" t="str">
        <f>IF($C3254="","",SUMIFS(Banque_Transactions!$E:$E,Banque_Transactions!$G:$G,$C3254&amp;"-"&amp;$B3254))</f>
        <v/>
      </c>
      <c r="L3254" s="13" t="str">
        <f>IF($C3254="","",$J3254-$K3254)</f>
        <v/>
      </c>
      <c r="M3254" t="str">
        <f>IF($C3254="","",IF($L3254&lt;=0,"Payé",IF($K3254=0,"Impayé","Partiel")))</f>
        <v/>
      </c>
    </row>
    <row r="3255" spans="1:13" ht="15">
      <c r="A3255" s="17"/>
      <c r="B3255" t="str">
        <f>IF($A3255="","",YEAR($A3255)*100+MONTH($A3255))</f>
        <v/>
      </c>
      <c r="D3255" t="str">
        <f>IF($C3255="","",VLOOKUP($C3255,Baux!$A:$K,2,FALSE))</f>
        <v/>
      </c>
      <c r="E3255" t="str">
        <f>IF($C3255="","",VLOOKUP(VLOOKUP($C3255,Baux!$A:$K,3,FALSE),Locataires!$A:$I,2,FALSE))</f>
        <v/>
      </c>
      <c r="F3255" t="str">
        <f>IF($C3255="","",VLOOKUP($C3255,Baux!$A:$K,8,FALSE))</f>
        <v/>
      </c>
      <c r="G3255" s="12" t="str">
        <f>IF(OR($A3255="",$F3255=""),"",DATE(YEAR($A3255),MONTH($A3255),$F3255))</f>
        <v/>
      </c>
      <c r="H3255" s="13" t="str">
        <f>IF($C3255="","",VLOOKUP($C3255,Baux!$A:$K,6,FALSE))</f>
        <v/>
      </c>
      <c r="I3255" s="13" t="str">
        <f>IF($C3255="","",VLOOKUP($C3255,Baux!$A:$K,7,FALSE))</f>
        <v/>
      </c>
      <c r="J3255" s="13" t="str">
        <f>IF($C3255="","",$H3255+$I3255)</f>
        <v/>
      </c>
      <c r="K3255" s="13" t="str">
        <f>IF($C3255="","",SUMIFS(Banque_Transactions!$E:$E,Banque_Transactions!$G:$G,$C3255&amp;"-"&amp;$B3255))</f>
        <v/>
      </c>
      <c r="L3255" s="13" t="str">
        <f>IF($C3255="","",$J3255-$K3255)</f>
        <v/>
      </c>
      <c r="M3255" t="str">
        <f>IF($C3255="","",IF($L3255&lt;=0,"Payé",IF($K3255=0,"Impayé","Partiel")))</f>
        <v/>
      </c>
    </row>
    <row r="3256" spans="1:13" ht="15">
      <c r="A3256" s="17"/>
      <c r="B3256" t="str">
        <f>IF($A3256="","",YEAR($A3256)*100+MONTH($A3256))</f>
        <v/>
      </c>
      <c r="D3256" t="str">
        <f>IF($C3256="","",VLOOKUP($C3256,Baux!$A:$K,2,FALSE))</f>
        <v/>
      </c>
      <c r="E3256" t="str">
        <f>IF($C3256="","",VLOOKUP(VLOOKUP($C3256,Baux!$A:$K,3,FALSE),Locataires!$A:$I,2,FALSE))</f>
        <v/>
      </c>
      <c r="F3256" t="str">
        <f>IF($C3256="","",VLOOKUP($C3256,Baux!$A:$K,8,FALSE))</f>
        <v/>
      </c>
      <c r="G3256" s="12" t="str">
        <f>IF(OR($A3256="",$F3256=""),"",DATE(YEAR($A3256),MONTH($A3256),$F3256))</f>
        <v/>
      </c>
      <c r="H3256" s="13" t="str">
        <f>IF($C3256="","",VLOOKUP($C3256,Baux!$A:$K,6,FALSE))</f>
        <v/>
      </c>
      <c r="I3256" s="13" t="str">
        <f>IF($C3256="","",VLOOKUP($C3256,Baux!$A:$K,7,FALSE))</f>
        <v/>
      </c>
      <c r="J3256" s="13" t="str">
        <f>IF($C3256="","",$H3256+$I3256)</f>
        <v/>
      </c>
      <c r="K3256" s="13" t="str">
        <f>IF($C3256="","",SUMIFS(Banque_Transactions!$E:$E,Banque_Transactions!$G:$G,$C3256&amp;"-"&amp;$B3256))</f>
        <v/>
      </c>
      <c r="L3256" s="13" t="str">
        <f>IF($C3256="","",$J3256-$K3256)</f>
        <v/>
      </c>
      <c r="M3256" t="str">
        <f>IF($C3256="","",IF($L3256&lt;=0,"Payé",IF($K3256=0,"Impayé","Partiel")))</f>
        <v/>
      </c>
    </row>
    <row r="3257" spans="1:13" ht="15">
      <c r="A3257" s="17"/>
      <c r="B3257" t="str">
        <f>IF($A3257="","",YEAR($A3257)*100+MONTH($A3257))</f>
        <v/>
      </c>
      <c r="D3257" t="str">
        <f>IF($C3257="","",VLOOKUP($C3257,Baux!$A:$K,2,FALSE))</f>
        <v/>
      </c>
      <c r="E3257" t="str">
        <f>IF($C3257="","",VLOOKUP(VLOOKUP($C3257,Baux!$A:$K,3,FALSE),Locataires!$A:$I,2,FALSE))</f>
        <v/>
      </c>
      <c r="F3257" t="str">
        <f>IF($C3257="","",VLOOKUP($C3257,Baux!$A:$K,8,FALSE))</f>
        <v/>
      </c>
      <c r="G3257" s="12" t="str">
        <f>IF(OR($A3257="",$F3257=""),"",DATE(YEAR($A3257),MONTH($A3257),$F3257))</f>
        <v/>
      </c>
      <c r="H3257" s="13" t="str">
        <f>IF($C3257="","",VLOOKUP($C3257,Baux!$A:$K,6,FALSE))</f>
        <v/>
      </c>
      <c r="I3257" s="13" t="str">
        <f>IF($C3257="","",VLOOKUP($C3257,Baux!$A:$K,7,FALSE))</f>
        <v/>
      </c>
      <c r="J3257" s="13" t="str">
        <f>IF($C3257="","",$H3257+$I3257)</f>
        <v/>
      </c>
      <c r="K3257" s="13" t="str">
        <f>IF($C3257="","",SUMIFS(Banque_Transactions!$E:$E,Banque_Transactions!$G:$G,$C3257&amp;"-"&amp;$B3257))</f>
        <v/>
      </c>
      <c r="L3257" s="13" t="str">
        <f>IF($C3257="","",$J3257-$K3257)</f>
        <v/>
      </c>
      <c r="M3257" t="str">
        <f>IF($C3257="","",IF($L3257&lt;=0,"Payé",IF($K3257=0,"Impayé","Partiel")))</f>
        <v/>
      </c>
    </row>
    <row r="3258" spans="1:13" ht="15">
      <c r="A3258" s="17"/>
      <c r="B3258" t="str">
        <f>IF($A3258="","",YEAR($A3258)*100+MONTH($A3258))</f>
        <v/>
      </c>
      <c r="D3258" t="str">
        <f>IF($C3258="","",VLOOKUP($C3258,Baux!$A:$K,2,FALSE))</f>
        <v/>
      </c>
      <c r="E3258" t="str">
        <f>IF($C3258="","",VLOOKUP(VLOOKUP($C3258,Baux!$A:$K,3,FALSE),Locataires!$A:$I,2,FALSE))</f>
        <v/>
      </c>
      <c r="F3258" t="str">
        <f>IF($C3258="","",VLOOKUP($C3258,Baux!$A:$K,8,FALSE))</f>
        <v/>
      </c>
      <c r="G3258" s="12" t="str">
        <f>IF(OR($A3258="",$F3258=""),"",DATE(YEAR($A3258),MONTH($A3258),$F3258))</f>
        <v/>
      </c>
      <c r="H3258" s="13" t="str">
        <f>IF($C3258="","",VLOOKUP($C3258,Baux!$A:$K,6,FALSE))</f>
        <v/>
      </c>
      <c r="I3258" s="13" t="str">
        <f>IF($C3258="","",VLOOKUP($C3258,Baux!$A:$K,7,FALSE))</f>
        <v/>
      </c>
      <c r="J3258" s="13" t="str">
        <f>IF($C3258="","",$H3258+$I3258)</f>
        <v/>
      </c>
      <c r="K3258" s="13" t="str">
        <f>IF($C3258="","",SUMIFS(Banque_Transactions!$E:$E,Banque_Transactions!$G:$G,$C3258&amp;"-"&amp;$B3258))</f>
        <v/>
      </c>
      <c r="L3258" s="13" t="str">
        <f>IF($C3258="","",$J3258-$K3258)</f>
        <v/>
      </c>
      <c r="M3258" t="str">
        <f>IF($C3258="","",IF($L3258&lt;=0,"Payé",IF($K3258=0,"Impayé","Partiel")))</f>
        <v/>
      </c>
    </row>
    <row r="3259" spans="1:13" ht="15">
      <c r="A3259" s="17"/>
      <c r="B3259" t="str">
        <f>IF($A3259="","",YEAR($A3259)*100+MONTH($A3259))</f>
        <v/>
      </c>
      <c r="D3259" t="str">
        <f>IF($C3259="","",VLOOKUP($C3259,Baux!$A:$K,2,FALSE))</f>
        <v/>
      </c>
      <c r="E3259" t="str">
        <f>IF($C3259="","",VLOOKUP(VLOOKUP($C3259,Baux!$A:$K,3,FALSE),Locataires!$A:$I,2,FALSE))</f>
        <v/>
      </c>
      <c r="F3259" t="str">
        <f>IF($C3259="","",VLOOKUP($C3259,Baux!$A:$K,8,FALSE))</f>
        <v/>
      </c>
      <c r="G3259" s="12" t="str">
        <f>IF(OR($A3259="",$F3259=""),"",DATE(YEAR($A3259),MONTH($A3259),$F3259))</f>
        <v/>
      </c>
      <c r="H3259" s="13" t="str">
        <f>IF($C3259="","",VLOOKUP($C3259,Baux!$A:$K,6,FALSE))</f>
        <v/>
      </c>
      <c r="I3259" s="13" t="str">
        <f>IF($C3259="","",VLOOKUP($C3259,Baux!$A:$K,7,FALSE))</f>
        <v/>
      </c>
      <c r="J3259" s="13" t="str">
        <f>IF($C3259="","",$H3259+$I3259)</f>
        <v/>
      </c>
      <c r="K3259" s="13" t="str">
        <f>IF($C3259="","",SUMIFS(Banque_Transactions!$E:$E,Banque_Transactions!$G:$G,$C3259&amp;"-"&amp;$B3259))</f>
        <v/>
      </c>
      <c r="L3259" s="13" t="str">
        <f>IF($C3259="","",$J3259-$K3259)</f>
        <v/>
      </c>
      <c r="M3259" t="str">
        <f>IF($C3259="","",IF($L3259&lt;=0,"Payé",IF($K3259=0,"Impayé","Partiel")))</f>
        <v/>
      </c>
    </row>
    <row r="3260" spans="1:13" ht="15">
      <c r="A3260" s="17"/>
      <c r="B3260" t="str">
        <f>IF($A3260="","",YEAR($A3260)*100+MONTH($A3260))</f>
        <v/>
      </c>
      <c r="D3260" t="str">
        <f>IF($C3260="","",VLOOKUP($C3260,Baux!$A:$K,2,FALSE))</f>
        <v/>
      </c>
      <c r="E3260" t="str">
        <f>IF($C3260="","",VLOOKUP(VLOOKUP($C3260,Baux!$A:$K,3,FALSE),Locataires!$A:$I,2,FALSE))</f>
        <v/>
      </c>
      <c r="F3260" t="str">
        <f>IF($C3260="","",VLOOKUP($C3260,Baux!$A:$K,8,FALSE))</f>
        <v/>
      </c>
      <c r="G3260" s="12" t="str">
        <f>IF(OR($A3260="",$F3260=""),"",DATE(YEAR($A3260),MONTH($A3260),$F3260))</f>
        <v/>
      </c>
      <c r="H3260" s="13" t="str">
        <f>IF($C3260="","",VLOOKUP($C3260,Baux!$A:$K,6,FALSE))</f>
        <v/>
      </c>
      <c r="I3260" s="13" t="str">
        <f>IF($C3260="","",VLOOKUP($C3260,Baux!$A:$K,7,FALSE))</f>
        <v/>
      </c>
      <c r="J3260" s="13" t="str">
        <f>IF($C3260="","",$H3260+$I3260)</f>
        <v/>
      </c>
      <c r="K3260" s="13" t="str">
        <f>IF($C3260="","",SUMIFS(Banque_Transactions!$E:$E,Banque_Transactions!$G:$G,$C3260&amp;"-"&amp;$B3260))</f>
        <v/>
      </c>
      <c r="L3260" s="13" t="str">
        <f>IF($C3260="","",$J3260-$K3260)</f>
        <v/>
      </c>
      <c r="M3260" t="str">
        <f>IF($C3260="","",IF($L3260&lt;=0,"Payé",IF($K3260=0,"Impayé","Partiel")))</f>
        <v/>
      </c>
    </row>
    <row r="3261" spans="1:13" ht="15">
      <c r="A3261" s="17"/>
      <c r="B3261" t="str">
        <f>IF($A3261="","",YEAR($A3261)*100+MONTH($A3261))</f>
        <v/>
      </c>
      <c r="D3261" t="str">
        <f>IF($C3261="","",VLOOKUP($C3261,Baux!$A:$K,2,FALSE))</f>
        <v/>
      </c>
      <c r="E3261" t="str">
        <f>IF($C3261="","",VLOOKUP(VLOOKUP($C3261,Baux!$A:$K,3,FALSE),Locataires!$A:$I,2,FALSE))</f>
        <v/>
      </c>
      <c r="F3261" t="str">
        <f>IF($C3261="","",VLOOKUP($C3261,Baux!$A:$K,8,FALSE))</f>
        <v/>
      </c>
      <c r="G3261" s="12" t="str">
        <f>IF(OR($A3261="",$F3261=""),"",DATE(YEAR($A3261),MONTH($A3261),$F3261))</f>
        <v/>
      </c>
      <c r="H3261" s="13" t="str">
        <f>IF($C3261="","",VLOOKUP($C3261,Baux!$A:$K,6,FALSE))</f>
        <v/>
      </c>
      <c r="I3261" s="13" t="str">
        <f>IF($C3261="","",VLOOKUP($C3261,Baux!$A:$K,7,FALSE))</f>
        <v/>
      </c>
      <c r="J3261" s="13" t="str">
        <f>IF($C3261="","",$H3261+$I3261)</f>
        <v/>
      </c>
      <c r="K3261" s="13" t="str">
        <f>IF($C3261="","",SUMIFS(Banque_Transactions!$E:$E,Banque_Transactions!$G:$G,$C3261&amp;"-"&amp;$B3261))</f>
        <v/>
      </c>
      <c r="L3261" s="13" t="str">
        <f>IF($C3261="","",$J3261-$K3261)</f>
        <v/>
      </c>
      <c r="M3261" t="str">
        <f>IF($C3261="","",IF($L3261&lt;=0,"Payé",IF($K3261=0,"Impayé","Partiel")))</f>
        <v/>
      </c>
    </row>
    <row r="3262" spans="1:13" ht="15">
      <c r="A3262" s="17"/>
      <c r="B3262" t="str">
        <f>IF($A3262="","",YEAR($A3262)*100+MONTH($A3262))</f>
        <v/>
      </c>
      <c r="D3262" t="str">
        <f>IF($C3262="","",VLOOKUP($C3262,Baux!$A:$K,2,FALSE))</f>
        <v/>
      </c>
      <c r="E3262" t="str">
        <f>IF($C3262="","",VLOOKUP(VLOOKUP($C3262,Baux!$A:$K,3,FALSE),Locataires!$A:$I,2,FALSE))</f>
        <v/>
      </c>
      <c r="F3262" t="str">
        <f>IF($C3262="","",VLOOKUP($C3262,Baux!$A:$K,8,FALSE))</f>
        <v/>
      </c>
      <c r="G3262" s="12" t="str">
        <f>IF(OR($A3262="",$F3262=""),"",DATE(YEAR($A3262),MONTH($A3262),$F3262))</f>
        <v/>
      </c>
      <c r="H3262" s="13" t="str">
        <f>IF($C3262="","",VLOOKUP($C3262,Baux!$A:$K,6,FALSE))</f>
        <v/>
      </c>
      <c r="I3262" s="13" t="str">
        <f>IF($C3262="","",VLOOKUP($C3262,Baux!$A:$K,7,FALSE))</f>
        <v/>
      </c>
      <c r="J3262" s="13" t="str">
        <f>IF($C3262="","",$H3262+$I3262)</f>
        <v/>
      </c>
      <c r="K3262" s="13" t="str">
        <f>IF($C3262="","",SUMIFS(Banque_Transactions!$E:$E,Banque_Transactions!$G:$G,$C3262&amp;"-"&amp;$B3262))</f>
        <v/>
      </c>
      <c r="L3262" s="13" t="str">
        <f>IF($C3262="","",$J3262-$K3262)</f>
        <v/>
      </c>
      <c r="M3262" t="str">
        <f>IF($C3262="","",IF($L3262&lt;=0,"Payé",IF($K3262=0,"Impayé","Partiel")))</f>
        <v/>
      </c>
    </row>
    <row r="3263" spans="1:13" ht="15">
      <c r="A3263" s="17"/>
      <c r="B3263" t="str">
        <f>IF($A3263="","",YEAR($A3263)*100+MONTH($A3263))</f>
        <v/>
      </c>
      <c r="D3263" t="str">
        <f>IF($C3263="","",VLOOKUP($C3263,Baux!$A:$K,2,FALSE))</f>
        <v/>
      </c>
      <c r="E3263" t="str">
        <f>IF($C3263="","",VLOOKUP(VLOOKUP($C3263,Baux!$A:$K,3,FALSE),Locataires!$A:$I,2,FALSE))</f>
        <v/>
      </c>
      <c r="F3263" t="str">
        <f>IF($C3263="","",VLOOKUP($C3263,Baux!$A:$K,8,FALSE))</f>
        <v/>
      </c>
      <c r="G3263" s="12" t="str">
        <f>IF(OR($A3263="",$F3263=""),"",DATE(YEAR($A3263),MONTH($A3263),$F3263))</f>
        <v/>
      </c>
      <c r="H3263" s="13" t="str">
        <f>IF($C3263="","",VLOOKUP($C3263,Baux!$A:$K,6,FALSE))</f>
        <v/>
      </c>
      <c r="I3263" s="13" t="str">
        <f>IF($C3263="","",VLOOKUP($C3263,Baux!$A:$K,7,FALSE))</f>
        <v/>
      </c>
      <c r="J3263" s="13" t="str">
        <f>IF($C3263="","",$H3263+$I3263)</f>
        <v/>
      </c>
      <c r="K3263" s="13" t="str">
        <f>IF($C3263="","",SUMIFS(Banque_Transactions!$E:$E,Banque_Transactions!$G:$G,$C3263&amp;"-"&amp;$B3263))</f>
        <v/>
      </c>
      <c r="L3263" s="13" t="str">
        <f>IF($C3263="","",$J3263-$K3263)</f>
        <v/>
      </c>
      <c r="M3263" t="str">
        <f>IF($C3263="","",IF($L3263&lt;=0,"Payé",IF($K3263=0,"Impayé","Partiel")))</f>
        <v/>
      </c>
    </row>
    <row r="3264" spans="1:13" ht="15">
      <c r="A3264" s="17"/>
      <c r="B3264" t="str">
        <f>IF($A3264="","",YEAR($A3264)*100+MONTH($A3264))</f>
        <v/>
      </c>
      <c r="D3264" t="str">
        <f>IF($C3264="","",VLOOKUP($C3264,Baux!$A:$K,2,FALSE))</f>
        <v/>
      </c>
      <c r="E3264" t="str">
        <f>IF($C3264="","",VLOOKUP(VLOOKUP($C3264,Baux!$A:$K,3,FALSE),Locataires!$A:$I,2,FALSE))</f>
        <v/>
      </c>
      <c r="F3264" t="str">
        <f>IF($C3264="","",VLOOKUP($C3264,Baux!$A:$K,8,FALSE))</f>
        <v/>
      </c>
      <c r="G3264" s="12" t="str">
        <f>IF(OR($A3264="",$F3264=""),"",DATE(YEAR($A3264),MONTH($A3264),$F3264))</f>
        <v/>
      </c>
      <c r="H3264" s="13" t="str">
        <f>IF($C3264="","",VLOOKUP($C3264,Baux!$A:$K,6,FALSE))</f>
        <v/>
      </c>
      <c r="I3264" s="13" t="str">
        <f>IF($C3264="","",VLOOKUP($C3264,Baux!$A:$K,7,FALSE))</f>
        <v/>
      </c>
      <c r="J3264" s="13" t="str">
        <f>IF($C3264="","",$H3264+$I3264)</f>
        <v/>
      </c>
      <c r="K3264" s="13" t="str">
        <f>IF($C3264="","",SUMIFS(Banque_Transactions!$E:$E,Banque_Transactions!$G:$G,$C3264&amp;"-"&amp;$B3264))</f>
        <v/>
      </c>
      <c r="L3264" s="13" t="str">
        <f>IF($C3264="","",$J3264-$K3264)</f>
        <v/>
      </c>
      <c r="M3264" t="str">
        <f>IF($C3264="","",IF($L3264&lt;=0,"Payé",IF($K3264=0,"Impayé","Partiel")))</f>
        <v/>
      </c>
    </row>
    <row r="3265" spans="1:13" ht="15">
      <c r="A3265" s="17"/>
      <c r="B3265" t="str">
        <f>IF($A3265="","",YEAR($A3265)*100+MONTH($A3265))</f>
        <v/>
      </c>
      <c r="D3265" t="str">
        <f>IF($C3265="","",VLOOKUP($C3265,Baux!$A:$K,2,FALSE))</f>
        <v/>
      </c>
      <c r="E3265" t="str">
        <f>IF($C3265="","",VLOOKUP(VLOOKUP($C3265,Baux!$A:$K,3,FALSE),Locataires!$A:$I,2,FALSE))</f>
        <v/>
      </c>
      <c r="F3265" t="str">
        <f>IF($C3265="","",VLOOKUP($C3265,Baux!$A:$K,8,FALSE))</f>
        <v/>
      </c>
      <c r="G3265" s="12" t="str">
        <f>IF(OR($A3265="",$F3265=""),"",DATE(YEAR($A3265),MONTH($A3265),$F3265))</f>
        <v/>
      </c>
      <c r="H3265" s="13" t="str">
        <f>IF($C3265="","",VLOOKUP($C3265,Baux!$A:$K,6,FALSE))</f>
        <v/>
      </c>
      <c r="I3265" s="13" t="str">
        <f>IF($C3265="","",VLOOKUP($C3265,Baux!$A:$K,7,FALSE))</f>
        <v/>
      </c>
      <c r="J3265" s="13" t="str">
        <f>IF($C3265="","",$H3265+$I3265)</f>
        <v/>
      </c>
      <c r="K3265" s="13" t="str">
        <f>IF($C3265="","",SUMIFS(Banque_Transactions!$E:$E,Banque_Transactions!$G:$G,$C3265&amp;"-"&amp;$B3265))</f>
        <v/>
      </c>
      <c r="L3265" s="13" t="str">
        <f>IF($C3265="","",$J3265-$K3265)</f>
        <v/>
      </c>
      <c r="M3265" t="str">
        <f>IF($C3265="","",IF($L3265&lt;=0,"Payé",IF($K3265=0,"Impayé","Partiel")))</f>
        <v/>
      </c>
    </row>
    <row r="3266" spans="1:13" ht="15">
      <c r="A3266" s="17"/>
      <c r="B3266" t="str">
        <f>IF($A3266="","",YEAR($A3266)*100+MONTH($A3266))</f>
        <v/>
      </c>
      <c r="D3266" t="str">
        <f>IF($C3266="","",VLOOKUP($C3266,Baux!$A:$K,2,FALSE))</f>
        <v/>
      </c>
      <c r="E3266" t="str">
        <f>IF($C3266="","",VLOOKUP(VLOOKUP($C3266,Baux!$A:$K,3,FALSE),Locataires!$A:$I,2,FALSE))</f>
        <v/>
      </c>
      <c r="F3266" t="str">
        <f>IF($C3266="","",VLOOKUP($C3266,Baux!$A:$K,8,FALSE))</f>
        <v/>
      </c>
      <c r="G3266" s="12" t="str">
        <f>IF(OR($A3266="",$F3266=""),"",DATE(YEAR($A3266),MONTH($A3266),$F3266))</f>
        <v/>
      </c>
      <c r="H3266" s="13" t="str">
        <f>IF($C3266="","",VLOOKUP($C3266,Baux!$A:$K,6,FALSE))</f>
        <v/>
      </c>
      <c r="I3266" s="13" t="str">
        <f>IF($C3266="","",VLOOKUP($C3266,Baux!$A:$K,7,FALSE))</f>
        <v/>
      </c>
      <c r="J3266" s="13" t="str">
        <f>IF($C3266="","",$H3266+$I3266)</f>
        <v/>
      </c>
      <c r="K3266" s="13" t="str">
        <f>IF($C3266="","",SUMIFS(Banque_Transactions!$E:$E,Banque_Transactions!$G:$G,$C3266&amp;"-"&amp;$B3266))</f>
        <v/>
      </c>
      <c r="L3266" s="13" t="str">
        <f>IF($C3266="","",$J3266-$K3266)</f>
        <v/>
      </c>
      <c r="M3266" t="str">
        <f>IF($C3266="","",IF($L3266&lt;=0,"Payé",IF($K3266=0,"Impayé","Partiel")))</f>
        <v/>
      </c>
    </row>
    <row r="3267" spans="1:13" ht="15">
      <c r="A3267" s="17"/>
      <c r="B3267" t="str">
        <f>IF($A3267="","",YEAR($A3267)*100+MONTH($A3267))</f>
        <v/>
      </c>
      <c r="D3267" t="str">
        <f>IF($C3267="","",VLOOKUP($C3267,Baux!$A:$K,2,FALSE))</f>
        <v/>
      </c>
      <c r="E3267" t="str">
        <f>IF($C3267="","",VLOOKUP(VLOOKUP($C3267,Baux!$A:$K,3,FALSE),Locataires!$A:$I,2,FALSE))</f>
        <v/>
      </c>
      <c r="F3267" t="str">
        <f>IF($C3267="","",VLOOKUP($C3267,Baux!$A:$K,8,FALSE))</f>
        <v/>
      </c>
      <c r="G3267" s="12" t="str">
        <f>IF(OR($A3267="",$F3267=""),"",DATE(YEAR($A3267),MONTH($A3267),$F3267))</f>
        <v/>
      </c>
      <c r="H3267" s="13" t="str">
        <f>IF($C3267="","",VLOOKUP($C3267,Baux!$A:$K,6,FALSE))</f>
        <v/>
      </c>
      <c r="I3267" s="13" t="str">
        <f>IF($C3267="","",VLOOKUP($C3267,Baux!$A:$K,7,FALSE))</f>
        <v/>
      </c>
      <c r="J3267" s="13" t="str">
        <f>IF($C3267="","",$H3267+$I3267)</f>
        <v/>
      </c>
      <c r="K3267" s="13" t="str">
        <f>IF($C3267="","",SUMIFS(Banque_Transactions!$E:$E,Banque_Transactions!$G:$G,$C3267&amp;"-"&amp;$B3267))</f>
        <v/>
      </c>
      <c r="L3267" s="13" t="str">
        <f>IF($C3267="","",$J3267-$K3267)</f>
        <v/>
      </c>
      <c r="M3267" t="str">
        <f>IF($C3267="","",IF($L3267&lt;=0,"Payé",IF($K3267=0,"Impayé","Partiel")))</f>
        <v/>
      </c>
    </row>
    <row r="3268" spans="1:13" ht="15">
      <c r="A3268" s="17"/>
      <c r="B3268" t="str">
        <f>IF($A3268="","",YEAR($A3268)*100+MONTH($A3268))</f>
        <v/>
      </c>
      <c r="D3268" t="str">
        <f>IF($C3268="","",VLOOKUP($C3268,Baux!$A:$K,2,FALSE))</f>
        <v/>
      </c>
      <c r="E3268" t="str">
        <f>IF($C3268="","",VLOOKUP(VLOOKUP($C3268,Baux!$A:$K,3,FALSE),Locataires!$A:$I,2,FALSE))</f>
        <v/>
      </c>
      <c r="F3268" t="str">
        <f>IF($C3268="","",VLOOKUP($C3268,Baux!$A:$K,8,FALSE))</f>
        <v/>
      </c>
      <c r="G3268" s="12" t="str">
        <f>IF(OR($A3268="",$F3268=""),"",DATE(YEAR($A3268),MONTH($A3268),$F3268))</f>
        <v/>
      </c>
      <c r="H3268" s="13" t="str">
        <f>IF($C3268="","",VLOOKUP($C3268,Baux!$A:$K,6,FALSE))</f>
        <v/>
      </c>
      <c r="I3268" s="13" t="str">
        <f>IF($C3268="","",VLOOKUP($C3268,Baux!$A:$K,7,FALSE))</f>
        <v/>
      </c>
      <c r="J3268" s="13" t="str">
        <f>IF($C3268="","",$H3268+$I3268)</f>
        <v/>
      </c>
      <c r="K3268" s="13" t="str">
        <f>IF($C3268="","",SUMIFS(Banque_Transactions!$E:$E,Banque_Transactions!$G:$G,$C3268&amp;"-"&amp;$B3268))</f>
        <v/>
      </c>
      <c r="L3268" s="13" t="str">
        <f>IF($C3268="","",$J3268-$K3268)</f>
        <v/>
      </c>
      <c r="M3268" t="str">
        <f>IF($C3268="","",IF($L3268&lt;=0,"Payé",IF($K3268=0,"Impayé","Partiel")))</f>
        <v/>
      </c>
    </row>
    <row r="3269" spans="1:13" ht="15">
      <c r="A3269" s="17"/>
      <c r="B3269" t="str">
        <f>IF($A3269="","",YEAR($A3269)*100+MONTH($A3269))</f>
        <v/>
      </c>
      <c r="D3269" t="str">
        <f>IF($C3269="","",VLOOKUP($C3269,Baux!$A:$K,2,FALSE))</f>
        <v/>
      </c>
      <c r="E3269" t="str">
        <f>IF($C3269="","",VLOOKUP(VLOOKUP($C3269,Baux!$A:$K,3,FALSE),Locataires!$A:$I,2,FALSE))</f>
        <v/>
      </c>
      <c r="F3269" t="str">
        <f>IF($C3269="","",VLOOKUP($C3269,Baux!$A:$K,8,FALSE))</f>
        <v/>
      </c>
      <c r="G3269" s="12" t="str">
        <f>IF(OR($A3269="",$F3269=""),"",DATE(YEAR($A3269),MONTH($A3269),$F3269))</f>
        <v/>
      </c>
      <c r="H3269" s="13" t="str">
        <f>IF($C3269="","",VLOOKUP($C3269,Baux!$A:$K,6,FALSE))</f>
        <v/>
      </c>
      <c r="I3269" s="13" t="str">
        <f>IF($C3269="","",VLOOKUP($C3269,Baux!$A:$K,7,FALSE))</f>
        <v/>
      </c>
      <c r="J3269" s="13" t="str">
        <f>IF($C3269="","",$H3269+$I3269)</f>
        <v/>
      </c>
      <c r="K3269" s="13" t="str">
        <f>IF($C3269="","",SUMIFS(Banque_Transactions!$E:$E,Banque_Transactions!$G:$G,$C3269&amp;"-"&amp;$B3269))</f>
        <v/>
      </c>
      <c r="L3269" s="13" t="str">
        <f>IF($C3269="","",$J3269-$K3269)</f>
        <v/>
      </c>
      <c r="M3269" t="str">
        <f>IF($C3269="","",IF($L3269&lt;=0,"Payé",IF($K3269=0,"Impayé","Partiel")))</f>
        <v/>
      </c>
    </row>
    <row r="3270" spans="1:13" ht="15">
      <c r="A3270" s="17"/>
      <c r="B3270" t="str">
        <f>IF($A3270="","",YEAR($A3270)*100+MONTH($A3270))</f>
        <v/>
      </c>
      <c r="D3270" t="str">
        <f>IF($C3270="","",VLOOKUP($C3270,Baux!$A:$K,2,FALSE))</f>
        <v/>
      </c>
      <c r="E3270" t="str">
        <f>IF($C3270="","",VLOOKUP(VLOOKUP($C3270,Baux!$A:$K,3,FALSE),Locataires!$A:$I,2,FALSE))</f>
        <v/>
      </c>
      <c r="F3270" t="str">
        <f>IF($C3270="","",VLOOKUP($C3270,Baux!$A:$K,8,FALSE))</f>
        <v/>
      </c>
      <c r="G3270" s="12" t="str">
        <f>IF(OR($A3270="",$F3270=""),"",DATE(YEAR($A3270),MONTH($A3270),$F3270))</f>
        <v/>
      </c>
      <c r="H3270" s="13" t="str">
        <f>IF($C3270="","",VLOOKUP($C3270,Baux!$A:$K,6,FALSE))</f>
        <v/>
      </c>
      <c r="I3270" s="13" t="str">
        <f>IF($C3270="","",VLOOKUP($C3270,Baux!$A:$K,7,FALSE))</f>
        <v/>
      </c>
      <c r="J3270" s="13" t="str">
        <f>IF($C3270="","",$H3270+$I3270)</f>
        <v/>
      </c>
      <c r="K3270" s="13" t="str">
        <f>IF($C3270="","",SUMIFS(Banque_Transactions!$E:$E,Banque_Transactions!$G:$G,$C3270&amp;"-"&amp;$B3270))</f>
        <v/>
      </c>
      <c r="L3270" s="13" t="str">
        <f>IF($C3270="","",$J3270-$K3270)</f>
        <v/>
      </c>
      <c r="M3270" t="str">
        <f>IF($C3270="","",IF($L3270&lt;=0,"Payé",IF($K3270=0,"Impayé","Partiel")))</f>
        <v/>
      </c>
    </row>
    <row r="3271" spans="1:13" ht="15">
      <c r="A3271" s="17"/>
      <c r="B3271" t="str">
        <f>IF($A3271="","",YEAR($A3271)*100+MONTH($A3271))</f>
        <v/>
      </c>
      <c r="D3271" t="str">
        <f>IF($C3271="","",VLOOKUP($C3271,Baux!$A:$K,2,FALSE))</f>
        <v/>
      </c>
      <c r="E3271" t="str">
        <f>IF($C3271="","",VLOOKUP(VLOOKUP($C3271,Baux!$A:$K,3,FALSE),Locataires!$A:$I,2,FALSE))</f>
        <v/>
      </c>
      <c r="F3271" t="str">
        <f>IF($C3271="","",VLOOKUP($C3271,Baux!$A:$K,8,FALSE))</f>
        <v/>
      </c>
      <c r="G3271" s="12" t="str">
        <f>IF(OR($A3271="",$F3271=""),"",DATE(YEAR($A3271),MONTH($A3271),$F3271))</f>
        <v/>
      </c>
      <c r="H3271" s="13" t="str">
        <f>IF($C3271="","",VLOOKUP($C3271,Baux!$A:$K,6,FALSE))</f>
        <v/>
      </c>
      <c r="I3271" s="13" t="str">
        <f>IF($C3271="","",VLOOKUP($C3271,Baux!$A:$K,7,FALSE))</f>
        <v/>
      </c>
      <c r="J3271" s="13" t="str">
        <f>IF($C3271="","",$H3271+$I3271)</f>
        <v/>
      </c>
      <c r="K3271" s="13" t="str">
        <f>IF($C3271="","",SUMIFS(Banque_Transactions!$E:$E,Banque_Transactions!$G:$G,$C3271&amp;"-"&amp;$B3271))</f>
        <v/>
      </c>
      <c r="L3271" s="13" t="str">
        <f>IF($C3271="","",$J3271-$K3271)</f>
        <v/>
      </c>
      <c r="M3271" t="str">
        <f>IF($C3271="","",IF($L3271&lt;=0,"Payé",IF($K3271=0,"Impayé","Partiel")))</f>
        <v/>
      </c>
    </row>
    <row r="3272" spans="1:13" ht="15">
      <c r="A3272" s="17"/>
      <c r="B3272" t="str">
        <f>IF($A3272="","",YEAR($A3272)*100+MONTH($A3272))</f>
        <v/>
      </c>
      <c r="D3272" t="str">
        <f>IF($C3272="","",VLOOKUP($C3272,Baux!$A:$K,2,FALSE))</f>
        <v/>
      </c>
      <c r="E3272" t="str">
        <f>IF($C3272="","",VLOOKUP(VLOOKUP($C3272,Baux!$A:$K,3,FALSE),Locataires!$A:$I,2,FALSE))</f>
        <v/>
      </c>
      <c r="F3272" t="str">
        <f>IF($C3272="","",VLOOKUP($C3272,Baux!$A:$K,8,FALSE))</f>
        <v/>
      </c>
      <c r="G3272" s="12" t="str">
        <f>IF(OR($A3272="",$F3272=""),"",DATE(YEAR($A3272),MONTH($A3272),$F3272))</f>
        <v/>
      </c>
      <c r="H3272" s="13" t="str">
        <f>IF($C3272="","",VLOOKUP($C3272,Baux!$A:$K,6,FALSE))</f>
        <v/>
      </c>
      <c r="I3272" s="13" t="str">
        <f>IF($C3272="","",VLOOKUP($C3272,Baux!$A:$K,7,FALSE))</f>
        <v/>
      </c>
      <c r="J3272" s="13" t="str">
        <f>IF($C3272="","",$H3272+$I3272)</f>
        <v/>
      </c>
      <c r="K3272" s="13" t="str">
        <f>IF($C3272="","",SUMIFS(Banque_Transactions!$E:$E,Banque_Transactions!$G:$G,$C3272&amp;"-"&amp;$B3272))</f>
        <v/>
      </c>
      <c r="L3272" s="13" t="str">
        <f>IF($C3272="","",$J3272-$K3272)</f>
        <v/>
      </c>
      <c r="M3272" t="str">
        <f>IF($C3272="","",IF($L3272&lt;=0,"Payé",IF($K3272=0,"Impayé","Partiel")))</f>
        <v/>
      </c>
    </row>
    <row r="3273" spans="1:13" ht="15">
      <c r="A3273" s="17"/>
      <c r="B3273" t="str">
        <f>IF($A3273="","",YEAR($A3273)*100+MONTH($A3273))</f>
        <v/>
      </c>
      <c r="D3273" t="str">
        <f>IF($C3273="","",VLOOKUP($C3273,Baux!$A:$K,2,FALSE))</f>
        <v/>
      </c>
      <c r="E3273" t="str">
        <f>IF($C3273="","",VLOOKUP(VLOOKUP($C3273,Baux!$A:$K,3,FALSE),Locataires!$A:$I,2,FALSE))</f>
        <v/>
      </c>
      <c r="F3273" t="str">
        <f>IF($C3273="","",VLOOKUP($C3273,Baux!$A:$K,8,FALSE))</f>
        <v/>
      </c>
      <c r="G3273" s="12" t="str">
        <f>IF(OR($A3273="",$F3273=""),"",DATE(YEAR($A3273),MONTH($A3273),$F3273))</f>
        <v/>
      </c>
      <c r="H3273" s="13" t="str">
        <f>IF($C3273="","",VLOOKUP($C3273,Baux!$A:$K,6,FALSE))</f>
        <v/>
      </c>
      <c r="I3273" s="13" t="str">
        <f>IF($C3273="","",VLOOKUP($C3273,Baux!$A:$K,7,FALSE))</f>
        <v/>
      </c>
      <c r="J3273" s="13" t="str">
        <f>IF($C3273="","",$H3273+$I3273)</f>
        <v/>
      </c>
      <c r="K3273" s="13" t="str">
        <f>IF($C3273="","",SUMIFS(Banque_Transactions!$E:$E,Banque_Transactions!$G:$G,$C3273&amp;"-"&amp;$B3273))</f>
        <v/>
      </c>
      <c r="L3273" s="13" t="str">
        <f>IF($C3273="","",$J3273-$K3273)</f>
        <v/>
      </c>
      <c r="M3273" t="str">
        <f>IF($C3273="","",IF($L3273&lt;=0,"Payé",IF($K3273=0,"Impayé","Partiel")))</f>
        <v/>
      </c>
    </row>
    <row r="3274" spans="1:13" ht="15">
      <c r="A3274" s="17"/>
      <c r="B3274" t="str">
        <f>IF($A3274="","",YEAR($A3274)*100+MONTH($A3274))</f>
        <v/>
      </c>
      <c r="D3274" t="str">
        <f>IF($C3274="","",VLOOKUP($C3274,Baux!$A:$K,2,FALSE))</f>
        <v/>
      </c>
      <c r="E3274" t="str">
        <f>IF($C3274="","",VLOOKUP(VLOOKUP($C3274,Baux!$A:$K,3,FALSE),Locataires!$A:$I,2,FALSE))</f>
        <v/>
      </c>
      <c r="F3274" t="str">
        <f>IF($C3274="","",VLOOKUP($C3274,Baux!$A:$K,8,FALSE))</f>
        <v/>
      </c>
      <c r="G3274" s="12" t="str">
        <f>IF(OR($A3274="",$F3274=""),"",DATE(YEAR($A3274),MONTH($A3274),$F3274))</f>
        <v/>
      </c>
      <c r="H3274" s="13" t="str">
        <f>IF($C3274="","",VLOOKUP($C3274,Baux!$A:$K,6,FALSE))</f>
        <v/>
      </c>
      <c r="I3274" s="13" t="str">
        <f>IF($C3274="","",VLOOKUP($C3274,Baux!$A:$K,7,FALSE))</f>
        <v/>
      </c>
      <c r="J3274" s="13" t="str">
        <f>IF($C3274="","",$H3274+$I3274)</f>
        <v/>
      </c>
      <c r="K3274" s="13" t="str">
        <f>IF($C3274="","",SUMIFS(Banque_Transactions!$E:$E,Banque_Transactions!$G:$G,$C3274&amp;"-"&amp;$B3274))</f>
        <v/>
      </c>
      <c r="L3274" s="13" t="str">
        <f>IF($C3274="","",$J3274-$K3274)</f>
        <v/>
      </c>
      <c r="M3274" t="str">
        <f>IF($C3274="","",IF($L3274&lt;=0,"Payé",IF($K3274=0,"Impayé","Partiel")))</f>
        <v/>
      </c>
    </row>
    <row r="3275" spans="1:13" ht="15">
      <c r="A3275" s="17"/>
      <c r="B3275" t="str">
        <f>IF($A3275="","",YEAR($A3275)*100+MONTH($A3275))</f>
        <v/>
      </c>
      <c r="D3275" t="str">
        <f>IF($C3275="","",VLOOKUP($C3275,Baux!$A:$K,2,FALSE))</f>
        <v/>
      </c>
      <c r="E3275" t="str">
        <f>IF($C3275="","",VLOOKUP(VLOOKUP($C3275,Baux!$A:$K,3,FALSE),Locataires!$A:$I,2,FALSE))</f>
        <v/>
      </c>
      <c r="F3275" t="str">
        <f>IF($C3275="","",VLOOKUP($C3275,Baux!$A:$K,8,FALSE))</f>
        <v/>
      </c>
      <c r="G3275" s="12" t="str">
        <f>IF(OR($A3275="",$F3275=""),"",DATE(YEAR($A3275),MONTH($A3275),$F3275))</f>
        <v/>
      </c>
      <c r="H3275" s="13" t="str">
        <f>IF($C3275="","",VLOOKUP($C3275,Baux!$A:$K,6,FALSE))</f>
        <v/>
      </c>
      <c r="I3275" s="13" t="str">
        <f>IF($C3275="","",VLOOKUP($C3275,Baux!$A:$K,7,FALSE))</f>
        <v/>
      </c>
      <c r="J3275" s="13" t="str">
        <f>IF($C3275="","",$H3275+$I3275)</f>
        <v/>
      </c>
      <c r="K3275" s="13" t="str">
        <f>IF($C3275="","",SUMIFS(Banque_Transactions!$E:$E,Banque_Transactions!$G:$G,$C3275&amp;"-"&amp;$B3275))</f>
        <v/>
      </c>
      <c r="L3275" s="13" t="str">
        <f>IF($C3275="","",$J3275-$K3275)</f>
        <v/>
      </c>
      <c r="M3275" t="str">
        <f>IF($C3275="","",IF($L3275&lt;=0,"Payé",IF($K3275=0,"Impayé","Partiel")))</f>
        <v/>
      </c>
    </row>
    <row r="3276" spans="1:13" ht="15">
      <c r="A3276" s="17"/>
      <c r="B3276" t="str">
        <f>IF($A3276="","",YEAR($A3276)*100+MONTH($A3276))</f>
        <v/>
      </c>
      <c r="D3276" t="str">
        <f>IF($C3276="","",VLOOKUP($C3276,Baux!$A:$K,2,FALSE))</f>
        <v/>
      </c>
      <c r="E3276" t="str">
        <f>IF($C3276="","",VLOOKUP(VLOOKUP($C3276,Baux!$A:$K,3,FALSE),Locataires!$A:$I,2,FALSE))</f>
        <v/>
      </c>
      <c r="F3276" t="str">
        <f>IF($C3276="","",VLOOKUP($C3276,Baux!$A:$K,8,FALSE))</f>
        <v/>
      </c>
      <c r="G3276" s="12" t="str">
        <f>IF(OR($A3276="",$F3276=""),"",DATE(YEAR($A3276),MONTH($A3276),$F3276))</f>
        <v/>
      </c>
      <c r="H3276" s="13" t="str">
        <f>IF($C3276="","",VLOOKUP($C3276,Baux!$A:$K,6,FALSE))</f>
        <v/>
      </c>
      <c r="I3276" s="13" t="str">
        <f>IF($C3276="","",VLOOKUP($C3276,Baux!$A:$K,7,FALSE))</f>
        <v/>
      </c>
      <c r="J3276" s="13" t="str">
        <f>IF($C3276="","",$H3276+$I3276)</f>
        <v/>
      </c>
      <c r="K3276" s="13" t="str">
        <f>IF($C3276="","",SUMIFS(Banque_Transactions!$E:$E,Banque_Transactions!$G:$G,$C3276&amp;"-"&amp;$B3276))</f>
        <v/>
      </c>
      <c r="L3276" s="13" t="str">
        <f>IF($C3276="","",$J3276-$K3276)</f>
        <v/>
      </c>
      <c r="M3276" t="str">
        <f>IF($C3276="","",IF($L3276&lt;=0,"Payé",IF($K3276=0,"Impayé","Partiel")))</f>
        <v/>
      </c>
    </row>
    <row r="3277" spans="1:13" ht="15">
      <c r="A3277" s="17"/>
      <c r="B3277" t="str">
        <f>IF($A3277="","",YEAR($A3277)*100+MONTH($A3277))</f>
        <v/>
      </c>
      <c r="D3277" t="str">
        <f>IF($C3277="","",VLOOKUP($C3277,Baux!$A:$K,2,FALSE))</f>
        <v/>
      </c>
      <c r="E3277" t="str">
        <f>IF($C3277="","",VLOOKUP(VLOOKUP($C3277,Baux!$A:$K,3,FALSE),Locataires!$A:$I,2,FALSE))</f>
        <v/>
      </c>
      <c r="F3277" t="str">
        <f>IF($C3277="","",VLOOKUP($C3277,Baux!$A:$K,8,FALSE))</f>
        <v/>
      </c>
      <c r="G3277" s="12" t="str">
        <f>IF(OR($A3277="",$F3277=""),"",DATE(YEAR($A3277),MONTH($A3277),$F3277))</f>
        <v/>
      </c>
      <c r="H3277" s="13" t="str">
        <f>IF($C3277="","",VLOOKUP($C3277,Baux!$A:$K,6,FALSE))</f>
        <v/>
      </c>
      <c r="I3277" s="13" t="str">
        <f>IF($C3277="","",VLOOKUP($C3277,Baux!$A:$K,7,FALSE))</f>
        <v/>
      </c>
      <c r="J3277" s="13" t="str">
        <f>IF($C3277="","",$H3277+$I3277)</f>
        <v/>
      </c>
      <c r="K3277" s="13" t="str">
        <f>IF($C3277="","",SUMIFS(Banque_Transactions!$E:$E,Banque_Transactions!$G:$G,$C3277&amp;"-"&amp;$B3277))</f>
        <v/>
      </c>
      <c r="L3277" s="13" t="str">
        <f>IF($C3277="","",$J3277-$K3277)</f>
        <v/>
      </c>
      <c r="M3277" t="str">
        <f>IF($C3277="","",IF($L3277&lt;=0,"Payé",IF($K3277=0,"Impayé","Partiel")))</f>
        <v/>
      </c>
    </row>
    <row r="3278" spans="1:13" ht="15">
      <c r="A3278" s="17"/>
      <c r="B3278" t="str">
        <f>IF($A3278="","",YEAR($A3278)*100+MONTH($A3278))</f>
        <v/>
      </c>
      <c r="D3278" t="str">
        <f>IF($C3278="","",VLOOKUP($C3278,Baux!$A:$K,2,FALSE))</f>
        <v/>
      </c>
      <c r="E3278" t="str">
        <f>IF($C3278="","",VLOOKUP(VLOOKUP($C3278,Baux!$A:$K,3,FALSE),Locataires!$A:$I,2,FALSE))</f>
        <v/>
      </c>
      <c r="F3278" t="str">
        <f>IF($C3278="","",VLOOKUP($C3278,Baux!$A:$K,8,FALSE))</f>
        <v/>
      </c>
      <c r="G3278" s="12" t="str">
        <f>IF(OR($A3278="",$F3278=""),"",DATE(YEAR($A3278),MONTH($A3278),$F3278))</f>
        <v/>
      </c>
      <c r="H3278" s="13" t="str">
        <f>IF($C3278="","",VLOOKUP($C3278,Baux!$A:$K,6,FALSE))</f>
        <v/>
      </c>
      <c r="I3278" s="13" t="str">
        <f>IF($C3278="","",VLOOKUP($C3278,Baux!$A:$K,7,FALSE))</f>
        <v/>
      </c>
      <c r="J3278" s="13" t="str">
        <f>IF($C3278="","",$H3278+$I3278)</f>
        <v/>
      </c>
      <c r="K3278" s="13" t="str">
        <f>IF($C3278="","",SUMIFS(Banque_Transactions!$E:$E,Banque_Transactions!$G:$G,$C3278&amp;"-"&amp;$B3278))</f>
        <v/>
      </c>
      <c r="L3278" s="13" t="str">
        <f>IF($C3278="","",$J3278-$K3278)</f>
        <v/>
      </c>
      <c r="M3278" t="str">
        <f>IF($C3278="","",IF($L3278&lt;=0,"Payé",IF($K3278=0,"Impayé","Partiel")))</f>
        <v/>
      </c>
    </row>
    <row r="3279" spans="1:13" ht="15">
      <c r="A3279" s="17"/>
      <c r="B3279" t="str">
        <f>IF($A3279="","",YEAR($A3279)*100+MONTH($A3279))</f>
        <v/>
      </c>
      <c r="D3279" t="str">
        <f>IF($C3279="","",VLOOKUP($C3279,Baux!$A:$K,2,FALSE))</f>
        <v/>
      </c>
      <c r="E3279" t="str">
        <f>IF($C3279="","",VLOOKUP(VLOOKUP($C3279,Baux!$A:$K,3,FALSE),Locataires!$A:$I,2,FALSE))</f>
        <v/>
      </c>
      <c r="F3279" t="str">
        <f>IF($C3279="","",VLOOKUP($C3279,Baux!$A:$K,8,FALSE))</f>
        <v/>
      </c>
      <c r="G3279" s="12" t="str">
        <f>IF(OR($A3279="",$F3279=""),"",DATE(YEAR($A3279),MONTH($A3279),$F3279))</f>
        <v/>
      </c>
      <c r="H3279" s="13" t="str">
        <f>IF($C3279="","",VLOOKUP($C3279,Baux!$A:$K,6,FALSE))</f>
        <v/>
      </c>
      <c r="I3279" s="13" t="str">
        <f>IF($C3279="","",VLOOKUP($C3279,Baux!$A:$K,7,FALSE))</f>
        <v/>
      </c>
      <c r="J3279" s="13" t="str">
        <f>IF($C3279="","",$H3279+$I3279)</f>
        <v/>
      </c>
      <c r="K3279" s="13" t="str">
        <f>IF($C3279="","",SUMIFS(Banque_Transactions!$E:$E,Banque_Transactions!$G:$G,$C3279&amp;"-"&amp;$B3279))</f>
        <v/>
      </c>
      <c r="L3279" s="13" t="str">
        <f>IF($C3279="","",$J3279-$K3279)</f>
        <v/>
      </c>
      <c r="M3279" t="str">
        <f>IF($C3279="","",IF($L3279&lt;=0,"Payé",IF($K3279=0,"Impayé","Partiel")))</f>
        <v/>
      </c>
    </row>
    <row r="3280" spans="1:13" ht="15">
      <c r="A3280" s="17"/>
      <c r="B3280" t="str">
        <f>IF($A3280="","",YEAR($A3280)*100+MONTH($A3280))</f>
        <v/>
      </c>
      <c r="D3280" t="str">
        <f>IF($C3280="","",VLOOKUP($C3280,Baux!$A:$K,2,FALSE))</f>
        <v/>
      </c>
      <c r="E3280" t="str">
        <f>IF($C3280="","",VLOOKUP(VLOOKUP($C3280,Baux!$A:$K,3,FALSE),Locataires!$A:$I,2,FALSE))</f>
        <v/>
      </c>
      <c r="F3280" t="str">
        <f>IF($C3280="","",VLOOKUP($C3280,Baux!$A:$K,8,FALSE))</f>
        <v/>
      </c>
      <c r="G3280" s="12" t="str">
        <f>IF(OR($A3280="",$F3280=""),"",DATE(YEAR($A3280),MONTH($A3280),$F3280))</f>
        <v/>
      </c>
      <c r="H3280" s="13" t="str">
        <f>IF($C3280="","",VLOOKUP($C3280,Baux!$A:$K,6,FALSE))</f>
        <v/>
      </c>
      <c r="I3280" s="13" t="str">
        <f>IF($C3280="","",VLOOKUP($C3280,Baux!$A:$K,7,FALSE))</f>
        <v/>
      </c>
      <c r="J3280" s="13" t="str">
        <f>IF($C3280="","",$H3280+$I3280)</f>
        <v/>
      </c>
      <c r="K3280" s="13" t="str">
        <f>IF($C3280="","",SUMIFS(Banque_Transactions!$E:$E,Banque_Transactions!$G:$G,$C3280&amp;"-"&amp;$B3280))</f>
        <v/>
      </c>
      <c r="L3280" s="13" t="str">
        <f>IF($C3280="","",$J3280-$K3280)</f>
        <v/>
      </c>
      <c r="M3280" t="str">
        <f>IF($C3280="","",IF($L3280&lt;=0,"Payé",IF($K3280=0,"Impayé","Partiel")))</f>
        <v/>
      </c>
    </row>
    <row r="3281" spans="1:13" ht="15">
      <c r="A3281" s="17"/>
      <c r="B3281" t="str">
        <f>IF($A3281="","",YEAR($A3281)*100+MONTH($A3281))</f>
        <v/>
      </c>
      <c r="D3281" t="str">
        <f>IF($C3281="","",VLOOKUP($C3281,Baux!$A:$K,2,FALSE))</f>
        <v/>
      </c>
      <c r="E3281" t="str">
        <f>IF($C3281="","",VLOOKUP(VLOOKUP($C3281,Baux!$A:$K,3,FALSE),Locataires!$A:$I,2,FALSE))</f>
        <v/>
      </c>
      <c r="F3281" t="str">
        <f>IF($C3281="","",VLOOKUP($C3281,Baux!$A:$K,8,FALSE))</f>
        <v/>
      </c>
      <c r="G3281" s="12" t="str">
        <f>IF(OR($A3281="",$F3281=""),"",DATE(YEAR($A3281),MONTH($A3281),$F3281))</f>
        <v/>
      </c>
      <c r="H3281" s="13" t="str">
        <f>IF($C3281="","",VLOOKUP($C3281,Baux!$A:$K,6,FALSE))</f>
        <v/>
      </c>
      <c r="I3281" s="13" t="str">
        <f>IF($C3281="","",VLOOKUP($C3281,Baux!$A:$K,7,FALSE))</f>
        <v/>
      </c>
      <c r="J3281" s="13" t="str">
        <f>IF($C3281="","",$H3281+$I3281)</f>
        <v/>
      </c>
      <c r="K3281" s="13" t="str">
        <f>IF($C3281="","",SUMIFS(Banque_Transactions!$E:$E,Banque_Transactions!$G:$G,$C3281&amp;"-"&amp;$B3281))</f>
        <v/>
      </c>
      <c r="L3281" s="13" t="str">
        <f>IF($C3281="","",$J3281-$K3281)</f>
        <v/>
      </c>
      <c r="M3281" t="str">
        <f>IF($C3281="","",IF($L3281&lt;=0,"Payé",IF($K3281=0,"Impayé","Partiel")))</f>
        <v/>
      </c>
    </row>
    <row r="3282" spans="1:13" ht="15">
      <c r="A3282" s="17"/>
      <c r="B3282" t="str">
        <f>IF($A3282="","",YEAR($A3282)*100+MONTH($A3282))</f>
        <v/>
      </c>
      <c r="D3282" t="str">
        <f>IF($C3282="","",VLOOKUP($C3282,Baux!$A:$K,2,FALSE))</f>
        <v/>
      </c>
      <c r="E3282" t="str">
        <f>IF($C3282="","",VLOOKUP(VLOOKUP($C3282,Baux!$A:$K,3,FALSE),Locataires!$A:$I,2,FALSE))</f>
        <v/>
      </c>
      <c r="F3282" t="str">
        <f>IF($C3282="","",VLOOKUP($C3282,Baux!$A:$K,8,FALSE))</f>
        <v/>
      </c>
      <c r="G3282" s="12" t="str">
        <f>IF(OR($A3282="",$F3282=""),"",DATE(YEAR($A3282),MONTH($A3282),$F3282))</f>
        <v/>
      </c>
      <c r="H3282" s="13" t="str">
        <f>IF($C3282="","",VLOOKUP($C3282,Baux!$A:$K,6,FALSE))</f>
        <v/>
      </c>
      <c r="I3282" s="13" t="str">
        <f>IF($C3282="","",VLOOKUP($C3282,Baux!$A:$K,7,FALSE))</f>
        <v/>
      </c>
      <c r="J3282" s="13" t="str">
        <f>IF($C3282="","",$H3282+$I3282)</f>
        <v/>
      </c>
      <c r="K3282" s="13" t="str">
        <f>IF($C3282="","",SUMIFS(Banque_Transactions!$E:$E,Banque_Transactions!$G:$G,$C3282&amp;"-"&amp;$B3282))</f>
        <v/>
      </c>
      <c r="L3282" s="13" t="str">
        <f>IF($C3282="","",$J3282-$K3282)</f>
        <v/>
      </c>
      <c r="M3282" t="str">
        <f>IF($C3282="","",IF($L3282&lt;=0,"Payé",IF($K3282=0,"Impayé","Partiel")))</f>
        <v/>
      </c>
    </row>
    <row r="3283" spans="1:13" ht="15">
      <c r="A3283" s="17"/>
      <c r="B3283" t="str">
        <f>IF($A3283="","",YEAR($A3283)*100+MONTH($A3283))</f>
        <v/>
      </c>
      <c r="D3283" t="str">
        <f>IF($C3283="","",VLOOKUP($C3283,Baux!$A:$K,2,FALSE))</f>
        <v/>
      </c>
      <c r="E3283" t="str">
        <f>IF($C3283="","",VLOOKUP(VLOOKUP($C3283,Baux!$A:$K,3,FALSE),Locataires!$A:$I,2,FALSE))</f>
        <v/>
      </c>
      <c r="F3283" t="str">
        <f>IF($C3283="","",VLOOKUP($C3283,Baux!$A:$K,8,FALSE))</f>
        <v/>
      </c>
      <c r="G3283" s="12" t="str">
        <f>IF(OR($A3283="",$F3283=""),"",DATE(YEAR($A3283),MONTH($A3283),$F3283))</f>
        <v/>
      </c>
      <c r="H3283" s="13" t="str">
        <f>IF($C3283="","",VLOOKUP($C3283,Baux!$A:$K,6,FALSE))</f>
        <v/>
      </c>
      <c r="I3283" s="13" t="str">
        <f>IF($C3283="","",VLOOKUP($C3283,Baux!$A:$K,7,FALSE))</f>
        <v/>
      </c>
      <c r="J3283" s="13" t="str">
        <f>IF($C3283="","",$H3283+$I3283)</f>
        <v/>
      </c>
      <c r="K3283" s="13" t="str">
        <f>IF($C3283="","",SUMIFS(Banque_Transactions!$E:$E,Banque_Transactions!$G:$G,$C3283&amp;"-"&amp;$B3283))</f>
        <v/>
      </c>
      <c r="L3283" s="13" t="str">
        <f>IF($C3283="","",$J3283-$K3283)</f>
        <v/>
      </c>
      <c r="M3283" t="str">
        <f>IF($C3283="","",IF($L3283&lt;=0,"Payé",IF($K3283=0,"Impayé","Partiel")))</f>
        <v/>
      </c>
    </row>
    <row r="3284" spans="1:13" ht="15">
      <c r="A3284" s="17"/>
      <c r="B3284" t="str">
        <f>IF($A3284="","",YEAR($A3284)*100+MONTH($A3284))</f>
        <v/>
      </c>
      <c r="D3284" t="str">
        <f>IF($C3284="","",VLOOKUP($C3284,Baux!$A:$K,2,FALSE))</f>
        <v/>
      </c>
      <c r="E3284" t="str">
        <f>IF($C3284="","",VLOOKUP(VLOOKUP($C3284,Baux!$A:$K,3,FALSE),Locataires!$A:$I,2,FALSE))</f>
        <v/>
      </c>
      <c r="F3284" t="str">
        <f>IF($C3284="","",VLOOKUP($C3284,Baux!$A:$K,8,FALSE))</f>
        <v/>
      </c>
      <c r="G3284" s="12" t="str">
        <f>IF(OR($A3284="",$F3284=""),"",DATE(YEAR($A3284),MONTH($A3284),$F3284))</f>
        <v/>
      </c>
      <c r="H3284" s="13" t="str">
        <f>IF($C3284="","",VLOOKUP($C3284,Baux!$A:$K,6,FALSE))</f>
        <v/>
      </c>
      <c r="I3284" s="13" t="str">
        <f>IF($C3284="","",VLOOKUP($C3284,Baux!$A:$K,7,FALSE))</f>
        <v/>
      </c>
      <c r="J3284" s="13" t="str">
        <f>IF($C3284="","",$H3284+$I3284)</f>
        <v/>
      </c>
      <c r="K3284" s="13" t="str">
        <f>IF($C3284="","",SUMIFS(Banque_Transactions!$E:$E,Banque_Transactions!$G:$G,$C3284&amp;"-"&amp;$B3284))</f>
        <v/>
      </c>
      <c r="L3284" s="13" t="str">
        <f>IF($C3284="","",$J3284-$K3284)</f>
        <v/>
      </c>
      <c r="M3284" t="str">
        <f>IF($C3284="","",IF($L3284&lt;=0,"Payé",IF($K3284=0,"Impayé","Partiel")))</f>
        <v/>
      </c>
    </row>
    <row r="3285" spans="1:13" ht="15">
      <c r="A3285" s="17"/>
      <c r="B3285" t="str">
        <f>IF($A3285="","",YEAR($A3285)*100+MONTH($A3285))</f>
        <v/>
      </c>
      <c r="D3285" t="str">
        <f>IF($C3285="","",VLOOKUP($C3285,Baux!$A:$K,2,FALSE))</f>
        <v/>
      </c>
      <c r="E3285" t="str">
        <f>IF($C3285="","",VLOOKUP(VLOOKUP($C3285,Baux!$A:$K,3,FALSE),Locataires!$A:$I,2,FALSE))</f>
        <v/>
      </c>
      <c r="F3285" t="str">
        <f>IF($C3285="","",VLOOKUP($C3285,Baux!$A:$K,8,FALSE))</f>
        <v/>
      </c>
      <c r="G3285" s="12" t="str">
        <f>IF(OR($A3285="",$F3285=""),"",DATE(YEAR($A3285),MONTH($A3285),$F3285))</f>
        <v/>
      </c>
      <c r="H3285" s="13" t="str">
        <f>IF($C3285="","",VLOOKUP($C3285,Baux!$A:$K,6,FALSE))</f>
        <v/>
      </c>
      <c r="I3285" s="13" t="str">
        <f>IF($C3285="","",VLOOKUP($C3285,Baux!$A:$K,7,FALSE))</f>
        <v/>
      </c>
      <c r="J3285" s="13" t="str">
        <f>IF($C3285="","",$H3285+$I3285)</f>
        <v/>
      </c>
      <c r="K3285" s="13" t="str">
        <f>IF($C3285="","",SUMIFS(Banque_Transactions!$E:$E,Banque_Transactions!$G:$G,$C3285&amp;"-"&amp;$B3285))</f>
        <v/>
      </c>
      <c r="L3285" s="13" t="str">
        <f>IF($C3285="","",$J3285-$K3285)</f>
        <v/>
      </c>
      <c r="M3285" t="str">
        <f>IF($C3285="","",IF($L3285&lt;=0,"Payé",IF($K3285=0,"Impayé","Partiel")))</f>
        <v/>
      </c>
    </row>
    <row r="3286" spans="1:13" ht="15">
      <c r="A3286" s="17"/>
      <c r="B3286" t="str">
        <f>IF($A3286="","",YEAR($A3286)*100+MONTH($A3286))</f>
        <v/>
      </c>
      <c r="D3286" t="str">
        <f>IF($C3286="","",VLOOKUP($C3286,Baux!$A:$K,2,FALSE))</f>
        <v/>
      </c>
      <c r="E3286" t="str">
        <f>IF($C3286="","",VLOOKUP(VLOOKUP($C3286,Baux!$A:$K,3,FALSE),Locataires!$A:$I,2,FALSE))</f>
        <v/>
      </c>
      <c r="F3286" t="str">
        <f>IF($C3286="","",VLOOKUP($C3286,Baux!$A:$K,8,FALSE))</f>
        <v/>
      </c>
      <c r="G3286" s="12" t="str">
        <f>IF(OR($A3286="",$F3286=""),"",DATE(YEAR($A3286),MONTH($A3286),$F3286))</f>
        <v/>
      </c>
      <c r="H3286" s="13" t="str">
        <f>IF($C3286="","",VLOOKUP($C3286,Baux!$A:$K,6,FALSE))</f>
        <v/>
      </c>
      <c r="I3286" s="13" t="str">
        <f>IF($C3286="","",VLOOKUP($C3286,Baux!$A:$K,7,FALSE))</f>
        <v/>
      </c>
      <c r="J3286" s="13" t="str">
        <f>IF($C3286="","",$H3286+$I3286)</f>
        <v/>
      </c>
      <c r="K3286" s="13" t="str">
        <f>IF($C3286="","",SUMIFS(Banque_Transactions!$E:$E,Banque_Transactions!$G:$G,$C3286&amp;"-"&amp;$B3286))</f>
        <v/>
      </c>
      <c r="L3286" s="13" t="str">
        <f>IF($C3286="","",$J3286-$K3286)</f>
        <v/>
      </c>
      <c r="M3286" t="str">
        <f>IF($C3286="","",IF($L3286&lt;=0,"Payé",IF($K3286=0,"Impayé","Partiel")))</f>
        <v/>
      </c>
    </row>
    <row r="3287" spans="1:13" ht="15">
      <c r="A3287" s="17"/>
      <c r="B3287" t="str">
        <f>IF($A3287="","",YEAR($A3287)*100+MONTH($A3287))</f>
        <v/>
      </c>
      <c r="D3287" t="str">
        <f>IF($C3287="","",VLOOKUP($C3287,Baux!$A:$K,2,FALSE))</f>
        <v/>
      </c>
      <c r="E3287" t="str">
        <f>IF($C3287="","",VLOOKUP(VLOOKUP($C3287,Baux!$A:$K,3,FALSE),Locataires!$A:$I,2,FALSE))</f>
        <v/>
      </c>
      <c r="F3287" t="str">
        <f>IF($C3287="","",VLOOKUP($C3287,Baux!$A:$K,8,FALSE))</f>
        <v/>
      </c>
      <c r="G3287" s="12" t="str">
        <f>IF(OR($A3287="",$F3287=""),"",DATE(YEAR($A3287),MONTH($A3287),$F3287))</f>
        <v/>
      </c>
      <c r="H3287" s="13" t="str">
        <f>IF($C3287="","",VLOOKUP($C3287,Baux!$A:$K,6,FALSE))</f>
        <v/>
      </c>
      <c r="I3287" s="13" t="str">
        <f>IF($C3287="","",VLOOKUP($C3287,Baux!$A:$K,7,FALSE))</f>
        <v/>
      </c>
      <c r="J3287" s="13" t="str">
        <f>IF($C3287="","",$H3287+$I3287)</f>
        <v/>
      </c>
      <c r="K3287" s="13" t="str">
        <f>IF($C3287="","",SUMIFS(Banque_Transactions!$E:$E,Banque_Transactions!$G:$G,$C3287&amp;"-"&amp;$B3287))</f>
        <v/>
      </c>
      <c r="L3287" s="13" t="str">
        <f>IF($C3287="","",$J3287-$K3287)</f>
        <v/>
      </c>
      <c r="M3287" t="str">
        <f>IF($C3287="","",IF($L3287&lt;=0,"Payé",IF($K3287=0,"Impayé","Partiel")))</f>
        <v/>
      </c>
    </row>
    <row r="3288" spans="1:13" ht="15">
      <c r="A3288" s="17"/>
      <c r="B3288" t="str">
        <f>IF($A3288="","",YEAR($A3288)*100+MONTH($A3288))</f>
        <v/>
      </c>
      <c r="D3288" t="str">
        <f>IF($C3288="","",VLOOKUP($C3288,Baux!$A:$K,2,FALSE))</f>
        <v/>
      </c>
      <c r="E3288" t="str">
        <f>IF($C3288="","",VLOOKUP(VLOOKUP($C3288,Baux!$A:$K,3,FALSE),Locataires!$A:$I,2,FALSE))</f>
        <v/>
      </c>
      <c r="F3288" t="str">
        <f>IF($C3288="","",VLOOKUP($C3288,Baux!$A:$K,8,FALSE))</f>
        <v/>
      </c>
      <c r="G3288" s="12" t="str">
        <f>IF(OR($A3288="",$F3288=""),"",DATE(YEAR($A3288),MONTH($A3288),$F3288))</f>
        <v/>
      </c>
      <c r="H3288" s="13" t="str">
        <f>IF($C3288="","",VLOOKUP($C3288,Baux!$A:$K,6,FALSE))</f>
        <v/>
      </c>
      <c r="I3288" s="13" t="str">
        <f>IF($C3288="","",VLOOKUP($C3288,Baux!$A:$K,7,FALSE))</f>
        <v/>
      </c>
      <c r="J3288" s="13" t="str">
        <f>IF($C3288="","",$H3288+$I3288)</f>
        <v/>
      </c>
      <c r="K3288" s="13" t="str">
        <f>IF($C3288="","",SUMIFS(Banque_Transactions!$E:$E,Banque_Transactions!$G:$G,$C3288&amp;"-"&amp;$B3288))</f>
        <v/>
      </c>
      <c r="L3288" s="13" t="str">
        <f>IF($C3288="","",$J3288-$K3288)</f>
        <v/>
      </c>
      <c r="M3288" t="str">
        <f>IF($C3288="","",IF($L3288&lt;=0,"Payé",IF($K3288=0,"Impayé","Partiel")))</f>
        <v/>
      </c>
    </row>
    <row r="3289" spans="1:13" ht="15">
      <c r="A3289" s="17"/>
      <c r="B3289" t="str">
        <f>IF($A3289="","",YEAR($A3289)*100+MONTH($A3289))</f>
        <v/>
      </c>
      <c r="D3289" t="str">
        <f>IF($C3289="","",VLOOKUP($C3289,Baux!$A:$K,2,FALSE))</f>
        <v/>
      </c>
      <c r="E3289" t="str">
        <f>IF($C3289="","",VLOOKUP(VLOOKUP($C3289,Baux!$A:$K,3,FALSE),Locataires!$A:$I,2,FALSE))</f>
        <v/>
      </c>
      <c r="F3289" t="str">
        <f>IF($C3289="","",VLOOKUP($C3289,Baux!$A:$K,8,FALSE))</f>
        <v/>
      </c>
      <c r="G3289" s="12" t="str">
        <f>IF(OR($A3289="",$F3289=""),"",DATE(YEAR($A3289),MONTH($A3289),$F3289))</f>
        <v/>
      </c>
      <c r="H3289" s="13" t="str">
        <f>IF($C3289="","",VLOOKUP($C3289,Baux!$A:$K,6,FALSE))</f>
        <v/>
      </c>
      <c r="I3289" s="13" t="str">
        <f>IF($C3289="","",VLOOKUP($C3289,Baux!$A:$K,7,FALSE))</f>
        <v/>
      </c>
      <c r="J3289" s="13" t="str">
        <f>IF($C3289="","",$H3289+$I3289)</f>
        <v/>
      </c>
      <c r="K3289" s="13" t="str">
        <f>IF($C3289="","",SUMIFS(Banque_Transactions!$E:$E,Banque_Transactions!$G:$G,$C3289&amp;"-"&amp;$B3289))</f>
        <v/>
      </c>
      <c r="L3289" s="13" t="str">
        <f>IF($C3289="","",$J3289-$K3289)</f>
        <v/>
      </c>
      <c r="M3289" t="str">
        <f>IF($C3289="","",IF($L3289&lt;=0,"Payé",IF($K3289=0,"Impayé","Partiel")))</f>
        <v/>
      </c>
    </row>
    <row r="3290" spans="1:13" ht="15">
      <c r="A3290" s="17"/>
      <c r="B3290" t="str">
        <f>IF($A3290="","",YEAR($A3290)*100+MONTH($A3290))</f>
        <v/>
      </c>
      <c r="D3290" t="str">
        <f>IF($C3290="","",VLOOKUP($C3290,Baux!$A:$K,2,FALSE))</f>
        <v/>
      </c>
      <c r="E3290" t="str">
        <f>IF($C3290="","",VLOOKUP(VLOOKUP($C3290,Baux!$A:$K,3,FALSE),Locataires!$A:$I,2,FALSE))</f>
        <v/>
      </c>
      <c r="F3290" t="str">
        <f>IF($C3290="","",VLOOKUP($C3290,Baux!$A:$K,8,FALSE))</f>
        <v/>
      </c>
      <c r="G3290" s="12" t="str">
        <f>IF(OR($A3290="",$F3290=""),"",DATE(YEAR($A3290),MONTH($A3290),$F3290))</f>
        <v/>
      </c>
      <c r="H3290" s="13" t="str">
        <f>IF($C3290="","",VLOOKUP($C3290,Baux!$A:$K,6,FALSE))</f>
        <v/>
      </c>
      <c r="I3290" s="13" t="str">
        <f>IF($C3290="","",VLOOKUP($C3290,Baux!$A:$K,7,FALSE))</f>
        <v/>
      </c>
      <c r="J3290" s="13" t="str">
        <f>IF($C3290="","",$H3290+$I3290)</f>
        <v/>
      </c>
      <c r="K3290" s="13" t="str">
        <f>IF($C3290="","",SUMIFS(Banque_Transactions!$E:$E,Banque_Transactions!$G:$G,$C3290&amp;"-"&amp;$B3290))</f>
        <v/>
      </c>
      <c r="L3290" s="13" t="str">
        <f>IF($C3290="","",$J3290-$K3290)</f>
        <v/>
      </c>
      <c r="M3290" t="str">
        <f>IF($C3290="","",IF($L3290&lt;=0,"Payé",IF($K3290=0,"Impayé","Partiel")))</f>
        <v/>
      </c>
    </row>
    <row r="3291" spans="1:13" ht="15">
      <c r="A3291" s="17"/>
      <c r="B3291" t="str">
        <f>IF($A3291="","",YEAR($A3291)*100+MONTH($A3291))</f>
        <v/>
      </c>
      <c r="D3291" t="str">
        <f>IF($C3291="","",VLOOKUP($C3291,Baux!$A:$K,2,FALSE))</f>
        <v/>
      </c>
      <c r="E3291" t="str">
        <f>IF($C3291="","",VLOOKUP(VLOOKUP($C3291,Baux!$A:$K,3,FALSE),Locataires!$A:$I,2,FALSE))</f>
        <v/>
      </c>
      <c r="F3291" t="str">
        <f>IF($C3291="","",VLOOKUP($C3291,Baux!$A:$K,8,FALSE))</f>
        <v/>
      </c>
      <c r="G3291" s="12" t="str">
        <f>IF(OR($A3291="",$F3291=""),"",DATE(YEAR($A3291),MONTH($A3291),$F3291))</f>
        <v/>
      </c>
      <c r="H3291" s="13" t="str">
        <f>IF($C3291="","",VLOOKUP($C3291,Baux!$A:$K,6,FALSE))</f>
        <v/>
      </c>
      <c r="I3291" s="13" t="str">
        <f>IF($C3291="","",VLOOKUP($C3291,Baux!$A:$K,7,FALSE))</f>
        <v/>
      </c>
      <c r="J3291" s="13" t="str">
        <f>IF($C3291="","",$H3291+$I3291)</f>
        <v/>
      </c>
      <c r="K3291" s="13" t="str">
        <f>IF($C3291="","",SUMIFS(Banque_Transactions!$E:$E,Banque_Transactions!$G:$G,$C3291&amp;"-"&amp;$B3291))</f>
        <v/>
      </c>
      <c r="L3291" s="13" t="str">
        <f>IF($C3291="","",$J3291-$K3291)</f>
        <v/>
      </c>
      <c r="M3291" t="str">
        <f>IF($C3291="","",IF($L3291&lt;=0,"Payé",IF($K3291=0,"Impayé","Partiel")))</f>
        <v/>
      </c>
    </row>
    <row r="3292" spans="1:13" ht="15">
      <c r="A3292" s="17"/>
      <c r="B3292" t="str">
        <f>IF($A3292="","",YEAR($A3292)*100+MONTH($A3292))</f>
        <v/>
      </c>
      <c r="D3292" t="str">
        <f>IF($C3292="","",VLOOKUP($C3292,Baux!$A:$K,2,FALSE))</f>
        <v/>
      </c>
      <c r="E3292" t="str">
        <f>IF($C3292="","",VLOOKUP(VLOOKUP($C3292,Baux!$A:$K,3,FALSE),Locataires!$A:$I,2,FALSE))</f>
        <v/>
      </c>
      <c r="F3292" t="str">
        <f>IF($C3292="","",VLOOKUP($C3292,Baux!$A:$K,8,FALSE))</f>
        <v/>
      </c>
      <c r="G3292" s="12" t="str">
        <f>IF(OR($A3292="",$F3292=""),"",DATE(YEAR($A3292),MONTH($A3292),$F3292))</f>
        <v/>
      </c>
      <c r="H3292" s="13" t="str">
        <f>IF($C3292="","",VLOOKUP($C3292,Baux!$A:$K,6,FALSE))</f>
        <v/>
      </c>
      <c r="I3292" s="13" t="str">
        <f>IF($C3292="","",VLOOKUP($C3292,Baux!$A:$K,7,FALSE))</f>
        <v/>
      </c>
      <c r="J3292" s="13" t="str">
        <f>IF($C3292="","",$H3292+$I3292)</f>
        <v/>
      </c>
      <c r="K3292" s="13" t="str">
        <f>IF($C3292="","",SUMIFS(Banque_Transactions!$E:$E,Banque_Transactions!$G:$G,$C3292&amp;"-"&amp;$B3292))</f>
        <v/>
      </c>
      <c r="L3292" s="13" t="str">
        <f>IF($C3292="","",$J3292-$K3292)</f>
        <v/>
      </c>
      <c r="M3292" t="str">
        <f>IF($C3292="","",IF($L3292&lt;=0,"Payé",IF($K3292=0,"Impayé","Partiel")))</f>
        <v/>
      </c>
    </row>
    <row r="3293" spans="1:13" ht="15">
      <c r="A3293" s="17"/>
      <c r="B3293" t="str">
        <f>IF($A3293="","",YEAR($A3293)*100+MONTH($A3293))</f>
        <v/>
      </c>
      <c r="D3293" t="str">
        <f>IF($C3293="","",VLOOKUP($C3293,Baux!$A:$K,2,FALSE))</f>
        <v/>
      </c>
      <c r="E3293" t="str">
        <f>IF($C3293="","",VLOOKUP(VLOOKUP($C3293,Baux!$A:$K,3,FALSE),Locataires!$A:$I,2,FALSE))</f>
        <v/>
      </c>
      <c r="F3293" t="str">
        <f>IF($C3293="","",VLOOKUP($C3293,Baux!$A:$K,8,FALSE))</f>
        <v/>
      </c>
      <c r="G3293" s="12" t="str">
        <f>IF(OR($A3293="",$F3293=""),"",DATE(YEAR($A3293),MONTH($A3293),$F3293))</f>
        <v/>
      </c>
      <c r="H3293" s="13" t="str">
        <f>IF($C3293="","",VLOOKUP($C3293,Baux!$A:$K,6,FALSE))</f>
        <v/>
      </c>
      <c r="I3293" s="13" t="str">
        <f>IF($C3293="","",VLOOKUP($C3293,Baux!$A:$K,7,FALSE))</f>
        <v/>
      </c>
      <c r="J3293" s="13" t="str">
        <f>IF($C3293="","",$H3293+$I3293)</f>
        <v/>
      </c>
      <c r="K3293" s="13" t="str">
        <f>IF($C3293="","",SUMIFS(Banque_Transactions!$E:$E,Banque_Transactions!$G:$G,$C3293&amp;"-"&amp;$B3293))</f>
        <v/>
      </c>
      <c r="L3293" s="13" t="str">
        <f>IF($C3293="","",$J3293-$K3293)</f>
        <v/>
      </c>
      <c r="M3293" t="str">
        <f>IF($C3293="","",IF($L3293&lt;=0,"Payé",IF($K3293=0,"Impayé","Partiel")))</f>
        <v/>
      </c>
    </row>
    <row r="3294" spans="1:13" ht="15">
      <c r="A3294" s="17"/>
      <c r="B3294" t="str">
        <f>IF($A3294="","",YEAR($A3294)*100+MONTH($A3294))</f>
        <v/>
      </c>
      <c r="D3294" t="str">
        <f>IF($C3294="","",VLOOKUP($C3294,Baux!$A:$K,2,FALSE))</f>
        <v/>
      </c>
      <c r="E3294" t="str">
        <f>IF($C3294="","",VLOOKUP(VLOOKUP($C3294,Baux!$A:$K,3,FALSE),Locataires!$A:$I,2,FALSE))</f>
        <v/>
      </c>
      <c r="F3294" t="str">
        <f>IF($C3294="","",VLOOKUP($C3294,Baux!$A:$K,8,FALSE))</f>
        <v/>
      </c>
      <c r="G3294" s="12" t="str">
        <f>IF(OR($A3294="",$F3294=""),"",DATE(YEAR($A3294),MONTH($A3294),$F3294))</f>
        <v/>
      </c>
      <c r="H3294" s="13" t="str">
        <f>IF($C3294="","",VLOOKUP($C3294,Baux!$A:$K,6,FALSE))</f>
        <v/>
      </c>
      <c r="I3294" s="13" t="str">
        <f>IF($C3294="","",VLOOKUP($C3294,Baux!$A:$K,7,FALSE))</f>
        <v/>
      </c>
      <c r="J3294" s="13" t="str">
        <f>IF($C3294="","",$H3294+$I3294)</f>
        <v/>
      </c>
      <c r="K3294" s="13" t="str">
        <f>IF($C3294="","",SUMIFS(Banque_Transactions!$E:$E,Banque_Transactions!$G:$G,$C3294&amp;"-"&amp;$B3294))</f>
        <v/>
      </c>
      <c r="L3294" s="13" t="str">
        <f>IF($C3294="","",$J3294-$K3294)</f>
        <v/>
      </c>
      <c r="M3294" t="str">
        <f>IF($C3294="","",IF($L3294&lt;=0,"Payé",IF($K3294=0,"Impayé","Partiel")))</f>
        <v/>
      </c>
    </row>
    <row r="3295" spans="1:13" ht="15">
      <c r="A3295" s="17"/>
      <c r="B3295" t="str">
        <f>IF($A3295="","",YEAR($A3295)*100+MONTH($A3295))</f>
        <v/>
      </c>
      <c r="D3295" t="str">
        <f>IF($C3295="","",VLOOKUP($C3295,Baux!$A:$K,2,FALSE))</f>
        <v/>
      </c>
      <c r="E3295" t="str">
        <f>IF($C3295="","",VLOOKUP(VLOOKUP($C3295,Baux!$A:$K,3,FALSE),Locataires!$A:$I,2,FALSE))</f>
        <v/>
      </c>
      <c r="F3295" t="str">
        <f>IF($C3295="","",VLOOKUP($C3295,Baux!$A:$K,8,FALSE))</f>
        <v/>
      </c>
      <c r="G3295" s="12" t="str">
        <f>IF(OR($A3295="",$F3295=""),"",DATE(YEAR($A3295),MONTH($A3295),$F3295))</f>
        <v/>
      </c>
      <c r="H3295" s="13" t="str">
        <f>IF($C3295="","",VLOOKUP($C3295,Baux!$A:$K,6,FALSE))</f>
        <v/>
      </c>
      <c r="I3295" s="13" t="str">
        <f>IF($C3295="","",VLOOKUP($C3295,Baux!$A:$K,7,FALSE))</f>
        <v/>
      </c>
      <c r="J3295" s="13" t="str">
        <f>IF($C3295="","",$H3295+$I3295)</f>
        <v/>
      </c>
      <c r="K3295" s="13" t="str">
        <f>IF($C3295="","",SUMIFS(Banque_Transactions!$E:$E,Banque_Transactions!$G:$G,$C3295&amp;"-"&amp;$B3295))</f>
        <v/>
      </c>
      <c r="L3295" s="13" t="str">
        <f>IF($C3295="","",$J3295-$K3295)</f>
        <v/>
      </c>
      <c r="M3295" t="str">
        <f>IF($C3295="","",IF($L3295&lt;=0,"Payé",IF($K3295=0,"Impayé","Partiel")))</f>
        <v/>
      </c>
    </row>
    <row r="3296" spans="1:13" ht="15">
      <c r="A3296" s="17"/>
      <c r="B3296" t="str">
        <f>IF($A3296="","",YEAR($A3296)*100+MONTH($A3296))</f>
        <v/>
      </c>
      <c r="D3296" t="str">
        <f>IF($C3296="","",VLOOKUP($C3296,Baux!$A:$K,2,FALSE))</f>
        <v/>
      </c>
      <c r="E3296" t="str">
        <f>IF($C3296="","",VLOOKUP(VLOOKUP($C3296,Baux!$A:$K,3,FALSE),Locataires!$A:$I,2,FALSE))</f>
        <v/>
      </c>
      <c r="F3296" t="str">
        <f>IF($C3296="","",VLOOKUP($C3296,Baux!$A:$K,8,FALSE))</f>
        <v/>
      </c>
      <c r="G3296" s="12" t="str">
        <f>IF(OR($A3296="",$F3296=""),"",DATE(YEAR($A3296),MONTH($A3296),$F3296))</f>
        <v/>
      </c>
      <c r="H3296" s="13" t="str">
        <f>IF($C3296="","",VLOOKUP($C3296,Baux!$A:$K,6,FALSE))</f>
        <v/>
      </c>
      <c r="I3296" s="13" t="str">
        <f>IF($C3296="","",VLOOKUP($C3296,Baux!$A:$K,7,FALSE))</f>
        <v/>
      </c>
      <c r="J3296" s="13" t="str">
        <f>IF($C3296="","",$H3296+$I3296)</f>
        <v/>
      </c>
      <c r="K3296" s="13" t="str">
        <f>IF($C3296="","",SUMIFS(Banque_Transactions!$E:$E,Banque_Transactions!$G:$G,$C3296&amp;"-"&amp;$B3296))</f>
        <v/>
      </c>
      <c r="L3296" s="13" t="str">
        <f>IF($C3296="","",$J3296-$K3296)</f>
        <v/>
      </c>
      <c r="M3296" t="str">
        <f>IF($C3296="","",IF($L3296&lt;=0,"Payé",IF($K3296=0,"Impayé","Partiel")))</f>
        <v/>
      </c>
    </row>
    <row r="3297" spans="1:13" ht="15">
      <c r="A3297" s="17"/>
      <c r="B3297" t="str">
        <f>IF($A3297="","",YEAR($A3297)*100+MONTH($A3297))</f>
        <v/>
      </c>
      <c r="D3297" t="str">
        <f>IF($C3297="","",VLOOKUP($C3297,Baux!$A:$K,2,FALSE))</f>
        <v/>
      </c>
      <c r="E3297" t="str">
        <f>IF($C3297="","",VLOOKUP(VLOOKUP($C3297,Baux!$A:$K,3,FALSE),Locataires!$A:$I,2,FALSE))</f>
        <v/>
      </c>
      <c r="F3297" t="str">
        <f>IF($C3297="","",VLOOKUP($C3297,Baux!$A:$K,8,FALSE))</f>
        <v/>
      </c>
      <c r="G3297" s="12" t="str">
        <f>IF(OR($A3297="",$F3297=""),"",DATE(YEAR($A3297),MONTH($A3297),$F3297))</f>
        <v/>
      </c>
      <c r="H3297" s="13" t="str">
        <f>IF($C3297="","",VLOOKUP($C3297,Baux!$A:$K,6,FALSE))</f>
        <v/>
      </c>
      <c r="I3297" s="13" t="str">
        <f>IF($C3297="","",VLOOKUP($C3297,Baux!$A:$K,7,FALSE))</f>
        <v/>
      </c>
      <c r="J3297" s="13" t="str">
        <f>IF($C3297="","",$H3297+$I3297)</f>
        <v/>
      </c>
      <c r="K3297" s="13" t="str">
        <f>IF($C3297="","",SUMIFS(Banque_Transactions!$E:$E,Banque_Transactions!$G:$G,$C3297&amp;"-"&amp;$B3297))</f>
        <v/>
      </c>
      <c r="L3297" s="13" t="str">
        <f>IF($C3297="","",$J3297-$K3297)</f>
        <v/>
      </c>
      <c r="M3297" t="str">
        <f>IF($C3297="","",IF($L3297&lt;=0,"Payé",IF($K3297=0,"Impayé","Partiel")))</f>
        <v/>
      </c>
    </row>
    <row r="3298" spans="1:13" ht="15">
      <c r="A3298" s="17"/>
      <c r="B3298" t="str">
        <f>IF($A3298="","",YEAR($A3298)*100+MONTH($A3298))</f>
        <v/>
      </c>
      <c r="D3298" t="str">
        <f>IF($C3298="","",VLOOKUP($C3298,Baux!$A:$K,2,FALSE))</f>
        <v/>
      </c>
      <c r="E3298" t="str">
        <f>IF($C3298="","",VLOOKUP(VLOOKUP($C3298,Baux!$A:$K,3,FALSE),Locataires!$A:$I,2,FALSE))</f>
        <v/>
      </c>
      <c r="F3298" t="str">
        <f>IF($C3298="","",VLOOKUP($C3298,Baux!$A:$K,8,FALSE))</f>
        <v/>
      </c>
      <c r="G3298" s="12" t="str">
        <f>IF(OR($A3298="",$F3298=""),"",DATE(YEAR($A3298),MONTH($A3298),$F3298))</f>
        <v/>
      </c>
      <c r="H3298" s="13" t="str">
        <f>IF($C3298="","",VLOOKUP($C3298,Baux!$A:$K,6,FALSE))</f>
        <v/>
      </c>
      <c r="I3298" s="13" t="str">
        <f>IF($C3298="","",VLOOKUP($C3298,Baux!$A:$K,7,FALSE))</f>
        <v/>
      </c>
      <c r="J3298" s="13" t="str">
        <f>IF($C3298="","",$H3298+$I3298)</f>
        <v/>
      </c>
      <c r="K3298" s="13" t="str">
        <f>IF($C3298="","",SUMIFS(Banque_Transactions!$E:$E,Banque_Transactions!$G:$G,$C3298&amp;"-"&amp;$B3298))</f>
        <v/>
      </c>
      <c r="L3298" s="13" t="str">
        <f>IF($C3298="","",$J3298-$K3298)</f>
        <v/>
      </c>
      <c r="M3298" t="str">
        <f>IF($C3298="","",IF($L3298&lt;=0,"Payé",IF($K3298=0,"Impayé","Partiel")))</f>
        <v/>
      </c>
    </row>
    <row r="3299" spans="1:13" ht="15">
      <c r="A3299" s="17"/>
      <c r="B3299" t="str">
        <f>IF($A3299="","",YEAR($A3299)*100+MONTH($A3299))</f>
        <v/>
      </c>
      <c r="D3299" t="str">
        <f>IF($C3299="","",VLOOKUP($C3299,Baux!$A:$K,2,FALSE))</f>
        <v/>
      </c>
      <c r="E3299" t="str">
        <f>IF($C3299="","",VLOOKUP(VLOOKUP($C3299,Baux!$A:$K,3,FALSE),Locataires!$A:$I,2,FALSE))</f>
        <v/>
      </c>
      <c r="F3299" t="str">
        <f>IF($C3299="","",VLOOKUP($C3299,Baux!$A:$K,8,FALSE))</f>
        <v/>
      </c>
      <c r="G3299" s="12" t="str">
        <f>IF(OR($A3299="",$F3299=""),"",DATE(YEAR($A3299),MONTH($A3299),$F3299))</f>
        <v/>
      </c>
      <c r="H3299" s="13" t="str">
        <f>IF($C3299="","",VLOOKUP($C3299,Baux!$A:$K,6,FALSE))</f>
        <v/>
      </c>
      <c r="I3299" s="13" t="str">
        <f>IF($C3299="","",VLOOKUP($C3299,Baux!$A:$K,7,FALSE))</f>
        <v/>
      </c>
      <c r="J3299" s="13" t="str">
        <f>IF($C3299="","",$H3299+$I3299)</f>
        <v/>
      </c>
      <c r="K3299" s="13" t="str">
        <f>IF($C3299="","",SUMIFS(Banque_Transactions!$E:$E,Banque_Transactions!$G:$G,$C3299&amp;"-"&amp;$B3299))</f>
        <v/>
      </c>
      <c r="L3299" s="13" t="str">
        <f>IF($C3299="","",$J3299-$K3299)</f>
        <v/>
      </c>
      <c r="M3299" t="str">
        <f>IF($C3299="","",IF($L3299&lt;=0,"Payé",IF($K3299=0,"Impayé","Partiel")))</f>
        <v/>
      </c>
    </row>
    <row r="3300" spans="1:13" ht="15">
      <c r="A3300" s="17"/>
      <c r="B3300" t="str">
        <f>IF($A3300="","",YEAR($A3300)*100+MONTH($A3300))</f>
        <v/>
      </c>
      <c r="D3300" t="str">
        <f>IF($C3300="","",VLOOKUP($C3300,Baux!$A:$K,2,FALSE))</f>
        <v/>
      </c>
      <c r="E3300" t="str">
        <f>IF($C3300="","",VLOOKUP(VLOOKUP($C3300,Baux!$A:$K,3,FALSE),Locataires!$A:$I,2,FALSE))</f>
        <v/>
      </c>
      <c r="F3300" t="str">
        <f>IF($C3300="","",VLOOKUP($C3300,Baux!$A:$K,8,FALSE))</f>
        <v/>
      </c>
      <c r="G3300" s="12" t="str">
        <f>IF(OR($A3300="",$F3300=""),"",DATE(YEAR($A3300),MONTH($A3300),$F3300))</f>
        <v/>
      </c>
      <c r="H3300" s="13" t="str">
        <f>IF($C3300="","",VLOOKUP($C3300,Baux!$A:$K,6,FALSE))</f>
        <v/>
      </c>
      <c r="I3300" s="13" t="str">
        <f>IF($C3300="","",VLOOKUP($C3300,Baux!$A:$K,7,FALSE))</f>
        <v/>
      </c>
      <c r="J3300" s="13" t="str">
        <f>IF($C3300="","",$H3300+$I3300)</f>
        <v/>
      </c>
      <c r="K3300" s="13" t="str">
        <f>IF($C3300="","",SUMIFS(Banque_Transactions!$E:$E,Banque_Transactions!$G:$G,$C3300&amp;"-"&amp;$B3300))</f>
        <v/>
      </c>
      <c r="L3300" s="13" t="str">
        <f>IF($C3300="","",$J3300-$K3300)</f>
        <v/>
      </c>
      <c r="M3300" t="str">
        <f>IF($C3300="","",IF($L3300&lt;=0,"Payé",IF($K3300=0,"Impayé","Partiel")))</f>
        <v/>
      </c>
    </row>
    <row r="3301" spans="1:13" ht="15">
      <c r="A3301" s="17"/>
      <c r="B3301" t="str">
        <f>IF($A3301="","",YEAR($A3301)*100+MONTH($A3301))</f>
        <v/>
      </c>
      <c r="D3301" t="str">
        <f>IF($C3301="","",VLOOKUP($C3301,Baux!$A:$K,2,FALSE))</f>
        <v/>
      </c>
      <c r="E3301" t="str">
        <f>IF($C3301="","",VLOOKUP(VLOOKUP($C3301,Baux!$A:$K,3,FALSE),Locataires!$A:$I,2,FALSE))</f>
        <v/>
      </c>
      <c r="F3301" t="str">
        <f>IF($C3301="","",VLOOKUP($C3301,Baux!$A:$K,8,FALSE))</f>
        <v/>
      </c>
      <c r="G3301" s="12" t="str">
        <f>IF(OR($A3301="",$F3301=""),"",DATE(YEAR($A3301),MONTH($A3301),$F3301))</f>
        <v/>
      </c>
      <c r="H3301" s="13" t="str">
        <f>IF($C3301="","",VLOOKUP($C3301,Baux!$A:$K,6,FALSE))</f>
        <v/>
      </c>
      <c r="I3301" s="13" t="str">
        <f>IF($C3301="","",VLOOKUP($C3301,Baux!$A:$K,7,FALSE))</f>
        <v/>
      </c>
      <c r="J3301" s="13" t="str">
        <f>IF($C3301="","",$H3301+$I3301)</f>
        <v/>
      </c>
      <c r="K3301" s="13" t="str">
        <f>IF($C3301="","",SUMIFS(Banque_Transactions!$E:$E,Banque_Transactions!$G:$G,$C3301&amp;"-"&amp;$B3301))</f>
        <v/>
      </c>
      <c r="L3301" s="13" t="str">
        <f>IF($C3301="","",$J3301-$K3301)</f>
        <v/>
      </c>
      <c r="M3301" t="str">
        <f>IF($C3301="","",IF($L3301&lt;=0,"Payé",IF($K3301=0,"Impayé","Partiel")))</f>
        <v/>
      </c>
    </row>
    <row r="3302" spans="1:13" ht="15">
      <c r="A3302" s="17"/>
      <c r="B3302" t="str">
        <f>IF($A3302="","",YEAR($A3302)*100+MONTH($A3302))</f>
        <v/>
      </c>
      <c r="D3302" t="str">
        <f>IF($C3302="","",VLOOKUP($C3302,Baux!$A:$K,2,FALSE))</f>
        <v/>
      </c>
      <c r="E3302" t="str">
        <f>IF($C3302="","",VLOOKUP(VLOOKUP($C3302,Baux!$A:$K,3,FALSE),Locataires!$A:$I,2,FALSE))</f>
        <v/>
      </c>
      <c r="F3302" t="str">
        <f>IF($C3302="","",VLOOKUP($C3302,Baux!$A:$K,8,FALSE))</f>
        <v/>
      </c>
      <c r="G3302" s="12" t="str">
        <f>IF(OR($A3302="",$F3302=""),"",DATE(YEAR($A3302),MONTH($A3302),$F3302))</f>
        <v/>
      </c>
      <c r="H3302" s="13" t="str">
        <f>IF($C3302="","",VLOOKUP($C3302,Baux!$A:$K,6,FALSE))</f>
        <v/>
      </c>
      <c r="I3302" s="13" t="str">
        <f>IF($C3302="","",VLOOKUP($C3302,Baux!$A:$K,7,FALSE))</f>
        <v/>
      </c>
      <c r="J3302" s="13" t="str">
        <f>IF($C3302="","",$H3302+$I3302)</f>
        <v/>
      </c>
      <c r="K3302" s="13" t="str">
        <f>IF($C3302="","",SUMIFS(Banque_Transactions!$E:$E,Banque_Transactions!$G:$G,$C3302&amp;"-"&amp;$B3302))</f>
        <v/>
      </c>
      <c r="L3302" s="13" t="str">
        <f>IF($C3302="","",$J3302-$K3302)</f>
        <v/>
      </c>
      <c r="M3302" t="str">
        <f>IF($C3302="","",IF($L3302&lt;=0,"Payé",IF($K3302=0,"Impayé","Partiel")))</f>
        <v/>
      </c>
    </row>
    <row r="3303" spans="1:13" ht="15">
      <c r="A3303" s="17"/>
      <c r="B3303" t="str">
        <f>IF($A3303="","",YEAR($A3303)*100+MONTH($A3303))</f>
        <v/>
      </c>
      <c r="D3303" t="str">
        <f>IF($C3303="","",VLOOKUP($C3303,Baux!$A:$K,2,FALSE))</f>
        <v/>
      </c>
      <c r="E3303" t="str">
        <f>IF($C3303="","",VLOOKUP(VLOOKUP($C3303,Baux!$A:$K,3,FALSE),Locataires!$A:$I,2,FALSE))</f>
        <v/>
      </c>
      <c r="F3303" t="str">
        <f>IF($C3303="","",VLOOKUP($C3303,Baux!$A:$K,8,FALSE))</f>
        <v/>
      </c>
      <c r="G3303" s="12" t="str">
        <f>IF(OR($A3303="",$F3303=""),"",DATE(YEAR($A3303),MONTH($A3303),$F3303))</f>
        <v/>
      </c>
      <c r="H3303" s="13" t="str">
        <f>IF($C3303="","",VLOOKUP($C3303,Baux!$A:$K,6,FALSE))</f>
        <v/>
      </c>
      <c r="I3303" s="13" t="str">
        <f>IF($C3303="","",VLOOKUP($C3303,Baux!$A:$K,7,FALSE))</f>
        <v/>
      </c>
      <c r="J3303" s="13" t="str">
        <f>IF($C3303="","",$H3303+$I3303)</f>
        <v/>
      </c>
      <c r="K3303" s="13" t="str">
        <f>IF($C3303="","",SUMIFS(Banque_Transactions!$E:$E,Banque_Transactions!$G:$G,$C3303&amp;"-"&amp;$B3303))</f>
        <v/>
      </c>
      <c r="L3303" s="13" t="str">
        <f>IF($C3303="","",$J3303-$K3303)</f>
        <v/>
      </c>
      <c r="M3303" t="str">
        <f>IF($C3303="","",IF($L3303&lt;=0,"Payé",IF($K3303=0,"Impayé","Partiel")))</f>
        <v/>
      </c>
    </row>
    <row r="3304" spans="1:13" ht="15">
      <c r="A3304" s="17"/>
      <c r="B3304" t="str">
        <f>IF($A3304="","",YEAR($A3304)*100+MONTH($A3304))</f>
        <v/>
      </c>
      <c r="D3304" t="str">
        <f>IF($C3304="","",VLOOKUP($C3304,Baux!$A:$K,2,FALSE))</f>
        <v/>
      </c>
      <c r="E3304" t="str">
        <f>IF($C3304="","",VLOOKUP(VLOOKUP($C3304,Baux!$A:$K,3,FALSE),Locataires!$A:$I,2,FALSE))</f>
        <v/>
      </c>
      <c r="F3304" t="str">
        <f>IF($C3304="","",VLOOKUP($C3304,Baux!$A:$K,8,FALSE))</f>
        <v/>
      </c>
      <c r="G3304" s="12" t="str">
        <f>IF(OR($A3304="",$F3304=""),"",DATE(YEAR($A3304),MONTH($A3304),$F3304))</f>
        <v/>
      </c>
      <c r="H3304" s="13" t="str">
        <f>IF($C3304="","",VLOOKUP($C3304,Baux!$A:$K,6,FALSE))</f>
        <v/>
      </c>
      <c r="I3304" s="13" t="str">
        <f>IF($C3304="","",VLOOKUP($C3304,Baux!$A:$K,7,FALSE))</f>
        <v/>
      </c>
      <c r="J3304" s="13" t="str">
        <f>IF($C3304="","",$H3304+$I3304)</f>
        <v/>
      </c>
      <c r="K3304" s="13" t="str">
        <f>IF($C3304="","",SUMIFS(Banque_Transactions!$E:$E,Banque_Transactions!$G:$G,$C3304&amp;"-"&amp;$B3304))</f>
        <v/>
      </c>
      <c r="L3304" s="13" t="str">
        <f>IF($C3304="","",$J3304-$K3304)</f>
        <v/>
      </c>
      <c r="M3304" t="str">
        <f>IF($C3304="","",IF($L3304&lt;=0,"Payé",IF($K3304=0,"Impayé","Partiel")))</f>
        <v/>
      </c>
    </row>
    <row r="3305" spans="1:13" ht="15">
      <c r="A3305" s="17"/>
      <c r="B3305" t="str">
        <f>IF($A3305="","",YEAR($A3305)*100+MONTH($A3305))</f>
        <v/>
      </c>
      <c r="D3305" t="str">
        <f>IF($C3305="","",VLOOKUP($C3305,Baux!$A:$K,2,FALSE))</f>
        <v/>
      </c>
      <c r="E3305" t="str">
        <f>IF($C3305="","",VLOOKUP(VLOOKUP($C3305,Baux!$A:$K,3,FALSE),Locataires!$A:$I,2,FALSE))</f>
        <v/>
      </c>
      <c r="F3305" t="str">
        <f>IF($C3305="","",VLOOKUP($C3305,Baux!$A:$K,8,FALSE))</f>
        <v/>
      </c>
      <c r="G3305" s="12" t="str">
        <f>IF(OR($A3305="",$F3305=""),"",DATE(YEAR($A3305),MONTH($A3305),$F3305))</f>
        <v/>
      </c>
      <c r="H3305" s="13" t="str">
        <f>IF($C3305="","",VLOOKUP($C3305,Baux!$A:$K,6,FALSE))</f>
        <v/>
      </c>
      <c r="I3305" s="13" t="str">
        <f>IF($C3305="","",VLOOKUP($C3305,Baux!$A:$K,7,FALSE))</f>
        <v/>
      </c>
      <c r="J3305" s="13" t="str">
        <f>IF($C3305="","",$H3305+$I3305)</f>
        <v/>
      </c>
      <c r="K3305" s="13" t="str">
        <f>IF($C3305="","",SUMIFS(Banque_Transactions!$E:$E,Banque_Transactions!$G:$G,$C3305&amp;"-"&amp;$B3305))</f>
        <v/>
      </c>
      <c r="L3305" s="13" t="str">
        <f>IF($C3305="","",$J3305-$K3305)</f>
        <v/>
      </c>
      <c r="M3305" t="str">
        <f>IF($C3305="","",IF($L3305&lt;=0,"Payé",IF($K3305=0,"Impayé","Partiel")))</f>
        <v/>
      </c>
    </row>
    <row r="3306" spans="1:13" ht="15">
      <c r="A3306" s="17"/>
      <c r="B3306" t="str">
        <f>IF($A3306="","",YEAR($A3306)*100+MONTH($A3306))</f>
        <v/>
      </c>
      <c r="D3306" t="str">
        <f>IF($C3306="","",VLOOKUP($C3306,Baux!$A:$K,2,FALSE))</f>
        <v/>
      </c>
      <c r="E3306" t="str">
        <f>IF($C3306="","",VLOOKUP(VLOOKUP($C3306,Baux!$A:$K,3,FALSE),Locataires!$A:$I,2,FALSE))</f>
        <v/>
      </c>
      <c r="F3306" t="str">
        <f>IF($C3306="","",VLOOKUP($C3306,Baux!$A:$K,8,FALSE))</f>
        <v/>
      </c>
      <c r="G3306" s="12" t="str">
        <f>IF(OR($A3306="",$F3306=""),"",DATE(YEAR($A3306),MONTH($A3306),$F3306))</f>
        <v/>
      </c>
      <c r="H3306" s="13" t="str">
        <f>IF($C3306="","",VLOOKUP($C3306,Baux!$A:$K,6,FALSE))</f>
        <v/>
      </c>
      <c r="I3306" s="13" t="str">
        <f>IF($C3306="","",VLOOKUP($C3306,Baux!$A:$K,7,FALSE))</f>
        <v/>
      </c>
      <c r="J3306" s="13" t="str">
        <f>IF($C3306="","",$H3306+$I3306)</f>
        <v/>
      </c>
      <c r="K3306" s="13" t="str">
        <f>IF($C3306="","",SUMIFS(Banque_Transactions!$E:$E,Banque_Transactions!$G:$G,$C3306&amp;"-"&amp;$B3306))</f>
        <v/>
      </c>
      <c r="L3306" s="13" t="str">
        <f>IF($C3306="","",$J3306-$K3306)</f>
        <v/>
      </c>
      <c r="M3306" t="str">
        <f>IF($C3306="","",IF($L3306&lt;=0,"Payé",IF($K3306=0,"Impayé","Partiel")))</f>
        <v/>
      </c>
    </row>
    <row r="3307" spans="1:13" ht="15">
      <c r="A3307" s="17"/>
      <c r="B3307" t="str">
        <f>IF($A3307="","",YEAR($A3307)*100+MONTH($A3307))</f>
        <v/>
      </c>
      <c r="D3307" t="str">
        <f>IF($C3307="","",VLOOKUP($C3307,Baux!$A:$K,2,FALSE))</f>
        <v/>
      </c>
      <c r="E3307" t="str">
        <f>IF($C3307="","",VLOOKUP(VLOOKUP($C3307,Baux!$A:$K,3,FALSE),Locataires!$A:$I,2,FALSE))</f>
        <v/>
      </c>
      <c r="F3307" t="str">
        <f>IF($C3307="","",VLOOKUP($C3307,Baux!$A:$K,8,FALSE))</f>
        <v/>
      </c>
      <c r="G3307" s="12" t="str">
        <f>IF(OR($A3307="",$F3307=""),"",DATE(YEAR($A3307),MONTH($A3307),$F3307))</f>
        <v/>
      </c>
      <c r="H3307" s="13" t="str">
        <f>IF($C3307="","",VLOOKUP($C3307,Baux!$A:$K,6,FALSE))</f>
        <v/>
      </c>
      <c r="I3307" s="13" t="str">
        <f>IF($C3307="","",VLOOKUP($C3307,Baux!$A:$K,7,FALSE))</f>
        <v/>
      </c>
      <c r="J3307" s="13" t="str">
        <f>IF($C3307="","",$H3307+$I3307)</f>
        <v/>
      </c>
      <c r="K3307" s="13" t="str">
        <f>IF($C3307="","",SUMIFS(Banque_Transactions!$E:$E,Banque_Transactions!$G:$G,$C3307&amp;"-"&amp;$B3307))</f>
        <v/>
      </c>
      <c r="L3307" s="13" t="str">
        <f>IF($C3307="","",$J3307-$K3307)</f>
        <v/>
      </c>
      <c r="M3307" t="str">
        <f>IF($C3307="","",IF($L3307&lt;=0,"Payé",IF($K3307=0,"Impayé","Partiel")))</f>
        <v/>
      </c>
    </row>
    <row r="3308" spans="1:13" ht="15">
      <c r="A3308" s="17"/>
      <c r="B3308" t="str">
        <f>IF($A3308="","",YEAR($A3308)*100+MONTH($A3308))</f>
        <v/>
      </c>
      <c r="D3308" t="str">
        <f>IF($C3308="","",VLOOKUP($C3308,Baux!$A:$K,2,FALSE))</f>
        <v/>
      </c>
      <c r="E3308" t="str">
        <f>IF($C3308="","",VLOOKUP(VLOOKUP($C3308,Baux!$A:$K,3,FALSE),Locataires!$A:$I,2,FALSE))</f>
        <v/>
      </c>
      <c r="F3308" t="str">
        <f>IF($C3308="","",VLOOKUP($C3308,Baux!$A:$K,8,FALSE))</f>
        <v/>
      </c>
      <c r="G3308" s="12" t="str">
        <f>IF(OR($A3308="",$F3308=""),"",DATE(YEAR($A3308),MONTH($A3308),$F3308))</f>
        <v/>
      </c>
      <c r="H3308" s="13" t="str">
        <f>IF($C3308="","",VLOOKUP($C3308,Baux!$A:$K,6,FALSE))</f>
        <v/>
      </c>
      <c r="I3308" s="13" t="str">
        <f>IF($C3308="","",VLOOKUP($C3308,Baux!$A:$K,7,FALSE))</f>
        <v/>
      </c>
      <c r="J3308" s="13" t="str">
        <f>IF($C3308="","",$H3308+$I3308)</f>
        <v/>
      </c>
      <c r="K3308" s="13" t="str">
        <f>IF($C3308="","",SUMIFS(Banque_Transactions!$E:$E,Banque_Transactions!$G:$G,$C3308&amp;"-"&amp;$B3308))</f>
        <v/>
      </c>
      <c r="L3308" s="13" t="str">
        <f>IF($C3308="","",$J3308-$K3308)</f>
        <v/>
      </c>
      <c r="M3308" t="str">
        <f>IF($C3308="","",IF($L3308&lt;=0,"Payé",IF($K3308=0,"Impayé","Partiel")))</f>
        <v/>
      </c>
    </row>
    <row r="3309" spans="1:13" ht="15">
      <c r="A3309" s="17"/>
      <c r="B3309" t="str">
        <f>IF($A3309="","",YEAR($A3309)*100+MONTH($A3309))</f>
        <v/>
      </c>
      <c r="D3309" t="str">
        <f>IF($C3309="","",VLOOKUP($C3309,Baux!$A:$K,2,FALSE))</f>
        <v/>
      </c>
      <c r="E3309" t="str">
        <f>IF($C3309="","",VLOOKUP(VLOOKUP($C3309,Baux!$A:$K,3,FALSE),Locataires!$A:$I,2,FALSE))</f>
        <v/>
      </c>
      <c r="F3309" t="str">
        <f>IF($C3309="","",VLOOKUP($C3309,Baux!$A:$K,8,FALSE))</f>
        <v/>
      </c>
      <c r="G3309" s="12" t="str">
        <f>IF(OR($A3309="",$F3309=""),"",DATE(YEAR($A3309),MONTH($A3309),$F3309))</f>
        <v/>
      </c>
      <c r="H3309" s="13" t="str">
        <f>IF($C3309="","",VLOOKUP($C3309,Baux!$A:$K,6,FALSE))</f>
        <v/>
      </c>
      <c r="I3309" s="13" t="str">
        <f>IF($C3309="","",VLOOKUP($C3309,Baux!$A:$K,7,FALSE))</f>
        <v/>
      </c>
      <c r="J3309" s="13" t="str">
        <f>IF($C3309="","",$H3309+$I3309)</f>
        <v/>
      </c>
      <c r="K3309" s="13" t="str">
        <f>IF($C3309="","",SUMIFS(Banque_Transactions!$E:$E,Banque_Transactions!$G:$G,$C3309&amp;"-"&amp;$B3309))</f>
        <v/>
      </c>
      <c r="L3309" s="13" t="str">
        <f>IF($C3309="","",$J3309-$K3309)</f>
        <v/>
      </c>
      <c r="M3309" t="str">
        <f>IF($C3309="","",IF($L3309&lt;=0,"Payé",IF($K3309=0,"Impayé","Partiel")))</f>
        <v/>
      </c>
    </row>
    <row r="3310" spans="1:13" ht="15">
      <c r="A3310" s="17"/>
      <c r="B3310" t="str">
        <f>IF($A3310="","",YEAR($A3310)*100+MONTH($A3310))</f>
        <v/>
      </c>
      <c r="D3310" t="str">
        <f>IF($C3310="","",VLOOKUP($C3310,Baux!$A:$K,2,FALSE))</f>
        <v/>
      </c>
      <c r="E3310" t="str">
        <f>IF($C3310="","",VLOOKUP(VLOOKUP($C3310,Baux!$A:$K,3,FALSE),Locataires!$A:$I,2,FALSE))</f>
        <v/>
      </c>
      <c r="F3310" t="str">
        <f>IF($C3310="","",VLOOKUP($C3310,Baux!$A:$K,8,FALSE))</f>
        <v/>
      </c>
      <c r="G3310" s="12" t="str">
        <f>IF(OR($A3310="",$F3310=""),"",DATE(YEAR($A3310),MONTH($A3310),$F3310))</f>
        <v/>
      </c>
      <c r="H3310" s="13" t="str">
        <f>IF($C3310="","",VLOOKUP($C3310,Baux!$A:$K,6,FALSE))</f>
        <v/>
      </c>
      <c r="I3310" s="13" t="str">
        <f>IF($C3310="","",VLOOKUP($C3310,Baux!$A:$K,7,FALSE))</f>
        <v/>
      </c>
      <c r="J3310" s="13" t="str">
        <f>IF($C3310="","",$H3310+$I3310)</f>
        <v/>
      </c>
      <c r="K3310" s="13" t="str">
        <f>IF($C3310="","",SUMIFS(Banque_Transactions!$E:$E,Banque_Transactions!$G:$G,$C3310&amp;"-"&amp;$B3310))</f>
        <v/>
      </c>
      <c r="L3310" s="13" t="str">
        <f>IF($C3310="","",$J3310-$K3310)</f>
        <v/>
      </c>
      <c r="M3310" t="str">
        <f>IF($C3310="","",IF($L3310&lt;=0,"Payé",IF($K3310=0,"Impayé","Partiel")))</f>
        <v/>
      </c>
    </row>
    <row r="3311" spans="1:13" ht="15">
      <c r="A3311" s="17"/>
      <c r="B3311" t="str">
        <f>IF($A3311="","",YEAR($A3311)*100+MONTH($A3311))</f>
        <v/>
      </c>
      <c r="D3311" t="str">
        <f>IF($C3311="","",VLOOKUP($C3311,Baux!$A:$K,2,FALSE))</f>
        <v/>
      </c>
      <c r="E3311" t="str">
        <f>IF($C3311="","",VLOOKUP(VLOOKUP($C3311,Baux!$A:$K,3,FALSE),Locataires!$A:$I,2,FALSE))</f>
        <v/>
      </c>
      <c r="F3311" t="str">
        <f>IF($C3311="","",VLOOKUP($C3311,Baux!$A:$K,8,FALSE))</f>
        <v/>
      </c>
      <c r="G3311" s="12" t="str">
        <f>IF(OR($A3311="",$F3311=""),"",DATE(YEAR($A3311),MONTH($A3311),$F3311))</f>
        <v/>
      </c>
      <c r="H3311" s="13" t="str">
        <f>IF($C3311="","",VLOOKUP($C3311,Baux!$A:$K,6,FALSE))</f>
        <v/>
      </c>
      <c r="I3311" s="13" t="str">
        <f>IF($C3311="","",VLOOKUP($C3311,Baux!$A:$K,7,FALSE))</f>
        <v/>
      </c>
      <c r="J3311" s="13" t="str">
        <f>IF($C3311="","",$H3311+$I3311)</f>
        <v/>
      </c>
      <c r="K3311" s="13" t="str">
        <f>IF($C3311="","",SUMIFS(Banque_Transactions!$E:$E,Banque_Transactions!$G:$G,$C3311&amp;"-"&amp;$B3311))</f>
        <v/>
      </c>
      <c r="L3311" s="13" t="str">
        <f>IF($C3311="","",$J3311-$K3311)</f>
        <v/>
      </c>
      <c r="M3311" t="str">
        <f>IF($C3311="","",IF($L3311&lt;=0,"Payé",IF($K3311=0,"Impayé","Partiel")))</f>
        <v/>
      </c>
    </row>
    <row r="3312" spans="1:13" ht="15">
      <c r="A3312" s="17"/>
      <c r="B3312" t="str">
        <f>IF($A3312="","",YEAR($A3312)*100+MONTH($A3312))</f>
        <v/>
      </c>
      <c r="D3312" t="str">
        <f>IF($C3312="","",VLOOKUP($C3312,Baux!$A:$K,2,FALSE))</f>
        <v/>
      </c>
      <c r="E3312" t="str">
        <f>IF($C3312="","",VLOOKUP(VLOOKUP($C3312,Baux!$A:$K,3,FALSE),Locataires!$A:$I,2,FALSE))</f>
        <v/>
      </c>
      <c r="F3312" t="str">
        <f>IF($C3312="","",VLOOKUP($C3312,Baux!$A:$K,8,FALSE))</f>
        <v/>
      </c>
      <c r="G3312" s="12" t="str">
        <f>IF(OR($A3312="",$F3312=""),"",DATE(YEAR($A3312),MONTH($A3312),$F3312))</f>
        <v/>
      </c>
      <c r="H3312" s="13" t="str">
        <f>IF($C3312="","",VLOOKUP($C3312,Baux!$A:$K,6,FALSE))</f>
        <v/>
      </c>
      <c r="I3312" s="13" t="str">
        <f>IF($C3312="","",VLOOKUP($C3312,Baux!$A:$K,7,FALSE))</f>
        <v/>
      </c>
      <c r="J3312" s="13" t="str">
        <f>IF($C3312="","",$H3312+$I3312)</f>
        <v/>
      </c>
      <c r="K3312" s="13" t="str">
        <f>IF($C3312="","",SUMIFS(Banque_Transactions!$E:$E,Banque_Transactions!$G:$G,$C3312&amp;"-"&amp;$B3312))</f>
        <v/>
      </c>
      <c r="L3312" s="13" t="str">
        <f>IF($C3312="","",$J3312-$K3312)</f>
        <v/>
      </c>
      <c r="M3312" t="str">
        <f>IF($C3312="","",IF($L3312&lt;=0,"Payé",IF($K3312=0,"Impayé","Partiel")))</f>
        <v/>
      </c>
    </row>
    <row r="3313" spans="1:13" ht="15">
      <c r="A3313" s="17"/>
      <c r="B3313" t="str">
        <f>IF($A3313="","",YEAR($A3313)*100+MONTH($A3313))</f>
        <v/>
      </c>
      <c r="D3313" t="str">
        <f>IF($C3313="","",VLOOKUP($C3313,Baux!$A:$K,2,FALSE))</f>
        <v/>
      </c>
      <c r="E3313" t="str">
        <f>IF($C3313="","",VLOOKUP(VLOOKUP($C3313,Baux!$A:$K,3,FALSE),Locataires!$A:$I,2,FALSE))</f>
        <v/>
      </c>
      <c r="F3313" t="str">
        <f>IF($C3313="","",VLOOKUP($C3313,Baux!$A:$K,8,FALSE))</f>
        <v/>
      </c>
      <c r="G3313" s="12" t="str">
        <f>IF(OR($A3313="",$F3313=""),"",DATE(YEAR($A3313),MONTH($A3313),$F3313))</f>
        <v/>
      </c>
      <c r="H3313" s="13" t="str">
        <f>IF($C3313="","",VLOOKUP($C3313,Baux!$A:$K,6,FALSE))</f>
        <v/>
      </c>
      <c r="I3313" s="13" t="str">
        <f>IF($C3313="","",VLOOKUP($C3313,Baux!$A:$K,7,FALSE))</f>
        <v/>
      </c>
      <c r="J3313" s="13" t="str">
        <f>IF($C3313="","",$H3313+$I3313)</f>
        <v/>
      </c>
      <c r="K3313" s="13" t="str">
        <f>IF($C3313="","",SUMIFS(Banque_Transactions!$E:$E,Banque_Transactions!$G:$G,$C3313&amp;"-"&amp;$B3313))</f>
        <v/>
      </c>
      <c r="L3313" s="13" t="str">
        <f>IF($C3313="","",$J3313-$K3313)</f>
        <v/>
      </c>
      <c r="M3313" t="str">
        <f>IF($C3313="","",IF($L3313&lt;=0,"Payé",IF($K3313=0,"Impayé","Partiel")))</f>
        <v/>
      </c>
    </row>
    <row r="3314" spans="1:13" ht="15">
      <c r="A3314" s="17"/>
      <c r="B3314" t="str">
        <f>IF($A3314="","",YEAR($A3314)*100+MONTH($A3314))</f>
        <v/>
      </c>
      <c r="D3314" t="str">
        <f>IF($C3314="","",VLOOKUP($C3314,Baux!$A:$K,2,FALSE))</f>
        <v/>
      </c>
      <c r="E3314" t="str">
        <f>IF($C3314="","",VLOOKUP(VLOOKUP($C3314,Baux!$A:$K,3,FALSE),Locataires!$A:$I,2,FALSE))</f>
        <v/>
      </c>
      <c r="F3314" t="str">
        <f>IF($C3314="","",VLOOKUP($C3314,Baux!$A:$K,8,FALSE))</f>
        <v/>
      </c>
      <c r="G3314" s="12" t="str">
        <f>IF(OR($A3314="",$F3314=""),"",DATE(YEAR($A3314),MONTH($A3314),$F3314))</f>
        <v/>
      </c>
      <c r="H3314" s="13" t="str">
        <f>IF($C3314="","",VLOOKUP($C3314,Baux!$A:$K,6,FALSE))</f>
        <v/>
      </c>
      <c r="I3314" s="13" t="str">
        <f>IF($C3314="","",VLOOKUP($C3314,Baux!$A:$K,7,FALSE))</f>
        <v/>
      </c>
      <c r="J3314" s="13" t="str">
        <f>IF($C3314="","",$H3314+$I3314)</f>
        <v/>
      </c>
      <c r="K3314" s="13" t="str">
        <f>IF($C3314="","",SUMIFS(Banque_Transactions!$E:$E,Banque_Transactions!$G:$G,$C3314&amp;"-"&amp;$B3314))</f>
        <v/>
      </c>
      <c r="L3314" s="13" t="str">
        <f>IF($C3314="","",$J3314-$K3314)</f>
        <v/>
      </c>
      <c r="M3314" t="str">
        <f>IF($C3314="","",IF($L3314&lt;=0,"Payé",IF($K3314=0,"Impayé","Partiel")))</f>
        <v/>
      </c>
    </row>
    <row r="3315" spans="1:13" ht="15">
      <c r="A3315" s="17"/>
      <c r="B3315" t="str">
        <f>IF($A3315="","",YEAR($A3315)*100+MONTH($A3315))</f>
        <v/>
      </c>
      <c r="D3315" t="str">
        <f>IF($C3315="","",VLOOKUP($C3315,Baux!$A:$K,2,FALSE))</f>
        <v/>
      </c>
      <c r="E3315" t="str">
        <f>IF($C3315="","",VLOOKUP(VLOOKUP($C3315,Baux!$A:$K,3,FALSE),Locataires!$A:$I,2,FALSE))</f>
        <v/>
      </c>
      <c r="F3315" t="str">
        <f>IF($C3315="","",VLOOKUP($C3315,Baux!$A:$K,8,FALSE))</f>
        <v/>
      </c>
      <c r="G3315" s="12" t="str">
        <f>IF(OR($A3315="",$F3315=""),"",DATE(YEAR($A3315),MONTH($A3315),$F3315))</f>
        <v/>
      </c>
      <c r="H3315" s="13" t="str">
        <f>IF($C3315="","",VLOOKUP($C3315,Baux!$A:$K,6,FALSE))</f>
        <v/>
      </c>
      <c r="I3315" s="13" t="str">
        <f>IF($C3315="","",VLOOKUP($C3315,Baux!$A:$K,7,FALSE))</f>
        <v/>
      </c>
      <c r="J3315" s="13" t="str">
        <f>IF($C3315="","",$H3315+$I3315)</f>
        <v/>
      </c>
      <c r="K3315" s="13" t="str">
        <f>IF($C3315="","",SUMIFS(Banque_Transactions!$E:$E,Banque_Transactions!$G:$G,$C3315&amp;"-"&amp;$B3315))</f>
        <v/>
      </c>
      <c r="L3315" s="13" t="str">
        <f>IF($C3315="","",$J3315-$K3315)</f>
        <v/>
      </c>
      <c r="M3315" t="str">
        <f>IF($C3315="","",IF($L3315&lt;=0,"Payé",IF($K3315=0,"Impayé","Partiel")))</f>
        <v/>
      </c>
    </row>
    <row r="3316" spans="1:13" ht="15">
      <c r="A3316" s="17"/>
      <c r="B3316" t="str">
        <f>IF($A3316="","",YEAR($A3316)*100+MONTH($A3316))</f>
        <v/>
      </c>
      <c r="D3316" t="str">
        <f>IF($C3316="","",VLOOKUP($C3316,Baux!$A:$K,2,FALSE))</f>
        <v/>
      </c>
      <c r="E3316" t="str">
        <f>IF($C3316="","",VLOOKUP(VLOOKUP($C3316,Baux!$A:$K,3,FALSE),Locataires!$A:$I,2,FALSE))</f>
        <v/>
      </c>
      <c r="F3316" t="str">
        <f>IF($C3316="","",VLOOKUP($C3316,Baux!$A:$K,8,FALSE))</f>
        <v/>
      </c>
      <c r="G3316" s="12" t="str">
        <f>IF(OR($A3316="",$F3316=""),"",DATE(YEAR($A3316),MONTH($A3316),$F3316))</f>
        <v/>
      </c>
      <c r="H3316" s="13" t="str">
        <f>IF($C3316="","",VLOOKUP($C3316,Baux!$A:$K,6,FALSE))</f>
        <v/>
      </c>
      <c r="I3316" s="13" t="str">
        <f>IF($C3316="","",VLOOKUP($C3316,Baux!$A:$K,7,FALSE))</f>
        <v/>
      </c>
      <c r="J3316" s="13" t="str">
        <f>IF($C3316="","",$H3316+$I3316)</f>
        <v/>
      </c>
      <c r="K3316" s="13" t="str">
        <f>IF($C3316="","",SUMIFS(Banque_Transactions!$E:$E,Banque_Transactions!$G:$G,$C3316&amp;"-"&amp;$B3316))</f>
        <v/>
      </c>
      <c r="L3316" s="13" t="str">
        <f>IF($C3316="","",$J3316-$K3316)</f>
        <v/>
      </c>
      <c r="M3316" t="str">
        <f>IF($C3316="","",IF($L3316&lt;=0,"Payé",IF($K3316=0,"Impayé","Partiel")))</f>
        <v/>
      </c>
    </row>
    <row r="3317" spans="1:13" ht="15">
      <c r="A3317" s="17"/>
      <c r="B3317" t="str">
        <f>IF($A3317="","",YEAR($A3317)*100+MONTH($A3317))</f>
        <v/>
      </c>
      <c r="D3317" t="str">
        <f>IF($C3317="","",VLOOKUP($C3317,Baux!$A:$K,2,FALSE))</f>
        <v/>
      </c>
      <c r="E3317" t="str">
        <f>IF($C3317="","",VLOOKUP(VLOOKUP($C3317,Baux!$A:$K,3,FALSE),Locataires!$A:$I,2,FALSE))</f>
        <v/>
      </c>
      <c r="F3317" t="str">
        <f>IF($C3317="","",VLOOKUP($C3317,Baux!$A:$K,8,FALSE))</f>
        <v/>
      </c>
      <c r="G3317" s="12" t="str">
        <f>IF(OR($A3317="",$F3317=""),"",DATE(YEAR($A3317),MONTH($A3317),$F3317))</f>
        <v/>
      </c>
      <c r="H3317" s="13" t="str">
        <f>IF($C3317="","",VLOOKUP($C3317,Baux!$A:$K,6,FALSE))</f>
        <v/>
      </c>
      <c r="I3317" s="13" t="str">
        <f>IF($C3317="","",VLOOKUP($C3317,Baux!$A:$K,7,FALSE))</f>
        <v/>
      </c>
      <c r="J3317" s="13" t="str">
        <f>IF($C3317="","",$H3317+$I3317)</f>
        <v/>
      </c>
      <c r="K3317" s="13" t="str">
        <f>IF($C3317="","",SUMIFS(Banque_Transactions!$E:$E,Banque_Transactions!$G:$G,$C3317&amp;"-"&amp;$B3317))</f>
        <v/>
      </c>
      <c r="L3317" s="13" t="str">
        <f>IF($C3317="","",$J3317-$K3317)</f>
        <v/>
      </c>
      <c r="M3317" t="str">
        <f>IF($C3317="","",IF($L3317&lt;=0,"Payé",IF($K3317=0,"Impayé","Partiel")))</f>
        <v/>
      </c>
    </row>
    <row r="3318" spans="1:13" ht="15">
      <c r="A3318" s="17"/>
      <c r="B3318" t="str">
        <f>IF($A3318="","",YEAR($A3318)*100+MONTH($A3318))</f>
        <v/>
      </c>
      <c r="D3318" t="str">
        <f>IF($C3318="","",VLOOKUP($C3318,Baux!$A:$K,2,FALSE))</f>
        <v/>
      </c>
      <c r="E3318" t="str">
        <f>IF($C3318="","",VLOOKUP(VLOOKUP($C3318,Baux!$A:$K,3,FALSE),Locataires!$A:$I,2,FALSE))</f>
        <v/>
      </c>
      <c r="F3318" t="str">
        <f>IF($C3318="","",VLOOKUP($C3318,Baux!$A:$K,8,FALSE))</f>
        <v/>
      </c>
      <c r="G3318" s="12" t="str">
        <f>IF(OR($A3318="",$F3318=""),"",DATE(YEAR($A3318),MONTH($A3318),$F3318))</f>
        <v/>
      </c>
      <c r="H3318" s="13" t="str">
        <f>IF($C3318="","",VLOOKUP($C3318,Baux!$A:$K,6,FALSE))</f>
        <v/>
      </c>
      <c r="I3318" s="13" t="str">
        <f>IF($C3318="","",VLOOKUP($C3318,Baux!$A:$K,7,FALSE))</f>
        <v/>
      </c>
      <c r="J3318" s="13" t="str">
        <f>IF($C3318="","",$H3318+$I3318)</f>
        <v/>
      </c>
      <c r="K3318" s="13" t="str">
        <f>IF($C3318="","",SUMIFS(Banque_Transactions!$E:$E,Banque_Transactions!$G:$G,$C3318&amp;"-"&amp;$B3318))</f>
        <v/>
      </c>
      <c r="L3318" s="13" t="str">
        <f>IF($C3318="","",$J3318-$K3318)</f>
        <v/>
      </c>
      <c r="M3318" t="str">
        <f>IF($C3318="","",IF($L3318&lt;=0,"Payé",IF($K3318=0,"Impayé","Partiel")))</f>
        <v/>
      </c>
    </row>
    <row r="3319" spans="1:13" ht="15">
      <c r="A3319" s="17"/>
      <c r="B3319" t="str">
        <f>IF($A3319="","",YEAR($A3319)*100+MONTH($A3319))</f>
        <v/>
      </c>
      <c r="D3319" t="str">
        <f>IF($C3319="","",VLOOKUP($C3319,Baux!$A:$K,2,FALSE))</f>
        <v/>
      </c>
      <c r="E3319" t="str">
        <f>IF($C3319="","",VLOOKUP(VLOOKUP($C3319,Baux!$A:$K,3,FALSE),Locataires!$A:$I,2,FALSE))</f>
        <v/>
      </c>
      <c r="F3319" t="str">
        <f>IF($C3319="","",VLOOKUP($C3319,Baux!$A:$K,8,FALSE))</f>
        <v/>
      </c>
      <c r="G3319" s="12" t="str">
        <f>IF(OR($A3319="",$F3319=""),"",DATE(YEAR($A3319),MONTH($A3319),$F3319))</f>
        <v/>
      </c>
      <c r="H3319" s="13" t="str">
        <f>IF($C3319="","",VLOOKUP($C3319,Baux!$A:$K,6,FALSE))</f>
        <v/>
      </c>
      <c r="I3319" s="13" t="str">
        <f>IF($C3319="","",VLOOKUP($C3319,Baux!$A:$K,7,FALSE))</f>
        <v/>
      </c>
      <c r="J3319" s="13" t="str">
        <f>IF($C3319="","",$H3319+$I3319)</f>
        <v/>
      </c>
      <c r="K3319" s="13" t="str">
        <f>IF($C3319="","",SUMIFS(Banque_Transactions!$E:$E,Banque_Transactions!$G:$G,$C3319&amp;"-"&amp;$B3319))</f>
        <v/>
      </c>
      <c r="L3319" s="13" t="str">
        <f>IF($C3319="","",$J3319-$K3319)</f>
        <v/>
      </c>
      <c r="M3319" t="str">
        <f>IF($C3319="","",IF($L3319&lt;=0,"Payé",IF($K3319=0,"Impayé","Partiel")))</f>
        <v/>
      </c>
    </row>
    <row r="3320" spans="1:13" ht="15">
      <c r="A3320" s="17"/>
      <c r="B3320" t="str">
        <f>IF($A3320="","",YEAR($A3320)*100+MONTH($A3320))</f>
        <v/>
      </c>
      <c r="D3320" t="str">
        <f>IF($C3320="","",VLOOKUP($C3320,Baux!$A:$K,2,FALSE))</f>
        <v/>
      </c>
      <c r="E3320" t="str">
        <f>IF($C3320="","",VLOOKUP(VLOOKUP($C3320,Baux!$A:$K,3,FALSE),Locataires!$A:$I,2,FALSE))</f>
        <v/>
      </c>
      <c r="F3320" t="str">
        <f>IF($C3320="","",VLOOKUP($C3320,Baux!$A:$K,8,FALSE))</f>
        <v/>
      </c>
      <c r="G3320" s="12" t="str">
        <f>IF(OR($A3320="",$F3320=""),"",DATE(YEAR($A3320),MONTH($A3320),$F3320))</f>
        <v/>
      </c>
      <c r="H3320" s="13" t="str">
        <f>IF($C3320="","",VLOOKUP($C3320,Baux!$A:$K,6,FALSE))</f>
        <v/>
      </c>
      <c r="I3320" s="13" t="str">
        <f>IF($C3320="","",VLOOKUP($C3320,Baux!$A:$K,7,FALSE))</f>
        <v/>
      </c>
      <c r="J3320" s="13" t="str">
        <f>IF($C3320="","",$H3320+$I3320)</f>
        <v/>
      </c>
      <c r="K3320" s="13" t="str">
        <f>IF($C3320="","",SUMIFS(Banque_Transactions!$E:$E,Banque_Transactions!$G:$G,$C3320&amp;"-"&amp;$B3320))</f>
        <v/>
      </c>
      <c r="L3320" s="13" t="str">
        <f>IF($C3320="","",$J3320-$K3320)</f>
        <v/>
      </c>
      <c r="M3320" t="str">
        <f>IF($C3320="","",IF($L3320&lt;=0,"Payé",IF($K3320=0,"Impayé","Partiel")))</f>
        <v/>
      </c>
    </row>
    <row r="3321" spans="1:13" ht="15">
      <c r="A3321" s="17"/>
      <c r="B3321" t="str">
        <f>IF($A3321="","",YEAR($A3321)*100+MONTH($A3321))</f>
        <v/>
      </c>
      <c r="D3321" t="str">
        <f>IF($C3321="","",VLOOKUP($C3321,Baux!$A:$K,2,FALSE))</f>
        <v/>
      </c>
      <c r="E3321" t="str">
        <f>IF($C3321="","",VLOOKUP(VLOOKUP($C3321,Baux!$A:$K,3,FALSE),Locataires!$A:$I,2,FALSE))</f>
        <v/>
      </c>
      <c r="F3321" t="str">
        <f>IF($C3321="","",VLOOKUP($C3321,Baux!$A:$K,8,FALSE))</f>
        <v/>
      </c>
      <c r="G3321" s="12" t="str">
        <f>IF(OR($A3321="",$F3321=""),"",DATE(YEAR($A3321),MONTH($A3321),$F3321))</f>
        <v/>
      </c>
      <c r="H3321" s="13" t="str">
        <f>IF($C3321="","",VLOOKUP($C3321,Baux!$A:$K,6,FALSE))</f>
        <v/>
      </c>
      <c r="I3321" s="13" t="str">
        <f>IF($C3321="","",VLOOKUP($C3321,Baux!$A:$K,7,FALSE))</f>
        <v/>
      </c>
      <c r="J3321" s="13" t="str">
        <f>IF($C3321="","",$H3321+$I3321)</f>
        <v/>
      </c>
      <c r="K3321" s="13" t="str">
        <f>IF($C3321="","",SUMIFS(Banque_Transactions!$E:$E,Banque_Transactions!$G:$G,$C3321&amp;"-"&amp;$B3321))</f>
        <v/>
      </c>
      <c r="L3321" s="13" t="str">
        <f>IF($C3321="","",$J3321-$K3321)</f>
        <v/>
      </c>
      <c r="M3321" t="str">
        <f>IF($C3321="","",IF($L3321&lt;=0,"Payé",IF($K3321=0,"Impayé","Partiel")))</f>
        <v/>
      </c>
    </row>
    <row r="3322" spans="1:13" ht="15">
      <c r="A3322" s="17"/>
      <c r="B3322" t="str">
        <f>IF($A3322="","",YEAR($A3322)*100+MONTH($A3322))</f>
        <v/>
      </c>
      <c r="D3322" t="str">
        <f>IF($C3322="","",VLOOKUP($C3322,Baux!$A:$K,2,FALSE))</f>
        <v/>
      </c>
      <c r="E3322" t="str">
        <f>IF($C3322="","",VLOOKUP(VLOOKUP($C3322,Baux!$A:$K,3,FALSE),Locataires!$A:$I,2,FALSE))</f>
        <v/>
      </c>
      <c r="F3322" t="str">
        <f>IF($C3322="","",VLOOKUP($C3322,Baux!$A:$K,8,FALSE))</f>
        <v/>
      </c>
      <c r="G3322" s="12" t="str">
        <f>IF(OR($A3322="",$F3322=""),"",DATE(YEAR($A3322),MONTH($A3322),$F3322))</f>
        <v/>
      </c>
      <c r="H3322" s="13" t="str">
        <f>IF($C3322="","",VLOOKUP($C3322,Baux!$A:$K,6,FALSE))</f>
        <v/>
      </c>
      <c r="I3322" s="13" t="str">
        <f>IF($C3322="","",VLOOKUP($C3322,Baux!$A:$K,7,FALSE))</f>
        <v/>
      </c>
      <c r="J3322" s="13" t="str">
        <f>IF($C3322="","",$H3322+$I3322)</f>
        <v/>
      </c>
      <c r="K3322" s="13" t="str">
        <f>IF($C3322="","",SUMIFS(Banque_Transactions!$E:$E,Banque_Transactions!$G:$G,$C3322&amp;"-"&amp;$B3322))</f>
        <v/>
      </c>
      <c r="L3322" s="13" t="str">
        <f>IF($C3322="","",$J3322-$K3322)</f>
        <v/>
      </c>
      <c r="M3322" t="str">
        <f>IF($C3322="","",IF($L3322&lt;=0,"Payé",IF($K3322=0,"Impayé","Partiel")))</f>
        <v/>
      </c>
    </row>
    <row r="3323" spans="1:13" ht="15">
      <c r="A3323" s="17"/>
      <c r="B3323" t="str">
        <f>IF($A3323="","",YEAR($A3323)*100+MONTH($A3323))</f>
        <v/>
      </c>
      <c r="D3323" t="str">
        <f>IF($C3323="","",VLOOKUP($C3323,Baux!$A:$K,2,FALSE))</f>
        <v/>
      </c>
      <c r="E3323" t="str">
        <f>IF($C3323="","",VLOOKUP(VLOOKUP($C3323,Baux!$A:$K,3,FALSE),Locataires!$A:$I,2,FALSE))</f>
        <v/>
      </c>
      <c r="F3323" t="str">
        <f>IF($C3323="","",VLOOKUP($C3323,Baux!$A:$K,8,FALSE))</f>
        <v/>
      </c>
      <c r="G3323" s="12" t="str">
        <f>IF(OR($A3323="",$F3323=""),"",DATE(YEAR($A3323),MONTH($A3323),$F3323))</f>
        <v/>
      </c>
      <c r="H3323" s="13" t="str">
        <f>IF($C3323="","",VLOOKUP($C3323,Baux!$A:$K,6,FALSE))</f>
        <v/>
      </c>
      <c r="I3323" s="13" t="str">
        <f>IF($C3323="","",VLOOKUP($C3323,Baux!$A:$K,7,FALSE))</f>
        <v/>
      </c>
      <c r="J3323" s="13" t="str">
        <f>IF($C3323="","",$H3323+$I3323)</f>
        <v/>
      </c>
      <c r="K3323" s="13" t="str">
        <f>IF($C3323="","",SUMIFS(Banque_Transactions!$E:$E,Banque_Transactions!$G:$G,$C3323&amp;"-"&amp;$B3323))</f>
        <v/>
      </c>
      <c r="L3323" s="13" t="str">
        <f>IF($C3323="","",$J3323-$K3323)</f>
        <v/>
      </c>
      <c r="M3323" t="str">
        <f>IF($C3323="","",IF($L3323&lt;=0,"Payé",IF($K3323=0,"Impayé","Partiel")))</f>
        <v/>
      </c>
    </row>
    <row r="3324" spans="1:13" ht="15">
      <c r="A3324" s="17"/>
      <c r="B3324" t="str">
        <f>IF($A3324="","",YEAR($A3324)*100+MONTH($A3324))</f>
        <v/>
      </c>
      <c r="D3324" t="str">
        <f>IF($C3324="","",VLOOKUP($C3324,Baux!$A:$K,2,FALSE))</f>
        <v/>
      </c>
      <c r="E3324" t="str">
        <f>IF($C3324="","",VLOOKUP(VLOOKUP($C3324,Baux!$A:$K,3,FALSE),Locataires!$A:$I,2,FALSE))</f>
        <v/>
      </c>
      <c r="F3324" t="str">
        <f>IF($C3324="","",VLOOKUP($C3324,Baux!$A:$K,8,FALSE))</f>
        <v/>
      </c>
      <c r="G3324" s="12" t="str">
        <f>IF(OR($A3324="",$F3324=""),"",DATE(YEAR($A3324),MONTH($A3324),$F3324))</f>
        <v/>
      </c>
      <c r="H3324" s="13" t="str">
        <f>IF($C3324="","",VLOOKUP($C3324,Baux!$A:$K,6,FALSE))</f>
        <v/>
      </c>
      <c r="I3324" s="13" t="str">
        <f>IF($C3324="","",VLOOKUP($C3324,Baux!$A:$K,7,FALSE))</f>
        <v/>
      </c>
      <c r="J3324" s="13" t="str">
        <f>IF($C3324="","",$H3324+$I3324)</f>
        <v/>
      </c>
      <c r="K3324" s="13" t="str">
        <f>IF($C3324="","",SUMIFS(Banque_Transactions!$E:$E,Banque_Transactions!$G:$G,$C3324&amp;"-"&amp;$B3324))</f>
        <v/>
      </c>
      <c r="L3324" s="13" t="str">
        <f>IF($C3324="","",$J3324-$K3324)</f>
        <v/>
      </c>
      <c r="M3324" t="str">
        <f>IF($C3324="","",IF($L3324&lt;=0,"Payé",IF($K3324=0,"Impayé","Partiel")))</f>
        <v/>
      </c>
    </row>
    <row r="3325" spans="1:13" ht="15">
      <c r="A3325" s="17"/>
      <c r="B3325" t="str">
        <f>IF($A3325="","",YEAR($A3325)*100+MONTH($A3325))</f>
        <v/>
      </c>
      <c r="D3325" t="str">
        <f>IF($C3325="","",VLOOKUP($C3325,Baux!$A:$K,2,FALSE))</f>
        <v/>
      </c>
      <c r="E3325" t="str">
        <f>IF($C3325="","",VLOOKUP(VLOOKUP($C3325,Baux!$A:$K,3,FALSE),Locataires!$A:$I,2,FALSE))</f>
        <v/>
      </c>
      <c r="F3325" t="str">
        <f>IF($C3325="","",VLOOKUP($C3325,Baux!$A:$K,8,FALSE))</f>
        <v/>
      </c>
      <c r="G3325" s="12" t="str">
        <f>IF(OR($A3325="",$F3325=""),"",DATE(YEAR($A3325),MONTH($A3325),$F3325))</f>
        <v/>
      </c>
      <c r="H3325" s="13" t="str">
        <f>IF($C3325="","",VLOOKUP($C3325,Baux!$A:$K,6,FALSE))</f>
        <v/>
      </c>
      <c r="I3325" s="13" t="str">
        <f>IF($C3325="","",VLOOKUP($C3325,Baux!$A:$K,7,FALSE))</f>
        <v/>
      </c>
      <c r="J3325" s="13" t="str">
        <f>IF($C3325="","",$H3325+$I3325)</f>
        <v/>
      </c>
      <c r="K3325" s="13" t="str">
        <f>IF($C3325="","",SUMIFS(Banque_Transactions!$E:$E,Banque_Transactions!$G:$G,$C3325&amp;"-"&amp;$B3325))</f>
        <v/>
      </c>
      <c r="L3325" s="13" t="str">
        <f>IF($C3325="","",$J3325-$K3325)</f>
        <v/>
      </c>
      <c r="M3325" t="str">
        <f>IF($C3325="","",IF($L3325&lt;=0,"Payé",IF($K3325=0,"Impayé","Partiel")))</f>
        <v/>
      </c>
    </row>
    <row r="3326" spans="1:13" ht="15">
      <c r="A3326" s="17"/>
      <c r="B3326" t="str">
        <f>IF($A3326="","",YEAR($A3326)*100+MONTH($A3326))</f>
        <v/>
      </c>
      <c r="D3326" t="str">
        <f>IF($C3326="","",VLOOKUP($C3326,Baux!$A:$K,2,FALSE))</f>
        <v/>
      </c>
      <c r="E3326" t="str">
        <f>IF($C3326="","",VLOOKUP(VLOOKUP($C3326,Baux!$A:$K,3,FALSE),Locataires!$A:$I,2,FALSE))</f>
        <v/>
      </c>
      <c r="F3326" t="str">
        <f>IF($C3326="","",VLOOKUP($C3326,Baux!$A:$K,8,FALSE))</f>
        <v/>
      </c>
      <c r="G3326" s="12" t="str">
        <f>IF(OR($A3326="",$F3326=""),"",DATE(YEAR($A3326),MONTH($A3326),$F3326))</f>
        <v/>
      </c>
      <c r="H3326" s="13" t="str">
        <f>IF($C3326="","",VLOOKUP($C3326,Baux!$A:$K,6,FALSE))</f>
        <v/>
      </c>
      <c r="I3326" s="13" t="str">
        <f>IF($C3326="","",VLOOKUP($C3326,Baux!$A:$K,7,FALSE))</f>
        <v/>
      </c>
      <c r="J3326" s="13" t="str">
        <f>IF($C3326="","",$H3326+$I3326)</f>
        <v/>
      </c>
      <c r="K3326" s="13" t="str">
        <f>IF($C3326="","",SUMIFS(Banque_Transactions!$E:$E,Banque_Transactions!$G:$G,$C3326&amp;"-"&amp;$B3326))</f>
        <v/>
      </c>
      <c r="L3326" s="13" t="str">
        <f>IF($C3326="","",$J3326-$K3326)</f>
        <v/>
      </c>
      <c r="M3326" t="str">
        <f>IF($C3326="","",IF($L3326&lt;=0,"Payé",IF($K3326=0,"Impayé","Partiel")))</f>
        <v/>
      </c>
    </row>
    <row r="3327" spans="1:13" ht="15">
      <c r="A3327" s="17"/>
      <c r="B3327" t="str">
        <f>IF($A3327="","",YEAR($A3327)*100+MONTH($A3327))</f>
        <v/>
      </c>
      <c r="D3327" t="str">
        <f>IF($C3327="","",VLOOKUP($C3327,Baux!$A:$K,2,FALSE))</f>
        <v/>
      </c>
      <c r="E3327" t="str">
        <f>IF($C3327="","",VLOOKUP(VLOOKUP($C3327,Baux!$A:$K,3,FALSE),Locataires!$A:$I,2,FALSE))</f>
        <v/>
      </c>
      <c r="F3327" t="str">
        <f>IF($C3327="","",VLOOKUP($C3327,Baux!$A:$K,8,FALSE))</f>
        <v/>
      </c>
      <c r="G3327" s="12" t="str">
        <f>IF(OR($A3327="",$F3327=""),"",DATE(YEAR($A3327),MONTH($A3327),$F3327))</f>
        <v/>
      </c>
      <c r="H3327" s="13" t="str">
        <f>IF($C3327="","",VLOOKUP($C3327,Baux!$A:$K,6,FALSE))</f>
        <v/>
      </c>
      <c r="I3327" s="13" t="str">
        <f>IF($C3327="","",VLOOKUP($C3327,Baux!$A:$K,7,FALSE))</f>
        <v/>
      </c>
      <c r="J3327" s="13" t="str">
        <f>IF($C3327="","",$H3327+$I3327)</f>
        <v/>
      </c>
      <c r="K3327" s="13" t="str">
        <f>IF($C3327="","",SUMIFS(Banque_Transactions!$E:$E,Banque_Transactions!$G:$G,$C3327&amp;"-"&amp;$B3327))</f>
        <v/>
      </c>
      <c r="L3327" s="13" t="str">
        <f>IF($C3327="","",$J3327-$K3327)</f>
        <v/>
      </c>
      <c r="M3327" t="str">
        <f>IF($C3327="","",IF($L3327&lt;=0,"Payé",IF($K3327=0,"Impayé","Partiel")))</f>
        <v/>
      </c>
    </row>
    <row r="3328" spans="1:13" ht="15">
      <c r="A3328" s="17"/>
      <c r="B3328" t="str">
        <f>IF($A3328="","",YEAR($A3328)*100+MONTH($A3328))</f>
        <v/>
      </c>
      <c r="D3328" t="str">
        <f>IF($C3328="","",VLOOKUP($C3328,Baux!$A:$K,2,FALSE))</f>
        <v/>
      </c>
      <c r="E3328" t="str">
        <f>IF($C3328="","",VLOOKUP(VLOOKUP($C3328,Baux!$A:$K,3,FALSE),Locataires!$A:$I,2,FALSE))</f>
        <v/>
      </c>
      <c r="F3328" t="str">
        <f>IF($C3328="","",VLOOKUP($C3328,Baux!$A:$K,8,FALSE))</f>
        <v/>
      </c>
      <c r="G3328" s="12" t="str">
        <f>IF(OR($A3328="",$F3328=""),"",DATE(YEAR($A3328),MONTH($A3328),$F3328))</f>
        <v/>
      </c>
      <c r="H3328" s="13" t="str">
        <f>IF($C3328="","",VLOOKUP($C3328,Baux!$A:$K,6,FALSE))</f>
        <v/>
      </c>
      <c r="I3328" s="13" t="str">
        <f>IF($C3328="","",VLOOKUP($C3328,Baux!$A:$K,7,FALSE))</f>
        <v/>
      </c>
      <c r="J3328" s="13" t="str">
        <f>IF($C3328="","",$H3328+$I3328)</f>
        <v/>
      </c>
      <c r="K3328" s="13" t="str">
        <f>IF($C3328="","",SUMIFS(Banque_Transactions!$E:$E,Banque_Transactions!$G:$G,$C3328&amp;"-"&amp;$B3328))</f>
        <v/>
      </c>
      <c r="L3328" s="13" t="str">
        <f>IF($C3328="","",$J3328-$K3328)</f>
        <v/>
      </c>
      <c r="M3328" t="str">
        <f>IF($C3328="","",IF($L3328&lt;=0,"Payé",IF($K3328=0,"Impayé","Partiel")))</f>
        <v/>
      </c>
    </row>
    <row r="3329" spans="1:13" ht="15">
      <c r="A3329" s="17"/>
      <c r="B3329" t="str">
        <f>IF($A3329="","",YEAR($A3329)*100+MONTH($A3329))</f>
        <v/>
      </c>
      <c r="D3329" t="str">
        <f>IF($C3329="","",VLOOKUP($C3329,Baux!$A:$K,2,FALSE))</f>
        <v/>
      </c>
      <c r="E3329" t="str">
        <f>IF($C3329="","",VLOOKUP(VLOOKUP($C3329,Baux!$A:$K,3,FALSE),Locataires!$A:$I,2,FALSE))</f>
        <v/>
      </c>
      <c r="F3329" t="str">
        <f>IF($C3329="","",VLOOKUP($C3329,Baux!$A:$K,8,FALSE))</f>
        <v/>
      </c>
      <c r="G3329" s="12" t="str">
        <f>IF(OR($A3329="",$F3329=""),"",DATE(YEAR($A3329),MONTH($A3329),$F3329))</f>
        <v/>
      </c>
      <c r="H3329" s="13" t="str">
        <f>IF($C3329="","",VLOOKUP($C3329,Baux!$A:$K,6,FALSE))</f>
        <v/>
      </c>
      <c r="I3329" s="13" t="str">
        <f>IF($C3329="","",VLOOKUP($C3329,Baux!$A:$K,7,FALSE))</f>
        <v/>
      </c>
      <c r="J3329" s="13" t="str">
        <f>IF($C3329="","",$H3329+$I3329)</f>
        <v/>
      </c>
      <c r="K3329" s="13" t="str">
        <f>IF($C3329="","",SUMIFS(Banque_Transactions!$E:$E,Banque_Transactions!$G:$G,$C3329&amp;"-"&amp;$B3329))</f>
        <v/>
      </c>
      <c r="L3329" s="13" t="str">
        <f>IF($C3329="","",$J3329-$K3329)</f>
        <v/>
      </c>
      <c r="M3329" t="str">
        <f>IF($C3329="","",IF($L3329&lt;=0,"Payé",IF($K3329=0,"Impayé","Partiel")))</f>
        <v/>
      </c>
    </row>
    <row r="3330" spans="1:13" ht="15">
      <c r="A3330" s="17"/>
      <c r="B3330" t="str">
        <f>IF($A3330="","",YEAR($A3330)*100+MONTH($A3330))</f>
        <v/>
      </c>
      <c r="D3330" t="str">
        <f>IF($C3330="","",VLOOKUP($C3330,Baux!$A:$K,2,FALSE))</f>
        <v/>
      </c>
      <c r="E3330" t="str">
        <f>IF($C3330="","",VLOOKUP(VLOOKUP($C3330,Baux!$A:$K,3,FALSE),Locataires!$A:$I,2,FALSE))</f>
        <v/>
      </c>
      <c r="F3330" t="str">
        <f>IF($C3330="","",VLOOKUP($C3330,Baux!$A:$K,8,FALSE))</f>
        <v/>
      </c>
      <c r="G3330" s="12" t="str">
        <f>IF(OR($A3330="",$F3330=""),"",DATE(YEAR($A3330),MONTH($A3330),$F3330))</f>
        <v/>
      </c>
      <c r="H3330" s="13" t="str">
        <f>IF($C3330="","",VLOOKUP($C3330,Baux!$A:$K,6,FALSE))</f>
        <v/>
      </c>
      <c r="I3330" s="13" t="str">
        <f>IF($C3330="","",VLOOKUP($C3330,Baux!$A:$K,7,FALSE))</f>
        <v/>
      </c>
      <c r="J3330" s="13" t="str">
        <f>IF($C3330="","",$H3330+$I3330)</f>
        <v/>
      </c>
      <c r="K3330" s="13" t="str">
        <f>IF($C3330="","",SUMIFS(Banque_Transactions!$E:$E,Banque_Transactions!$G:$G,$C3330&amp;"-"&amp;$B3330))</f>
        <v/>
      </c>
      <c r="L3330" s="13" t="str">
        <f>IF($C3330="","",$J3330-$K3330)</f>
        <v/>
      </c>
      <c r="M3330" t="str">
        <f>IF($C3330="","",IF($L3330&lt;=0,"Payé",IF($K3330=0,"Impayé","Partiel")))</f>
        <v/>
      </c>
    </row>
    <row r="3331" spans="1:13" ht="15">
      <c r="A3331" s="17"/>
      <c r="B3331" t="str">
        <f>IF($A3331="","",YEAR($A3331)*100+MONTH($A3331))</f>
        <v/>
      </c>
      <c r="D3331" t="str">
        <f>IF($C3331="","",VLOOKUP($C3331,Baux!$A:$K,2,FALSE))</f>
        <v/>
      </c>
      <c r="E3331" t="str">
        <f>IF($C3331="","",VLOOKUP(VLOOKUP($C3331,Baux!$A:$K,3,FALSE),Locataires!$A:$I,2,FALSE))</f>
        <v/>
      </c>
      <c r="F3331" t="str">
        <f>IF($C3331="","",VLOOKUP($C3331,Baux!$A:$K,8,FALSE))</f>
        <v/>
      </c>
      <c r="G3331" s="12" t="str">
        <f>IF(OR($A3331="",$F3331=""),"",DATE(YEAR($A3331),MONTH($A3331),$F3331))</f>
        <v/>
      </c>
      <c r="H3331" s="13" t="str">
        <f>IF($C3331="","",VLOOKUP($C3331,Baux!$A:$K,6,FALSE))</f>
        <v/>
      </c>
      <c r="I3331" s="13" t="str">
        <f>IF($C3331="","",VLOOKUP($C3331,Baux!$A:$K,7,FALSE))</f>
        <v/>
      </c>
      <c r="J3331" s="13" t="str">
        <f>IF($C3331="","",$H3331+$I3331)</f>
        <v/>
      </c>
      <c r="K3331" s="13" t="str">
        <f>IF($C3331="","",SUMIFS(Banque_Transactions!$E:$E,Banque_Transactions!$G:$G,$C3331&amp;"-"&amp;$B3331))</f>
        <v/>
      </c>
      <c r="L3331" s="13" t="str">
        <f>IF($C3331="","",$J3331-$K3331)</f>
        <v/>
      </c>
      <c r="M3331" t="str">
        <f>IF($C3331="","",IF($L3331&lt;=0,"Payé",IF($K3331=0,"Impayé","Partiel")))</f>
        <v/>
      </c>
    </row>
    <row r="3332" spans="1:13" ht="15">
      <c r="A3332" s="17"/>
      <c r="B3332" t="str">
        <f>IF($A3332="","",YEAR($A3332)*100+MONTH($A3332))</f>
        <v/>
      </c>
      <c r="D3332" t="str">
        <f>IF($C3332="","",VLOOKUP($C3332,Baux!$A:$K,2,FALSE))</f>
        <v/>
      </c>
      <c r="E3332" t="str">
        <f>IF($C3332="","",VLOOKUP(VLOOKUP($C3332,Baux!$A:$K,3,FALSE),Locataires!$A:$I,2,FALSE))</f>
        <v/>
      </c>
      <c r="F3332" t="str">
        <f>IF($C3332="","",VLOOKUP($C3332,Baux!$A:$K,8,FALSE))</f>
        <v/>
      </c>
      <c r="G3332" s="12" t="str">
        <f>IF(OR($A3332="",$F3332=""),"",DATE(YEAR($A3332),MONTH($A3332),$F3332))</f>
        <v/>
      </c>
      <c r="H3332" s="13" t="str">
        <f>IF($C3332="","",VLOOKUP($C3332,Baux!$A:$K,6,FALSE))</f>
        <v/>
      </c>
      <c r="I3332" s="13" t="str">
        <f>IF($C3332="","",VLOOKUP($C3332,Baux!$A:$K,7,FALSE))</f>
        <v/>
      </c>
      <c r="J3332" s="13" t="str">
        <f>IF($C3332="","",$H3332+$I3332)</f>
        <v/>
      </c>
      <c r="K3332" s="13" t="str">
        <f>IF($C3332="","",SUMIFS(Banque_Transactions!$E:$E,Banque_Transactions!$G:$G,$C3332&amp;"-"&amp;$B3332))</f>
        <v/>
      </c>
      <c r="L3332" s="13" t="str">
        <f>IF($C3332="","",$J3332-$K3332)</f>
        <v/>
      </c>
      <c r="M3332" t="str">
        <f>IF($C3332="","",IF($L3332&lt;=0,"Payé",IF($K3332=0,"Impayé","Partiel")))</f>
        <v/>
      </c>
    </row>
    <row r="3333" spans="1:13" ht="15">
      <c r="A3333" s="17"/>
      <c r="B3333" t="str">
        <f>IF($A3333="","",YEAR($A3333)*100+MONTH($A3333))</f>
        <v/>
      </c>
      <c r="D3333" t="str">
        <f>IF($C3333="","",VLOOKUP($C3333,Baux!$A:$K,2,FALSE))</f>
        <v/>
      </c>
      <c r="E3333" t="str">
        <f>IF($C3333="","",VLOOKUP(VLOOKUP($C3333,Baux!$A:$K,3,FALSE),Locataires!$A:$I,2,FALSE))</f>
        <v/>
      </c>
      <c r="F3333" t="str">
        <f>IF($C3333="","",VLOOKUP($C3333,Baux!$A:$K,8,FALSE))</f>
        <v/>
      </c>
      <c r="G3333" s="12" t="str">
        <f>IF(OR($A3333="",$F3333=""),"",DATE(YEAR($A3333),MONTH($A3333),$F3333))</f>
        <v/>
      </c>
      <c r="H3333" s="13" t="str">
        <f>IF($C3333="","",VLOOKUP($C3333,Baux!$A:$K,6,FALSE))</f>
        <v/>
      </c>
      <c r="I3333" s="13" t="str">
        <f>IF($C3333="","",VLOOKUP($C3333,Baux!$A:$K,7,FALSE))</f>
        <v/>
      </c>
      <c r="J3333" s="13" t="str">
        <f>IF($C3333="","",$H3333+$I3333)</f>
        <v/>
      </c>
      <c r="K3333" s="13" t="str">
        <f>IF($C3333="","",SUMIFS(Banque_Transactions!$E:$E,Banque_Transactions!$G:$G,$C3333&amp;"-"&amp;$B3333))</f>
        <v/>
      </c>
      <c r="L3333" s="13" t="str">
        <f>IF($C3333="","",$J3333-$K3333)</f>
        <v/>
      </c>
      <c r="M3333" t="str">
        <f>IF($C3333="","",IF($L3333&lt;=0,"Payé",IF($K3333=0,"Impayé","Partiel")))</f>
        <v/>
      </c>
    </row>
    <row r="3334" spans="1:13" ht="15">
      <c r="A3334" s="17"/>
      <c r="B3334" t="str">
        <f>IF($A3334="","",YEAR($A3334)*100+MONTH($A3334))</f>
        <v/>
      </c>
      <c r="D3334" t="str">
        <f>IF($C3334="","",VLOOKUP($C3334,Baux!$A:$K,2,FALSE))</f>
        <v/>
      </c>
      <c r="E3334" t="str">
        <f>IF($C3334="","",VLOOKUP(VLOOKUP($C3334,Baux!$A:$K,3,FALSE),Locataires!$A:$I,2,FALSE))</f>
        <v/>
      </c>
      <c r="F3334" t="str">
        <f>IF($C3334="","",VLOOKUP($C3334,Baux!$A:$K,8,FALSE))</f>
        <v/>
      </c>
      <c r="G3334" s="12" t="str">
        <f>IF(OR($A3334="",$F3334=""),"",DATE(YEAR($A3334),MONTH($A3334),$F3334))</f>
        <v/>
      </c>
      <c r="H3334" s="13" t="str">
        <f>IF($C3334="","",VLOOKUP($C3334,Baux!$A:$K,6,FALSE))</f>
        <v/>
      </c>
      <c r="I3334" s="13" t="str">
        <f>IF($C3334="","",VLOOKUP($C3334,Baux!$A:$K,7,FALSE))</f>
        <v/>
      </c>
      <c r="J3334" s="13" t="str">
        <f>IF($C3334="","",$H3334+$I3334)</f>
        <v/>
      </c>
      <c r="K3334" s="13" t="str">
        <f>IF($C3334="","",SUMIFS(Banque_Transactions!$E:$E,Banque_Transactions!$G:$G,$C3334&amp;"-"&amp;$B3334))</f>
        <v/>
      </c>
      <c r="L3334" s="13" t="str">
        <f>IF($C3334="","",$J3334-$K3334)</f>
        <v/>
      </c>
      <c r="M3334" t="str">
        <f>IF($C3334="","",IF($L3334&lt;=0,"Payé",IF($K3334=0,"Impayé","Partiel")))</f>
        <v/>
      </c>
    </row>
    <row r="3335" spans="1:13" ht="15">
      <c r="A3335" s="17"/>
      <c r="B3335" t="str">
        <f>IF($A3335="","",YEAR($A3335)*100+MONTH($A3335))</f>
        <v/>
      </c>
      <c r="D3335" t="str">
        <f>IF($C3335="","",VLOOKUP($C3335,Baux!$A:$K,2,FALSE))</f>
        <v/>
      </c>
      <c r="E3335" t="str">
        <f>IF($C3335="","",VLOOKUP(VLOOKUP($C3335,Baux!$A:$K,3,FALSE),Locataires!$A:$I,2,FALSE))</f>
        <v/>
      </c>
      <c r="F3335" t="str">
        <f>IF($C3335="","",VLOOKUP($C3335,Baux!$A:$K,8,FALSE))</f>
        <v/>
      </c>
      <c r="G3335" s="12" t="str">
        <f>IF(OR($A3335="",$F3335=""),"",DATE(YEAR($A3335),MONTH($A3335),$F3335))</f>
        <v/>
      </c>
      <c r="H3335" s="13" t="str">
        <f>IF($C3335="","",VLOOKUP($C3335,Baux!$A:$K,6,FALSE))</f>
        <v/>
      </c>
      <c r="I3335" s="13" t="str">
        <f>IF($C3335="","",VLOOKUP($C3335,Baux!$A:$K,7,FALSE))</f>
        <v/>
      </c>
      <c r="J3335" s="13" t="str">
        <f>IF($C3335="","",$H3335+$I3335)</f>
        <v/>
      </c>
      <c r="K3335" s="13" t="str">
        <f>IF($C3335="","",SUMIFS(Banque_Transactions!$E:$E,Banque_Transactions!$G:$G,$C3335&amp;"-"&amp;$B3335))</f>
        <v/>
      </c>
      <c r="L3335" s="13" t="str">
        <f>IF($C3335="","",$J3335-$K3335)</f>
        <v/>
      </c>
      <c r="M3335" t="str">
        <f>IF($C3335="","",IF($L3335&lt;=0,"Payé",IF($K3335=0,"Impayé","Partiel")))</f>
        <v/>
      </c>
    </row>
    <row r="3336" spans="1:13" ht="15">
      <c r="A3336" s="17"/>
      <c r="B3336" t="str">
        <f>IF($A3336="","",YEAR($A3336)*100+MONTH($A3336))</f>
        <v/>
      </c>
      <c r="D3336" t="str">
        <f>IF($C3336="","",VLOOKUP($C3336,Baux!$A:$K,2,FALSE))</f>
        <v/>
      </c>
      <c r="E3336" t="str">
        <f>IF($C3336="","",VLOOKUP(VLOOKUP($C3336,Baux!$A:$K,3,FALSE),Locataires!$A:$I,2,FALSE))</f>
        <v/>
      </c>
      <c r="F3336" t="str">
        <f>IF($C3336="","",VLOOKUP($C3336,Baux!$A:$K,8,FALSE))</f>
        <v/>
      </c>
      <c r="G3336" s="12" t="str">
        <f>IF(OR($A3336="",$F3336=""),"",DATE(YEAR($A3336),MONTH($A3336),$F3336))</f>
        <v/>
      </c>
      <c r="H3336" s="13" t="str">
        <f>IF($C3336="","",VLOOKUP($C3336,Baux!$A:$K,6,FALSE))</f>
        <v/>
      </c>
      <c r="I3336" s="13" t="str">
        <f>IF($C3336="","",VLOOKUP($C3336,Baux!$A:$K,7,FALSE))</f>
        <v/>
      </c>
      <c r="J3336" s="13" t="str">
        <f>IF($C3336="","",$H3336+$I3336)</f>
        <v/>
      </c>
      <c r="K3336" s="13" t="str">
        <f>IF($C3336="","",SUMIFS(Banque_Transactions!$E:$E,Banque_Transactions!$G:$G,$C3336&amp;"-"&amp;$B3336))</f>
        <v/>
      </c>
      <c r="L3336" s="13" t="str">
        <f>IF($C3336="","",$J3336-$K3336)</f>
        <v/>
      </c>
      <c r="M3336" t="str">
        <f>IF($C3336="","",IF($L3336&lt;=0,"Payé",IF($K3336=0,"Impayé","Partiel")))</f>
        <v/>
      </c>
    </row>
    <row r="3337" spans="1:13" ht="15">
      <c r="A3337" s="17"/>
      <c r="B3337" t="str">
        <f>IF($A3337="","",YEAR($A3337)*100+MONTH($A3337))</f>
        <v/>
      </c>
      <c r="D3337" t="str">
        <f>IF($C3337="","",VLOOKUP($C3337,Baux!$A:$K,2,FALSE))</f>
        <v/>
      </c>
      <c r="E3337" t="str">
        <f>IF($C3337="","",VLOOKUP(VLOOKUP($C3337,Baux!$A:$K,3,FALSE),Locataires!$A:$I,2,FALSE))</f>
        <v/>
      </c>
      <c r="F3337" t="str">
        <f>IF($C3337="","",VLOOKUP($C3337,Baux!$A:$K,8,FALSE))</f>
        <v/>
      </c>
      <c r="G3337" s="12" t="str">
        <f>IF(OR($A3337="",$F3337=""),"",DATE(YEAR($A3337),MONTH($A3337),$F3337))</f>
        <v/>
      </c>
      <c r="H3337" s="13" t="str">
        <f>IF($C3337="","",VLOOKUP($C3337,Baux!$A:$K,6,FALSE))</f>
        <v/>
      </c>
      <c r="I3337" s="13" t="str">
        <f>IF($C3337="","",VLOOKUP($C3337,Baux!$A:$K,7,FALSE))</f>
        <v/>
      </c>
      <c r="J3337" s="13" t="str">
        <f>IF($C3337="","",$H3337+$I3337)</f>
        <v/>
      </c>
      <c r="K3337" s="13" t="str">
        <f>IF($C3337="","",SUMIFS(Banque_Transactions!$E:$E,Banque_Transactions!$G:$G,$C3337&amp;"-"&amp;$B3337))</f>
        <v/>
      </c>
      <c r="L3337" s="13" t="str">
        <f>IF($C3337="","",$J3337-$K3337)</f>
        <v/>
      </c>
      <c r="M3337" t="str">
        <f>IF($C3337="","",IF($L3337&lt;=0,"Payé",IF($K3337=0,"Impayé","Partiel")))</f>
        <v/>
      </c>
    </row>
    <row r="3338" spans="1:13" ht="15">
      <c r="A3338" s="17"/>
      <c r="B3338" t="str">
        <f>IF($A3338="","",YEAR($A3338)*100+MONTH($A3338))</f>
        <v/>
      </c>
      <c r="D3338" t="str">
        <f>IF($C3338="","",VLOOKUP($C3338,Baux!$A:$K,2,FALSE))</f>
        <v/>
      </c>
      <c r="E3338" t="str">
        <f>IF($C3338="","",VLOOKUP(VLOOKUP($C3338,Baux!$A:$K,3,FALSE),Locataires!$A:$I,2,FALSE))</f>
        <v/>
      </c>
      <c r="F3338" t="str">
        <f>IF($C3338="","",VLOOKUP($C3338,Baux!$A:$K,8,FALSE))</f>
        <v/>
      </c>
      <c r="G3338" s="12" t="str">
        <f>IF(OR($A3338="",$F3338=""),"",DATE(YEAR($A3338),MONTH($A3338),$F3338))</f>
        <v/>
      </c>
      <c r="H3338" s="13" t="str">
        <f>IF($C3338="","",VLOOKUP($C3338,Baux!$A:$K,6,FALSE))</f>
        <v/>
      </c>
      <c r="I3338" s="13" t="str">
        <f>IF($C3338="","",VLOOKUP($C3338,Baux!$A:$K,7,FALSE))</f>
        <v/>
      </c>
      <c r="J3338" s="13" t="str">
        <f>IF($C3338="","",$H3338+$I3338)</f>
        <v/>
      </c>
      <c r="K3338" s="13" t="str">
        <f>IF($C3338="","",SUMIFS(Banque_Transactions!$E:$E,Banque_Transactions!$G:$G,$C3338&amp;"-"&amp;$B3338))</f>
        <v/>
      </c>
      <c r="L3338" s="13" t="str">
        <f>IF($C3338="","",$J3338-$K3338)</f>
        <v/>
      </c>
      <c r="M3338" t="str">
        <f>IF($C3338="","",IF($L3338&lt;=0,"Payé",IF($K3338=0,"Impayé","Partiel")))</f>
        <v/>
      </c>
    </row>
    <row r="3339" spans="1:13" ht="15">
      <c r="A3339" s="17"/>
      <c r="B3339" t="str">
        <f>IF($A3339="","",YEAR($A3339)*100+MONTH($A3339))</f>
        <v/>
      </c>
      <c r="D3339" t="str">
        <f>IF($C3339="","",VLOOKUP($C3339,Baux!$A:$K,2,FALSE))</f>
        <v/>
      </c>
      <c r="E3339" t="str">
        <f>IF($C3339="","",VLOOKUP(VLOOKUP($C3339,Baux!$A:$K,3,FALSE),Locataires!$A:$I,2,FALSE))</f>
        <v/>
      </c>
      <c r="F3339" t="str">
        <f>IF($C3339="","",VLOOKUP($C3339,Baux!$A:$K,8,FALSE))</f>
        <v/>
      </c>
      <c r="G3339" s="12" t="str">
        <f>IF(OR($A3339="",$F3339=""),"",DATE(YEAR($A3339),MONTH($A3339),$F3339))</f>
        <v/>
      </c>
      <c r="H3339" s="13" t="str">
        <f>IF($C3339="","",VLOOKUP($C3339,Baux!$A:$K,6,FALSE))</f>
        <v/>
      </c>
      <c r="I3339" s="13" t="str">
        <f>IF($C3339="","",VLOOKUP($C3339,Baux!$A:$K,7,FALSE))</f>
        <v/>
      </c>
      <c r="J3339" s="13" t="str">
        <f>IF($C3339="","",$H3339+$I3339)</f>
        <v/>
      </c>
      <c r="K3339" s="13" t="str">
        <f>IF($C3339="","",SUMIFS(Banque_Transactions!$E:$E,Banque_Transactions!$G:$G,$C3339&amp;"-"&amp;$B3339))</f>
        <v/>
      </c>
      <c r="L3339" s="13" t="str">
        <f>IF($C3339="","",$J3339-$K3339)</f>
        <v/>
      </c>
      <c r="M3339" t="str">
        <f>IF($C3339="","",IF($L3339&lt;=0,"Payé",IF($K3339=0,"Impayé","Partiel")))</f>
        <v/>
      </c>
    </row>
    <row r="3340" spans="1:13" ht="15">
      <c r="A3340" s="17"/>
      <c r="B3340" t="str">
        <f>IF($A3340="","",YEAR($A3340)*100+MONTH($A3340))</f>
        <v/>
      </c>
      <c r="D3340" t="str">
        <f>IF($C3340="","",VLOOKUP($C3340,Baux!$A:$K,2,FALSE))</f>
        <v/>
      </c>
      <c r="E3340" t="str">
        <f>IF($C3340="","",VLOOKUP(VLOOKUP($C3340,Baux!$A:$K,3,FALSE),Locataires!$A:$I,2,FALSE))</f>
        <v/>
      </c>
      <c r="F3340" t="str">
        <f>IF($C3340="","",VLOOKUP($C3340,Baux!$A:$K,8,FALSE))</f>
        <v/>
      </c>
      <c r="G3340" s="12" t="str">
        <f>IF(OR($A3340="",$F3340=""),"",DATE(YEAR($A3340),MONTH($A3340),$F3340))</f>
        <v/>
      </c>
      <c r="H3340" s="13" t="str">
        <f>IF($C3340="","",VLOOKUP($C3340,Baux!$A:$K,6,FALSE))</f>
        <v/>
      </c>
      <c r="I3340" s="13" t="str">
        <f>IF($C3340="","",VLOOKUP($C3340,Baux!$A:$K,7,FALSE))</f>
        <v/>
      </c>
      <c r="J3340" s="13" t="str">
        <f>IF($C3340="","",$H3340+$I3340)</f>
        <v/>
      </c>
      <c r="K3340" s="13" t="str">
        <f>IF($C3340="","",SUMIFS(Banque_Transactions!$E:$E,Banque_Transactions!$G:$G,$C3340&amp;"-"&amp;$B3340))</f>
        <v/>
      </c>
      <c r="L3340" s="13" t="str">
        <f>IF($C3340="","",$J3340-$K3340)</f>
        <v/>
      </c>
      <c r="M3340" t="str">
        <f>IF($C3340="","",IF($L3340&lt;=0,"Payé",IF($K3340=0,"Impayé","Partiel")))</f>
        <v/>
      </c>
    </row>
    <row r="3341" spans="1:13" ht="15">
      <c r="A3341" s="17"/>
      <c r="B3341" t="str">
        <f>IF($A3341="","",YEAR($A3341)*100+MONTH($A3341))</f>
        <v/>
      </c>
      <c r="D3341" t="str">
        <f>IF($C3341="","",VLOOKUP($C3341,Baux!$A:$K,2,FALSE))</f>
        <v/>
      </c>
      <c r="E3341" t="str">
        <f>IF($C3341="","",VLOOKUP(VLOOKUP($C3341,Baux!$A:$K,3,FALSE),Locataires!$A:$I,2,FALSE))</f>
        <v/>
      </c>
      <c r="F3341" t="str">
        <f>IF($C3341="","",VLOOKUP($C3341,Baux!$A:$K,8,FALSE))</f>
        <v/>
      </c>
      <c r="G3341" s="12" t="str">
        <f>IF(OR($A3341="",$F3341=""),"",DATE(YEAR($A3341),MONTH($A3341),$F3341))</f>
        <v/>
      </c>
      <c r="H3341" s="13" t="str">
        <f>IF($C3341="","",VLOOKUP($C3341,Baux!$A:$K,6,FALSE))</f>
        <v/>
      </c>
      <c r="I3341" s="13" t="str">
        <f>IF($C3341="","",VLOOKUP($C3341,Baux!$A:$K,7,FALSE))</f>
        <v/>
      </c>
      <c r="J3341" s="13" t="str">
        <f>IF($C3341="","",$H3341+$I3341)</f>
        <v/>
      </c>
      <c r="K3341" s="13" t="str">
        <f>IF($C3341="","",SUMIFS(Banque_Transactions!$E:$E,Banque_Transactions!$G:$G,$C3341&amp;"-"&amp;$B3341))</f>
        <v/>
      </c>
      <c r="L3341" s="13" t="str">
        <f>IF($C3341="","",$J3341-$K3341)</f>
        <v/>
      </c>
      <c r="M3341" t="str">
        <f>IF($C3341="","",IF($L3341&lt;=0,"Payé",IF($K3341=0,"Impayé","Partiel")))</f>
        <v/>
      </c>
    </row>
    <row r="3342" spans="1:13" ht="15">
      <c r="A3342" s="17"/>
      <c r="B3342" t="str">
        <f>IF($A3342="","",YEAR($A3342)*100+MONTH($A3342))</f>
        <v/>
      </c>
      <c r="D3342" t="str">
        <f>IF($C3342="","",VLOOKUP($C3342,Baux!$A:$K,2,FALSE))</f>
        <v/>
      </c>
      <c r="E3342" t="str">
        <f>IF($C3342="","",VLOOKUP(VLOOKUP($C3342,Baux!$A:$K,3,FALSE),Locataires!$A:$I,2,FALSE))</f>
        <v/>
      </c>
      <c r="F3342" t="str">
        <f>IF($C3342="","",VLOOKUP($C3342,Baux!$A:$K,8,FALSE))</f>
        <v/>
      </c>
      <c r="G3342" s="12" t="str">
        <f>IF(OR($A3342="",$F3342=""),"",DATE(YEAR($A3342),MONTH($A3342),$F3342))</f>
        <v/>
      </c>
      <c r="H3342" s="13" t="str">
        <f>IF($C3342="","",VLOOKUP($C3342,Baux!$A:$K,6,FALSE))</f>
        <v/>
      </c>
      <c r="I3342" s="13" t="str">
        <f>IF($C3342="","",VLOOKUP($C3342,Baux!$A:$K,7,FALSE))</f>
        <v/>
      </c>
      <c r="J3342" s="13" t="str">
        <f>IF($C3342="","",$H3342+$I3342)</f>
        <v/>
      </c>
      <c r="K3342" s="13" t="str">
        <f>IF($C3342="","",SUMIFS(Banque_Transactions!$E:$E,Banque_Transactions!$G:$G,$C3342&amp;"-"&amp;$B3342))</f>
        <v/>
      </c>
      <c r="L3342" s="13" t="str">
        <f>IF($C3342="","",$J3342-$K3342)</f>
        <v/>
      </c>
      <c r="M3342" t="str">
        <f>IF($C3342="","",IF($L3342&lt;=0,"Payé",IF($K3342=0,"Impayé","Partiel")))</f>
        <v/>
      </c>
    </row>
    <row r="3343" spans="1:13" ht="15">
      <c r="A3343" s="17"/>
      <c r="B3343" t="str">
        <f>IF($A3343="","",YEAR($A3343)*100+MONTH($A3343))</f>
        <v/>
      </c>
      <c r="D3343" t="str">
        <f>IF($C3343="","",VLOOKUP($C3343,Baux!$A:$K,2,FALSE))</f>
        <v/>
      </c>
      <c r="E3343" t="str">
        <f>IF($C3343="","",VLOOKUP(VLOOKUP($C3343,Baux!$A:$K,3,FALSE),Locataires!$A:$I,2,FALSE))</f>
        <v/>
      </c>
      <c r="F3343" t="str">
        <f>IF($C3343="","",VLOOKUP($C3343,Baux!$A:$K,8,FALSE))</f>
        <v/>
      </c>
      <c r="G3343" s="12" t="str">
        <f>IF(OR($A3343="",$F3343=""),"",DATE(YEAR($A3343),MONTH($A3343),$F3343))</f>
        <v/>
      </c>
      <c r="H3343" s="13" t="str">
        <f>IF($C3343="","",VLOOKUP($C3343,Baux!$A:$K,6,FALSE))</f>
        <v/>
      </c>
      <c r="I3343" s="13" t="str">
        <f>IF($C3343="","",VLOOKUP($C3343,Baux!$A:$K,7,FALSE))</f>
        <v/>
      </c>
      <c r="J3343" s="13" t="str">
        <f>IF($C3343="","",$H3343+$I3343)</f>
        <v/>
      </c>
      <c r="K3343" s="13" t="str">
        <f>IF($C3343="","",SUMIFS(Banque_Transactions!$E:$E,Banque_Transactions!$G:$G,$C3343&amp;"-"&amp;$B3343))</f>
        <v/>
      </c>
      <c r="L3343" s="13" t="str">
        <f>IF($C3343="","",$J3343-$K3343)</f>
        <v/>
      </c>
      <c r="M3343" t="str">
        <f>IF($C3343="","",IF($L3343&lt;=0,"Payé",IF($K3343=0,"Impayé","Partiel")))</f>
        <v/>
      </c>
    </row>
    <row r="3344" spans="1:13" ht="15">
      <c r="A3344" s="17"/>
      <c r="B3344" t="str">
        <f>IF($A3344="","",YEAR($A3344)*100+MONTH($A3344))</f>
        <v/>
      </c>
      <c r="D3344" t="str">
        <f>IF($C3344="","",VLOOKUP($C3344,Baux!$A:$K,2,FALSE))</f>
        <v/>
      </c>
      <c r="E3344" t="str">
        <f>IF($C3344="","",VLOOKUP(VLOOKUP($C3344,Baux!$A:$K,3,FALSE),Locataires!$A:$I,2,FALSE))</f>
        <v/>
      </c>
      <c r="F3344" t="str">
        <f>IF($C3344="","",VLOOKUP($C3344,Baux!$A:$K,8,FALSE))</f>
        <v/>
      </c>
      <c r="G3344" s="12" t="str">
        <f>IF(OR($A3344="",$F3344=""),"",DATE(YEAR($A3344),MONTH($A3344),$F3344))</f>
        <v/>
      </c>
      <c r="H3344" s="13" t="str">
        <f>IF($C3344="","",VLOOKUP($C3344,Baux!$A:$K,6,FALSE))</f>
        <v/>
      </c>
      <c r="I3344" s="13" t="str">
        <f>IF($C3344="","",VLOOKUP($C3344,Baux!$A:$K,7,FALSE))</f>
        <v/>
      </c>
      <c r="J3344" s="13" t="str">
        <f>IF($C3344="","",$H3344+$I3344)</f>
        <v/>
      </c>
      <c r="K3344" s="13" t="str">
        <f>IF($C3344="","",SUMIFS(Banque_Transactions!$E:$E,Banque_Transactions!$G:$G,$C3344&amp;"-"&amp;$B3344))</f>
        <v/>
      </c>
      <c r="L3344" s="13" t="str">
        <f>IF($C3344="","",$J3344-$K3344)</f>
        <v/>
      </c>
      <c r="M3344" t="str">
        <f>IF($C3344="","",IF($L3344&lt;=0,"Payé",IF($K3344=0,"Impayé","Partiel")))</f>
        <v/>
      </c>
    </row>
    <row r="3345" spans="1:13" ht="15">
      <c r="A3345" s="17"/>
      <c r="B3345" t="str">
        <f>IF($A3345="","",YEAR($A3345)*100+MONTH($A3345))</f>
        <v/>
      </c>
      <c r="D3345" t="str">
        <f>IF($C3345="","",VLOOKUP($C3345,Baux!$A:$K,2,FALSE))</f>
        <v/>
      </c>
      <c r="E3345" t="str">
        <f>IF($C3345="","",VLOOKUP(VLOOKUP($C3345,Baux!$A:$K,3,FALSE),Locataires!$A:$I,2,FALSE))</f>
        <v/>
      </c>
      <c r="F3345" t="str">
        <f>IF($C3345="","",VLOOKUP($C3345,Baux!$A:$K,8,FALSE))</f>
        <v/>
      </c>
      <c r="G3345" s="12" t="str">
        <f>IF(OR($A3345="",$F3345=""),"",DATE(YEAR($A3345),MONTH($A3345),$F3345))</f>
        <v/>
      </c>
      <c r="H3345" s="13" t="str">
        <f>IF($C3345="","",VLOOKUP($C3345,Baux!$A:$K,6,FALSE))</f>
        <v/>
      </c>
      <c r="I3345" s="13" t="str">
        <f>IF($C3345="","",VLOOKUP($C3345,Baux!$A:$K,7,FALSE))</f>
        <v/>
      </c>
      <c r="J3345" s="13" t="str">
        <f>IF($C3345="","",$H3345+$I3345)</f>
        <v/>
      </c>
      <c r="K3345" s="13" t="str">
        <f>IF($C3345="","",SUMIFS(Banque_Transactions!$E:$E,Banque_Transactions!$G:$G,$C3345&amp;"-"&amp;$B3345))</f>
        <v/>
      </c>
      <c r="L3345" s="13" t="str">
        <f>IF($C3345="","",$J3345-$K3345)</f>
        <v/>
      </c>
      <c r="M3345" t="str">
        <f>IF($C3345="","",IF($L3345&lt;=0,"Payé",IF($K3345=0,"Impayé","Partiel")))</f>
        <v/>
      </c>
    </row>
    <row r="3346" spans="1:13" ht="15">
      <c r="A3346" s="17"/>
      <c r="B3346" t="str">
        <f>IF($A3346="","",YEAR($A3346)*100+MONTH($A3346))</f>
        <v/>
      </c>
      <c r="D3346" t="str">
        <f>IF($C3346="","",VLOOKUP($C3346,Baux!$A:$K,2,FALSE))</f>
        <v/>
      </c>
      <c r="E3346" t="str">
        <f>IF($C3346="","",VLOOKUP(VLOOKUP($C3346,Baux!$A:$K,3,FALSE),Locataires!$A:$I,2,FALSE))</f>
        <v/>
      </c>
      <c r="F3346" t="str">
        <f>IF($C3346="","",VLOOKUP($C3346,Baux!$A:$K,8,FALSE))</f>
        <v/>
      </c>
      <c r="G3346" s="12" t="str">
        <f>IF(OR($A3346="",$F3346=""),"",DATE(YEAR($A3346),MONTH($A3346),$F3346))</f>
        <v/>
      </c>
      <c r="H3346" s="13" t="str">
        <f>IF($C3346="","",VLOOKUP($C3346,Baux!$A:$K,6,FALSE))</f>
        <v/>
      </c>
      <c r="I3346" s="13" t="str">
        <f>IF($C3346="","",VLOOKUP($C3346,Baux!$A:$K,7,FALSE))</f>
        <v/>
      </c>
      <c r="J3346" s="13" t="str">
        <f>IF($C3346="","",$H3346+$I3346)</f>
        <v/>
      </c>
      <c r="K3346" s="13" t="str">
        <f>IF($C3346="","",SUMIFS(Banque_Transactions!$E:$E,Banque_Transactions!$G:$G,$C3346&amp;"-"&amp;$B3346))</f>
        <v/>
      </c>
      <c r="L3346" s="13" t="str">
        <f>IF($C3346="","",$J3346-$K3346)</f>
        <v/>
      </c>
      <c r="M3346" t="str">
        <f>IF($C3346="","",IF($L3346&lt;=0,"Payé",IF($K3346=0,"Impayé","Partiel")))</f>
        <v/>
      </c>
    </row>
    <row r="3347" spans="1:13" ht="15">
      <c r="A3347" s="17"/>
      <c r="B3347" t="str">
        <f>IF($A3347="","",YEAR($A3347)*100+MONTH($A3347))</f>
        <v/>
      </c>
      <c r="D3347" t="str">
        <f>IF($C3347="","",VLOOKUP($C3347,Baux!$A:$K,2,FALSE))</f>
        <v/>
      </c>
      <c r="E3347" t="str">
        <f>IF($C3347="","",VLOOKUP(VLOOKUP($C3347,Baux!$A:$K,3,FALSE),Locataires!$A:$I,2,FALSE))</f>
        <v/>
      </c>
      <c r="F3347" t="str">
        <f>IF($C3347="","",VLOOKUP($C3347,Baux!$A:$K,8,FALSE))</f>
        <v/>
      </c>
      <c r="G3347" s="12" t="str">
        <f>IF(OR($A3347="",$F3347=""),"",DATE(YEAR($A3347),MONTH($A3347),$F3347))</f>
        <v/>
      </c>
      <c r="H3347" s="13" t="str">
        <f>IF($C3347="","",VLOOKUP($C3347,Baux!$A:$K,6,FALSE))</f>
        <v/>
      </c>
      <c r="I3347" s="13" t="str">
        <f>IF($C3347="","",VLOOKUP($C3347,Baux!$A:$K,7,FALSE))</f>
        <v/>
      </c>
      <c r="J3347" s="13" t="str">
        <f>IF($C3347="","",$H3347+$I3347)</f>
        <v/>
      </c>
      <c r="K3347" s="13" t="str">
        <f>IF($C3347="","",SUMIFS(Banque_Transactions!$E:$E,Banque_Transactions!$G:$G,$C3347&amp;"-"&amp;$B3347))</f>
        <v/>
      </c>
      <c r="L3347" s="13" t="str">
        <f>IF($C3347="","",$J3347-$K3347)</f>
        <v/>
      </c>
      <c r="M3347" t="str">
        <f>IF($C3347="","",IF($L3347&lt;=0,"Payé",IF($K3347=0,"Impayé","Partiel")))</f>
        <v/>
      </c>
    </row>
    <row r="3348" spans="1:13" ht="15">
      <c r="A3348" s="17"/>
      <c r="B3348" t="str">
        <f>IF($A3348="","",YEAR($A3348)*100+MONTH($A3348))</f>
        <v/>
      </c>
      <c r="D3348" t="str">
        <f>IF($C3348="","",VLOOKUP($C3348,Baux!$A:$K,2,FALSE))</f>
        <v/>
      </c>
      <c r="E3348" t="str">
        <f>IF($C3348="","",VLOOKUP(VLOOKUP($C3348,Baux!$A:$K,3,FALSE),Locataires!$A:$I,2,FALSE))</f>
        <v/>
      </c>
      <c r="F3348" t="str">
        <f>IF($C3348="","",VLOOKUP($C3348,Baux!$A:$K,8,FALSE))</f>
        <v/>
      </c>
      <c r="G3348" s="12" t="str">
        <f>IF(OR($A3348="",$F3348=""),"",DATE(YEAR($A3348),MONTH($A3348),$F3348))</f>
        <v/>
      </c>
      <c r="H3348" s="13" t="str">
        <f>IF($C3348="","",VLOOKUP($C3348,Baux!$A:$K,6,FALSE))</f>
        <v/>
      </c>
      <c r="I3348" s="13" t="str">
        <f>IF($C3348="","",VLOOKUP($C3348,Baux!$A:$K,7,FALSE))</f>
        <v/>
      </c>
      <c r="J3348" s="13" t="str">
        <f>IF($C3348="","",$H3348+$I3348)</f>
        <v/>
      </c>
      <c r="K3348" s="13" t="str">
        <f>IF($C3348="","",SUMIFS(Banque_Transactions!$E:$E,Banque_Transactions!$G:$G,$C3348&amp;"-"&amp;$B3348))</f>
        <v/>
      </c>
      <c r="L3348" s="13" t="str">
        <f>IF($C3348="","",$J3348-$K3348)</f>
        <v/>
      </c>
      <c r="M3348" t="str">
        <f>IF($C3348="","",IF($L3348&lt;=0,"Payé",IF($K3348=0,"Impayé","Partiel")))</f>
        <v/>
      </c>
    </row>
    <row r="3349" spans="1:13" ht="15">
      <c r="A3349" s="17"/>
      <c r="B3349" t="str">
        <f>IF($A3349="","",YEAR($A3349)*100+MONTH($A3349))</f>
        <v/>
      </c>
      <c r="D3349" t="str">
        <f>IF($C3349="","",VLOOKUP($C3349,Baux!$A:$K,2,FALSE))</f>
        <v/>
      </c>
      <c r="E3349" t="str">
        <f>IF($C3349="","",VLOOKUP(VLOOKUP($C3349,Baux!$A:$K,3,FALSE),Locataires!$A:$I,2,FALSE))</f>
        <v/>
      </c>
      <c r="F3349" t="str">
        <f>IF($C3349="","",VLOOKUP($C3349,Baux!$A:$K,8,FALSE))</f>
        <v/>
      </c>
      <c r="G3349" s="12" t="str">
        <f>IF(OR($A3349="",$F3349=""),"",DATE(YEAR($A3349),MONTH($A3349),$F3349))</f>
        <v/>
      </c>
      <c r="H3349" s="13" t="str">
        <f>IF($C3349="","",VLOOKUP($C3349,Baux!$A:$K,6,FALSE))</f>
        <v/>
      </c>
      <c r="I3349" s="13" t="str">
        <f>IF($C3349="","",VLOOKUP($C3349,Baux!$A:$K,7,FALSE))</f>
        <v/>
      </c>
      <c r="J3349" s="13" t="str">
        <f>IF($C3349="","",$H3349+$I3349)</f>
        <v/>
      </c>
      <c r="K3349" s="13" t="str">
        <f>IF($C3349="","",SUMIFS(Banque_Transactions!$E:$E,Banque_Transactions!$G:$G,$C3349&amp;"-"&amp;$B3349))</f>
        <v/>
      </c>
      <c r="L3349" s="13" t="str">
        <f>IF($C3349="","",$J3349-$K3349)</f>
        <v/>
      </c>
      <c r="M3349" t="str">
        <f>IF($C3349="","",IF($L3349&lt;=0,"Payé",IF($K3349=0,"Impayé","Partiel")))</f>
        <v/>
      </c>
    </row>
    <row r="3350" spans="1:13" ht="15">
      <c r="A3350" s="17"/>
      <c r="B3350" t="str">
        <f>IF($A3350="","",YEAR($A3350)*100+MONTH($A3350))</f>
        <v/>
      </c>
      <c r="D3350" t="str">
        <f>IF($C3350="","",VLOOKUP($C3350,Baux!$A:$K,2,FALSE))</f>
        <v/>
      </c>
      <c r="E3350" t="str">
        <f>IF($C3350="","",VLOOKUP(VLOOKUP($C3350,Baux!$A:$K,3,FALSE),Locataires!$A:$I,2,FALSE))</f>
        <v/>
      </c>
      <c r="F3350" t="str">
        <f>IF($C3350="","",VLOOKUP($C3350,Baux!$A:$K,8,FALSE))</f>
        <v/>
      </c>
      <c r="G3350" s="12" t="str">
        <f>IF(OR($A3350="",$F3350=""),"",DATE(YEAR($A3350),MONTH($A3350),$F3350))</f>
        <v/>
      </c>
      <c r="H3350" s="13" t="str">
        <f>IF($C3350="","",VLOOKUP($C3350,Baux!$A:$K,6,FALSE))</f>
        <v/>
      </c>
      <c r="I3350" s="13" t="str">
        <f>IF($C3350="","",VLOOKUP($C3350,Baux!$A:$K,7,FALSE))</f>
        <v/>
      </c>
      <c r="J3350" s="13" t="str">
        <f>IF($C3350="","",$H3350+$I3350)</f>
        <v/>
      </c>
      <c r="K3350" s="13" t="str">
        <f>IF($C3350="","",SUMIFS(Banque_Transactions!$E:$E,Banque_Transactions!$G:$G,$C3350&amp;"-"&amp;$B3350))</f>
        <v/>
      </c>
      <c r="L3350" s="13" t="str">
        <f>IF($C3350="","",$J3350-$K3350)</f>
        <v/>
      </c>
      <c r="M3350" t="str">
        <f>IF($C3350="","",IF($L3350&lt;=0,"Payé",IF($K3350=0,"Impayé","Partiel")))</f>
        <v/>
      </c>
    </row>
    <row r="3351" spans="1:13" ht="15">
      <c r="A3351" s="17"/>
      <c r="B3351" t="str">
        <f>IF($A3351="","",YEAR($A3351)*100+MONTH($A3351))</f>
        <v/>
      </c>
      <c r="D3351" t="str">
        <f>IF($C3351="","",VLOOKUP($C3351,Baux!$A:$K,2,FALSE))</f>
        <v/>
      </c>
      <c r="E3351" t="str">
        <f>IF($C3351="","",VLOOKUP(VLOOKUP($C3351,Baux!$A:$K,3,FALSE),Locataires!$A:$I,2,FALSE))</f>
        <v/>
      </c>
      <c r="F3351" t="str">
        <f>IF($C3351="","",VLOOKUP($C3351,Baux!$A:$K,8,FALSE))</f>
        <v/>
      </c>
      <c r="G3351" s="12" t="str">
        <f>IF(OR($A3351="",$F3351=""),"",DATE(YEAR($A3351),MONTH($A3351),$F3351))</f>
        <v/>
      </c>
      <c r="H3351" s="13" t="str">
        <f>IF($C3351="","",VLOOKUP($C3351,Baux!$A:$K,6,FALSE))</f>
        <v/>
      </c>
      <c r="I3351" s="13" t="str">
        <f>IF($C3351="","",VLOOKUP($C3351,Baux!$A:$K,7,FALSE))</f>
        <v/>
      </c>
      <c r="J3351" s="13" t="str">
        <f>IF($C3351="","",$H3351+$I3351)</f>
        <v/>
      </c>
      <c r="K3351" s="13" t="str">
        <f>IF($C3351="","",SUMIFS(Banque_Transactions!$E:$E,Banque_Transactions!$G:$G,$C3351&amp;"-"&amp;$B3351))</f>
        <v/>
      </c>
      <c r="L3351" s="13" t="str">
        <f>IF($C3351="","",$J3351-$K3351)</f>
        <v/>
      </c>
      <c r="M3351" t="str">
        <f>IF($C3351="","",IF($L3351&lt;=0,"Payé",IF($K3351=0,"Impayé","Partiel")))</f>
        <v/>
      </c>
    </row>
    <row r="3352" spans="1:13" ht="15">
      <c r="A3352" s="17"/>
      <c r="B3352" t="str">
        <f>IF($A3352="","",YEAR($A3352)*100+MONTH($A3352))</f>
        <v/>
      </c>
      <c r="D3352" t="str">
        <f>IF($C3352="","",VLOOKUP($C3352,Baux!$A:$K,2,FALSE))</f>
        <v/>
      </c>
      <c r="E3352" t="str">
        <f>IF($C3352="","",VLOOKUP(VLOOKUP($C3352,Baux!$A:$K,3,FALSE),Locataires!$A:$I,2,FALSE))</f>
        <v/>
      </c>
      <c r="F3352" t="str">
        <f>IF($C3352="","",VLOOKUP($C3352,Baux!$A:$K,8,FALSE))</f>
        <v/>
      </c>
      <c r="G3352" s="12" t="str">
        <f>IF(OR($A3352="",$F3352=""),"",DATE(YEAR($A3352),MONTH($A3352),$F3352))</f>
        <v/>
      </c>
      <c r="H3352" s="13" t="str">
        <f>IF($C3352="","",VLOOKUP($C3352,Baux!$A:$K,6,FALSE))</f>
        <v/>
      </c>
      <c r="I3352" s="13" t="str">
        <f>IF($C3352="","",VLOOKUP($C3352,Baux!$A:$K,7,FALSE))</f>
        <v/>
      </c>
      <c r="J3352" s="13" t="str">
        <f>IF($C3352="","",$H3352+$I3352)</f>
        <v/>
      </c>
      <c r="K3352" s="13" t="str">
        <f>IF($C3352="","",SUMIFS(Banque_Transactions!$E:$E,Banque_Transactions!$G:$G,$C3352&amp;"-"&amp;$B3352))</f>
        <v/>
      </c>
      <c r="L3352" s="13" t="str">
        <f>IF($C3352="","",$J3352-$K3352)</f>
        <v/>
      </c>
      <c r="M3352" t="str">
        <f>IF($C3352="","",IF($L3352&lt;=0,"Payé",IF($K3352=0,"Impayé","Partiel")))</f>
        <v/>
      </c>
    </row>
    <row r="3353" spans="1:13" ht="15">
      <c r="A3353" s="17"/>
      <c r="B3353" t="str">
        <f>IF($A3353="","",YEAR($A3353)*100+MONTH($A3353))</f>
        <v/>
      </c>
      <c r="D3353" t="str">
        <f>IF($C3353="","",VLOOKUP($C3353,Baux!$A:$K,2,FALSE))</f>
        <v/>
      </c>
      <c r="E3353" t="str">
        <f>IF($C3353="","",VLOOKUP(VLOOKUP($C3353,Baux!$A:$K,3,FALSE),Locataires!$A:$I,2,FALSE))</f>
        <v/>
      </c>
      <c r="F3353" t="str">
        <f>IF($C3353="","",VLOOKUP($C3353,Baux!$A:$K,8,FALSE))</f>
        <v/>
      </c>
      <c r="G3353" s="12" t="str">
        <f>IF(OR($A3353="",$F3353=""),"",DATE(YEAR($A3353),MONTH($A3353),$F3353))</f>
        <v/>
      </c>
      <c r="H3353" s="13" t="str">
        <f>IF($C3353="","",VLOOKUP($C3353,Baux!$A:$K,6,FALSE))</f>
        <v/>
      </c>
      <c r="I3353" s="13" t="str">
        <f>IF($C3353="","",VLOOKUP($C3353,Baux!$A:$K,7,FALSE))</f>
        <v/>
      </c>
      <c r="J3353" s="13" t="str">
        <f>IF($C3353="","",$H3353+$I3353)</f>
        <v/>
      </c>
      <c r="K3353" s="13" t="str">
        <f>IF($C3353="","",SUMIFS(Banque_Transactions!$E:$E,Banque_Transactions!$G:$G,$C3353&amp;"-"&amp;$B3353))</f>
        <v/>
      </c>
      <c r="L3353" s="13" t="str">
        <f>IF($C3353="","",$J3353-$K3353)</f>
        <v/>
      </c>
      <c r="M3353" t="str">
        <f>IF($C3353="","",IF($L3353&lt;=0,"Payé",IF($K3353=0,"Impayé","Partiel")))</f>
        <v/>
      </c>
    </row>
    <row r="3354" spans="1:13" ht="15">
      <c r="A3354" s="17"/>
      <c r="B3354" t="str">
        <f>IF($A3354="","",YEAR($A3354)*100+MONTH($A3354))</f>
        <v/>
      </c>
      <c r="D3354" t="str">
        <f>IF($C3354="","",VLOOKUP($C3354,Baux!$A:$K,2,FALSE))</f>
        <v/>
      </c>
      <c r="E3354" t="str">
        <f>IF($C3354="","",VLOOKUP(VLOOKUP($C3354,Baux!$A:$K,3,FALSE),Locataires!$A:$I,2,FALSE))</f>
        <v/>
      </c>
      <c r="F3354" t="str">
        <f>IF($C3354="","",VLOOKUP($C3354,Baux!$A:$K,8,FALSE))</f>
        <v/>
      </c>
      <c r="G3354" s="12" t="str">
        <f>IF(OR($A3354="",$F3354=""),"",DATE(YEAR($A3354),MONTH($A3354),$F3354))</f>
        <v/>
      </c>
      <c r="H3354" s="13" t="str">
        <f>IF($C3354="","",VLOOKUP($C3354,Baux!$A:$K,6,FALSE))</f>
        <v/>
      </c>
      <c r="I3354" s="13" t="str">
        <f>IF($C3354="","",VLOOKUP($C3354,Baux!$A:$K,7,FALSE))</f>
        <v/>
      </c>
      <c r="J3354" s="13" t="str">
        <f>IF($C3354="","",$H3354+$I3354)</f>
        <v/>
      </c>
      <c r="K3354" s="13" t="str">
        <f>IF($C3354="","",SUMIFS(Banque_Transactions!$E:$E,Banque_Transactions!$G:$G,$C3354&amp;"-"&amp;$B3354))</f>
        <v/>
      </c>
      <c r="L3354" s="13" t="str">
        <f>IF($C3354="","",$J3354-$K3354)</f>
        <v/>
      </c>
      <c r="M3354" t="str">
        <f>IF($C3354="","",IF($L3354&lt;=0,"Payé",IF($K3354=0,"Impayé","Partiel")))</f>
        <v/>
      </c>
    </row>
    <row r="3355" spans="1:13" ht="15">
      <c r="A3355" s="17"/>
      <c r="B3355" t="str">
        <f>IF($A3355="","",YEAR($A3355)*100+MONTH($A3355))</f>
        <v/>
      </c>
      <c r="D3355" t="str">
        <f>IF($C3355="","",VLOOKUP($C3355,Baux!$A:$K,2,FALSE))</f>
        <v/>
      </c>
      <c r="E3355" t="str">
        <f>IF($C3355="","",VLOOKUP(VLOOKUP($C3355,Baux!$A:$K,3,FALSE),Locataires!$A:$I,2,FALSE))</f>
        <v/>
      </c>
      <c r="F3355" t="str">
        <f>IF($C3355="","",VLOOKUP($C3355,Baux!$A:$K,8,FALSE))</f>
        <v/>
      </c>
      <c r="G3355" s="12" t="str">
        <f>IF(OR($A3355="",$F3355=""),"",DATE(YEAR($A3355),MONTH($A3355),$F3355))</f>
        <v/>
      </c>
      <c r="H3355" s="13" t="str">
        <f>IF($C3355="","",VLOOKUP($C3355,Baux!$A:$K,6,FALSE))</f>
        <v/>
      </c>
      <c r="I3355" s="13" t="str">
        <f>IF($C3355="","",VLOOKUP($C3355,Baux!$A:$K,7,FALSE))</f>
        <v/>
      </c>
      <c r="J3355" s="13" t="str">
        <f>IF($C3355="","",$H3355+$I3355)</f>
        <v/>
      </c>
      <c r="K3355" s="13" t="str">
        <f>IF($C3355="","",SUMIFS(Banque_Transactions!$E:$E,Banque_Transactions!$G:$G,$C3355&amp;"-"&amp;$B3355))</f>
        <v/>
      </c>
      <c r="L3355" s="13" t="str">
        <f>IF($C3355="","",$J3355-$K3355)</f>
        <v/>
      </c>
      <c r="M3355" t="str">
        <f>IF($C3355="","",IF($L3355&lt;=0,"Payé",IF($K3355=0,"Impayé","Partiel")))</f>
        <v/>
      </c>
    </row>
    <row r="3356" spans="1:13" ht="15">
      <c r="A3356" s="17"/>
      <c r="B3356" t="str">
        <f>IF($A3356="","",YEAR($A3356)*100+MONTH($A3356))</f>
        <v/>
      </c>
      <c r="D3356" t="str">
        <f>IF($C3356="","",VLOOKUP($C3356,Baux!$A:$K,2,FALSE))</f>
        <v/>
      </c>
      <c r="E3356" t="str">
        <f>IF($C3356="","",VLOOKUP(VLOOKUP($C3356,Baux!$A:$K,3,FALSE),Locataires!$A:$I,2,FALSE))</f>
        <v/>
      </c>
      <c r="F3356" t="str">
        <f>IF($C3356="","",VLOOKUP($C3356,Baux!$A:$K,8,FALSE))</f>
        <v/>
      </c>
      <c r="G3356" s="12" t="str">
        <f>IF(OR($A3356="",$F3356=""),"",DATE(YEAR($A3356),MONTH($A3356),$F3356))</f>
        <v/>
      </c>
      <c r="H3356" s="13" t="str">
        <f>IF($C3356="","",VLOOKUP($C3356,Baux!$A:$K,6,FALSE))</f>
        <v/>
      </c>
      <c r="I3356" s="13" t="str">
        <f>IF($C3356="","",VLOOKUP($C3356,Baux!$A:$K,7,FALSE))</f>
        <v/>
      </c>
      <c r="J3356" s="13" t="str">
        <f>IF($C3356="","",$H3356+$I3356)</f>
        <v/>
      </c>
      <c r="K3356" s="13" t="str">
        <f>IF($C3356="","",SUMIFS(Banque_Transactions!$E:$E,Banque_Transactions!$G:$G,$C3356&amp;"-"&amp;$B3356))</f>
        <v/>
      </c>
      <c r="L3356" s="13" t="str">
        <f>IF($C3356="","",$J3356-$K3356)</f>
        <v/>
      </c>
      <c r="M3356" t="str">
        <f>IF($C3356="","",IF($L3356&lt;=0,"Payé",IF($K3356=0,"Impayé","Partiel")))</f>
        <v/>
      </c>
    </row>
    <row r="3357" spans="1:13" ht="15">
      <c r="A3357" s="17"/>
      <c r="B3357" t="str">
        <f>IF($A3357="","",YEAR($A3357)*100+MONTH($A3357))</f>
        <v/>
      </c>
      <c r="D3357" t="str">
        <f>IF($C3357="","",VLOOKUP($C3357,Baux!$A:$K,2,FALSE))</f>
        <v/>
      </c>
      <c r="E3357" t="str">
        <f>IF($C3357="","",VLOOKUP(VLOOKUP($C3357,Baux!$A:$K,3,FALSE),Locataires!$A:$I,2,FALSE))</f>
        <v/>
      </c>
      <c r="F3357" t="str">
        <f>IF($C3357="","",VLOOKUP($C3357,Baux!$A:$K,8,FALSE))</f>
        <v/>
      </c>
      <c r="G3357" s="12" t="str">
        <f>IF(OR($A3357="",$F3357=""),"",DATE(YEAR($A3357),MONTH($A3357),$F3357))</f>
        <v/>
      </c>
      <c r="H3357" s="13" t="str">
        <f>IF($C3357="","",VLOOKUP($C3357,Baux!$A:$K,6,FALSE))</f>
        <v/>
      </c>
      <c r="I3357" s="13" t="str">
        <f>IF($C3357="","",VLOOKUP($C3357,Baux!$A:$K,7,FALSE))</f>
        <v/>
      </c>
      <c r="J3357" s="13" t="str">
        <f>IF($C3357="","",$H3357+$I3357)</f>
        <v/>
      </c>
      <c r="K3357" s="13" t="str">
        <f>IF($C3357="","",SUMIFS(Banque_Transactions!$E:$E,Banque_Transactions!$G:$G,$C3357&amp;"-"&amp;$B3357))</f>
        <v/>
      </c>
      <c r="L3357" s="13" t="str">
        <f>IF($C3357="","",$J3357-$K3357)</f>
        <v/>
      </c>
      <c r="M3357" t="str">
        <f>IF($C3357="","",IF($L3357&lt;=0,"Payé",IF($K3357=0,"Impayé","Partiel")))</f>
        <v/>
      </c>
    </row>
    <row r="3358" spans="1:13" ht="15">
      <c r="A3358" s="17"/>
      <c r="B3358" t="str">
        <f>IF($A3358="","",YEAR($A3358)*100+MONTH($A3358))</f>
        <v/>
      </c>
      <c r="D3358" t="str">
        <f>IF($C3358="","",VLOOKUP($C3358,Baux!$A:$K,2,FALSE))</f>
        <v/>
      </c>
      <c r="E3358" t="str">
        <f>IF($C3358="","",VLOOKUP(VLOOKUP($C3358,Baux!$A:$K,3,FALSE),Locataires!$A:$I,2,FALSE))</f>
        <v/>
      </c>
      <c r="F3358" t="str">
        <f>IF($C3358="","",VLOOKUP($C3358,Baux!$A:$K,8,FALSE))</f>
        <v/>
      </c>
      <c r="G3358" s="12" t="str">
        <f>IF(OR($A3358="",$F3358=""),"",DATE(YEAR($A3358),MONTH($A3358),$F3358))</f>
        <v/>
      </c>
      <c r="H3358" s="13" t="str">
        <f>IF($C3358="","",VLOOKUP($C3358,Baux!$A:$K,6,FALSE))</f>
        <v/>
      </c>
      <c r="I3358" s="13" t="str">
        <f>IF($C3358="","",VLOOKUP($C3358,Baux!$A:$K,7,FALSE))</f>
        <v/>
      </c>
      <c r="J3358" s="13" t="str">
        <f>IF($C3358="","",$H3358+$I3358)</f>
        <v/>
      </c>
      <c r="K3358" s="13" t="str">
        <f>IF($C3358="","",SUMIFS(Banque_Transactions!$E:$E,Banque_Transactions!$G:$G,$C3358&amp;"-"&amp;$B3358))</f>
        <v/>
      </c>
      <c r="L3358" s="13" t="str">
        <f>IF($C3358="","",$J3358-$K3358)</f>
        <v/>
      </c>
      <c r="M3358" t="str">
        <f>IF($C3358="","",IF($L3358&lt;=0,"Payé",IF($K3358=0,"Impayé","Partiel")))</f>
        <v/>
      </c>
    </row>
    <row r="3359" spans="1:13" ht="15">
      <c r="A3359" s="17"/>
      <c r="B3359" t="str">
        <f>IF($A3359="","",YEAR($A3359)*100+MONTH($A3359))</f>
        <v/>
      </c>
      <c r="D3359" t="str">
        <f>IF($C3359="","",VLOOKUP($C3359,Baux!$A:$K,2,FALSE))</f>
        <v/>
      </c>
      <c r="E3359" t="str">
        <f>IF($C3359="","",VLOOKUP(VLOOKUP($C3359,Baux!$A:$K,3,FALSE),Locataires!$A:$I,2,FALSE))</f>
        <v/>
      </c>
      <c r="F3359" t="str">
        <f>IF($C3359="","",VLOOKUP($C3359,Baux!$A:$K,8,FALSE))</f>
        <v/>
      </c>
      <c r="G3359" s="12" t="str">
        <f>IF(OR($A3359="",$F3359=""),"",DATE(YEAR($A3359),MONTH($A3359),$F3359))</f>
        <v/>
      </c>
      <c r="H3359" s="13" t="str">
        <f>IF($C3359="","",VLOOKUP($C3359,Baux!$A:$K,6,FALSE))</f>
        <v/>
      </c>
      <c r="I3359" s="13" t="str">
        <f>IF($C3359="","",VLOOKUP($C3359,Baux!$A:$K,7,FALSE))</f>
        <v/>
      </c>
      <c r="J3359" s="13" t="str">
        <f>IF($C3359="","",$H3359+$I3359)</f>
        <v/>
      </c>
      <c r="K3359" s="13" t="str">
        <f>IF($C3359="","",SUMIFS(Banque_Transactions!$E:$E,Banque_Transactions!$G:$G,$C3359&amp;"-"&amp;$B3359))</f>
        <v/>
      </c>
      <c r="L3359" s="13" t="str">
        <f>IF($C3359="","",$J3359-$K3359)</f>
        <v/>
      </c>
      <c r="M3359" t="str">
        <f>IF($C3359="","",IF($L3359&lt;=0,"Payé",IF($K3359=0,"Impayé","Partiel")))</f>
        <v/>
      </c>
    </row>
    <row r="3360" spans="1:13" ht="15">
      <c r="A3360" s="17"/>
      <c r="B3360" t="str">
        <f>IF($A3360="","",YEAR($A3360)*100+MONTH($A3360))</f>
        <v/>
      </c>
      <c r="D3360" t="str">
        <f>IF($C3360="","",VLOOKUP($C3360,Baux!$A:$K,2,FALSE))</f>
        <v/>
      </c>
      <c r="E3360" t="str">
        <f>IF($C3360="","",VLOOKUP(VLOOKUP($C3360,Baux!$A:$K,3,FALSE),Locataires!$A:$I,2,FALSE))</f>
        <v/>
      </c>
      <c r="F3360" t="str">
        <f>IF($C3360="","",VLOOKUP($C3360,Baux!$A:$K,8,FALSE))</f>
        <v/>
      </c>
      <c r="G3360" s="12" t="str">
        <f>IF(OR($A3360="",$F3360=""),"",DATE(YEAR($A3360),MONTH($A3360),$F3360))</f>
        <v/>
      </c>
      <c r="H3360" s="13" t="str">
        <f>IF($C3360="","",VLOOKUP($C3360,Baux!$A:$K,6,FALSE))</f>
        <v/>
      </c>
      <c r="I3360" s="13" t="str">
        <f>IF($C3360="","",VLOOKUP($C3360,Baux!$A:$K,7,FALSE))</f>
        <v/>
      </c>
      <c r="J3360" s="13" t="str">
        <f>IF($C3360="","",$H3360+$I3360)</f>
        <v/>
      </c>
      <c r="K3360" s="13" t="str">
        <f>IF($C3360="","",SUMIFS(Banque_Transactions!$E:$E,Banque_Transactions!$G:$G,$C3360&amp;"-"&amp;$B3360))</f>
        <v/>
      </c>
      <c r="L3360" s="13" t="str">
        <f>IF($C3360="","",$J3360-$K3360)</f>
        <v/>
      </c>
      <c r="M3360" t="str">
        <f>IF($C3360="","",IF($L3360&lt;=0,"Payé",IF($K3360=0,"Impayé","Partiel")))</f>
        <v/>
      </c>
    </row>
    <row r="3361" spans="1:13" ht="15">
      <c r="A3361" s="17"/>
      <c r="B3361" t="str">
        <f>IF($A3361="","",YEAR($A3361)*100+MONTH($A3361))</f>
        <v/>
      </c>
      <c r="D3361" t="str">
        <f>IF($C3361="","",VLOOKUP($C3361,Baux!$A:$K,2,FALSE))</f>
        <v/>
      </c>
      <c r="E3361" t="str">
        <f>IF($C3361="","",VLOOKUP(VLOOKUP($C3361,Baux!$A:$K,3,FALSE),Locataires!$A:$I,2,FALSE))</f>
        <v/>
      </c>
      <c r="F3361" t="str">
        <f>IF($C3361="","",VLOOKUP($C3361,Baux!$A:$K,8,FALSE))</f>
        <v/>
      </c>
      <c r="G3361" s="12" t="str">
        <f>IF(OR($A3361="",$F3361=""),"",DATE(YEAR($A3361),MONTH($A3361),$F3361))</f>
        <v/>
      </c>
      <c r="H3361" s="13" t="str">
        <f>IF($C3361="","",VLOOKUP($C3361,Baux!$A:$K,6,FALSE))</f>
        <v/>
      </c>
      <c r="I3361" s="13" t="str">
        <f>IF($C3361="","",VLOOKUP($C3361,Baux!$A:$K,7,FALSE))</f>
        <v/>
      </c>
      <c r="J3361" s="13" t="str">
        <f>IF($C3361="","",$H3361+$I3361)</f>
        <v/>
      </c>
      <c r="K3361" s="13" t="str">
        <f>IF($C3361="","",SUMIFS(Banque_Transactions!$E:$E,Banque_Transactions!$G:$G,$C3361&amp;"-"&amp;$B3361))</f>
        <v/>
      </c>
      <c r="L3361" s="13" t="str">
        <f>IF($C3361="","",$J3361-$K3361)</f>
        <v/>
      </c>
      <c r="M3361" t="str">
        <f>IF($C3361="","",IF($L3361&lt;=0,"Payé",IF($K3361=0,"Impayé","Partiel")))</f>
        <v/>
      </c>
    </row>
    <row r="3362" spans="1:13" ht="15">
      <c r="A3362" s="17"/>
      <c r="B3362" t="str">
        <f>IF($A3362="","",YEAR($A3362)*100+MONTH($A3362))</f>
        <v/>
      </c>
      <c r="D3362" t="str">
        <f>IF($C3362="","",VLOOKUP($C3362,Baux!$A:$K,2,FALSE))</f>
        <v/>
      </c>
      <c r="E3362" t="str">
        <f>IF($C3362="","",VLOOKUP(VLOOKUP($C3362,Baux!$A:$K,3,FALSE),Locataires!$A:$I,2,FALSE))</f>
        <v/>
      </c>
      <c r="F3362" t="str">
        <f>IF($C3362="","",VLOOKUP($C3362,Baux!$A:$K,8,FALSE))</f>
        <v/>
      </c>
      <c r="G3362" s="12" t="str">
        <f>IF(OR($A3362="",$F3362=""),"",DATE(YEAR($A3362),MONTH($A3362),$F3362))</f>
        <v/>
      </c>
      <c r="H3362" s="13" t="str">
        <f>IF($C3362="","",VLOOKUP($C3362,Baux!$A:$K,6,FALSE))</f>
        <v/>
      </c>
      <c r="I3362" s="13" t="str">
        <f>IF($C3362="","",VLOOKUP($C3362,Baux!$A:$K,7,FALSE))</f>
        <v/>
      </c>
      <c r="J3362" s="13" t="str">
        <f>IF($C3362="","",$H3362+$I3362)</f>
        <v/>
      </c>
      <c r="K3362" s="13" t="str">
        <f>IF($C3362="","",SUMIFS(Banque_Transactions!$E:$E,Banque_Transactions!$G:$G,$C3362&amp;"-"&amp;$B3362))</f>
        <v/>
      </c>
      <c r="L3362" s="13" t="str">
        <f>IF($C3362="","",$J3362-$K3362)</f>
        <v/>
      </c>
      <c r="M3362" t="str">
        <f>IF($C3362="","",IF($L3362&lt;=0,"Payé",IF($K3362=0,"Impayé","Partiel")))</f>
        <v/>
      </c>
    </row>
    <row r="3363" spans="1:13" ht="15">
      <c r="A3363" s="17"/>
      <c r="B3363" t="str">
        <f>IF($A3363="","",YEAR($A3363)*100+MONTH($A3363))</f>
        <v/>
      </c>
      <c r="D3363" t="str">
        <f>IF($C3363="","",VLOOKUP($C3363,Baux!$A:$K,2,FALSE))</f>
        <v/>
      </c>
      <c r="E3363" t="str">
        <f>IF($C3363="","",VLOOKUP(VLOOKUP($C3363,Baux!$A:$K,3,FALSE),Locataires!$A:$I,2,FALSE))</f>
        <v/>
      </c>
      <c r="F3363" t="str">
        <f>IF($C3363="","",VLOOKUP($C3363,Baux!$A:$K,8,FALSE))</f>
        <v/>
      </c>
      <c r="G3363" s="12" t="str">
        <f>IF(OR($A3363="",$F3363=""),"",DATE(YEAR($A3363),MONTH($A3363),$F3363))</f>
        <v/>
      </c>
      <c r="H3363" s="13" t="str">
        <f>IF($C3363="","",VLOOKUP($C3363,Baux!$A:$K,6,FALSE))</f>
        <v/>
      </c>
      <c r="I3363" s="13" t="str">
        <f>IF($C3363="","",VLOOKUP($C3363,Baux!$A:$K,7,FALSE))</f>
        <v/>
      </c>
      <c r="J3363" s="13" t="str">
        <f>IF($C3363="","",$H3363+$I3363)</f>
        <v/>
      </c>
      <c r="K3363" s="13" t="str">
        <f>IF($C3363="","",SUMIFS(Banque_Transactions!$E:$E,Banque_Transactions!$G:$G,$C3363&amp;"-"&amp;$B3363))</f>
        <v/>
      </c>
      <c r="L3363" s="13" t="str">
        <f>IF($C3363="","",$J3363-$K3363)</f>
        <v/>
      </c>
      <c r="M3363" t="str">
        <f>IF($C3363="","",IF($L3363&lt;=0,"Payé",IF($K3363=0,"Impayé","Partiel")))</f>
        <v/>
      </c>
    </row>
    <row r="3364" spans="1:13" ht="15">
      <c r="A3364" s="17"/>
      <c r="B3364" t="str">
        <f>IF($A3364="","",YEAR($A3364)*100+MONTH($A3364))</f>
        <v/>
      </c>
      <c r="D3364" t="str">
        <f>IF($C3364="","",VLOOKUP($C3364,Baux!$A:$K,2,FALSE))</f>
        <v/>
      </c>
      <c r="E3364" t="str">
        <f>IF($C3364="","",VLOOKUP(VLOOKUP($C3364,Baux!$A:$K,3,FALSE),Locataires!$A:$I,2,FALSE))</f>
        <v/>
      </c>
      <c r="F3364" t="str">
        <f>IF($C3364="","",VLOOKUP($C3364,Baux!$A:$K,8,FALSE))</f>
        <v/>
      </c>
      <c r="G3364" s="12" t="str">
        <f>IF(OR($A3364="",$F3364=""),"",DATE(YEAR($A3364),MONTH($A3364),$F3364))</f>
        <v/>
      </c>
      <c r="H3364" s="13" t="str">
        <f>IF($C3364="","",VLOOKUP($C3364,Baux!$A:$K,6,FALSE))</f>
        <v/>
      </c>
      <c r="I3364" s="13" t="str">
        <f>IF($C3364="","",VLOOKUP($C3364,Baux!$A:$K,7,FALSE))</f>
        <v/>
      </c>
      <c r="J3364" s="13" t="str">
        <f>IF($C3364="","",$H3364+$I3364)</f>
        <v/>
      </c>
      <c r="K3364" s="13" t="str">
        <f>IF($C3364="","",SUMIFS(Banque_Transactions!$E:$E,Banque_Transactions!$G:$G,$C3364&amp;"-"&amp;$B3364))</f>
        <v/>
      </c>
      <c r="L3364" s="13" t="str">
        <f>IF($C3364="","",$J3364-$K3364)</f>
        <v/>
      </c>
      <c r="M3364" t="str">
        <f>IF($C3364="","",IF($L3364&lt;=0,"Payé",IF($K3364=0,"Impayé","Partiel")))</f>
        <v/>
      </c>
    </row>
    <row r="3365" spans="1:13" ht="15">
      <c r="A3365" s="17"/>
      <c r="B3365" t="str">
        <f>IF($A3365="","",YEAR($A3365)*100+MONTH($A3365))</f>
        <v/>
      </c>
      <c r="D3365" t="str">
        <f>IF($C3365="","",VLOOKUP($C3365,Baux!$A:$K,2,FALSE))</f>
        <v/>
      </c>
      <c r="E3365" t="str">
        <f>IF($C3365="","",VLOOKUP(VLOOKUP($C3365,Baux!$A:$K,3,FALSE),Locataires!$A:$I,2,FALSE))</f>
        <v/>
      </c>
      <c r="F3365" t="str">
        <f>IF($C3365="","",VLOOKUP($C3365,Baux!$A:$K,8,FALSE))</f>
        <v/>
      </c>
      <c r="G3365" s="12" t="str">
        <f>IF(OR($A3365="",$F3365=""),"",DATE(YEAR($A3365),MONTH($A3365),$F3365))</f>
        <v/>
      </c>
      <c r="H3365" s="13" t="str">
        <f>IF($C3365="","",VLOOKUP($C3365,Baux!$A:$K,6,FALSE))</f>
        <v/>
      </c>
      <c r="I3365" s="13" t="str">
        <f>IF($C3365="","",VLOOKUP($C3365,Baux!$A:$K,7,FALSE))</f>
        <v/>
      </c>
      <c r="J3365" s="13" t="str">
        <f>IF($C3365="","",$H3365+$I3365)</f>
        <v/>
      </c>
      <c r="K3365" s="13" t="str">
        <f>IF($C3365="","",SUMIFS(Banque_Transactions!$E:$E,Banque_Transactions!$G:$G,$C3365&amp;"-"&amp;$B3365))</f>
        <v/>
      </c>
      <c r="L3365" s="13" t="str">
        <f>IF($C3365="","",$J3365-$K3365)</f>
        <v/>
      </c>
      <c r="M3365" t="str">
        <f>IF($C3365="","",IF($L3365&lt;=0,"Payé",IF($K3365=0,"Impayé","Partiel")))</f>
        <v/>
      </c>
    </row>
    <row r="3366" spans="1:13" ht="15">
      <c r="A3366" s="17"/>
      <c r="B3366" t="str">
        <f>IF($A3366="","",YEAR($A3366)*100+MONTH($A3366))</f>
        <v/>
      </c>
      <c r="D3366" t="str">
        <f>IF($C3366="","",VLOOKUP($C3366,Baux!$A:$K,2,FALSE))</f>
        <v/>
      </c>
      <c r="E3366" t="str">
        <f>IF($C3366="","",VLOOKUP(VLOOKUP($C3366,Baux!$A:$K,3,FALSE),Locataires!$A:$I,2,FALSE))</f>
        <v/>
      </c>
      <c r="F3366" t="str">
        <f>IF($C3366="","",VLOOKUP($C3366,Baux!$A:$K,8,FALSE))</f>
        <v/>
      </c>
      <c r="G3366" s="12" t="str">
        <f>IF(OR($A3366="",$F3366=""),"",DATE(YEAR($A3366),MONTH($A3366),$F3366))</f>
        <v/>
      </c>
      <c r="H3366" s="13" t="str">
        <f>IF($C3366="","",VLOOKUP($C3366,Baux!$A:$K,6,FALSE))</f>
        <v/>
      </c>
      <c r="I3366" s="13" t="str">
        <f>IF($C3366="","",VLOOKUP($C3366,Baux!$A:$K,7,FALSE))</f>
        <v/>
      </c>
      <c r="J3366" s="13" t="str">
        <f>IF($C3366="","",$H3366+$I3366)</f>
        <v/>
      </c>
      <c r="K3366" s="13" t="str">
        <f>IF($C3366="","",SUMIFS(Banque_Transactions!$E:$E,Banque_Transactions!$G:$G,$C3366&amp;"-"&amp;$B3366))</f>
        <v/>
      </c>
      <c r="L3366" s="13" t="str">
        <f>IF($C3366="","",$J3366-$K3366)</f>
        <v/>
      </c>
      <c r="M3366" t="str">
        <f>IF($C3366="","",IF($L3366&lt;=0,"Payé",IF($K3366=0,"Impayé","Partiel")))</f>
        <v/>
      </c>
    </row>
    <row r="3367" spans="1:13" ht="15">
      <c r="A3367" s="17"/>
      <c r="B3367" t="str">
        <f>IF($A3367="","",YEAR($A3367)*100+MONTH($A3367))</f>
        <v/>
      </c>
      <c r="D3367" t="str">
        <f>IF($C3367="","",VLOOKUP($C3367,Baux!$A:$K,2,FALSE))</f>
        <v/>
      </c>
      <c r="E3367" t="str">
        <f>IF($C3367="","",VLOOKUP(VLOOKUP($C3367,Baux!$A:$K,3,FALSE),Locataires!$A:$I,2,FALSE))</f>
        <v/>
      </c>
      <c r="F3367" t="str">
        <f>IF($C3367="","",VLOOKUP($C3367,Baux!$A:$K,8,FALSE))</f>
        <v/>
      </c>
      <c r="G3367" s="12" t="str">
        <f>IF(OR($A3367="",$F3367=""),"",DATE(YEAR($A3367),MONTH($A3367),$F3367))</f>
        <v/>
      </c>
      <c r="H3367" s="13" t="str">
        <f>IF($C3367="","",VLOOKUP($C3367,Baux!$A:$K,6,FALSE))</f>
        <v/>
      </c>
      <c r="I3367" s="13" t="str">
        <f>IF($C3367="","",VLOOKUP($C3367,Baux!$A:$K,7,FALSE))</f>
        <v/>
      </c>
      <c r="J3367" s="13" t="str">
        <f>IF($C3367="","",$H3367+$I3367)</f>
        <v/>
      </c>
      <c r="K3367" s="13" t="str">
        <f>IF($C3367="","",SUMIFS(Banque_Transactions!$E:$E,Banque_Transactions!$G:$G,$C3367&amp;"-"&amp;$B3367))</f>
        <v/>
      </c>
      <c r="L3367" s="13" t="str">
        <f>IF($C3367="","",$J3367-$K3367)</f>
        <v/>
      </c>
      <c r="M3367" t="str">
        <f>IF($C3367="","",IF($L3367&lt;=0,"Payé",IF($K3367=0,"Impayé","Partiel")))</f>
        <v/>
      </c>
    </row>
    <row r="3368" spans="1:13" ht="15">
      <c r="A3368" s="17"/>
      <c r="B3368" t="str">
        <f>IF($A3368="","",YEAR($A3368)*100+MONTH($A3368))</f>
        <v/>
      </c>
      <c r="D3368" t="str">
        <f>IF($C3368="","",VLOOKUP($C3368,Baux!$A:$K,2,FALSE))</f>
        <v/>
      </c>
      <c r="E3368" t="str">
        <f>IF($C3368="","",VLOOKUP(VLOOKUP($C3368,Baux!$A:$K,3,FALSE),Locataires!$A:$I,2,FALSE))</f>
        <v/>
      </c>
      <c r="F3368" t="str">
        <f>IF($C3368="","",VLOOKUP($C3368,Baux!$A:$K,8,FALSE))</f>
        <v/>
      </c>
      <c r="G3368" s="12" t="str">
        <f>IF(OR($A3368="",$F3368=""),"",DATE(YEAR($A3368),MONTH($A3368),$F3368))</f>
        <v/>
      </c>
      <c r="H3368" s="13" t="str">
        <f>IF($C3368="","",VLOOKUP($C3368,Baux!$A:$K,6,FALSE))</f>
        <v/>
      </c>
      <c r="I3368" s="13" t="str">
        <f>IF($C3368="","",VLOOKUP($C3368,Baux!$A:$K,7,FALSE))</f>
        <v/>
      </c>
      <c r="J3368" s="13" t="str">
        <f>IF($C3368="","",$H3368+$I3368)</f>
        <v/>
      </c>
      <c r="K3368" s="13" t="str">
        <f>IF($C3368="","",SUMIFS(Banque_Transactions!$E:$E,Banque_Transactions!$G:$G,$C3368&amp;"-"&amp;$B3368))</f>
        <v/>
      </c>
      <c r="L3368" s="13" t="str">
        <f>IF($C3368="","",$J3368-$K3368)</f>
        <v/>
      </c>
      <c r="M3368" t="str">
        <f>IF($C3368="","",IF($L3368&lt;=0,"Payé",IF($K3368=0,"Impayé","Partiel")))</f>
        <v/>
      </c>
    </row>
    <row r="3369" spans="1:13" ht="15">
      <c r="A3369" s="17"/>
      <c r="B3369" t="str">
        <f>IF($A3369="","",YEAR($A3369)*100+MONTH($A3369))</f>
        <v/>
      </c>
      <c r="D3369" t="str">
        <f>IF($C3369="","",VLOOKUP($C3369,Baux!$A:$K,2,FALSE))</f>
        <v/>
      </c>
      <c r="E3369" t="str">
        <f>IF($C3369="","",VLOOKUP(VLOOKUP($C3369,Baux!$A:$K,3,FALSE),Locataires!$A:$I,2,FALSE))</f>
        <v/>
      </c>
      <c r="F3369" t="str">
        <f>IF($C3369="","",VLOOKUP($C3369,Baux!$A:$K,8,FALSE))</f>
        <v/>
      </c>
      <c r="G3369" s="12" t="str">
        <f>IF(OR($A3369="",$F3369=""),"",DATE(YEAR($A3369),MONTH($A3369),$F3369))</f>
        <v/>
      </c>
      <c r="H3369" s="13" t="str">
        <f>IF($C3369="","",VLOOKUP($C3369,Baux!$A:$K,6,FALSE))</f>
        <v/>
      </c>
      <c r="I3369" s="13" t="str">
        <f>IF($C3369="","",VLOOKUP($C3369,Baux!$A:$K,7,FALSE))</f>
        <v/>
      </c>
      <c r="J3369" s="13" t="str">
        <f>IF($C3369="","",$H3369+$I3369)</f>
        <v/>
      </c>
      <c r="K3369" s="13" t="str">
        <f>IF($C3369="","",SUMIFS(Banque_Transactions!$E:$E,Banque_Transactions!$G:$G,$C3369&amp;"-"&amp;$B3369))</f>
        <v/>
      </c>
      <c r="L3369" s="13" t="str">
        <f>IF($C3369="","",$J3369-$K3369)</f>
        <v/>
      </c>
      <c r="M3369" t="str">
        <f>IF($C3369="","",IF($L3369&lt;=0,"Payé",IF($K3369=0,"Impayé","Partiel")))</f>
        <v/>
      </c>
    </row>
    <row r="3370" spans="1:13" ht="15">
      <c r="A3370" s="17"/>
      <c r="B3370" t="str">
        <f>IF($A3370="","",YEAR($A3370)*100+MONTH($A3370))</f>
        <v/>
      </c>
      <c r="D3370" t="str">
        <f>IF($C3370="","",VLOOKUP($C3370,Baux!$A:$K,2,FALSE))</f>
        <v/>
      </c>
      <c r="E3370" t="str">
        <f>IF($C3370="","",VLOOKUP(VLOOKUP($C3370,Baux!$A:$K,3,FALSE),Locataires!$A:$I,2,FALSE))</f>
        <v/>
      </c>
      <c r="F3370" t="str">
        <f>IF($C3370="","",VLOOKUP($C3370,Baux!$A:$K,8,FALSE))</f>
        <v/>
      </c>
      <c r="G3370" s="12" t="str">
        <f>IF(OR($A3370="",$F3370=""),"",DATE(YEAR($A3370),MONTH($A3370),$F3370))</f>
        <v/>
      </c>
      <c r="H3370" s="13" t="str">
        <f>IF($C3370="","",VLOOKUP($C3370,Baux!$A:$K,6,FALSE))</f>
        <v/>
      </c>
      <c r="I3370" s="13" t="str">
        <f>IF($C3370="","",VLOOKUP($C3370,Baux!$A:$K,7,FALSE))</f>
        <v/>
      </c>
      <c r="J3370" s="13" t="str">
        <f>IF($C3370="","",$H3370+$I3370)</f>
        <v/>
      </c>
      <c r="K3370" s="13" t="str">
        <f>IF($C3370="","",SUMIFS(Banque_Transactions!$E:$E,Banque_Transactions!$G:$G,$C3370&amp;"-"&amp;$B3370))</f>
        <v/>
      </c>
      <c r="L3370" s="13" t="str">
        <f>IF($C3370="","",$J3370-$K3370)</f>
        <v/>
      </c>
      <c r="M3370" t="str">
        <f>IF($C3370="","",IF($L3370&lt;=0,"Payé",IF($K3370=0,"Impayé","Partiel")))</f>
        <v/>
      </c>
    </row>
    <row r="3371" spans="1:13" ht="15">
      <c r="A3371" s="17"/>
      <c r="B3371" t="str">
        <f>IF($A3371="","",YEAR($A3371)*100+MONTH($A3371))</f>
        <v/>
      </c>
      <c r="D3371" t="str">
        <f>IF($C3371="","",VLOOKUP($C3371,Baux!$A:$K,2,FALSE))</f>
        <v/>
      </c>
      <c r="E3371" t="str">
        <f>IF($C3371="","",VLOOKUP(VLOOKUP($C3371,Baux!$A:$K,3,FALSE),Locataires!$A:$I,2,FALSE))</f>
        <v/>
      </c>
      <c r="F3371" t="str">
        <f>IF($C3371="","",VLOOKUP($C3371,Baux!$A:$K,8,FALSE))</f>
        <v/>
      </c>
      <c r="G3371" s="12" t="str">
        <f>IF(OR($A3371="",$F3371=""),"",DATE(YEAR($A3371),MONTH($A3371),$F3371))</f>
        <v/>
      </c>
      <c r="H3371" s="13" t="str">
        <f>IF($C3371="","",VLOOKUP($C3371,Baux!$A:$K,6,FALSE))</f>
        <v/>
      </c>
      <c r="I3371" s="13" t="str">
        <f>IF($C3371="","",VLOOKUP($C3371,Baux!$A:$K,7,FALSE))</f>
        <v/>
      </c>
      <c r="J3371" s="13" t="str">
        <f>IF($C3371="","",$H3371+$I3371)</f>
        <v/>
      </c>
      <c r="K3371" s="13" t="str">
        <f>IF($C3371="","",SUMIFS(Banque_Transactions!$E:$E,Banque_Transactions!$G:$G,$C3371&amp;"-"&amp;$B3371))</f>
        <v/>
      </c>
      <c r="L3371" s="13" t="str">
        <f>IF($C3371="","",$J3371-$K3371)</f>
        <v/>
      </c>
      <c r="M3371" t="str">
        <f>IF($C3371="","",IF($L3371&lt;=0,"Payé",IF($K3371=0,"Impayé","Partiel")))</f>
        <v/>
      </c>
    </row>
    <row r="3372" spans="1:13" ht="15">
      <c r="A3372" s="17"/>
      <c r="B3372" t="str">
        <f>IF($A3372="","",YEAR($A3372)*100+MONTH($A3372))</f>
        <v/>
      </c>
      <c r="D3372" t="str">
        <f>IF($C3372="","",VLOOKUP($C3372,Baux!$A:$K,2,FALSE))</f>
        <v/>
      </c>
      <c r="E3372" t="str">
        <f>IF($C3372="","",VLOOKUP(VLOOKUP($C3372,Baux!$A:$K,3,FALSE),Locataires!$A:$I,2,FALSE))</f>
        <v/>
      </c>
      <c r="F3372" t="str">
        <f>IF($C3372="","",VLOOKUP($C3372,Baux!$A:$K,8,FALSE))</f>
        <v/>
      </c>
      <c r="G3372" s="12" t="str">
        <f>IF(OR($A3372="",$F3372=""),"",DATE(YEAR($A3372),MONTH($A3372),$F3372))</f>
        <v/>
      </c>
      <c r="H3372" s="13" t="str">
        <f>IF($C3372="","",VLOOKUP($C3372,Baux!$A:$K,6,FALSE))</f>
        <v/>
      </c>
      <c r="I3372" s="13" t="str">
        <f>IF($C3372="","",VLOOKUP($C3372,Baux!$A:$K,7,FALSE))</f>
        <v/>
      </c>
      <c r="J3372" s="13" t="str">
        <f>IF($C3372="","",$H3372+$I3372)</f>
        <v/>
      </c>
      <c r="K3372" s="13" t="str">
        <f>IF($C3372="","",SUMIFS(Banque_Transactions!$E:$E,Banque_Transactions!$G:$G,$C3372&amp;"-"&amp;$B3372))</f>
        <v/>
      </c>
      <c r="L3372" s="13" t="str">
        <f>IF($C3372="","",$J3372-$K3372)</f>
        <v/>
      </c>
      <c r="M3372" t="str">
        <f>IF($C3372="","",IF($L3372&lt;=0,"Payé",IF($K3372=0,"Impayé","Partiel")))</f>
        <v/>
      </c>
    </row>
    <row r="3373" spans="1:13" ht="15">
      <c r="A3373" s="17"/>
      <c r="B3373" t="str">
        <f>IF($A3373="","",YEAR($A3373)*100+MONTH($A3373))</f>
        <v/>
      </c>
      <c r="D3373" t="str">
        <f>IF($C3373="","",VLOOKUP($C3373,Baux!$A:$K,2,FALSE))</f>
        <v/>
      </c>
      <c r="E3373" t="str">
        <f>IF($C3373="","",VLOOKUP(VLOOKUP($C3373,Baux!$A:$K,3,FALSE),Locataires!$A:$I,2,FALSE))</f>
        <v/>
      </c>
      <c r="F3373" t="str">
        <f>IF($C3373="","",VLOOKUP($C3373,Baux!$A:$K,8,FALSE))</f>
        <v/>
      </c>
      <c r="G3373" s="12" t="str">
        <f>IF(OR($A3373="",$F3373=""),"",DATE(YEAR($A3373),MONTH($A3373),$F3373))</f>
        <v/>
      </c>
      <c r="H3373" s="13" t="str">
        <f>IF($C3373="","",VLOOKUP($C3373,Baux!$A:$K,6,FALSE))</f>
        <v/>
      </c>
      <c r="I3373" s="13" t="str">
        <f>IF($C3373="","",VLOOKUP($C3373,Baux!$A:$K,7,FALSE))</f>
        <v/>
      </c>
      <c r="J3373" s="13" t="str">
        <f>IF($C3373="","",$H3373+$I3373)</f>
        <v/>
      </c>
      <c r="K3373" s="13" t="str">
        <f>IF($C3373="","",SUMIFS(Banque_Transactions!$E:$E,Banque_Transactions!$G:$G,$C3373&amp;"-"&amp;$B3373))</f>
        <v/>
      </c>
      <c r="L3373" s="13" t="str">
        <f>IF($C3373="","",$J3373-$K3373)</f>
        <v/>
      </c>
      <c r="M3373" t="str">
        <f>IF($C3373="","",IF($L3373&lt;=0,"Payé",IF($K3373=0,"Impayé","Partiel")))</f>
        <v/>
      </c>
    </row>
    <row r="3374" spans="1:13" ht="15">
      <c r="A3374" s="17"/>
      <c r="B3374" t="str">
        <f>IF($A3374="","",YEAR($A3374)*100+MONTH($A3374))</f>
        <v/>
      </c>
      <c r="D3374" t="str">
        <f>IF($C3374="","",VLOOKUP($C3374,Baux!$A:$K,2,FALSE))</f>
        <v/>
      </c>
      <c r="E3374" t="str">
        <f>IF($C3374="","",VLOOKUP(VLOOKUP($C3374,Baux!$A:$K,3,FALSE),Locataires!$A:$I,2,FALSE))</f>
        <v/>
      </c>
      <c r="F3374" t="str">
        <f>IF($C3374="","",VLOOKUP($C3374,Baux!$A:$K,8,FALSE))</f>
        <v/>
      </c>
      <c r="G3374" s="12" t="str">
        <f>IF(OR($A3374="",$F3374=""),"",DATE(YEAR($A3374),MONTH($A3374),$F3374))</f>
        <v/>
      </c>
      <c r="H3374" s="13" t="str">
        <f>IF($C3374="","",VLOOKUP($C3374,Baux!$A:$K,6,FALSE))</f>
        <v/>
      </c>
      <c r="I3374" s="13" t="str">
        <f>IF($C3374="","",VLOOKUP($C3374,Baux!$A:$K,7,FALSE))</f>
        <v/>
      </c>
      <c r="J3374" s="13" t="str">
        <f>IF($C3374="","",$H3374+$I3374)</f>
        <v/>
      </c>
      <c r="K3374" s="13" t="str">
        <f>IF($C3374="","",SUMIFS(Banque_Transactions!$E:$E,Banque_Transactions!$G:$G,$C3374&amp;"-"&amp;$B3374))</f>
        <v/>
      </c>
      <c r="L3374" s="13" t="str">
        <f>IF($C3374="","",$J3374-$K3374)</f>
        <v/>
      </c>
      <c r="M3374" t="str">
        <f>IF($C3374="","",IF($L3374&lt;=0,"Payé",IF($K3374=0,"Impayé","Partiel")))</f>
        <v/>
      </c>
    </row>
    <row r="3375" spans="1:13" ht="15">
      <c r="A3375" s="17"/>
      <c r="B3375" t="str">
        <f>IF($A3375="","",YEAR($A3375)*100+MONTH($A3375))</f>
        <v/>
      </c>
      <c r="D3375" t="str">
        <f>IF($C3375="","",VLOOKUP($C3375,Baux!$A:$K,2,FALSE))</f>
        <v/>
      </c>
      <c r="E3375" t="str">
        <f>IF($C3375="","",VLOOKUP(VLOOKUP($C3375,Baux!$A:$K,3,FALSE),Locataires!$A:$I,2,FALSE))</f>
        <v/>
      </c>
      <c r="F3375" t="str">
        <f>IF($C3375="","",VLOOKUP($C3375,Baux!$A:$K,8,FALSE))</f>
        <v/>
      </c>
      <c r="G3375" s="12" t="str">
        <f>IF(OR($A3375="",$F3375=""),"",DATE(YEAR($A3375),MONTH($A3375),$F3375))</f>
        <v/>
      </c>
      <c r="H3375" s="13" t="str">
        <f>IF($C3375="","",VLOOKUP($C3375,Baux!$A:$K,6,FALSE))</f>
        <v/>
      </c>
      <c r="I3375" s="13" t="str">
        <f>IF($C3375="","",VLOOKUP($C3375,Baux!$A:$K,7,FALSE))</f>
        <v/>
      </c>
      <c r="J3375" s="13" t="str">
        <f>IF($C3375="","",$H3375+$I3375)</f>
        <v/>
      </c>
      <c r="K3375" s="13" t="str">
        <f>IF($C3375="","",SUMIFS(Banque_Transactions!$E:$E,Banque_Transactions!$G:$G,$C3375&amp;"-"&amp;$B3375))</f>
        <v/>
      </c>
      <c r="L3375" s="13" t="str">
        <f>IF($C3375="","",$J3375-$K3375)</f>
        <v/>
      </c>
      <c r="M3375" t="str">
        <f>IF($C3375="","",IF($L3375&lt;=0,"Payé",IF($K3375=0,"Impayé","Partiel")))</f>
        <v/>
      </c>
    </row>
    <row r="3376" spans="1:13" ht="15">
      <c r="A3376" s="17"/>
      <c r="B3376" t="str">
        <f>IF($A3376="","",YEAR($A3376)*100+MONTH($A3376))</f>
        <v/>
      </c>
      <c r="D3376" t="str">
        <f>IF($C3376="","",VLOOKUP($C3376,Baux!$A:$K,2,FALSE))</f>
        <v/>
      </c>
      <c r="E3376" t="str">
        <f>IF($C3376="","",VLOOKUP(VLOOKUP($C3376,Baux!$A:$K,3,FALSE),Locataires!$A:$I,2,FALSE))</f>
        <v/>
      </c>
      <c r="F3376" t="str">
        <f>IF($C3376="","",VLOOKUP($C3376,Baux!$A:$K,8,FALSE))</f>
        <v/>
      </c>
      <c r="G3376" s="12" t="str">
        <f>IF(OR($A3376="",$F3376=""),"",DATE(YEAR($A3376),MONTH($A3376),$F3376))</f>
        <v/>
      </c>
      <c r="H3376" s="13" t="str">
        <f>IF($C3376="","",VLOOKUP($C3376,Baux!$A:$K,6,FALSE))</f>
        <v/>
      </c>
      <c r="I3376" s="13" t="str">
        <f>IF($C3376="","",VLOOKUP($C3376,Baux!$A:$K,7,FALSE))</f>
        <v/>
      </c>
      <c r="J3376" s="13" t="str">
        <f>IF($C3376="","",$H3376+$I3376)</f>
        <v/>
      </c>
      <c r="K3376" s="13" t="str">
        <f>IF($C3376="","",SUMIFS(Banque_Transactions!$E:$E,Banque_Transactions!$G:$G,$C3376&amp;"-"&amp;$B3376))</f>
        <v/>
      </c>
      <c r="L3376" s="13" t="str">
        <f>IF($C3376="","",$J3376-$K3376)</f>
        <v/>
      </c>
      <c r="M3376" t="str">
        <f>IF($C3376="","",IF($L3376&lt;=0,"Payé",IF($K3376=0,"Impayé","Partiel")))</f>
        <v/>
      </c>
    </row>
    <row r="3377" spans="1:13" ht="15">
      <c r="A3377" s="17"/>
      <c r="B3377" t="str">
        <f>IF($A3377="","",YEAR($A3377)*100+MONTH($A3377))</f>
        <v/>
      </c>
      <c r="D3377" t="str">
        <f>IF($C3377="","",VLOOKUP($C3377,Baux!$A:$K,2,FALSE))</f>
        <v/>
      </c>
      <c r="E3377" t="str">
        <f>IF($C3377="","",VLOOKUP(VLOOKUP($C3377,Baux!$A:$K,3,FALSE),Locataires!$A:$I,2,FALSE))</f>
        <v/>
      </c>
      <c r="F3377" t="str">
        <f>IF($C3377="","",VLOOKUP($C3377,Baux!$A:$K,8,FALSE))</f>
        <v/>
      </c>
      <c r="G3377" s="12" t="str">
        <f>IF(OR($A3377="",$F3377=""),"",DATE(YEAR($A3377),MONTH($A3377),$F3377))</f>
        <v/>
      </c>
      <c r="H3377" s="13" t="str">
        <f>IF($C3377="","",VLOOKUP($C3377,Baux!$A:$K,6,FALSE))</f>
        <v/>
      </c>
      <c r="I3377" s="13" t="str">
        <f>IF($C3377="","",VLOOKUP($C3377,Baux!$A:$K,7,FALSE))</f>
        <v/>
      </c>
      <c r="J3377" s="13" t="str">
        <f>IF($C3377="","",$H3377+$I3377)</f>
        <v/>
      </c>
      <c r="K3377" s="13" t="str">
        <f>IF($C3377="","",SUMIFS(Banque_Transactions!$E:$E,Banque_Transactions!$G:$G,$C3377&amp;"-"&amp;$B3377))</f>
        <v/>
      </c>
      <c r="L3377" s="13" t="str">
        <f>IF($C3377="","",$J3377-$K3377)</f>
        <v/>
      </c>
      <c r="M3377" t="str">
        <f>IF($C3377="","",IF($L3377&lt;=0,"Payé",IF($K3377=0,"Impayé","Partiel")))</f>
        <v/>
      </c>
    </row>
    <row r="3378" spans="1:13" ht="15">
      <c r="A3378" s="17"/>
      <c r="B3378" t="str">
        <f>IF($A3378="","",YEAR($A3378)*100+MONTH($A3378))</f>
        <v/>
      </c>
      <c r="D3378" t="str">
        <f>IF($C3378="","",VLOOKUP($C3378,Baux!$A:$K,2,FALSE))</f>
        <v/>
      </c>
      <c r="E3378" t="str">
        <f>IF($C3378="","",VLOOKUP(VLOOKUP($C3378,Baux!$A:$K,3,FALSE),Locataires!$A:$I,2,FALSE))</f>
        <v/>
      </c>
      <c r="F3378" t="str">
        <f>IF($C3378="","",VLOOKUP($C3378,Baux!$A:$K,8,FALSE))</f>
        <v/>
      </c>
      <c r="G3378" s="12" t="str">
        <f>IF(OR($A3378="",$F3378=""),"",DATE(YEAR($A3378),MONTH($A3378),$F3378))</f>
        <v/>
      </c>
      <c r="H3378" s="13" t="str">
        <f>IF($C3378="","",VLOOKUP($C3378,Baux!$A:$K,6,FALSE))</f>
        <v/>
      </c>
      <c r="I3378" s="13" t="str">
        <f>IF($C3378="","",VLOOKUP($C3378,Baux!$A:$K,7,FALSE))</f>
        <v/>
      </c>
      <c r="J3378" s="13" t="str">
        <f>IF($C3378="","",$H3378+$I3378)</f>
        <v/>
      </c>
      <c r="K3378" s="13" t="str">
        <f>IF($C3378="","",SUMIFS(Banque_Transactions!$E:$E,Banque_Transactions!$G:$G,$C3378&amp;"-"&amp;$B3378))</f>
        <v/>
      </c>
      <c r="L3378" s="13" t="str">
        <f>IF($C3378="","",$J3378-$K3378)</f>
        <v/>
      </c>
      <c r="M3378" t="str">
        <f>IF($C3378="","",IF($L3378&lt;=0,"Payé",IF($K3378=0,"Impayé","Partiel")))</f>
        <v/>
      </c>
    </row>
    <row r="3379" spans="1:13" ht="15">
      <c r="A3379" s="17"/>
      <c r="B3379" t="str">
        <f>IF($A3379="","",YEAR($A3379)*100+MONTH($A3379))</f>
        <v/>
      </c>
      <c r="D3379" t="str">
        <f>IF($C3379="","",VLOOKUP($C3379,Baux!$A:$K,2,FALSE))</f>
        <v/>
      </c>
      <c r="E3379" t="str">
        <f>IF($C3379="","",VLOOKUP(VLOOKUP($C3379,Baux!$A:$K,3,FALSE),Locataires!$A:$I,2,FALSE))</f>
        <v/>
      </c>
      <c r="F3379" t="str">
        <f>IF($C3379="","",VLOOKUP($C3379,Baux!$A:$K,8,FALSE))</f>
        <v/>
      </c>
      <c r="G3379" s="12" t="str">
        <f>IF(OR($A3379="",$F3379=""),"",DATE(YEAR($A3379),MONTH($A3379),$F3379))</f>
        <v/>
      </c>
      <c r="H3379" s="13" t="str">
        <f>IF($C3379="","",VLOOKUP($C3379,Baux!$A:$K,6,FALSE))</f>
        <v/>
      </c>
      <c r="I3379" s="13" t="str">
        <f>IF($C3379="","",VLOOKUP($C3379,Baux!$A:$K,7,FALSE))</f>
        <v/>
      </c>
      <c r="J3379" s="13" t="str">
        <f>IF($C3379="","",$H3379+$I3379)</f>
        <v/>
      </c>
      <c r="K3379" s="13" t="str">
        <f>IF($C3379="","",SUMIFS(Banque_Transactions!$E:$E,Banque_Transactions!$G:$G,$C3379&amp;"-"&amp;$B3379))</f>
        <v/>
      </c>
      <c r="L3379" s="13" t="str">
        <f>IF($C3379="","",$J3379-$K3379)</f>
        <v/>
      </c>
      <c r="M3379" t="str">
        <f>IF($C3379="","",IF($L3379&lt;=0,"Payé",IF($K3379=0,"Impayé","Partiel")))</f>
        <v/>
      </c>
    </row>
    <row r="3380" spans="1:13" ht="15">
      <c r="A3380" s="17"/>
      <c r="B3380" t="str">
        <f>IF($A3380="","",YEAR($A3380)*100+MONTH($A3380))</f>
        <v/>
      </c>
      <c r="D3380" t="str">
        <f>IF($C3380="","",VLOOKUP($C3380,Baux!$A:$K,2,FALSE))</f>
        <v/>
      </c>
      <c r="E3380" t="str">
        <f>IF($C3380="","",VLOOKUP(VLOOKUP($C3380,Baux!$A:$K,3,FALSE),Locataires!$A:$I,2,FALSE))</f>
        <v/>
      </c>
      <c r="F3380" t="str">
        <f>IF($C3380="","",VLOOKUP($C3380,Baux!$A:$K,8,FALSE))</f>
        <v/>
      </c>
      <c r="G3380" s="12" t="str">
        <f>IF(OR($A3380="",$F3380=""),"",DATE(YEAR($A3380),MONTH($A3380),$F3380))</f>
        <v/>
      </c>
      <c r="H3380" s="13" t="str">
        <f>IF($C3380="","",VLOOKUP($C3380,Baux!$A:$K,6,FALSE))</f>
        <v/>
      </c>
      <c r="I3380" s="13" t="str">
        <f>IF($C3380="","",VLOOKUP($C3380,Baux!$A:$K,7,FALSE))</f>
        <v/>
      </c>
      <c r="J3380" s="13" t="str">
        <f>IF($C3380="","",$H3380+$I3380)</f>
        <v/>
      </c>
      <c r="K3380" s="13" t="str">
        <f>IF($C3380="","",SUMIFS(Banque_Transactions!$E:$E,Banque_Transactions!$G:$G,$C3380&amp;"-"&amp;$B3380))</f>
        <v/>
      </c>
      <c r="L3380" s="13" t="str">
        <f>IF($C3380="","",$J3380-$K3380)</f>
        <v/>
      </c>
      <c r="M3380" t="str">
        <f>IF($C3380="","",IF($L3380&lt;=0,"Payé",IF($K3380=0,"Impayé","Partiel")))</f>
        <v/>
      </c>
    </row>
    <row r="3381" spans="1:13" ht="15">
      <c r="A3381" s="17"/>
      <c r="B3381" t="str">
        <f>IF($A3381="","",YEAR($A3381)*100+MONTH($A3381))</f>
        <v/>
      </c>
      <c r="D3381" t="str">
        <f>IF($C3381="","",VLOOKUP($C3381,Baux!$A:$K,2,FALSE))</f>
        <v/>
      </c>
      <c r="E3381" t="str">
        <f>IF($C3381="","",VLOOKUP(VLOOKUP($C3381,Baux!$A:$K,3,FALSE),Locataires!$A:$I,2,FALSE))</f>
        <v/>
      </c>
      <c r="F3381" t="str">
        <f>IF($C3381="","",VLOOKUP($C3381,Baux!$A:$K,8,FALSE))</f>
        <v/>
      </c>
      <c r="G3381" s="12" t="str">
        <f>IF(OR($A3381="",$F3381=""),"",DATE(YEAR($A3381),MONTH($A3381),$F3381))</f>
        <v/>
      </c>
      <c r="H3381" s="13" t="str">
        <f>IF($C3381="","",VLOOKUP($C3381,Baux!$A:$K,6,FALSE))</f>
        <v/>
      </c>
      <c r="I3381" s="13" t="str">
        <f>IF($C3381="","",VLOOKUP($C3381,Baux!$A:$K,7,FALSE))</f>
        <v/>
      </c>
      <c r="J3381" s="13" t="str">
        <f>IF($C3381="","",$H3381+$I3381)</f>
        <v/>
      </c>
      <c r="K3381" s="13" t="str">
        <f>IF($C3381="","",SUMIFS(Banque_Transactions!$E:$E,Banque_Transactions!$G:$G,$C3381&amp;"-"&amp;$B3381))</f>
        <v/>
      </c>
      <c r="L3381" s="13" t="str">
        <f>IF($C3381="","",$J3381-$K3381)</f>
        <v/>
      </c>
      <c r="M3381" t="str">
        <f>IF($C3381="","",IF($L3381&lt;=0,"Payé",IF($K3381=0,"Impayé","Partiel")))</f>
        <v/>
      </c>
    </row>
    <row r="3382" spans="1:13" ht="15">
      <c r="A3382" s="17"/>
      <c r="B3382" t="str">
        <f>IF($A3382="","",YEAR($A3382)*100+MONTH($A3382))</f>
        <v/>
      </c>
      <c r="D3382" t="str">
        <f>IF($C3382="","",VLOOKUP($C3382,Baux!$A:$K,2,FALSE))</f>
        <v/>
      </c>
      <c r="E3382" t="str">
        <f>IF($C3382="","",VLOOKUP(VLOOKUP($C3382,Baux!$A:$K,3,FALSE),Locataires!$A:$I,2,FALSE))</f>
        <v/>
      </c>
      <c r="F3382" t="str">
        <f>IF($C3382="","",VLOOKUP($C3382,Baux!$A:$K,8,FALSE))</f>
        <v/>
      </c>
      <c r="G3382" s="12" t="str">
        <f>IF(OR($A3382="",$F3382=""),"",DATE(YEAR($A3382),MONTH($A3382),$F3382))</f>
        <v/>
      </c>
      <c r="H3382" s="13" t="str">
        <f>IF($C3382="","",VLOOKUP($C3382,Baux!$A:$K,6,FALSE))</f>
        <v/>
      </c>
      <c r="I3382" s="13" t="str">
        <f>IF($C3382="","",VLOOKUP($C3382,Baux!$A:$K,7,FALSE))</f>
        <v/>
      </c>
      <c r="J3382" s="13" t="str">
        <f>IF($C3382="","",$H3382+$I3382)</f>
        <v/>
      </c>
      <c r="K3382" s="13" t="str">
        <f>IF($C3382="","",SUMIFS(Banque_Transactions!$E:$E,Banque_Transactions!$G:$G,$C3382&amp;"-"&amp;$B3382))</f>
        <v/>
      </c>
      <c r="L3382" s="13" t="str">
        <f>IF($C3382="","",$J3382-$K3382)</f>
        <v/>
      </c>
      <c r="M3382" t="str">
        <f>IF($C3382="","",IF($L3382&lt;=0,"Payé",IF($K3382=0,"Impayé","Partiel")))</f>
        <v/>
      </c>
    </row>
    <row r="3383" spans="1:13" ht="15">
      <c r="A3383" s="17"/>
      <c r="B3383" t="str">
        <f>IF($A3383="","",YEAR($A3383)*100+MONTH($A3383))</f>
        <v/>
      </c>
      <c r="D3383" t="str">
        <f>IF($C3383="","",VLOOKUP($C3383,Baux!$A:$K,2,FALSE))</f>
        <v/>
      </c>
      <c r="E3383" t="str">
        <f>IF($C3383="","",VLOOKUP(VLOOKUP($C3383,Baux!$A:$K,3,FALSE),Locataires!$A:$I,2,FALSE))</f>
        <v/>
      </c>
      <c r="F3383" t="str">
        <f>IF($C3383="","",VLOOKUP($C3383,Baux!$A:$K,8,FALSE))</f>
        <v/>
      </c>
      <c r="G3383" s="12" t="str">
        <f>IF(OR($A3383="",$F3383=""),"",DATE(YEAR($A3383),MONTH($A3383),$F3383))</f>
        <v/>
      </c>
      <c r="H3383" s="13" t="str">
        <f>IF($C3383="","",VLOOKUP($C3383,Baux!$A:$K,6,FALSE))</f>
        <v/>
      </c>
      <c r="I3383" s="13" t="str">
        <f>IF($C3383="","",VLOOKUP($C3383,Baux!$A:$K,7,FALSE))</f>
        <v/>
      </c>
      <c r="J3383" s="13" t="str">
        <f>IF($C3383="","",$H3383+$I3383)</f>
        <v/>
      </c>
      <c r="K3383" s="13" t="str">
        <f>IF($C3383="","",SUMIFS(Banque_Transactions!$E:$E,Banque_Transactions!$G:$G,$C3383&amp;"-"&amp;$B3383))</f>
        <v/>
      </c>
      <c r="L3383" s="13" t="str">
        <f>IF($C3383="","",$J3383-$K3383)</f>
        <v/>
      </c>
      <c r="M3383" t="str">
        <f>IF($C3383="","",IF($L3383&lt;=0,"Payé",IF($K3383=0,"Impayé","Partiel")))</f>
        <v/>
      </c>
    </row>
    <row r="3384" spans="1:13" ht="15">
      <c r="A3384" s="17"/>
      <c r="B3384" t="str">
        <f>IF($A3384="","",YEAR($A3384)*100+MONTH($A3384))</f>
        <v/>
      </c>
      <c r="D3384" t="str">
        <f>IF($C3384="","",VLOOKUP($C3384,Baux!$A:$K,2,FALSE))</f>
        <v/>
      </c>
      <c r="E3384" t="str">
        <f>IF($C3384="","",VLOOKUP(VLOOKUP($C3384,Baux!$A:$K,3,FALSE),Locataires!$A:$I,2,FALSE))</f>
        <v/>
      </c>
      <c r="F3384" t="str">
        <f>IF($C3384="","",VLOOKUP($C3384,Baux!$A:$K,8,FALSE))</f>
        <v/>
      </c>
      <c r="G3384" s="12" t="str">
        <f>IF(OR($A3384="",$F3384=""),"",DATE(YEAR($A3384),MONTH($A3384),$F3384))</f>
        <v/>
      </c>
      <c r="H3384" s="13" t="str">
        <f>IF($C3384="","",VLOOKUP($C3384,Baux!$A:$K,6,FALSE))</f>
        <v/>
      </c>
      <c r="I3384" s="13" t="str">
        <f>IF($C3384="","",VLOOKUP($C3384,Baux!$A:$K,7,FALSE))</f>
        <v/>
      </c>
      <c r="J3384" s="13" t="str">
        <f>IF($C3384="","",$H3384+$I3384)</f>
        <v/>
      </c>
      <c r="K3384" s="13" t="str">
        <f>IF($C3384="","",SUMIFS(Banque_Transactions!$E:$E,Banque_Transactions!$G:$G,$C3384&amp;"-"&amp;$B3384))</f>
        <v/>
      </c>
      <c r="L3384" s="13" t="str">
        <f>IF($C3384="","",$J3384-$K3384)</f>
        <v/>
      </c>
      <c r="M3384" t="str">
        <f>IF($C3384="","",IF($L3384&lt;=0,"Payé",IF($K3384=0,"Impayé","Partiel")))</f>
        <v/>
      </c>
    </row>
    <row r="3385" spans="1:13" ht="15">
      <c r="A3385" s="17"/>
      <c r="B3385" t="str">
        <f>IF($A3385="","",YEAR($A3385)*100+MONTH($A3385))</f>
        <v/>
      </c>
      <c r="D3385" t="str">
        <f>IF($C3385="","",VLOOKUP($C3385,Baux!$A:$K,2,FALSE))</f>
        <v/>
      </c>
      <c r="E3385" t="str">
        <f>IF($C3385="","",VLOOKUP(VLOOKUP($C3385,Baux!$A:$K,3,FALSE),Locataires!$A:$I,2,FALSE))</f>
        <v/>
      </c>
      <c r="F3385" t="str">
        <f>IF($C3385="","",VLOOKUP($C3385,Baux!$A:$K,8,FALSE))</f>
        <v/>
      </c>
      <c r="G3385" s="12" t="str">
        <f>IF(OR($A3385="",$F3385=""),"",DATE(YEAR($A3385),MONTH($A3385),$F3385))</f>
        <v/>
      </c>
      <c r="H3385" s="13" t="str">
        <f>IF($C3385="","",VLOOKUP($C3385,Baux!$A:$K,6,FALSE))</f>
        <v/>
      </c>
      <c r="I3385" s="13" t="str">
        <f>IF($C3385="","",VLOOKUP($C3385,Baux!$A:$K,7,FALSE))</f>
        <v/>
      </c>
      <c r="J3385" s="13" t="str">
        <f>IF($C3385="","",$H3385+$I3385)</f>
        <v/>
      </c>
      <c r="K3385" s="13" t="str">
        <f>IF($C3385="","",SUMIFS(Banque_Transactions!$E:$E,Banque_Transactions!$G:$G,$C3385&amp;"-"&amp;$B3385))</f>
        <v/>
      </c>
      <c r="L3385" s="13" t="str">
        <f>IF($C3385="","",$J3385-$K3385)</f>
        <v/>
      </c>
      <c r="M3385" t="str">
        <f>IF($C3385="","",IF($L3385&lt;=0,"Payé",IF($K3385=0,"Impayé","Partiel")))</f>
        <v/>
      </c>
    </row>
    <row r="3386" spans="1:13" ht="15">
      <c r="A3386" s="17"/>
      <c r="B3386" t="str">
        <f>IF($A3386="","",YEAR($A3386)*100+MONTH($A3386))</f>
        <v/>
      </c>
      <c r="D3386" t="str">
        <f>IF($C3386="","",VLOOKUP($C3386,Baux!$A:$K,2,FALSE))</f>
        <v/>
      </c>
      <c r="E3386" t="str">
        <f>IF($C3386="","",VLOOKUP(VLOOKUP($C3386,Baux!$A:$K,3,FALSE),Locataires!$A:$I,2,FALSE))</f>
        <v/>
      </c>
      <c r="F3386" t="str">
        <f>IF($C3386="","",VLOOKUP($C3386,Baux!$A:$K,8,FALSE))</f>
        <v/>
      </c>
      <c r="G3386" s="12" t="str">
        <f>IF(OR($A3386="",$F3386=""),"",DATE(YEAR($A3386),MONTH($A3386),$F3386))</f>
        <v/>
      </c>
      <c r="H3386" s="13" t="str">
        <f>IF($C3386="","",VLOOKUP($C3386,Baux!$A:$K,6,FALSE))</f>
        <v/>
      </c>
      <c r="I3386" s="13" t="str">
        <f>IF($C3386="","",VLOOKUP($C3386,Baux!$A:$K,7,FALSE))</f>
        <v/>
      </c>
      <c r="J3386" s="13" t="str">
        <f>IF($C3386="","",$H3386+$I3386)</f>
        <v/>
      </c>
      <c r="K3386" s="13" t="str">
        <f>IF($C3386="","",SUMIFS(Banque_Transactions!$E:$E,Banque_Transactions!$G:$G,$C3386&amp;"-"&amp;$B3386))</f>
        <v/>
      </c>
      <c r="L3386" s="13" t="str">
        <f>IF($C3386="","",$J3386-$K3386)</f>
        <v/>
      </c>
      <c r="M3386" t="str">
        <f>IF($C3386="","",IF($L3386&lt;=0,"Payé",IF($K3386=0,"Impayé","Partiel")))</f>
        <v/>
      </c>
    </row>
    <row r="3387" spans="1:13" ht="15">
      <c r="A3387" s="17"/>
      <c r="B3387" t="str">
        <f>IF($A3387="","",YEAR($A3387)*100+MONTH($A3387))</f>
        <v/>
      </c>
      <c r="D3387" t="str">
        <f>IF($C3387="","",VLOOKUP($C3387,Baux!$A:$K,2,FALSE))</f>
        <v/>
      </c>
      <c r="E3387" t="str">
        <f>IF($C3387="","",VLOOKUP(VLOOKUP($C3387,Baux!$A:$K,3,FALSE),Locataires!$A:$I,2,FALSE))</f>
        <v/>
      </c>
      <c r="F3387" t="str">
        <f>IF($C3387="","",VLOOKUP($C3387,Baux!$A:$K,8,FALSE))</f>
        <v/>
      </c>
      <c r="G3387" s="12" t="str">
        <f>IF(OR($A3387="",$F3387=""),"",DATE(YEAR($A3387),MONTH($A3387),$F3387))</f>
        <v/>
      </c>
      <c r="H3387" s="13" t="str">
        <f>IF($C3387="","",VLOOKUP($C3387,Baux!$A:$K,6,FALSE))</f>
        <v/>
      </c>
      <c r="I3387" s="13" t="str">
        <f>IF($C3387="","",VLOOKUP($C3387,Baux!$A:$K,7,FALSE))</f>
        <v/>
      </c>
      <c r="J3387" s="13" t="str">
        <f>IF($C3387="","",$H3387+$I3387)</f>
        <v/>
      </c>
      <c r="K3387" s="13" t="str">
        <f>IF($C3387="","",SUMIFS(Banque_Transactions!$E:$E,Banque_Transactions!$G:$G,$C3387&amp;"-"&amp;$B3387))</f>
        <v/>
      </c>
      <c r="L3387" s="13" t="str">
        <f>IF($C3387="","",$J3387-$K3387)</f>
        <v/>
      </c>
      <c r="M3387" t="str">
        <f>IF($C3387="","",IF($L3387&lt;=0,"Payé",IF($K3387=0,"Impayé","Partiel")))</f>
        <v/>
      </c>
    </row>
    <row r="3388" spans="1:13" ht="15">
      <c r="A3388" s="17"/>
      <c r="B3388" t="str">
        <f>IF($A3388="","",YEAR($A3388)*100+MONTH($A3388))</f>
        <v/>
      </c>
      <c r="D3388" t="str">
        <f>IF($C3388="","",VLOOKUP($C3388,Baux!$A:$K,2,FALSE))</f>
        <v/>
      </c>
      <c r="E3388" t="str">
        <f>IF($C3388="","",VLOOKUP(VLOOKUP($C3388,Baux!$A:$K,3,FALSE),Locataires!$A:$I,2,FALSE))</f>
        <v/>
      </c>
      <c r="F3388" t="str">
        <f>IF($C3388="","",VLOOKUP($C3388,Baux!$A:$K,8,FALSE))</f>
        <v/>
      </c>
      <c r="G3388" s="12" t="str">
        <f>IF(OR($A3388="",$F3388=""),"",DATE(YEAR($A3388),MONTH($A3388),$F3388))</f>
        <v/>
      </c>
      <c r="H3388" s="13" t="str">
        <f>IF($C3388="","",VLOOKUP($C3388,Baux!$A:$K,6,FALSE))</f>
        <v/>
      </c>
      <c r="I3388" s="13" t="str">
        <f>IF($C3388="","",VLOOKUP($C3388,Baux!$A:$K,7,FALSE))</f>
        <v/>
      </c>
      <c r="J3388" s="13" t="str">
        <f>IF($C3388="","",$H3388+$I3388)</f>
        <v/>
      </c>
      <c r="K3388" s="13" t="str">
        <f>IF($C3388="","",SUMIFS(Banque_Transactions!$E:$E,Banque_Transactions!$G:$G,$C3388&amp;"-"&amp;$B3388))</f>
        <v/>
      </c>
      <c r="L3388" s="13" t="str">
        <f>IF($C3388="","",$J3388-$K3388)</f>
        <v/>
      </c>
      <c r="M3388" t="str">
        <f>IF($C3388="","",IF($L3388&lt;=0,"Payé",IF($K3388=0,"Impayé","Partiel")))</f>
        <v/>
      </c>
    </row>
    <row r="3389" spans="1:13" ht="15">
      <c r="A3389" s="17"/>
      <c r="B3389" t="str">
        <f>IF($A3389="","",YEAR($A3389)*100+MONTH($A3389))</f>
        <v/>
      </c>
      <c r="D3389" t="str">
        <f>IF($C3389="","",VLOOKUP($C3389,Baux!$A:$K,2,FALSE))</f>
        <v/>
      </c>
      <c r="E3389" t="str">
        <f>IF($C3389="","",VLOOKUP(VLOOKUP($C3389,Baux!$A:$K,3,FALSE),Locataires!$A:$I,2,FALSE))</f>
        <v/>
      </c>
      <c r="F3389" t="str">
        <f>IF($C3389="","",VLOOKUP($C3389,Baux!$A:$K,8,FALSE))</f>
        <v/>
      </c>
      <c r="G3389" s="12" t="str">
        <f>IF(OR($A3389="",$F3389=""),"",DATE(YEAR($A3389),MONTH($A3389),$F3389))</f>
        <v/>
      </c>
      <c r="H3389" s="13" t="str">
        <f>IF($C3389="","",VLOOKUP($C3389,Baux!$A:$K,6,FALSE))</f>
        <v/>
      </c>
      <c r="I3389" s="13" t="str">
        <f>IF($C3389="","",VLOOKUP($C3389,Baux!$A:$K,7,FALSE))</f>
        <v/>
      </c>
      <c r="J3389" s="13" t="str">
        <f>IF($C3389="","",$H3389+$I3389)</f>
        <v/>
      </c>
      <c r="K3389" s="13" t="str">
        <f>IF($C3389="","",SUMIFS(Banque_Transactions!$E:$E,Banque_Transactions!$G:$G,$C3389&amp;"-"&amp;$B3389))</f>
        <v/>
      </c>
      <c r="L3389" s="13" t="str">
        <f>IF($C3389="","",$J3389-$K3389)</f>
        <v/>
      </c>
      <c r="M3389" t="str">
        <f>IF($C3389="","",IF($L3389&lt;=0,"Payé",IF($K3389=0,"Impayé","Partiel")))</f>
        <v/>
      </c>
    </row>
    <row r="3390" spans="1:13" ht="15">
      <c r="A3390" s="17"/>
      <c r="B3390" t="str">
        <f>IF($A3390="","",YEAR($A3390)*100+MONTH($A3390))</f>
        <v/>
      </c>
      <c r="D3390" t="str">
        <f>IF($C3390="","",VLOOKUP($C3390,Baux!$A:$K,2,FALSE))</f>
        <v/>
      </c>
      <c r="E3390" t="str">
        <f>IF($C3390="","",VLOOKUP(VLOOKUP($C3390,Baux!$A:$K,3,FALSE),Locataires!$A:$I,2,FALSE))</f>
        <v/>
      </c>
      <c r="F3390" t="str">
        <f>IF($C3390="","",VLOOKUP($C3390,Baux!$A:$K,8,FALSE))</f>
        <v/>
      </c>
      <c r="G3390" s="12" t="str">
        <f>IF(OR($A3390="",$F3390=""),"",DATE(YEAR($A3390),MONTH($A3390),$F3390))</f>
        <v/>
      </c>
      <c r="H3390" s="13" t="str">
        <f>IF($C3390="","",VLOOKUP($C3390,Baux!$A:$K,6,FALSE))</f>
        <v/>
      </c>
      <c r="I3390" s="13" t="str">
        <f>IF($C3390="","",VLOOKUP($C3390,Baux!$A:$K,7,FALSE))</f>
        <v/>
      </c>
      <c r="J3390" s="13" t="str">
        <f>IF($C3390="","",$H3390+$I3390)</f>
        <v/>
      </c>
      <c r="K3390" s="13" t="str">
        <f>IF($C3390="","",SUMIFS(Banque_Transactions!$E:$E,Banque_Transactions!$G:$G,$C3390&amp;"-"&amp;$B3390))</f>
        <v/>
      </c>
      <c r="L3390" s="13" t="str">
        <f>IF($C3390="","",$J3390-$K3390)</f>
        <v/>
      </c>
      <c r="M3390" t="str">
        <f>IF($C3390="","",IF($L3390&lt;=0,"Payé",IF($K3390=0,"Impayé","Partiel")))</f>
        <v/>
      </c>
    </row>
    <row r="3391" spans="1:13" ht="15">
      <c r="A3391" s="17"/>
      <c r="B3391" t="str">
        <f>IF($A3391="","",YEAR($A3391)*100+MONTH($A3391))</f>
        <v/>
      </c>
      <c r="D3391" t="str">
        <f>IF($C3391="","",VLOOKUP($C3391,Baux!$A:$K,2,FALSE))</f>
        <v/>
      </c>
      <c r="E3391" t="str">
        <f>IF($C3391="","",VLOOKUP(VLOOKUP($C3391,Baux!$A:$K,3,FALSE),Locataires!$A:$I,2,FALSE))</f>
        <v/>
      </c>
      <c r="F3391" t="str">
        <f>IF($C3391="","",VLOOKUP($C3391,Baux!$A:$K,8,FALSE))</f>
        <v/>
      </c>
      <c r="G3391" s="12" t="str">
        <f>IF(OR($A3391="",$F3391=""),"",DATE(YEAR($A3391),MONTH($A3391),$F3391))</f>
        <v/>
      </c>
      <c r="H3391" s="13" t="str">
        <f>IF($C3391="","",VLOOKUP($C3391,Baux!$A:$K,6,FALSE))</f>
        <v/>
      </c>
      <c r="I3391" s="13" t="str">
        <f>IF($C3391="","",VLOOKUP($C3391,Baux!$A:$K,7,FALSE))</f>
        <v/>
      </c>
      <c r="J3391" s="13" t="str">
        <f>IF($C3391="","",$H3391+$I3391)</f>
        <v/>
      </c>
      <c r="K3391" s="13" t="str">
        <f>IF($C3391="","",SUMIFS(Banque_Transactions!$E:$E,Banque_Transactions!$G:$G,$C3391&amp;"-"&amp;$B3391))</f>
        <v/>
      </c>
      <c r="L3391" s="13" t="str">
        <f>IF($C3391="","",$J3391-$K3391)</f>
        <v/>
      </c>
      <c r="M3391" t="str">
        <f>IF($C3391="","",IF($L3391&lt;=0,"Payé",IF($K3391=0,"Impayé","Partiel")))</f>
        <v/>
      </c>
    </row>
    <row r="3392" spans="1:13" ht="15">
      <c r="A3392" s="17"/>
      <c r="B3392" t="str">
        <f>IF($A3392="","",YEAR($A3392)*100+MONTH($A3392))</f>
        <v/>
      </c>
      <c r="D3392" t="str">
        <f>IF($C3392="","",VLOOKUP($C3392,Baux!$A:$K,2,FALSE))</f>
        <v/>
      </c>
      <c r="E3392" t="str">
        <f>IF($C3392="","",VLOOKUP(VLOOKUP($C3392,Baux!$A:$K,3,FALSE),Locataires!$A:$I,2,FALSE))</f>
        <v/>
      </c>
      <c r="F3392" t="str">
        <f>IF($C3392="","",VLOOKUP($C3392,Baux!$A:$K,8,FALSE))</f>
        <v/>
      </c>
      <c r="G3392" s="12" t="str">
        <f>IF(OR($A3392="",$F3392=""),"",DATE(YEAR($A3392),MONTH($A3392),$F3392))</f>
        <v/>
      </c>
      <c r="H3392" s="13" t="str">
        <f>IF($C3392="","",VLOOKUP($C3392,Baux!$A:$K,6,FALSE))</f>
        <v/>
      </c>
      <c r="I3392" s="13" t="str">
        <f>IF($C3392="","",VLOOKUP($C3392,Baux!$A:$K,7,FALSE))</f>
        <v/>
      </c>
      <c r="J3392" s="13" t="str">
        <f>IF($C3392="","",$H3392+$I3392)</f>
        <v/>
      </c>
      <c r="K3392" s="13" t="str">
        <f>IF($C3392="","",SUMIFS(Banque_Transactions!$E:$E,Banque_Transactions!$G:$G,$C3392&amp;"-"&amp;$B3392))</f>
        <v/>
      </c>
      <c r="L3392" s="13" t="str">
        <f>IF($C3392="","",$J3392-$K3392)</f>
        <v/>
      </c>
      <c r="M3392" t="str">
        <f>IF($C3392="","",IF($L3392&lt;=0,"Payé",IF($K3392=0,"Impayé","Partiel")))</f>
        <v/>
      </c>
    </row>
    <row r="3393" spans="1:13" ht="15">
      <c r="A3393" s="17"/>
      <c r="B3393" t="str">
        <f>IF($A3393="","",YEAR($A3393)*100+MONTH($A3393))</f>
        <v/>
      </c>
      <c r="D3393" t="str">
        <f>IF($C3393="","",VLOOKUP($C3393,Baux!$A:$K,2,FALSE))</f>
        <v/>
      </c>
      <c r="E3393" t="str">
        <f>IF($C3393="","",VLOOKUP(VLOOKUP($C3393,Baux!$A:$K,3,FALSE),Locataires!$A:$I,2,FALSE))</f>
        <v/>
      </c>
      <c r="F3393" t="str">
        <f>IF($C3393="","",VLOOKUP($C3393,Baux!$A:$K,8,FALSE))</f>
        <v/>
      </c>
      <c r="G3393" s="12" t="str">
        <f>IF(OR($A3393="",$F3393=""),"",DATE(YEAR($A3393),MONTH($A3393),$F3393))</f>
        <v/>
      </c>
      <c r="H3393" s="13" t="str">
        <f>IF($C3393="","",VLOOKUP($C3393,Baux!$A:$K,6,FALSE))</f>
        <v/>
      </c>
      <c r="I3393" s="13" t="str">
        <f>IF($C3393="","",VLOOKUP($C3393,Baux!$A:$K,7,FALSE))</f>
        <v/>
      </c>
      <c r="J3393" s="13" t="str">
        <f>IF($C3393="","",$H3393+$I3393)</f>
        <v/>
      </c>
      <c r="K3393" s="13" t="str">
        <f>IF($C3393="","",SUMIFS(Banque_Transactions!$E:$E,Banque_Transactions!$G:$G,$C3393&amp;"-"&amp;$B3393))</f>
        <v/>
      </c>
      <c r="L3393" s="13" t="str">
        <f>IF($C3393="","",$J3393-$K3393)</f>
        <v/>
      </c>
      <c r="M3393" t="str">
        <f>IF($C3393="","",IF($L3393&lt;=0,"Payé",IF($K3393=0,"Impayé","Partiel")))</f>
        <v/>
      </c>
    </row>
    <row r="3394" spans="1:13" ht="15">
      <c r="A3394" s="17"/>
      <c r="B3394" t="str">
        <f>IF($A3394="","",YEAR($A3394)*100+MONTH($A3394))</f>
        <v/>
      </c>
      <c r="D3394" t="str">
        <f>IF($C3394="","",VLOOKUP($C3394,Baux!$A:$K,2,FALSE))</f>
        <v/>
      </c>
      <c r="E3394" t="str">
        <f>IF($C3394="","",VLOOKUP(VLOOKUP($C3394,Baux!$A:$K,3,FALSE),Locataires!$A:$I,2,FALSE))</f>
        <v/>
      </c>
      <c r="F3394" t="str">
        <f>IF($C3394="","",VLOOKUP($C3394,Baux!$A:$K,8,FALSE))</f>
        <v/>
      </c>
      <c r="G3394" s="12" t="str">
        <f>IF(OR($A3394="",$F3394=""),"",DATE(YEAR($A3394),MONTH($A3394),$F3394))</f>
        <v/>
      </c>
      <c r="H3394" s="13" t="str">
        <f>IF($C3394="","",VLOOKUP($C3394,Baux!$A:$K,6,FALSE))</f>
        <v/>
      </c>
      <c r="I3394" s="13" t="str">
        <f>IF($C3394="","",VLOOKUP($C3394,Baux!$A:$K,7,FALSE))</f>
        <v/>
      </c>
      <c r="J3394" s="13" t="str">
        <f>IF($C3394="","",$H3394+$I3394)</f>
        <v/>
      </c>
      <c r="K3394" s="13" t="str">
        <f>IF($C3394="","",SUMIFS(Banque_Transactions!$E:$E,Banque_Transactions!$G:$G,$C3394&amp;"-"&amp;$B3394))</f>
        <v/>
      </c>
      <c r="L3394" s="13" t="str">
        <f>IF($C3394="","",$J3394-$K3394)</f>
        <v/>
      </c>
      <c r="M3394" t="str">
        <f>IF($C3394="","",IF($L3394&lt;=0,"Payé",IF($K3394=0,"Impayé","Partiel")))</f>
        <v/>
      </c>
    </row>
    <row r="3395" spans="1:13" ht="15">
      <c r="A3395" s="17"/>
      <c r="B3395" t="str">
        <f>IF($A3395="","",YEAR($A3395)*100+MONTH($A3395))</f>
        <v/>
      </c>
      <c r="D3395" t="str">
        <f>IF($C3395="","",VLOOKUP($C3395,Baux!$A:$K,2,FALSE))</f>
        <v/>
      </c>
      <c r="E3395" t="str">
        <f>IF($C3395="","",VLOOKUP(VLOOKUP($C3395,Baux!$A:$K,3,FALSE),Locataires!$A:$I,2,FALSE))</f>
        <v/>
      </c>
      <c r="F3395" t="str">
        <f>IF($C3395="","",VLOOKUP($C3395,Baux!$A:$K,8,FALSE))</f>
        <v/>
      </c>
      <c r="G3395" s="12" t="str">
        <f>IF(OR($A3395="",$F3395=""),"",DATE(YEAR($A3395),MONTH($A3395),$F3395))</f>
        <v/>
      </c>
      <c r="H3395" s="13" t="str">
        <f>IF($C3395="","",VLOOKUP($C3395,Baux!$A:$K,6,FALSE))</f>
        <v/>
      </c>
      <c r="I3395" s="13" t="str">
        <f>IF($C3395="","",VLOOKUP($C3395,Baux!$A:$K,7,FALSE))</f>
        <v/>
      </c>
      <c r="J3395" s="13" t="str">
        <f>IF($C3395="","",$H3395+$I3395)</f>
        <v/>
      </c>
      <c r="K3395" s="13" t="str">
        <f>IF($C3395="","",SUMIFS(Banque_Transactions!$E:$E,Banque_Transactions!$G:$G,$C3395&amp;"-"&amp;$B3395))</f>
        <v/>
      </c>
      <c r="L3395" s="13" t="str">
        <f>IF($C3395="","",$J3395-$K3395)</f>
        <v/>
      </c>
      <c r="M3395" t="str">
        <f>IF($C3395="","",IF($L3395&lt;=0,"Payé",IF($K3395=0,"Impayé","Partiel")))</f>
        <v/>
      </c>
    </row>
    <row r="3396" spans="1:13" ht="15">
      <c r="A3396" s="17"/>
      <c r="B3396" t="str">
        <f>IF($A3396="","",YEAR($A3396)*100+MONTH($A3396))</f>
        <v/>
      </c>
      <c r="D3396" t="str">
        <f>IF($C3396="","",VLOOKUP($C3396,Baux!$A:$K,2,FALSE))</f>
        <v/>
      </c>
      <c r="E3396" t="str">
        <f>IF($C3396="","",VLOOKUP(VLOOKUP($C3396,Baux!$A:$K,3,FALSE),Locataires!$A:$I,2,FALSE))</f>
        <v/>
      </c>
      <c r="F3396" t="str">
        <f>IF($C3396="","",VLOOKUP($C3396,Baux!$A:$K,8,FALSE))</f>
        <v/>
      </c>
      <c r="G3396" s="12" t="str">
        <f>IF(OR($A3396="",$F3396=""),"",DATE(YEAR($A3396),MONTH($A3396),$F3396))</f>
        <v/>
      </c>
      <c r="H3396" s="13" t="str">
        <f>IF($C3396="","",VLOOKUP($C3396,Baux!$A:$K,6,FALSE))</f>
        <v/>
      </c>
      <c r="I3396" s="13" t="str">
        <f>IF($C3396="","",VLOOKUP($C3396,Baux!$A:$K,7,FALSE))</f>
        <v/>
      </c>
      <c r="J3396" s="13" t="str">
        <f>IF($C3396="","",$H3396+$I3396)</f>
        <v/>
      </c>
      <c r="K3396" s="13" t="str">
        <f>IF($C3396="","",SUMIFS(Banque_Transactions!$E:$E,Banque_Transactions!$G:$G,$C3396&amp;"-"&amp;$B3396))</f>
        <v/>
      </c>
      <c r="L3396" s="13" t="str">
        <f>IF($C3396="","",$J3396-$K3396)</f>
        <v/>
      </c>
      <c r="M3396" t="str">
        <f>IF($C3396="","",IF($L3396&lt;=0,"Payé",IF($K3396=0,"Impayé","Partiel")))</f>
        <v/>
      </c>
    </row>
    <row r="3397" spans="1:13" ht="15">
      <c r="A3397" s="17"/>
      <c r="B3397" t="str">
        <f>IF($A3397="","",YEAR($A3397)*100+MONTH($A3397))</f>
        <v/>
      </c>
      <c r="D3397" t="str">
        <f>IF($C3397="","",VLOOKUP($C3397,Baux!$A:$K,2,FALSE))</f>
        <v/>
      </c>
      <c r="E3397" t="str">
        <f>IF($C3397="","",VLOOKUP(VLOOKUP($C3397,Baux!$A:$K,3,FALSE),Locataires!$A:$I,2,FALSE))</f>
        <v/>
      </c>
      <c r="F3397" t="str">
        <f>IF($C3397="","",VLOOKUP($C3397,Baux!$A:$K,8,FALSE))</f>
        <v/>
      </c>
      <c r="G3397" s="12" t="str">
        <f>IF(OR($A3397="",$F3397=""),"",DATE(YEAR($A3397),MONTH($A3397),$F3397))</f>
        <v/>
      </c>
      <c r="H3397" s="13" t="str">
        <f>IF($C3397="","",VLOOKUP($C3397,Baux!$A:$K,6,FALSE))</f>
        <v/>
      </c>
      <c r="I3397" s="13" t="str">
        <f>IF($C3397="","",VLOOKUP($C3397,Baux!$A:$K,7,FALSE))</f>
        <v/>
      </c>
      <c r="J3397" s="13" t="str">
        <f>IF($C3397="","",$H3397+$I3397)</f>
        <v/>
      </c>
      <c r="K3397" s="13" t="str">
        <f>IF($C3397="","",SUMIFS(Banque_Transactions!$E:$E,Banque_Transactions!$G:$G,$C3397&amp;"-"&amp;$B3397))</f>
        <v/>
      </c>
      <c r="L3397" s="13" t="str">
        <f>IF($C3397="","",$J3397-$K3397)</f>
        <v/>
      </c>
      <c r="M3397" t="str">
        <f>IF($C3397="","",IF($L3397&lt;=0,"Payé",IF($K3397=0,"Impayé","Partiel")))</f>
        <v/>
      </c>
    </row>
    <row r="3398" spans="1:13" ht="15">
      <c r="A3398" s="17"/>
      <c r="B3398" t="str">
        <f>IF($A3398="","",YEAR($A3398)*100+MONTH($A3398))</f>
        <v/>
      </c>
      <c r="D3398" t="str">
        <f>IF($C3398="","",VLOOKUP($C3398,Baux!$A:$K,2,FALSE))</f>
        <v/>
      </c>
      <c r="E3398" t="str">
        <f>IF($C3398="","",VLOOKUP(VLOOKUP($C3398,Baux!$A:$K,3,FALSE),Locataires!$A:$I,2,FALSE))</f>
        <v/>
      </c>
      <c r="F3398" t="str">
        <f>IF($C3398="","",VLOOKUP($C3398,Baux!$A:$K,8,FALSE))</f>
        <v/>
      </c>
      <c r="G3398" s="12" t="str">
        <f>IF(OR($A3398="",$F3398=""),"",DATE(YEAR($A3398),MONTH($A3398),$F3398))</f>
        <v/>
      </c>
      <c r="H3398" s="13" t="str">
        <f>IF($C3398="","",VLOOKUP($C3398,Baux!$A:$K,6,FALSE))</f>
        <v/>
      </c>
      <c r="I3398" s="13" t="str">
        <f>IF($C3398="","",VLOOKUP($C3398,Baux!$A:$K,7,FALSE))</f>
        <v/>
      </c>
      <c r="J3398" s="13" t="str">
        <f>IF($C3398="","",$H3398+$I3398)</f>
        <v/>
      </c>
      <c r="K3398" s="13" t="str">
        <f>IF($C3398="","",SUMIFS(Banque_Transactions!$E:$E,Banque_Transactions!$G:$G,$C3398&amp;"-"&amp;$B3398))</f>
        <v/>
      </c>
      <c r="L3398" s="13" t="str">
        <f>IF($C3398="","",$J3398-$K3398)</f>
        <v/>
      </c>
      <c r="M3398" t="str">
        <f>IF($C3398="","",IF($L3398&lt;=0,"Payé",IF($K3398=0,"Impayé","Partiel")))</f>
        <v/>
      </c>
    </row>
    <row r="3399" spans="1:13" ht="15">
      <c r="A3399" s="17"/>
      <c r="B3399" t="str">
        <f>IF($A3399="","",YEAR($A3399)*100+MONTH($A3399))</f>
        <v/>
      </c>
      <c r="D3399" t="str">
        <f>IF($C3399="","",VLOOKUP($C3399,Baux!$A:$K,2,FALSE))</f>
        <v/>
      </c>
      <c r="E3399" t="str">
        <f>IF($C3399="","",VLOOKUP(VLOOKUP($C3399,Baux!$A:$K,3,FALSE),Locataires!$A:$I,2,FALSE))</f>
        <v/>
      </c>
      <c r="F3399" t="str">
        <f>IF($C3399="","",VLOOKUP($C3399,Baux!$A:$K,8,FALSE))</f>
        <v/>
      </c>
      <c r="G3399" s="12" t="str">
        <f>IF(OR($A3399="",$F3399=""),"",DATE(YEAR($A3399),MONTH($A3399),$F3399))</f>
        <v/>
      </c>
      <c r="H3399" s="13" t="str">
        <f>IF($C3399="","",VLOOKUP($C3399,Baux!$A:$K,6,FALSE))</f>
        <v/>
      </c>
      <c r="I3399" s="13" t="str">
        <f>IF($C3399="","",VLOOKUP($C3399,Baux!$A:$K,7,FALSE))</f>
        <v/>
      </c>
      <c r="J3399" s="13" t="str">
        <f>IF($C3399="","",$H3399+$I3399)</f>
        <v/>
      </c>
      <c r="K3399" s="13" t="str">
        <f>IF($C3399="","",SUMIFS(Banque_Transactions!$E:$E,Banque_Transactions!$G:$G,$C3399&amp;"-"&amp;$B3399))</f>
        <v/>
      </c>
      <c r="L3399" s="13" t="str">
        <f>IF($C3399="","",$J3399-$K3399)</f>
        <v/>
      </c>
      <c r="M3399" t="str">
        <f>IF($C3399="","",IF($L3399&lt;=0,"Payé",IF($K3399=0,"Impayé","Partiel")))</f>
        <v/>
      </c>
    </row>
    <row r="3400" spans="1:13" ht="15">
      <c r="A3400" s="17"/>
      <c r="B3400" t="str">
        <f>IF($A3400="","",YEAR($A3400)*100+MONTH($A3400))</f>
        <v/>
      </c>
      <c r="D3400" t="str">
        <f>IF($C3400="","",VLOOKUP($C3400,Baux!$A:$K,2,FALSE))</f>
        <v/>
      </c>
      <c r="E3400" t="str">
        <f>IF($C3400="","",VLOOKUP(VLOOKUP($C3400,Baux!$A:$K,3,FALSE),Locataires!$A:$I,2,FALSE))</f>
        <v/>
      </c>
      <c r="F3400" t="str">
        <f>IF($C3400="","",VLOOKUP($C3400,Baux!$A:$K,8,FALSE))</f>
        <v/>
      </c>
      <c r="G3400" s="12" t="str">
        <f>IF(OR($A3400="",$F3400=""),"",DATE(YEAR($A3400),MONTH($A3400),$F3400))</f>
        <v/>
      </c>
      <c r="H3400" s="13" t="str">
        <f>IF($C3400="","",VLOOKUP($C3400,Baux!$A:$K,6,FALSE))</f>
        <v/>
      </c>
      <c r="I3400" s="13" t="str">
        <f>IF($C3400="","",VLOOKUP($C3400,Baux!$A:$K,7,FALSE))</f>
        <v/>
      </c>
      <c r="J3400" s="13" t="str">
        <f>IF($C3400="","",$H3400+$I3400)</f>
        <v/>
      </c>
      <c r="K3400" s="13" t="str">
        <f>IF($C3400="","",SUMIFS(Banque_Transactions!$E:$E,Banque_Transactions!$G:$G,$C3400&amp;"-"&amp;$B3400))</f>
        <v/>
      </c>
      <c r="L3400" s="13" t="str">
        <f>IF($C3400="","",$J3400-$K3400)</f>
        <v/>
      </c>
      <c r="M3400" t="str">
        <f>IF($C3400="","",IF($L3400&lt;=0,"Payé",IF($K3400=0,"Impayé","Partiel")))</f>
        <v/>
      </c>
    </row>
    <row r="3401" spans="1:13" ht="15">
      <c r="A3401" s="17"/>
      <c r="B3401" t="str">
        <f>IF($A3401="","",YEAR($A3401)*100+MONTH($A3401))</f>
        <v/>
      </c>
      <c r="D3401" t="str">
        <f>IF($C3401="","",VLOOKUP($C3401,Baux!$A:$K,2,FALSE))</f>
        <v/>
      </c>
      <c r="E3401" t="str">
        <f>IF($C3401="","",VLOOKUP(VLOOKUP($C3401,Baux!$A:$K,3,FALSE),Locataires!$A:$I,2,FALSE))</f>
        <v/>
      </c>
      <c r="F3401" t="str">
        <f>IF($C3401="","",VLOOKUP($C3401,Baux!$A:$K,8,FALSE))</f>
        <v/>
      </c>
      <c r="G3401" s="12" t="str">
        <f>IF(OR($A3401="",$F3401=""),"",DATE(YEAR($A3401),MONTH($A3401),$F3401))</f>
        <v/>
      </c>
      <c r="H3401" s="13" t="str">
        <f>IF($C3401="","",VLOOKUP($C3401,Baux!$A:$K,6,FALSE))</f>
        <v/>
      </c>
      <c r="I3401" s="13" t="str">
        <f>IF($C3401="","",VLOOKUP($C3401,Baux!$A:$K,7,FALSE))</f>
        <v/>
      </c>
      <c r="J3401" s="13" t="str">
        <f>IF($C3401="","",$H3401+$I3401)</f>
        <v/>
      </c>
      <c r="K3401" s="13" t="str">
        <f>IF($C3401="","",SUMIFS(Banque_Transactions!$E:$E,Banque_Transactions!$G:$G,$C3401&amp;"-"&amp;$B3401))</f>
        <v/>
      </c>
      <c r="L3401" s="13" t="str">
        <f>IF($C3401="","",$J3401-$K3401)</f>
        <v/>
      </c>
      <c r="M3401" t="str">
        <f>IF($C3401="","",IF($L3401&lt;=0,"Payé",IF($K3401=0,"Impayé","Partiel")))</f>
        <v/>
      </c>
    </row>
    <row r="3402" spans="1:13" ht="15">
      <c r="A3402" s="17"/>
      <c r="B3402" t="str">
        <f>IF($A3402="","",YEAR($A3402)*100+MONTH($A3402))</f>
        <v/>
      </c>
      <c r="D3402" t="str">
        <f>IF($C3402="","",VLOOKUP($C3402,Baux!$A:$K,2,FALSE))</f>
        <v/>
      </c>
      <c r="E3402" t="str">
        <f>IF($C3402="","",VLOOKUP(VLOOKUP($C3402,Baux!$A:$K,3,FALSE),Locataires!$A:$I,2,FALSE))</f>
        <v/>
      </c>
      <c r="F3402" t="str">
        <f>IF($C3402="","",VLOOKUP($C3402,Baux!$A:$K,8,FALSE))</f>
        <v/>
      </c>
      <c r="G3402" s="12" t="str">
        <f>IF(OR($A3402="",$F3402=""),"",DATE(YEAR($A3402),MONTH($A3402),$F3402))</f>
        <v/>
      </c>
      <c r="H3402" s="13" t="str">
        <f>IF($C3402="","",VLOOKUP($C3402,Baux!$A:$K,6,FALSE))</f>
        <v/>
      </c>
      <c r="I3402" s="13" t="str">
        <f>IF($C3402="","",VLOOKUP($C3402,Baux!$A:$K,7,FALSE))</f>
        <v/>
      </c>
      <c r="J3402" s="13" t="str">
        <f>IF($C3402="","",$H3402+$I3402)</f>
        <v/>
      </c>
      <c r="K3402" s="13" t="str">
        <f>IF($C3402="","",SUMIFS(Banque_Transactions!$E:$E,Banque_Transactions!$G:$G,$C3402&amp;"-"&amp;$B3402))</f>
        <v/>
      </c>
      <c r="L3402" s="13" t="str">
        <f>IF($C3402="","",$J3402-$K3402)</f>
        <v/>
      </c>
      <c r="M3402" t="str">
        <f>IF($C3402="","",IF($L3402&lt;=0,"Payé",IF($K3402=0,"Impayé","Partiel")))</f>
        <v/>
      </c>
    </row>
    <row r="3403" spans="1:13" ht="15">
      <c r="A3403" s="17"/>
      <c r="B3403" t="str">
        <f>IF($A3403="","",YEAR($A3403)*100+MONTH($A3403))</f>
        <v/>
      </c>
      <c r="D3403" t="str">
        <f>IF($C3403="","",VLOOKUP($C3403,Baux!$A:$K,2,FALSE))</f>
        <v/>
      </c>
      <c r="E3403" t="str">
        <f>IF($C3403="","",VLOOKUP(VLOOKUP($C3403,Baux!$A:$K,3,FALSE),Locataires!$A:$I,2,FALSE))</f>
        <v/>
      </c>
      <c r="F3403" t="str">
        <f>IF($C3403="","",VLOOKUP($C3403,Baux!$A:$K,8,FALSE))</f>
        <v/>
      </c>
      <c r="G3403" s="12" t="str">
        <f>IF(OR($A3403="",$F3403=""),"",DATE(YEAR($A3403),MONTH($A3403),$F3403))</f>
        <v/>
      </c>
      <c r="H3403" s="13" t="str">
        <f>IF($C3403="","",VLOOKUP($C3403,Baux!$A:$K,6,FALSE))</f>
        <v/>
      </c>
      <c r="I3403" s="13" t="str">
        <f>IF($C3403="","",VLOOKUP($C3403,Baux!$A:$K,7,FALSE))</f>
        <v/>
      </c>
      <c r="J3403" s="13" t="str">
        <f>IF($C3403="","",$H3403+$I3403)</f>
        <v/>
      </c>
      <c r="K3403" s="13" t="str">
        <f>IF($C3403="","",SUMIFS(Banque_Transactions!$E:$E,Banque_Transactions!$G:$G,$C3403&amp;"-"&amp;$B3403))</f>
        <v/>
      </c>
      <c r="L3403" s="13" t="str">
        <f>IF($C3403="","",$J3403-$K3403)</f>
        <v/>
      </c>
      <c r="M3403" t="str">
        <f>IF($C3403="","",IF($L3403&lt;=0,"Payé",IF($K3403=0,"Impayé","Partiel")))</f>
        <v/>
      </c>
    </row>
    <row r="3404" spans="1:13" ht="15">
      <c r="A3404" s="17"/>
      <c r="B3404" t="str">
        <f>IF($A3404="","",YEAR($A3404)*100+MONTH($A3404))</f>
        <v/>
      </c>
      <c r="D3404" t="str">
        <f>IF($C3404="","",VLOOKUP($C3404,Baux!$A:$K,2,FALSE))</f>
        <v/>
      </c>
      <c r="E3404" t="str">
        <f>IF($C3404="","",VLOOKUP(VLOOKUP($C3404,Baux!$A:$K,3,FALSE),Locataires!$A:$I,2,FALSE))</f>
        <v/>
      </c>
      <c r="F3404" t="str">
        <f>IF($C3404="","",VLOOKUP($C3404,Baux!$A:$K,8,FALSE))</f>
        <v/>
      </c>
      <c r="G3404" s="12" t="str">
        <f>IF(OR($A3404="",$F3404=""),"",DATE(YEAR($A3404),MONTH($A3404),$F3404))</f>
        <v/>
      </c>
      <c r="H3404" s="13" t="str">
        <f>IF($C3404="","",VLOOKUP($C3404,Baux!$A:$K,6,FALSE))</f>
        <v/>
      </c>
      <c r="I3404" s="13" t="str">
        <f>IF($C3404="","",VLOOKUP($C3404,Baux!$A:$K,7,FALSE))</f>
        <v/>
      </c>
      <c r="J3404" s="13" t="str">
        <f>IF($C3404="","",$H3404+$I3404)</f>
        <v/>
      </c>
      <c r="K3404" s="13" t="str">
        <f>IF($C3404="","",SUMIFS(Banque_Transactions!$E:$E,Banque_Transactions!$G:$G,$C3404&amp;"-"&amp;$B3404))</f>
        <v/>
      </c>
      <c r="L3404" s="13" t="str">
        <f>IF($C3404="","",$J3404-$K3404)</f>
        <v/>
      </c>
      <c r="M3404" t="str">
        <f>IF($C3404="","",IF($L3404&lt;=0,"Payé",IF($K3404=0,"Impayé","Partiel")))</f>
        <v/>
      </c>
    </row>
    <row r="3405" spans="1:13" ht="15">
      <c r="A3405" s="17"/>
      <c r="B3405" t="str">
        <f>IF($A3405="","",YEAR($A3405)*100+MONTH($A3405))</f>
        <v/>
      </c>
      <c r="D3405" t="str">
        <f>IF($C3405="","",VLOOKUP($C3405,Baux!$A:$K,2,FALSE))</f>
        <v/>
      </c>
      <c r="E3405" t="str">
        <f>IF($C3405="","",VLOOKUP(VLOOKUP($C3405,Baux!$A:$K,3,FALSE),Locataires!$A:$I,2,FALSE))</f>
        <v/>
      </c>
      <c r="F3405" t="str">
        <f>IF($C3405="","",VLOOKUP($C3405,Baux!$A:$K,8,FALSE))</f>
        <v/>
      </c>
      <c r="G3405" s="12" t="str">
        <f>IF(OR($A3405="",$F3405=""),"",DATE(YEAR($A3405),MONTH($A3405),$F3405))</f>
        <v/>
      </c>
      <c r="H3405" s="13" t="str">
        <f>IF($C3405="","",VLOOKUP($C3405,Baux!$A:$K,6,FALSE))</f>
        <v/>
      </c>
      <c r="I3405" s="13" t="str">
        <f>IF($C3405="","",VLOOKUP($C3405,Baux!$A:$K,7,FALSE))</f>
        <v/>
      </c>
      <c r="J3405" s="13" t="str">
        <f>IF($C3405="","",$H3405+$I3405)</f>
        <v/>
      </c>
      <c r="K3405" s="13" t="str">
        <f>IF($C3405="","",SUMIFS(Banque_Transactions!$E:$E,Banque_Transactions!$G:$G,$C3405&amp;"-"&amp;$B3405))</f>
        <v/>
      </c>
      <c r="L3405" s="13" t="str">
        <f>IF($C3405="","",$J3405-$K3405)</f>
        <v/>
      </c>
      <c r="M3405" t="str">
        <f>IF($C3405="","",IF($L3405&lt;=0,"Payé",IF($K3405=0,"Impayé","Partiel")))</f>
        <v/>
      </c>
    </row>
    <row r="3406" spans="1:13" ht="15">
      <c r="A3406" s="17"/>
      <c r="B3406" t="str">
        <f>IF($A3406="","",YEAR($A3406)*100+MONTH($A3406))</f>
        <v/>
      </c>
      <c r="D3406" t="str">
        <f>IF($C3406="","",VLOOKUP($C3406,Baux!$A:$K,2,FALSE))</f>
        <v/>
      </c>
      <c r="E3406" t="str">
        <f>IF($C3406="","",VLOOKUP(VLOOKUP($C3406,Baux!$A:$K,3,FALSE),Locataires!$A:$I,2,FALSE))</f>
        <v/>
      </c>
      <c r="F3406" t="str">
        <f>IF($C3406="","",VLOOKUP($C3406,Baux!$A:$K,8,FALSE))</f>
        <v/>
      </c>
      <c r="G3406" s="12" t="str">
        <f>IF(OR($A3406="",$F3406=""),"",DATE(YEAR($A3406),MONTH($A3406),$F3406))</f>
        <v/>
      </c>
      <c r="H3406" s="13" t="str">
        <f>IF($C3406="","",VLOOKUP($C3406,Baux!$A:$K,6,FALSE))</f>
        <v/>
      </c>
      <c r="I3406" s="13" t="str">
        <f>IF($C3406="","",VLOOKUP($C3406,Baux!$A:$K,7,FALSE))</f>
        <v/>
      </c>
      <c r="J3406" s="13" t="str">
        <f>IF($C3406="","",$H3406+$I3406)</f>
        <v/>
      </c>
      <c r="K3406" s="13" t="str">
        <f>IF($C3406="","",SUMIFS(Banque_Transactions!$E:$E,Banque_Transactions!$G:$G,$C3406&amp;"-"&amp;$B3406))</f>
        <v/>
      </c>
      <c r="L3406" s="13" t="str">
        <f>IF($C3406="","",$J3406-$K3406)</f>
        <v/>
      </c>
      <c r="M3406" t="str">
        <f>IF($C3406="","",IF($L3406&lt;=0,"Payé",IF($K3406=0,"Impayé","Partiel")))</f>
        <v/>
      </c>
    </row>
    <row r="3407" spans="1:13" ht="15">
      <c r="A3407" s="17"/>
      <c r="B3407" t="str">
        <f>IF($A3407="","",YEAR($A3407)*100+MONTH($A3407))</f>
        <v/>
      </c>
      <c r="D3407" t="str">
        <f>IF($C3407="","",VLOOKUP($C3407,Baux!$A:$K,2,FALSE))</f>
        <v/>
      </c>
      <c r="E3407" t="str">
        <f>IF($C3407="","",VLOOKUP(VLOOKUP($C3407,Baux!$A:$K,3,FALSE),Locataires!$A:$I,2,FALSE))</f>
        <v/>
      </c>
      <c r="F3407" t="str">
        <f>IF($C3407="","",VLOOKUP($C3407,Baux!$A:$K,8,FALSE))</f>
        <v/>
      </c>
      <c r="G3407" s="12" t="str">
        <f>IF(OR($A3407="",$F3407=""),"",DATE(YEAR($A3407),MONTH($A3407),$F3407))</f>
        <v/>
      </c>
      <c r="H3407" s="13" t="str">
        <f>IF($C3407="","",VLOOKUP($C3407,Baux!$A:$K,6,FALSE))</f>
        <v/>
      </c>
      <c r="I3407" s="13" t="str">
        <f>IF($C3407="","",VLOOKUP($C3407,Baux!$A:$K,7,FALSE))</f>
        <v/>
      </c>
      <c r="J3407" s="13" t="str">
        <f>IF($C3407="","",$H3407+$I3407)</f>
        <v/>
      </c>
      <c r="K3407" s="13" t="str">
        <f>IF($C3407="","",SUMIFS(Banque_Transactions!$E:$E,Banque_Transactions!$G:$G,$C3407&amp;"-"&amp;$B3407))</f>
        <v/>
      </c>
      <c r="L3407" s="13" t="str">
        <f>IF($C3407="","",$J3407-$K3407)</f>
        <v/>
      </c>
      <c r="M3407" t="str">
        <f>IF($C3407="","",IF($L3407&lt;=0,"Payé",IF($K3407=0,"Impayé","Partiel")))</f>
        <v/>
      </c>
    </row>
    <row r="3408" spans="1:13" ht="15">
      <c r="A3408" s="17"/>
      <c r="B3408" t="str">
        <f>IF($A3408="","",YEAR($A3408)*100+MONTH($A3408))</f>
        <v/>
      </c>
      <c r="D3408" t="str">
        <f>IF($C3408="","",VLOOKUP($C3408,Baux!$A:$K,2,FALSE))</f>
        <v/>
      </c>
      <c r="E3408" t="str">
        <f>IF($C3408="","",VLOOKUP(VLOOKUP($C3408,Baux!$A:$K,3,FALSE),Locataires!$A:$I,2,FALSE))</f>
        <v/>
      </c>
      <c r="F3408" t="str">
        <f>IF($C3408="","",VLOOKUP($C3408,Baux!$A:$K,8,FALSE))</f>
        <v/>
      </c>
      <c r="G3408" s="12" t="str">
        <f>IF(OR($A3408="",$F3408=""),"",DATE(YEAR($A3408),MONTH($A3408),$F3408))</f>
        <v/>
      </c>
      <c r="H3408" s="13" t="str">
        <f>IF($C3408="","",VLOOKUP($C3408,Baux!$A:$K,6,FALSE))</f>
        <v/>
      </c>
      <c r="I3408" s="13" t="str">
        <f>IF($C3408="","",VLOOKUP($C3408,Baux!$A:$K,7,FALSE))</f>
        <v/>
      </c>
      <c r="J3408" s="13" t="str">
        <f>IF($C3408="","",$H3408+$I3408)</f>
        <v/>
      </c>
      <c r="K3408" s="13" t="str">
        <f>IF($C3408="","",SUMIFS(Banque_Transactions!$E:$E,Banque_Transactions!$G:$G,$C3408&amp;"-"&amp;$B3408))</f>
        <v/>
      </c>
      <c r="L3408" s="13" t="str">
        <f>IF($C3408="","",$J3408-$K3408)</f>
        <v/>
      </c>
      <c r="M3408" t="str">
        <f>IF($C3408="","",IF($L3408&lt;=0,"Payé",IF($K3408=0,"Impayé","Partiel")))</f>
        <v/>
      </c>
    </row>
    <row r="3409" spans="1:13" ht="15">
      <c r="A3409" s="17"/>
      <c r="B3409" t="str">
        <f>IF($A3409="","",YEAR($A3409)*100+MONTH($A3409))</f>
        <v/>
      </c>
      <c r="D3409" t="str">
        <f>IF($C3409="","",VLOOKUP($C3409,Baux!$A:$K,2,FALSE))</f>
        <v/>
      </c>
      <c r="E3409" t="str">
        <f>IF($C3409="","",VLOOKUP(VLOOKUP($C3409,Baux!$A:$K,3,FALSE),Locataires!$A:$I,2,FALSE))</f>
        <v/>
      </c>
      <c r="F3409" t="str">
        <f>IF($C3409="","",VLOOKUP($C3409,Baux!$A:$K,8,FALSE))</f>
        <v/>
      </c>
      <c r="G3409" s="12" t="str">
        <f>IF(OR($A3409="",$F3409=""),"",DATE(YEAR($A3409),MONTH($A3409),$F3409))</f>
        <v/>
      </c>
      <c r="H3409" s="13" t="str">
        <f>IF($C3409="","",VLOOKUP($C3409,Baux!$A:$K,6,FALSE))</f>
        <v/>
      </c>
      <c r="I3409" s="13" t="str">
        <f>IF($C3409="","",VLOOKUP($C3409,Baux!$A:$K,7,FALSE))</f>
        <v/>
      </c>
      <c r="J3409" s="13" t="str">
        <f>IF($C3409="","",$H3409+$I3409)</f>
        <v/>
      </c>
      <c r="K3409" s="13" t="str">
        <f>IF($C3409="","",SUMIFS(Banque_Transactions!$E:$E,Banque_Transactions!$G:$G,$C3409&amp;"-"&amp;$B3409))</f>
        <v/>
      </c>
      <c r="L3409" s="13" t="str">
        <f>IF($C3409="","",$J3409-$K3409)</f>
        <v/>
      </c>
      <c r="M3409" t="str">
        <f>IF($C3409="","",IF($L3409&lt;=0,"Payé",IF($K3409=0,"Impayé","Partiel")))</f>
        <v/>
      </c>
    </row>
    <row r="3410" spans="1:13" ht="15">
      <c r="A3410" s="17"/>
      <c r="B3410" t="str">
        <f>IF($A3410="","",YEAR($A3410)*100+MONTH($A3410))</f>
        <v/>
      </c>
      <c r="D3410" t="str">
        <f>IF($C3410="","",VLOOKUP($C3410,Baux!$A:$K,2,FALSE))</f>
        <v/>
      </c>
      <c r="E3410" t="str">
        <f>IF($C3410="","",VLOOKUP(VLOOKUP($C3410,Baux!$A:$K,3,FALSE),Locataires!$A:$I,2,FALSE))</f>
        <v/>
      </c>
      <c r="F3410" t="str">
        <f>IF($C3410="","",VLOOKUP($C3410,Baux!$A:$K,8,FALSE))</f>
        <v/>
      </c>
      <c r="G3410" s="12" t="str">
        <f>IF(OR($A3410="",$F3410=""),"",DATE(YEAR($A3410),MONTH($A3410),$F3410))</f>
        <v/>
      </c>
      <c r="H3410" s="13" t="str">
        <f>IF($C3410="","",VLOOKUP($C3410,Baux!$A:$K,6,FALSE))</f>
        <v/>
      </c>
      <c r="I3410" s="13" t="str">
        <f>IF($C3410="","",VLOOKUP($C3410,Baux!$A:$K,7,FALSE))</f>
        <v/>
      </c>
      <c r="J3410" s="13" t="str">
        <f>IF($C3410="","",$H3410+$I3410)</f>
        <v/>
      </c>
      <c r="K3410" s="13" t="str">
        <f>IF($C3410="","",SUMIFS(Banque_Transactions!$E:$E,Banque_Transactions!$G:$G,$C3410&amp;"-"&amp;$B3410))</f>
        <v/>
      </c>
      <c r="L3410" s="13" t="str">
        <f>IF($C3410="","",$J3410-$K3410)</f>
        <v/>
      </c>
      <c r="M3410" t="str">
        <f>IF($C3410="","",IF($L3410&lt;=0,"Payé",IF($K3410=0,"Impayé","Partiel")))</f>
        <v/>
      </c>
    </row>
    <row r="3411" spans="1:13" ht="15">
      <c r="A3411" s="17"/>
      <c r="B3411" t="str">
        <f>IF($A3411="","",YEAR($A3411)*100+MONTH($A3411))</f>
        <v/>
      </c>
      <c r="D3411" t="str">
        <f>IF($C3411="","",VLOOKUP($C3411,Baux!$A:$K,2,FALSE))</f>
        <v/>
      </c>
      <c r="E3411" t="str">
        <f>IF($C3411="","",VLOOKUP(VLOOKUP($C3411,Baux!$A:$K,3,FALSE),Locataires!$A:$I,2,FALSE))</f>
        <v/>
      </c>
      <c r="F3411" t="str">
        <f>IF($C3411="","",VLOOKUP($C3411,Baux!$A:$K,8,FALSE))</f>
        <v/>
      </c>
      <c r="G3411" s="12" t="str">
        <f>IF(OR($A3411="",$F3411=""),"",DATE(YEAR($A3411),MONTH($A3411),$F3411))</f>
        <v/>
      </c>
      <c r="H3411" s="13" t="str">
        <f>IF($C3411="","",VLOOKUP($C3411,Baux!$A:$K,6,FALSE))</f>
        <v/>
      </c>
      <c r="I3411" s="13" t="str">
        <f>IF($C3411="","",VLOOKUP($C3411,Baux!$A:$K,7,FALSE))</f>
        <v/>
      </c>
      <c r="J3411" s="13" t="str">
        <f>IF($C3411="","",$H3411+$I3411)</f>
        <v/>
      </c>
      <c r="K3411" s="13" t="str">
        <f>IF($C3411="","",SUMIFS(Banque_Transactions!$E:$E,Banque_Transactions!$G:$G,$C3411&amp;"-"&amp;$B3411))</f>
        <v/>
      </c>
      <c r="L3411" s="13" t="str">
        <f>IF($C3411="","",$J3411-$K3411)</f>
        <v/>
      </c>
      <c r="M3411" t="str">
        <f>IF($C3411="","",IF($L3411&lt;=0,"Payé",IF($K3411=0,"Impayé","Partiel")))</f>
        <v/>
      </c>
    </row>
    <row r="3412" spans="1:13" ht="15">
      <c r="A3412" s="17"/>
      <c r="B3412" t="str">
        <f>IF($A3412="","",YEAR($A3412)*100+MONTH($A3412))</f>
        <v/>
      </c>
      <c r="D3412" t="str">
        <f>IF($C3412="","",VLOOKUP($C3412,Baux!$A:$K,2,FALSE))</f>
        <v/>
      </c>
      <c r="E3412" t="str">
        <f>IF($C3412="","",VLOOKUP(VLOOKUP($C3412,Baux!$A:$K,3,FALSE),Locataires!$A:$I,2,FALSE))</f>
        <v/>
      </c>
      <c r="F3412" t="str">
        <f>IF($C3412="","",VLOOKUP($C3412,Baux!$A:$K,8,FALSE))</f>
        <v/>
      </c>
      <c r="G3412" s="12" t="str">
        <f>IF(OR($A3412="",$F3412=""),"",DATE(YEAR($A3412),MONTH($A3412),$F3412))</f>
        <v/>
      </c>
      <c r="H3412" s="13" t="str">
        <f>IF($C3412="","",VLOOKUP($C3412,Baux!$A:$K,6,FALSE))</f>
        <v/>
      </c>
      <c r="I3412" s="13" t="str">
        <f>IF($C3412="","",VLOOKUP($C3412,Baux!$A:$K,7,FALSE))</f>
        <v/>
      </c>
      <c r="J3412" s="13" t="str">
        <f>IF($C3412="","",$H3412+$I3412)</f>
        <v/>
      </c>
      <c r="K3412" s="13" t="str">
        <f>IF($C3412="","",SUMIFS(Banque_Transactions!$E:$E,Banque_Transactions!$G:$G,$C3412&amp;"-"&amp;$B3412))</f>
        <v/>
      </c>
      <c r="L3412" s="13" t="str">
        <f>IF($C3412="","",$J3412-$K3412)</f>
        <v/>
      </c>
      <c r="M3412" t="str">
        <f>IF($C3412="","",IF($L3412&lt;=0,"Payé",IF($K3412=0,"Impayé","Partiel")))</f>
        <v/>
      </c>
    </row>
    <row r="3413" spans="1:13" ht="15">
      <c r="A3413" s="17"/>
      <c r="B3413" t="str">
        <f>IF($A3413="","",YEAR($A3413)*100+MONTH($A3413))</f>
        <v/>
      </c>
      <c r="D3413" t="str">
        <f>IF($C3413="","",VLOOKUP($C3413,Baux!$A:$K,2,FALSE))</f>
        <v/>
      </c>
      <c r="E3413" t="str">
        <f>IF($C3413="","",VLOOKUP(VLOOKUP($C3413,Baux!$A:$K,3,FALSE),Locataires!$A:$I,2,FALSE))</f>
        <v/>
      </c>
      <c r="F3413" t="str">
        <f>IF($C3413="","",VLOOKUP($C3413,Baux!$A:$K,8,FALSE))</f>
        <v/>
      </c>
      <c r="G3413" s="12" t="str">
        <f>IF(OR($A3413="",$F3413=""),"",DATE(YEAR($A3413),MONTH($A3413),$F3413))</f>
        <v/>
      </c>
      <c r="H3413" s="13" t="str">
        <f>IF($C3413="","",VLOOKUP($C3413,Baux!$A:$K,6,FALSE))</f>
        <v/>
      </c>
      <c r="I3413" s="13" t="str">
        <f>IF($C3413="","",VLOOKUP($C3413,Baux!$A:$K,7,FALSE))</f>
        <v/>
      </c>
      <c r="J3413" s="13" t="str">
        <f>IF($C3413="","",$H3413+$I3413)</f>
        <v/>
      </c>
      <c r="K3413" s="13" t="str">
        <f>IF($C3413="","",SUMIFS(Banque_Transactions!$E:$E,Banque_Transactions!$G:$G,$C3413&amp;"-"&amp;$B3413))</f>
        <v/>
      </c>
      <c r="L3413" s="13" t="str">
        <f>IF($C3413="","",$J3413-$K3413)</f>
        <v/>
      </c>
      <c r="M3413" t="str">
        <f>IF($C3413="","",IF($L3413&lt;=0,"Payé",IF($K3413=0,"Impayé","Partiel")))</f>
        <v/>
      </c>
    </row>
    <row r="3414" spans="1:13" ht="15">
      <c r="A3414" s="17"/>
      <c r="B3414" t="str">
        <f>IF($A3414="","",YEAR($A3414)*100+MONTH($A3414))</f>
        <v/>
      </c>
      <c r="D3414" t="str">
        <f>IF($C3414="","",VLOOKUP($C3414,Baux!$A:$K,2,FALSE))</f>
        <v/>
      </c>
      <c r="E3414" t="str">
        <f>IF($C3414="","",VLOOKUP(VLOOKUP($C3414,Baux!$A:$K,3,FALSE),Locataires!$A:$I,2,FALSE))</f>
        <v/>
      </c>
      <c r="F3414" t="str">
        <f>IF($C3414="","",VLOOKUP($C3414,Baux!$A:$K,8,FALSE))</f>
        <v/>
      </c>
      <c r="G3414" s="12" t="str">
        <f>IF(OR($A3414="",$F3414=""),"",DATE(YEAR($A3414),MONTH($A3414),$F3414))</f>
        <v/>
      </c>
      <c r="H3414" s="13" t="str">
        <f>IF($C3414="","",VLOOKUP($C3414,Baux!$A:$K,6,FALSE))</f>
        <v/>
      </c>
      <c r="I3414" s="13" t="str">
        <f>IF($C3414="","",VLOOKUP($C3414,Baux!$A:$K,7,FALSE))</f>
        <v/>
      </c>
      <c r="J3414" s="13" t="str">
        <f>IF($C3414="","",$H3414+$I3414)</f>
        <v/>
      </c>
      <c r="K3414" s="13" t="str">
        <f>IF($C3414="","",SUMIFS(Banque_Transactions!$E:$E,Banque_Transactions!$G:$G,$C3414&amp;"-"&amp;$B3414))</f>
        <v/>
      </c>
      <c r="L3414" s="13" t="str">
        <f>IF($C3414="","",$J3414-$K3414)</f>
        <v/>
      </c>
      <c r="M3414" t="str">
        <f>IF($C3414="","",IF($L3414&lt;=0,"Payé",IF($K3414=0,"Impayé","Partiel")))</f>
        <v/>
      </c>
    </row>
    <row r="3415" spans="1:13" ht="15">
      <c r="A3415" s="17"/>
      <c r="B3415" t="str">
        <f>IF($A3415="","",YEAR($A3415)*100+MONTH($A3415))</f>
        <v/>
      </c>
      <c r="D3415" t="str">
        <f>IF($C3415="","",VLOOKUP($C3415,Baux!$A:$K,2,FALSE))</f>
        <v/>
      </c>
      <c r="E3415" t="str">
        <f>IF($C3415="","",VLOOKUP(VLOOKUP($C3415,Baux!$A:$K,3,FALSE),Locataires!$A:$I,2,FALSE))</f>
        <v/>
      </c>
      <c r="F3415" t="str">
        <f>IF($C3415="","",VLOOKUP($C3415,Baux!$A:$K,8,FALSE))</f>
        <v/>
      </c>
      <c r="G3415" s="12" t="str">
        <f>IF(OR($A3415="",$F3415=""),"",DATE(YEAR($A3415),MONTH($A3415),$F3415))</f>
        <v/>
      </c>
      <c r="H3415" s="13" t="str">
        <f>IF($C3415="","",VLOOKUP($C3415,Baux!$A:$K,6,FALSE))</f>
        <v/>
      </c>
      <c r="I3415" s="13" t="str">
        <f>IF($C3415="","",VLOOKUP($C3415,Baux!$A:$K,7,FALSE))</f>
        <v/>
      </c>
      <c r="J3415" s="13" t="str">
        <f>IF($C3415="","",$H3415+$I3415)</f>
        <v/>
      </c>
      <c r="K3415" s="13" t="str">
        <f>IF($C3415="","",SUMIFS(Banque_Transactions!$E:$E,Banque_Transactions!$G:$G,$C3415&amp;"-"&amp;$B3415))</f>
        <v/>
      </c>
      <c r="L3415" s="13" t="str">
        <f>IF($C3415="","",$J3415-$K3415)</f>
        <v/>
      </c>
      <c r="M3415" t="str">
        <f>IF($C3415="","",IF($L3415&lt;=0,"Payé",IF($K3415=0,"Impayé","Partiel")))</f>
        <v/>
      </c>
    </row>
    <row r="3416" spans="1:13" ht="15">
      <c r="A3416" s="17"/>
      <c r="B3416" t="str">
        <f>IF($A3416="","",YEAR($A3416)*100+MONTH($A3416))</f>
        <v/>
      </c>
      <c r="D3416" t="str">
        <f>IF($C3416="","",VLOOKUP($C3416,Baux!$A:$K,2,FALSE))</f>
        <v/>
      </c>
      <c r="E3416" t="str">
        <f>IF($C3416="","",VLOOKUP(VLOOKUP($C3416,Baux!$A:$K,3,FALSE),Locataires!$A:$I,2,FALSE))</f>
        <v/>
      </c>
      <c r="F3416" t="str">
        <f>IF($C3416="","",VLOOKUP($C3416,Baux!$A:$K,8,FALSE))</f>
        <v/>
      </c>
      <c r="G3416" s="12" t="str">
        <f>IF(OR($A3416="",$F3416=""),"",DATE(YEAR($A3416),MONTH($A3416),$F3416))</f>
        <v/>
      </c>
      <c r="H3416" s="13" t="str">
        <f>IF($C3416="","",VLOOKUP($C3416,Baux!$A:$K,6,FALSE))</f>
        <v/>
      </c>
      <c r="I3416" s="13" t="str">
        <f>IF($C3416="","",VLOOKUP($C3416,Baux!$A:$K,7,FALSE))</f>
        <v/>
      </c>
      <c r="J3416" s="13" t="str">
        <f>IF($C3416="","",$H3416+$I3416)</f>
        <v/>
      </c>
      <c r="K3416" s="13" t="str">
        <f>IF($C3416="","",SUMIFS(Banque_Transactions!$E:$E,Banque_Transactions!$G:$G,$C3416&amp;"-"&amp;$B3416))</f>
        <v/>
      </c>
      <c r="L3416" s="13" t="str">
        <f>IF($C3416="","",$J3416-$K3416)</f>
        <v/>
      </c>
      <c r="M3416" t="str">
        <f>IF($C3416="","",IF($L3416&lt;=0,"Payé",IF($K3416=0,"Impayé","Partiel")))</f>
        <v/>
      </c>
    </row>
    <row r="3417" spans="1:13" ht="15">
      <c r="A3417" s="17"/>
      <c r="B3417" t="str">
        <f>IF($A3417="","",YEAR($A3417)*100+MONTH($A3417))</f>
        <v/>
      </c>
      <c r="D3417" t="str">
        <f>IF($C3417="","",VLOOKUP($C3417,Baux!$A:$K,2,FALSE))</f>
        <v/>
      </c>
      <c r="E3417" t="str">
        <f>IF($C3417="","",VLOOKUP(VLOOKUP($C3417,Baux!$A:$K,3,FALSE),Locataires!$A:$I,2,FALSE))</f>
        <v/>
      </c>
      <c r="F3417" t="str">
        <f>IF($C3417="","",VLOOKUP($C3417,Baux!$A:$K,8,FALSE))</f>
        <v/>
      </c>
      <c r="G3417" s="12" t="str">
        <f>IF(OR($A3417="",$F3417=""),"",DATE(YEAR($A3417),MONTH($A3417),$F3417))</f>
        <v/>
      </c>
      <c r="H3417" s="13" t="str">
        <f>IF($C3417="","",VLOOKUP($C3417,Baux!$A:$K,6,FALSE))</f>
        <v/>
      </c>
      <c r="I3417" s="13" t="str">
        <f>IF($C3417="","",VLOOKUP($C3417,Baux!$A:$K,7,FALSE))</f>
        <v/>
      </c>
      <c r="J3417" s="13" t="str">
        <f>IF($C3417="","",$H3417+$I3417)</f>
        <v/>
      </c>
      <c r="K3417" s="13" t="str">
        <f>IF($C3417="","",SUMIFS(Banque_Transactions!$E:$E,Banque_Transactions!$G:$G,$C3417&amp;"-"&amp;$B3417))</f>
        <v/>
      </c>
      <c r="L3417" s="13" t="str">
        <f>IF($C3417="","",$J3417-$K3417)</f>
        <v/>
      </c>
      <c r="M3417" t="str">
        <f>IF($C3417="","",IF($L3417&lt;=0,"Payé",IF($K3417=0,"Impayé","Partiel")))</f>
        <v/>
      </c>
    </row>
    <row r="3418" spans="1:13" ht="15">
      <c r="A3418" s="17"/>
      <c r="B3418" t="str">
        <f>IF($A3418="","",YEAR($A3418)*100+MONTH($A3418))</f>
        <v/>
      </c>
      <c r="D3418" t="str">
        <f>IF($C3418="","",VLOOKUP($C3418,Baux!$A:$K,2,FALSE))</f>
        <v/>
      </c>
      <c r="E3418" t="str">
        <f>IF($C3418="","",VLOOKUP(VLOOKUP($C3418,Baux!$A:$K,3,FALSE),Locataires!$A:$I,2,FALSE))</f>
        <v/>
      </c>
      <c r="F3418" t="str">
        <f>IF($C3418="","",VLOOKUP($C3418,Baux!$A:$K,8,FALSE))</f>
        <v/>
      </c>
      <c r="G3418" s="12" t="str">
        <f>IF(OR($A3418="",$F3418=""),"",DATE(YEAR($A3418),MONTH($A3418),$F3418))</f>
        <v/>
      </c>
      <c r="H3418" s="13" t="str">
        <f>IF($C3418="","",VLOOKUP($C3418,Baux!$A:$K,6,FALSE))</f>
        <v/>
      </c>
      <c r="I3418" s="13" t="str">
        <f>IF($C3418="","",VLOOKUP($C3418,Baux!$A:$K,7,FALSE))</f>
        <v/>
      </c>
      <c r="J3418" s="13" t="str">
        <f>IF($C3418="","",$H3418+$I3418)</f>
        <v/>
      </c>
      <c r="K3418" s="13" t="str">
        <f>IF($C3418="","",SUMIFS(Banque_Transactions!$E:$E,Banque_Transactions!$G:$G,$C3418&amp;"-"&amp;$B3418))</f>
        <v/>
      </c>
      <c r="L3418" s="13" t="str">
        <f>IF($C3418="","",$J3418-$K3418)</f>
        <v/>
      </c>
      <c r="M3418" t="str">
        <f>IF($C3418="","",IF($L3418&lt;=0,"Payé",IF($K3418=0,"Impayé","Partiel")))</f>
        <v/>
      </c>
    </row>
    <row r="3419" spans="1:13" ht="15">
      <c r="A3419" s="17"/>
      <c r="B3419" t="str">
        <f>IF($A3419="","",YEAR($A3419)*100+MONTH($A3419))</f>
        <v/>
      </c>
      <c r="D3419" t="str">
        <f>IF($C3419="","",VLOOKUP($C3419,Baux!$A:$K,2,FALSE))</f>
        <v/>
      </c>
      <c r="E3419" t="str">
        <f>IF($C3419="","",VLOOKUP(VLOOKUP($C3419,Baux!$A:$K,3,FALSE),Locataires!$A:$I,2,FALSE))</f>
        <v/>
      </c>
      <c r="F3419" t="str">
        <f>IF($C3419="","",VLOOKUP($C3419,Baux!$A:$K,8,FALSE))</f>
        <v/>
      </c>
      <c r="G3419" s="12" t="str">
        <f>IF(OR($A3419="",$F3419=""),"",DATE(YEAR($A3419),MONTH($A3419),$F3419))</f>
        <v/>
      </c>
      <c r="H3419" s="13" t="str">
        <f>IF($C3419="","",VLOOKUP($C3419,Baux!$A:$K,6,FALSE))</f>
        <v/>
      </c>
      <c r="I3419" s="13" t="str">
        <f>IF($C3419="","",VLOOKUP($C3419,Baux!$A:$K,7,FALSE))</f>
        <v/>
      </c>
      <c r="J3419" s="13" t="str">
        <f>IF($C3419="","",$H3419+$I3419)</f>
        <v/>
      </c>
      <c r="K3419" s="13" t="str">
        <f>IF($C3419="","",SUMIFS(Banque_Transactions!$E:$E,Banque_Transactions!$G:$G,$C3419&amp;"-"&amp;$B3419))</f>
        <v/>
      </c>
      <c r="L3419" s="13" t="str">
        <f>IF($C3419="","",$J3419-$K3419)</f>
        <v/>
      </c>
      <c r="M3419" t="str">
        <f>IF($C3419="","",IF($L3419&lt;=0,"Payé",IF($K3419=0,"Impayé","Partiel")))</f>
        <v/>
      </c>
    </row>
    <row r="3420" spans="1:13" ht="15">
      <c r="A3420" s="17"/>
      <c r="B3420" t="str">
        <f>IF($A3420="","",YEAR($A3420)*100+MONTH($A3420))</f>
        <v/>
      </c>
      <c r="D3420" t="str">
        <f>IF($C3420="","",VLOOKUP($C3420,Baux!$A:$K,2,FALSE))</f>
        <v/>
      </c>
      <c r="E3420" t="str">
        <f>IF($C3420="","",VLOOKUP(VLOOKUP($C3420,Baux!$A:$K,3,FALSE),Locataires!$A:$I,2,FALSE))</f>
        <v/>
      </c>
      <c r="F3420" t="str">
        <f>IF($C3420="","",VLOOKUP($C3420,Baux!$A:$K,8,FALSE))</f>
        <v/>
      </c>
      <c r="G3420" s="12" t="str">
        <f>IF(OR($A3420="",$F3420=""),"",DATE(YEAR($A3420),MONTH($A3420),$F3420))</f>
        <v/>
      </c>
      <c r="H3420" s="13" t="str">
        <f>IF($C3420="","",VLOOKUP($C3420,Baux!$A:$K,6,FALSE))</f>
        <v/>
      </c>
      <c r="I3420" s="13" t="str">
        <f>IF($C3420="","",VLOOKUP($C3420,Baux!$A:$K,7,FALSE))</f>
        <v/>
      </c>
      <c r="J3420" s="13" t="str">
        <f>IF($C3420="","",$H3420+$I3420)</f>
        <v/>
      </c>
      <c r="K3420" s="13" t="str">
        <f>IF($C3420="","",SUMIFS(Banque_Transactions!$E:$E,Banque_Transactions!$G:$G,$C3420&amp;"-"&amp;$B3420))</f>
        <v/>
      </c>
      <c r="L3420" s="13" t="str">
        <f>IF($C3420="","",$J3420-$K3420)</f>
        <v/>
      </c>
      <c r="M3420" t="str">
        <f>IF($C3420="","",IF($L3420&lt;=0,"Payé",IF($K3420=0,"Impayé","Partiel")))</f>
        <v/>
      </c>
    </row>
    <row r="3421" spans="1:13" ht="15">
      <c r="A3421" s="17"/>
      <c r="B3421" t="str">
        <f>IF($A3421="","",YEAR($A3421)*100+MONTH($A3421))</f>
        <v/>
      </c>
      <c r="D3421" t="str">
        <f>IF($C3421="","",VLOOKUP($C3421,Baux!$A:$K,2,FALSE))</f>
        <v/>
      </c>
      <c r="E3421" t="str">
        <f>IF($C3421="","",VLOOKUP(VLOOKUP($C3421,Baux!$A:$K,3,FALSE),Locataires!$A:$I,2,FALSE))</f>
        <v/>
      </c>
      <c r="F3421" t="str">
        <f>IF($C3421="","",VLOOKUP($C3421,Baux!$A:$K,8,FALSE))</f>
        <v/>
      </c>
      <c r="G3421" s="12" t="str">
        <f>IF(OR($A3421="",$F3421=""),"",DATE(YEAR($A3421),MONTH($A3421),$F3421))</f>
        <v/>
      </c>
      <c r="H3421" s="13" t="str">
        <f>IF($C3421="","",VLOOKUP($C3421,Baux!$A:$K,6,FALSE))</f>
        <v/>
      </c>
      <c r="I3421" s="13" t="str">
        <f>IF($C3421="","",VLOOKUP($C3421,Baux!$A:$K,7,FALSE))</f>
        <v/>
      </c>
      <c r="J3421" s="13" t="str">
        <f>IF($C3421="","",$H3421+$I3421)</f>
        <v/>
      </c>
      <c r="K3421" s="13" t="str">
        <f>IF($C3421="","",SUMIFS(Banque_Transactions!$E:$E,Banque_Transactions!$G:$G,$C3421&amp;"-"&amp;$B3421))</f>
        <v/>
      </c>
      <c r="L3421" s="13" t="str">
        <f>IF($C3421="","",$J3421-$K3421)</f>
        <v/>
      </c>
      <c r="M3421" t="str">
        <f>IF($C3421="","",IF($L3421&lt;=0,"Payé",IF($K3421=0,"Impayé","Partiel")))</f>
        <v/>
      </c>
    </row>
    <row r="3422" spans="1:13" ht="15">
      <c r="A3422" s="17"/>
      <c r="B3422" t="str">
        <f>IF($A3422="","",YEAR($A3422)*100+MONTH($A3422))</f>
        <v/>
      </c>
      <c r="D3422" t="str">
        <f>IF($C3422="","",VLOOKUP($C3422,Baux!$A:$K,2,FALSE))</f>
        <v/>
      </c>
      <c r="E3422" t="str">
        <f>IF($C3422="","",VLOOKUP(VLOOKUP($C3422,Baux!$A:$K,3,FALSE),Locataires!$A:$I,2,FALSE))</f>
        <v/>
      </c>
      <c r="F3422" t="str">
        <f>IF($C3422="","",VLOOKUP($C3422,Baux!$A:$K,8,FALSE))</f>
        <v/>
      </c>
      <c r="G3422" s="12" t="str">
        <f>IF(OR($A3422="",$F3422=""),"",DATE(YEAR($A3422),MONTH($A3422),$F3422))</f>
        <v/>
      </c>
      <c r="H3422" s="13" t="str">
        <f>IF($C3422="","",VLOOKUP($C3422,Baux!$A:$K,6,FALSE))</f>
        <v/>
      </c>
      <c r="I3422" s="13" t="str">
        <f>IF($C3422="","",VLOOKUP($C3422,Baux!$A:$K,7,FALSE))</f>
        <v/>
      </c>
      <c r="J3422" s="13" t="str">
        <f>IF($C3422="","",$H3422+$I3422)</f>
        <v/>
      </c>
      <c r="K3422" s="13" t="str">
        <f>IF($C3422="","",SUMIFS(Banque_Transactions!$E:$E,Banque_Transactions!$G:$G,$C3422&amp;"-"&amp;$B3422))</f>
        <v/>
      </c>
      <c r="L3422" s="13" t="str">
        <f>IF($C3422="","",$J3422-$K3422)</f>
        <v/>
      </c>
      <c r="M3422" t="str">
        <f>IF($C3422="","",IF($L3422&lt;=0,"Payé",IF($K3422=0,"Impayé","Partiel")))</f>
        <v/>
      </c>
    </row>
    <row r="3423" spans="1:13" ht="15">
      <c r="A3423" s="17"/>
      <c r="B3423" t="str">
        <f>IF($A3423="","",YEAR($A3423)*100+MONTH($A3423))</f>
        <v/>
      </c>
      <c r="D3423" t="str">
        <f>IF($C3423="","",VLOOKUP($C3423,Baux!$A:$K,2,FALSE))</f>
        <v/>
      </c>
      <c r="E3423" t="str">
        <f>IF($C3423="","",VLOOKUP(VLOOKUP($C3423,Baux!$A:$K,3,FALSE),Locataires!$A:$I,2,FALSE))</f>
        <v/>
      </c>
      <c r="F3423" t="str">
        <f>IF($C3423="","",VLOOKUP($C3423,Baux!$A:$K,8,FALSE))</f>
        <v/>
      </c>
      <c r="G3423" s="12" t="str">
        <f>IF(OR($A3423="",$F3423=""),"",DATE(YEAR($A3423),MONTH($A3423),$F3423))</f>
        <v/>
      </c>
      <c r="H3423" s="13" t="str">
        <f>IF($C3423="","",VLOOKUP($C3423,Baux!$A:$K,6,FALSE))</f>
        <v/>
      </c>
      <c r="I3423" s="13" t="str">
        <f>IF($C3423="","",VLOOKUP($C3423,Baux!$A:$K,7,FALSE))</f>
        <v/>
      </c>
      <c r="J3423" s="13" t="str">
        <f>IF($C3423="","",$H3423+$I3423)</f>
        <v/>
      </c>
      <c r="K3423" s="13" t="str">
        <f>IF($C3423="","",SUMIFS(Banque_Transactions!$E:$E,Banque_Transactions!$G:$G,$C3423&amp;"-"&amp;$B3423))</f>
        <v/>
      </c>
      <c r="L3423" s="13" t="str">
        <f>IF($C3423="","",$J3423-$K3423)</f>
        <v/>
      </c>
      <c r="M3423" t="str">
        <f>IF($C3423="","",IF($L3423&lt;=0,"Payé",IF($K3423=0,"Impayé","Partiel")))</f>
        <v/>
      </c>
    </row>
    <row r="3424" spans="1:13" ht="15">
      <c r="A3424" s="17"/>
      <c r="B3424" t="str">
        <f>IF($A3424="","",YEAR($A3424)*100+MONTH($A3424))</f>
        <v/>
      </c>
      <c r="D3424" t="str">
        <f>IF($C3424="","",VLOOKUP($C3424,Baux!$A:$K,2,FALSE))</f>
        <v/>
      </c>
      <c r="E3424" t="str">
        <f>IF($C3424="","",VLOOKUP(VLOOKUP($C3424,Baux!$A:$K,3,FALSE),Locataires!$A:$I,2,FALSE))</f>
        <v/>
      </c>
      <c r="F3424" t="str">
        <f>IF($C3424="","",VLOOKUP($C3424,Baux!$A:$K,8,FALSE))</f>
        <v/>
      </c>
      <c r="G3424" s="12" t="str">
        <f>IF(OR($A3424="",$F3424=""),"",DATE(YEAR($A3424),MONTH($A3424),$F3424))</f>
        <v/>
      </c>
      <c r="H3424" s="13" t="str">
        <f>IF($C3424="","",VLOOKUP($C3424,Baux!$A:$K,6,FALSE))</f>
        <v/>
      </c>
      <c r="I3424" s="13" t="str">
        <f>IF($C3424="","",VLOOKUP($C3424,Baux!$A:$K,7,FALSE))</f>
        <v/>
      </c>
      <c r="J3424" s="13" t="str">
        <f>IF($C3424="","",$H3424+$I3424)</f>
        <v/>
      </c>
      <c r="K3424" s="13" t="str">
        <f>IF($C3424="","",SUMIFS(Banque_Transactions!$E:$E,Banque_Transactions!$G:$G,$C3424&amp;"-"&amp;$B3424))</f>
        <v/>
      </c>
      <c r="L3424" s="13" t="str">
        <f>IF($C3424="","",$J3424-$K3424)</f>
        <v/>
      </c>
      <c r="M3424" t="str">
        <f>IF($C3424="","",IF($L3424&lt;=0,"Payé",IF($K3424=0,"Impayé","Partiel")))</f>
        <v/>
      </c>
    </row>
    <row r="3425" spans="1:13" ht="15">
      <c r="A3425" s="17"/>
      <c r="B3425" t="str">
        <f>IF($A3425="","",YEAR($A3425)*100+MONTH($A3425))</f>
        <v/>
      </c>
      <c r="D3425" t="str">
        <f>IF($C3425="","",VLOOKUP($C3425,Baux!$A:$K,2,FALSE))</f>
        <v/>
      </c>
      <c r="E3425" t="str">
        <f>IF($C3425="","",VLOOKUP(VLOOKUP($C3425,Baux!$A:$K,3,FALSE),Locataires!$A:$I,2,FALSE))</f>
        <v/>
      </c>
      <c r="F3425" t="str">
        <f>IF($C3425="","",VLOOKUP($C3425,Baux!$A:$K,8,FALSE))</f>
        <v/>
      </c>
      <c r="G3425" s="12" t="str">
        <f>IF(OR($A3425="",$F3425=""),"",DATE(YEAR($A3425),MONTH($A3425),$F3425))</f>
        <v/>
      </c>
      <c r="H3425" s="13" t="str">
        <f>IF($C3425="","",VLOOKUP($C3425,Baux!$A:$K,6,FALSE))</f>
        <v/>
      </c>
      <c r="I3425" s="13" t="str">
        <f>IF($C3425="","",VLOOKUP($C3425,Baux!$A:$K,7,FALSE))</f>
        <v/>
      </c>
      <c r="J3425" s="13" t="str">
        <f>IF($C3425="","",$H3425+$I3425)</f>
        <v/>
      </c>
      <c r="K3425" s="13" t="str">
        <f>IF($C3425="","",SUMIFS(Banque_Transactions!$E:$E,Banque_Transactions!$G:$G,$C3425&amp;"-"&amp;$B3425))</f>
        <v/>
      </c>
      <c r="L3425" s="13" t="str">
        <f>IF($C3425="","",$J3425-$K3425)</f>
        <v/>
      </c>
      <c r="M3425" t="str">
        <f>IF($C3425="","",IF($L3425&lt;=0,"Payé",IF($K3425=0,"Impayé","Partiel")))</f>
        <v/>
      </c>
    </row>
    <row r="3426" spans="1:13" ht="15">
      <c r="A3426" s="17"/>
      <c r="B3426" t="str">
        <f>IF($A3426="","",YEAR($A3426)*100+MONTH($A3426))</f>
        <v/>
      </c>
      <c r="D3426" t="str">
        <f>IF($C3426="","",VLOOKUP($C3426,Baux!$A:$K,2,FALSE))</f>
        <v/>
      </c>
      <c r="E3426" t="str">
        <f>IF($C3426="","",VLOOKUP(VLOOKUP($C3426,Baux!$A:$K,3,FALSE),Locataires!$A:$I,2,FALSE))</f>
        <v/>
      </c>
      <c r="F3426" t="str">
        <f>IF($C3426="","",VLOOKUP($C3426,Baux!$A:$K,8,FALSE))</f>
        <v/>
      </c>
      <c r="G3426" s="12" t="str">
        <f>IF(OR($A3426="",$F3426=""),"",DATE(YEAR($A3426),MONTH($A3426),$F3426))</f>
        <v/>
      </c>
      <c r="H3426" s="13" t="str">
        <f>IF($C3426="","",VLOOKUP($C3426,Baux!$A:$K,6,FALSE))</f>
        <v/>
      </c>
      <c r="I3426" s="13" t="str">
        <f>IF($C3426="","",VLOOKUP($C3426,Baux!$A:$K,7,FALSE))</f>
        <v/>
      </c>
      <c r="J3426" s="13" t="str">
        <f>IF($C3426="","",$H3426+$I3426)</f>
        <v/>
      </c>
      <c r="K3426" s="13" t="str">
        <f>IF($C3426="","",SUMIFS(Banque_Transactions!$E:$E,Banque_Transactions!$G:$G,$C3426&amp;"-"&amp;$B3426))</f>
        <v/>
      </c>
      <c r="L3426" s="13" t="str">
        <f>IF($C3426="","",$J3426-$K3426)</f>
        <v/>
      </c>
      <c r="M3426" t="str">
        <f>IF($C3426="","",IF($L3426&lt;=0,"Payé",IF($K3426=0,"Impayé","Partiel")))</f>
        <v/>
      </c>
    </row>
    <row r="3427" spans="1:13" ht="15">
      <c r="A3427" s="17"/>
      <c r="B3427" t="str">
        <f>IF($A3427="","",YEAR($A3427)*100+MONTH($A3427))</f>
        <v/>
      </c>
      <c r="D3427" t="str">
        <f>IF($C3427="","",VLOOKUP($C3427,Baux!$A:$K,2,FALSE))</f>
        <v/>
      </c>
      <c r="E3427" t="str">
        <f>IF($C3427="","",VLOOKUP(VLOOKUP($C3427,Baux!$A:$K,3,FALSE),Locataires!$A:$I,2,FALSE))</f>
        <v/>
      </c>
      <c r="F3427" t="str">
        <f>IF($C3427="","",VLOOKUP($C3427,Baux!$A:$K,8,FALSE))</f>
        <v/>
      </c>
      <c r="G3427" s="12" t="str">
        <f>IF(OR($A3427="",$F3427=""),"",DATE(YEAR($A3427),MONTH($A3427),$F3427))</f>
        <v/>
      </c>
      <c r="H3427" s="13" t="str">
        <f>IF($C3427="","",VLOOKUP($C3427,Baux!$A:$K,6,FALSE))</f>
        <v/>
      </c>
      <c r="I3427" s="13" t="str">
        <f>IF($C3427="","",VLOOKUP($C3427,Baux!$A:$K,7,FALSE))</f>
        <v/>
      </c>
      <c r="J3427" s="13" t="str">
        <f>IF($C3427="","",$H3427+$I3427)</f>
        <v/>
      </c>
      <c r="K3427" s="13" t="str">
        <f>IF($C3427="","",SUMIFS(Banque_Transactions!$E:$E,Banque_Transactions!$G:$G,$C3427&amp;"-"&amp;$B3427))</f>
        <v/>
      </c>
      <c r="L3427" s="13" t="str">
        <f>IF($C3427="","",$J3427-$K3427)</f>
        <v/>
      </c>
      <c r="M3427" t="str">
        <f>IF($C3427="","",IF($L3427&lt;=0,"Payé",IF($K3427=0,"Impayé","Partiel")))</f>
        <v/>
      </c>
    </row>
    <row r="3428" spans="1:13" ht="15">
      <c r="A3428" s="17"/>
      <c r="B3428" t="str">
        <f>IF($A3428="","",YEAR($A3428)*100+MONTH($A3428))</f>
        <v/>
      </c>
      <c r="D3428" t="str">
        <f>IF($C3428="","",VLOOKUP($C3428,Baux!$A:$K,2,FALSE))</f>
        <v/>
      </c>
      <c r="E3428" t="str">
        <f>IF($C3428="","",VLOOKUP(VLOOKUP($C3428,Baux!$A:$K,3,FALSE),Locataires!$A:$I,2,FALSE))</f>
        <v/>
      </c>
      <c r="F3428" t="str">
        <f>IF($C3428="","",VLOOKUP($C3428,Baux!$A:$K,8,FALSE))</f>
        <v/>
      </c>
      <c r="G3428" s="12" t="str">
        <f>IF(OR($A3428="",$F3428=""),"",DATE(YEAR($A3428),MONTH($A3428),$F3428))</f>
        <v/>
      </c>
      <c r="H3428" s="13" t="str">
        <f>IF($C3428="","",VLOOKUP($C3428,Baux!$A:$K,6,FALSE))</f>
        <v/>
      </c>
      <c r="I3428" s="13" t="str">
        <f>IF($C3428="","",VLOOKUP($C3428,Baux!$A:$K,7,FALSE))</f>
        <v/>
      </c>
      <c r="J3428" s="13" t="str">
        <f>IF($C3428="","",$H3428+$I3428)</f>
        <v/>
      </c>
      <c r="K3428" s="13" t="str">
        <f>IF($C3428="","",SUMIFS(Banque_Transactions!$E:$E,Banque_Transactions!$G:$G,$C3428&amp;"-"&amp;$B3428))</f>
        <v/>
      </c>
      <c r="L3428" s="13" t="str">
        <f>IF($C3428="","",$J3428-$K3428)</f>
        <v/>
      </c>
      <c r="M3428" t="str">
        <f>IF($C3428="","",IF($L3428&lt;=0,"Payé",IF($K3428=0,"Impayé","Partiel")))</f>
        <v/>
      </c>
    </row>
    <row r="3429" spans="1:13" ht="15">
      <c r="A3429" s="17"/>
      <c r="B3429" t="str">
        <f>IF($A3429="","",YEAR($A3429)*100+MONTH($A3429))</f>
        <v/>
      </c>
      <c r="D3429" t="str">
        <f>IF($C3429="","",VLOOKUP($C3429,Baux!$A:$K,2,FALSE))</f>
        <v/>
      </c>
      <c r="E3429" t="str">
        <f>IF($C3429="","",VLOOKUP(VLOOKUP($C3429,Baux!$A:$K,3,FALSE),Locataires!$A:$I,2,FALSE))</f>
        <v/>
      </c>
      <c r="F3429" t="str">
        <f>IF($C3429="","",VLOOKUP($C3429,Baux!$A:$K,8,FALSE))</f>
        <v/>
      </c>
      <c r="G3429" s="12" t="str">
        <f>IF(OR($A3429="",$F3429=""),"",DATE(YEAR($A3429),MONTH($A3429),$F3429))</f>
        <v/>
      </c>
      <c r="H3429" s="13" t="str">
        <f>IF($C3429="","",VLOOKUP($C3429,Baux!$A:$K,6,FALSE))</f>
        <v/>
      </c>
      <c r="I3429" s="13" t="str">
        <f>IF($C3429="","",VLOOKUP($C3429,Baux!$A:$K,7,FALSE))</f>
        <v/>
      </c>
      <c r="J3429" s="13" t="str">
        <f>IF($C3429="","",$H3429+$I3429)</f>
        <v/>
      </c>
      <c r="K3429" s="13" t="str">
        <f>IF($C3429="","",SUMIFS(Banque_Transactions!$E:$E,Banque_Transactions!$G:$G,$C3429&amp;"-"&amp;$B3429))</f>
        <v/>
      </c>
      <c r="L3429" s="13" t="str">
        <f>IF($C3429="","",$J3429-$K3429)</f>
        <v/>
      </c>
      <c r="M3429" t="str">
        <f>IF($C3429="","",IF($L3429&lt;=0,"Payé",IF($K3429=0,"Impayé","Partiel")))</f>
        <v/>
      </c>
    </row>
    <row r="3430" spans="1:13" ht="15">
      <c r="A3430" s="17"/>
      <c r="B3430" t="str">
        <f>IF($A3430="","",YEAR($A3430)*100+MONTH($A3430))</f>
        <v/>
      </c>
      <c r="D3430" t="str">
        <f>IF($C3430="","",VLOOKUP($C3430,Baux!$A:$K,2,FALSE))</f>
        <v/>
      </c>
      <c r="E3430" t="str">
        <f>IF($C3430="","",VLOOKUP(VLOOKUP($C3430,Baux!$A:$K,3,FALSE),Locataires!$A:$I,2,FALSE))</f>
        <v/>
      </c>
      <c r="F3430" t="str">
        <f>IF($C3430="","",VLOOKUP($C3430,Baux!$A:$K,8,FALSE))</f>
        <v/>
      </c>
      <c r="G3430" s="12" t="str">
        <f>IF(OR($A3430="",$F3430=""),"",DATE(YEAR($A3430),MONTH($A3430),$F3430))</f>
        <v/>
      </c>
      <c r="H3430" s="13" t="str">
        <f>IF($C3430="","",VLOOKUP($C3430,Baux!$A:$K,6,FALSE))</f>
        <v/>
      </c>
      <c r="I3430" s="13" t="str">
        <f>IF($C3430="","",VLOOKUP($C3430,Baux!$A:$K,7,FALSE))</f>
        <v/>
      </c>
      <c r="J3430" s="13" t="str">
        <f>IF($C3430="","",$H3430+$I3430)</f>
        <v/>
      </c>
      <c r="K3430" s="13" t="str">
        <f>IF($C3430="","",SUMIFS(Banque_Transactions!$E:$E,Banque_Transactions!$G:$G,$C3430&amp;"-"&amp;$B3430))</f>
        <v/>
      </c>
      <c r="L3430" s="13" t="str">
        <f>IF($C3430="","",$J3430-$K3430)</f>
        <v/>
      </c>
      <c r="M3430" t="str">
        <f>IF($C3430="","",IF($L3430&lt;=0,"Payé",IF($K3430=0,"Impayé","Partiel")))</f>
        <v/>
      </c>
    </row>
    <row r="3431" spans="1:13" ht="15">
      <c r="A3431" s="17"/>
      <c r="B3431" t="str">
        <f>IF($A3431="","",YEAR($A3431)*100+MONTH($A3431))</f>
        <v/>
      </c>
      <c r="D3431" t="str">
        <f>IF($C3431="","",VLOOKUP($C3431,Baux!$A:$K,2,FALSE))</f>
        <v/>
      </c>
      <c r="E3431" t="str">
        <f>IF($C3431="","",VLOOKUP(VLOOKUP($C3431,Baux!$A:$K,3,FALSE),Locataires!$A:$I,2,FALSE))</f>
        <v/>
      </c>
      <c r="F3431" t="str">
        <f>IF($C3431="","",VLOOKUP($C3431,Baux!$A:$K,8,FALSE))</f>
        <v/>
      </c>
      <c r="G3431" s="12" t="str">
        <f>IF(OR($A3431="",$F3431=""),"",DATE(YEAR($A3431),MONTH($A3431),$F3431))</f>
        <v/>
      </c>
      <c r="H3431" s="13" t="str">
        <f>IF($C3431="","",VLOOKUP($C3431,Baux!$A:$K,6,FALSE))</f>
        <v/>
      </c>
      <c r="I3431" s="13" t="str">
        <f>IF($C3431="","",VLOOKUP($C3431,Baux!$A:$K,7,FALSE))</f>
        <v/>
      </c>
      <c r="J3431" s="13" t="str">
        <f>IF($C3431="","",$H3431+$I3431)</f>
        <v/>
      </c>
      <c r="K3431" s="13" t="str">
        <f>IF($C3431="","",SUMIFS(Banque_Transactions!$E:$E,Banque_Transactions!$G:$G,$C3431&amp;"-"&amp;$B3431))</f>
        <v/>
      </c>
      <c r="L3431" s="13" t="str">
        <f>IF($C3431="","",$J3431-$K3431)</f>
        <v/>
      </c>
      <c r="M3431" t="str">
        <f>IF($C3431="","",IF($L3431&lt;=0,"Payé",IF($K3431=0,"Impayé","Partiel")))</f>
        <v/>
      </c>
    </row>
    <row r="3432" spans="1:13" ht="15">
      <c r="A3432" s="17"/>
      <c r="B3432" t="str">
        <f>IF($A3432="","",YEAR($A3432)*100+MONTH($A3432))</f>
        <v/>
      </c>
      <c r="D3432" t="str">
        <f>IF($C3432="","",VLOOKUP($C3432,Baux!$A:$K,2,FALSE))</f>
        <v/>
      </c>
      <c r="E3432" t="str">
        <f>IF($C3432="","",VLOOKUP(VLOOKUP($C3432,Baux!$A:$K,3,FALSE),Locataires!$A:$I,2,FALSE))</f>
        <v/>
      </c>
      <c r="F3432" t="str">
        <f>IF($C3432="","",VLOOKUP($C3432,Baux!$A:$K,8,FALSE))</f>
        <v/>
      </c>
      <c r="G3432" s="12" t="str">
        <f>IF(OR($A3432="",$F3432=""),"",DATE(YEAR($A3432),MONTH($A3432),$F3432))</f>
        <v/>
      </c>
      <c r="H3432" s="13" t="str">
        <f>IF($C3432="","",VLOOKUP($C3432,Baux!$A:$K,6,FALSE))</f>
        <v/>
      </c>
      <c r="I3432" s="13" t="str">
        <f>IF($C3432="","",VLOOKUP($C3432,Baux!$A:$K,7,FALSE))</f>
        <v/>
      </c>
      <c r="J3432" s="13" t="str">
        <f>IF($C3432="","",$H3432+$I3432)</f>
        <v/>
      </c>
      <c r="K3432" s="13" t="str">
        <f>IF($C3432="","",SUMIFS(Banque_Transactions!$E:$E,Banque_Transactions!$G:$G,$C3432&amp;"-"&amp;$B3432))</f>
        <v/>
      </c>
      <c r="L3432" s="13" t="str">
        <f>IF($C3432="","",$J3432-$K3432)</f>
        <v/>
      </c>
      <c r="M3432" t="str">
        <f>IF($C3432="","",IF($L3432&lt;=0,"Payé",IF($K3432=0,"Impayé","Partiel")))</f>
        <v/>
      </c>
    </row>
    <row r="3433" spans="1:13" ht="15">
      <c r="A3433" s="17"/>
      <c r="B3433" t="str">
        <f>IF($A3433="","",YEAR($A3433)*100+MONTH($A3433))</f>
        <v/>
      </c>
      <c r="D3433" t="str">
        <f>IF($C3433="","",VLOOKUP($C3433,Baux!$A:$K,2,FALSE))</f>
        <v/>
      </c>
      <c r="E3433" t="str">
        <f>IF($C3433="","",VLOOKUP(VLOOKUP($C3433,Baux!$A:$K,3,FALSE),Locataires!$A:$I,2,FALSE))</f>
        <v/>
      </c>
      <c r="F3433" t="str">
        <f>IF($C3433="","",VLOOKUP($C3433,Baux!$A:$K,8,FALSE))</f>
        <v/>
      </c>
      <c r="G3433" s="12" t="str">
        <f>IF(OR($A3433="",$F3433=""),"",DATE(YEAR($A3433),MONTH($A3433),$F3433))</f>
        <v/>
      </c>
      <c r="H3433" s="13" t="str">
        <f>IF($C3433="","",VLOOKUP($C3433,Baux!$A:$K,6,FALSE))</f>
        <v/>
      </c>
      <c r="I3433" s="13" t="str">
        <f>IF($C3433="","",VLOOKUP($C3433,Baux!$A:$K,7,FALSE))</f>
        <v/>
      </c>
      <c r="J3433" s="13" t="str">
        <f>IF($C3433="","",$H3433+$I3433)</f>
        <v/>
      </c>
      <c r="K3433" s="13" t="str">
        <f>IF($C3433="","",SUMIFS(Banque_Transactions!$E:$E,Banque_Transactions!$G:$G,$C3433&amp;"-"&amp;$B3433))</f>
        <v/>
      </c>
      <c r="L3433" s="13" t="str">
        <f>IF($C3433="","",$J3433-$K3433)</f>
        <v/>
      </c>
      <c r="M3433" t="str">
        <f>IF($C3433="","",IF($L3433&lt;=0,"Payé",IF($K3433=0,"Impayé","Partiel")))</f>
        <v/>
      </c>
    </row>
    <row r="3434" spans="1:13" ht="15">
      <c r="A3434" s="17"/>
      <c r="B3434" t="str">
        <f>IF($A3434="","",YEAR($A3434)*100+MONTH($A3434))</f>
        <v/>
      </c>
      <c r="D3434" t="str">
        <f>IF($C3434="","",VLOOKUP($C3434,Baux!$A:$K,2,FALSE))</f>
        <v/>
      </c>
      <c r="E3434" t="str">
        <f>IF($C3434="","",VLOOKUP(VLOOKUP($C3434,Baux!$A:$K,3,FALSE),Locataires!$A:$I,2,FALSE))</f>
        <v/>
      </c>
      <c r="F3434" t="str">
        <f>IF($C3434="","",VLOOKUP($C3434,Baux!$A:$K,8,FALSE))</f>
        <v/>
      </c>
      <c r="G3434" s="12" t="str">
        <f>IF(OR($A3434="",$F3434=""),"",DATE(YEAR($A3434),MONTH($A3434),$F3434))</f>
        <v/>
      </c>
      <c r="H3434" s="13" t="str">
        <f>IF($C3434="","",VLOOKUP($C3434,Baux!$A:$K,6,FALSE))</f>
        <v/>
      </c>
      <c r="I3434" s="13" t="str">
        <f>IF($C3434="","",VLOOKUP($C3434,Baux!$A:$K,7,FALSE))</f>
        <v/>
      </c>
      <c r="J3434" s="13" t="str">
        <f>IF($C3434="","",$H3434+$I3434)</f>
        <v/>
      </c>
      <c r="K3434" s="13" t="str">
        <f>IF($C3434="","",SUMIFS(Banque_Transactions!$E:$E,Banque_Transactions!$G:$G,$C3434&amp;"-"&amp;$B3434))</f>
        <v/>
      </c>
      <c r="L3434" s="13" t="str">
        <f>IF($C3434="","",$J3434-$K3434)</f>
        <v/>
      </c>
      <c r="M3434" t="str">
        <f>IF($C3434="","",IF($L3434&lt;=0,"Payé",IF($K3434=0,"Impayé","Partiel")))</f>
        <v/>
      </c>
    </row>
    <row r="3435" spans="1:13" ht="15">
      <c r="A3435" s="17"/>
      <c r="B3435" t="str">
        <f>IF($A3435="","",YEAR($A3435)*100+MONTH($A3435))</f>
        <v/>
      </c>
      <c r="D3435" t="str">
        <f>IF($C3435="","",VLOOKUP($C3435,Baux!$A:$K,2,FALSE))</f>
        <v/>
      </c>
      <c r="E3435" t="str">
        <f>IF($C3435="","",VLOOKUP(VLOOKUP($C3435,Baux!$A:$K,3,FALSE),Locataires!$A:$I,2,FALSE))</f>
        <v/>
      </c>
      <c r="F3435" t="str">
        <f>IF($C3435="","",VLOOKUP($C3435,Baux!$A:$K,8,FALSE))</f>
        <v/>
      </c>
      <c r="G3435" s="12" t="str">
        <f>IF(OR($A3435="",$F3435=""),"",DATE(YEAR($A3435),MONTH($A3435),$F3435))</f>
        <v/>
      </c>
      <c r="H3435" s="13" t="str">
        <f>IF($C3435="","",VLOOKUP($C3435,Baux!$A:$K,6,FALSE))</f>
        <v/>
      </c>
      <c r="I3435" s="13" t="str">
        <f>IF($C3435="","",VLOOKUP($C3435,Baux!$A:$K,7,FALSE))</f>
        <v/>
      </c>
      <c r="J3435" s="13" t="str">
        <f>IF($C3435="","",$H3435+$I3435)</f>
        <v/>
      </c>
      <c r="K3435" s="13" t="str">
        <f>IF($C3435="","",SUMIFS(Banque_Transactions!$E:$E,Banque_Transactions!$G:$G,$C3435&amp;"-"&amp;$B3435))</f>
        <v/>
      </c>
      <c r="L3435" s="13" t="str">
        <f>IF($C3435="","",$J3435-$K3435)</f>
        <v/>
      </c>
      <c r="M3435" t="str">
        <f>IF($C3435="","",IF($L3435&lt;=0,"Payé",IF($K3435=0,"Impayé","Partiel")))</f>
        <v/>
      </c>
    </row>
    <row r="3436" spans="1:13" ht="15">
      <c r="A3436" s="17"/>
      <c r="B3436" t="str">
        <f>IF($A3436="","",YEAR($A3436)*100+MONTH($A3436))</f>
        <v/>
      </c>
      <c r="D3436" t="str">
        <f>IF($C3436="","",VLOOKUP($C3436,Baux!$A:$K,2,FALSE))</f>
        <v/>
      </c>
      <c r="E3436" t="str">
        <f>IF($C3436="","",VLOOKUP(VLOOKUP($C3436,Baux!$A:$K,3,FALSE),Locataires!$A:$I,2,FALSE))</f>
        <v/>
      </c>
      <c r="F3436" t="str">
        <f>IF($C3436="","",VLOOKUP($C3436,Baux!$A:$K,8,FALSE))</f>
        <v/>
      </c>
      <c r="G3436" s="12" t="str">
        <f>IF(OR($A3436="",$F3436=""),"",DATE(YEAR($A3436),MONTH($A3436),$F3436))</f>
        <v/>
      </c>
      <c r="H3436" s="13" t="str">
        <f>IF($C3436="","",VLOOKUP($C3436,Baux!$A:$K,6,FALSE))</f>
        <v/>
      </c>
      <c r="I3436" s="13" t="str">
        <f>IF($C3436="","",VLOOKUP($C3436,Baux!$A:$K,7,FALSE))</f>
        <v/>
      </c>
      <c r="J3436" s="13" t="str">
        <f>IF($C3436="","",$H3436+$I3436)</f>
        <v/>
      </c>
      <c r="K3436" s="13" t="str">
        <f>IF($C3436="","",SUMIFS(Banque_Transactions!$E:$E,Banque_Transactions!$G:$G,$C3436&amp;"-"&amp;$B3436))</f>
        <v/>
      </c>
      <c r="L3436" s="13" t="str">
        <f>IF($C3436="","",$J3436-$K3436)</f>
        <v/>
      </c>
      <c r="M3436" t="str">
        <f>IF($C3436="","",IF($L3436&lt;=0,"Payé",IF($K3436=0,"Impayé","Partiel")))</f>
        <v/>
      </c>
    </row>
    <row r="3437" spans="1:13" ht="15">
      <c r="A3437" s="17"/>
      <c r="B3437" t="str">
        <f>IF($A3437="","",YEAR($A3437)*100+MONTH($A3437))</f>
        <v/>
      </c>
      <c r="D3437" t="str">
        <f>IF($C3437="","",VLOOKUP($C3437,Baux!$A:$K,2,FALSE))</f>
        <v/>
      </c>
      <c r="E3437" t="str">
        <f>IF($C3437="","",VLOOKUP(VLOOKUP($C3437,Baux!$A:$K,3,FALSE),Locataires!$A:$I,2,FALSE))</f>
        <v/>
      </c>
      <c r="F3437" t="str">
        <f>IF($C3437="","",VLOOKUP($C3437,Baux!$A:$K,8,FALSE))</f>
        <v/>
      </c>
      <c r="G3437" s="12" t="str">
        <f>IF(OR($A3437="",$F3437=""),"",DATE(YEAR($A3437),MONTH($A3437),$F3437))</f>
        <v/>
      </c>
      <c r="H3437" s="13" t="str">
        <f>IF($C3437="","",VLOOKUP($C3437,Baux!$A:$K,6,FALSE))</f>
        <v/>
      </c>
      <c r="I3437" s="13" t="str">
        <f>IF($C3437="","",VLOOKUP($C3437,Baux!$A:$K,7,FALSE))</f>
        <v/>
      </c>
      <c r="J3437" s="13" t="str">
        <f>IF($C3437="","",$H3437+$I3437)</f>
        <v/>
      </c>
      <c r="K3437" s="13" t="str">
        <f>IF($C3437="","",SUMIFS(Banque_Transactions!$E:$E,Banque_Transactions!$G:$G,$C3437&amp;"-"&amp;$B3437))</f>
        <v/>
      </c>
      <c r="L3437" s="13" t="str">
        <f>IF($C3437="","",$J3437-$K3437)</f>
        <v/>
      </c>
      <c r="M3437" t="str">
        <f>IF($C3437="","",IF($L3437&lt;=0,"Payé",IF($K3437=0,"Impayé","Partiel")))</f>
        <v/>
      </c>
    </row>
    <row r="3438" spans="1:13" ht="15">
      <c r="A3438" s="17"/>
      <c r="B3438" t="str">
        <f>IF($A3438="","",YEAR($A3438)*100+MONTH($A3438))</f>
        <v/>
      </c>
      <c r="D3438" t="str">
        <f>IF($C3438="","",VLOOKUP($C3438,Baux!$A:$K,2,FALSE))</f>
        <v/>
      </c>
      <c r="E3438" t="str">
        <f>IF($C3438="","",VLOOKUP(VLOOKUP($C3438,Baux!$A:$K,3,FALSE),Locataires!$A:$I,2,FALSE))</f>
        <v/>
      </c>
      <c r="F3438" t="str">
        <f>IF($C3438="","",VLOOKUP($C3438,Baux!$A:$K,8,FALSE))</f>
        <v/>
      </c>
      <c r="G3438" s="12" t="str">
        <f>IF(OR($A3438="",$F3438=""),"",DATE(YEAR($A3438),MONTH($A3438),$F3438))</f>
        <v/>
      </c>
      <c r="H3438" s="13" t="str">
        <f>IF($C3438="","",VLOOKUP($C3438,Baux!$A:$K,6,FALSE))</f>
        <v/>
      </c>
      <c r="I3438" s="13" t="str">
        <f>IF($C3438="","",VLOOKUP($C3438,Baux!$A:$K,7,FALSE))</f>
        <v/>
      </c>
      <c r="J3438" s="13" t="str">
        <f>IF($C3438="","",$H3438+$I3438)</f>
        <v/>
      </c>
      <c r="K3438" s="13" t="str">
        <f>IF($C3438="","",SUMIFS(Banque_Transactions!$E:$E,Banque_Transactions!$G:$G,$C3438&amp;"-"&amp;$B3438))</f>
        <v/>
      </c>
      <c r="L3438" s="13" t="str">
        <f>IF($C3438="","",$J3438-$K3438)</f>
        <v/>
      </c>
      <c r="M3438" t="str">
        <f>IF($C3438="","",IF($L3438&lt;=0,"Payé",IF($K3438=0,"Impayé","Partiel")))</f>
        <v/>
      </c>
    </row>
    <row r="3439" spans="1:13" ht="15">
      <c r="A3439" s="17"/>
      <c r="B3439" t="str">
        <f>IF($A3439="","",YEAR($A3439)*100+MONTH($A3439))</f>
        <v/>
      </c>
      <c r="D3439" t="str">
        <f>IF($C3439="","",VLOOKUP($C3439,Baux!$A:$K,2,FALSE))</f>
        <v/>
      </c>
      <c r="E3439" t="str">
        <f>IF($C3439="","",VLOOKUP(VLOOKUP($C3439,Baux!$A:$K,3,FALSE),Locataires!$A:$I,2,FALSE))</f>
        <v/>
      </c>
      <c r="F3439" t="str">
        <f>IF($C3439="","",VLOOKUP($C3439,Baux!$A:$K,8,FALSE))</f>
        <v/>
      </c>
      <c r="G3439" s="12" t="str">
        <f>IF(OR($A3439="",$F3439=""),"",DATE(YEAR($A3439),MONTH($A3439),$F3439))</f>
        <v/>
      </c>
      <c r="H3439" s="13" t="str">
        <f>IF($C3439="","",VLOOKUP($C3439,Baux!$A:$K,6,FALSE))</f>
        <v/>
      </c>
      <c r="I3439" s="13" t="str">
        <f>IF($C3439="","",VLOOKUP($C3439,Baux!$A:$K,7,FALSE))</f>
        <v/>
      </c>
      <c r="J3439" s="13" t="str">
        <f>IF($C3439="","",$H3439+$I3439)</f>
        <v/>
      </c>
      <c r="K3439" s="13" t="str">
        <f>IF($C3439="","",SUMIFS(Banque_Transactions!$E:$E,Banque_Transactions!$G:$G,$C3439&amp;"-"&amp;$B3439))</f>
        <v/>
      </c>
      <c r="L3439" s="13" t="str">
        <f>IF($C3439="","",$J3439-$K3439)</f>
        <v/>
      </c>
      <c r="M3439" t="str">
        <f>IF($C3439="","",IF($L3439&lt;=0,"Payé",IF($K3439=0,"Impayé","Partiel")))</f>
        <v/>
      </c>
    </row>
    <row r="3440" spans="1:13" ht="15">
      <c r="A3440" s="17"/>
      <c r="B3440" t="str">
        <f>IF($A3440="","",YEAR($A3440)*100+MONTH($A3440))</f>
        <v/>
      </c>
      <c r="D3440" t="str">
        <f>IF($C3440="","",VLOOKUP($C3440,Baux!$A:$K,2,FALSE))</f>
        <v/>
      </c>
      <c r="E3440" t="str">
        <f>IF($C3440="","",VLOOKUP(VLOOKUP($C3440,Baux!$A:$K,3,FALSE),Locataires!$A:$I,2,FALSE))</f>
        <v/>
      </c>
      <c r="F3440" t="str">
        <f>IF($C3440="","",VLOOKUP($C3440,Baux!$A:$K,8,FALSE))</f>
        <v/>
      </c>
      <c r="G3440" s="12" t="str">
        <f>IF(OR($A3440="",$F3440=""),"",DATE(YEAR($A3440),MONTH($A3440),$F3440))</f>
        <v/>
      </c>
      <c r="H3440" s="13" t="str">
        <f>IF($C3440="","",VLOOKUP($C3440,Baux!$A:$K,6,FALSE))</f>
        <v/>
      </c>
      <c r="I3440" s="13" t="str">
        <f>IF($C3440="","",VLOOKUP($C3440,Baux!$A:$K,7,FALSE))</f>
        <v/>
      </c>
      <c r="J3440" s="13" t="str">
        <f>IF($C3440="","",$H3440+$I3440)</f>
        <v/>
      </c>
      <c r="K3440" s="13" t="str">
        <f>IF($C3440="","",SUMIFS(Banque_Transactions!$E:$E,Banque_Transactions!$G:$G,$C3440&amp;"-"&amp;$B3440))</f>
        <v/>
      </c>
      <c r="L3440" s="13" t="str">
        <f>IF($C3440="","",$J3440-$K3440)</f>
        <v/>
      </c>
      <c r="M3440" t="str">
        <f>IF($C3440="","",IF($L3440&lt;=0,"Payé",IF($K3440=0,"Impayé","Partiel")))</f>
        <v/>
      </c>
    </row>
    <row r="3441" spans="1:13" ht="15">
      <c r="A3441" s="17"/>
      <c r="B3441" t="str">
        <f>IF($A3441="","",YEAR($A3441)*100+MONTH($A3441))</f>
        <v/>
      </c>
      <c r="D3441" t="str">
        <f>IF($C3441="","",VLOOKUP($C3441,Baux!$A:$K,2,FALSE))</f>
        <v/>
      </c>
      <c r="E3441" t="str">
        <f>IF($C3441="","",VLOOKUP(VLOOKUP($C3441,Baux!$A:$K,3,FALSE),Locataires!$A:$I,2,FALSE))</f>
        <v/>
      </c>
      <c r="F3441" t="str">
        <f>IF($C3441="","",VLOOKUP($C3441,Baux!$A:$K,8,FALSE))</f>
        <v/>
      </c>
      <c r="G3441" s="12" t="str">
        <f>IF(OR($A3441="",$F3441=""),"",DATE(YEAR($A3441),MONTH($A3441),$F3441))</f>
        <v/>
      </c>
      <c r="H3441" s="13" t="str">
        <f>IF($C3441="","",VLOOKUP($C3441,Baux!$A:$K,6,FALSE))</f>
        <v/>
      </c>
      <c r="I3441" s="13" t="str">
        <f>IF($C3441="","",VLOOKUP($C3441,Baux!$A:$K,7,FALSE))</f>
        <v/>
      </c>
      <c r="J3441" s="13" t="str">
        <f>IF($C3441="","",$H3441+$I3441)</f>
        <v/>
      </c>
      <c r="K3441" s="13" t="str">
        <f>IF($C3441="","",SUMIFS(Banque_Transactions!$E:$E,Banque_Transactions!$G:$G,$C3441&amp;"-"&amp;$B3441))</f>
        <v/>
      </c>
      <c r="L3441" s="13" t="str">
        <f>IF($C3441="","",$J3441-$K3441)</f>
        <v/>
      </c>
      <c r="M3441" t="str">
        <f>IF($C3441="","",IF($L3441&lt;=0,"Payé",IF($K3441=0,"Impayé","Partiel")))</f>
        <v/>
      </c>
    </row>
    <row r="3442" spans="1:13" ht="15">
      <c r="A3442" s="17"/>
      <c r="B3442" t="str">
        <f>IF($A3442="","",YEAR($A3442)*100+MONTH($A3442))</f>
        <v/>
      </c>
      <c r="D3442" t="str">
        <f>IF($C3442="","",VLOOKUP($C3442,Baux!$A:$K,2,FALSE))</f>
        <v/>
      </c>
      <c r="E3442" t="str">
        <f>IF($C3442="","",VLOOKUP(VLOOKUP($C3442,Baux!$A:$K,3,FALSE),Locataires!$A:$I,2,FALSE))</f>
        <v/>
      </c>
      <c r="F3442" t="str">
        <f>IF($C3442="","",VLOOKUP($C3442,Baux!$A:$K,8,FALSE))</f>
        <v/>
      </c>
      <c r="G3442" s="12" t="str">
        <f>IF(OR($A3442="",$F3442=""),"",DATE(YEAR($A3442),MONTH($A3442),$F3442))</f>
        <v/>
      </c>
      <c r="H3442" s="13" t="str">
        <f>IF($C3442="","",VLOOKUP($C3442,Baux!$A:$K,6,FALSE))</f>
        <v/>
      </c>
      <c r="I3442" s="13" t="str">
        <f>IF($C3442="","",VLOOKUP($C3442,Baux!$A:$K,7,FALSE))</f>
        <v/>
      </c>
      <c r="J3442" s="13" t="str">
        <f>IF($C3442="","",$H3442+$I3442)</f>
        <v/>
      </c>
      <c r="K3442" s="13" t="str">
        <f>IF($C3442="","",SUMIFS(Banque_Transactions!$E:$E,Banque_Transactions!$G:$G,$C3442&amp;"-"&amp;$B3442))</f>
        <v/>
      </c>
      <c r="L3442" s="13" t="str">
        <f>IF($C3442="","",$J3442-$K3442)</f>
        <v/>
      </c>
      <c r="M3442" t="str">
        <f>IF($C3442="","",IF($L3442&lt;=0,"Payé",IF($K3442=0,"Impayé","Partiel")))</f>
        <v/>
      </c>
    </row>
    <row r="3443" spans="1:13" ht="15">
      <c r="A3443" s="17"/>
      <c r="B3443" t="str">
        <f>IF($A3443="","",YEAR($A3443)*100+MONTH($A3443))</f>
        <v/>
      </c>
      <c r="D3443" t="str">
        <f>IF($C3443="","",VLOOKUP($C3443,Baux!$A:$K,2,FALSE))</f>
        <v/>
      </c>
      <c r="E3443" t="str">
        <f>IF($C3443="","",VLOOKUP(VLOOKUP($C3443,Baux!$A:$K,3,FALSE),Locataires!$A:$I,2,FALSE))</f>
        <v/>
      </c>
      <c r="F3443" t="str">
        <f>IF($C3443="","",VLOOKUP($C3443,Baux!$A:$K,8,FALSE))</f>
        <v/>
      </c>
      <c r="G3443" s="12" t="str">
        <f>IF(OR($A3443="",$F3443=""),"",DATE(YEAR($A3443),MONTH($A3443),$F3443))</f>
        <v/>
      </c>
      <c r="H3443" s="13" t="str">
        <f>IF($C3443="","",VLOOKUP($C3443,Baux!$A:$K,6,FALSE))</f>
        <v/>
      </c>
      <c r="I3443" s="13" t="str">
        <f>IF($C3443="","",VLOOKUP($C3443,Baux!$A:$K,7,FALSE))</f>
        <v/>
      </c>
      <c r="J3443" s="13" t="str">
        <f>IF($C3443="","",$H3443+$I3443)</f>
        <v/>
      </c>
      <c r="K3443" s="13" t="str">
        <f>IF($C3443="","",SUMIFS(Banque_Transactions!$E:$E,Banque_Transactions!$G:$G,$C3443&amp;"-"&amp;$B3443))</f>
        <v/>
      </c>
      <c r="L3443" s="13" t="str">
        <f>IF($C3443="","",$J3443-$K3443)</f>
        <v/>
      </c>
      <c r="M3443" t="str">
        <f>IF($C3443="","",IF($L3443&lt;=0,"Payé",IF($K3443=0,"Impayé","Partiel")))</f>
        <v/>
      </c>
    </row>
    <row r="3444" spans="1:13" ht="15">
      <c r="A3444" s="17"/>
      <c r="B3444" t="str">
        <f>IF($A3444="","",YEAR($A3444)*100+MONTH($A3444))</f>
        <v/>
      </c>
      <c r="D3444" t="str">
        <f>IF($C3444="","",VLOOKUP($C3444,Baux!$A:$K,2,FALSE))</f>
        <v/>
      </c>
      <c r="E3444" t="str">
        <f>IF($C3444="","",VLOOKUP(VLOOKUP($C3444,Baux!$A:$K,3,FALSE),Locataires!$A:$I,2,FALSE))</f>
        <v/>
      </c>
      <c r="F3444" t="str">
        <f>IF($C3444="","",VLOOKUP($C3444,Baux!$A:$K,8,FALSE))</f>
        <v/>
      </c>
      <c r="G3444" s="12" t="str">
        <f>IF(OR($A3444="",$F3444=""),"",DATE(YEAR($A3444),MONTH($A3444),$F3444))</f>
        <v/>
      </c>
      <c r="H3444" s="13" t="str">
        <f>IF($C3444="","",VLOOKUP($C3444,Baux!$A:$K,6,FALSE))</f>
        <v/>
      </c>
      <c r="I3444" s="13" t="str">
        <f>IF($C3444="","",VLOOKUP($C3444,Baux!$A:$K,7,FALSE))</f>
        <v/>
      </c>
      <c r="J3444" s="13" t="str">
        <f>IF($C3444="","",$H3444+$I3444)</f>
        <v/>
      </c>
      <c r="K3444" s="13" t="str">
        <f>IF($C3444="","",SUMIFS(Banque_Transactions!$E:$E,Banque_Transactions!$G:$G,$C3444&amp;"-"&amp;$B3444))</f>
        <v/>
      </c>
      <c r="L3444" s="13" t="str">
        <f>IF($C3444="","",$J3444-$K3444)</f>
        <v/>
      </c>
      <c r="M3444" t="str">
        <f>IF($C3444="","",IF($L3444&lt;=0,"Payé",IF($K3444=0,"Impayé","Partiel")))</f>
        <v/>
      </c>
    </row>
    <row r="3445" spans="1:13" ht="15">
      <c r="A3445" s="17"/>
      <c r="B3445" t="str">
        <f>IF($A3445="","",YEAR($A3445)*100+MONTH($A3445))</f>
        <v/>
      </c>
      <c r="D3445" t="str">
        <f>IF($C3445="","",VLOOKUP($C3445,Baux!$A:$K,2,FALSE))</f>
        <v/>
      </c>
      <c r="E3445" t="str">
        <f>IF($C3445="","",VLOOKUP(VLOOKUP($C3445,Baux!$A:$K,3,FALSE),Locataires!$A:$I,2,FALSE))</f>
        <v/>
      </c>
      <c r="F3445" t="str">
        <f>IF($C3445="","",VLOOKUP($C3445,Baux!$A:$K,8,FALSE))</f>
        <v/>
      </c>
      <c r="G3445" s="12" t="str">
        <f>IF(OR($A3445="",$F3445=""),"",DATE(YEAR($A3445),MONTH($A3445),$F3445))</f>
        <v/>
      </c>
      <c r="H3445" s="13" t="str">
        <f>IF($C3445="","",VLOOKUP($C3445,Baux!$A:$K,6,FALSE))</f>
        <v/>
      </c>
      <c r="I3445" s="13" t="str">
        <f>IF($C3445="","",VLOOKUP($C3445,Baux!$A:$K,7,FALSE))</f>
        <v/>
      </c>
      <c r="J3445" s="13" t="str">
        <f>IF($C3445="","",$H3445+$I3445)</f>
        <v/>
      </c>
      <c r="K3445" s="13" t="str">
        <f>IF($C3445="","",SUMIFS(Banque_Transactions!$E:$E,Banque_Transactions!$G:$G,$C3445&amp;"-"&amp;$B3445))</f>
        <v/>
      </c>
      <c r="L3445" s="13" t="str">
        <f>IF($C3445="","",$J3445-$K3445)</f>
        <v/>
      </c>
      <c r="M3445" t="str">
        <f>IF($C3445="","",IF($L3445&lt;=0,"Payé",IF($K3445=0,"Impayé","Partiel")))</f>
        <v/>
      </c>
    </row>
    <row r="3446" spans="1:13" ht="15">
      <c r="A3446" s="17"/>
      <c r="B3446" t="str">
        <f>IF($A3446="","",YEAR($A3446)*100+MONTH($A3446))</f>
        <v/>
      </c>
      <c r="D3446" t="str">
        <f>IF($C3446="","",VLOOKUP($C3446,Baux!$A:$K,2,FALSE))</f>
        <v/>
      </c>
      <c r="E3446" t="str">
        <f>IF($C3446="","",VLOOKUP(VLOOKUP($C3446,Baux!$A:$K,3,FALSE),Locataires!$A:$I,2,FALSE))</f>
        <v/>
      </c>
      <c r="F3446" t="str">
        <f>IF($C3446="","",VLOOKUP($C3446,Baux!$A:$K,8,FALSE))</f>
        <v/>
      </c>
      <c r="G3446" s="12" t="str">
        <f>IF(OR($A3446="",$F3446=""),"",DATE(YEAR($A3446),MONTH($A3446),$F3446))</f>
        <v/>
      </c>
      <c r="H3446" s="13" t="str">
        <f>IF($C3446="","",VLOOKUP($C3446,Baux!$A:$K,6,FALSE))</f>
        <v/>
      </c>
      <c r="I3446" s="13" t="str">
        <f>IF($C3446="","",VLOOKUP($C3446,Baux!$A:$K,7,FALSE))</f>
        <v/>
      </c>
      <c r="J3446" s="13" t="str">
        <f>IF($C3446="","",$H3446+$I3446)</f>
        <v/>
      </c>
      <c r="K3446" s="13" t="str">
        <f>IF($C3446="","",SUMIFS(Banque_Transactions!$E:$E,Banque_Transactions!$G:$G,$C3446&amp;"-"&amp;$B3446))</f>
        <v/>
      </c>
      <c r="L3446" s="13" t="str">
        <f>IF($C3446="","",$J3446-$K3446)</f>
        <v/>
      </c>
      <c r="M3446" t="str">
        <f>IF($C3446="","",IF($L3446&lt;=0,"Payé",IF($K3446=0,"Impayé","Partiel")))</f>
        <v/>
      </c>
    </row>
    <row r="3447" spans="1:13" ht="15">
      <c r="A3447" s="17"/>
      <c r="B3447" t="str">
        <f>IF($A3447="","",YEAR($A3447)*100+MONTH($A3447))</f>
        <v/>
      </c>
      <c r="D3447" t="str">
        <f>IF($C3447="","",VLOOKUP($C3447,Baux!$A:$K,2,FALSE))</f>
        <v/>
      </c>
      <c r="E3447" t="str">
        <f>IF($C3447="","",VLOOKUP(VLOOKUP($C3447,Baux!$A:$K,3,FALSE),Locataires!$A:$I,2,FALSE))</f>
        <v/>
      </c>
      <c r="F3447" t="str">
        <f>IF($C3447="","",VLOOKUP($C3447,Baux!$A:$K,8,FALSE))</f>
        <v/>
      </c>
      <c r="G3447" s="12" t="str">
        <f>IF(OR($A3447="",$F3447=""),"",DATE(YEAR($A3447),MONTH($A3447),$F3447))</f>
        <v/>
      </c>
      <c r="H3447" s="13" t="str">
        <f>IF($C3447="","",VLOOKUP($C3447,Baux!$A:$K,6,FALSE))</f>
        <v/>
      </c>
      <c r="I3447" s="13" t="str">
        <f>IF($C3447="","",VLOOKUP($C3447,Baux!$A:$K,7,FALSE))</f>
        <v/>
      </c>
      <c r="J3447" s="13" t="str">
        <f>IF($C3447="","",$H3447+$I3447)</f>
        <v/>
      </c>
      <c r="K3447" s="13" t="str">
        <f>IF($C3447="","",SUMIFS(Banque_Transactions!$E:$E,Banque_Transactions!$G:$G,$C3447&amp;"-"&amp;$B3447))</f>
        <v/>
      </c>
      <c r="L3447" s="13" t="str">
        <f>IF($C3447="","",$J3447-$K3447)</f>
        <v/>
      </c>
      <c r="M3447" t="str">
        <f>IF($C3447="","",IF($L3447&lt;=0,"Payé",IF($K3447=0,"Impayé","Partiel")))</f>
        <v/>
      </c>
    </row>
    <row r="3448" spans="1:13" ht="15">
      <c r="A3448" s="17"/>
      <c r="B3448" t="str">
        <f>IF($A3448="","",YEAR($A3448)*100+MONTH($A3448))</f>
        <v/>
      </c>
      <c r="D3448" t="str">
        <f>IF($C3448="","",VLOOKUP($C3448,Baux!$A:$K,2,FALSE))</f>
        <v/>
      </c>
      <c r="E3448" t="str">
        <f>IF($C3448="","",VLOOKUP(VLOOKUP($C3448,Baux!$A:$K,3,FALSE),Locataires!$A:$I,2,FALSE))</f>
        <v/>
      </c>
      <c r="F3448" t="str">
        <f>IF($C3448="","",VLOOKUP($C3448,Baux!$A:$K,8,FALSE))</f>
        <v/>
      </c>
      <c r="G3448" s="12" t="str">
        <f>IF(OR($A3448="",$F3448=""),"",DATE(YEAR($A3448),MONTH($A3448),$F3448))</f>
        <v/>
      </c>
      <c r="H3448" s="13" t="str">
        <f>IF($C3448="","",VLOOKUP($C3448,Baux!$A:$K,6,FALSE))</f>
        <v/>
      </c>
      <c r="I3448" s="13" t="str">
        <f>IF($C3448="","",VLOOKUP($C3448,Baux!$A:$K,7,FALSE))</f>
        <v/>
      </c>
      <c r="J3448" s="13" t="str">
        <f>IF($C3448="","",$H3448+$I3448)</f>
        <v/>
      </c>
      <c r="K3448" s="13" t="str">
        <f>IF($C3448="","",SUMIFS(Banque_Transactions!$E:$E,Banque_Transactions!$G:$G,$C3448&amp;"-"&amp;$B3448))</f>
        <v/>
      </c>
      <c r="L3448" s="13" t="str">
        <f>IF($C3448="","",$J3448-$K3448)</f>
        <v/>
      </c>
      <c r="M3448" t="str">
        <f>IF($C3448="","",IF($L3448&lt;=0,"Payé",IF($K3448=0,"Impayé","Partiel")))</f>
        <v/>
      </c>
    </row>
    <row r="3449" spans="1:13" ht="15">
      <c r="A3449" s="17"/>
      <c r="B3449" t="str">
        <f>IF($A3449="","",YEAR($A3449)*100+MONTH($A3449))</f>
        <v/>
      </c>
      <c r="D3449" t="str">
        <f>IF($C3449="","",VLOOKUP($C3449,Baux!$A:$K,2,FALSE))</f>
        <v/>
      </c>
      <c r="E3449" t="str">
        <f>IF($C3449="","",VLOOKUP(VLOOKUP($C3449,Baux!$A:$K,3,FALSE),Locataires!$A:$I,2,FALSE))</f>
        <v/>
      </c>
      <c r="F3449" t="str">
        <f>IF($C3449="","",VLOOKUP($C3449,Baux!$A:$K,8,FALSE))</f>
        <v/>
      </c>
      <c r="G3449" s="12" t="str">
        <f>IF(OR($A3449="",$F3449=""),"",DATE(YEAR($A3449),MONTH($A3449),$F3449))</f>
        <v/>
      </c>
      <c r="H3449" s="13" t="str">
        <f>IF($C3449="","",VLOOKUP($C3449,Baux!$A:$K,6,FALSE))</f>
        <v/>
      </c>
      <c r="I3449" s="13" t="str">
        <f>IF($C3449="","",VLOOKUP($C3449,Baux!$A:$K,7,FALSE))</f>
        <v/>
      </c>
      <c r="J3449" s="13" t="str">
        <f>IF($C3449="","",$H3449+$I3449)</f>
        <v/>
      </c>
      <c r="K3449" s="13" t="str">
        <f>IF($C3449="","",SUMIFS(Banque_Transactions!$E:$E,Banque_Transactions!$G:$G,$C3449&amp;"-"&amp;$B3449))</f>
        <v/>
      </c>
      <c r="L3449" s="13" t="str">
        <f>IF($C3449="","",$J3449-$K3449)</f>
        <v/>
      </c>
      <c r="M3449" t="str">
        <f>IF($C3449="","",IF($L3449&lt;=0,"Payé",IF($K3449=0,"Impayé","Partiel")))</f>
        <v/>
      </c>
    </row>
    <row r="3450" spans="1:13" ht="15">
      <c r="A3450" s="17"/>
      <c r="B3450" t="str">
        <f>IF($A3450="","",YEAR($A3450)*100+MONTH($A3450))</f>
        <v/>
      </c>
      <c r="D3450" t="str">
        <f>IF($C3450="","",VLOOKUP($C3450,Baux!$A:$K,2,FALSE))</f>
        <v/>
      </c>
      <c r="E3450" t="str">
        <f>IF($C3450="","",VLOOKUP(VLOOKUP($C3450,Baux!$A:$K,3,FALSE),Locataires!$A:$I,2,FALSE))</f>
        <v/>
      </c>
      <c r="F3450" t="str">
        <f>IF($C3450="","",VLOOKUP($C3450,Baux!$A:$K,8,FALSE))</f>
        <v/>
      </c>
      <c r="G3450" s="12" t="str">
        <f>IF(OR($A3450="",$F3450=""),"",DATE(YEAR($A3450),MONTH($A3450),$F3450))</f>
        <v/>
      </c>
      <c r="H3450" s="13" t="str">
        <f>IF($C3450="","",VLOOKUP($C3450,Baux!$A:$K,6,FALSE))</f>
        <v/>
      </c>
      <c r="I3450" s="13" t="str">
        <f>IF($C3450="","",VLOOKUP($C3450,Baux!$A:$K,7,FALSE))</f>
        <v/>
      </c>
      <c r="J3450" s="13" t="str">
        <f>IF($C3450="","",$H3450+$I3450)</f>
        <v/>
      </c>
      <c r="K3450" s="13" t="str">
        <f>IF($C3450="","",SUMIFS(Banque_Transactions!$E:$E,Banque_Transactions!$G:$G,$C3450&amp;"-"&amp;$B3450))</f>
        <v/>
      </c>
      <c r="L3450" s="13" t="str">
        <f>IF($C3450="","",$J3450-$K3450)</f>
        <v/>
      </c>
      <c r="M3450" t="str">
        <f>IF($C3450="","",IF($L3450&lt;=0,"Payé",IF($K3450=0,"Impayé","Partiel")))</f>
        <v/>
      </c>
    </row>
    <row r="3451" spans="1:13" ht="15">
      <c r="A3451" s="17"/>
      <c r="B3451" t="str">
        <f>IF($A3451="","",YEAR($A3451)*100+MONTH($A3451))</f>
        <v/>
      </c>
      <c r="D3451" t="str">
        <f>IF($C3451="","",VLOOKUP($C3451,Baux!$A:$K,2,FALSE))</f>
        <v/>
      </c>
      <c r="E3451" t="str">
        <f>IF($C3451="","",VLOOKUP(VLOOKUP($C3451,Baux!$A:$K,3,FALSE),Locataires!$A:$I,2,FALSE))</f>
        <v/>
      </c>
      <c r="F3451" t="str">
        <f>IF($C3451="","",VLOOKUP($C3451,Baux!$A:$K,8,FALSE))</f>
        <v/>
      </c>
      <c r="G3451" s="12" t="str">
        <f>IF(OR($A3451="",$F3451=""),"",DATE(YEAR($A3451),MONTH($A3451),$F3451))</f>
        <v/>
      </c>
      <c r="H3451" s="13" t="str">
        <f>IF($C3451="","",VLOOKUP($C3451,Baux!$A:$K,6,FALSE))</f>
        <v/>
      </c>
      <c r="I3451" s="13" t="str">
        <f>IF($C3451="","",VLOOKUP($C3451,Baux!$A:$K,7,FALSE))</f>
        <v/>
      </c>
      <c r="J3451" s="13" t="str">
        <f>IF($C3451="","",$H3451+$I3451)</f>
        <v/>
      </c>
      <c r="K3451" s="13" t="str">
        <f>IF($C3451="","",SUMIFS(Banque_Transactions!$E:$E,Banque_Transactions!$G:$G,$C3451&amp;"-"&amp;$B3451))</f>
        <v/>
      </c>
      <c r="L3451" s="13" t="str">
        <f>IF($C3451="","",$J3451-$K3451)</f>
        <v/>
      </c>
      <c r="M3451" t="str">
        <f>IF($C3451="","",IF($L3451&lt;=0,"Payé",IF($K3451=0,"Impayé","Partiel")))</f>
        <v/>
      </c>
    </row>
    <row r="3452" spans="1:13" ht="15">
      <c r="A3452" s="17"/>
      <c r="B3452" t="str">
        <f>IF($A3452="","",YEAR($A3452)*100+MONTH($A3452))</f>
        <v/>
      </c>
      <c r="D3452" t="str">
        <f>IF($C3452="","",VLOOKUP($C3452,Baux!$A:$K,2,FALSE))</f>
        <v/>
      </c>
      <c r="E3452" t="str">
        <f>IF($C3452="","",VLOOKUP(VLOOKUP($C3452,Baux!$A:$K,3,FALSE),Locataires!$A:$I,2,FALSE))</f>
        <v/>
      </c>
      <c r="F3452" t="str">
        <f>IF($C3452="","",VLOOKUP($C3452,Baux!$A:$K,8,FALSE))</f>
        <v/>
      </c>
      <c r="G3452" s="12" t="str">
        <f>IF(OR($A3452="",$F3452=""),"",DATE(YEAR($A3452),MONTH($A3452),$F3452))</f>
        <v/>
      </c>
      <c r="H3452" s="13" t="str">
        <f>IF($C3452="","",VLOOKUP($C3452,Baux!$A:$K,6,FALSE))</f>
        <v/>
      </c>
      <c r="I3452" s="13" t="str">
        <f>IF($C3452="","",VLOOKUP($C3452,Baux!$A:$K,7,FALSE))</f>
        <v/>
      </c>
      <c r="J3452" s="13" t="str">
        <f>IF($C3452="","",$H3452+$I3452)</f>
        <v/>
      </c>
      <c r="K3452" s="13" t="str">
        <f>IF($C3452="","",SUMIFS(Banque_Transactions!$E:$E,Banque_Transactions!$G:$G,$C3452&amp;"-"&amp;$B3452))</f>
        <v/>
      </c>
      <c r="L3452" s="13" t="str">
        <f>IF($C3452="","",$J3452-$K3452)</f>
        <v/>
      </c>
      <c r="M3452" t="str">
        <f>IF($C3452="","",IF($L3452&lt;=0,"Payé",IF($K3452=0,"Impayé","Partiel")))</f>
        <v/>
      </c>
    </row>
    <row r="3453" spans="1:13" ht="15">
      <c r="A3453" s="17"/>
      <c r="B3453" t="str">
        <f>IF($A3453="","",YEAR($A3453)*100+MONTH($A3453))</f>
        <v/>
      </c>
      <c r="D3453" t="str">
        <f>IF($C3453="","",VLOOKUP($C3453,Baux!$A:$K,2,FALSE))</f>
        <v/>
      </c>
      <c r="E3453" t="str">
        <f>IF($C3453="","",VLOOKUP(VLOOKUP($C3453,Baux!$A:$K,3,FALSE),Locataires!$A:$I,2,FALSE))</f>
        <v/>
      </c>
      <c r="F3453" t="str">
        <f>IF($C3453="","",VLOOKUP($C3453,Baux!$A:$K,8,FALSE))</f>
        <v/>
      </c>
      <c r="G3453" s="12" t="str">
        <f>IF(OR($A3453="",$F3453=""),"",DATE(YEAR($A3453),MONTH($A3453),$F3453))</f>
        <v/>
      </c>
      <c r="H3453" s="13" t="str">
        <f>IF($C3453="","",VLOOKUP($C3453,Baux!$A:$K,6,FALSE))</f>
        <v/>
      </c>
      <c r="I3453" s="13" t="str">
        <f>IF($C3453="","",VLOOKUP($C3453,Baux!$A:$K,7,FALSE))</f>
        <v/>
      </c>
      <c r="J3453" s="13" t="str">
        <f>IF($C3453="","",$H3453+$I3453)</f>
        <v/>
      </c>
      <c r="K3453" s="13" t="str">
        <f>IF($C3453="","",SUMIFS(Banque_Transactions!$E:$E,Banque_Transactions!$G:$G,$C3453&amp;"-"&amp;$B3453))</f>
        <v/>
      </c>
      <c r="L3453" s="13" t="str">
        <f>IF($C3453="","",$J3453-$K3453)</f>
        <v/>
      </c>
      <c r="M3453" t="str">
        <f>IF($C3453="","",IF($L3453&lt;=0,"Payé",IF($K3453=0,"Impayé","Partiel")))</f>
        <v/>
      </c>
    </row>
    <row r="3454" spans="1:13" ht="15">
      <c r="A3454" s="17"/>
      <c r="B3454" t="str">
        <f>IF($A3454="","",YEAR($A3454)*100+MONTH($A3454))</f>
        <v/>
      </c>
      <c r="D3454" t="str">
        <f>IF($C3454="","",VLOOKUP($C3454,Baux!$A:$K,2,FALSE))</f>
        <v/>
      </c>
      <c r="E3454" t="str">
        <f>IF($C3454="","",VLOOKUP(VLOOKUP($C3454,Baux!$A:$K,3,FALSE),Locataires!$A:$I,2,FALSE))</f>
        <v/>
      </c>
      <c r="F3454" t="str">
        <f>IF($C3454="","",VLOOKUP($C3454,Baux!$A:$K,8,FALSE))</f>
        <v/>
      </c>
      <c r="G3454" s="12" t="str">
        <f>IF(OR($A3454="",$F3454=""),"",DATE(YEAR($A3454),MONTH($A3454),$F3454))</f>
        <v/>
      </c>
      <c r="H3454" s="13" t="str">
        <f>IF($C3454="","",VLOOKUP($C3454,Baux!$A:$K,6,FALSE))</f>
        <v/>
      </c>
      <c r="I3454" s="13" t="str">
        <f>IF($C3454="","",VLOOKUP($C3454,Baux!$A:$K,7,FALSE))</f>
        <v/>
      </c>
      <c r="J3454" s="13" t="str">
        <f>IF($C3454="","",$H3454+$I3454)</f>
        <v/>
      </c>
      <c r="K3454" s="13" t="str">
        <f>IF($C3454="","",SUMIFS(Banque_Transactions!$E:$E,Banque_Transactions!$G:$G,$C3454&amp;"-"&amp;$B3454))</f>
        <v/>
      </c>
      <c r="L3454" s="13" t="str">
        <f>IF($C3454="","",$J3454-$K3454)</f>
        <v/>
      </c>
      <c r="M3454" t="str">
        <f>IF($C3454="","",IF($L3454&lt;=0,"Payé",IF($K3454=0,"Impayé","Partiel")))</f>
        <v/>
      </c>
    </row>
    <row r="3455" spans="1:13" ht="15">
      <c r="A3455" s="17"/>
      <c r="B3455" t="str">
        <f>IF($A3455="","",YEAR($A3455)*100+MONTH($A3455))</f>
        <v/>
      </c>
      <c r="D3455" t="str">
        <f>IF($C3455="","",VLOOKUP($C3455,Baux!$A:$K,2,FALSE))</f>
        <v/>
      </c>
      <c r="E3455" t="str">
        <f>IF($C3455="","",VLOOKUP(VLOOKUP($C3455,Baux!$A:$K,3,FALSE),Locataires!$A:$I,2,FALSE))</f>
        <v/>
      </c>
      <c r="F3455" t="str">
        <f>IF($C3455="","",VLOOKUP($C3455,Baux!$A:$K,8,FALSE))</f>
        <v/>
      </c>
      <c r="G3455" s="12" t="str">
        <f>IF(OR($A3455="",$F3455=""),"",DATE(YEAR($A3455),MONTH($A3455),$F3455))</f>
        <v/>
      </c>
      <c r="H3455" s="13" t="str">
        <f>IF($C3455="","",VLOOKUP($C3455,Baux!$A:$K,6,FALSE))</f>
        <v/>
      </c>
      <c r="I3455" s="13" t="str">
        <f>IF($C3455="","",VLOOKUP($C3455,Baux!$A:$K,7,FALSE))</f>
        <v/>
      </c>
      <c r="J3455" s="13" t="str">
        <f>IF($C3455="","",$H3455+$I3455)</f>
        <v/>
      </c>
      <c r="K3455" s="13" t="str">
        <f>IF($C3455="","",SUMIFS(Banque_Transactions!$E:$E,Banque_Transactions!$G:$G,$C3455&amp;"-"&amp;$B3455))</f>
        <v/>
      </c>
      <c r="L3455" s="13" t="str">
        <f>IF($C3455="","",$J3455-$K3455)</f>
        <v/>
      </c>
      <c r="M3455" t="str">
        <f>IF($C3455="","",IF($L3455&lt;=0,"Payé",IF($K3455=0,"Impayé","Partiel")))</f>
        <v/>
      </c>
    </row>
    <row r="3456" spans="1:13" ht="15">
      <c r="A3456" s="17"/>
      <c r="B3456" t="str">
        <f>IF($A3456="","",YEAR($A3456)*100+MONTH($A3456))</f>
        <v/>
      </c>
      <c r="D3456" t="str">
        <f>IF($C3456="","",VLOOKUP($C3456,Baux!$A:$K,2,FALSE))</f>
        <v/>
      </c>
      <c r="E3456" t="str">
        <f>IF($C3456="","",VLOOKUP(VLOOKUP($C3456,Baux!$A:$K,3,FALSE),Locataires!$A:$I,2,FALSE))</f>
        <v/>
      </c>
      <c r="F3456" t="str">
        <f>IF($C3456="","",VLOOKUP($C3456,Baux!$A:$K,8,FALSE))</f>
        <v/>
      </c>
      <c r="G3456" s="12" t="str">
        <f>IF(OR($A3456="",$F3456=""),"",DATE(YEAR($A3456),MONTH($A3456),$F3456))</f>
        <v/>
      </c>
      <c r="H3456" s="13" t="str">
        <f>IF($C3456="","",VLOOKUP($C3456,Baux!$A:$K,6,FALSE))</f>
        <v/>
      </c>
      <c r="I3456" s="13" t="str">
        <f>IF($C3456="","",VLOOKUP($C3456,Baux!$A:$K,7,FALSE))</f>
        <v/>
      </c>
      <c r="J3456" s="13" t="str">
        <f>IF($C3456="","",$H3456+$I3456)</f>
        <v/>
      </c>
      <c r="K3456" s="13" t="str">
        <f>IF($C3456="","",SUMIFS(Banque_Transactions!$E:$E,Banque_Transactions!$G:$G,$C3456&amp;"-"&amp;$B3456))</f>
        <v/>
      </c>
      <c r="L3456" s="13" t="str">
        <f>IF($C3456="","",$J3456-$K3456)</f>
        <v/>
      </c>
      <c r="M3456" t="str">
        <f>IF($C3456="","",IF($L3456&lt;=0,"Payé",IF($K3456=0,"Impayé","Partiel")))</f>
        <v/>
      </c>
    </row>
    <row r="3457" spans="1:13" ht="15">
      <c r="A3457" s="17"/>
      <c r="B3457" t="str">
        <f>IF($A3457="","",YEAR($A3457)*100+MONTH($A3457))</f>
        <v/>
      </c>
      <c r="D3457" t="str">
        <f>IF($C3457="","",VLOOKUP($C3457,Baux!$A:$K,2,FALSE))</f>
        <v/>
      </c>
      <c r="E3457" t="str">
        <f>IF($C3457="","",VLOOKUP(VLOOKUP($C3457,Baux!$A:$K,3,FALSE),Locataires!$A:$I,2,FALSE))</f>
        <v/>
      </c>
      <c r="F3457" t="str">
        <f>IF($C3457="","",VLOOKUP($C3457,Baux!$A:$K,8,FALSE))</f>
        <v/>
      </c>
      <c r="G3457" s="12" t="str">
        <f>IF(OR($A3457="",$F3457=""),"",DATE(YEAR($A3457),MONTH($A3457),$F3457))</f>
        <v/>
      </c>
      <c r="H3457" s="13" t="str">
        <f>IF($C3457="","",VLOOKUP($C3457,Baux!$A:$K,6,FALSE))</f>
        <v/>
      </c>
      <c r="I3457" s="13" t="str">
        <f>IF($C3457="","",VLOOKUP($C3457,Baux!$A:$K,7,FALSE))</f>
        <v/>
      </c>
      <c r="J3457" s="13" t="str">
        <f>IF($C3457="","",$H3457+$I3457)</f>
        <v/>
      </c>
      <c r="K3457" s="13" t="str">
        <f>IF($C3457="","",SUMIFS(Banque_Transactions!$E:$E,Banque_Transactions!$G:$G,$C3457&amp;"-"&amp;$B3457))</f>
        <v/>
      </c>
      <c r="L3457" s="13" t="str">
        <f>IF($C3457="","",$J3457-$K3457)</f>
        <v/>
      </c>
      <c r="M3457" t="str">
        <f>IF($C3457="","",IF($L3457&lt;=0,"Payé",IF($K3457=0,"Impayé","Partiel")))</f>
        <v/>
      </c>
    </row>
    <row r="3458" spans="1:13" ht="15">
      <c r="A3458" s="17"/>
      <c r="B3458" t="str">
        <f>IF($A3458="","",YEAR($A3458)*100+MONTH($A3458))</f>
        <v/>
      </c>
      <c r="D3458" t="str">
        <f>IF($C3458="","",VLOOKUP($C3458,Baux!$A:$K,2,FALSE))</f>
        <v/>
      </c>
      <c r="E3458" t="str">
        <f>IF($C3458="","",VLOOKUP(VLOOKUP($C3458,Baux!$A:$K,3,FALSE),Locataires!$A:$I,2,FALSE))</f>
        <v/>
      </c>
      <c r="F3458" t="str">
        <f>IF($C3458="","",VLOOKUP($C3458,Baux!$A:$K,8,FALSE))</f>
        <v/>
      </c>
      <c r="G3458" s="12" t="str">
        <f>IF(OR($A3458="",$F3458=""),"",DATE(YEAR($A3458),MONTH($A3458),$F3458))</f>
        <v/>
      </c>
      <c r="H3458" s="13" t="str">
        <f>IF($C3458="","",VLOOKUP($C3458,Baux!$A:$K,6,FALSE))</f>
        <v/>
      </c>
      <c r="I3458" s="13" t="str">
        <f>IF($C3458="","",VLOOKUP($C3458,Baux!$A:$K,7,FALSE))</f>
        <v/>
      </c>
      <c r="J3458" s="13" t="str">
        <f>IF($C3458="","",$H3458+$I3458)</f>
        <v/>
      </c>
      <c r="K3458" s="13" t="str">
        <f>IF($C3458="","",SUMIFS(Banque_Transactions!$E:$E,Banque_Transactions!$G:$G,$C3458&amp;"-"&amp;$B3458))</f>
        <v/>
      </c>
      <c r="L3458" s="13" t="str">
        <f>IF($C3458="","",$J3458-$K3458)</f>
        <v/>
      </c>
      <c r="M3458" t="str">
        <f>IF($C3458="","",IF($L3458&lt;=0,"Payé",IF($K3458=0,"Impayé","Partiel")))</f>
        <v/>
      </c>
    </row>
    <row r="3459" spans="1:13" ht="15">
      <c r="A3459" s="17"/>
      <c r="B3459" t="str">
        <f>IF($A3459="","",YEAR($A3459)*100+MONTH($A3459))</f>
        <v/>
      </c>
      <c r="D3459" t="str">
        <f>IF($C3459="","",VLOOKUP($C3459,Baux!$A:$K,2,FALSE))</f>
        <v/>
      </c>
      <c r="E3459" t="str">
        <f>IF($C3459="","",VLOOKUP(VLOOKUP($C3459,Baux!$A:$K,3,FALSE),Locataires!$A:$I,2,FALSE))</f>
        <v/>
      </c>
      <c r="F3459" t="str">
        <f>IF($C3459="","",VLOOKUP($C3459,Baux!$A:$K,8,FALSE))</f>
        <v/>
      </c>
      <c r="G3459" s="12" t="str">
        <f>IF(OR($A3459="",$F3459=""),"",DATE(YEAR($A3459),MONTH($A3459),$F3459))</f>
        <v/>
      </c>
      <c r="H3459" s="13" t="str">
        <f>IF($C3459="","",VLOOKUP($C3459,Baux!$A:$K,6,FALSE))</f>
        <v/>
      </c>
      <c r="I3459" s="13" t="str">
        <f>IF($C3459="","",VLOOKUP($C3459,Baux!$A:$K,7,FALSE))</f>
        <v/>
      </c>
      <c r="J3459" s="13" t="str">
        <f>IF($C3459="","",$H3459+$I3459)</f>
        <v/>
      </c>
      <c r="K3459" s="13" t="str">
        <f>IF($C3459="","",SUMIFS(Banque_Transactions!$E:$E,Banque_Transactions!$G:$G,$C3459&amp;"-"&amp;$B3459))</f>
        <v/>
      </c>
      <c r="L3459" s="13" t="str">
        <f>IF($C3459="","",$J3459-$K3459)</f>
        <v/>
      </c>
      <c r="M3459" t="str">
        <f>IF($C3459="","",IF($L3459&lt;=0,"Payé",IF($K3459=0,"Impayé","Partiel")))</f>
        <v/>
      </c>
    </row>
    <row r="3460" spans="1:13" ht="15">
      <c r="A3460" s="17"/>
      <c r="B3460" t="str">
        <f>IF($A3460="","",YEAR($A3460)*100+MONTH($A3460))</f>
        <v/>
      </c>
      <c r="D3460" t="str">
        <f>IF($C3460="","",VLOOKUP($C3460,Baux!$A:$K,2,FALSE))</f>
        <v/>
      </c>
      <c r="E3460" t="str">
        <f>IF($C3460="","",VLOOKUP(VLOOKUP($C3460,Baux!$A:$K,3,FALSE),Locataires!$A:$I,2,FALSE))</f>
        <v/>
      </c>
      <c r="F3460" t="str">
        <f>IF($C3460="","",VLOOKUP($C3460,Baux!$A:$K,8,FALSE))</f>
        <v/>
      </c>
      <c r="G3460" s="12" t="str">
        <f>IF(OR($A3460="",$F3460=""),"",DATE(YEAR($A3460),MONTH($A3460),$F3460))</f>
        <v/>
      </c>
      <c r="H3460" s="13" t="str">
        <f>IF($C3460="","",VLOOKUP($C3460,Baux!$A:$K,6,FALSE))</f>
        <v/>
      </c>
      <c r="I3460" s="13" t="str">
        <f>IF($C3460="","",VLOOKUP($C3460,Baux!$A:$K,7,FALSE))</f>
        <v/>
      </c>
      <c r="J3460" s="13" t="str">
        <f>IF($C3460="","",$H3460+$I3460)</f>
        <v/>
      </c>
      <c r="K3460" s="13" t="str">
        <f>IF($C3460="","",SUMIFS(Banque_Transactions!$E:$E,Banque_Transactions!$G:$G,$C3460&amp;"-"&amp;$B3460))</f>
        <v/>
      </c>
      <c r="L3460" s="13" t="str">
        <f>IF($C3460="","",$J3460-$K3460)</f>
        <v/>
      </c>
      <c r="M3460" t="str">
        <f>IF($C3460="","",IF($L3460&lt;=0,"Payé",IF($K3460=0,"Impayé","Partiel")))</f>
        <v/>
      </c>
    </row>
    <row r="3461" spans="1:13" ht="15">
      <c r="A3461" s="17"/>
      <c r="B3461" t="str">
        <f>IF($A3461="","",YEAR($A3461)*100+MONTH($A3461))</f>
        <v/>
      </c>
      <c r="D3461" t="str">
        <f>IF($C3461="","",VLOOKUP($C3461,Baux!$A:$K,2,FALSE))</f>
        <v/>
      </c>
      <c r="E3461" t="str">
        <f>IF($C3461="","",VLOOKUP(VLOOKUP($C3461,Baux!$A:$K,3,FALSE),Locataires!$A:$I,2,FALSE))</f>
        <v/>
      </c>
      <c r="F3461" t="str">
        <f>IF($C3461="","",VLOOKUP($C3461,Baux!$A:$K,8,FALSE))</f>
        <v/>
      </c>
      <c r="G3461" s="12" t="str">
        <f>IF(OR($A3461="",$F3461=""),"",DATE(YEAR($A3461),MONTH($A3461),$F3461))</f>
        <v/>
      </c>
      <c r="H3461" s="13" t="str">
        <f>IF($C3461="","",VLOOKUP($C3461,Baux!$A:$K,6,FALSE))</f>
        <v/>
      </c>
      <c r="I3461" s="13" t="str">
        <f>IF($C3461="","",VLOOKUP($C3461,Baux!$A:$K,7,FALSE))</f>
        <v/>
      </c>
      <c r="J3461" s="13" t="str">
        <f>IF($C3461="","",$H3461+$I3461)</f>
        <v/>
      </c>
      <c r="K3461" s="13" t="str">
        <f>IF($C3461="","",SUMIFS(Banque_Transactions!$E:$E,Banque_Transactions!$G:$G,$C3461&amp;"-"&amp;$B3461))</f>
        <v/>
      </c>
      <c r="L3461" s="13" t="str">
        <f>IF($C3461="","",$J3461-$K3461)</f>
        <v/>
      </c>
      <c r="M3461" t="str">
        <f>IF($C3461="","",IF($L3461&lt;=0,"Payé",IF($K3461=0,"Impayé","Partiel")))</f>
        <v/>
      </c>
    </row>
    <row r="3462" spans="1:13" ht="15">
      <c r="A3462" s="17"/>
      <c r="B3462" t="str">
        <f>IF($A3462="","",YEAR($A3462)*100+MONTH($A3462))</f>
        <v/>
      </c>
      <c r="D3462" t="str">
        <f>IF($C3462="","",VLOOKUP($C3462,Baux!$A:$K,2,FALSE))</f>
        <v/>
      </c>
      <c r="E3462" t="str">
        <f>IF($C3462="","",VLOOKUP(VLOOKUP($C3462,Baux!$A:$K,3,FALSE),Locataires!$A:$I,2,FALSE))</f>
        <v/>
      </c>
      <c r="F3462" t="str">
        <f>IF($C3462="","",VLOOKUP($C3462,Baux!$A:$K,8,FALSE))</f>
        <v/>
      </c>
      <c r="G3462" s="12" t="str">
        <f>IF(OR($A3462="",$F3462=""),"",DATE(YEAR($A3462),MONTH($A3462),$F3462))</f>
        <v/>
      </c>
      <c r="H3462" s="13" t="str">
        <f>IF($C3462="","",VLOOKUP($C3462,Baux!$A:$K,6,FALSE))</f>
        <v/>
      </c>
      <c r="I3462" s="13" t="str">
        <f>IF($C3462="","",VLOOKUP($C3462,Baux!$A:$K,7,FALSE))</f>
        <v/>
      </c>
      <c r="J3462" s="13" t="str">
        <f>IF($C3462="","",$H3462+$I3462)</f>
        <v/>
      </c>
      <c r="K3462" s="13" t="str">
        <f>IF($C3462="","",SUMIFS(Banque_Transactions!$E:$E,Banque_Transactions!$G:$G,$C3462&amp;"-"&amp;$B3462))</f>
        <v/>
      </c>
      <c r="L3462" s="13" t="str">
        <f>IF($C3462="","",$J3462-$K3462)</f>
        <v/>
      </c>
      <c r="M3462" t="str">
        <f>IF($C3462="","",IF($L3462&lt;=0,"Payé",IF($K3462=0,"Impayé","Partiel")))</f>
        <v/>
      </c>
    </row>
    <row r="3463" spans="1:13" ht="15">
      <c r="A3463" s="17"/>
      <c r="B3463" t="str">
        <f>IF($A3463="","",YEAR($A3463)*100+MONTH($A3463))</f>
        <v/>
      </c>
      <c r="D3463" t="str">
        <f>IF($C3463="","",VLOOKUP($C3463,Baux!$A:$K,2,FALSE))</f>
        <v/>
      </c>
      <c r="E3463" t="str">
        <f>IF($C3463="","",VLOOKUP(VLOOKUP($C3463,Baux!$A:$K,3,FALSE),Locataires!$A:$I,2,FALSE))</f>
        <v/>
      </c>
      <c r="F3463" t="str">
        <f>IF($C3463="","",VLOOKUP($C3463,Baux!$A:$K,8,FALSE))</f>
        <v/>
      </c>
      <c r="G3463" s="12" t="str">
        <f>IF(OR($A3463="",$F3463=""),"",DATE(YEAR($A3463),MONTH($A3463),$F3463))</f>
        <v/>
      </c>
      <c r="H3463" s="13" t="str">
        <f>IF($C3463="","",VLOOKUP($C3463,Baux!$A:$K,6,FALSE))</f>
        <v/>
      </c>
      <c r="I3463" s="13" t="str">
        <f>IF($C3463="","",VLOOKUP($C3463,Baux!$A:$K,7,FALSE))</f>
        <v/>
      </c>
      <c r="J3463" s="13" t="str">
        <f>IF($C3463="","",$H3463+$I3463)</f>
        <v/>
      </c>
      <c r="K3463" s="13" t="str">
        <f>IF($C3463="","",SUMIFS(Banque_Transactions!$E:$E,Banque_Transactions!$G:$G,$C3463&amp;"-"&amp;$B3463))</f>
        <v/>
      </c>
      <c r="L3463" s="13" t="str">
        <f>IF($C3463="","",$J3463-$K3463)</f>
        <v/>
      </c>
      <c r="M3463" t="str">
        <f>IF($C3463="","",IF($L3463&lt;=0,"Payé",IF($K3463=0,"Impayé","Partiel")))</f>
        <v/>
      </c>
    </row>
    <row r="3464" spans="1:13" ht="15">
      <c r="A3464" s="17"/>
      <c r="B3464" t="str">
        <f>IF($A3464="","",YEAR($A3464)*100+MONTH($A3464))</f>
        <v/>
      </c>
      <c r="D3464" t="str">
        <f>IF($C3464="","",VLOOKUP($C3464,Baux!$A:$K,2,FALSE))</f>
        <v/>
      </c>
      <c r="E3464" t="str">
        <f>IF($C3464="","",VLOOKUP(VLOOKUP($C3464,Baux!$A:$K,3,FALSE),Locataires!$A:$I,2,FALSE))</f>
        <v/>
      </c>
      <c r="F3464" t="str">
        <f>IF($C3464="","",VLOOKUP($C3464,Baux!$A:$K,8,FALSE))</f>
        <v/>
      </c>
      <c r="G3464" s="12" t="str">
        <f>IF(OR($A3464="",$F3464=""),"",DATE(YEAR($A3464),MONTH($A3464),$F3464))</f>
        <v/>
      </c>
      <c r="H3464" s="13" t="str">
        <f>IF($C3464="","",VLOOKUP($C3464,Baux!$A:$K,6,FALSE))</f>
        <v/>
      </c>
      <c r="I3464" s="13" t="str">
        <f>IF($C3464="","",VLOOKUP($C3464,Baux!$A:$K,7,FALSE))</f>
        <v/>
      </c>
      <c r="J3464" s="13" t="str">
        <f>IF($C3464="","",$H3464+$I3464)</f>
        <v/>
      </c>
      <c r="K3464" s="13" t="str">
        <f>IF($C3464="","",SUMIFS(Banque_Transactions!$E:$E,Banque_Transactions!$G:$G,$C3464&amp;"-"&amp;$B3464))</f>
        <v/>
      </c>
      <c r="L3464" s="13" t="str">
        <f>IF($C3464="","",$J3464-$K3464)</f>
        <v/>
      </c>
      <c r="M3464" t="str">
        <f>IF($C3464="","",IF($L3464&lt;=0,"Payé",IF($K3464=0,"Impayé","Partiel")))</f>
        <v/>
      </c>
    </row>
    <row r="3465" spans="1:13" ht="15">
      <c r="A3465" s="17"/>
      <c r="B3465" t="str">
        <f>IF($A3465="","",YEAR($A3465)*100+MONTH($A3465))</f>
        <v/>
      </c>
      <c r="D3465" t="str">
        <f>IF($C3465="","",VLOOKUP($C3465,Baux!$A:$K,2,FALSE))</f>
        <v/>
      </c>
      <c r="E3465" t="str">
        <f>IF($C3465="","",VLOOKUP(VLOOKUP($C3465,Baux!$A:$K,3,FALSE),Locataires!$A:$I,2,FALSE))</f>
        <v/>
      </c>
      <c r="F3465" t="str">
        <f>IF($C3465="","",VLOOKUP($C3465,Baux!$A:$K,8,FALSE))</f>
        <v/>
      </c>
      <c r="G3465" s="12" t="str">
        <f>IF(OR($A3465="",$F3465=""),"",DATE(YEAR($A3465),MONTH($A3465),$F3465))</f>
        <v/>
      </c>
      <c r="H3465" s="13" t="str">
        <f>IF($C3465="","",VLOOKUP($C3465,Baux!$A:$K,6,FALSE))</f>
        <v/>
      </c>
      <c r="I3465" s="13" t="str">
        <f>IF($C3465="","",VLOOKUP($C3465,Baux!$A:$K,7,FALSE))</f>
        <v/>
      </c>
      <c r="J3465" s="13" t="str">
        <f>IF($C3465="","",$H3465+$I3465)</f>
        <v/>
      </c>
      <c r="K3465" s="13" t="str">
        <f>IF($C3465="","",SUMIFS(Banque_Transactions!$E:$E,Banque_Transactions!$G:$G,$C3465&amp;"-"&amp;$B3465))</f>
        <v/>
      </c>
      <c r="L3465" s="13" t="str">
        <f>IF($C3465="","",$J3465-$K3465)</f>
        <v/>
      </c>
      <c r="M3465" t="str">
        <f>IF($C3465="","",IF($L3465&lt;=0,"Payé",IF($K3465=0,"Impayé","Partiel")))</f>
        <v/>
      </c>
    </row>
    <row r="3466" spans="1:13" ht="15">
      <c r="A3466" s="17"/>
      <c r="B3466" t="str">
        <f>IF($A3466="","",YEAR($A3466)*100+MONTH($A3466))</f>
        <v/>
      </c>
      <c r="D3466" t="str">
        <f>IF($C3466="","",VLOOKUP($C3466,Baux!$A:$K,2,FALSE))</f>
        <v/>
      </c>
      <c r="E3466" t="str">
        <f>IF($C3466="","",VLOOKUP(VLOOKUP($C3466,Baux!$A:$K,3,FALSE),Locataires!$A:$I,2,FALSE))</f>
        <v/>
      </c>
      <c r="F3466" t="str">
        <f>IF($C3466="","",VLOOKUP($C3466,Baux!$A:$K,8,FALSE))</f>
        <v/>
      </c>
      <c r="G3466" s="12" t="str">
        <f>IF(OR($A3466="",$F3466=""),"",DATE(YEAR($A3466),MONTH($A3466),$F3466))</f>
        <v/>
      </c>
      <c r="H3466" s="13" t="str">
        <f>IF($C3466="","",VLOOKUP($C3466,Baux!$A:$K,6,FALSE))</f>
        <v/>
      </c>
      <c r="I3466" s="13" t="str">
        <f>IF($C3466="","",VLOOKUP($C3466,Baux!$A:$K,7,FALSE))</f>
        <v/>
      </c>
      <c r="J3466" s="13" t="str">
        <f>IF($C3466="","",$H3466+$I3466)</f>
        <v/>
      </c>
      <c r="K3466" s="13" t="str">
        <f>IF($C3466="","",SUMIFS(Banque_Transactions!$E:$E,Banque_Transactions!$G:$G,$C3466&amp;"-"&amp;$B3466))</f>
        <v/>
      </c>
      <c r="L3466" s="13" t="str">
        <f>IF($C3466="","",$J3466-$K3466)</f>
        <v/>
      </c>
      <c r="M3466" t="str">
        <f>IF($C3466="","",IF($L3466&lt;=0,"Payé",IF($K3466=0,"Impayé","Partiel")))</f>
        <v/>
      </c>
    </row>
    <row r="3467" spans="1:13" ht="15">
      <c r="A3467" s="17"/>
      <c r="B3467" t="str">
        <f>IF($A3467="","",YEAR($A3467)*100+MONTH($A3467))</f>
        <v/>
      </c>
      <c r="D3467" t="str">
        <f>IF($C3467="","",VLOOKUP($C3467,Baux!$A:$K,2,FALSE))</f>
        <v/>
      </c>
      <c r="E3467" t="str">
        <f>IF($C3467="","",VLOOKUP(VLOOKUP($C3467,Baux!$A:$K,3,FALSE),Locataires!$A:$I,2,FALSE))</f>
        <v/>
      </c>
      <c r="F3467" t="str">
        <f>IF($C3467="","",VLOOKUP($C3467,Baux!$A:$K,8,FALSE))</f>
        <v/>
      </c>
      <c r="G3467" s="12" t="str">
        <f>IF(OR($A3467="",$F3467=""),"",DATE(YEAR($A3467),MONTH($A3467),$F3467))</f>
        <v/>
      </c>
      <c r="H3467" s="13" t="str">
        <f>IF($C3467="","",VLOOKUP($C3467,Baux!$A:$K,6,FALSE))</f>
        <v/>
      </c>
      <c r="I3467" s="13" t="str">
        <f>IF($C3467="","",VLOOKUP($C3467,Baux!$A:$K,7,FALSE))</f>
        <v/>
      </c>
      <c r="J3467" s="13" t="str">
        <f>IF($C3467="","",$H3467+$I3467)</f>
        <v/>
      </c>
      <c r="K3467" s="13" t="str">
        <f>IF($C3467="","",SUMIFS(Banque_Transactions!$E:$E,Banque_Transactions!$G:$G,$C3467&amp;"-"&amp;$B3467))</f>
        <v/>
      </c>
      <c r="L3467" s="13" t="str">
        <f>IF($C3467="","",$J3467-$K3467)</f>
        <v/>
      </c>
      <c r="M3467" t="str">
        <f>IF($C3467="","",IF($L3467&lt;=0,"Payé",IF($K3467=0,"Impayé","Partiel")))</f>
        <v/>
      </c>
    </row>
    <row r="3468" spans="1:13" ht="15">
      <c r="A3468" s="17"/>
      <c r="B3468" t="str">
        <f>IF($A3468="","",YEAR($A3468)*100+MONTH($A3468))</f>
        <v/>
      </c>
      <c r="D3468" t="str">
        <f>IF($C3468="","",VLOOKUP($C3468,Baux!$A:$K,2,FALSE))</f>
        <v/>
      </c>
      <c r="E3468" t="str">
        <f>IF($C3468="","",VLOOKUP(VLOOKUP($C3468,Baux!$A:$K,3,FALSE),Locataires!$A:$I,2,FALSE))</f>
        <v/>
      </c>
      <c r="F3468" t="str">
        <f>IF($C3468="","",VLOOKUP($C3468,Baux!$A:$K,8,FALSE))</f>
        <v/>
      </c>
      <c r="G3468" s="12" t="str">
        <f>IF(OR($A3468="",$F3468=""),"",DATE(YEAR($A3468),MONTH($A3468),$F3468))</f>
        <v/>
      </c>
      <c r="H3468" s="13" t="str">
        <f>IF($C3468="","",VLOOKUP($C3468,Baux!$A:$K,6,FALSE))</f>
        <v/>
      </c>
      <c r="I3468" s="13" t="str">
        <f>IF($C3468="","",VLOOKUP($C3468,Baux!$A:$K,7,FALSE))</f>
        <v/>
      </c>
      <c r="J3468" s="13" t="str">
        <f>IF($C3468="","",$H3468+$I3468)</f>
        <v/>
      </c>
      <c r="K3468" s="13" t="str">
        <f>IF($C3468="","",SUMIFS(Banque_Transactions!$E:$E,Banque_Transactions!$G:$G,$C3468&amp;"-"&amp;$B3468))</f>
        <v/>
      </c>
      <c r="L3468" s="13" t="str">
        <f>IF($C3468="","",$J3468-$K3468)</f>
        <v/>
      </c>
      <c r="M3468" t="str">
        <f>IF($C3468="","",IF($L3468&lt;=0,"Payé",IF($K3468=0,"Impayé","Partiel")))</f>
        <v/>
      </c>
    </row>
    <row r="3469" spans="1:13" ht="15">
      <c r="A3469" s="17"/>
      <c r="B3469" t="str">
        <f>IF($A3469="","",YEAR($A3469)*100+MONTH($A3469))</f>
        <v/>
      </c>
      <c r="D3469" t="str">
        <f>IF($C3469="","",VLOOKUP($C3469,Baux!$A:$K,2,FALSE))</f>
        <v/>
      </c>
      <c r="E3469" t="str">
        <f>IF($C3469="","",VLOOKUP(VLOOKUP($C3469,Baux!$A:$K,3,FALSE),Locataires!$A:$I,2,FALSE))</f>
        <v/>
      </c>
      <c r="F3469" t="str">
        <f>IF($C3469="","",VLOOKUP($C3469,Baux!$A:$K,8,FALSE))</f>
        <v/>
      </c>
      <c r="G3469" s="12" t="str">
        <f>IF(OR($A3469="",$F3469=""),"",DATE(YEAR($A3469),MONTH($A3469),$F3469))</f>
        <v/>
      </c>
      <c r="H3469" s="13" t="str">
        <f>IF($C3469="","",VLOOKUP($C3469,Baux!$A:$K,6,FALSE))</f>
        <v/>
      </c>
      <c r="I3469" s="13" t="str">
        <f>IF($C3469="","",VLOOKUP($C3469,Baux!$A:$K,7,FALSE))</f>
        <v/>
      </c>
      <c r="J3469" s="13" t="str">
        <f>IF($C3469="","",$H3469+$I3469)</f>
        <v/>
      </c>
      <c r="K3469" s="13" t="str">
        <f>IF($C3469="","",SUMIFS(Banque_Transactions!$E:$E,Banque_Transactions!$G:$G,$C3469&amp;"-"&amp;$B3469))</f>
        <v/>
      </c>
      <c r="L3469" s="13" t="str">
        <f>IF($C3469="","",$J3469-$K3469)</f>
        <v/>
      </c>
      <c r="M3469" t="str">
        <f>IF($C3469="","",IF($L3469&lt;=0,"Payé",IF($K3469=0,"Impayé","Partiel")))</f>
        <v/>
      </c>
    </row>
    <row r="3470" spans="1:13" ht="15">
      <c r="A3470" s="17"/>
      <c r="B3470" t="str">
        <f>IF($A3470="","",YEAR($A3470)*100+MONTH($A3470))</f>
        <v/>
      </c>
      <c r="D3470" t="str">
        <f>IF($C3470="","",VLOOKUP($C3470,Baux!$A:$K,2,FALSE))</f>
        <v/>
      </c>
      <c r="E3470" t="str">
        <f>IF($C3470="","",VLOOKUP(VLOOKUP($C3470,Baux!$A:$K,3,FALSE),Locataires!$A:$I,2,FALSE))</f>
        <v/>
      </c>
      <c r="F3470" t="str">
        <f>IF($C3470="","",VLOOKUP($C3470,Baux!$A:$K,8,FALSE))</f>
        <v/>
      </c>
      <c r="G3470" s="12" t="str">
        <f>IF(OR($A3470="",$F3470=""),"",DATE(YEAR($A3470),MONTH($A3470),$F3470))</f>
        <v/>
      </c>
      <c r="H3470" s="13" t="str">
        <f>IF($C3470="","",VLOOKUP($C3470,Baux!$A:$K,6,FALSE))</f>
        <v/>
      </c>
      <c r="I3470" s="13" t="str">
        <f>IF($C3470="","",VLOOKUP($C3470,Baux!$A:$K,7,FALSE))</f>
        <v/>
      </c>
      <c r="J3470" s="13" t="str">
        <f>IF($C3470="","",$H3470+$I3470)</f>
        <v/>
      </c>
      <c r="K3470" s="13" t="str">
        <f>IF($C3470="","",SUMIFS(Banque_Transactions!$E:$E,Banque_Transactions!$G:$G,$C3470&amp;"-"&amp;$B3470))</f>
        <v/>
      </c>
      <c r="L3470" s="13" t="str">
        <f>IF($C3470="","",$J3470-$K3470)</f>
        <v/>
      </c>
      <c r="M3470" t="str">
        <f>IF($C3470="","",IF($L3470&lt;=0,"Payé",IF($K3470=0,"Impayé","Partiel")))</f>
        <v/>
      </c>
    </row>
    <row r="3471" spans="1:13" ht="15">
      <c r="A3471" s="17"/>
      <c r="B3471" t="str">
        <f>IF($A3471="","",YEAR($A3471)*100+MONTH($A3471))</f>
        <v/>
      </c>
      <c r="D3471" t="str">
        <f>IF($C3471="","",VLOOKUP($C3471,Baux!$A:$K,2,FALSE))</f>
        <v/>
      </c>
      <c r="E3471" t="str">
        <f>IF($C3471="","",VLOOKUP(VLOOKUP($C3471,Baux!$A:$K,3,FALSE),Locataires!$A:$I,2,FALSE))</f>
        <v/>
      </c>
      <c r="F3471" t="str">
        <f>IF($C3471="","",VLOOKUP($C3471,Baux!$A:$K,8,FALSE))</f>
        <v/>
      </c>
      <c r="G3471" s="12" t="str">
        <f>IF(OR($A3471="",$F3471=""),"",DATE(YEAR($A3471),MONTH($A3471),$F3471))</f>
        <v/>
      </c>
      <c r="H3471" s="13" t="str">
        <f>IF($C3471="","",VLOOKUP($C3471,Baux!$A:$K,6,FALSE))</f>
        <v/>
      </c>
      <c r="I3471" s="13" t="str">
        <f>IF($C3471="","",VLOOKUP($C3471,Baux!$A:$K,7,FALSE))</f>
        <v/>
      </c>
      <c r="J3471" s="13" t="str">
        <f>IF($C3471="","",$H3471+$I3471)</f>
        <v/>
      </c>
      <c r="K3471" s="13" t="str">
        <f>IF($C3471="","",SUMIFS(Banque_Transactions!$E:$E,Banque_Transactions!$G:$G,$C3471&amp;"-"&amp;$B3471))</f>
        <v/>
      </c>
      <c r="L3471" s="13" t="str">
        <f>IF($C3471="","",$J3471-$K3471)</f>
        <v/>
      </c>
      <c r="M3471" t="str">
        <f>IF($C3471="","",IF($L3471&lt;=0,"Payé",IF($K3471=0,"Impayé","Partiel")))</f>
        <v/>
      </c>
    </row>
    <row r="3472" spans="1:13" ht="15">
      <c r="A3472" s="17"/>
      <c r="B3472" t="str">
        <f>IF($A3472="","",YEAR($A3472)*100+MONTH($A3472))</f>
        <v/>
      </c>
      <c r="D3472" t="str">
        <f>IF($C3472="","",VLOOKUP($C3472,Baux!$A:$K,2,FALSE))</f>
        <v/>
      </c>
      <c r="E3472" t="str">
        <f>IF($C3472="","",VLOOKUP(VLOOKUP($C3472,Baux!$A:$K,3,FALSE),Locataires!$A:$I,2,FALSE))</f>
        <v/>
      </c>
      <c r="F3472" t="str">
        <f>IF($C3472="","",VLOOKUP($C3472,Baux!$A:$K,8,FALSE))</f>
        <v/>
      </c>
      <c r="G3472" s="12" t="str">
        <f>IF(OR($A3472="",$F3472=""),"",DATE(YEAR($A3472),MONTH($A3472),$F3472))</f>
        <v/>
      </c>
      <c r="H3472" s="13" t="str">
        <f>IF($C3472="","",VLOOKUP($C3472,Baux!$A:$K,6,FALSE))</f>
        <v/>
      </c>
      <c r="I3472" s="13" t="str">
        <f>IF($C3472="","",VLOOKUP($C3472,Baux!$A:$K,7,FALSE))</f>
        <v/>
      </c>
      <c r="J3472" s="13" t="str">
        <f>IF($C3472="","",$H3472+$I3472)</f>
        <v/>
      </c>
      <c r="K3472" s="13" t="str">
        <f>IF($C3472="","",SUMIFS(Banque_Transactions!$E:$E,Banque_Transactions!$G:$G,$C3472&amp;"-"&amp;$B3472))</f>
        <v/>
      </c>
      <c r="L3472" s="13" t="str">
        <f>IF($C3472="","",$J3472-$K3472)</f>
        <v/>
      </c>
      <c r="M3472" t="str">
        <f>IF($C3472="","",IF($L3472&lt;=0,"Payé",IF($K3472=0,"Impayé","Partiel")))</f>
        <v/>
      </c>
    </row>
    <row r="3473" spans="1:13" ht="15">
      <c r="A3473" s="17"/>
      <c r="B3473" t="str">
        <f>IF($A3473="","",YEAR($A3473)*100+MONTH($A3473))</f>
        <v/>
      </c>
      <c r="D3473" t="str">
        <f>IF($C3473="","",VLOOKUP($C3473,Baux!$A:$K,2,FALSE))</f>
        <v/>
      </c>
      <c r="E3473" t="str">
        <f>IF($C3473="","",VLOOKUP(VLOOKUP($C3473,Baux!$A:$K,3,FALSE),Locataires!$A:$I,2,FALSE))</f>
        <v/>
      </c>
      <c r="F3473" t="str">
        <f>IF($C3473="","",VLOOKUP($C3473,Baux!$A:$K,8,FALSE))</f>
        <v/>
      </c>
      <c r="G3473" s="12" t="str">
        <f>IF(OR($A3473="",$F3473=""),"",DATE(YEAR($A3473),MONTH($A3473),$F3473))</f>
        <v/>
      </c>
      <c r="H3473" s="13" t="str">
        <f>IF($C3473="","",VLOOKUP($C3473,Baux!$A:$K,6,FALSE))</f>
        <v/>
      </c>
      <c r="I3473" s="13" t="str">
        <f>IF($C3473="","",VLOOKUP($C3473,Baux!$A:$K,7,FALSE))</f>
        <v/>
      </c>
      <c r="J3473" s="13" t="str">
        <f>IF($C3473="","",$H3473+$I3473)</f>
        <v/>
      </c>
      <c r="K3473" s="13" t="str">
        <f>IF($C3473="","",SUMIFS(Banque_Transactions!$E:$E,Banque_Transactions!$G:$G,$C3473&amp;"-"&amp;$B3473))</f>
        <v/>
      </c>
      <c r="L3473" s="13" t="str">
        <f>IF($C3473="","",$J3473-$K3473)</f>
        <v/>
      </c>
      <c r="M3473" t="str">
        <f>IF($C3473="","",IF($L3473&lt;=0,"Payé",IF($K3473=0,"Impayé","Partiel")))</f>
        <v/>
      </c>
    </row>
    <row r="3474" spans="1:13" ht="15">
      <c r="A3474" s="17"/>
      <c r="B3474" t="str">
        <f>IF($A3474="","",YEAR($A3474)*100+MONTH($A3474))</f>
        <v/>
      </c>
      <c r="D3474" t="str">
        <f>IF($C3474="","",VLOOKUP($C3474,Baux!$A:$K,2,FALSE))</f>
        <v/>
      </c>
      <c r="E3474" t="str">
        <f>IF($C3474="","",VLOOKUP(VLOOKUP($C3474,Baux!$A:$K,3,FALSE),Locataires!$A:$I,2,FALSE))</f>
        <v/>
      </c>
      <c r="F3474" t="str">
        <f>IF($C3474="","",VLOOKUP($C3474,Baux!$A:$K,8,FALSE))</f>
        <v/>
      </c>
      <c r="G3474" s="12" t="str">
        <f>IF(OR($A3474="",$F3474=""),"",DATE(YEAR($A3474),MONTH($A3474),$F3474))</f>
        <v/>
      </c>
      <c r="H3474" s="13" t="str">
        <f>IF($C3474="","",VLOOKUP($C3474,Baux!$A:$K,6,FALSE))</f>
        <v/>
      </c>
      <c r="I3474" s="13" t="str">
        <f>IF($C3474="","",VLOOKUP($C3474,Baux!$A:$K,7,FALSE))</f>
        <v/>
      </c>
      <c r="J3474" s="13" t="str">
        <f>IF($C3474="","",$H3474+$I3474)</f>
        <v/>
      </c>
      <c r="K3474" s="13" t="str">
        <f>IF($C3474="","",SUMIFS(Banque_Transactions!$E:$E,Banque_Transactions!$G:$G,$C3474&amp;"-"&amp;$B3474))</f>
        <v/>
      </c>
      <c r="L3474" s="13" t="str">
        <f>IF($C3474="","",$J3474-$K3474)</f>
        <v/>
      </c>
      <c r="M3474" t="str">
        <f>IF($C3474="","",IF($L3474&lt;=0,"Payé",IF($K3474=0,"Impayé","Partiel")))</f>
        <v/>
      </c>
    </row>
    <row r="3475" spans="1:13" ht="15">
      <c r="A3475" s="17"/>
      <c r="B3475" t="str">
        <f>IF($A3475="","",YEAR($A3475)*100+MONTH($A3475))</f>
        <v/>
      </c>
      <c r="D3475" t="str">
        <f>IF($C3475="","",VLOOKUP($C3475,Baux!$A:$K,2,FALSE))</f>
        <v/>
      </c>
      <c r="E3475" t="str">
        <f>IF($C3475="","",VLOOKUP(VLOOKUP($C3475,Baux!$A:$K,3,FALSE),Locataires!$A:$I,2,FALSE))</f>
        <v/>
      </c>
      <c r="F3475" t="str">
        <f>IF($C3475="","",VLOOKUP($C3475,Baux!$A:$K,8,FALSE))</f>
        <v/>
      </c>
      <c r="G3475" s="12" t="str">
        <f>IF(OR($A3475="",$F3475=""),"",DATE(YEAR($A3475),MONTH($A3475),$F3475))</f>
        <v/>
      </c>
      <c r="H3475" s="13" t="str">
        <f>IF($C3475="","",VLOOKUP($C3475,Baux!$A:$K,6,FALSE))</f>
        <v/>
      </c>
      <c r="I3475" s="13" t="str">
        <f>IF($C3475="","",VLOOKUP($C3475,Baux!$A:$K,7,FALSE))</f>
        <v/>
      </c>
      <c r="J3475" s="13" t="str">
        <f>IF($C3475="","",$H3475+$I3475)</f>
        <v/>
      </c>
      <c r="K3475" s="13" t="str">
        <f>IF($C3475="","",SUMIFS(Banque_Transactions!$E:$E,Banque_Transactions!$G:$G,$C3475&amp;"-"&amp;$B3475))</f>
        <v/>
      </c>
      <c r="L3475" s="13" t="str">
        <f>IF($C3475="","",$J3475-$K3475)</f>
        <v/>
      </c>
      <c r="M3475" t="str">
        <f>IF($C3475="","",IF($L3475&lt;=0,"Payé",IF($K3475=0,"Impayé","Partiel")))</f>
        <v/>
      </c>
    </row>
    <row r="3476" spans="1:13" ht="15">
      <c r="A3476" s="17"/>
      <c r="B3476" t="str">
        <f>IF($A3476="","",YEAR($A3476)*100+MONTH($A3476))</f>
        <v/>
      </c>
      <c r="D3476" t="str">
        <f>IF($C3476="","",VLOOKUP($C3476,Baux!$A:$K,2,FALSE))</f>
        <v/>
      </c>
      <c r="E3476" t="str">
        <f>IF($C3476="","",VLOOKUP(VLOOKUP($C3476,Baux!$A:$K,3,FALSE),Locataires!$A:$I,2,FALSE))</f>
        <v/>
      </c>
      <c r="F3476" t="str">
        <f>IF($C3476="","",VLOOKUP($C3476,Baux!$A:$K,8,FALSE))</f>
        <v/>
      </c>
      <c r="G3476" s="12" t="str">
        <f>IF(OR($A3476="",$F3476=""),"",DATE(YEAR($A3476),MONTH($A3476),$F3476))</f>
        <v/>
      </c>
      <c r="H3476" s="13" t="str">
        <f>IF($C3476="","",VLOOKUP($C3476,Baux!$A:$K,6,FALSE))</f>
        <v/>
      </c>
      <c r="I3476" s="13" t="str">
        <f>IF($C3476="","",VLOOKUP($C3476,Baux!$A:$K,7,FALSE))</f>
        <v/>
      </c>
      <c r="J3476" s="13" t="str">
        <f>IF($C3476="","",$H3476+$I3476)</f>
        <v/>
      </c>
      <c r="K3476" s="13" t="str">
        <f>IF($C3476="","",SUMIFS(Banque_Transactions!$E:$E,Banque_Transactions!$G:$G,$C3476&amp;"-"&amp;$B3476))</f>
        <v/>
      </c>
      <c r="L3476" s="13" t="str">
        <f>IF($C3476="","",$J3476-$K3476)</f>
        <v/>
      </c>
      <c r="M3476" t="str">
        <f>IF($C3476="","",IF($L3476&lt;=0,"Payé",IF($K3476=0,"Impayé","Partiel")))</f>
        <v/>
      </c>
    </row>
    <row r="3477" spans="1:13" ht="15">
      <c r="A3477" s="17"/>
      <c r="B3477" t="str">
        <f>IF($A3477="","",YEAR($A3477)*100+MONTH($A3477))</f>
        <v/>
      </c>
      <c r="D3477" t="str">
        <f>IF($C3477="","",VLOOKUP($C3477,Baux!$A:$K,2,FALSE))</f>
        <v/>
      </c>
      <c r="E3477" t="str">
        <f>IF($C3477="","",VLOOKUP(VLOOKUP($C3477,Baux!$A:$K,3,FALSE),Locataires!$A:$I,2,FALSE))</f>
        <v/>
      </c>
      <c r="F3477" t="str">
        <f>IF($C3477="","",VLOOKUP($C3477,Baux!$A:$K,8,FALSE))</f>
        <v/>
      </c>
      <c r="G3477" s="12" t="str">
        <f>IF(OR($A3477="",$F3477=""),"",DATE(YEAR($A3477),MONTH($A3477),$F3477))</f>
        <v/>
      </c>
      <c r="H3477" s="13" t="str">
        <f>IF($C3477="","",VLOOKUP($C3477,Baux!$A:$K,6,FALSE))</f>
        <v/>
      </c>
      <c r="I3477" s="13" t="str">
        <f>IF($C3477="","",VLOOKUP($C3477,Baux!$A:$K,7,FALSE))</f>
        <v/>
      </c>
      <c r="J3477" s="13" t="str">
        <f>IF($C3477="","",$H3477+$I3477)</f>
        <v/>
      </c>
      <c r="K3477" s="13" t="str">
        <f>IF($C3477="","",SUMIFS(Banque_Transactions!$E:$E,Banque_Transactions!$G:$G,$C3477&amp;"-"&amp;$B3477))</f>
        <v/>
      </c>
      <c r="L3477" s="13" t="str">
        <f>IF($C3477="","",$J3477-$K3477)</f>
        <v/>
      </c>
      <c r="M3477" t="str">
        <f>IF($C3477="","",IF($L3477&lt;=0,"Payé",IF($K3477=0,"Impayé","Partiel")))</f>
        <v/>
      </c>
    </row>
    <row r="3478" spans="1:13" ht="15">
      <c r="A3478" s="17"/>
      <c r="B3478" t="str">
        <f>IF($A3478="","",YEAR($A3478)*100+MONTH($A3478))</f>
        <v/>
      </c>
      <c r="D3478" t="str">
        <f>IF($C3478="","",VLOOKUP($C3478,Baux!$A:$K,2,FALSE))</f>
        <v/>
      </c>
      <c r="E3478" t="str">
        <f>IF($C3478="","",VLOOKUP(VLOOKUP($C3478,Baux!$A:$K,3,FALSE),Locataires!$A:$I,2,FALSE))</f>
        <v/>
      </c>
      <c r="F3478" t="str">
        <f>IF($C3478="","",VLOOKUP($C3478,Baux!$A:$K,8,FALSE))</f>
        <v/>
      </c>
      <c r="G3478" s="12" t="str">
        <f>IF(OR($A3478="",$F3478=""),"",DATE(YEAR($A3478),MONTH($A3478),$F3478))</f>
        <v/>
      </c>
      <c r="H3478" s="13" t="str">
        <f>IF($C3478="","",VLOOKUP($C3478,Baux!$A:$K,6,FALSE))</f>
        <v/>
      </c>
      <c r="I3478" s="13" t="str">
        <f>IF($C3478="","",VLOOKUP($C3478,Baux!$A:$K,7,FALSE))</f>
        <v/>
      </c>
      <c r="J3478" s="13" t="str">
        <f>IF($C3478="","",$H3478+$I3478)</f>
        <v/>
      </c>
      <c r="K3478" s="13" t="str">
        <f>IF($C3478="","",SUMIFS(Banque_Transactions!$E:$E,Banque_Transactions!$G:$G,$C3478&amp;"-"&amp;$B3478))</f>
        <v/>
      </c>
      <c r="L3478" s="13" t="str">
        <f>IF($C3478="","",$J3478-$K3478)</f>
        <v/>
      </c>
      <c r="M3478" t="str">
        <f>IF($C3478="","",IF($L3478&lt;=0,"Payé",IF($K3478=0,"Impayé","Partiel")))</f>
        <v/>
      </c>
    </row>
    <row r="3479" spans="1:13" ht="15">
      <c r="A3479" s="17"/>
      <c r="B3479" t="str">
        <f>IF($A3479="","",YEAR($A3479)*100+MONTH($A3479))</f>
        <v/>
      </c>
      <c r="D3479" t="str">
        <f>IF($C3479="","",VLOOKUP($C3479,Baux!$A:$K,2,FALSE))</f>
        <v/>
      </c>
      <c r="E3479" t="str">
        <f>IF($C3479="","",VLOOKUP(VLOOKUP($C3479,Baux!$A:$K,3,FALSE),Locataires!$A:$I,2,FALSE))</f>
        <v/>
      </c>
      <c r="F3479" t="str">
        <f>IF($C3479="","",VLOOKUP($C3479,Baux!$A:$K,8,FALSE))</f>
        <v/>
      </c>
      <c r="G3479" s="12" t="str">
        <f>IF(OR($A3479="",$F3479=""),"",DATE(YEAR($A3479),MONTH($A3479),$F3479))</f>
        <v/>
      </c>
      <c r="H3479" s="13" t="str">
        <f>IF($C3479="","",VLOOKUP($C3479,Baux!$A:$K,6,FALSE))</f>
        <v/>
      </c>
      <c r="I3479" s="13" t="str">
        <f>IF($C3479="","",VLOOKUP($C3479,Baux!$A:$K,7,FALSE))</f>
        <v/>
      </c>
      <c r="J3479" s="13" t="str">
        <f>IF($C3479="","",$H3479+$I3479)</f>
        <v/>
      </c>
      <c r="K3479" s="13" t="str">
        <f>IF($C3479="","",SUMIFS(Banque_Transactions!$E:$E,Banque_Transactions!$G:$G,$C3479&amp;"-"&amp;$B3479))</f>
        <v/>
      </c>
      <c r="L3479" s="13" t="str">
        <f>IF($C3479="","",$J3479-$K3479)</f>
        <v/>
      </c>
      <c r="M3479" t="str">
        <f>IF($C3479="","",IF($L3479&lt;=0,"Payé",IF($K3479=0,"Impayé","Partiel")))</f>
        <v/>
      </c>
    </row>
    <row r="3480" spans="1:13" ht="15">
      <c r="A3480" s="17"/>
      <c r="B3480" t="str">
        <f>IF($A3480="","",YEAR($A3480)*100+MONTH($A3480))</f>
        <v/>
      </c>
      <c r="D3480" t="str">
        <f>IF($C3480="","",VLOOKUP($C3480,Baux!$A:$K,2,FALSE))</f>
        <v/>
      </c>
      <c r="E3480" t="str">
        <f>IF($C3480="","",VLOOKUP(VLOOKUP($C3480,Baux!$A:$K,3,FALSE),Locataires!$A:$I,2,FALSE))</f>
        <v/>
      </c>
      <c r="F3480" t="str">
        <f>IF($C3480="","",VLOOKUP($C3480,Baux!$A:$K,8,FALSE))</f>
        <v/>
      </c>
      <c r="G3480" s="12" t="str">
        <f>IF(OR($A3480="",$F3480=""),"",DATE(YEAR($A3480),MONTH($A3480),$F3480))</f>
        <v/>
      </c>
      <c r="H3480" s="13" t="str">
        <f>IF($C3480="","",VLOOKUP($C3480,Baux!$A:$K,6,FALSE))</f>
        <v/>
      </c>
      <c r="I3480" s="13" t="str">
        <f>IF($C3480="","",VLOOKUP($C3480,Baux!$A:$K,7,FALSE))</f>
        <v/>
      </c>
      <c r="J3480" s="13" t="str">
        <f>IF($C3480="","",$H3480+$I3480)</f>
        <v/>
      </c>
      <c r="K3480" s="13" t="str">
        <f>IF($C3480="","",SUMIFS(Banque_Transactions!$E:$E,Banque_Transactions!$G:$G,$C3480&amp;"-"&amp;$B3480))</f>
        <v/>
      </c>
      <c r="L3480" s="13" t="str">
        <f>IF($C3480="","",$J3480-$K3480)</f>
        <v/>
      </c>
      <c r="M3480" t="str">
        <f>IF($C3480="","",IF($L3480&lt;=0,"Payé",IF($K3480=0,"Impayé","Partiel")))</f>
        <v/>
      </c>
    </row>
    <row r="3481" spans="1:13" ht="15">
      <c r="A3481" s="17"/>
      <c r="B3481" t="str">
        <f>IF($A3481="","",YEAR($A3481)*100+MONTH($A3481))</f>
        <v/>
      </c>
      <c r="D3481" t="str">
        <f>IF($C3481="","",VLOOKUP($C3481,Baux!$A:$K,2,FALSE))</f>
        <v/>
      </c>
      <c r="E3481" t="str">
        <f>IF($C3481="","",VLOOKUP(VLOOKUP($C3481,Baux!$A:$K,3,FALSE),Locataires!$A:$I,2,FALSE))</f>
        <v/>
      </c>
      <c r="F3481" t="str">
        <f>IF($C3481="","",VLOOKUP($C3481,Baux!$A:$K,8,FALSE))</f>
        <v/>
      </c>
      <c r="G3481" s="12" t="str">
        <f>IF(OR($A3481="",$F3481=""),"",DATE(YEAR($A3481),MONTH($A3481),$F3481))</f>
        <v/>
      </c>
      <c r="H3481" s="13" t="str">
        <f>IF($C3481="","",VLOOKUP($C3481,Baux!$A:$K,6,FALSE))</f>
        <v/>
      </c>
      <c r="I3481" s="13" t="str">
        <f>IF($C3481="","",VLOOKUP($C3481,Baux!$A:$K,7,FALSE))</f>
        <v/>
      </c>
      <c r="J3481" s="13" t="str">
        <f>IF($C3481="","",$H3481+$I3481)</f>
        <v/>
      </c>
      <c r="K3481" s="13" t="str">
        <f>IF($C3481="","",SUMIFS(Banque_Transactions!$E:$E,Banque_Transactions!$G:$G,$C3481&amp;"-"&amp;$B3481))</f>
        <v/>
      </c>
      <c r="L3481" s="13" t="str">
        <f>IF($C3481="","",$J3481-$K3481)</f>
        <v/>
      </c>
      <c r="M3481" t="str">
        <f>IF($C3481="","",IF($L3481&lt;=0,"Payé",IF($K3481=0,"Impayé","Partiel")))</f>
        <v/>
      </c>
    </row>
    <row r="3482" spans="1:13" ht="15">
      <c r="A3482" s="17"/>
      <c r="B3482" t="str">
        <f>IF($A3482="","",YEAR($A3482)*100+MONTH($A3482))</f>
        <v/>
      </c>
      <c r="D3482" t="str">
        <f>IF($C3482="","",VLOOKUP($C3482,Baux!$A:$K,2,FALSE))</f>
        <v/>
      </c>
      <c r="E3482" t="str">
        <f>IF($C3482="","",VLOOKUP(VLOOKUP($C3482,Baux!$A:$K,3,FALSE),Locataires!$A:$I,2,FALSE))</f>
        <v/>
      </c>
      <c r="F3482" t="str">
        <f>IF($C3482="","",VLOOKUP($C3482,Baux!$A:$K,8,FALSE))</f>
        <v/>
      </c>
      <c r="G3482" s="12" t="str">
        <f>IF(OR($A3482="",$F3482=""),"",DATE(YEAR($A3482),MONTH($A3482),$F3482))</f>
        <v/>
      </c>
      <c r="H3482" s="13" t="str">
        <f>IF($C3482="","",VLOOKUP($C3482,Baux!$A:$K,6,FALSE))</f>
        <v/>
      </c>
      <c r="I3482" s="13" t="str">
        <f>IF($C3482="","",VLOOKUP($C3482,Baux!$A:$K,7,FALSE))</f>
        <v/>
      </c>
      <c r="J3482" s="13" t="str">
        <f>IF($C3482="","",$H3482+$I3482)</f>
        <v/>
      </c>
      <c r="K3482" s="13" t="str">
        <f>IF($C3482="","",SUMIFS(Banque_Transactions!$E:$E,Banque_Transactions!$G:$G,$C3482&amp;"-"&amp;$B3482))</f>
        <v/>
      </c>
      <c r="L3482" s="13" t="str">
        <f>IF($C3482="","",$J3482-$K3482)</f>
        <v/>
      </c>
      <c r="M3482" t="str">
        <f>IF($C3482="","",IF($L3482&lt;=0,"Payé",IF($K3482=0,"Impayé","Partiel")))</f>
        <v/>
      </c>
    </row>
    <row r="3483" spans="1:13" ht="15">
      <c r="A3483" s="17"/>
      <c r="B3483" t="str">
        <f>IF($A3483="","",YEAR($A3483)*100+MONTH($A3483))</f>
        <v/>
      </c>
      <c r="D3483" t="str">
        <f>IF($C3483="","",VLOOKUP($C3483,Baux!$A:$K,2,FALSE))</f>
        <v/>
      </c>
      <c r="E3483" t="str">
        <f>IF($C3483="","",VLOOKUP(VLOOKUP($C3483,Baux!$A:$K,3,FALSE),Locataires!$A:$I,2,FALSE))</f>
        <v/>
      </c>
      <c r="F3483" t="str">
        <f>IF($C3483="","",VLOOKUP($C3483,Baux!$A:$K,8,FALSE))</f>
        <v/>
      </c>
      <c r="G3483" s="12" t="str">
        <f>IF(OR($A3483="",$F3483=""),"",DATE(YEAR($A3483),MONTH($A3483),$F3483))</f>
        <v/>
      </c>
      <c r="H3483" s="13" t="str">
        <f>IF($C3483="","",VLOOKUP($C3483,Baux!$A:$K,6,FALSE))</f>
        <v/>
      </c>
      <c r="I3483" s="13" t="str">
        <f>IF($C3483="","",VLOOKUP($C3483,Baux!$A:$K,7,FALSE))</f>
        <v/>
      </c>
      <c r="J3483" s="13" t="str">
        <f>IF($C3483="","",$H3483+$I3483)</f>
        <v/>
      </c>
      <c r="K3483" s="13" t="str">
        <f>IF($C3483="","",SUMIFS(Banque_Transactions!$E:$E,Banque_Transactions!$G:$G,$C3483&amp;"-"&amp;$B3483))</f>
        <v/>
      </c>
      <c r="L3483" s="13" t="str">
        <f>IF($C3483="","",$J3483-$K3483)</f>
        <v/>
      </c>
      <c r="M3483" t="str">
        <f>IF($C3483="","",IF($L3483&lt;=0,"Payé",IF($K3483=0,"Impayé","Partiel")))</f>
        <v/>
      </c>
    </row>
    <row r="3484" spans="1:13" ht="15">
      <c r="A3484" s="17"/>
      <c r="B3484" t="str">
        <f>IF($A3484="","",YEAR($A3484)*100+MONTH($A3484))</f>
        <v/>
      </c>
      <c r="D3484" t="str">
        <f>IF($C3484="","",VLOOKUP($C3484,Baux!$A:$K,2,FALSE))</f>
        <v/>
      </c>
      <c r="E3484" t="str">
        <f>IF($C3484="","",VLOOKUP(VLOOKUP($C3484,Baux!$A:$K,3,FALSE),Locataires!$A:$I,2,FALSE))</f>
        <v/>
      </c>
      <c r="F3484" t="str">
        <f>IF($C3484="","",VLOOKUP($C3484,Baux!$A:$K,8,FALSE))</f>
        <v/>
      </c>
      <c r="G3484" s="12" t="str">
        <f>IF(OR($A3484="",$F3484=""),"",DATE(YEAR($A3484),MONTH($A3484),$F3484))</f>
        <v/>
      </c>
      <c r="H3484" s="13" t="str">
        <f>IF($C3484="","",VLOOKUP($C3484,Baux!$A:$K,6,FALSE))</f>
        <v/>
      </c>
      <c r="I3484" s="13" t="str">
        <f>IF($C3484="","",VLOOKUP($C3484,Baux!$A:$K,7,FALSE))</f>
        <v/>
      </c>
      <c r="J3484" s="13" t="str">
        <f>IF($C3484="","",$H3484+$I3484)</f>
        <v/>
      </c>
      <c r="K3484" s="13" t="str">
        <f>IF($C3484="","",SUMIFS(Banque_Transactions!$E:$E,Banque_Transactions!$G:$G,$C3484&amp;"-"&amp;$B3484))</f>
        <v/>
      </c>
      <c r="L3484" s="13" t="str">
        <f>IF($C3484="","",$J3484-$K3484)</f>
        <v/>
      </c>
      <c r="M3484" t="str">
        <f>IF($C3484="","",IF($L3484&lt;=0,"Payé",IF($K3484=0,"Impayé","Partiel")))</f>
        <v/>
      </c>
    </row>
    <row r="3485" spans="1:13" ht="15">
      <c r="A3485" s="17"/>
      <c r="B3485" t="str">
        <f>IF($A3485="","",YEAR($A3485)*100+MONTH($A3485))</f>
        <v/>
      </c>
      <c r="D3485" t="str">
        <f>IF($C3485="","",VLOOKUP($C3485,Baux!$A:$K,2,FALSE))</f>
        <v/>
      </c>
      <c r="E3485" t="str">
        <f>IF($C3485="","",VLOOKUP(VLOOKUP($C3485,Baux!$A:$K,3,FALSE),Locataires!$A:$I,2,FALSE))</f>
        <v/>
      </c>
      <c r="F3485" t="str">
        <f>IF($C3485="","",VLOOKUP($C3485,Baux!$A:$K,8,FALSE))</f>
        <v/>
      </c>
      <c r="G3485" s="12" t="str">
        <f>IF(OR($A3485="",$F3485=""),"",DATE(YEAR($A3485),MONTH($A3485),$F3485))</f>
        <v/>
      </c>
      <c r="H3485" s="13" t="str">
        <f>IF($C3485="","",VLOOKUP($C3485,Baux!$A:$K,6,FALSE))</f>
        <v/>
      </c>
      <c r="I3485" s="13" t="str">
        <f>IF($C3485="","",VLOOKUP($C3485,Baux!$A:$K,7,FALSE))</f>
        <v/>
      </c>
      <c r="J3485" s="13" t="str">
        <f>IF($C3485="","",$H3485+$I3485)</f>
        <v/>
      </c>
      <c r="K3485" s="13" t="str">
        <f>IF($C3485="","",SUMIFS(Banque_Transactions!$E:$E,Banque_Transactions!$G:$G,$C3485&amp;"-"&amp;$B3485))</f>
        <v/>
      </c>
      <c r="L3485" s="13" t="str">
        <f>IF($C3485="","",$J3485-$K3485)</f>
        <v/>
      </c>
      <c r="M3485" t="str">
        <f>IF($C3485="","",IF($L3485&lt;=0,"Payé",IF($K3485=0,"Impayé","Partiel")))</f>
        <v/>
      </c>
    </row>
    <row r="3486" spans="1:13" ht="15">
      <c r="A3486" s="17"/>
      <c r="B3486" t="str">
        <f>IF($A3486="","",YEAR($A3486)*100+MONTH($A3486))</f>
        <v/>
      </c>
      <c r="D3486" t="str">
        <f>IF($C3486="","",VLOOKUP($C3486,Baux!$A:$K,2,FALSE))</f>
        <v/>
      </c>
      <c r="E3486" t="str">
        <f>IF($C3486="","",VLOOKUP(VLOOKUP($C3486,Baux!$A:$K,3,FALSE),Locataires!$A:$I,2,FALSE))</f>
        <v/>
      </c>
      <c r="F3486" t="str">
        <f>IF($C3486="","",VLOOKUP($C3486,Baux!$A:$K,8,FALSE))</f>
        <v/>
      </c>
      <c r="G3486" s="12" t="str">
        <f>IF(OR($A3486="",$F3486=""),"",DATE(YEAR($A3486),MONTH($A3486),$F3486))</f>
        <v/>
      </c>
      <c r="H3486" s="13" t="str">
        <f>IF($C3486="","",VLOOKUP($C3486,Baux!$A:$K,6,FALSE))</f>
        <v/>
      </c>
      <c r="I3486" s="13" t="str">
        <f>IF($C3486="","",VLOOKUP($C3486,Baux!$A:$K,7,FALSE))</f>
        <v/>
      </c>
      <c r="J3486" s="13" t="str">
        <f>IF($C3486="","",$H3486+$I3486)</f>
        <v/>
      </c>
      <c r="K3486" s="13" t="str">
        <f>IF($C3486="","",SUMIFS(Banque_Transactions!$E:$E,Banque_Transactions!$G:$G,$C3486&amp;"-"&amp;$B3486))</f>
        <v/>
      </c>
      <c r="L3486" s="13" t="str">
        <f>IF($C3486="","",$J3486-$K3486)</f>
        <v/>
      </c>
      <c r="M3486" t="str">
        <f>IF($C3486="","",IF($L3486&lt;=0,"Payé",IF($K3486=0,"Impayé","Partiel")))</f>
        <v/>
      </c>
    </row>
    <row r="3487" spans="1:13" ht="15">
      <c r="A3487" s="17"/>
      <c r="B3487" t="str">
        <f>IF($A3487="","",YEAR($A3487)*100+MONTH($A3487))</f>
        <v/>
      </c>
      <c r="D3487" t="str">
        <f>IF($C3487="","",VLOOKUP($C3487,Baux!$A:$K,2,FALSE))</f>
        <v/>
      </c>
      <c r="E3487" t="str">
        <f>IF($C3487="","",VLOOKUP(VLOOKUP($C3487,Baux!$A:$K,3,FALSE),Locataires!$A:$I,2,FALSE))</f>
        <v/>
      </c>
      <c r="F3487" t="str">
        <f>IF($C3487="","",VLOOKUP($C3487,Baux!$A:$K,8,FALSE))</f>
        <v/>
      </c>
      <c r="G3487" s="12" t="str">
        <f>IF(OR($A3487="",$F3487=""),"",DATE(YEAR($A3487),MONTH($A3487),$F3487))</f>
        <v/>
      </c>
      <c r="H3487" s="13" t="str">
        <f>IF($C3487="","",VLOOKUP($C3487,Baux!$A:$K,6,FALSE))</f>
        <v/>
      </c>
      <c r="I3487" s="13" t="str">
        <f>IF($C3487="","",VLOOKUP($C3487,Baux!$A:$K,7,FALSE))</f>
        <v/>
      </c>
      <c r="J3487" s="13" t="str">
        <f>IF($C3487="","",$H3487+$I3487)</f>
        <v/>
      </c>
      <c r="K3487" s="13" t="str">
        <f>IF($C3487="","",SUMIFS(Banque_Transactions!$E:$E,Banque_Transactions!$G:$G,$C3487&amp;"-"&amp;$B3487))</f>
        <v/>
      </c>
      <c r="L3487" s="13" t="str">
        <f>IF($C3487="","",$J3487-$K3487)</f>
        <v/>
      </c>
      <c r="M3487" t="str">
        <f>IF($C3487="","",IF($L3487&lt;=0,"Payé",IF($K3487=0,"Impayé","Partiel")))</f>
        <v/>
      </c>
    </row>
    <row r="3488" spans="1:13" ht="15">
      <c r="A3488" s="17"/>
      <c r="B3488" t="str">
        <f>IF($A3488="","",YEAR($A3488)*100+MONTH($A3488))</f>
        <v/>
      </c>
      <c r="D3488" t="str">
        <f>IF($C3488="","",VLOOKUP($C3488,Baux!$A:$K,2,FALSE))</f>
        <v/>
      </c>
      <c r="E3488" t="str">
        <f>IF($C3488="","",VLOOKUP(VLOOKUP($C3488,Baux!$A:$K,3,FALSE),Locataires!$A:$I,2,FALSE))</f>
        <v/>
      </c>
      <c r="F3488" t="str">
        <f>IF($C3488="","",VLOOKUP($C3488,Baux!$A:$K,8,FALSE))</f>
        <v/>
      </c>
      <c r="G3488" s="12" t="str">
        <f>IF(OR($A3488="",$F3488=""),"",DATE(YEAR($A3488),MONTH($A3488),$F3488))</f>
        <v/>
      </c>
      <c r="H3488" s="13" t="str">
        <f>IF($C3488="","",VLOOKUP($C3488,Baux!$A:$K,6,FALSE))</f>
        <v/>
      </c>
      <c r="I3488" s="13" t="str">
        <f>IF($C3488="","",VLOOKUP($C3488,Baux!$A:$K,7,FALSE))</f>
        <v/>
      </c>
      <c r="J3488" s="13" t="str">
        <f>IF($C3488="","",$H3488+$I3488)</f>
        <v/>
      </c>
      <c r="K3488" s="13" t="str">
        <f>IF($C3488="","",SUMIFS(Banque_Transactions!$E:$E,Banque_Transactions!$G:$G,$C3488&amp;"-"&amp;$B3488))</f>
        <v/>
      </c>
      <c r="L3488" s="13" t="str">
        <f>IF($C3488="","",$J3488-$K3488)</f>
        <v/>
      </c>
      <c r="M3488" t="str">
        <f>IF($C3488="","",IF($L3488&lt;=0,"Payé",IF($K3488=0,"Impayé","Partiel")))</f>
        <v/>
      </c>
    </row>
    <row r="3489" spans="1:13" ht="15">
      <c r="A3489" s="17"/>
      <c r="B3489" t="str">
        <f>IF($A3489="","",YEAR($A3489)*100+MONTH($A3489))</f>
        <v/>
      </c>
      <c r="D3489" t="str">
        <f>IF($C3489="","",VLOOKUP($C3489,Baux!$A:$K,2,FALSE))</f>
        <v/>
      </c>
      <c r="E3489" t="str">
        <f>IF($C3489="","",VLOOKUP(VLOOKUP($C3489,Baux!$A:$K,3,FALSE),Locataires!$A:$I,2,FALSE))</f>
        <v/>
      </c>
      <c r="F3489" t="str">
        <f>IF($C3489="","",VLOOKUP($C3489,Baux!$A:$K,8,FALSE))</f>
        <v/>
      </c>
      <c r="G3489" s="12" t="str">
        <f>IF(OR($A3489="",$F3489=""),"",DATE(YEAR($A3489),MONTH($A3489),$F3489))</f>
        <v/>
      </c>
      <c r="H3489" s="13" t="str">
        <f>IF($C3489="","",VLOOKUP($C3489,Baux!$A:$K,6,FALSE))</f>
        <v/>
      </c>
      <c r="I3489" s="13" t="str">
        <f>IF($C3489="","",VLOOKUP($C3489,Baux!$A:$K,7,FALSE))</f>
        <v/>
      </c>
      <c r="J3489" s="13" t="str">
        <f>IF($C3489="","",$H3489+$I3489)</f>
        <v/>
      </c>
      <c r="K3489" s="13" t="str">
        <f>IF($C3489="","",SUMIFS(Banque_Transactions!$E:$E,Banque_Transactions!$G:$G,$C3489&amp;"-"&amp;$B3489))</f>
        <v/>
      </c>
      <c r="L3489" s="13" t="str">
        <f>IF($C3489="","",$J3489-$K3489)</f>
        <v/>
      </c>
      <c r="M3489" t="str">
        <f>IF($C3489="","",IF($L3489&lt;=0,"Payé",IF($K3489=0,"Impayé","Partiel")))</f>
        <v/>
      </c>
    </row>
    <row r="3490" spans="1:13" ht="15">
      <c r="A3490" s="17"/>
      <c r="B3490" t="str">
        <f>IF($A3490="","",YEAR($A3490)*100+MONTH($A3490))</f>
        <v/>
      </c>
      <c r="D3490" t="str">
        <f>IF($C3490="","",VLOOKUP($C3490,Baux!$A:$K,2,FALSE))</f>
        <v/>
      </c>
      <c r="E3490" t="str">
        <f>IF($C3490="","",VLOOKUP(VLOOKUP($C3490,Baux!$A:$K,3,FALSE),Locataires!$A:$I,2,FALSE))</f>
        <v/>
      </c>
      <c r="F3490" t="str">
        <f>IF($C3490="","",VLOOKUP($C3490,Baux!$A:$K,8,FALSE))</f>
        <v/>
      </c>
      <c r="G3490" s="12" t="str">
        <f>IF(OR($A3490="",$F3490=""),"",DATE(YEAR($A3490),MONTH($A3490),$F3490))</f>
        <v/>
      </c>
      <c r="H3490" s="13" t="str">
        <f>IF($C3490="","",VLOOKUP($C3490,Baux!$A:$K,6,FALSE))</f>
        <v/>
      </c>
      <c r="I3490" s="13" t="str">
        <f>IF($C3490="","",VLOOKUP($C3490,Baux!$A:$K,7,FALSE))</f>
        <v/>
      </c>
      <c r="J3490" s="13" t="str">
        <f>IF($C3490="","",$H3490+$I3490)</f>
        <v/>
      </c>
      <c r="K3490" s="13" t="str">
        <f>IF($C3490="","",SUMIFS(Banque_Transactions!$E:$E,Banque_Transactions!$G:$G,$C3490&amp;"-"&amp;$B3490))</f>
        <v/>
      </c>
      <c r="L3490" s="13" t="str">
        <f>IF($C3490="","",$J3490-$K3490)</f>
        <v/>
      </c>
      <c r="M3490" t="str">
        <f>IF($C3490="","",IF($L3490&lt;=0,"Payé",IF($K3490=0,"Impayé","Partiel")))</f>
        <v/>
      </c>
    </row>
    <row r="3491" spans="1:13" ht="15">
      <c r="A3491" s="17"/>
      <c r="B3491" t="str">
        <f>IF($A3491="","",YEAR($A3491)*100+MONTH($A3491))</f>
        <v/>
      </c>
      <c r="D3491" t="str">
        <f>IF($C3491="","",VLOOKUP($C3491,Baux!$A:$K,2,FALSE))</f>
        <v/>
      </c>
      <c r="E3491" t="str">
        <f>IF($C3491="","",VLOOKUP(VLOOKUP($C3491,Baux!$A:$K,3,FALSE),Locataires!$A:$I,2,FALSE))</f>
        <v/>
      </c>
      <c r="F3491" t="str">
        <f>IF($C3491="","",VLOOKUP($C3491,Baux!$A:$K,8,FALSE))</f>
        <v/>
      </c>
      <c r="G3491" s="12" t="str">
        <f>IF(OR($A3491="",$F3491=""),"",DATE(YEAR($A3491),MONTH($A3491),$F3491))</f>
        <v/>
      </c>
      <c r="H3491" s="13" t="str">
        <f>IF($C3491="","",VLOOKUP($C3491,Baux!$A:$K,6,FALSE))</f>
        <v/>
      </c>
      <c r="I3491" s="13" t="str">
        <f>IF($C3491="","",VLOOKUP($C3491,Baux!$A:$K,7,FALSE))</f>
        <v/>
      </c>
      <c r="J3491" s="13" t="str">
        <f>IF($C3491="","",$H3491+$I3491)</f>
        <v/>
      </c>
      <c r="K3491" s="13" t="str">
        <f>IF($C3491="","",SUMIFS(Banque_Transactions!$E:$E,Banque_Transactions!$G:$G,$C3491&amp;"-"&amp;$B3491))</f>
        <v/>
      </c>
      <c r="L3491" s="13" t="str">
        <f>IF($C3491="","",$J3491-$K3491)</f>
        <v/>
      </c>
      <c r="M3491" t="str">
        <f>IF($C3491="","",IF($L3491&lt;=0,"Payé",IF($K3491=0,"Impayé","Partiel")))</f>
        <v/>
      </c>
    </row>
    <row r="3492" spans="1:13" ht="15">
      <c r="A3492" s="17"/>
      <c r="B3492" t="str">
        <f>IF($A3492="","",YEAR($A3492)*100+MONTH($A3492))</f>
        <v/>
      </c>
      <c r="D3492" t="str">
        <f>IF($C3492="","",VLOOKUP($C3492,Baux!$A:$K,2,FALSE))</f>
        <v/>
      </c>
      <c r="E3492" t="str">
        <f>IF($C3492="","",VLOOKUP(VLOOKUP($C3492,Baux!$A:$K,3,FALSE),Locataires!$A:$I,2,FALSE))</f>
        <v/>
      </c>
      <c r="F3492" t="str">
        <f>IF($C3492="","",VLOOKUP($C3492,Baux!$A:$K,8,FALSE))</f>
        <v/>
      </c>
      <c r="G3492" s="12" t="str">
        <f>IF(OR($A3492="",$F3492=""),"",DATE(YEAR($A3492),MONTH($A3492),$F3492))</f>
        <v/>
      </c>
      <c r="H3492" s="13" t="str">
        <f>IF($C3492="","",VLOOKUP($C3492,Baux!$A:$K,6,FALSE))</f>
        <v/>
      </c>
      <c r="I3492" s="13" t="str">
        <f>IF($C3492="","",VLOOKUP($C3492,Baux!$A:$K,7,FALSE))</f>
        <v/>
      </c>
      <c r="J3492" s="13" t="str">
        <f>IF($C3492="","",$H3492+$I3492)</f>
        <v/>
      </c>
      <c r="K3492" s="13" t="str">
        <f>IF($C3492="","",SUMIFS(Banque_Transactions!$E:$E,Banque_Transactions!$G:$G,$C3492&amp;"-"&amp;$B3492))</f>
        <v/>
      </c>
      <c r="L3492" s="13" t="str">
        <f>IF($C3492="","",$J3492-$K3492)</f>
        <v/>
      </c>
      <c r="M3492" t="str">
        <f>IF($C3492="","",IF($L3492&lt;=0,"Payé",IF($K3492=0,"Impayé","Partiel")))</f>
        <v/>
      </c>
    </row>
    <row r="3493" spans="1:13" ht="15">
      <c r="A3493" s="17"/>
      <c r="B3493" t="str">
        <f>IF($A3493="","",YEAR($A3493)*100+MONTH($A3493))</f>
        <v/>
      </c>
      <c r="D3493" t="str">
        <f>IF($C3493="","",VLOOKUP($C3493,Baux!$A:$K,2,FALSE))</f>
        <v/>
      </c>
      <c r="E3493" t="str">
        <f>IF($C3493="","",VLOOKUP(VLOOKUP($C3493,Baux!$A:$K,3,FALSE),Locataires!$A:$I,2,FALSE))</f>
        <v/>
      </c>
      <c r="F3493" t="str">
        <f>IF($C3493="","",VLOOKUP($C3493,Baux!$A:$K,8,FALSE))</f>
        <v/>
      </c>
      <c r="G3493" s="12" t="str">
        <f>IF(OR($A3493="",$F3493=""),"",DATE(YEAR($A3493),MONTH($A3493),$F3493))</f>
        <v/>
      </c>
      <c r="H3493" s="13" t="str">
        <f>IF($C3493="","",VLOOKUP($C3493,Baux!$A:$K,6,FALSE))</f>
        <v/>
      </c>
      <c r="I3493" s="13" t="str">
        <f>IF($C3493="","",VLOOKUP($C3493,Baux!$A:$K,7,FALSE))</f>
        <v/>
      </c>
      <c r="J3493" s="13" t="str">
        <f>IF($C3493="","",$H3493+$I3493)</f>
        <v/>
      </c>
      <c r="K3493" s="13" t="str">
        <f>IF($C3493="","",SUMIFS(Banque_Transactions!$E:$E,Banque_Transactions!$G:$G,$C3493&amp;"-"&amp;$B3493))</f>
        <v/>
      </c>
      <c r="L3493" s="13" t="str">
        <f>IF($C3493="","",$J3493-$K3493)</f>
        <v/>
      </c>
      <c r="M3493" t="str">
        <f>IF($C3493="","",IF($L3493&lt;=0,"Payé",IF($K3493=0,"Impayé","Partiel")))</f>
        <v/>
      </c>
    </row>
    <row r="3494" spans="1:13" ht="15">
      <c r="A3494" s="17"/>
      <c r="B3494" t="str">
        <f>IF($A3494="","",YEAR($A3494)*100+MONTH($A3494))</f>
        <v/>
      </c>
      <c r="D3494" t="str">
        <f>IF($C3494="","",VLOOKUP($C3494,Baux!$A:$K,2,FALSE))</f>
        <v/>
      </c>
      <c r="E3494" t="str">
        <f>IF($C3494="","",VLOOKUP(VLOOKUP($C3494,Baux!$A:$K,3,FALSE),Locataires!$A:$I,2,FALSE))</f>
        <v/>
      </c>
      <c r="F3494" t="str">
        <f>IF($C3494="","",VLOOKUP($C3494,Baux!$A:$K,8,FALSE))</f>
        <v/>
      </c>
      <c r="G3494" s="12" t="str">
        <f>IF(OR($A3494="",$F3494=""),"",DATE(YEAR($A3494),MONTH($A3494),$F3494))</f>
        <v/>
      </c>
      <c r="H3494" s="13" t="str">
        <f>IF($C3494="","",VLOOKUP($C3494,Baux!$A:$K,6,FALSE))</f>
        <v/>
      </c>
      <c r="I3494" s="13" t="str">
        <f>IF($C3494="","",VLOOKUP($C3494,Baux!$A:$K,7,FALSE))</f>
        <v/>
      </c>
      <c r="J3494" s="13" t="str">
        <f>IF($C3494="","",$H3494+$I3494)</f>
        <v/>
      </c>
      <c r="K3494" s="13" t="str">
        <f>IF($C3494="","",SUMIFS(Banque_Transactions!$E:$E,Banque_Transactions!$G:$G,$C3494&amp;"-"&amp;$B3494))</f>
        <v/>
      </c>
      <c r="L3494" s="13" t="str">
        <f>IF($C3494="","",$J3494-$K3494)</f>
        <v/>
      </c>
      <c r="M3494" t="str">
        <f>IF($C3494="","",IF($L3494&lt;=0,"Payé",IF($K3494=0,"Impayé","Partiel")))</f>
        <v/>
      </c>
    </row>
    <row r="3495" spans="1:13" ht="15">
      <c r="A3495" s="17"/>
      <c r="B3495" t="str">
        <f>IF($A3495="","",YEAR($A3495)*100+MONTH($A3495))</f>
        <v/>
      </c>
      <c r="D3495" t="str">
        <f>IF($C3495="","",VLOOKUP($C3495,Baux!$A:$K,2,FALSE))</f>
        <v/>
      </c>
      <c r="E3495" t="str">
        <f>IF($C3495="","",VLOOKUP(VLOOKUP($C3495,Baux!$A:$K,3,FALSE),Locataires!$A:$I,2,FALSE))</f>
        <v/>
      </c>
      <c r="F3495" t="str">
        <f>IF($C3495="","",VLOOKUP($C3495,Baux!$A:$K,8,FALSE))</f>
        <v/>
      </c>
      <c r="G3495" s="12" t="str">
        <f>IF(OR($A3495="",$F3495=""),"",DATE(YEAR($A3495),MONTH($A3495),$F3495))</f>
        <v/>
      </c>
      <c r="H3495" s="13" t="str">
        <f>IF($C3495="","",VLOOKUP($C3495,Baux!$A:$K,6,FALSE))</f>
        <v/>
      </c>
      <c r="I3495" s="13" t="str">
        <f>IF($C3495="","",VLOOKUP($C3495,Baux!$A:$K,7,FALSE))</f>
        <v/>
      </c>
      <c r="J3495" s="13" t="str">
        <f>IF($C3495="","",$H3495+$I3495)</f>
        <v/>
      </c>
      <c r="K3495" s="13" t="str">
        <f>IF($C3495="","",SUMIFS(Banque_Transactions!$E:$E,Banque_Transactions!$G:$G,$C3495&amp;"-"&amp;$B3495))</f>
        <v/>
      </c>
      <c r="L3495" s="13" t="str">
        <f>IF($C3495="","",$J3495-$K3495)</f>
        <v/>
      </c>
      <c r="M3495" t="str">
        <f>IF($C3495="","",IF($L3495&lt;=0,"Payé",IF($K3495=0,"Impayé","Partiel")))</f>
        <v/>
      </c>
    </row>
    <row r="3496" spans="1:13" ht="15">
      <c r="A3496" s="17"/>
      <c r="B3496" t="str">
        <f>IF($A3496="","",YEAR($A3496)*100+MONTH($A3496))</f>
        <v/>
      </c>
      <c r="D3496" t="str">
        <f>IF($C3496="","",VLOOKUP($C3496,Baux!$A:$K,2,FALSE))</f>
        <v/>
      </c>
      <c r="E3496" t="str">
        <f>IF($C3496="","",VLOOKUP(VLOOKUP($C3496,Baux!$A:$K,3,FALSE),Locataires!$A:$I,2,FALSE))</f>
        <v/>
      </c>
      <c r="F3496" t="str">
        <f>IF($C3496="","",VLOOKUP($C3496,Baux!$A:$K,8,FALSE))</f>
        <v/>
      </c>
      <c r="G3496" s="12" t="str">
        <f>IF(OR($A3496="",$F3496=""),"",DATE(YEAR($A3496),MONTH($A3496),$F3496))</f>
        <v/>
      </c>
      <c r="H3496" s="13" t="str">
        <f>IF($C3496="","",VLOOKUP($C3496,Baux!$A:$K,6,FALSE))</f>
        <v/>
      </c>
      <c r="I3496" s="13" t="str">
        <f>IF($C3496="","",VLOOKUP($C3496,Baux!$A:$K,7,FALSE))</f>
        <v/>
      </c>
      <c r="J3496" s="13" t="str">
        <f>IF($C3496="","",$H3496+$I3496)</f>
        <v/>
      </c>
      <c r="K3496" s="13" t="str">
        <f>IF($C3496="","",SUMIFS(Banque_Transactions!$E:$E,Banque_Transactions!$G:$G,$C3496&amp;"-"&amp;$B3496))</f>
        <v/>
      </c>
      <c r="L3496" s="13" t="str">
        <f>IF($C3496="","",$J3496-$K3496)</f>
        <v/>
      </c>
      <c r="M3496" t="str">
        <f>IF($C3496="","",IF($L3496&lt;=0,"Payé",IF($K3496=0,"Impayé","Partiel")))</f>
        <v/>
      </c>
    </row>
    <row r="3497" spans="1:13" ht="15">
      <c r="A3497" s="17"/>
      <c r="B3497" t="str">
        <f>IF($A3497="","",YEAR($A3497)*100+MONTH($A3497))</f>
        <v/>
      </c>
      <c r="D3497" t="str">
        <f>IF($C3497="","",VLOOKUP($C3497,Baux!$A:$K,2,FALSE))</f>
        <v/>
      </c>
      <c r="E3497" t="str">
        <f>IF($C3497="","",VLOOKUP(VLOOKUP($C3497,Baux!$A:$K,3,FALSE),Locataires!$A:$I,2,FALSE))</f>
        <v/>
      </c>
      <c r="F3497" t="str">
        <f>IF($C3497="","",VLOOKUP($C3497,Baux!$A:$K,8,FALSE))</f>
        <v/>
      </c>
      <c r="G3497" s="12" t="str">
        <f>IF(OR($A3497="",$F3497=""),"",DATE(YEAR($A3497),MONTH($A3497),$F3497))</f>
        <v/>
      </c>
      <c r="H3497" s="13" t="str">
        <f>IF($C3497="","",VLOOKUP($C3497,Baux!$A:$K,6,FALSE))</f>
        <v/>
      </c>
      <c r="I3497" s="13" t="str">
        <f>IF($C3497="","",VLOOKUP($C3497,Baux!$A:$K,7,FALSE))</f>
        <v/>
      </c>
      <c r="J3497" s="13" t="str">
        <f>IF($C3497="","",$H3497+$I3497)</f>
        <v/>
      </c>
      <c r="K3497" s="13" t="str">
        <f>IF($C3497="","",SUMIFS(Banque_Transactions!$E:$E,Banque_Transactions!$G:$G,$C3497&amp;"-"&amp;$B3497))</f>
        <v/>
      </c>
      <c r="L3497" s="13" t="str">
        <f>IF($C3497="","",$J3497-$K3497)</f>
        <v/>
      </c>
      <c r="M3497" t="str">
        <f>IF($C3497="","",IF($L3497&lt;=0,"Payé",IF($K3497=0,"Impayé","Partiel")))</f>
        <v/>
      </c>
    </row>
    <row r="3498" spans="1:13" ht="15">
      <c r="A3498" s="17"/>
      <c r="B3498" t="str">
        <f>IF($A3498="","",YEAR($A3498)*100+MONTH($A3498))</f>
        <v/>
      </c>
      <c r="D3498" t="str">
        <f>IF($C3498="","",VLOOKUP($C3498,Baux!$A:$K,2,FALSE))</f>
        <v/>
      </c>
      <c r="E3498" t="str">
        <f>IF($C3498="","",VLOOKUP(VLOOKUP($C3498,Baux!$A:$K,3,FALSE),Locataires!$A:$I,2,FALSE))</f>
        <v/>
      </c>
      <c r="F3498" t="str">
        <f>IF($C3498="","",VLOOKUP($C3498,Baux!$A:$K,8,FALSE))</f>
        <v/>
      </c>
      <c r="G3498" s="12" t="str">
        <f>IF(OR($A3498="",$F3498=""),"",DATE(YEAR($A3498),MONTH($A3498),$F3498))</f>
        <v/>
      </c>
      <c r="H3498" s="13" t="str">
        <f>IF($C3498="","",VLOOKUP($C3498,Baux!$A:$K,6,FALSE))</f>
        <v/>
      </c>
      <c r="I3498" s="13" t="str">
        <f>IF($C3498="","",VLOOKUP($C3498,Baux!$A:$K,7,FALSE))</f>
        <v/>
      </c>
      <c r="J3498" s="13" t="str">
        <f>IF($C3498="","",$H3498+$I3498)</f>
        <v/>
      </c>
      <c r="K3498" s="13" t="str">
        <f>IF($C3498="","",SUMIFS(Banque_Transactions!$E:$E,Banque_Transactions!$G:$G,$C3498&amp;"-"&amp;$B3498))</f>
        <v/>
      </c>
      <c r="L3498" s="13" t="str">
        <f>IF($C3498="","",$J3498-$K3498)</f>
        <v/>
      </c>
      <c r="M3498" t="str">
        <f>IF($C3498="","",IF($L3498&lt;=0,"Payé",IF($K3498=0,"Impayé","Partiel")))</f>
        <v/>
      </c>
    </row>
    <row r="3499" spans="1:13" ht="15">
      <c r="A3499" s="17"/>
      <c r="B3499" t="str">
        <f>IF($A3499="","",YEAR($A3499)*100+MONTH($A3499))</f>
        <v/>
      </c>
      <c r="D3499" t="str">
        <f>IF($C3499="","",VLOOKUP($C3499,Baux!$A:$K,2,FALSE))</f>
        <v/>
      </c>
      <c r="E3499" t="str">
        <f>IF($C3499="","",VLOOKUP(VLOOKUP($C3499,Baux!$A:$K,3,FALSE),Locataires!$A:$I,2,FALSE))</f>
        <v/>
      </c>
      <c r="F3499" t="str">
        <f>IF($C3499="","",VLOOKUP($C3499,Baux!$A:$K,8,FALSE))</f>
        <v/>
      </c>
      <c r="G3499" s="12" t="str">
        <f>IF(OR($A3499="",$F3499=""),"",DATE(YEAR($A3499),MONTH($A3499),$F3499))</f>
        <v/>
      </c>
      <c r="H3499" s="13" t="str">
        <f>IF($C3499="","",VLOOKUP($C3499,Baux!$A:$K,6,FALSE))</f>
        <v/>
      </c>
      <c r="I3499" s="13" t="str">
        <f>IF($C3499="","",VLOOKUP($C3499,Baux!$A:$K,7,FALSE))</f>
        <v/>
      </c>
      <c r="J3499" s="13" t="str">
        <f>IF($C3499="","",$H3499+$I3499)</f>
        <v/>
      </c>
      <c r="K3499" s="13" t="str">
        <f>IF($C3499="","",SUMIFS(Banque_Transactions!$E:$E,Banque_Transactions!$G:$G,$C3499&amp;"-"&amp;$B3499))</f>
        <v/>
      </c>
      <c r="L3499" s="13" t="str">
        <f>IF($C3499="","",$J3499-$K3499)</f>
        <v/>
      </c>
      <c r="M3499" t="str">
        <f>IF($C3499="","",IF($L3499&lt;=0,"Payé",IF($K3499=0,"Impayé","Partiel")))</f>
        <v/>
      </c>
    </row>
    <row r="3500" spans="1:13" ht="15">
      <c r="A3500" s="17"/>
      <c r="B3500" t="str">
        <f>IF($A3500="","",YEAR($A3500)*100+MONTH($A3500))</f>
        <v/>
      </c>
      <c r="D3500" t="str">
        <f>IF($C3500="","",VLOOKUP($C3500,Baux!$A:$K,2,FALSE))</f>
        <v/>
      </c>
      <c r="E3500" t="str">
        <f>IF($C3500="","",VLOOKUP(VLOOKUP($C3500,Baux!$A:$K,3,FALSE),Locataires!$A:$I,2,FALSE))</f>
        <v/>
      </c>
      <c r="F3500" t="str">
        <f>IF($C3500="","",VLOOKUP($C3500,Baux!$A:$K,8,FALSE))</f>
        <v/>
      </c>
      <c r="G3500" s="12" t="str">
        <f>IF(OR($A3500="",$F3500=""),"",DATE(YEAR($A3500),MONTH($A3500),$F3500))</f>
        <v/>
      </c>
      <c r="H3500" s="13" t="str">
        <f>IF($C3500="","",VLOOKUP($C3500,Baux!$A:$K,6,FALSE))</f>
        <v/>
      </c>
      <c r="I3500" s="13" t="str">
        <f>IF($C3500="","",VLOOKUP($C3500,Baux!$A:$K,7,FALSE))</f>
        <v/>
      </c>
      <c r="J3500" s="13" t="str">
        <f>IF($C3500="","",$H3500+$I3500)</f>
        <v/>
      </c>
      <c r="K3500" s="13" t="str">
        <f>IF($C3500="","",SUMIFS(Banque_Transactions!$E:$E,Banque_Transactions!$G:$G,$C3500&amp;"-"&amp;$B3500))</f>
        <v/>
      </c>
      <c r="L3500" s="13" t="str">
        <f>IF($C3500="","",$J3500-$K3500)</f>
        <v/>
      </c>
      <c r="M3500" t="str">
        <f>IF($C3500="","",IF($L3500&lt;=0,"Payé",IF($K3500=0,"Impayé","Partiel")))</f>
        <v/>
      </c>
    </row>
    <row r="3501" spans="1:13" ht="15">
      <c r="A3501" s="17"/>
      <c r="B3501" t="str">
        <f>IF($A3501="","",YEAR($A3501)*100+MONTH($A3501))</f>
        <v/>
      </c>
      <c r="D3501" t="str">
        <f>IF($C3501="","",VLOOKUP($C3501,Baux!$A:$K,2,FALSE))</f>
        <v/>
      </c>
      <c r="E3501" t="str">
        <f>IF($C3501="","",VLOOKUP(VLOOKUP($C3501,Baux!$A:$K,3,FALSE),Locataires!$A:$I,2,FALSE))</f>
        <v/>
      </c>
      <c r="F3501" t="str">
        <f>IF($C3501="","",VLOOKUP($C3501,Baux!$A:$K,8,FALSE))</f>
        <v/>
      </c>
      <c r="G3501" s="12" t="str">
        <f>IF(OR($A3501="",$F3501=""),"",DATE(YEAR($A3501),MONTH($A3501),$F3501))</f>
        <v/>
      </c>
      <c r="H3501" s="13" t="str">
        <f>IF($C3501="","",VLOOKUP($C3501,Baux!$A:$K,6,FALSE))</f>
        <v/>
      </c>
      <c r="I3501" s="13" t="str">
        <f>IF($C3501="","",VLOOKUP($C3501,Baux!$A:$K,7,FALSE))</f>
        <v/>
      </c>
      <c r="J3501" s="13" t="str">
        <f>IF($C3501="","",$H3501+$I3501)</f>
        <v/>
      </c>
      <c r="K3501" s="13" t="str">
        <f>IF($C3501="","",SUMIFS(Banque_Transactions!$E:$E,Banque_Transactions!$G:$G,$C3501&amp;"-"&amp;$B3501))</f>
        <v/>
      </c>
      <c r="L3501" s="13" t="str">
        <f>IF($C3501="","",$J3501-$K3501)</f>
        <v/>
      </c>
      <c r="M3501" t="str">
        <f>IF($C3501="","",IF($L3501&lt;=0,"Payé",IF($K3501=0,"Impayé","Partiel")))</f>
        <v/>
      </c>
    </row>
    <row r="3502" spans="1:13" ht="15">
      <c r="A3502" s="17"/>
      <c r="B3502" t="str">
        <f>IF($A3502="","",YEAR($A3502)*100+MONTH($A3502))</f>
        <v/>
      </c>
      <c r="D3502" t="str">
        <f>IF($C3502="","",VLOOKUP($C3502,Baux!$A:$K,2,FALSE))</f>
        <v/>
      </c>
      <c r="E3502" t="str">
        <f>IF($C3502="","",VLOOKUP(VLOOKUP($C3502,Baux!$A:$K,3,FALSE),Locataires!$A:$I,2,FALSE))</f>
        <v/>
      </c>
      <c r="F3502" t="str">
        <f>IF($C3502="","",VLOOKUP($C3502,Baux!$A:$K,8,FALSE))</f>
        <v/>
      </c>
      <c r="G3502" s="12" t="str">
        <f>IF(OR($A3502="",$F3502=""),"",DATE(YEAR($A3502),MONTH($A3502),$F3502))</f>
        <v/>
      </c>
      <c r="H3502" s="13" t="str">
        <f>IF($C3502="","",VLOOKUP($C3502,Baux!$A:$K,6,FALSE))</f>
        <v/>
      </c>
      <c r="I3502" s="13" t="str">
        <f>IF($C3502="","",VLOOKUP($C3502,Baux!$A:$K,7,FALSE))</f>
        <v/>
      </c>
      <c r="J3502" s="13" t="str">
        <f>IF($C3502="","",$H3502+$I3502)</f>
        <v/>
      </c>
      <c r="K3502" s="13" t="str">
        <f>IF($C3502="","",SUMIFS(Banque_Transactions!$E:$E,Banque_Transactions!$G:$G,$C3502&amp;"-"&amp;$B3502))</f>
        <v/>
      </c>
      <c r="L3502" s="13" t="str">
        <f>IF($C3502="","",$J3502-$K3502)</f>
        <v/>
      </c>
      <c r="M3502" t="str">
        <f>IF($C3502="","",IF($L3502&lt;=0,"Payé",IF($K3502=0,"Impayé","Partiel")))</f>
        <v/>
      </c>
    </row>
    <row r="3503" spans="1:13" ht="15">
      <c r="A3503" s="17"/>
      <c r="B3503" t="str">
        <f>IF($A3503="","",YEAR($A3503)*100+MONTH($A3503))</f>
        <v/>
      </c>
      <c r="D3503" t="str">
        <f>IF($C3503="","",VLOOKUP($C3503,Baux!$A:$K,2,FALSE))</f>
        <v/>
      </c>
      <c r="E3503" t="str">
        <f>IF($C3503="","",VLOOKUP(VLOOKUP($C3503,Baux!$A:$K,3,FALSE),Locataires!$A:$I,2,FALSE))</f>
        <v/>
      </c>
      <c r="F3503" t="str">
        <f>IF($C3503="","",VLOOKUP($C3503,Baux!$A:$K,8,FALSE))</f>
        <v/>
      </c>
      <c r="G3503" s="12" t="str">
        <f>IF(OR($A3503="",$F3503=""),"",DATE(YEAR($A3503),MONTH($A3503),$F3503))</f>
        <v/>
      </c>
      <c r="H3503" s="13" t="str">
        <f>IF($C3503="","",VLOOKUP($C3503,Baux!$A:$K,6,FALSE))</f>
        <v/>
      </c>
      <c r="I3503" s="13" t="str">
        <f>IF($C3503="","",VLOOKUP($C3503,Baux!$A:$K,7,FALSE))</f>
        <v/>
      </c>
      <c r="J3503" s="13" t="str">
        <f>IF($C3503="","",$H3503+$I3503)</f>
        <v/>
      </c>
      <c r="K3503" s="13" t="str">
        <f>IF($C3503="","",SUMIFS(Banque_Transactions!$E:$E,Banque_Transactions!$G:$G,$C3503&amp;"-"&amp;$B3503))</f>
        <v/>
      </c>
      <c r="L3503" s="13" t="str">
        <f>IF($C3503="","",$J3503-$K3503)</f>
        <v/>
      </c>
      <c r="M3503" t="str">
        <f>IF($C3503="","",IF($L3503&lt;=0,"Payé",IF($K3503=0,"Impayé","Partiel")))</f>
        <v/>
      </c>
    </row>
    <row r="3504" spans="1:13" ht="15">
      <c r="A3504" s="17"/>
      <c r="B3504" t="str">
        <f>IF($A3504="","",YEAR($A3504)*100+MONTH($A3504))</f>
        <v/>
      </c>
      <c r="D3504" t="str">
        <f>IF($C3504="","",VLOOKUP($C3504,Baux!$A:$K,2,FALSE))</f>
        <v/>
      </c>
      <c r="E3504" t="str">
        <f>IF($C3504="","",VLOOKUP(VLOOKUP($C3504,Baux!$A:$K,3,FALSE),Locataires!$A:$I,2,FALSE))</f>
        <v/>
      </c>
      <c r="F3504" t="str">
        <f>IF($C3504="","",VLOOKUP($C3504,Baux!$A:$K,8,FALSE))</f>
        <v/>
      </c>
      <c r="G3504" s="12" t="str">
        <f>IF(OR($A3504="",$F3504=""),"",DATE(YEAR($A3504),MONTH($A3504),$F3504))</f>
        <v/>
      </c>
      <c r="H3504" s="13" t="str">
        <f>IF($C3504="","",VLOOKUP($C3504,Baux!$A:$K,6,FALSE))</f>
        <v/>
      </c>
      <c r="I3504" s="13" t="str">
        <f>IF($C3504="","",VLOOKUP($C3504,Baux!$A:$K,7,FALSE))</f>
        <v/>
      </c>
      <c r="J3504" s="13" t="str">
        <f>IF($C3504="","",$H3504+$I3504)</f>
        <v/>
      </c>
      <c r="K3504" s="13" t="str">
        <f>IF($C3504="","",SUMIFS(Banque_Transactions!$E:$E,Banque_Transactions!$G:$G,$C3504&amp;"-"&amp;$B3504))</f>
        <v/>
      </c>
      <c r="L3504" s="13" t="str">
        <f>IF($C3504="","",$J3504-$K3504)</f>
        <v/>
      </c>
      <c r="M3504" t="str">
        <f>IF($C3504="","",IF($L3504&lt;=0,"Payé",IF($K3504=0,"Impayé","Partiel")))</f>
        <v/>
      </c>
    </row>
    <row r="3505" spans="1:13" ht="15">
      <c r="A3505" s="17"/>
      <c r="B3505" t="str">
        <f>IF($A3505="","",YEAR($A3505)*100+MONTH($A3505))</f>
        <v/>
      </c>
      <c r="D3505" t="str">
        <f>IF($C3505="","",VLOOKUP($C3505,Baux!$A:$K,2,FALSE))</f>
        <v/>
      </c>
      <c r="E3505" t="str">
        <f>IF($C3505="","",VLOOKUP(VLOOKUP($C3505,Baux!$A:$K,3,FALSE),Locataires!$A:$I,2,FALSE))</f>
        <v/>
      </c>
      <c r="F3505" t="str">
        <f>IF($C3505="","",VLOOKUP($C3505,Baux!$A:$K,8,FALSE))</f>
        <v/>
      </c>
      <c r="G3505" s="12" t="str">
        <f>IF(OR($A3505="",$F3505=""),"",DATE(YEAR($A3505),MONTH($A3505),$F3505))</f>
        <v/>
      </c>
      <c r="H3505" s="13" t="str">
        <f>IF($C3505="","",VLOOKUP($C3505,Baux!$A:$K,6,FALSE))</f>
        <v/>
      </c>
      <c r="I3505" s="13" t="str">
        <f>IF($C3505="","",VLOOKUP($C3505,Baux!$A:$K,7,FALSE))</f>
        <v/>
      </c>
      <c r="J3505" s="13" t="str">
        <f>IF($C3505="","",$H3505+$I3505)</f>
        <v/>
      </c>
      <c r="K3505" s="13" t="str">
        <f>IF($C3505="","",SUMIFS(Banque_Transactions!$E:$E,Banque_Transactions!$G:$G,$C3505&amp;"-"&amp;$B3505))</f>
        <v/>
      </c>
      <c r="L3505" s="13" t="str">
        <f>IF($C3505="","",$J3505-$K3505)</f>
        <v/>
      </c>
      <c r="M3505" t="str">
        <f>IF($C3505="","",IF($L3505&lt;=0,"Payé",IF($K3505=0,"Impayé","Partiel")))</f>
        <v/>
      </c>
    </row>
    <row r="3506" spans="1:13" ht="15">
      <c r="A3506" s="17"/>
      <c r="B3506" t="str">
        <f>IF($A3506="","",YEAR($A3506)*100+MONTH($A3506))</f>
        <v/>
      </c>
      <c r="D3506" t="str">
        <f>IF($C3506="","",VLOOKUP($C3506,Baux!$A:$K,2,FALSE))</f>
        <v/>
      </c>
      <c r="E3506" t="str">
        <f>IF($C3506="","",VLOOKUP(VLOOKUP($C3506,Baux!$A:$K,3,FALSE),Locataires!$A:$I,2,FALSE))</f>
        <v/>
      </c>
      <c r="F3506" t="str">
        <f>IF($C3506="","",VLOOKUP($C3506,Baux!$A:$K,8,FALSE))</f>
        <v/>
      </c>
      <c r="G3506" s="12" t="str">
        <f>IF(OR($A3506="",$F3506=""),"",DATE(YEAR($A3506),MONTH($A3506),$F3506))</f>
        <v/>
      </c>
      <c r="H3506" s="13" t="str">
        <f>IF($C3506="","",VLOOKUP($C3506,Baux!$A:$K,6,FALSE))</f>
        <v/>
      </c>
      <c r="I3506" s="13" t="str">
        <f>IF($C3506="","",VLOOKUP($C3506,Baux!$A:$K,7,FALSE))</f>
        <v/>
      </c>
      <c r="J3506" s="13" t="str">
        <f>IF($C3506="","",$H3506+$I3506)</f>
        <v/>
      </c>
      <c r="K3506" s="13" t="str">
        <f>IF($C3506="","",SUMIFS(Banque_Transactions!$E:$E,Banque_Transactions!$G:$G,$C3506&amp;"-"&amp;$B3506))</f>
        <v/>
      </c>
      <c r="L3506" s="13" t="str">
        <f>IF($C3506="","",$J3506-$K3506)</f>
        <v/>
      </c>
      <c r="M3506" t="str">
        <f>IF($C3506="","",IF($L3506&lt;=0,"Payé",IF($K3506=0,"Impayé","Partiel")))</f>
        <v/>
      </c>
    </row>
    <row r="3507" spans="1:13" ht="15">
      <c r="A3507" s="17"/>
      <c r="B3507" t="str">
        <f>IF($A3507="","",YEAR($A3507)*100+MONTH($A3507))</f>
        <v/>
      </c>
      <c r="D3507" t="str">
        <f>IF($C3507="","",VLOOKUP($C3507,Baux!$A:$K,2,FALSE))</f>
        <v/>
      </c>
      <c r="E3507" t="str">
        <f>IF($C3507="","",VLOOKUP(VLOOKUP($C3507,Baux!$A:$K,3,FALSE),Locataires!$A:$I,2,FALSE))</f>
        <v/>
      </c>
      <c r="F3507" t="str">
        <f>IF($C3507="","",VLOOKUP($C3507,Baux!$A:$K,8,FALSE))</f>
        <v/>
      </c>
      <c r="G3507" s="12" t="str">
        <f>IF(OR($A3507="",$F3507=""),"",DATE(YEAR($A3507),MONTH($A3507),$F3507))</f>
        <v/>
      </c>
      <c r="H3507" s="13" t="str">
        <f>IF($C3507="","",VLOOKUP($C3507,Baux!$A:$K,6,FALSE))</f>
        <v/>
      </c>
      <c r="I3507" s="13" t="str">
        <f>IF($C3507="","",VLOOKUP($C3507,Baux!$A:$K,7,FALSE))</f>
        <v/>
      </c>
      <c r="J3507" s="13" t="str">
        <f>IF($C3507="","",$H3507+$I3507)</f>
        <v/>
      </c>
      <c r="K3507" s="13" t="str">
        <f>IF($C3507="","",SUMIFS(Banque_Transactions!$E:$E,Banque_Transactions!$G:$G,$C3507&amp;"-"&amp;$B3507))</f>
        <v/>
      </c>
      <c r="L3507" s="13" t="str">
        <f>IF($C3507="","",$J3507-$K3507)</f>
        <v/>
      </c>
      <c r="M3507" t="str">
        <f>IF($C3507="","",IF($L3507&lt;=0,"Payé",IF($K3507=0,"Impayé","Partiel")))</f>
        <v/>
      </c>
    </row>
    <row r="3508" spans="1:13" ht="15">
      <c r="A3508" s="17"/>
      <c r="B3508" t="str">
        <f>IF($A3508="","",YEAR($A3508)*100+MONTH($A3508))</f>
        <v/>
      </c>
      <c r="D3508" t="str">
        <f>IF($C3508="","",VLOOKUP($C3508,Baux!$A:$K,2,FALSE))</f>
        <v/>
      </c>
      <c r="E3508" t="str">
        <f>IF($C3508="","",VLOOKUP(VLOOKUP($C3508,Baux!$A:$K,3,FALSE),Locataires!$A:$I,2,FALSE))</f>
        <v/>
      </c>
      <c r="F3508" t="str">
        <f>IF($C3508="","",VLOOKUP($C3508,Baux!$A:$K,8,FALSE))</f>
        <v/>
      </c>
      <c r="G3508" s="12" t="str">
        <f>IF(OR($A3508="",$F3508=""),"",DATE(YEAR($A3508),MONTH($A3508),$F3508))</f>
        <v/>
      </c>
      <c r="H3508" s="13" t="str">
        <f>IF($C3508="","",VLOOKUP($C3508,Baux!$A:$K,6,FALSE))</f>
        <v/>
      </c>
      <c r="I3508" s="13" t="str">
        <f>IF($C3508="","",VLOOKUP($C3508,Baux!$A:$K,7,FALSE))</f>
        <v/>
      </c>
      <c r="J3508" s="13" t="str">
        <f>IF($C3508="","",$H3508+$I3508)</f>
        <v/>
      </c>
      <c r="K3508" s="13" t="str">
        <f>IF($C3508="","",SUMIFS(Banque_Transactions!$E:$E,Banque_Transactions!$G:$G,$C3508&amp;"-"&amp;$B3508))</f>
        <v/>
      </c>
      <c r="L3508" s="13" t="str">
        <f>IF($C3508="","",$J3508-$K3508)</f>
        <v/>
      </c>
      <c r="M3508" t="str">
        <f>IF($C3508="","",IF($L3508&lt;=0,"Payé",IF($K3508=0,"Impayé","Partiel")))</f>
        <v/>
      </c>
    </row>
    <row r="3509" spans="1:13" ht="15">
      <c r="A3509" s="17"/>
      <c r="B3509" t="str">
        <f>IF($A3509="","",YEAR($A3509)*100+MONTH($A3509))</f>
        <v/>
      </c>
      <c r="D3509" t="str">
        <f>IF($C3509="","",VLOOKUP($C3509,Baux!$A:$K,2,FALSE))</f>
        <v/>
      </c>
      <c r="E3509" t="str">
        <f>IF($C3509="","",VLOOKUP(VLOOKUP($C3509,Baux!$A:$K,3,FALSE),Locataires!$A:$I,2,FALSE))</f>
        <v/>
      </c>
      <c r="F3509" t="str">
        <f>IF($C3509="","",VLOOKUP($C3509,Baux!$A:$K,8,FALSE))</f>
        <v/>
      </c>
      <c r="G3509" s="12" t="str">
        <f>IF(OR($A3509="",$F3509=""),"",DATE(YEAR($A3509),MONTH($A3509),$F3509))</f>
        <v/>
      </c>
      <c r="H3509" s="13" t="str">
        <f>IF($C3509="","",VLOOKUP($C3509,Baux!$A:$K,6,FALSE))</f>
        <v/>
      </c>
      <c r="I3509" s="13" t="str">
        <f>IF($C3509="","",VLOOKUP($C3509,Baux!$A:$K,7,FALSE))</f>
        <v/>
      </c>
      <c r="J3509" s="13" t="str">
        <f>IF($C3509="","",$H3509+$I3509)</f>
        <v/>
      </c>
      <c r="K3509" s="13" t="str">
        <f>IF($C3509="","",SUMIFS(Banque_Transactions!$E:$E,Banque_Transactions!$G:$G,$C3509&amp;"-"&amp;$B3509))</f>
        <v/>
      </c>
      <c r="L3509" s="13" t="str">
        <f>IF($C3509="","",$J3509-$K3509)</f>
        <v/>
      </c>
      <c r="M3509" t="str">
        <f>IF($C3509="","",IF($L3509&lt;=0,"Payé",IF($K3509=0,"Impayé","Partiel")))</f>
        <v/>
      </c>
    </row>
    <row r="3510" spans="1:13" ht="15">
      <c r="A3510" s="17"/>
      <c r="B3510" t="str">
        <f>IF($A3510="","",YEAR($A3510)*100+MONTH($A3510))</f>
        <v/>
      </c>
      <c r="D3510" t="str">
        <f>IF($C3510="","",VLOOKUP($C3510,Baux!$A:$K,2,FALSE))</f>
        <v/>
      </c>
      <c r="E3510" t="str">
        <f>IF($C3510="","",VLOOKUP(VLOOKUP($C3510,Baux!$A:$K,3,FALSE),Locataires!$A:$I,2,FALSE))</f>
        <v/>
      </c>
      <c r="F3510" t="str">
        <f>IF($C3510="","",VLOOKUP($C3510,Baux!$A:$K,8,FALSE))</f>
        <v/>
      </c>
      <c r="G3510" s="12" t="str">
        <f>IF(OR($A3510="",$F3510=""),"",DATE(YEAR($A3510),MONTH($A3510),$F3510))</f>
        <v/>
      </c>
      <c r="H3510" s="13" t="str">
        <f>IF($C3510="","",VLOOKUP($C3510,Baux!$A:$K,6,FALSE))</f>
        <v/>
      </c>
      <c r="I3510" s="13" t="str">
        <f>IF($C3510="","",VLOOKUP($C3510,Baux!$A:$K,7,FALSE))</f>
        <v/>
      </c>
      <c r="J3510" s="13" t="str">
        <f>IF($C3510="","",$H3510+$I3510)</f>
        <v/>
      </c>
      <c r="K3510" s="13" t="str">
        <f>IF($C3510="","",SUMIFS(Banque_Transactions!$E:$E,Banque_Transactions!$G:$G,$C3510&amp;"-"&amp;$B3510))</f>
        <v/>
      </c>
      <c r="L3510" s="13" t="str">
        <f>IF($C3510="","",$J3510-$K3510)</f>
        <v/>
      </c>
      <c r="M3510" t="str">
        <f>IF($C3510="","",IF($L3510&lt;=0,"Payé",IF($K3510=0,"Impayé","Partiel")))</f>
        <v/>
      </c>
    </row>
    <row r="3511" spans="1:13" ht="15">
      <c r="A3511" s="17"/>
      <c r="B3511" t="str">
        <f>IF($A3511="","",YEAR($A3511)*100+MONTH($A3511))</f>
        <v/>
      </c>
      <c r="D3511" t="str">
        <f>IF($C3511="","",VLOOKUP($C3511,Baux!$A:$K,2,FALSE))</f>
        <v/>
      </c>
      <c r="E3511" t="str">
        <f>IF($C3511="","",VLOOKUP(VLOOKUP($C3511,Baux!$A:$K,3,FALSE),Locataires!$A:$I,2,FALSE))</f>
        <v/>
      </c>
      <c r="F3511" t="str">
        <f>IF($C3511="","",VLOOKUP($C3511,Baux!$A:$K,8,FALSE))</f>
        <v/>
      </c>
      <c r="G3511" s="12" t="str">
        <f>IF(OR($A3511="",$F3511=""),"",DATE(YEAR($A3511),MONTH($A3511),$F3511))</f>
        <v/>
      </c>
      <c r="H3511" s="13" t="str">
        <f>IF($C3511="","",VLOOKUP($C3511,Baux!$A:$K,6,FALSE))</f>
        <v/>
      </c>
      <c r="I3511" s="13" t="str">
        <f>IF($C3511="","",VLOOKUP($C3511,Baux!$A:$K,7,FALSE))</f>
        <v/>
      </c>
      <c r="J3511" s="13" t="str">
        <f>IF($C3511="","",$H3511+$I3511)</f>
        <v/>
      </c>
      <c r="K3511" s="13" t="str">
        <f>IF($C3511="","",SUMIFS(Banque_Transactions!$E:$E,Banque_Transactions!$G:$G,$C3511&amp;"-"&amp;$B3511))</f>
        <v/>
      </c>
      <c r="L3511" s="13" t="str">
        <f>IF($C3511="","",$J3511-$K3511)</f>
        <v/>
      </c>
      <c r="M3511" t="str">
        <f>IF($C3511="","",IF($L3511&lt;=0,"Payé",IF($K3511=0,"Impayé","Partiel")))</f>
        <v/>
      </c>
    </row>
    <row r="3512" spans="1:13" ht="15">
      <c r="A3512" s="17"/>
      <c r="B3512" t="str">
        <f>IF($A3512="","",YEAR($A3512)*100+MONTH($A3512))</f>
        <v/>
      </c>
      <c r="D3512" t="str">
        <f>IF($C3512="","",VLOOKUP($C3512,Baux!$A:$K,2,FALSE))</f>
        <v/>
      </c>
      <c r="E3512" t="str">
        <f>IF($C3512="","",VLOOKUP(VLOOKUP($C3512,Baux!$A:$K,3,FALSE),Locataires!$A:$I,2,FALSE))</f>
        <v/>
      </c>
      <c r="F3512" t="str">
        <f>IF($C3512="","",VLOOKUP($C3512,Baux!$A:$K,8,FALSE))</f>
        <v/>
      </c>
      <c r="G3512" s="12" t="str">
        <f>IF(OR($A3512="",$F3512=""),"",DATE(YEAR($A3512),MONTH($A3512),$F3512))</f>
        <v/>
      </c>
      <c r="H3512" s="13" t="str">
        <f>IF($C3512="","",VLOOKUP($C3512,Baux!$A:$K,6,FALSE))</f>
        <v/>
      </c>
      <c r="I3512" s="13" t="str">
        <f>IF($C3512="","",VLOOKUP($C3512,Baux!$A:$K,7,FALSE))</f>
        <v/>
      </c>
      <c r="J3512" s="13" t="str">
        <f>IF($C3512="","",$H3512+$I3512)</f>
        <v/>
      </c>
      <c r="K3512" s="13" t="str">
        <f>IF($C3512="","",SUMIFS(Banque_Transactions!$E:$E,Banque_Transactions!$G:$G,$C3512&amp;"-"&amp;$B3512))</f>
        <v/>
      </c>
      <c r="L3512" s="13" t="str">
        <f>IF($C3512="","",$J3512-$K3512)</f>
        <v/>
      </c>
      <c r="M3512" t="str">
        <f>IF($C3512="","",IF($L3512&lt;=0,"Payé",IF($K3512=0,"Impayé","Partiel")))</f>
        <v/>
      </c>
    </row>
    <row r="3513" spans="1:13" ht="15">
      <c r="A3513" s="17"/>
      <c r="B3513" t="str">
        <f>IF($A3513="","",YEAR($A3513)*100+MONTH($A3513))</f>
        <v/>
      </c>
      <c r="D3513" t="str">
        <f>IF($C3513="","",VLOOKUP($C3513,Baux!$A:$K,2,FALSE))</f>
        <v/>
      </c>
      <c r="E3513" t="str">
        <f>IF($C3513="","",VLOOKUP(VLOOKUP($C3513,Baux!$A:$K,3,FALSE),Locataires!$A:$I,2,FALSE))</f>
        <v/>
      </c>
      <c r="F3513" t="str">
        <f>IF($C3513="","",VLOOKUP($C3513,Baux!$A:$K,8,FALSE))</f>
        <v/>
      </c>
      <c r="G3513" s="12" t="str">
        <f>IF(OR($A3513="",$F3513=""),"",DATE(YEAR($A3513),MONTH($A3513),$F3513))</f>
        <v/>
      </c>
      <c r="H3513" s="13" t="str">
        <f>IF($C3513="","",VLOOKUP($C3513,Baux!$A:$K,6,FALSE))</f>
        <v/>
      </c>
      <c r="I3513" s="13" t="str">
        <f>IF($C3513="","",VLOOKUP($C3513,Baux!$A:$K,7,FALSE))</f>
        <v/>
      </c>
      <c r="J3513" s="13" t="str">
        <f>IF($C3513="","",$H3513+$I3513)</f>
        <v/>
      </c>
      <c r="K3513" s="13" t="str">
        <f>IF($C3513="","",SUMIFS(Banque_Transactions!$E:$E,Banque_Transactions!$G:$G,$C3513&amp;"-"&amp;$B3513))</f>
        <v/>
      </c>
      <c r="L3513" s="13" t="str">
        <f>IF($C3513="","",$J3513-$K3513)</f>
        <v/>
      </c>
      <c r="M3513" t="str">
        <f>IF($C3513="","",IF($L3513&lt;=0,"Payé",IF($K3513=0,"Impayé","Partiel")))</f>
        <v/>
      </c>
    </row>
    <row r="3514" spans="1:13" ht="15">
      <c r="A3514" s="17"/>
      <c r="B3514" t="str">
        <f>IF($A3514="","",YEAR($A3514)*100+MONTH($A3514))</f>
        <v/>
      </c>
      <c r="D3514" t="str">
        <f>IF($C3514="","",VLOOKUP($C3514,Baux!$A:$K,2,FALSE))</f>
        <v/>
      </c>
      <c r="E3514" t="str">
        <f>IF($C3514="","",VLOOKUP(VLOOKUP($C3514,Baux!$A:$K,3,FALSE),Locataires!$A:$I,2,FALSE))</f>
        <v/>
      </c>
      <c r="F3514" t="str">
        <f>IF($C3514="","",VLOOKUP($C3514,Baux!$A:$K,8,FALSE))</f>
        <v/>
      </c>
      <c r="G3514" s="12" t="str">
        <f>IF(OR($A3514="",$F3514=""),"",DATE(YEAR($A3514),MONTH($A3514),$F3514))</f>
        <v/>
      </c>
      <c r="H3514" s="13" t="str">
        <f>IF($C3514="","",VLOOKUP($C3514,Baux!$A:$K,6,FALSE))</f>
        <v/>
      </c>
      <c r="I3514" s="13" t="str">
        <f>IF($C3514="","",VLOOKUP($C3514,Baux!$A:$K,7,FALSE))</f>
        <v/>
      </c>
      <c r="J3514" s="13" t="str">
        <f>IF($C3514="","",$H3514+$I3514)</f>
        <v/>
      </c>
      <c r="K3514" s="13" t="str">
        <f>IF($C3514="","",SUMIFS(Banque_Transactions!$E:$E,Banque_Transactions!$G:$G,$C3514&amp;"-"&amp;$B3514))</f>
        <v/>
      </c>
      <c r="L3514" s="13" t="str">
        <f>IF($C3514="","",$J3514-$K3514)</f>
        <v/>
      </c>
      <c r="M3514" t="str">
        <f>IF($C3514="","",IF($L3514&lt;=0,"Payé",IF($K3514=0,"Impayé","Partiel")))</f>
        <v/>
      </c>
    </row>
    <row r="3515" spans="1:13" ht="15">
      <c r="A3515" s="17"/>
      <c r="B3515" t="str">
        <f>IF($A3515="","",YEAR($A3515)*100+MONTH($A3515))</f>
        <v/>
      </c>
      <c r="D3515" t="str">
        <f>IF($C3515="","",VLOOKUP($C3515,Baux!$A:$K,2,FALSE))</f>
        <v/>
      </c>
      <c r="E3515" t="str">
        <f>IF($C3515="","",VLOOKUP(VLOOKUP($C3515,Baux!$A:$K,3,FALSE),Locataires!$A:$I,2,FALSE))</f>
        <v/>
      </c>
      <c r="F3515" t="str">
        <f>IF($C3515="","",VLOOKUP($C3515,Baux!$A:$K,8,FALSE))</f>
        <v/>
      </c>
      <c r="G3515" s="12" t="str">
        <f>IF(OR($A3515="",$F3515=""),"",DATE(YEAR($A3515),MONTH($A3515),$F3515))</f>
        <v/>
      </c>
      <c r="H3515" s="13" t="str">
        <f>IF($C3515="","",VLOOKUP($C3515,Baux!$A:$K,6,FALSE))</f>
        <v/>
      </c>
      <c r="I3515" s="13" t="str">
        <f>IF($C3515="","",VLOOKUP($C3515,Baux!$A:$K,7,FALSE))</f>
        <v/>
      </c>
      <c r="J3515" s="13" t="str">
        <f>IF($C3515="","",$H3515+$I3515)</f>
        <v/>
      </c>
      <c r="K3515" s="13" t="str">
        <f>IF($C3515="","",SUMIFS(Banque_Transactions!$E:$E,Banque_Transactions!$G:$G,$C3515&amp;"-"&amp;$B3515))</f>
        <v/>
      </c>
      <c r="L3515" s="13" t="str">
        <f>IF($C3515="","",$J3515-$K3515)</f>
        <v/>
      </c>
      <c r="M3515" t="str">
        <f>IF($C3515="","",IF($L3515&lt;=0,"Payé",IF($K3515=0,"Impayé","Partiel")))</f>
        <v/>
      </c>
    </row>
    <row r="3516" spans="1:13" ht="15">
      <c r="A3516" s="17"/>
      <c r="B3516" t="str">
        <f>IF($A3516="","",YEAR($A3516)*100+MONTH($A3516))</f>
        <v/>
      </c>
      <c r="D3516" t="str">
        <f>IF($C3516="","",VLOOKUP($C3516,Baux!$A:$K,2,FALSE))</f>
        <v/>
      </c>
      <c r="E3516" t="str">
        <f>IF($C3516="","",VLOOKUP(VLOOKUP($C3516,Baux!$A:$K,3,FALSE),Locataires!$A:$I,2,FALSE))</f>
        <v/>
      </c>
      <c r="F3516" t="str">
        <f>IF($C3516="","",VLOOKUP($C3516,Baux!$A:$K,8,FALSE))</f>
        <v/>
      </c>
      <c r="G3516" s="12" t="str">
        <f>IF(OR($A3516="",$F3516=""),"",DATE(YEAR($A3516),MONTH($A3516),$F3516))</f>
        <v/>
      </c>
      <c r="H3516" s="13" t="str">
        <f>IF($C3516="","",VLOOKUP($C3516,Baux!$A:$K,6,FALSE))</f>
        <v/>
      </c>
      <c r="I3516" s="13" t="str">
        <f>IF($C3516="","",VLOOKUP($C3516,Baux!$A:$K,7,FALSE))</f>
        <v/>
      </c>
      <c r="J3516" s="13" t="str">
        <f>IF($C3516="","",$H3516+$I3516)</f>
        <v/>
      </c>
      <c r="K3516" s="13" t="str">
        <f>IF($C3516="","",SUMIFS(Banque_Transactions!$E:$E,Banque_Transactions!$G:$G,$C3516&amp;"-"&amp;$B3516))</f>
        <v/>
      </c>
      <c r="L3516" s="13" t="str">
        <f>IF($C3516="","",$J3516-$K3516)</f>
        <v/>
      </c>
      <c r="M3516" t="str">
        <f>IF($C3516="","",IF($L3516&lt;=0,"Payé",IF($K3516=0,"Impayé","Partiel")))</f>
        <v/>
      </c>
    </row>
    <row r="3517" spans="1:13" ht="15">
      <c r="A3517" s="17"/>
      <c r="B3517" t="str">
        <f>IF($A3517="","",YEAR($A3517)*100+MONTH($A3517))</f>
        <v/>
      </c>
      <c r="D3517" t="str">
        <f>IF($C3517="","",VLOOKUP($C3517,Baux!$A:$K,2,FALSE))</f>
        <v/>
      </c>
      <c r="E3517" t="str">
        <f>IF($C3517="","",VLOOKUP(VLOOKUP($C3517,Baux!$A:$K,3,FALSE),Locataires!$A:$I,2,FALSE))</f>
        <v/>
      </c>
      <c r="F3517" t="str">
        <f>IF($C3517="","",VLOOKUP($C3517,Baux!$A:$K,8,FALSE))</f>
        <v/>
      </c>
      <c r="G3517" s="12" t="str">
        <f>IF(OR($A3517="",$F3517=""),"",DATE(YEAR($A3517),MONTH($A3517),$F3517))</f>
        <v/>
      </c>
      <c r="H3517" s="13" t="str">
        <f>IF($C3517="","",VLOOKUP($C3517,Baux!$A:$K,6,FALSE))</f>
        <v/>
      </c>
      <c r="I3517" s="13" t="str">
        <f>IF($C3517="","",VLOOKUP($C3517,Baux!$A:$K,7,FALSE))</f>
        <v/>
      </c>
      <c r="J3517" s="13" t="str">
        <f>IF($C3517="","",$H3517+$I3517)</f>
        <v/>
      </c>
      <c r="K3517" s="13" t="str">
        <f>IF($C3517="","",SUMIFS(Banque_Transactions!$E:$E,Banque_Transactions!$G:$G,$C3517&amp;"-"&amp;$B3517))</f>
        <v/>
      </c>
      <c r="L3517" s="13" t="str">
        <f>IF($C3517="","",$J3517-$K3517)</f>
        <v/>
      </c>
      <c r="M3517" t="str">
        <f>IF($C3517="","",IF($L3517&lt;=0,"Payé",IF($K3517=0,"Impayé","Partiel")))</f>
        <v/>
      </c>
    </row>
    <row r="3518" spans="1:13" ht="15">
      <c r="A3518" s="17"/>
      <c r="B3518" t="str">
        <f>IF($A3518="","",YEAR($A3518)*100+MONTH($A3518))</f>
        <v/>
      </c>
      <c r="D3518" t="str">
        <f>IF($C3518="","",VLOOKUP($C3518,Baux!$A:$K,2,FALSE))</f>
        <v/>
      </c>
      <c r="E3518" t="str">
        <f>IF($C3518="","",VLOOKUP(VLOOKUP($C3518,Baux!$A:$K,3,FALSE),Locataires!$A:$I,2,FALSE))</f>
        <v/>
      </c>
      <c r="F3518" t="str">
        <f>IF($C3518="","",VLOOKUP($C3518,Baux!$A:$K,8,FALSE))</f>
        <v/>
      </c>
      <c r="G3518" s="12" t="str">
        <f>IF(OR($A3518="",$F3518=""),"",DATE(YEAR($A3518),MONTH($A3518),$F3518))</f>
        <v/>
      </c>
      <c r="H3518" s="13" t="str">
        <f>IF($C3518="","",VLOOKUP($C3518,Baux!$A:$K,6,FALSE))</f>
        <v/>
      </c>
      <c r="I3518" s="13" t="str">
        <f>IF($C3518="","",VLOOKUP($C3518,Baux!$A:$K,7,FALSE))</f>
        <v/>
      </c>
      <c r="J3518" s="13" t="str">
        <f>IF($C3518="","",$H3518+$I3518)</f>
        <v/>
      </c>
      <c r="K3518" s="13" t="str">
        <f>IF($C3518="","",SUMIFS(Banque_Transactions!$E:$E,Banque_Transactions!$G:$G,$C3518&amp;"-"&amp;$B3518))</f>
        <v/>
      </c>
      <c r="L3518" s="13" t="str">
        <f>IF($C3518="","",$J3518-$K3518)</f>
        <v/>
      </c>
      <c r="M3518" t="str">
        <f>IF($C3518="","",IF($L3518&lt;=0,"Payé",IF($K3518=0,"Impayé","Partiel")))</f>
        <v/>
      </c>
    </row>
    <row r="3519" spans="1:13" ht="15">
      <c r="A3519" s="17"/>
      <c r="B3519" t="str">
        <f>IF($A3519="","",YEAR($A3519)*100+MONTH($A3519))</f>
        <v/>
      </c>
      <c r="D3519" t="str">
        <f>IF($C3519="","",VLOOKUP($C3519,Baux!$A:$K,2,FALSE))</f>
        <v/>
      </c>
      <c r="E3519" t="str">
        <f>IF($C3519="","",VLOOKUP(VLOOKUP($C3519,Baux!$A:$K,3,FALSE),Locataires!$A:$I,2,FALSE))</f>
        <v/>
      </c>
      <c r="F3519" t="str">
        <f>IF($C3519="","",VLOOKUP($C3519,Baux!$A:$K,8,FALSE))</f>
        <v/>
      </c>
      <c r="G3519" s="12" t="str">
        <f>IF(OR($A3519="",$F3519=""),"",DATE(YEAR($A3519),MONTH($A3519),$F3519))</f>
        <v/>
      </c>
      <c r="H3519" s="13" t="str">
        <f>IF($C3519="","",VLOOKUP($C3519,Baux!$A:$K,6,FALSE))</f>
        <v/>
      </c>
      <c r="I3519" s="13" t="str">
        <f>IF($C3519="","",VLOOKUP($C3519,Baux!$A:$K,7,FALSE))</f>
        <v/>
      </c>
      <c r="J3519" s="13" t="str">
        <f>IF($C3519="","",$H3519+$I3519)</f>
        <v/>
      </c>
      <c r="K3519" s="13" t="str">
        <f>IF($C3519="","",SUMIFS(Banque_Transactions!$E:$E,Banque_Transactions!$G:$G,$C3519&amp;"-"&amp;$B3519))</f>
        <v/>
      </c>
      <c r="L3519" s="13" t="str">
        <f>IF($C3519="","",$J3519-$K3519)</f>
        <v/>
      </c>
      <c r="M3519" t="str">
        <f>IF($C3519="","",IF($L3519&lt;=0,"Payé",IF($K3519=0,"Impayé","Partiel")))</f>
        <v/>
      </c>
    </row>
    <row r="3520" spans="1:13" ht="15">
      <c r="A3520" s="17"/>
      <c r="B3520" t="str">
        <f>IF($A3520="","",YEAR($A3520)*100+MONTH($A3520))</f>
        <v/>
      </c>
      <c r="D3520" t="str">
        <f>IF($C3520="","",VLOOKUP($C3520,Baux!$A:$K,2,FALSE))</f>
        <v/>
      </c>
      <c r="E3520" t="str">
        <f>IF($C3520="","",VLOOKUP(VLOOKUP($C3520,Baux!$A:$K,3,FALSE),Locataires!$A:$I,2,FALSE))</f>
        <v/>
      </c>
      <c r="F3520" t="str">
        <f>IF($C3520="","",VLOOKUP($C3520,Baux!$A:$K,8,FALSE))</f>
        <v/>
      </c>
      <c r="G3520" s="12" t="str">
        <f>IF(OR($A3520="",$F3520=""),"",DATE(YEAR($A3520),MONTH($A3520),$F3520))</f>
        <v/>
      </c>
      <c r="H3520" s="13" t="str">
        <f>IF($C3520="","",VLOOKUP($C3520,Baux!$A:$K,6,FALSE))</f>
        <v/>
      </c>
      <c r="I3520" s="13" t="str">
        <f>IF($C3520="","",VLOOKUP($C3520,Baux!$A:$K,7,FALSE))</f>
        <v/>
      </c>
      <c r="J3520" s="13" t="str">
        <f>IF($C3520="","",$H3520+$I3520)</f>
        <v/>
      </c>
      <c r="K3520" s="13" t="str">
        <f>IF($C3520="","",SUMIFS(Banque_Transactions!$E:$E,Banque_Transactions!$G:$G,$C3520&amp;"-"&amp;$B3520))</f>
        <v/>
      </c>
      <c r="L3520" s="13" t="str">
        <f>IF($C3520="","",$J3520-$K3520)</f>
        <v/>
      </c>
      <c r="M3520" t="str">
        <f>IF($C3520="","",IF($L3520&lt;=0,"Payé",IF($K3520=0,"Impayé","Partiel")))</f>
        <v/>
      </c>
    </row>
    <row r="3521" spans="1:13" ht="15">
      <c r="A3521" s="17"/>
      <c r="B3521" t="str">
        <f>IF($A3521="","",YEAR($A3521)*100+MONTH($A3521))</f>
        <v/>
      </c>
      <c r="D3521" t="str">
        <f>IF($C3521="","",VLOOKUP($C3521,Baux!$A:$K,2,FALSE))</f>
        <v/>
      </c>
      <c r="E3521" t="str">
        <f>IF($C3521="","",VLOOKUP(VLOOKUP($C3521,Baux!$A:$K,3,FALSE),Locataires!$A:$I,2,FALSE))</f>
        <v/>
      </c>
      <c r="F3521" t="str">
        <f>IF($C3521="","",VLOOKUP($C3521,Baux!$A:$K,8,FALSE))</f>
        <v/>
      </c>
      <c r="G3521" s="12" t="str">
        <f>IF(OR($A3521="",$F3521=""),"",DATE(YEAR($A3521),MONTH($A3521),$F3521))</f>
        <v/>
      </c>
      <c r="H3521" s="13" t="str">
        <f>IF($C3521="","",VLOOKUP($C3521,Baux!$A:$K,6,FALSE))</f>
        <v/>
      </c>
      <c r="I3521" s="13" t="str">
        <f>IF($C3521="","",VLOOKUP($C3521,Baux!$A:$K,7,FALSE))</f>
        <v/>
      </c>
      <c r="J3521" s="13" t="str">
        <f>IF($C3521="","",$H3521+$I3521)</f>
        <v/>
      </c>
      <c r="K3521" s="13" t="str">
        <f>IF($C3521="","",SUMIFS(Banque_Transactions!$E:$E,Banque_Transactions!$G:$G,$C3521&amp;"-"&amp;$B3521))</f>
        <v/>
      </c>
      <c r="L3521" s="13" t="str">
        <f>IF($C3521="","",$J3521-$K3521)</f>
        <v/>
      </c>
      <c r="M3521" t="str">
        <f>IF($C3521="","",IF($L3521&lt;=0,"Payé",IF($K3521=0,"Impayé","Partiel")))</f>
        <v/>
      </c>
    </row>
    <row r="3522" spans="1:13" ht="15">
      <c r="A3522" s="17"/>
      <c r="B3522" t="str">
        <f>IF($A3522="","",YEAR($A3522)*100+MONTH($A3522))</f>
        <v/>
      </c>
      <c r="D3522" t="str">
        <f>IF($C3522="","",VLOOKUP($C3522,Baux!$A:$K,2,FALSE))</f>
        <v/>
      </c>
      <c r="E3522" t="str">
        <f>IF($C3522="","",VLOOKUP(VLOOKUP($C3522,Baux!$A:$K,3,FALSE),Locataires!$A:$I,2,FALSE))</f>
        <v/>
      </c>
      <c r="F3522" t="str">
        <f>IF($C3522="","",VLOOKUP($C3522,Baux!$A:$K,8,FALSE))</f>
        <v/>
      </c>
      <c r="G3522" s="12" t="str">
        <f>IF(OR($A3522="",$F3522=""),"",DATE(YEAR($A3522),MONTH($A3522),$F3522))</f>
        <v/>
      </c>
      <c r="H3522" s="13" t="str">
        <f>IF($C3522="","",VLOOKUP($C3522,Baux!$A:$K,6,FALSE))</f>
        <v/>
      </c>
      <c r="I3522" s="13" t="str">
        <f>IF($C3522="","",VLOOKUP($C3522,Baux!$A:$K,7,FALSE))</f>
        <v/>
      </c>
      <c r="J3522" s="13" t="str">
        <f>IF($C3522="","",$H3522+$I3522)</f>
        <v/>
      </c>
      <c r="K3522" s="13" t="str">
        <f>IF($C3522="","",SUMIFS(Banque_Transactions!$E:$E,Banque_Transactions!$G:$G,$C3522&amp;"-"&amp;$B3522))</f>
        <v/>
      </c>
      <c r="L3522" s="13" t="str">
        <f>IF($C3522="","",$J3522-$K3522)</f>
        <v/>
      </c>
      <c r="M3522" t="str">
        <f>IF($C3522="","",IF($L3522&lt;=0,"Payé",IF($K3522=0,"Impayé","Partiel")))</f>
        <v/>
      </c>
    </row>
    <row r="3523" spans="1:13" ht="15">
      <c r="A3523" s="17"/>
      <c r="B3523" t="str">
        <f>IF($A3523="","",YEAR($A3523)*100+MONTH($A3523))</f>
        <v/>
      </c>
      <c r="D3523" t="str">
        <f>IF($C3523="","",VLOOKUP($C3523,Baux!$A:$K,2,FALSE))</f>
        <v/>
      </c>
      <c r="E3523" t="str">
        <f>IF($C3523="","",VLOOKUP(VLOOKUP($C3523,Baux!$A:$K,3,FALSE),Locataires!$A:$I,2,FALSE))</f>
        <v/>
      </c>
      <c r="F3523" t="str">
        <f>IF($C3523="","",VLOOKUP($C3523,Baux!$A:$K,8,FALSE))</f>
        <v/>
      </c>
      <c r="G3523" s="12" t="str">
        <f>IF(OR($A3523="",$F3523=""),"",DATE(YEAR($A3523),MONTH($A3523),$F3523))</f>
        <v/>
      </c>
      <c r="H3523" s="13" t="str">
        <f>IF($C3523="","",VLOOKUP($C3523,Baux!$A:$K,6,FALSE))</f>
        <v/>
      </c>
      <c r="I3523" s="13" t="str">
        <f>IF($C3523="","",VLOOKUP($C3523,Baux!$A:$K,7,FALSE))</f>
        <v/>
      </c>
      <c r="J3523" s="13" t="str">
        <f>IF($C3523="","",$H3523+$I3523)</f>
        <v/>
      </c>
      <c r="K3523" s="13" t="str">
        <f>IF($C3523="","",SUMIFS(Banque_Transactions!$E:$E,Banque_Transactions!$G:$G,$C3523&amp;"-"&amp;$B3523))</f>
        <v/>
      </c>
      <c r="L3523" s="13" t="str">
        <f>IF($C3523="","",$J3523-$K3523)</f>
        <v/>
      </c>
      <c r="M3523" t="str">
        <f>IF($C3523="","",IF($L3523&lt;=0,"Payé",IF($K3523=0,"Impayé","Partiel")))</f>
        <v/>
      </c>
    </row>
    <row r="3524" spans="1:13" ht="15">
      <c r="A3524" s="17"/>
      <c r="B3524" t="str">
        <f>IF($A3524="","",YEAR($A3524)*100+MONTH($A3524))</f>
        <v/>
      </c>
      <c r="D3524" t="str">
        <f>IF($C3524="","",VLOOKUP($C3524,Baux!$A:$K,2,FALSE))</f>
        <v/>
      </c>
      <c r="E3524" t="str">
        <f>IF($C3524="","",VLOOKUP(VLOOKUP($C3524,Baux!$A:$K,3,FALSE),Locataires!$A:$I,2,FALSE))</f>
        <v/>
      </c>
      <c r="F3524" t="str">
        <f>IF($C3524="","",VLOOKUP($C3524,Baux!$A:$K,8,FALSE))</f>
        <v/>
      </c>
      <c r="G3524" s="12" t="str">
        <f>IF(OR($A3524="",$F3524=""),"",DATE(YEAR($A3524),MONTH($A3524),$F3524))</f>
        <v/>
      </c>
      <c r="H3524" s="13" t="str">
        <f>IF($C3524="","",VLOOKUP($C3524,Baux!$A:$K,6,FALSE))</f>
        <v/>
      </c>
      <c r="I3524" s="13" t="str">
        <f>IF($C3524="","",VLOOKUP($C3524,Baux!$A:$K,7,FALSE))</f>
        <v/>
      </c>
      <c r="J3524" s="13" t="str">
        <f>IF($C3524="","",$H3524+$I3524)</f>
        <v/>
      </c>
      <c r="K3524" s="13" t="str">
        <f>IF($C3524="","",SUMIFS(Banque_Transactions!$E:$E,Banque_Transactions!$G:$G,$C3524&amp;"-"&amp;$B3524))</f>
        <v/>
      </c>
      <c r="L3524" s="13" t="str">
        <f>IF($C3524="","",$J3524-$K3524)</f>
        <v/>
      </c>
      <c r="M3524" t="str">
        <f>IF($C3524="","",IF($L3524&lt;=0,"Payé",IF($K3524=0,"Impayé","Partiel")))</f>
        <v/>
      </c>
    </row>
    <row r="3525" spans="1:13" ht="15">
      <c r="A3525" s="17"/>
      <c r="B3525" t="str">
        <f>IF($A3525="","",YEAR($A3525)*100+MONTH($A3525))</f>
        <v/>
      </c>
      <c r="D3525" t="str">
        <f>IF($C3525="","",VLOOKUP($C3525,Baux!$A:$K,2,FALSE))</f>
        <v/>
      </c>
      <c r="E3525" t="str">
        <f>IF($C3525="","",VLOOKUP(VLOOKUP($C3525,Baux!$A:$K,3,FALSE),Locataires!$A:$I,2,FALSE))</f>
        <v/>
      </c>
      <c r="F3525" t="str">
        <f>IF($C3525="","",VLOOKUP($C3525,Baux!$A:$K,8,FALSE))</f>
        <v/>
      </c>
      <c r="G3525" s="12" t="str">
        <f>IF(OR($A3525="",$F3525=""),"",DATE(YEAR($A3525),MONTH($A3525),$F3525))</f>
        <v/>
      </c>
      <c r="H3525" s="13" t="str">
        <f>IF($C3525="","",VLOOKUP($C3525,Baux!$A:$K,6,FALSE))</f>
        <v/>
      </c>
      <c r="I3525" s="13" t="str">
        <f>IF($C3525="","",VLOOKUP($C3525,Baux!$A:$K,7,FALSE))</f>
        <v/>
      </c>
      <c r="J3525" s="13" t="str">
        <f>IF($C3525="","",$H3525+$I3525)</f>
        <v/>
      </c>
      <c r="K3525" s="13" t="str">
        <f>IF($C3525="","",SUMIFS(Banque_Transactions!$E:$E,Banque_Transactions!$G:$G,$C3525&amp;"-"&amp;$B3525))</f>
        <v/>
      </c>
      <c r="L3525" s="13" t="str">
        <f>IF($C3525="","",$J3525-$K3525)</f>
        <v/>
      </c>
      <c r="M3525" t="str">
        <f>IF($C3525="","",IF($L3525&lt;=0,"Payé",IF($K3525=0,"Impayé","Partiel")))</f>
        <v/>
      </c>
    </row>
    <row r="3526" spans="1:13" ht="15">
      <c r="A3526" s="17"/>
      <c r="B3526" t="str">
        <f>IF($A3526="","",YEAR($A3526)*100+MONTH($A3526))</f>
        <v/>
      </c>
      <c r="D3526" t="str">
        <f>IF($C3526="","",VLOOKUP($C3526,Baux!$A:$K,2,FALSE))</f>
        <v/>
      </c>
      <c r="E3526" t="str">
        <f>IF($C3526="","",VLOOKUP(VLOOKUP($C3526,Baux!$A:$K,3,FALSE),Locataires!$A:$I,2,FALSE))</f>
        <v/>
      </c>
      <c r="F3526" t="str">
        <f>IF($C3526="","",VLOOKUP($C3526,Baux!$A:$K,8,FALSE))</f>
        <v/>
      </c>
      <c r="G3526" s="12" t="str">
        <f>IF(OR($A3526="",$F3526=""),"",DATE(YEAR($A3526),MONTH($A3526),$F3526))</f>
        <v/>
      </c>
      <c r="H3526" s="13" t="str">
        <f>IF($C3526="","",VLOOKUP($C3526,Baux!$A:$K,6,FALSE))</f>
        <v/>
      </c>
      <c r="I3526" s="13" t="str">
        <f>IF($C3526="","",VLOOKUP($C3526,Baux!$A:$K,7,FALSE))</f>
        <v/>
      </c>
      <c r="J3526" s="13" t="str">
        <f>IF($C3526="","",$H3526+$I3526)</f>
        <v/>
      </c>
      <c r="K3526" s="13" t="str">
        <f>IF($C3526="","",SUMIFS(Banque_Transactions!$E:$E,Banque_Transactions!$G:$G,$C3526&amp;"-"&amp;$B3526))</f>
        <v/>
      </c>
      <c r="L3526" s="13" t="str">
        <f>IF($C3526="","",$J3526-$K3526)</f>
        <v/>
      </c>
      <c r="M3526" t="str">
        <f>IF($C3526="","",IF($L3526&lt;=0,"Payé",IF($K3526=0,"Impayé","Partiel")))</f>
        <v/>
      </c>
    </row>
    <row r="3527" spans="1:13" ht="15">
      <c r="A3527" s="17"/>
      <c r="B3527" t="str">
        <f>IF($A3527="","",YEAR($A3527)*100+MONTH($A3527))</f>
        <v/>
      </c>
      <c r="D3527" t="str">
        <f>IF($C3527="","",VLOOKUP($C3527,Baux!$A:$K,2,FALSE))</f>
        <v/>
      </c>
      <c r="E3527" t="str">
        <f>IF($C3527="","",VLOOKUP(VLOOKUP($C3527,Baux!$A:$K,3,FALSE),Locataires!$A:$I,2,FALSE))</f>
        <v/>
      </c>
      <c r="F3527" t="str">
        <f>IF($C3527="","",VLOOKUP($C3527,Baux!$A:$K,8,FALSE))</f>
        <v/>
      </c>
      <c r="G3527" s="12" t="str">
        <f>IF(OR($A3527="",$F3527=""),"",DATE(YEAR($A3527),MONTH($A3527),$F3527))</f>
        <v/>
      </c>
      <c r="H3527" s="13" t="str">
        <f>IF($C3527="","",VLOOKUP($C3527,Baux!$A:$K,6,FALSE))</f>
        <v/>
      </c>
      <c r="I3527" s="13" t="str">
        <f>IF($C3527="","",VLOOKUP($C3527,Baux!$A:$K,7,FALSE))</f>
        <v/>
      </c>
      <c r="J3527" s="13" t="str">
        <f>IF($C3527="","",$H3527+$I3527)</f>
        <v/>
      </c>
      <c r="K3527" s="13" t="str">
        <f>IF($C3527="","",SUMIFS(Banque_Transactions!$E:$E,Banque_Transactions!$G:$G,$C3527&amp;"-"&amp;$B3527))</f>
        <v/>
      </c>
      <c r="L3527" s="13" t="str">
        <f>IF($C3527="","",$J3527-$K3527)</f>
        <v/>
      </c>
      <c r="M3527" t="str">
        <f>IF($C3527="","",IF($L3527&lt;=0,"Payé",IF($K3527=0,"Impayé","Partiel")))</f>
        <v/>
      </c>
    </row>
    <row r="3528" spans="1:13" ht="15">
      <c r="A3528" s="17"/>
      <c r="B3528" t="str">
        <f>IF($A3528="","",YEAR($A3528)*100+MONTH($A3528))</f>
        <v/>
      </c>
      <c r="D3528" t="str">
        <f>IF($C3528="","",VLOOKUP($C3528,Baux!$A:$K,2,FALSE))</f>
        <v/>
      </c>
      <c r="E3528" t="str">
        <f>IF($C3528="","",VLOOKUP(VLOOKUP($C3528,Baux!$A:$K,3,FALSE),Locataires!$A:$I,2,FALSE))</f>
        <v/>
      </c>
      <c r="F3528" t="str">
        <f>IF($C3528="","",VLOOKUP($C3528,Baux!$A:$K,8,FALSE))</f>
        <v/>
      </c>
      <c r="G3528" s="12" t="str">
        <f>IF(OR($A3528="",$F3528=""),"",DATE(YEAR($A3528),MONTH($A3528),$F3528))</f>
        <v/>
      </c>
      <c r="H3528" s="13" t="str">
        <f>IF($C3528="","",VLOOKUP($C3528,Baux!$A:$K,6,FALSE))</f>
        <v/>
      </c>
      <c r="I3528" s="13" t="str">
        <f>IF($C3528="","",VLOOKUP($C3528,Baux!$A:$K,7,FALSE))</f>
        <v/>
      </c>
      <c r="J3528" s="13" t="str">
        <f>IF($C3528="","",$H3528+$I3528)</f>
        <v/>
      </c>
      <c r="K3528" s="13" t="str">
        <f>IF($C3528="","",SUMIFS(Banque_Transactions!$E:$E,Banque_Transactions!$G:$G,$C3528&amp;"-"&amp;$B3528))</f>
        <v/>
      </c>
      <c r="L3528" s="13" t="str">
        <f>IF($C3528="","",$J3528-$K3528)</f>
        <v/>
      </c>
      <c r="M3528" t="str">
        <f>IF($C3528="","",IF($L3528&lt;=0,"Payé",IF($K3528=0,"Impayé","Partiel")))</f>
        <v/>
      </c>
    </row>
    <row r="3529" spans="1:13" ht="15">
      <c r="A3529" s="17"/>
      <c r="B3529" t="str">
        <f>IF($A3529="","",YEAR($A3529)*100+MONTH($A3529))</f>
        <v/>
      </c>
      <c r="D3529" t="str">
        <f>IF($C3529="","",VLOOKUP($C3529,Baux!$A:$K,2,FALSE))</f>
        <v/>
      </c>
      <c r="E3529" t="str">
        <f>IF($C3529="","",VLOOKUP(VLOOKUP($C3529,Baux!$A:$K,3,FALSE),Locataires!$A:$I,2,FALSE))</f>
        <v/>
      </c>
      <c r="F3529" t="str">
        <f>IF($C3529="","",VLOOKUP($C3529,Baux!$A:$K,8,FALSE))</f>
        <v/>
      </c>
      <c r="G3529" s="12" t="str">
        <f>IF(OR($A3529="",$F3529=""),"",DATE(YEAR($A3529),MONTH($A3529),$F3529))</f>
        <v/>
      </c>
      <c r="H3529" s="13" t="str">
        <f>IF($C3529="","",VLOOKUP($C3529,Baux!$A:$K,6,FALSE))</f>
        <v/>
      </c>
      <c r="I3529" s="13" t="str">
        <f>IF($C3529="","",VLOOKUP($C3529,Baux!$A:$K,7,FALSE))</f>
        <v/>
      </c>
      <c r="J3529" s="13" t="str">
        <f>IF($C3529="","",$H3529+$I3529)</f>
        <v/>
      </c>
      <c r="K3529" s="13" t="str">
        <f>IF($C3529="","",SUMIFS(Banque_Transactions!$E:$E,Banque_Transactions!$G:$G,$C3529&amp;"-"&amp;$B3529))</f>
        <v/>
      </c>
      <c r="L3529" s="13" t="str">
        <f>IF($C3529="","",$J3529-$K3529)</f>
        <v/>
      </c>
      <c r="M3529" t="str">
        <f>IF($C3529="","",IF($L3529&lt;=0,"Payé",IF($K3529=0,"Impayé","Partiel")))</f>
        <v/>
      </c>
    </row>
    <row r="3530" spans="1:13" ht="15">
      <c r="A3530" s="17"/>
      <c r="B3530" t="str">
        <f>IF($A3530="","",YEAR($A3530)*100+MONTH($A3530))</f>
        <v/>
      </c>
      <c r="D3530" t="str">
        <f>IF($C3530="","",VLOOKUP($C3530,Baux!$A:$K,2,FALSE))</f>
        <v/>
      </c>
      <c r="E3530" t="str">
        <f>IF($C3530="","",VLOOKUP(VLOOKUP($C3530,Baux!$A:$K,3,FALSE),Locataires!$A:$I,2,FALSE))</f>
        <v/>
      </c>
      <c r="F3530" t="str">
        <f>IF($C3530="","",VLOOKUP($C3530,Baux!$A:$K,8,FALSE))</f>
        <v/>
      </c>
      <c r="G3530" s="12" t="str">
        <f>IF(OR($A3530="",$F3530=""),"",DATE(YEAR($A3530),MONTH($A3530),$F3530))</f>
        <v/>
      </c>
      <c r="H3530" s="13" t="str">
        <f>IF($C3530="","",VLOOKUP($C3530,Baux!$A:$K,6,FALSE))</f>
        <v/>
      </c>
      <c r="I3530" s="13" t="str">
        <f>IF($C3530="","",VLOOKUP($C3530,Baux!$A:$K,7,FALSE))</f>
        <v/>
      </c>
      <c r="J3530" s="13" t="str">
        <f>IF($C3530="","",$H3530+$I3530)</f>
        <v/>
      </c>
      <c r="K3530" s="13" t="str">
        <f>IF($C3530="","",SUMIFS(Banque_Transactions!$E:$E,Banque_Transactions!$G:$G,$C3530&amp;"-"&amp;$B3530))</f>
        <v/>
      </c>
      <c r="L3530" s="13" t="str">
        <f>IF($C3530="","",$J3530-$K3530)</f>
        <v/>
      </c>
      <c r="M3530" t="str">
        <f>IF($C3530="","",IF($L3530&lt;=0,"Payé",IF($K3530=0,"Impayé","Partiel")))</f>
        <v/>
      </c>
    </row>
    <row r="3531" spans="1:13" ht="15">
      <c r="A3531" s="17"/>
      <c r="B3531" t="str">
        <f>IF($A3531="","",YEAR($A3531)*100+MONTH($A3531))</f>
        <v/>
      </c>
      <c r="D3531" t="str">
        <f>IF($C3531="","",VLOOKUP($C3531,Baux!$A:$K,2,FALSE))</f>
        <v/>
      </c>
      <c r="E3531" t="str">
        <f>IF($C3531="","",VLOOKUP(VLOOKUP($C3531,Baux!$A:$K,3,FALSE),Locataires!$A:$I,2,FALSE))</f>
        <v/>
      </c>
      <c r="F3531" t="str">
        <f>IF($C3531="","",VLOOKUP($C3531,Baux!$A:$K,8,FALSE))</f>
        <v/>
      </c>
      <c r="G3531" s="12" t="str">
        <f>IF(OR($A3531="",$F3531=""),"",DATE(YEAR($A3531),MONTH($A3531),$F3531))</f>
        <v/>
      </c>
      <c r="H3531" s="13" t="str">
        <f>IF($C3531="","",VLOOKUP($C3531,Baux!$A:$K,6,FALSE))</f>
        <v/>
      </c>
      <c r="I3531" s="13" t="str">
        <f>IF($C3531="","",VLOOKUP($C3531,Baux!$A:$K,7,FALSE))</f>
        <v/>
      </c>
      <c r="J3531" s="13" t="str">
        <f>IF($C3531="","",$H3531+$I3531)</f>
        <v/>
      </c>
      <c r="K3531" s="13" t="str">
        <f>IF($C3531="","",SUMIFS(Banque_Transactions!$E:$E,Banque_Transactions!$G:$G,$C3531&amp;"-"&amp;$B3531))</f>
        <v/>
      </c>
      <c r="L3531" s="13" t="str">
        <f>IF($C3531="","",$J3531-$K3531)</f>
        <v/>
      </c>
      <c r="M3531" t="str">
        <f>IF($C3531="","",IF($L3531&lt;=0,"Payé",IF($K3531=0,"Impayé","Partiel")))</f>
        <v/>
      </c>
    </row>
    <row r="3532" spans="1:13" ht="15">
      <c r="A3532" s="17"/>
      <c r="B3532" t="str">
        <f>IF($A3532="","",YEAR($A3532)*100+MONTH($A3532))</f>
        <v/>
      </c>
      <c r="D3532" t="str">
        <f>IF($C3532="","",VLOOKUP($C3532,Baux!$A:$K,2,FALSE))</f>
        <v/>
      </c>
      <c r="E3532" t="str">
        <f>IF($C3532="","",VLOOKUP(VLOOKUP($C3532,Baux!$A:$K,3,FALSE),Locataires!$A:$I,2,FALSE))</f>
        <v/>
      </c>
      <c r="F3532" t="str">
        <f>IF($C3532="","",VLOOKUP($C3532,Baux!$A:$K,8,FALSE))</f>
        <v/>
      </c>
      <c r="G3532" s="12" t="str">
        <f>IF(OR($A3532="",$F3532=""),"",DATE(YEAR($A3532),MONTH($A3532),$F3532))</f>
        <v/>
      </c>
      <c r="H3532" s="13" t="str">
        <f>IF($C3532="","",VLOOKUP($C3532,Baux!$A:$K,6,FALSE))</f>
        <v/>
      </c>
      <c r="I3532" s="13" t="str">
        <f>IF($C3532="","",VLOOKUP($C3532,Baux!$A:$K,7,FALSE))</f>
        <v/>
      </c>
      <c r="J3532" s="13" t="str">
        <f>IF($C3532="","",$H3532+$I3532)</f>
        <v/>
      </c>
      <c r="K3532" s="13" t="str">
        <f>IF($C3532="","",SUMIFS(Banque_Transactions!$E:$E,Banque_Transactions!$G:$G,$C3532&amp;"-"&amp;$B3532))</f>
        <v/>
      </c>
      <c r="L3532" s="13" t="str">
        <f>IF($C3532="","",$J3532-$K3532)</f>
        <v/>
      </c>
      <c r="M3532" t="str">
        <f>IF($C3532="","",IF($L3532&lt;=0,"Payé",IF($K3532=0,"Impayé","Partiel")))</f>
        <v/>
      </c>
    </row>
    <row r="3533" spans="1:13" ht="15">
      <c r="A3533" s="17"/>
      <c r="B3533" t="str">
        <f>IF($A3533="","",YEAR($A3533)*100+MONTH($A3533))</f>
        <v/>
      </c>
      <c r="D3533" t="str">
        <f>IF($C3533="","",VLOOKUP($C3533,Baux!$A:$K,2,FALSE))</f>
        <v/>
      </c>
      <c r="E3533" t="str">
        <f>IF($C3533="","",VLOOKUP(VLOOKUP($C3533,Baux!$A:$K,3,FALSE),Locataires!$A:$I,2,FALSE))</f>
        <v/>
      </c>
      <c r="F3533" t="str">
        <f>IF($C3533="","",VLOOKUP($C3533,Baux!$A:$K,8,FALSE))</f>
        <v/>
      </c>
      <c r="G3533" s="12" t="str">
        <f>IF(OR($A3533="",$F3533=""),"",DATE(YEAR($A3533),MONTH($A3533),$F3533))</f>
        <v/>
      </c>
      <c r="H3533" s="13" t="str">
        <f>IF($C3533="","",VLOOKUP($C3533,Baux!$A:$K,6,FALSE))</f>
        <v/>
      </c>
      <c r="I3533" s="13" t="str">
        <f>IF($C3533="","",VLOOKUP($C3533,Baux!$A:$K,7,FALSE))</f>
        <v/>
      </c>
      <c r="J3533" s="13" t="str">
        <f>IF($C3533="","",$H3533+$I3533)</f>
        <v/>
      </c>
      <c r="K3533" s="13" t="str">
        <f>IF($C3533="","",SUMIFS(Banque_Transactions!$E:$E,Banque_Transactions!$G:$G,$C3533&amp;"-"&amp;$B3533))</f>
        <v/>
      </c>
      <c r="L3533" s="13" t="str">
        <f>IF($C3533="","",$J3533-$K3533)</f>
        <v/>
      </c>
      <c r="M3533" t="str">
        <f>IF($C3533="","",IF($L3533&lt;=0,"Payé",IF($K3533=0,"Impayé","Partiel")))</f>
        <v/>
      </c>
    </row>
    <row r="3534" spans="1:13" ht="15">
      <c r="A3534" s="17"/>
      <c r="B3534" t="str">
        <f>IF($A3534="","",YEAR($A3534)*100+MONTH($A3534))</f>
        <v/>
      </c>
      <c r="D3534" t="str">
        <f>IF($C3534="","",VLOOKUP($C3534,Baux!$A:$K,2,FALSE))</f>
        <v/>
      </c>
      <c r="E3534" t="str">
        <f>IF($C3534="","",VLOOKUP(VLOOKUP($C3534,Baux!$A:$K,3,FALSE),Locataires!$A:$I,2,FALSE))</f>
        <v/>
      </c>
      <c r="F3534" t="str">
        <f>IF($C3534="","",VLOOKUP($C3534,Baux!$A:$K,8,FALSE))</f>
        <v/>
      </c>
      <c r="G3534" s="12" t="str">
        <f>IF(OR($A3534="",$F3534=""),"",DATE(YEAR($A3534),MONTH($A3534),$F3534))</f>
        <v/>
      </c>
      <c r="H3534" s="13" t="str">
        <f>IF($C3534="","",VLOOKUP($C3534,Baux!$A:$K,6,FALSE))</f>
        <v/>
      </c>
      <c r="I3534" s="13" t="str">
        <f>IF($C3534="","",VLOOKUP($C3534,Baux!$A:$K,7,FALSE))</f>
        <v/>
      </c>
      <c r="J3534" s="13" t="str">
        <f>IF($C3534="","",$H3534+$I3534)</f>
        <v/>
      </c>
      <c r="K3534" s="13" t="str">
        <f>IF($C3534="","",SUMIFS(Banque_Transactions!$E:$E,Banque_Transactions!$G:$G,$C3534&amp;"-"&amp;$B3534))</f>
        <v/>
      </c>
      <c r="L3534" s="13" t="str">
        <f>IF($C3534="","",$J3534-$K3534)</f>
        <v/>
      </c>
      <c r="M3534" t="str">
        <f>IF($C3534="","",IF($L3534&lt;=0,"Payé",IF($K3534=0,"Impayé","Partiel")))</f>
        <v/>
      </c>
    </row>
    <row r="3535" spans="1:13" ht="15">
      <c r="A3535" s="17"/>
      <c r="B3535" t="str">
        <f>IF($A3535="","",YEAR($A3535)*100+MONTH($A3535))</f>
        <v/>
      </c>
      <c r="D3535" t="str">
        <f>IF($C3535="","",VLOOKUP($C3535,Baux!$A:$K,2,FALSE))</f>
        <v/>
      </c>
      <c r="E3535" t="str">
        <f>IF($C3535="","",VLOOKUP(VLOOKUP($C3535,Baux!$A:$K,3,FALSE),Locataires!$A:$I,2,FALSE))</f>
        <v/>
      </c>
      <c r="F3535" t="str">
        <f>IF($C3535="","",VLOOKUP($C3535,Baux!$A:$K,8,FALSE))</f>
        <v/>
      </c>
      <c r="G3535" s="12" t="str">
        <f>IF(OR($A3535="",$F3535=""),"",DATE(YEAR($A3535),MONTH($A3535),$F3535))</f>
        <v/>
      </c>
      <c r="H3535" s="13" t="str">
        <f>IF($C3535="","",VLOOKUP($C3535,Baux!$A:$K,6,FALSE))</f>
        <v/>
      </c>
      <c r="I3535" s="13" t="str">
        <f>IF($C3535="","",VLOOKUP($C3535,Baux!$A:$K,7,FALSE))</f>
        <v/>
      </c>
      <c r="J3535" s="13" t="str">
        <f>IF($C3535="","",$H3535+$I3535)</f>
        <v/>
      </c>
      <c r="K3535" s="13" t="str">
        <f>IF($C3535="","",SUMIFS(Banque_Transactions!$E:$E,Banque_Transactions!$G:$G,$C3535&amp;"-"&amp;$B3535))</f>
        <v/>
      </c>
      <c r="L3535" s="13" t="str">
        <f>IF($C3535="","",$J3535-$K3535)</f>
        <v/>
      </c>
      <c r="M3535" t="str">
        <f>IF($C3535="","",IF($L3535&lt;=0,"Payé",IF($K3535=0,"Impayé","Partiel")))</f>
        <v/>
      </c>
    </row>
    <row r="3536" spans="1:13" ht="15">
      <c r="A3536" s="17"/>
      <c r="B3536" t="str">
        <f>IF($A3536="","",YEAR($A3536)*100+MONTH($A3536))</f>
        <v/>
      </c>
      <c r="D3536" t="str">
        <f>IF($C3536="","",VLOOKUP($C3536,Baux!$A:$K,2,FALSE))</f>
        <v/>
      </c>
      <c r="E3536" t="str">
        <f>IF($C3536="","",VLOOKUP(VLOOKUP($C3536,Baux!$A:$K,3,FALSE),Locataires!$A:$I,2,FALSE))</f>
        <v/>
      </c>
      <c r="F3536" t="str">
        <f>IF($C3536="","",VLOOKUP($C3536,Baux!$A:$K,8,FALSE))</f>
        <v/>
      </c>
      <c r="G3536" s="12" t="str">
        <f>IF(OR($A3536="",$F3536=""),"",DATE(YEAR($A3536),MONTH($A3536),$F3536))</f>
        <v/>
      </c>
      <c r="H3536" s="13" t="str">
        <f>IF($C3536="","",VLOOKUP($C3536,Baux!$A:$K,6,FALSE))</f>
        <v/>
      </c>
      <c r="I3536" s="13" t="str">
        <f>IF($C3536="","",VLOOKUP($C3536,Baux!$A:$K,7,FALSE))</f>
        <v/>
      </c>
      <c r="J3536" s="13" t="str">
        <f>IF($C3536="","",$H3536+$I3536)</f>
        <v/>
      </c>
      <c r="K3536" s="13" t="str">
        <f>IF($C3536="","",SUMIFS(Banque_Transactions!$E:$E,Banque_Transactions!$G:$G,$C3536&amp;"-"&amp;$B3536))</f>
        <v/>
      </c>
      <c r="L3536" s="13" t="str">
        <f>IF($C3536="","",$J3536-$K3536)</f>
        <v/>
      </c>
      <c r="M3536" t="str">
        <f>IF($C3536="","",IF($L3536&lt;=0,"Payé",IF($K3536=0,"Impayé","Partiel")))</f>
        <v/>
      </c>
    </row>
    <row r="3537" spans="1:13" ht="15">
      <c r="A3537" s="17"/>
      <c r="B3537" t="str">
        <f>IF($A3537="","",YEAR($A3537)*100+MONTH($A3537))</f>
        <v/>
      </c>
      <c r="D3537" t="str">
        <f>IF($C3537="","",VLOOKUP($C3537,Baux!$A:$K,2,FALSE))</f>
        <v/>
      </c>
      <c r="E3537" t="str">
        <f>IF($C3537="","",VLOOKUP(VLOOKUP($C3537,Baux!$A:$K,3,FALSE),Locataires!$A:$I,2,FALSE))</f>
        <v/>
      </c>
      <c r="F3537" t="str">
        <f>IF($C3537="","",VLOOKUP($C3537,Baux!$A:$K,8,FALSE))</f>
        <v/>
      </c>
      <c r="G3537" s="12" t="str">
        <f>IF(OR($A3537="",$F3537=""),"",DATE(YEAR($A3537),MONTH($A3537),$F3537))</f>
        <v/>
      </c>
      <c r="H3537" s="13" t="str">
        <f>IF($C3537="","",VLOOKUP($C3537,Baux!$A:$K,6,FALSE))</f>
        <v/>
      </c>
      <c r="I3537" s="13" t="str">
        <f>IF($C3537="","",VLOOKUP($C3537,Baux!$A:$K,7,FALSE))</f>
        <v/>
      </c>
      <c r="J3537" s="13" t="str">
        <f>IF($C3537="","",$H3537+$I3537)</f>
        <v/>
      </c>
      <c r="K3537" s="13" t="str">
        <f>IF($C3537="","",SUMIFS(Banque_Transactions!$E:$E,Banque_Transactions!$G:$G,$C3537&amp;"-"&amp;$B3537))</f>
        <v/>
      </c>
      <c r="L3537" s="13" t="str">
        <f>IF($C3537="","",$J3537-$K3537)</f>
        <v/>
      </c>
      <c r="M3537" t="str">
        <f>IF($C3537="","",IF($L3537&lt;=0,"Payé",IF($K3537=0,"Impayé","Partiel")))</f>
        <v/>
      </c>
    </row>
    <row r="3538" spans="1:13" ht="15">
      <c r="A3538" s="17"/>
      <c r="B3538" t="str">
        <f>IF($A3538="","",YEAR($A3538)*100+MONTH($A3538))</f>
        <v/>
      </c>
      <c r="D3538" t="str">
        <f>IF($C3538="","",VLOOKUP($C3538,Baux!$A:$K,2,FALSE))</f>
        <v/>
      </c>
      <c r="E3538" t="str">
        <f>IF($C3538="","",VLOOKUP(VLOOKUP($C3538,Baux!$A:$K,3,FALSE),Locataires!$A:$I,2,FALSE))</f>
        <v/>
      </c>
      <c r="F3538" t="str">
        <f>IF($C3538="","",VLOOKUP($C3538,Baux!$A:$K,8,FALSE))</f>
        <v/>
      </c>
      <c r="G3538" s="12" t="str">
        <f>IF(OR($A3538="",$F3538=""),"",DATE(YEAR($A3538),MONTH($A3538),$F3538))</f>
        <v/>
      </c>
      <c r="H3538" s="13" t="str">
        <f>IF($C3538="","",VLOOKUP($C3538,Baux!$A:$K,6,FALSE))</f>
        <v/>
      </c>
      <c r="I3538" s="13" t="str">
        <f>IF($C3538="","",VLOOKUP($C3538,Baux!$A:$K,7,FALSE))</f>
        <v/>
      </c>
      <c r="J3538" s="13" t="str">
        <f>IF($C3538="","",$H3538+$I3538)</f>
        <v/>
      </c>
      <c r="K3538" s="13" t="str">
        <f>IF($C3538="","",SUMIFS(Banque_Transactions!$E:$E,Banque_Transactions!$G:$G,$C3538&amp;"-"&amp;$B3538))</f>
        <v/>
      </c>
      <c r="L3538" s="13" t="str">
        <f>IF($C3538="","",$J3538-$K3538)</f>
        <v/>
      </c>
      <c r="M3538" t="str">
        <f>IF($C3538="","",IF($L3538&lt;=0,"Payé",IF($K3538=0,"Impayé","Partiel")))</f>
        <v/>
      </c>
    </row>
    <row r="3539" spans="1:13" ht="15">
      <c r="A3539" s="17"/>
      <c r="B3539" t="str">
        <f>IF($A3539="","",YEAR($A3539)*100+MONTH($A3539))</f>
        <v/>
      </c>
      <c r="D3539" t="str">
        <f>IF($C3539="","",VLOOKUP($C3539,Baux!$A:$K,2,FALSE))</f>
        <v/>
      </c>
      <c r="E3539" t="str">
        <f>IF($C3539="","",VLOOKUP(VLOOKUP($C3539,Baux!$A:$K,3,FALSE),Locataires!$A:$I,2,FALSE))</f>
        <v/>
      </c>
      <c r="F3539" t="str">
        <f>IF($C3539="","",VLOOKUP($C3539,Baux!$A:$K,8,FALSE))</f>
        <v/>
      </c>
      <c r="G3539" s="12" t="str">
        <f>IF(OR($A3539="",$F3539=""),"",DATE(YEAR($A3539),MONTH($A3539),$F3539))</f>
        <v/>
      </c>
      <c r="H3539" s="13" t="str">
        <f>IF($C3539="","",VLOOKUP($C3539,Baux!$A:$K,6,FALSE))</f>
        <v/>
      </c>
      <c r="I3539" s="13" t="str">
        <f>IF($C3539="","",VLOOKUP($C3539,Baux!$A:$K,7,FALSE))</f>
        <v/>
      </c>
      <c r="J3539" s="13" t="str">
        <f>IF($C3539="","",$H3539+$I3539)</f>
        <v/>
      </c>
      <c r="K3539" s="13" t="str">
        <f>IF($C3539="","",SUMIFS(Banque_Transactions!$E:$E,Banque_Transactions!$G:$G,$C3539&amp;"-"&amp;$B3539))</f>
        <v/>
      </c>
      <c r="L3539" s="13" t="str">
        <f>IF($C3539="","",$J3539-$K3539)</f>
        <v/>
      </c>
      <c r="M3539" t="str">
        <f>IF($C3539="","",IF($L3539&lt;=0,"Payé",IF($K3539=0,"Impayé","Partiel")))</f>
        <v/>
      </c>
    </row>
    <row r="3540" spans="1:13" ht="15">
      <c r="A3540" s="17"/>
      <c r="B3540" t="str">
        <f>IF($A3540="","",YEAR($A3540)*100+MONTH($A3540))</f>
        <v/>
      </c>
      <c r="D3540" t="str">
        <f>IF($C3540="","",VLOOKUP($C3540,Baux!$A:$K,2,FALSE))</f>
        <v/>
      </c>
      <c r="E3540" t="str">
        <f>IF($C3540="","",VLOOKUP(VLOOKUP($C3540,Baux!$A:$K,3,FALSE),Locataires!$A:$I,2,FALSE))</f>
        <v/>
      </c>
      <c r="F3540" t="str">
        <f>IF($C3540="","",VLOOKUP($C3540,Baux!$A:$K,8,FALSE))</f>
        <v/>
      </c>
      <c r="G3540" s="12" t="str">
        <f>IF(OR($A3540="",$F3540=""),"",DATE(YEAR($A3540),MONTH($A3540),$F3540))</f>
        <v/>
      </c>
      <c r="H3540" s="13" t="str">
        <f>IF($C3540="","",VLOOKUP($C3540,Baux!$A:$K,6,FALSE))</f>
        <v/>
      </c>
      <c r="I3540" s="13" t="str">
        <f>IF($C3540="","",VLOOKUP($C3540,Baux!$A:$K,7,FALSE))</f>
        <v/>
      </c>
      <c r="J3540" s="13" t="str">
        <f>IF($C3540="","",$H3540+$I3540)</f>
        <v/>
      </c>
      <c r="K3540" s="13" t="str">
        <f>IF($C3540="","",SUMIFS(Banque_Transactions!$E:$E,Banque_Transactions!$G:$G,$C3540&amp;"-"&amp;$B3540))</f>
        <v/>
      </c>
      <c r="L3540" s="13" t="str">
        <f>IF($C3540="","",$J3540-$K3540)</f>
        <v/>
      </c>
      <c r="M3540" t="str">
        <f>IF($C3540="","",IF($L3540&lt;=0,"Payé",IF($K3540=0,"Impayé","Partiel")))</f>
        <v/>
      </c>
    </row>
    <row r="3541" spans="1:13" ht="15">
      <c r="A3541" s="17"/>
      <c r="B3541" t="str">
        <f>IF($A3541="","",YEAR($A3541)*100+MONTH($A3541))</f>
        <v/>
      </c>
      <c r="D3541" t="str">
        <f>IF($C3541="","",VLOOKUP($C3541,Baux!$A:$K,2,FALSE))</f>
        <v/>
      </c>
      <c r="E3541" t="str">
        <f>IF($C3541="","",VLOOKUP(VLOOKUP($C3541,Baux!$A:$K,3,FALSE),Locataires!$A:$I,2,FALSE))</f>
        <v/>
      </c>
      <c r="F3541" t="str">
        <f>IF($C3541="","",VLOOKUP($C3541,Baux!$A:$K,8,FALSE))</f>
        <v/>
      </c>
      <c r="G3541" s="12" t="str">
        <f>IF(OR($A3541="",$F3541=""),"",DATE(YEAR($A3541),MONTH($A3541),$F3541))</f>
        <v/>
      </c>
      <c r="H3541" s="13" t="str">
        <f>IF($C3541="","",VLOOKUP($C3541,Baux!$A:$K,6,FALSE))</f>
        <v/>
      </c>
      <c r="I3541" s="13" t="str">
        <f>IF($C3541="","",VLOOKUP($C3541,Baux!$A:$K,7,FALSE))</f>
        <v/>
      </c>
      <c r="J3541" s="13" t="str">
        <f>IF($C3541="","",$H3541+$I3541)</f>
        <v/>
      </c>
      <c r="K3541" s="13" t="str">
        <f>IF($C3541="","",SUMIFS(Banque_Transactions!$E:$E,Banque_Transactions!$G:$G,$C3541&amp;"-"&amp;$B3541))</f>
        <v/>
      </c>
      <c r="L3541" s="13" t="str">
        <f>IF($C3541="","",$J3541-$K3541)</f>
        <v/>
      </c>
      <c r="M3541" t="str">
        <f>IF($C3541="","",IF($L3541&lt;=0,"Payé",IF($K3541=0,"Impayé","Partiel")))</f>
        <v/>
      </c>
    </row>
    <row r="3542" spans="1:13" ht="15">
      <c r="A3542" s="17"/>
      <c r="B3542" t="str">
        <f>IF($A3542="","",YEAR($A3542)*100+MONTH($A3542))</f>
        <v/>
      </c>
      <c r="D3542" t="str">
        <f>IF($C3542="","",VLOOKUP($C3542,Baux!$A:$K,2,FALSE))</f>
        <v/>
      </c>
      <c r="E3542" t="str">
        <f>IF($C3542="","",VLOOKUP(VLOOKUP($C3542,Baux!$A:$K,3,FALSE),Locataires!$A:$I,2,FALSE))</f>
        <v/>
      </c>
      <c r="F3542" t="str">
        <f>IF($C3542="","",VLOOKUP($C3542,Baux!$A:$K,8,FALSE))</f>
        <v/>
      </c>
      <c r="G3542" s="12" t="str">
        <f>IF(OR($A3542="",$F3542=""),"",DATE(YEAR($A3542),MONTH($A3542),$F3542))</f>
        <v/>
      </c>
      <c r="H3542" s="13" t="str">
        <f>IF($C3542="","",VLOOKUP($C3542,Baux!$A:$K,6,FALSE))</f>
        <v/>
      </c>
      <c r="I3542" s="13" t="str">
        <f>IF($C3542="","",VLOOKUP($C3542,Baux!$A:$K,7,FALSE))</f>
        <v/>
      </c>
      <c r="J3542" s="13" t="str">
        <f>IF($C3542="","",$H3542+$I3542)</f>
        <v/>
      </c>
      <c r="K3542" s="13" t="str">
        <f>IF($C3542="","",SUMIFS(Banque_Transactions!$E:$E,Banque_Transactions!$G:$G,$C3542&amp;"-"&amp;$B3542))</f>
        <v/>
      </c>
      <c r="L3542" s="13" t="str">
        <f>IF($C3542="","",$J3542-$K3542)</f>
        <v/>
      </c>
      <c r="M3542" t="str">
        <f>IF($C3542="","",IF($L3542&lt;=0,"Payé",IF($K3542=0,"Impayé","Partiel")))</f>
        <v/>
      </c>
    </row>
    <row r="3543" spans="1:13" ht="15">
      <c r="A3543" s="17"/>
      <c r="B3543" t="str">
        <f>IF($A3543="","",YEAR($A3543)*100+MONTH($A3543))</f>
        <v/>
      </c>
      <c r="D3543" t="str">
        <f>IF($C3543="","",VLOOKUP($C3543,Baux!$A:$K,2,FALSE))</f>
        <v/>
      </c>
      <c r="E3543" t="str">
        <f>IF($C3543="","",VLOOKUP(VLOOKUP($C3543,Baux!$A:$K,3,FALSE),Locataires!$A:$I,2,FALSE))</f>
        <v/>
      </c>
      <c r="F3543" t="str">
        <f>IF($C3543="","",VLOOKUP($C3543,Baux!$A:$K,8,FALSE))</f>
        <v/>
      </c>
      <c r="G3543" s="12" t="str">
        <f>IF(OR($A3543="",$F3543=""),"",DATE(YEAR($A3543),MONTH($A3543),$F3543))</f>
        <v/>
      </c>
      <c r="H3543" s="13" t="str">
        <f>IF($C3543="","",VLOOKUP($C3543,Baux!$A:$K,6,FALSE))</f>
        <v/>
      </c>
      <c r="I3543" s="13" t="str">
        <f>IF($C3543="","",VLOOKUP($C3543,Baux!$A:$K,7,FALSE))</f>
        <v/>
      </c>
      <c r="J3543" s="13" t="str">
        <f>IF($C3543="","",$H3543+$I3543)</f>
        <v/>
      </c>
      <c r="K3543" s="13" t="str">
        <f>IF($C3543="","",SUMIFS(Banque_Transactions!$E:$E,Banque_Transactions!$G:$G,$C3543&amp;"-"&amp;$B3543))</f>
        <v/>
      </c>
      <c r="L3543" s="13" t="str">
        <f>IF($C3543="","",$J3543-$K3543)</f>
        <v/>
      </c>
      <c r="M3543" t="str">
        <f>IF($C3543="","",IF($L3543&lt;=0,"Payé",IF($K3543=0,"Impayé","Partiel")))</f>
        <v/>
      </c>
    </row>
    <row r="3544" spans="1:13" ht="15">
      <c r="A3544" s="17"/>
      <c r="B3544" t="str">
        <f>IF($A3544="","",YEAR($A3544)*100+MONTH($A3544))</f>
        <v/>
      </c>
      <c r="D3544" t="str">
        <f>IF($C3544="","",VLOOKUP($C3544,Baux!$A:$K,2,FALSE))</f>
        <v/>
      </c>
      <c r="E3544" t="str">
        <f>IF($C3544="","",VLOOKUP(VLOOKUP($C3544,Baux!$A:$K,3,FALSE),Locataires!$A:$I,2,FALSE))</f>
        <v/>
      </c>
      <c r="F3544" t="str">
        <f>IF($C3544="","",VLOOKUP($C3544,Baux!$A:$K,8,FALSE))</f>
        <v/>
      </c>
      <c r="G3544" s="12" t="str">
        <f>IF(OR($A3544="",$F3544=""),"",DATE(YEAR($A3544),MONTH($A3544),$F3544))</f>
        <v/>
      </c>
      <c r="H3544" s="13" t="str">
        <f>IF($C3544="","",VLOOKUP($C3544,Baux!$A:$K,6,FALSE))</f>
        <v/>
      </c>
      <c r="I3544" s="13" t="str">
        <f>IF($C3544="","",VLOOKUP($C3544,Baux!$A:$K,7,FALSE))</f>
        <v/>
      </c>
      <c r="J3544" s="13" t="str">
        <f>IF($C3544="","",$H3544+$I3544)</f>
        <v/>
      </c>
      <c r="K3544" s="13" t="str">
        <f>IF($C3544="","",SUMIFS(Banque_Transactions!$E:$E,Banque_Transactions!$G:$G,$C3544&amp;"-"&amp;$B3544))</f>
        <v/>
      </c>
      <c r="L3544" s="13" t="str">
        <f>IF($C3544="","",$J3544-$K3544)</f>
        <v/>
      </c>
      <c r="M3544" t="str">
        <f>IF($C3544="","",IF($L3544&lt;=0,"Payé",IF($K3544=0,"Impayé","Partiel")))</f>
        <v/>
      </c>
    </row>
    <row r="3545" spans="1:13" ht="15">
      <c r="A3545" s="17"/>
      <c r="B3545" t="str">
        <f>IF($A3545="","",YEAR($A3545)*100+MONTH($A3545))</f>
        <v/>
      </c>
      <c r="D3545" t="str">
        <f>IF($C3545="","",VLOOKUP($C3545,Baux!$A:$K,2,FALSE))</f>
        <v/>
      </c>
      <c r="E3545" t="str">
        <f>IF($C3545="","",VLOOKUP(VLOOKUP($C3545,Baux!$A:$K,3,FALSE),Locataires!$A:$I,2,FALSE))</f>
        <v/>
      </c>
      <c r="F3545" t="str">
        <f>IF($C3545="","",VLOOKUP($C3545,Baux!$A:$K,8,FALSE))</f>
        <v/>
      </c>
      <c r="G3545" s="12" t="str">
        <f>IF(OR($A3545="",$F3545=""),"",DATE(YEAR($A3545),MONTH($A3545),$F3545))</f>
        <v/>
      </c>
      <c r="H3545" s="13" t="str">
        <f>IF($C3545="","",VLOOKUP($C3545,Baux!$A:$K,6,FALSE))</f>
        <v/>
      </c>
      <c r="I3545" s="13" t="str">
        <f>IF($C3545="","",VLOOKUP($C3545,Baux!$A:$K,7,FALSE))</f>
        <v/>
      </c>
      <c r="J3545" s="13" t="str">
        <f>IF($C3545="","",$H3545+$I3545)</f>
        <v/>
      </c>
      <c r="K3545" s="13" t="str">
        <f>IF($C3545="","",SUMIFS(Banque_Transactions!$E:$E,Banque_Transactions!$G:$G,$C3545&amp;"-"&amp;$B3545))</f>
        <v/>
      </c>
      <c r="L3545" s="13" t="str">
        <f>IF($C3545="","",$J3545-$K3545)</f>
        <v/>
      </c>
      <c r="M3545" t="str">
        <f>IF($C3545="","",IF($L3545&lt;=0,"Payé",IF($K3545=0,"Impayé","Partiel")))</f>
        <v/>
      </c>
    </row>
    <row r="3546" spans="1:13" ht="15">
      <c r="A3546" s="17"/>
      <c r="B3546" t="str">
        <f>IF($A3546="","",YEAR($A3546)*100+MONTH($A3546))</f>
        <v/>
      </c>
      <c r="D3546" t="str">
        <f>IF($C3546="","",VLOOKUP($C3546,Baux!$A:$K,2,FALSE))</f>
        <v/>
      </c>
      <c r="E3546" t="str">
        <f>IF($C3546="","",VLOOKUP(VLOOKUP($C3546,Baux!$A:$K,3,FALSE),Locataires!$A:$I,2,FALSE))</f>
        <v/>
      </c>
      <c r="F3546" t="str">
        <f>IF($C3546="","",VLOOKUP($C3546,Baux!$A:$K,8,FALSE))</f>
        <v/>
      </c>
      <c r="G3546" s="12" t="str">
        <f>IF(OR($A3546="",$F3546=""),"",DATE(YEAR($A3546),MONTH($A3546),$F3546))</f>
        <v/>
      </c>
      <c r="H3546" s="13" t="str">
        <f>IF($C3546="","",VLOOKUP($C3546,Baux!$A:$K,6,FALSE))</f>
        <v/>
      </c>
      <c r="I3546" s="13" t="str">
        <f>IF($C3546="","",VLOOKUP($C3546,Baux!$A:$K,7,FALSE))</f>
        <v/>
      </c>
      <c r="J3546" s="13" t="str">
        <f>IF($C3546="","",$H3546+$I3546)</f>
        <v/>
      </c>
      <c r="K3546" s="13" t="str">
        <f>IF($C3546="","",SUMIFS(Banque_Transactions!$E:$E,Banque_Transactions!$G:$G,$C3546&amp;"-"&amp;$B3546))</f>
        <v/>
      </c>
      <c r="L3546" s="13" t="str">
        <f>IF($C3546="","",$J3546-$K3546)</f>
        <v/>
      </c>
      <c r="M3546" t="str">
        <f>IF($C3546="","",IF($L3546&lt;=0,"Payé",IF($K3546=0,"Impayé","Partiel")))</f>
        <v/>
      </c>
    </row>
    <row r="3547" spans="1:13" ht="15">
      <c r="A3547" s="17"/>
      <c r="B3547" t="str">
        <f>IF($A3547="","",YEAR($A3547)*100+MONTH($A3547))</f>
        <v/>
      </c>
      <c r="D3547" t="str">
        <f>IF($C3547="","",VLOOKUP($C3547,Baux!$A:$K,2,FALSE))</f>
        <v/>
      </c>
      <c r="E3547" t="str">
        <f>IF($C3547="","",VLOOKUP(VLOOKUP($C3547,Baux!$A:$K,3,FALSE),Locataires!$A:$I,2,FALSE))</f>
        <v/>
      </c>
      <c r="F3547" t="str">
        <f>IF($C3547="","",VLOOKUP($C3547,Baux!$A:$K,8,FALSE))</f>
        <v/>
      </c>
      <c r="G3547" s="12" t="str">
        <f>IF(OR($A3547="",$F3547=""),"",DATE(YEAR($A3547),MONTH($A3547),$F3547))</f>
        <v/>
      </c>
      <c r="H3547" s="13" t="str">
        <f>IF($C3547="","",VLOOKUP($C3547,Baux!$A:$K,6,FALSE))</f>
        <v/>
      </c>
      <c r="I3547" s="13" t="str">
        <f>IF($C3547="","",VLOOKUP($C3547,Baux!$A:$K,7,FALSE))</f>
        <v/>
      </c>
      <c r="J3547" s="13" t="str">
        <f>IF($C3547="","",$H3547+$I3547)</f>
        <v/>
      </c>
      <c r="K3547" s="13" t="str">
        <f>IF($C3547="","",SUMIFS(Banque_Transactions!$E:$E,Banque_Transactions!$G:$G,$C3547&amp;"-"&amp;$B3547))</f>
        <v/>
      </c>
      <c r="L3547" s="13" t="str">
        <f>IF($C3547="","",$J3547-$K3547)</f>
        <v/>
      </c>
      <c r="M3547" t="str">
        <f>IF($C3547="","",IF($L3547&lt;=0,"Payé",IF($K3547=0,"Impayé","Partiel")))</f>
        <v/>
      </c>
    </row>
    <row r="3548" spans="1:13" ht="15">
      <c r="A3548" s="17"/>
      <c r="B3548" t="str">
        <f>IF($A3548="","",YEAR($A3548)*100+MONTH($A3548))</f>
        <v/>
      </c>
      <c r="D3548" t="str">
        <f>IF($C3548="","",VLOOKUP($C3548,Baux!$A:$K,2,FALSE))</f>
        <v/>
      </c>
      <c r="E3548" t="str">
        <f>IF($C3548="","",VLOOKUP(VLOOKUP($C3548,Baux!$A:$K,3,FALSE),Locataires!$A:$I,2,FALSE))</f>
        <v/>
      </c>
      <c r="F3548" t="str">
        <f>IF($C3548="","",VLOOKUP($C3548,Baux!$A:$K,8,FALSE))</f>
        <v/>
      </c>
      <c r="G3548" s="12" t="str">
        <f>IF(OR($A3548="",$F3548=""),"",DATE(YEAR($A3548),MONTH($A3548),$F3548))</f>
        <v/>
      </c>
      <c r="H3548" s="13" t="str">
        <f>IF($C3548="","",VLOOKUP($C3548,Baux!$A:$K,6,FALSE))</f>
        <v/>
      </c>
      <c r="I3548" s="13" t="str">
        <f>IF($C3548="","",VLOOKUP($C3548,Baux!$A:$K,7,FALSE))</f>
        <v/>
      </c>
      <c r="J3548" s="13" t="str">
        <f>IF($C3548="","",$H3548+$I3548)</f>
        <v/>
      </c>
      <c r="K3548" s="13" t="str">
        <f>IF($C3548="","",SUMIFS(Banque_Transactions!$E:$E,Banque_Transactions!$G:$G,$C3548&amp;"-"&amp;$B3548))</f>
        <v/>
      </c>
      <c r="L3548" s="13" t="str">
        <f>IF($C3548="","",$J3548-$K3548)</f>
        <v/>
      </c>
      <c r="M3548" t="str">
        <f>IF($C3548="","",IF($L3548&lt;=0,"Payé",IF($K3548=0,"Impayé","Partiel")))</f>
        <v/>
      </c>
    </row>
    <row r="3549" spans="1:13" ht="15">
      <c r="A3549" s="17"/>
      <c r="B3549" t="str">
        <f>IF($A3549="","",YEAR($A3549)*100+MONTH($A3549))</f>
        <v/>
      </c>
      <c r="D3549" t="str">
        <f>IF($C3549="","",VLOOKUP($C3549,Baux!$A:$K,2,FALSE))</f>
        <v/>
      </c>
      <c r="E3549" t="str">
        <f>IF($C3549="","",VLOOKUP(VLOOKUP($C3549,Baux!$A:$K,3,FALSE),Locataires!$A:$I,2,FALSE))</f>
        <v/>
      </c>
      <c r="F3549" t="str">
        <f>IF($C3549="","",VLOOKUP($C3549,Baux!$A:$K,8,FALSE))</f>
        <v/>
      </c>
      <c r="G3549" s="12" t="str">
        <f>IF(OR($A3549="",$F3549=""),"",DATE(YEAR($A3549),MONTH($A3549),$F3549))</f>
        <v/>
      </c>
      <c r="H3549" s="13" t="str">
        <f>IF($C3549="","",VLOOKUP($C3549,Baux!$A:$K,6,FALSE))</f>
        <v/>
      </c>
      <c r="I3549" s="13" t="str">
        <f>IF($C3549="","",VLOOKUP($C3549,Baux!$A:$K,7,FALSE))</f>
        <v/>
      </c>
      <c r="J3549" s="13" t="str">
        <f>IF($C3549="","",$H3549+$I3549)</f>
        <v/>
      </c>
      <c r="K3549" s="13" t="str">
        <f>IF($C3549="","",SUMIFS(Banque_Transactions!$E:$E,Banque_Transactions!$G:$G,$C3549&amp;"-"&amp;$B3549))</f>
        <v/>
      </c>
      <c r="L3549" s="13" t="str">
        <f>IF($C3549="","",$J3549-$K3549)</f>
        <v/>
      </c>
      <c r="M3549" t="str">
        <f>IF($C3549="","",IF($L3549&lt;=0,"Payé",IF($K3549=0,"Impayé","Partiel")))</f>
        <v/>
      </c>
    </row>
    <row r="3550" spans="1:13" ht="15">
      <c r="A3550" s="17"/>
      <c r="B3550" t="str">
        <f>IF($A3550="","",YEAR($A3550)*100+MONTH($A3550))</f>
        <v/>
      </c>
      <c r="D3550" t="str">
        <f>IF($C3550="","",VLOOKUP($C3550,Baux!$A:$K,2,FALSE))</f>
        <v/>
      </c>
      <c r="E3550" t="str">
        <f>IF($C3550="","",VLOOKUP(VLOOKUP($C3550,Baux!$A:$K,3,FALSE),Locataires!$A:$I,2,FALSE))</f>
        <v/>
      </c>
      <c r="F3550" t="str">
        <f>IF($C3550="","",VLOOKUP($C3550,Baux!$A:$K,8,FALSE))</f>
        <v/>
      </c>
      <c r="G3550" s="12" t="str">
        <f>IF(OR($A3550="",$F3550=""),"",DATE(YEAR($A3550),MONTH($A3550),$F3550))</f>
        <v/>
      </c>
      <c r="H3550" s="13" t="str">
        <f>IF($C3550="","",VLOOKUP($C3550,Baux!$A:$K,6,FALSE))</f>
        <v/>
      </c>
      <c r="I3550" s="13" t="str">
        <f>IF($C3550="","",VLOOKUP($C3550,Baux!$A:$K,7,FALSE))</f>
        <v/>
      </c>
      <c r="J3550" s="13" t="str">
        <f>IF($C3550="","",$H3550+$I3550)</f>
        <v/>
      </c>
      <c r="K3550" s="13" t="str">
        <f>IF($C3550="","",SUMIFS(Banque_Transactions!$E:$E,Banque_Transactions!$G:$G,$C3550&amp;"-"&amp;$B3550))</f>
        <v/>
      </c>
      <c r="L3550" s="13" t="str">
        <f>IF($C3550="","",$J3550-$K3550)</f>
        <v/>
      </c>
      <c r="M3550" t="str">
        <f>IF($C3550="","",IF($L3550&lt;=0,"Payé",IF($K3550=0,"Impayé","Partiel")))</f>
        <v/>
      </c>
    </row>
    <row r="3551" spans="1:13" ht="15">
      <c r="A3551" s="17"/>
      <c r="B3551" t="str">
        <f>IF($A3551="","",YEAR($A3551)*100+MONTH($A3551))</f>
        <v/>
      </c>
      <c r="D3551" t="str">
        <f>IF($C3551="","",VLOOKUP($C3551,Baux!$A:$K,2,FALSE))</f>
        <v/>
      </c>
      <c r="E3551" t="str">
        <f>IF($C3551="","",VLOOKUP(VLOOKUP($C3551,Baux!$A:$K,3,FALSE),Locataires!$A:$I,2,FALSE))</f>
        <v/>
      </c>
      <c r="F3551" t="str">
        <f>IF($C3551="","",VLOOKUP($C3551,Baux!$A:$K,8,FALSE))</f>
        <v/>
      </c>
      <c r="G3551" s="12" t="str">
        <f>IF(OR($A3551="",$F3551=""),"",DATE(YEAR($A3551),MONTH($A3551),$F3551))</f>
        <v/>
      </c>
      <c r="H3551" s="13" t="str">
        <f>IF($C3551="","",VLOOKUP($C3551,Baux!$A:$K,6,FALSE))</f>
        <v/>
      </c>
      <c r="I3551" s="13" t="str">
        <f>IF($C3551="","",VLOOKUP($C3551,Baux!$A:$K,7,FALSE))</f>
        <v/>
      </c>
      <c r="J3551" s="13" t="str">
        <f>IF($C3551="","",$H3551+$I3551)</f>
        <v/>
      </c>
      <c r="K3551" s="13" t="str">
        <f>IF($C3551="","",SUMIFS(Banque_Transactions!$E:$E,Banque_Transactions!$G:$G,$C3551&amp;"-"&amp;$B3551))</f>
        <v/>
      </c>
      <c r="L3551" s="13" t="str">
        <f>IF($C3551="","",$J3551-$K3551)</f>
        <v/>
      </c>
      <c r="M3551" t="str">
        <f>IF($C3551="","",IF($L3551&lt;=0,"Payé",IF($K3551=0,"Impayé","Partiel")))</f>
        <v/>
      </c>
    </row>
    <row r="3552" spans="1:13" ht="15">
      <c r="A3552" s="17"/>
      <c r="B3552" t="str">
        <f>IF($A3552="","",YEAR($A3552)*100+MONTH($A3552))</f>
        <v/>
      </c>
      <c r="D3552" t="str">
        <f>IF($C3552="","",VLOOKUP($C3552,Baux!$A:$K,2,FALSE))</f>
        <v/>
      </c>
      <c r="E3552" t="str">
        <f>IF($C3552="","",VLOOKUP(VLOOKUP($C3552,Baux!$A:$K,3,FALSE),Locataires!$A:$I,2,FALSE))</f>
        <v/>
      </c>
      <c r="F3552" t="str">
        <f>IF($C3552="","",VLOOKUP($C3552,Baux!$A:$K,8,FALSE))</f>
        <v/>
      </c>
      <c r="G3552" s="12" t="str">
        <f>IF(OR($A3552="",$F3552=""),"",DATE(YEAR($A3552),MONTH($A3552),$F3552))</f>
        <v/>
      </c>
      <c r="H3552" s="13" t="str">
        <f>IF($C3552="","",VLOOKUP($C3552,Baux!$A:$K,6,FALSE))</f>
        <v/>
      </c>
      <c r="I3552" s="13" t="str">
        <f>IF($C3552="","",VLOOKUP($C3552,Baux!$A:$K,7,FALSE))</f>
        <v/>
      </c>
      <c r="J3552" s="13" t="str">
        <f>IF($C3552="","",$H3552+$I3552)</f>
        <v/>
      </c>
      <c r="K3552" s="13" t="str">
        <f>IF($C3552="","",SUMIFS(Banque_Transactions!$E:$E,Banque_Transactions!$G:$G,$C3552&amp;"-"&amp;$B3552))</f>
        <v/>
      </c>
      <c r="L3552" s="13" t="str">
        <f>IF($C3552="","",$J3552-$K3552)</f>
        <v/>
      </c>
      <c r="M3552" t="str">
        <f>IF($C3552="","",IF($L3552&lt;=0,"Payé",IF($K3552=0,"Impayé","Partiel")))</f>
        <v/>
      </c>
    </row>
    <row r="3553" spans="1:13" ht="15">
      <c r="A3553" s="17"/>
      <c r="B3553" t="str">
        <f>IF($A3553="","",YEAR($A3553)*100+MONTH($A3553))</f>
        <v/>
      </c>
      <c r="D3553" t="str">
        <f>IF($C3553="","",VLOOKUP($C3553,Baux!$A:$K,2,FALSE))</f>
        <v/>
      </c>
      <c r="E3553" t="str">
        <f>IF($C3553="","",VLOOKUP(VLOOKUP($C3553,Baux!$A:$K,3,FALSE),Locataires!$A:$I,2,FALSE))</f>
        <v/>
      </c>
      <c r="F3553" t="str">
        <f>IF($C3553="","",VLOOKUP($C3553,Baux!$A:$K,8,FALSE))</f>
        <v/>
      </c>
      <c r="G3553" s="12" t="str">
        <f>IF(OR($A3553="",$F3553=""),"",DATE(YEAR($A3553),MONTH($A3553),$F3553))</f>
        <v/>
      </c>
      <c r="H3553" s="13" t="str">
        <f>IF($C3553="","",VLOOKUP($C3553,Baux!$A:$K,6,FALSE))</f>
        <v/>
      </c>
      <c r="I3553" s="13" t="str">
        <f>IF($C3553="","",VLOOKUP($C3553,Baux!$A:$K,7,FALSE))</f>
        <v/>
      </c>
      <c r="J3553" s="13" t="str">
        <f>IF($C3553="","",$H3553+$I3553)</f>
        <v/>
      </c>
      <c r="K3553" s="13" t="str">
        <f>IF($C3553="","",SUMIFS(Banque_Transactions!$E:$E,Banque_Transactions!$G:$G,$C3553&amp;"-"&amp;$B3553))</f>
        <v/>
      </c>
      <c r="L3553" s="13" t="str">
        <f>IF($C3553="","",$J3553-$K3553)</f>
        <v/>
      </c>
      <c r="M3553" t="str">
        <f>IF($C3553="","",IF($L3553&lt;=0,"Payé",IF($K3553=0,"Impayé","Partiel")))</f>
        <v/>
      </c>
    </row>
    <row r="3554" spans="1:13" ht="15">
      <c r="A3554" s="17"/>
      <c r="B3554" t="str">
        <f>IF($A3554="","",YEAR($A3554)*100+MONTH($A3554))</f>
        <v/>
      </c>
      <c r="D3554" t="str">
        <f>IF($C3554="","",VLOOKUP($C3554,Baux!$A:$K,2,FALSE))</f>
        <v/>
      </c>
      <c r="E3554" t="str">
        <f>IF($C3554="","",VLOOKUP(VLOOKUP($C3554,Baux!$A:$K,3,FALSE),Locataires!$A:$I,2,FALSE))</f>
        <v/>
      </c>
      <c r="F3554" t="str">
        <f>IF($C3554="","",VLOOKUP($C3554,Baux!$A:$K,8,FALSE))</f>
        <v/>
      </c>
      <c r="G3554" s="12" t="str">
        <f>IF(OR($A3554="",$F3554=""),"",DATE(YEAR($A3554),MONTH($A3554),$F3554))</f>
        <v/>
      </c>
      <c r="H3554" s="13" t="str">
        <f>IF($C3554="","",VLOOKUP($C3554,Baux!$A:$K,6,FALSE))</f>
        <v/>
      </c>
      <c r="I3554" s="13" t="str">
        <f>IF($C3554="","",VLOOKUP($C3554,Baux!$A:$K,7,FALSE))</f>
        <v/>
      </c>
      <c r="J3554" s="13" t="str">
        <f>IF($C3554="","",$H3554+$I3554)</f>
        <v/>
      </c>
      <c r="K3554" s="13" t="str">
        <f>IF($C3554="","",SUMIFS(Banque_Transactions!$E:$E,Banque_Transactions!$G:$G,$C3554&amp;"-"&amp;$B3554))</f>
        <v/>
      </c>
      <c r="L3554" s="13" t="str">
        <f>IF($C3554="","",$J3554-$K3554)</f>
        <v/>
      </c>
      <c r="M3554" t="str">
        <f>IF($C3554="","",IF($L3554&lt;=0,"Payé",IF($K3554=0,"Impayé","Partiel")))</f>
        <v/>
      </c>
    </row>
    <row r="3555" spans="1:13" ht="15">
      <c r="A3555" s="17"/>
      <c r="B3555" t="str">
        <f>IF($A3555="","",YEAR($A3555)*100+MONTH($A3555))</f>
        <v/>
      </c>
      <c r="D3555" t="str">
        <f>IF($C3555="","",VLOOKUP($C3555,Baux!$A:$K,2,FALSE))</f>
        <v/>
      </c>
      <c r="E3555" t="str">
        <f>IF($C3555="","",VLOOKUP(VLOOKUP($C3555,Baux!$A:$K,3,FALSE),Locataires!$A:$I,2,FALSE))</f>
        <v/>
      </c>
      <c r="F3555" t="str">
        <f>IF($C3555="","",VLOOKUP($C3555,Baux!$A:$K,8,FALSE))</f>
        <v/>
      </c>
      <c r="G3555" s="12" t="str">
        <f>IF(OR($A3555="",$F3555=""),"",DATE(YEAR($A3555),MONTH($A3555),$F3555))</f>
        <v/>
      </c>
      <c r="H3555" s="13" t="str">
        <f>IF($C3555="","",VLOOKUP($C3555,Baux!$A:$K,6,FALSE))</f>
        <v/>
      </c>
      <c r="I3555" s="13" t="str">
        <f>IF($C3555="","",VLOOKUP($C3555,Baux!$A:$K,7,FALSE))</f>
        <v/>
      </c>
      <c r="J3555" s="13" t="str">
        <f>IF($C3555="","",$H3555+$I3555)</f>
        <v/>
      </c>
      <c r="K3555" s="13" t="str">
        <f>IF($C3555="","",SUMIFS(Banque_Transactions!$E:$E,Banque_Transactions!$G:$G,$C3555&amp;"-"&amp;$B3555))</f>
        <v/>
      </c>
      <c r="L3555" s="13" t="str">
        <f>IF($C3555="","",$J3555-$K3555)</f>
        <v/>
      </c>
      <c r="M3555" t="str">
        <f>IF($C3555="","",IF($L3555&lt;=0,"Payé",IF($K3555=0,"Impayé","Partiel")))</f>
        <v/>
      </c>
    </row>
    <row r="3556" spans="1:13" ht="15">
      <c r="A3556" s="17"/>
      <c r="B3556" t="str">
        <f>IF($A3556="","",YEAR($A3556)*100+MONTH($A3556))</f>
        <v/>
      </c>
      <c r="D3556" t="str">
        <f>IF($C3556="","",VLOOKUP($C3556,Baux!$A:$K,2,FALSE))</f>
        <v/>
      </c>
      <c r="E3556" t="str">
        <f>IF($C3556="","",VLOOKUP(VLOOKUP($C3556,Baux!$A:$K,3,FALSE),Locataires!$A:$I,2,FALSE))</f>
        <v/>
      </c>
      <c r="F3556" t="str">
        <f>IF($C3556="","",VLOOKUP($C3556,Baux!$A:$K,8,FALSE))</f>
        <v/>
      </c>
      <c r="G3556" s="12" t="str">
        <f>IF(OR($A3556="",$F3556=""),"",DATE(YEAR($A3556),MONTH($A3556),$F3556))</f>
        <v/>
      </c>
      <c r="H3556" s="13" t="str">
        <f>IF($C3556="","",VLOOKUP($C3556,Baux!$A:$K,6,FALSE))</f>
        <v/>
      </c>
      <c r="I3556" s="13" t="str">
        <f>IF($C3556="","",VLOOKUP($C3556,Baux!$A:$K,7,FALSE))</f>
        <v/>
      </c>
      <c r="J3556" s="13" t="str">
        <f>IF($C3556="","",$H3556+$I3556)</f>
        <v/>
      </c>
      <c r="K3556" s="13" t="str">
        <f>IF($C3556="","",SUMIFS(Banque_Transactions!$E:$E,Banque_Transactions!$G:$G,$C3556&amp;"-"&amp;$B3556))</f>
        <v/>
      </c>
      <c r="L3556" s="13" t="str">
        <f>IF($C3556="","",$J3556-$K3556)</f>
        <v/>
      </c>
      <c r="M3556" t="str">
        <f>IF($C3556="","",IF($L3556&lt;=0,"Payé",IF($K3556=0,"Impayé","Partiel")))</f>
        <v/>
      </c>
    </row>
    <row r="3557" spans="1:13" ht="15">
      <c r="A3557" s="17"/>
      <c r="B3557" t="str">
        <f>IF($A3557="","",YEAR($A3557)*100+MONTH($A3557))</f>
        <v/>
      </c>
      <c r="D3557" t="str">
        <f>IF($C3557="","",VLOOKUP($C3557,Baux!$A:$K,2,FALSE))</f>
        <v/>
      </c>
      <c r="E3557" t="str">
        <f>IF($C3557="","",VLOOKUP(VLOOKUP($C3557,Baux!$A:$K,3,FALSE),Locataires!$A:$I,2,FALSE))</f>
        <v/>
      </c>
      <c r="F3557" t="str">
        <f>IF($C3557="","",VLOOKUP($C3557,Baux!$A:$K,8,FALSE))</f>
        <v/>
      </c>
      <c r="G3557" s="12" t="str">
        <f>IF(OR($A3557="",$F3557=""),"",DATE(YEAR($A3557),MONTH($A3557),$F3557))</f>
        <v/>
      </c>
      <c r="H3557" s="13" t="str">
        <f>IF($C3557="","",VLOOKUP($C3557,Baux!$A:$K,6,FALSE))</f>
        <v/>
      </c>
      <c r="I3557" s="13" t="str">
        <f>IF($C3557="","",VLOOKUP($C3557,Baux!$A:$K,7,FALSE))</f>
        <v/>
      </c>
      <c r="J3557" s="13" t="str">
        <f>IF($C3557="","",$H3557+$I3557)</f>
        <v/>
      </c>
      <c r="K3557" s="13" t="str">
        <f>IF($C3557="","",SUMIFS(Banque_Transactions!$E:$E,Banque_Transactions!$G:$G,$C3557&amp;"-"&amp;$B3557))</f>
        <v/>
      </c>
      <c r="L3557" s="13" t="str">
        <f>IF($C3557="","",$J3557-$K3557)</f>
        <v/>
      </c>
      <c r="M3557" t="str">
        <f>IF($C3557="","",IF($L3557&lt;=0,"Payé",IF($K3557=0,"Impayé","Partiel")))</f>
        <v/>
      </c>
    </row>
    <row r="3558" spans="1:13" ht="15">
      <c r="A3558" s="17"/>
      <c r="B3558" t="str">
        <f>IF($A3558="","",YEAR($A3558)*100+MONTH($A3558))</f>
        <v/>
      </c>
      <c r="D3558" t="str">
        <f>IF($C3558="","",VLOOKUP($C3558,Baux!$A:$K,2,FALSE))</f>
        <v/>
      </c>
      <c r="E3558" t="str">
        <f>IF($C3558="","",VLOOKUP(VLOOKUP($C3558,Baux!$A:$K,3,FALSE),Locataires!$A:$I,2,FALSE))</f>
        <v/>
      </c>
      <c r="F3558" t="str">
        <f>IF($C3558="","",VLOOKUP($C3558,Baux!$A:$K,8,FALSE))</f>
        <v/>
      </c>
      <c r="G3558" s="12" t="str">
        <f>IF(OR($A3558="",$F3558=""),"",DATE(YEAR($A3558),MONTH($A3558),$F3558))</f>
        <v/>
      </c>
      <c r="H3558" s="13" t="str">
        <f>IF($C3558="","",VLOOKUP($C3558,Baux!$A:$K,6,FALSE))</f>
        <v/>
      </c>
      <c r="I3558" s="13" t="str">
        <f>IF($C3558="","",VLOOKUP($C3558,Baux!$A:$K,7,FALSE))</f>
        <v/>
      </c>
      <c r="J3558" s="13" t="str">
        <f>IF($C3558="","",$H3558+$I3558)</f>
        <v/>
      </c>
      <c r="K3558" s="13" t="str">
        <f>IF($C3558="","",SUMIFS(Banque_Transactions!$E:$E,Banque_Transactions!$G:$G,$C3558&amp;"-"&amp;$B3558))</f>
        <v/>
      </c>
      <c r="L3558" s="13" t="str">
        <f>IF($C3558="","",$J3558-$K3558)</f>
        <v/>
      </c>
      <c r="M3558" t="str">
        <f>IF($C3558="","",IF($L3558&lt;=0,"Payé",IF($K3558=0,"Impayé","Partiel")))</f>
        <v/>
      </c>
    </row>
    <row r="3559" spans="1:13" ht="15">
      <c r="A3559" s="17"/>
      <c r="B3559" t="str">
        <f>IF($A3559="","",YEAR($A3559)*100+MONTH($A3559))</f>
        <v/>
      </c>
      <c r="D3559" t="str">
        <f>IF($C3559="","",VLOOKUP($C3559,Baux!$A:$K,2,FALSE))</f>
        <v/>
      </c>
      <c r="E3559" t="str">
        <f>IF($C3559="","",VLOOKUP(VLOOKUP($C3559,Baux!$A:$K,3,FALSE),Locataires!$A:$I,2,FALSE))</f>
        <v/>
      </c>
      <c r="F3559" t="str">
        <f>IF($C3559="","",VLOOKUP($C3559,Baux!$A:$K,8,FALSE))</f>
        <v/>
      </c>
      <c r="G3559" s="12" t="str">
        <f>IF(OR($A3559="",$F3559=""),"",DATE(YEAR($A3559),MONTH($A3559),$F3559))</f>
        <v/>
      </c>
      <c r="H3559" s="13" t="str">
        <f>IF($C3559="","",VLOOKUP($C3559,Baux!$A:$K,6,FALSE))</f>
        <v/>
      </c>
      <c r="I3559" s="13" t="str">
        <f>IF($C3559="","",VLOOKUP($C3559,Baux!$A:$K,7,FALSE))</f>
        <v/>
      </c>
      <c r="J3559" s="13" t="str">
        <f>IF($C3559="","",$H3559+$I3559)</f>
        <v/>
      </c>
      <c r="K3559" s="13" t="str">
        <f>IF($C3559="","",SUMIFS(Banque_Transactions!$E:$E,Banque_Transactions!$G:$G,$C3559&amp;"-"&amp;$B3559))</f>
        <v/>
      </c>
      <c r="L3559" s="13" t="str">
        <f>IF($C3559="","",$J3559-$K3559)</f>
        <v/>
      </c>
      <c r="M3559" t="str">
        <f>IF($C3559="","",IF($L3559&lt;=0,"Payé",IF($K3559=0,"Impayé","Partiel")))</f>
        <v/>
      </c>
    </row>
    <row r="3560" spans="1:13" ht="15">
      <c r="A3560" s="17"/>
      <c r="B3560" t="str">
        <f>IF($A3560="","",YEAR($A3560)*100+MONTH($A3560))</f>
        <v/>
      </c>
      <c r="D3560" t="str">
        <f>IF($C3560="","",VLOOKUP($C3560,Baux!$A:$K,2,FALSE))</f>
        <v/>
      </c>
      <c r="E3560" t="str">
        <f>IF($C3560="","",VLOOKUP(VLOOKUP($C3560,Baux!$A:$K,3,FALSE),Locataires!$A:$I,2,FALSE))</f>
        <v/>
      </c>
      <c r="F3560" t="str">
        <f>IF($C3560="","",VLOOKUP($C3560,Baux!$A:$K,8,FALSE))</f>
        <v/>
      </c>
      <c r="G3560" s="12" t="str">
        <f>IF(OR($A3560="",$F3560=""),"",DATE(YEAR($A3560),MONTH($A3560),$F3560))</f>
        <v/>
      </c>
      <c r="H3560" s="13" t="str">
        <f>IF($C3560="","",VLOOKUP($C3560,Baux!$A:$K,6,FALSE))</f>
        <v/>
      </c>
      <c r="I3560" s="13" t="str">
        <f>IF($C3560="","",VLOOKUP($C3560,Baux!$A:$K,7,FALSE))</f>
        <v/>
      </c>
      <c r="J3560" s="13" t="str">
        <f>IF($C3560="","",$H3560+$I3560)</f>
        <v/>
      </c>
      <c r="K3560" s="13" t="str">
        <f>IF($C3560="","",SUMIFS(Banque_Transactions!$E:$E,Banque_Transactions!$G:$G,$C3560&amp;"-"&amp;$B3560))</f>
        <v/>
      </c>
      <c r="L3560" s="13" t="str">
        <f>IF($C3560="","",$J3560-$K3560)</f>
        <v/>
      </c>
      <c r="M3560" t="str">
        <f>IF($C3560="","",IF($L3560&lt;=0,"Payé",IF($K3560=0,"Impayé","Partiel")))</f>
        <v/>
      </c>
    </row>
    <row r="3561" spans="1:13" ht="15">
      <c r="A3561" s="17"/>
      <c r="B3561" t="str">
        <f>IF($A3561="","",YEAR($A3561)*100+MONTH($A3561))</f>
        <v/>
      </c>
      <c r="D3561" t="str">
        <f>IF($C3561="","",VLOOKUP($C3561,Baux!$A:$K,2,FALSE))</f>
        <v/>
      </c>
      <c r="E3561" t="str">
        <f>IF($C3561="","",VLOOKUP(VLOOKUP($C3561,Baux!$A:$K,3,FALSE),Locataires!$A:$I,2,FALSE))</f>
        <v/>
      </c>
      <c r="F3561" t="str">
        <f>IF($C3561="","",VLOOKUP($C3561,Baux!$A:$K,8,FALSE))</f>
        <v/>
      </c>
      <c r="G3561" s="12" t="str">
        <f>IF(OR($A3561="",$F3561=""),"",DATE(YEAR($A3561),MONTH($A3561),$F3561))</f>
        <v/>
      </c>
      <c r="H3561" s="13" t="str">
        <f>IF($C3561="","",VLOOKUP($C3561,Baux!$A:$K,6,FALSE))</f>
        <v/>
      </c>
      <c r="I3561" s="13" t="str">
        <f>IF($C3561="","",VLOOKUP($C3561,Baux!$A:$K,7,FALSE))</f>
        <v/>
      </c>
      <c r="J3561" s="13" t="str">
        <f>IF($C3561="","",$H3561+$I3561)</f>
        <v/>
      </c>
      <c r="K3561" s="13" t="str">
        <f>IF($C3561="","",SUMIFS(Banque_Transactions!$E:$E,Banque_Transactions!$G:$G,$C3561&amp;"-"&amp;$B3561))</f>
        <v/>
      </c>
      <c r="L3561" s="13" t="str">
        <f>IF($C3561="","",$J3561-$K3561)</f>
        <v/>
      </c>
      <c r="M3561" t="str">
        <f>IF($C3561="","",IF($L3561&lt;=0,"Payé",IF($K3561=0,"Impayé","Partiel")))</f>
        <v/>
      </c>
    </row>
    <row r="3562" spans="1:13" ht="15">
      <c r="A3562" s="17"/>
      <c r="B3562" t="str">
        <f>IF($A3562="","",YEAR($A3562)*100+MONTH($A3562))</f>
        <v/>
      </c>
      <c r="D3562" t="str">
        <f>IF($C3562="","",VLOOKUP($C3562,Baux!$A:$K,2,FALSE))</f>
        <v/>
      </c>
      <c r="E3562" t="str">
        <f>IF($C3562="","",VLOOKUP(VLOOKUP($C3562,Baux!$A:$K,3,FALSE),Locataires!$A:$I,2,FALSE))</f>
        <v/>
      </c>
      <c r="F3562" t="str">
        <f>IF($C3562="","",VLOOKUP($C3562,Baux!$A:$K,8,FALSE))</f>
        <v/>
      </c>
      <c r="G3562" s="12" t="str">
        <f>IF(OR($A3562="",$F3562=""),"",DATE(YEAR($A3562),MONTH($A3562),$F3562))</f>
        <v/>
      </c>
      <c r="H3562" s="13" t="str">
        <f>IF($C3562="","",VLOOKUP($C3562,Baux!$A:$K,6,FALSE))</f>
        <v/>
      </c>
      <c r="I3562" s="13" t="str">
        <f>IF($C3562="","",VLOOKUP($C3562,Baux!$A:$K,7,FALSE))</f>
        <v/>
      </c>
      <c r="J3562" s="13" t="str">
        <f>IF($C3562="","",$H3562+$I3562)</f>
        <v/>
      </c>
      <c r="K3562" s="13" t="str">
        <f>IF($C3562="","",SUMIFS(Banque_Transactions!$E:$E,Banque_Transactions!$G:$G,$C3562&amp;"-"&amp;$B3562))</f>
        <v/>
      </c>
      <c r="L3562" s="13" t="str">
        <f>IF($C3562="","",$J3562-$K3562)</f>
        <v/>
      </c>
      <c r="M3562" t="str">
        <f>IF($C3562="","",IF($L3562&lt;=0,"Payé",IF($K3562=0,"Impayé","Partiel")))</f>
        <v/>
      </c>
    </row>
    <row r="3563" spans="1:13" ht="15">
      <c r="A3563" s="17"/>
      <c r="B3563" t="str">
        <f>IF($A3563="","",YEAR($A3563)*100+MONTH($A3563))</f>
        <v/>
      </c>
      <c r="D3563" t="str">
        <f>IF($C3563="","",VLOOKUP($C3563,Baux!$A:$K,2,FALSE))</f>
        <v/>
      </c>
      <c r="E3563" t="str">
        <f>IF($C3563="","",VLOOKUP(VLOOKUP($C3563,Baux!$A:$K,3,FALSE),Locataires!$A:$I,2,FALSE))</f>
        <v/>
      </c>
      <c r="F3563" t="str">
        <f>IF($C3563="","",VLOOKUP($C3563,Baux!$A:$K,8,FALSE))</f>
        <v/>
      </c>
      <c r="G3563" s="12" t="str">
        <f>IF(OR($A3563="",$F3563=""),"",DATE(YEAR($A3563),MONTH($A3563),$F3563))</f>
        <v/>
      </c>
      <c r="H3563" s="13" t="str">
        <f>IF($C3563="","",VLOOKUP($C3563,Baux!$A:$K,6,FALSE))</f>
        <v/>
      </c>
      <c r="I3563" s="13" t="str">
        <f>IF($C3563="","",VLOOKUP($C3563,Baux!$A:$K,7,FALSE))</f>
        <v/>
      </c>
      <c r="J3563" s="13" t="str">
        <f>IF($C3563="","",$H3563+$I3563)</f>
        <v/>
      </c>
      <c r="K3563" s="13" t="str">
        <f>IF($C3563="","",SUMIFS(Banque_Transactions!$E:$E,Banque_Transactions!$G:$G,$C3563&amp;"-"&amp;$B3563))</f>
        <v/>
      </c>
      <c r="L3563" s="13" t="str">
        <f>IF($C3563="","",$J3563-$K3563)</f>
        <v/>
      </c>
      <c r="M3563" t="str">
        <f>IF($C3563="","",IF($L3563&lt;=0,"Payé",IF($K3563=0,"Impayé","Partiel")))</f>
        <v/>
      </c>
    </row>
    <row r="3564" spans="1:13" ht="15">
      <c r="A3564" s="17"/>
      <c r="B3564" t="str">
        <f>IF($A3564="","",YEAR($A3564)*100+MONTH($A3564))</f>
        <v/>
      </c>
      <c r="D3564" t="str">
        <f>IF($C3564="","",VLOOKUP($C3564,Baux!$A:$K,2,FALSE))</f>
        <v/>
      </c>
      <c r="E3564" t="str">
        <f>IF($C3564="","",VLOOKUP(VLOOKUP($C3564,Baux!$A:$K,3,FALSE),Locataires!$A:$I,2,FALSE))</f>
        <v/>
      </c>
      <c r="F3564" t="str">
        <f>IF($C3564="","",VLOOKUP($C3564,Baux!$A:$K,8,FALSE))</f>
        <v/>
      </c>
      <c r="G3564" s="12" t="str">
        <f>IF(OR($A3564="",$F3564=""),"",DATE(YEAR($A3564),MONTH($A3564),$F3564))</f>
        <v/>
      </c>
      <c r="H3564" s="13" t="str">
        <f>IF($C3564="","",VLOOKUP($C3564,Baux!$A:$K,6,FALSE))</f>
        <v/>
      </c>
      <c r="I3564" s="13" t="str">
        <f>IF($C3564="","",VLOOKUP($C3564,Baux!$A:$K,7,FALSE))</f>
        <v/>
      </c>
      <c r="J3564" s="13" t="str">
        <f>IF($C3564="","",$H3564+$I3564)</f>
        <v/>
      </c>
      <c r="K3564" s="13" t="str">
        <f>IF($C3564="","",SUMIFS(Banque_Transactions!$E:$E,Banque_Transactions!$G:$G,$C3564&amp;"-"&amp;$B3564))</f>
        <v/>
      </c>
      <c r="L3564" s="13" t="str">
        <f>IF($C3564="","",$J3564-$K3564)</f>
        <v/>
      </c>
      <c r="M3564" t="str">
        <f>IF($C3564="","",IF($L3564&lt;=0,"Payé",IF($K3564=0,"Impayé","Partiel")))</f>
        <v/>
      </c>
    </row>
    <row r="3565" spans="1:13" ht="15">
      <c r="A3565" s="17"/>
      <c r="B3565" t="str">
        <f>IF($A3565="","",YEAR($A3565)*100+MONTH($A3565))</f>
        <v/>
      </c>
      <c r="D3565" t="str">
        <f>IF($C3565="","",VLOOKUP($C3565,Baux!$A:$K,2,FALSE))</f>
        <v/>
      </c>
      <c r="E3565" t="str">
        <f>IF($C3565="","",VLOOKUP(VLOOKUP($C3565,Baux!$A:$K,3,FALSE),Locataires!$A:$I,2,FALSE))</f>
        <v/>
      </c>
      <c r="F3565" t="str">
        <f>IF($C3565="","",VLOOKUP($C3565,Baux!$A:$K,8,FALSE))</f>
        <v/>
      </c>
      <c r="G3565" s="12" t="str">
        <f>IF(OR($A3565="",$F3565=""),"",DATE(YEAR($A3565),MONTH($A3565),$F3565))</f>
        <v/>
      </c>
      <c r="H3565" s="13" t="str">
        <f>IF($C3565="","",VLOOKUP($C3565,Baux!$A:$K,6,FALSE))</f>
        <v/>
      </c>
      <c r="I3565" s="13" t="str">
        <f>IF($C3565="","",VLOOKUP($C3565,Baux!$A:$K,7,FALSE))</f>
        <v/>
      </c>
      <c r="J3565" s="13" t="str">
        <f>IF($C3565="","",$H3565+$I3565)</f>
        <v/>
      </c>
      <c r="K3565" s="13" t="str">
        <f>IF($C3565="","",SUMIFS(Banque_Transactions!$E:$E,Banque_Transactions!$G:$G,$C3565&amp;"-"&amp;$B3565))</f>
        <v/>
      </c>
      <c r="L3565" s="13" t="str">
        <f>IF($C3565="","",$J3565-$K3565)</f>
        <v/>
      </c>
      <c r="M3565" t="str">
        <f>IF($C3565="","",IF($L3565&lt;=0,"Payé",IF($K3565=0,"Impayé","Partiel")))</f>
        <v/>
      </c>
    </row>
    <row r="3566" spans="1:13" ht="15">
      <c r="A3566" s="17"/>
      <c r="B3566" t="str">
        <f>IF($A3566="","",YEAR($A3566)*100+MONTH($A3566))</f>
        <v/>
      </c>
      <c r="D3566" t="str">
        <f>IF($C3566="","",VLOOKUP($C3566,Baux!$A:$K,2,FALSE))</f>
        <v/>
      </c>
      <c r="E3566" t="str">
        <f>IF($C3566="","",VLOOKUP(VLOOKUP($C3566,Baux!$A:$K,3,FALSE),Locataires!$A:$I,2,FALSE))</f>
        <v/>
      </c>
      <c r="F3566" t="str">
        <f>IF($C3566="","",VLOOKUP($C3566,Baux!$A:$K,8,FALSE))</f>
        <v/>
      </c>
      <c r="G3566" s="12" t="str">
        <f>IF(OR($A3566="",$F3566=""),"",DATE(YEAR($A3566),MONTH($A3566),$F3566))</f>
        <v/>
      </c>
      <c r="H3566" s="13" t="str">
        <f>IF($C3566="","",VLOOKUP($C3566,Baux!$A:$K,6,FALSE))</f>
        <v/>
      </c>
      <c r="I3566" s="13" t="str">
        <f>IF($C3566="","",VLOOKUP($C3566,Baux!$A:$K,7,FALSE))</f>
        <v/>
      </c>
      <c r="J3566" s="13" t="str">
        <f>IF($C3566="","",$H3566+$I3566)</f>
        <v/>
      </c>
      <c r="K3566" s="13" t="str">
        <f>IF($C3566="","",SUMIFS(Banque_Transactions!$E:$E,Banque_Transactions!$G:$G,$C3566&amp;"-"&amp;$B3566))</f>
        <v/>
      </c>
      <c r="L3566" s="13" t="str">
        <f>IF($C3566="","",$J3566-$K3566)</f>
        <v/>
      </c>
      <c r="M3566" t="str">
        <f>IF($C3566="","",IF($L3566&lt;=0,"Payé",IF($K3566=0,"Impayé","Partiel")))</f>
        <v/>
      </c>
    </row>
    <row r="3567" spans="1:13" ht="15">
      <c r="A3567" s="17"/>
      <c r="B3567" t="str">
        <f>IF($A3567="","",YEAR($A3567)*100+MONTH($A3567))</f>
        <v/>
      </c>
      <c r="D3567" t="str">
        <f>IF($C3567="","",VLOOKUP($C3567,Baux!$A:$K,2,FALSE))</f>
        <v/>
      </c>
      <c r="E3567" t="str">
        <f>IF($C3567="","",VLOOKUP(VLOOKUP($C3567,Baux!$A:$K,3,FALSE),Locataires!$A:$I,2,FALSE))</f>
        <v/>
      </c>
      <c r="F3567" t="str">
        <f>IF($C3567="","",VLOOKUP($C3567,Baux!$A:$K,8,FALSE))</f>
        <v/>
      </c>
      <c r="G3567" s="12" t="str">
        <f>IF(OR($A3567="",$F3567=""),"",DATE(YEAR($A3567),MONTH($A3567),$F3567))</f>
        <v/>
      </c>
      <c r="H3567" s="13" t="str">
        <f>IF($C3567="","",VLOOKUP($C3567,Baux!$A:$K,6,FALSE))</f>
        <v/>
      </c>
      <c r="I3567" s="13" t="str">
        <f>IF($C3567="","",VLOOKUP($C3567,Baux!$A:$K,7,FALSE))</f>
        <v/>
      </c>
      <c r="J3567" s="13" t="str">
        <f>IF($C3567="","",$H3567+$I3567)</f>
        <v/>
      </c>
      <c r="K3567" s="13" t="str">
        <f>IF($C3567="","",SUMIFS(Banque_Transactions!$E:$E,Banque_Transactions!$G:$G,$C3567&amp;"-"&amp;$B3567))</f>
        <v/>
      </c>
      <c r="L3567" s="13" t="str">
        <f>IF($C3567="","",$J3567-$K3567)</f>
        <v/>
      </c>
      <c r="M3567" t="str">
        <f>IF($C3567="","",IF($L3567&lt;=0,"Payé",IF($K3567=0,"Impayé","Partiel")))</f>
        <v/>
      </c>
    </row>
    <row r="3568" spans="1:13" ht="15">
      <c r="A3568" s="17"/>
      <c r="B3568" t="str">
        <f>IF($A3568="","",YEAR($A3568)*100+MONTH($A3568))</f>
        <v/>
      </c>
      <c r="D3568" t="str">
        <f>IF($C3568="","",VLOOKUP($C3568,Baux!$A:$K,2,FALSE))</f>
        <v/>
      </c>
      <c r="E3568" t="str">
        <f>IF($C3568="","",VLOOKUP(VLOOKUP($C3568,Baux!$A:$K,3,FALSE),Locataires!$A:$I,2,FALSE))</f>
        <v/>
      </c>
      <c r="F3568" t="str">
        <f>IF($C3568="","",VLOOKUP($C3568,Baux!$A:$K,8,FALSE))</f>
        <v/>
      </c>
      <c r="G3568" s="12" t="str">
        <f>IF(OR($A3568="",$F3568=""),"",DATE(YEAR($A3568),MONTH($A3568),$F3568))</f>
        <v/>
      </c>
      <c r="H3568" s="13" t="str">
        <f>IF($C3568="","",VLOOKUP($C3568,Baux!$A:$K,6,FALSE))</f>
        <v/>
      </c>
      <c r="I3568" s="13" t="str">
        <f>IF($C3568="","",VLOOKUP($C3568,Baux!$A:$K,7,FALSE))</f>
        <v/>
      </c>
      <c r="J3568" s="13" t="str">
        <f>IF($C3568="","",$H3568+$I3568)</f>
        <v/>
      </c>
      <c r="K3568" s="13" t="str">
        <f>IF($C3568="","",SUMIFS(Banque_Transactions!$E:$E,Banque_Transactions!$G:$G,$C3568&amp;"-"&amp;$B3568))</f>
        <v/>
      </c>
      <c r="L3568" s="13" t="str">
        <f>IF($C3568="","",$J3568-$K3568)</f>
        <v/>
      </c>
      <c r="M3568" t="str">
        <f>IF($C3568="","",IF($L3568&lt;=0,"Payé",IF($K3568=0,"Impayé","Partiel")))</f>
        <v/>
      </c>
    </row>
    <row r="3569" spans="1:13" ht="15">
      <c r="A3569" s="17"/>
      <c r="B3569" t="str">
        <f>IF($A3569="","",YEAR($A3569)*100+MONTH($A3569))</f>
        <v/>
      </c>
      <c r="D3569" t="str">
        <f>IF($C3569="","",VLOOKUP($C3569,Baux!$A:$K,2,FALSE))</f>
        <v/>
      </c>
      <c r="E3569" t="str">
        <f>IF($C3569="","",VLOOKUP(VLOOKUP($C3569,Baux!$A:$K,3,FALSE),Locataires!$A:$I,2,FALSE))</f>
        <v/>
      </c>
      <c r="F3569" t="str">
        <f>IF($C3569="","",VLOOKUP($C3569,Baux!$A:$K,8,FALSE))</f>
        <v/>
      </c>
      <c r="G3569" s="12" t="str">
        <f>IF(OR($A3569="",$F3569=""),"",DATE(YEAR($A3569),MONTH($A3569),$F3569))</f>
        <v/>
      </c>
      <c r="H3569" s="13" t="str">
        <f>IF($C3569="","",VLOOKUP($C3569,Baux!$A:$K,6,FALSE))</f>
        <v/>
      </c>
      <c r="I3569" s="13" t="str">
        <f>IF($C3569="","",VLOOKUP($C3569,Baux!$A:$K,7,FALSE))</f>
        <v/>
      </c>
      <c r="J3569" s="13" t="str">
        <f>IF($C3569="","",$H3569+$I3569)</f>
        <v/>
      </c>
      <c r="K3569" s="13" t="str">
        <f>IF($C3569="","",SUMIFS(Banque_Transactions!$E:$E,Banque_Transactions!$G:$G,$C3569&amp;"-"&amp;$B3569))</f>
        <v/>
      </c>
      <c r="L3569" s="13" t="str">
        <f>IF($C3569="","",$J3569-$K3569)</f>
        <v/>
      </c>
      <c r="M3569" t="str">
        <f>IF($C3569="","",IF($L3569&lt;=0,"Payé",IF($K3569=0,"Impayé","Partiel")))</f>
        <v/>
      </c>
    </row>
    <row r="3570" spans="1:13" ht="15">
      <c r="A3570" s="17"/>
      <c r="B3570" t="str">
        <f>IF($A3570="","",YEAR($A3570)*100+MONTH($A3570))</f>
        <v/>
      </c>
      <c r="D3570" t="str">
        <f>IF($C3570="","",VLOOKUP($C3570,Baux!$A:$K,2,FALSE))</f>
        <v/>
      </c>
      <c r="E3570" t="str">
        <f>IF($C3570="","",VLOOKUP(VLOOKUP($C3570,Baux!$A:$K,3,FALSE),Locataires!$A:$I,2,FALSE))</f>
        <v/>
      </c>
      <c r="F3570" t="str">
        <f>IF($C3570="","",VLOOKUP($C3570,Baux!$A:$K,8,FALSE))</f>
        <v/>
      </c>
      <c r="G3570" s="12" t="str">
        <f>IF(OR($A3570="",$F3570=""),"",DATE(YEAR($A3570),MONTH($A3570),$F3570))</f>
        <v/>
      </c>
      <c r="H3570" s="13" t="str">
        <f>IF($C3570="","",VLOOKUP($C3570,Baux!$A:$K,6,FALSE))</f>
        <v/>
      </c>
      <c r="I3570" s="13" t="str">
        <f>IF($C3570="","",VLOOKUP($C3570,Baux!$A:$K,7,FALSE))</f>
        <v/>
      </c>
      <c r="J3570" s="13" t="str">
        <f>IF($C3570="","",$H3570+$I3570)</f>
        <v/>
      </c>
      <c r="K3570" s="13" t="str">
        <f>IF($C3570="","",SUMIFS(Banque_Transactions!$E:$E,Banque_Transactions!$G:$G,$C3570&amp;"-"&amp;$B3570))</f>
        <v/>
      </c>
      <c r="L3570" s="13" t="str">
        <f>IF($C3570="","",$J3570-$K3570)</f>
        <v/>
      </c>
      <c r="M3570" t="str">
        <f>IF($C3570="","",IF($L3570&lt;=0,"Payé",IF($K3570=0,"Impayé","Partiel")))</f>
        <v/>
      </c>
    </row>
    <row r="3571" spans="1:13" ht="15">
      <c r="A3571" s="17"/>
      <c r="B3571" t="str">
        <f>IF($A3571="","",YEAR($A3571)*100+MONTH($A3571))</f>
        <v/>
      </c>
      <c r="D3571" t="str">
        <f>IF($C3571="","",VLOOKUP($C3571,Baux!$A:$K,2,FALSE))</f>
        <v/>
      </c>
      <c r="E3571" t="str">
        <f>IF($C3571="","",VLOOKUP(VLOOKUP($C3571,Baux!$A:$K,3,FALSE),Locataires!$A:$I,2,FALSE))</f>
        <v/>
      </c>
      <c r="F3571" t="str">
        <f>IF($C3571="","",VLOOKUP($C3571,Baux!$A:$K,8,FALSE))</f>
        <v/>
      </c>
      <c r="G3571" s="12" t="str">
        <f>IF(OR($A3571="",$F3571=""),"",DATE(YEAR($A3571),MONTH($A3571),$F3571))</f>
        <v/>
      </c>
      <c r="H3571" s="13" t="str">
        <f>IF($C3571="","",VLOOKUP($C3571,Baux!$A:$K,6,FALSE))</f>
        <v/>
      </c>
      <c r="I3571" s="13" t="str">
        <f>IF($C3571="","",VLOOKUP($C3571,Baux!$A:$K,7,FALSE))</f>
        <v/>
      </c>
      <c r="J3571" s="13" t="str">
        <f>IF($C3571="","",$H3571+$I3571)</f>
        <v/>
      </c>
      <c r="K3571" s="13" t="str">
        <f>IF($C3571="","",SUMIFS(Banque_Transactions!$E:$E,Banque_Transactions!$G:$G,$C3571&amp;"-"&amp;$B3571))</f>
        <v/>
      </c>
      <c r="L3571" s="13" t="str">
        <f>IF($C3571="","",$J3571-$K3571)</f>
        <v/>
      </c>
      <c r="M3571" t="str">
        <f>IF($C3571="","",IF($L3571&lt;=0,"Payé",IF($K3571=0,"Impayé","Partiel")))</f>
        <v/>
      </c>
    </row>
    <row r="3572" spans="1:13" ht="15">
      <c r="A3572" s="17"/>
      <c r="B3572" t="str">
        <f>IF($A3572="","",YEAR($A3572)*100+MONTH($A3572))</f>
        <v/>
      </c>
      <c r="D3572" t="str">
        <f>IF($C3572="","",VLOOKUP($C3572,Baux!$A:$K,2,FALSE))</f>
        <v/>
      </c>
      <c r="E3572" t="str">
        <f>IF($C3572="","",VLOOKUP(VLOOKUP($C3572,Baux!$A:$K,3,FALSE),Locataires!$A:$I,2,FALSE))</f>
        <v/>
      </c>
      <c r="F3572" t="str">
        <f>IF($C3572="","",VLOOKUP($C3572,Baux!$A:$K,8,FALSE))</f>
        <v/>
      </c>
      <c r="G3572" s="12" t="str">
        <f>IF(OR($A3572="",$F3572=""),"",DATE(YEAR($A3572),MONTH($A3572),$F3572))</f>
        <v/>
      </c>
      <c r="H3572" s="13" t="str">
        <f>IF($C3572="","",VLOOKUP($C3572,Baux!$A:$K,6,FALSE))</f>
        <v/>
      </c>
      <c r="I3572" s="13" t="str">
        <f>IF($C3572="","",VLOOKUP($C3572,Baux!$A:$K,7,FALSE))</f>
        <v/>
      </c>
      <c r="J3572" s="13" t="str">
        <f>IF($C3572="","",$H3572+$I3572)</f>
        <v/>
      </c>
      <c r="K3572" s="13" t="str">
        <f>IF($C3572="","",SUMIFS(Banque_Transactions!$E:$E,Banque_Transactions!$G:$G,$C3572&amp;"-"&amp;$B3572))</f>
        <v/>
      </c>
      <c r="L3572" s="13" t="str">
        <f>IF($C3572="","",$J3572-$K3572)</f>
        <v/>
      </c>
      <c r="M3572" t="str">
        <f>IF($C3572="","",IF($L3572&lt;=0,"Payé",IF($K3572=0,"Impayé","Partiel")))</f>
        <v/>
      </c>
    </row>
    <row r="3573" spans="1:13" ht="15">
      <c r="A3573" s="17"/>
      <c r="B3573" t="str">
        <f>IF($A3573="","",YEAR($A3573)*100+MONTH($A3573))</f>
        <v/>
      </c>
      <c r="D3573" t="str">
        <f>IF($C3573="","",VLOOKUP($C3573,Baux!$A:$K,2,FALSE))</f>
        <v/>
      </c>
      <c r="E3573" t="str">
        <f>IF($C3573="","",VLOOKUP(VLOOKUP($C3573,Baux!$A:$K,3,FALSE),Locataires!$A:$I,2,FALSE))</f>
        <v/>
      </c>
      <c r="F3573" t="str">
        <f>IF($C3573="","",VLOOKUP($C3573,Baux!$A:$K,8,FALSE))</f>
        <v/>
      </c>
      <c r="G3573" s="12" t="str">
        <f>IF(OR($A3573="",$F3573=""),"",DATE(YEAR($A3573),MONTH($A3573),$F3573))</f>
        <v/>
      </c>
      <c r="H3573" s="13" t="str">
        <f>IF($C3573="","",VLOOKUP($C3573,Baux!$A:$K,6,FALSE))</f>
        <v/>
      </c>
      <c r="I3573" s="13" t="str">
        <f>IF($C3573="","",VLOOKUP($C3573,Baux!$A:$K,7,FALSE))</f>
        <v/>
      </c>
      <c r="J3573" s="13" t="str">
        <f>IF($C3573="","",$H3573+$I3573)</f>
        <v/>
      </c>
      <c r="K3573" s="13" t="str">
        <f>IF($C3573="","",SUMIFS(Banque_Transactions!$E:$E,Banque_Transactions!$G:$G,$C3573&amp;"-"&amp;$B3573))</f>
        <v/>
      </c>
      <c r="L3573" s="13" t="str">
        <f>IF($C3573="","",$J3573-$K3573)</f>
        <v/>
      </c>
      <c r="M3573" t="str">
        <f>IF($C3573="","",IF($L3573&lt;=0,"Payé",IF($K3573=0,"Impayé","Partiel")))</f>
        <v/>
      </c>
    </row>
    <row r="3574" spans="1:13" ht="15">
      <c r="A3574" s="17"/>
      <c r="B3574" t="str">
        <f>IF($A3574="","",YEAR($A3574)*100+MONTH($A3574))</f>
        <v/>
      </c>
      <c r="D3574" t="str">
        <f>IF($C3574="","",VLOOKUP($C3574,Baux!$A:$K,2,FALSE))</f>
        <v/>
      </c>
      <c r="E3574" t="str">
        <f>IF($C3574="","",VLOOKUP(VLOOKUP($C3574,Baux!$A:$K,3,FALSE),Locataires!$A:$I,2,FALSE))</f>
        <v/>
      </c>
      <c r="F3574" t="str">
        <f>IF($C3574="","",VLOOKUP($C3574,Baux!$A:$K,8,FALSE))</f>
        <v/>
      </c>
      <c r="G3574" s="12" t="str">
        <f>IF(OR($A3574="",$F3574=""),"",DATE(YEAR($A3574),MONTH($A3574),$F3574))</f>
        <v/>
      </c>
      <c r="H3574" s="13" t="str">
        <f>IF($C3574="","",VLOOKUP($C3574,Baux!$A:$K,6,FALSE))</f>
        <v/>
      </c>
      <c r="I3574" s="13" t="str">
        <f>IF($C3574="","",VLOOKUP($C3574,Baux!$A:$K,7,FALSE))</f>
        <v/>
      </c>
      <c r="J3574" s="13" t="str">
        <f>IF($C3574="","",$H3574+$I3574)</f>
        <v/>
      </c>
      <c r="K3574" s="13" t="str">
        <f>IF($C3574="","",SUMIFS(Banque_Transactions!$E:$E,Banque_Transactions!$G:$G,$C3574&amp;"-"&amp;$B3574))</f>
        <v/>
      </c>
      <c r="L3574" s="13" t="str">
        <f>IF($C3574="","",$J3574-$K3574)</f>
        <v/>
      </c>
      <c r="M3574" t="str">
        <f>IF($C3574="","",IF($L3574&lt;=0,"Payé",IF($K3574=0,"Impayé","Partiel")))</f>
        <v/>
      </c>
    </row>
    <row r="3575" spans="1:13" ht="15">
      <c r="A3575" s="17"/>
      <c r="B3575" t="str">
        <f>IF($A3575="","",YEAR($A3575)*100+MONTH($A3575))</f>
        <v/>
      </c>
      <c r="D3575" t="str">
        <f>IF($C3575="","",VLOOKUP($C3575,Baux!$A:$K,2,FALSE))</f>
        <v/>
      </c>
      <c r="E3575" t="str">
        <f>IF($C3575="","",VLOOKUP(VLOOKUP($C3575,Baux!$A:$K,3,FALSE),Locataires!$A:$I,2,FALSE))</f>
        <v/>
      </c>
      <c r="F3575" t="str">
        <f>IF($C3575="","",VLOOKUP($C3575,Baux!$A:$K,8,FALSE))</f>
        <v/>
      </c>
      <c r="G3575" s="12" t="str">
        <f>IF(OR($A3575="",$F3575=""),"",DATE(YEAR($A3575),MONTH($A3575),$F3575))</f>
        <v/>
      </c>
      <c r="H3575" s="13" t="str">
        <f>IF($C3575="","",VLOOKUP($C3575,Baux!$A:$K,6,FALSE))</f>
        <v/>
      </c>
      <c r="I3575" s="13" t="str">
        <f>IF($C3575="","",VLOOKUP($C3575,Baux!$A:$K,7,FALSE))</f>
        <v/>
      </c>
      <c r="J3575" s="13" t="str">
        <f>IF($C3575="","",$H3575+$I3575)</f>
        <v/>
      </c>
      <c r="K3575" s="13" t="str">
        <f>IF($C3575="","",SUMIFS(Banque_Transactions!$E:$E,Banque_Transactions!$G:$G,$C3575&amp;"-"&amp;$B3575))</f>
        <v/>
      </c>
      <c r="L3575" s="13" t="str">
        <f>IF($C3575="","",$J3575-$K3575)</f>
        <v/>
      </c>
      <c r="M3575" t="str">
        <f>IF($C3575="","",IF($L3575&lt;=0,"Payé",IF($K3575=0,"Impayé","Partiel")))</f>
        <v/>
      </c>
    </row>
    <row r="3576" spans="1:13" ht="15">
      <c r="A3576" s="17"/>
      <c r="B3576" t="str">
        <f>IF($A3576="","",YEAR($A3576)*100+MONTH($A3576))</f>
        <v/>
      </c>
      <c r="D3576" t="str">
        <f>IF($C3576="","",VLOOKUP($C3576,Baux!$A:$K,2,FALSE))</f>
        <v/>
      </c>
      <c r="E3576" t="str">
        <f>IF($C3576="","",VLOOKUP(VLOOKUP($C3576,Baux!$A:$K,3,FALSE),Locataires!$A:$I,2,FALSE))</f>
        <v/>
      </c>
      <c r="F3576" t="str">
        <f>IF($C3576="","",VLOOKUP($C3576,Baux!$A:$K,8,FALSE))</f>
        <v/>
      </c>
      <c r="G3576" s="12" t="str">
        <f>IF(OR($A3576="",$F3576=""),"",DATE(YEAR($A3576),MONTH($A3576),$F3576))</f>
        <v/>
      </c>
      <c r="H3576" s="13" t="str">
        <f>IF($C3576="","",VLOOKUP($C3576,Baux!$A:$K,6,FALSE))</f>
        <v/>
      </c>
      <c r="I3576" s="13" t="str">
        <f>IF($C3576="","",VLOOKUP($C3576,Baux!$A:$K,7,FALSE))</f>
        <v/>
      </c>
      <c r="J3576" s="13" t="str">
        <f>IF($C3576="","",$H3576+$I3576)</f>
        <v/>
      </c>
      <c r="K3576" s="13" t="str">
        <f>IF($C3576="","",SUMIFS(Banque_Transactions!$E:$E,Banque_Transactions!$G:$G,$C3576&amp;"-"&amp;$B3576))</f>
        <v/>
      </c>
      <c r="L3576" s="13" t="str">
        <f>IF($C3576="","",$J3576-$K3576)</f>
        <v/>
      </c>
      <c r="M3576" t="str">
        <f>IF($C3576="","",IF($L3576&lt;=0,"Payé",IF($K3576=0,"Impayé","Partiel")))</f>
        <v/>
      </c>
    </row>
    <row r="3577" spans="1:13" ht="15">
      <c r="A3577" s="17"/>
      <c r="B3577" t="str">
        <f>IF($A3577="","",YEAR($A3577)*100+MONTH($A3577))</f>
        <v/>
      </c>
      <c r="D3577" t="str">
        <f>IF($C3577="","",VLOOKUP($C3577,Baux!$A:$K,2,FALSE))</f>
        <v/>
      </c>
      <c r="E3577" t="str">
        <f>IF($C3577="","",VLOOKUP(VLOOKUP($C3577,Baux!$A:$K,3,FALSE),Locataires!$A:$I,2,FALSE))</f>
        <v/>
      </c>
      <c r="F3577" t="str">
        <f>IF($C3577="","",VLOOKUP($C3577,Baux!$A:$K,8,FALSE))</f>
        <v/>
      </c>
      <c r="G3577" s="12" t="str">
        <f>IF(OR($A3577="",$F3577=""),"",DATE(YEAR($A3577),MONTH($A3577),$F3577))</f>
        <v/>
      </c>
      <c r="H3577" s="13" t="str">
        <f>IF($C3577="","",VLOOKUP($C3577,Baux!$A:$K,6,FALSE))</f>
        <v/>
      </c>
      <c r="I3577" s="13" t="str">
        <f>IF($C3577="","",VLOOKUP($C3577,Baux!$A:$K,7,FALSE))</f>
        <v/>
      </c>
      <c r="J3577" s="13" t="str">
        <f>IF($C3577="","",$H3577+$I3577)</f>
        <v/>
      </c>
      <c r="K3577" s="13" t="str">
        <f>IF($C3577="","",SUMIFS(Banque_Transactions!$E:$E,Banque_Transactions!$G:$G,$C3577&amp;"-"&amp;$B3577))</f>
        <v/>
      </c>
      <c r="L3577" s="13" t="str">
        <f>IF($C3577="","",$J3577-$K3577)</f>
        <v/>
      </c>
      <c r="M3577" t="str">
        <f>IF($C3577="","",IF($L3577&lt;=0,"Payé",IF($K3577=0,"Impayé","Partiel")))</f>
        <v/>
      </c>
    </row>
    <row r="3578" spans="1:13" ht="15">
      <c r="A3578" s="17"/>
      <c r="B3578" t="str">
        <f>IF($A3578="","",YEAR($A3578)*100+MONTH($A3578))</f>
        <v/>
      </c>
      <c r="D3578" t="str">
        <f>IF($C3578="","",VLOOKUP($C3578,Baux!$A:$K,2,FALSE))</f>
        <v/>
      </c>
      <c r="E3578" t="str">
        <f>IF($C3578="","",VLOOKUP(VLOOKUP($C3578,Baux!$A:$K,3,FALSE),Locataires!$A:$I,2,FALSE))</f>
        <v/>
      </c>
      <c r="F3578" t="str">
        <f>IF($C3578="","",VLOOKUP($C3578,Baux!$A:$K,8,FALSE))</f>
        <v/>
      </c>
      <c r="G3578" s="12" t="str">
        <f>IF(OR($A3578="",$F3578=""),"",DATE(YEAR($A3578),MONTH($A3578),$F3578))</f>
        <v/>
      </c>
      <c r="H3578" s="13" t="str">
        <f>IF($C3578="","",VLOOKUP($C3578,Baux!$A:$K,6,FALSE))</f>
        <v/>
      </c>
      <c r="I3578" s="13" t="str">
        <f>IF($C3578="","",VLOOKUP($C3578,Baux!$A:$K,7,FALSE))</f>
        <v/>
      </c>
      <c r="J3578" s="13" t="str">
        <f>IF($C3578="","",$H3578+$I3578)</f>
        <v/>
      </c>
      <c r="K3578" s="13" t="str">
        <f>IF($C3578="","",SUMIFS(Banque_Transactions!$E:$E,Banque_Transactions!$G:$G,$C3578&amp;"-"&amp;$B3578))</f>
        <v/>
      </c>
      <c r="L3578" s="13" t="str">
        <f>IF($C3578="","",$J3578-$K3578)</f>
        <v/>
      </c>
      <c r="M3578" t="str">
        <f>IF($C3578="","",IF($L3578&lt;=0,"Payé",IF($K3578=0,"Impayé","Partiel")))</f>
        <v/>
      </c>
    </row>
    <row r="3579" spans="1:13" ht="15">
      <c r="A3579" s="17"/>
      <c r="B3579" t="str">
        <f>IF($A3579="","",YEAR($A3579)*100+MONTH($A3579))</f>
        <v/>
      </c>
      <c r="D3579" t="str">
        <f>IF($C3579="","",VLOOKUP($C3579,Baux!$A:$K,2,FALSE))</f>
        <v/>
      </c>
      <c r="E3579" t="str">
        <f>IF($C3579="","",VLOOKUP(VLOOKUP($C3579,Baux!$A:$K,3,FALSE),Locataires!$A:$I,2,FALSE))</f>
        <v/>
      </c>
      <c r="F3579" t="str">
        <f>IF($C3579="","",VLOOKUP($C3579,Baux!$A:$K,8,FALSE))</f>
        <v/>
      </c>
      <c r="G3579" s="12" t="str">
        <f>IF(OR($A3579="",$F3579=""),"",DATE(YEAR($A3579),MONTH($A3579),$F3579))</f>
        <v/>
      </c>
      <c r="H3579" s="13" t="str">
        <f>IF($C3579="","",VLOOKUP($C3579,Baux!$A:$K,6,FALSE))</f>
        <v/>
      </c>
      <c r="I3579" s="13" t="str">
        <f>IF($C3579="","",VLOOKUP($C3579,Baux!$A:$K,7,FALSE))</f>
        <v/>
      </c>
      <c r="J3579" s="13" t="str">
        <f>IF($C3579="","",$H3579+$I3579)</f>
        <v/>
      </c>
      <c r="K3579" s="13" t="str">
        <f>IF($C3579="","",SUMIFS(Banque_Transactions!$E:$E,Banque_Transactions!$G:$G,$C3579&amp;"-"&amp;$B3579))</f>
        <v/>
      </c>
      <c r="L3579" s="13" t="str">
        <f>IF($C3579="","",$J3579-$K3579)</f>
        <v/>
      </c>
      <c r="M3579" t="str">
        <f>IF($C3579="","",IF($L3579&lt;=0,"Payé",IF($K3579=0,"Impayé","Partiel")))</f>
        <v/>
      </c>
    </row>
    <row r="3580" spans="1:13" ht="15">
      <c r="A3580" s="17"/>
      <c r="B3580" t="str">
        <f>IF($A3580="","",YEAR($A3580)*100+MONTH($A3580))</f>
        <v/>
      </c>
      <c r="D3580" t="str">
        <f>IF($C3580="","",VLOOKUP($C3580,Baux!$A:$K,2,FALSE))</f>
        <v/>
      </c>
      <c r="E3580" t="str">
        <f>IF($C3580="","",VLOOKUP(VLOOKUP($C3580,Baux!$A:$K,3,FALSE),Locataires!$A:$I,2,FALSE))</f>
        <v/>
      </c>
      <c r="F3580" t="str">
        <f>IF($C3580="","",VLOOKUP($C3580,Baux!$A:$K,8,FALSE))</f>
        <v/>
      </c>
      <c r="G3580" s="12" t="str">
        <f>IF(OR($A3580="",$F3580=""),"",DATE(YEAR($A3580),MONTH($A3580),$F3580))</f>
        <v/>
      </c>
      <c r="H3580" s="13" t="str">
        <f>IF($C3580="","",VLOOKUP($C3580,Baux!$A:$K,6,FALSE))</f>
        <v/>
      </c>
      <c r="I3580" s="13" t="str">
        <f>IF($C3580="","",VLOOKUP($C3580,Baux!$A:$K,7,FALSE))</f>
        <v/>
      </c>
      <c r="J3580" s="13" t="str">
        <f>IF($C3580="","",$H3580+$I3580)</f>
        <v/>
      </c>
      <c r="K3580" s="13" t="str">
        <f>IF($C3580="","",SUMIFS(Banque_Transactions!$E:$E,Banque_Transactions!$G:$G,$C3580&amp;"-"&amp;$B3580))</f>
        <v/>
      </c>
      <c r="L3580" s="13" t="str">
        <f>IF($C3580="","",$J3580-$K3580)</f>
        <v/>
      </c>
      <c r="M3580" t="str">
        <f>IF($C3580="","",IF($L3580&lt;=0,"Payé",IF($K3580=0,"Impayé","Partiel")))</f>
        <v/>
      </c>
    </row>
    <row r="3581" spans="1:13" ht="15">
      <c r="A3581" s="17"/>
      <c r="B3581" t="str">
        <f>IF($A3581="","",YEAR($A3581)*100+MONTH($A3581))</f>
        <v/>
      </c>
      <c r="D3581" t="str">
        <f>IF($C3581="","",VLOOKUP($C3581,Baux!$A:$K,2,FALSE))</f>
        <v/>
      </c>
      <c r="E3581" t="str">
        <f>IF($C3581="","",VLOOKUP(VLOOKUP($C3581,Baux!$A:$K,3,FALSE),Locataires!$A:$I,2,FALSE))</f>
        <v/>
      </c>
      <c r="F3581" t="str">
        <f>IF($C3581="","",VLOOKUP($C3581,Baux!$A:$K,8,FALSE))</f>
        <v/>
      </c>
      <c r="G3581" s="12" t="str">
        <f>IF(OR($A3581="",$F3581=""),"",DATE(YEAR($A3581),MONTH($A3581),$F3581))</f>
        <v/>
      </c>
      <c r="H3581" s="13" t="str">
        <f>IF($C3581="","",VLOOKUP($C3581,Baux!$A:$K,6,FALSE))</f>
        <v/>
      </c>
      <c r="I3581" s="13" t="str">
        <f>IF($C3581="","",VLOOKUP($C3581,Baux!$A:$K,7,FALSE))</f>
        <v/>
      </c>
      <c r="J3581" s="13" t="str">
        <f>IF($C3581="","",$H3581+$I3581)</f>
        <v/>
      </c>
      <c r="K3581" s="13" t="str">
        <f>IF($C3581="","",SUMIFS(Banque_Transactions!$E:$E,Banque_Transactions!$G:$G,$C3581&amp;"-"&amp;$B3581))</f>
        <v/>
      </c>
      <c r="L3581" s="13" t="str">
        <f>IF($C3581="","",$J3581-$K3581)</f>
        <v/>
      </c>
      <c r="M3581" t="str">
        <f>IF($C3581="","",IF($L3581&lt;=0,"Payé",IF($K3581=0,"Impayé","Partiel")))</f>
        <v/>
      </c>
    </row>
    <row r="3582" spans="1:13" ht="15">
      <c r="A3582" s="17"/>
      <c r="B3582" t="str">
        <f>IF($A3582="","",YEAR($A3582)*100+MONTH($A3582))</f>
        <v/>
      </c>
      <c r="D3582" t="str">
        <f>IF($C3582="","",VLOOKUP($C3582,Baux!$A:$K,2,FALSE))</f>
        <v/>
      </c>
      <c r="E3582" t="str">
        <f>IF($C3582="","",VLOOKUP(VLOOKUP($C3582,Baux!$A:$K,3,FALSE),Locataires!$A:$I,2,FALSE))</f>
        <v/>
      </c>
      <c r="F3582" t="str">
        <f>IF($C3582="","",VLOOKUP($C3582,Baux!$A:$K,8,FALSE))</f>
        <v/>
      </c>
      <c r="G3582" s="12" t="str">
        <f>IF(OR($A3582="",$F3582=""),"",DATE(YEAR($A3582),MONTH($A3582),$F3582))</f>
        <v/>
      </c>
      <c r="H3582" s="13" t="str">
        <f>IF($C3582="","",VLOOKUP($C3582,Baux!$A:$K,6,FALSE))</f>
        <v/>
      </c>
      <c r="I3582" s="13" t="str">
        <f>IF($C3582="","",VLOOKUP($C3582,Baux!$A:$K,7,FALSE))</f>
        <v/>
      </c>
      <c r="J3582" s="13" t="str">
        <f>IF($C3582="","",$H3582+$I3582)</f>
        <v/>
      </c>
      <c r="K3582" s="13" t="str">
        <f>IF($C3582="","",SUMIFS(Banque_Transactions!$E:$E,Banque_Transactions!$G:$G,$C3582&amp;"-"&amp;$B3582))</f>
        <v/>
      </c>
      <c r="L3582" s="13" t="str">
        <f>IF($C3582="","",$J3582-$K3582)</f>
        <v/>
      </c>
      <c r="M3582" t="str">
        <f>IF($C3582="","",IF($L3582&lt;=0,"Payé",IF($K3582=0,"Impayé","Partiel")))</f>
        <v/>
      </c>
    </row>
    <row r="3583" spans="1:13" ht="15">
      <c r="A3583" s="17"/>
      <c r="B3583" t="str">
        <f>IF($A3583="","",YEAR($A3583)*100+MONTH($A3583))</f>
        <v/>
      </c>
      <c r="D3583" t="str">
        <f>IF($C3583="","",VLOOKUP($C3583,Baux!$A:$K,2,FALSE))</f>
        <v/>
      </c>
      <c r="E3583" t="str">
        <f>IF($C3583="","",VLOOKUP(VLOOKUP($C3583,Baux!$A:$K,3,FALSE),Locataires!$A:$I,2,FALSE))</f>
        <v/>
      </c>
      <c r="F3583" t="str">
        <f>IF($C3583="","",VLOOKUP($C3583,Baux!$A:$K,8,FALSE))</f>
        <v/>
      </c>
      <c r="G3583" s="12" t="str">
        <f>IF(OR($A3583="",$F3583=""),"",DATE(YEAR($A3583),MONTH($A3583),$F3583))</f>
        <v/>
      </c>
      <c r="H3583" s="13" t="str">
        <f>IF($C3583="","",VLOOKUP($C3583,Baux!$A:$K,6,FALSE))</f>
        <v/>
      </c>
      <c r="I3583" s="13" t="str">
        <f>IF($C3583="","",VLOOKUP($C3583,Baux!$A:$K,7,FALSE))</f>
        <v/>
      </c>
      <c r="J3583" s="13" t="str">
        <f>IF($C3583="","",$H3583+$I3583)</f>
        <v/>
      </c>
      <c r="K3583" s="13" t="str">
        <f>IF($C3583="","",SUMIFS(Banque_Transactions!$E:$E,Banque_Transactions!$G:$G,$C3583&amp;"-"&amp;$B3583))</f>
        <v/>
      </c>
      <c r="L3583" s="13" t="str">
        <f>IF($C3583="","",$J3583-$K3583)</f>
        <v/>
      </c>
      <c r="M3583" t="str">
        <f>IF($C3583="","",IF($L3583&lt;=0,"Payé",IF($K3583=0,"Impayé","Partiel")))</f>
        <v/>
      </c>
    </row>
    <row r="3584" spans="1:13" ht="15">
      <c r="A3584" s="17"/>
      <c r="B3584" t="str">
        <f>IF($A3584="","",YEAR($A3584)*100+MONTH($A3584))</f>
        <v/>
      </c>
      <c r="D3584" t="str">
        <f>IF($C3584="","",VLOOKUP($C3584,Baux!$A:$K,2,FALSE))</f>
        <v/>
      </c>
      <c r="E3584" t="str">
        <f>IF($C3584="","",VLOOKUP(VLOOKUP($C3584,Baux!$A:$K,3,FALSE),Locataires!$A:$I,2,FALSE))</f>
        <v/>
      </c>
      <c r="F3584" t="str">
        <f>IF($C3584="","",VLOOKUP($C3584,Baux!$A:$K,8,FALSE))</f>
        <v/>
      </c>
      <c r="G3584" s="12" t="str">
        <f>IF(OR($A3584="",$F3584=""),"",DATE(YEAR($A3584),MONTH($A3584),$F3584))</f>
        <v/>
      </c>
      <c r="H3584" s="13" t="str">
        <f>IF($C3584="","",VLOOKUP($C3584,Baux!$A:$K,6,FALSE))</f>
        <v/>
      </c>
      <c r="I3584" s="13" t="str">
        <f>IF($C3584="","",VLOOKUP($C3584,Baux!$A:$K,7,FALSE))</f>
        <v/>
      </c>
      <c r="J3584" s="13" t="str">
        <f>IF($C3584="","",$H3584+$I3584)</f>
        <v/>
      </c>
      <c r="K3584" s="13" t="str">
        <f>IF($C3584="","",SUMIFS(Banque_Transactions!$E:$E,Banque_Transactions!$G:$G,$C3584&amp;"-"&amp;$B3584))</f>
        <v/>
      </c>
      <c r="L3584" s="13" t="str">
        <f>IF($C3584="","",$J3584-$K3584)</f>
        <v/>
      </c>
      <c r="M3584" t="str">
        <f>IF($C3584="","",IF($L3584&lt;=0,"Payé",IF($K3584=0,"Impayé","Partiel")))</f>
        <v/>
      </c>
    </row>
    <row r="3585" spans="1:13" ht="15">
      <c r="A3585" s="17"/>
      <c r="B3585" t="str">
        <f>IF($A3585="","",YEAR($A3585)*100+MONTH($A3585))</f>
        <v/>
      </c>
      <c r="D3585" t="str">
        <f>IF($C3585="","",VLOOKUP($C3585,Baux!$A:$K,2,FALSE))</f>
        <v/>
      </c>
      <c r="E3585" t="str">
        <f>IF($C3585="","",VLOOKUP(VLOOKUP($C3585,Baux!$A:$K,3,FALSE),Locataires!$A:$I,2,FALSE))</f>
        <v/>
      </c>
      <c r="F3585" t="str">
        <f>IF($C3585="","",VLOOKUP($C3585,Baux!$A:$K,8,FALSE))</f>
        <v/>
      </c>
      <c r="G3585" s="12" t="str">
        <f>IF(OR($A3585="",$F3585=""),"",DATE(YEAR($A3585),MONTH($A3585),$F3585))</f>
        <v/>
      </c>
      <c r="H3585" s="13" t="str">
        <f>IF($C3585="","",VLOOKUP($C3585,Baux!$A:$K,6,FALSE))</f>
        <v/>
      </c>
      <c r="I3585" s="13" t="str">
        <f>IF($C3585="","",VLOOKUP($C3585,Baux!$A:$K,7,FALSE))</f>
        <v/>
      </c>
      <c r="J3585" s="13" t="str">
        <f>IF($C3585="","",$H3585+$I3585)</f>
        <v/>
      </c>
      <c r="K3585" s="13" t="str">
        <f>IF($C3585="","",SUMIFS(Banque_Transactions!$E:$E,Banque_Transactions!$G:$G,$C3585&amp;"-"&amp;$B3585))</f>
        <v/>
      </c>
      <c r="L3585" s="13" t="str">
        <f>IF($C3585="","",$J3585-$K3585)</f>
        <v/>
      </c>
      <c r="M3585" t="str">
        <f>IF($C3585="","",IF($L3585&lt;=0,"Payé",IF($K3585=0,"Impayé","Partiel")))</f>
        <v/>
      </c>
    </row>
    <row r="3586" spans="1:13" ht="15">
      <c r="A3586" s="17"/>
      <c r="B3586" t="str">
        <f>IF($A3586="","",YEAR($A3586)*100+MONTH($A3586))</f>
        <v/>
      </c>
      <c r="D3586" t="str">
        <f>IF($C3586="","",VLOOKUP($C3586,Baux!$A:$K,2,FALSE))</f>
        <v/>
      </c>
      <c r="E3586" t="str">
        <f>IF($C3586="","",VLOOKUP(VLOOKUP($C3586,Baux!$A:$K,3,FALSE),Locataires!$A:$I,2,FALSE))</f>
        <v/>
      </c>
      <c r="F3586" t="str">
        <f>IF($C3586="","",VLOOKUP($C3586,Baux!$A:$K,8,FALSE))</f>
        <v/>
      </c>
      <c r="G3586" s="12" t="str">
        <f>IF(OR($A3586="",$F3586=""),"",DATE(YEAR($A3586),MONTH($A3586),$F3586))</f>
        <v/>
      </c>
      <c r="H3586" s="13" t="str">
        <f>IF($C3586="","",VLOOKUP($C3586,Baux!$A:$K,6,FALSE))</f>
        <v/>
      </c>
      <c r="I3586" s="13" t="str">
        <f>IF($C3586="","",VLOOKUP($C3586,Baux!$A:$K,7,FALSE))</f>
        <v/>
      </c>
      <c r="J3586" s="13" t="str">
        <f>IF($C3586="","",$H3586+$I3586)</f>
        <v/>
      </c>
      <c r="K3586" s="13" t="str">
        <f>IF($C3586="","",SUMIFS(Banque_Transactions!$E:$E,Banque_Transactions!$G:$G,$C3586&amp;"-"&amp;$B3586))</f>
        <v/>
      </c>
      <c r="L3586" s="13" t="str">
        <f>IF($C3586="","",$J3586-$K3586)</f>
        <v/>
      </c>
      <c r="M3586" t="str">
        <f>IF($C3586="","",IF($L3586&lt;=0,"Payé",IF($K3586=0,"Impayé","Partiel")))</f>
        <v/>
      </c>
    </row>
    <row r="3587" spans="1:13" ht="15">
      <c r="A3587" s="17"/>
      <c r="B3587" t="str">
        <f>IF($A3587="","",YEAR($A3587)*100+MONTH($A3587))</f>
        <v/>
      </c>
      <c r="D3587" t="str">
        <f>IF($C3587="","",VLOOKUP($C3587,Baux!$A:$K,2,FALSE))</f>
        <v/>
      </c>
      <c r="E3587" t="str">
        <f>IF($C3587="","",VLOOKUP(VLOOKUP($C3587,Baux!$A:$K,3,FALSE),Locataires!$A:$I,2,FALSE))</f>
        <v/>
      </c>
      <c r="F3587" t="str">
        <f>IF($C3587="","",VLOOKUP($C3587,Baux!$A:$K,8,FALSE))</f>
        <v/>
      </c>
      <c r="G3587" s="12" t="str">
        <f>IF(OR($A3587="",$F3587=""),"",DATE(YEAR($A3587),MONTH($A3587),$F3587))</f>
        <v/>
      </c>
      <c r="H3587" s="13" t="str">
        <f>IF($C3587="","",VLOOKUP($C3587,Baux!$A:$K,6,FALSE))</f>
        <v/>
      </c>
      <c r="I3587" s="13" t="str">
        <f>IF($C3587="","",VLOOKUP($C3587,Baux!$A:$K,7,FALSE))</f>
        <v/>
      </c>
      <c r="J3587" s="13" t="str">
        <f>IF($C3587="","",$H3587+$I3587)</f>
        <v/>
      </c>
      <c r="K3587" s="13" t="str">
        <f>IF($C3587="","",SUMIFS(Banque_Transactions!$E:$E,Banque_Transactions!$G:$G,$C3587&amp;"-"&amp;$B3587))</f>
        <v/>
      </c>
      <c r="L3587" s="13" t="str">
        <f>IF($C3587="","",$J3587-$K3587)</f>
        <v/>
      </c>
      <c r="M3587" t="str">
        <f>IF($C3587="","",IF($L3587&lt;=0,"Payé",IF($K3587=0,"Impayé","Partiel")))</f>
        <v/>
      </c>
    </row>
    <row r="3588" spans="1:13" ht="15">
      <c r="A3588" s="17"/>
      <c r="B3588" t="str">
        <f>IF($A3588="","",YEAR($A3588)*100+MONTH($A3588))</f>
        <v/>
      </c>
      <c r="D3588" t="str">
        <f>IF($C3588="","",VLOOKUP($C3588,Baux!$A:$K,2,FALSE))</f>
        <v/>
      </c>
      <c r="E3588" t="str">
        <f>IF($C3588="","",VLOOKUP(VLOOKUP($C3588,Baux!$A:$K,3,FALSE),Locataires!$A:$I,2,FALSE))</f>
        <v/>
      </c>
      <c r="F3588" t="str">
        <f>IF($C3588="","",VLOOKUP($C3588,Baux!$A:$K,8,FALSE))</f>
        <v/>
      </c>
      <c r="G3588" s="12" t="str">
        <f>IF(OR($A3588="",$F3588=""),"",DATE(YEAR($A3588),MONTH($A3588),$F3588))</f>
        <v/>
      </c>
      <c r="H3588" s="13" t="str">
        <f>IF($C3588="","",VLOOKUP($C3588,Baux!$A:$K,6,FALSE))</f>
        <v/>
      </c>
      <c r="I3588" s="13" t="str">
        <f>IF($C3588="","",VLOOKUP($C3588,Baux!$A:$K,7,FALSE))</f>
        <v/>
      </c>
      <c r="J3588" s="13" t="str">
        <f>IF($C3588="","",$H3588+$I3588)</f>
        <v/>
      </c>
      <c r="K3588" s="13" t="str">
        <f>IF($C3588="","",SUMIFS(Banque_Transactions!$E:$E,Banque_Transactions!$G:$G,$C3588&amp;"-"&amp;$B3588))</f>
        <v/>
      </c>
      <c r="L3588" s="13" t="str">
        <f>IF($C3588="","",$J3588-$K3588)</f>
        <v/>
      </c>
      <c r="M3588" t="str">
        <f>IF($C3588="","",IF($L3588&lt;=0,"Payé",IF($K3588=0,"Impayé","Partiel")))</f>
        <v/>
      </c>
    </row>
    <row r="3589" spans="1:13" ht="15">
      <c r="A3589" s="17"/>
      <c r="B3589" t="str">
        <f>IF($A3589="","",YEAR($A3589)*100+MONTH($A3589))</f>
        <v/>
      </c>
      <c r="D3589" t="str">
        <f>IF($C3589="","",VLOOKUP($C3589,Baux!$A:$K,2,FALSE))</f>
        <v/>
      </c>
      <c r="E3589" t="str">
        <f>IF($C3589="","",VLOOKUP(VLOOKUP($C3589,Baux!$A:$K,3,FALSE),Locataires!$A:$I,2,FALSE))</f>
        <v/>
      </c>
      <c r="F3589" t="str">
        <f>IF($C3589="","",VLOOKUP($C3589,Baux!$A:$K,8,FALSE))</f>
        <v/>
      </c>
      <c r="G3589" s="12" t="str">
        <f>IF(OR($A3589="",$F3589=""),"",DATE(YEAR($A3589),MONTH($A3589),$F3589))</f>
        <v/>
      </c>
      <c r="H3589" s="13" t="str">
        <f>IF($C3589="","",VLOOKUP($C3589,Baux!$A:$K,6,FALSE))</f>
        <v/>
      </c>
      <c r="I3589" s="13" t="str">
        <f>IF($C3589="","",VLOOKUP($C3589,Baux!$A:$K,7,FALSE))</f>
        <v/>
      </c>
      <c r="J3589" s="13" t="str">
        <f>IF($C3589="","",$H3589+$I3589)</f>
        <v/>
      </c>
      <c r="K3589" s="13" t="str">
        <f>IF($C3589="","",SUMIFS(Banque_Transactions!$E:$E,Banque_Transactions!$G:$G,$C3589&amp;"-"&amp;$B3589))</f>
        <v/>
      </c>
      <c r="L3589" s="13" t="str">
        <f>IF($C3589="","",$J3589-$K3589)</f>
        <v/>
      </c>
      <c r="M3589" t="str">
        <f>IF($C3589="","",IF($L3589&lt;=0,"Payé",IF($K3589=0,"Impayé","Partiel")))</f>
        <v/>
      </c>
    </row>
    <row r="3590" spans="1:13" ht="15">
      <c r="A3590" s="17"/>
      <c r="B3590" t="str">
        <f>IF($A3590="","",YEAR($A3590)*100+MONTH($A3590))</f>
        <v/>
      </c>
      <c r="D3590" t="str">
        <f>IF($C3590="","",VLOOKUP($C3590,Baux!$A:$K,2,FALSE))</f>
        <v/>
      </c>
      <c r="E3590" t="str">
        <f>IF($C3590="","",VLOOKUP(VLOOKUP($C3590,Baux!$A:$K,3,FALSE),Locataires!$A:$I,2,FALSE))</f>
        <v/>
      </c>
      <c r="F3590" t="str">
        <f>IF($C3590="","",VLOOKUP($C3590,Baux!$A:$K,8,FALSE))</f>
        <v/>
      </c>
      <c r="G3590" s="12" t="str">
        <f>IF(OR($A3590="",$F3590=""),"",DATE(YEAR($A3590),MONTH($A3590),$F3590))</f>
        <v/>
      </c>
      <c r="H3590" s="13" t="str">
        <f>IF($C3590="","",VLOOKUP($C3590,Baux!$A:$K,6,FALSE))</f>
        <v/>
      </c>
      <c r="I3590" s="13" t="str">
        <f>IF($C3590="","",VLOOKUP($C3590,Baux!$A:$K,7,FALSE))</f>
        <v/>
      </c>
      <c r="J3590" s="13" t="str">
        <f>IF($C3590="","",$H3590+$I3590)</f>
        <v/>
      </c>
      <c r="K3590" s="13" t="str">
        <f>IF($C3590="","",SUMIFS(Banque_Transactions!$E:$E,Banque_Transactions!$G:$G,$C3590&amp;"-"&amp;$B3590))</f>
        <v/>
      </c>
      <c r="L3590" s="13" t="str">
        <f>IF($C3590="","",$J3590-$K3590)</f>
        <v/>
      </c>
      <c r="M3590" t="str">
        <f>IF($C3590="","",IF($L3590&lt;=0,"Payé",IF($K3590=0,"Impayé","Partiel")))</f>
        <v/>
      </c>
    </row>
    <row r="3591" spans="1:13" ht="15">
      <c r="A3591" s="17"/>
      <c r="B3591" t="str">
        <f>IF($A3591="","",YEAR($A3591)*100+MONTH($A3591))</f>
        <v/>
      </c>
      <c r="D3591" t="str">
        <f>IF($C3591="","",VLOOKUP($C3591,Baux!$A:$K,2,FALSE))</f>
        <v/>
      </c>
      <c r="E3591" t="str">
        <f>IF($C3591="","",VLOOKUP(VLOOKUP($C3591,Baux!$A:$K,3,FALSE),Locataires!$A:$I,2,FALSE))</f>
        <v/>
      </c>
      <c r="F3591" t="str">
        <f>IF($C3591="","",VLOOKUP($C3591,Baux!$A:$K,8,FALSE))</f>
        <v/>
      </c>
      <c r="G3591" s="12" t="str">
        <f>IF(OR($A3591="",$F3591=""),"",DATE(YEAR($A3591),MONTH($A3591),$F3591))</f>
        <v/>
      </c>
      <c r="H3591" s="13" t="str">
        <f>IF($C3591="","",VLOOKUP($C3591,Baux!$A:$K,6,FALSE))</f>
        <v/>
      </c>
      <c r="I3591" s="13" t="str">
        <f>IF($C3591="","",VLOOKUP($C3591,Baux!$A:$K,7,FALSE))</f>
        <v/>
      </c>
      <c r="J3591" s="13" t="str">
        <f>IF($C3591="","",$H3591+$I3591)</f>
        <v/>
      </c>
      <c r="K3591" s="13" t="str">
        <f>IF($C3591="","",SUMIFS(Banque_Transactions!$E:$E,Banque_Transactions!$G:$G,$C3591&amp;"-"&amp;$B3591))</f>
        <v/>
      </c>
      <c r="L3591" s="13" t="str">
        <f>IF($C3591="","",$J3591-$K3591)</f>
        <v/>
      </c>
      <c r="M3591" t="str">
        <f>IF($C3591="","",IF($L3591&lt;=0,"Payé",IF($K3591=0,"Impayé","Partiel")))</f>
        <v/>
      </c>
    </row>
    <row r="3592" spans="1:13" ht="15">
      <c r="A3592" s="17"/>
      <c r="B3592" t="str">
        <f>IF($A3592="","",YEAR($A3592)*100+MONTH($A3592))</f>
        <v/>
      </c>
      <c r="D3592" t="str">
        <f>IF($C3592="","",VLOOKUP($C3592,Baux!$A:$K,2,FALSE))</f>
        <v/>
      </c>
      <c r="E3592" t="str">
        <f>IF($C3592="","",VLOOKUP(VLOOKUP($C3592,Baux!$A:$K,3,FALSE),Locataires!$A:$I,2,FALSE))</f>
        <v/>
      </c>
      <c r="F3592" t="str">
        <f>IF($C3592="","",VLOOKUP($C3592,Baux!$A:$K,8,FALSE))</f>
        <v/>
      </c>
      <c r="G3592" s="12" t="str">
        <f>IF(OR($A3592="",$F3592=""),"",DATE(YEAR($A3592),MONTH($A3592),$F3592))</f>
        <v/>
      </c>
      <c r="H3592" s="13" t="str">
        <f>IF($C3592="","",VLOOKUP($C3592,Baux!$A:$K,6,FALSE))</f>
        <v/>
      </c>
      <c r="I3592" s="13" t="str">
        <f>IF($C3592="","",VLOOKUP($C3592,Baux!$A:$K,7,FALSE))</f>
        <v/>
      </c>
      <c r="J3592" s="13" t="str">
        <f>IF($C3592="","",$H3592+$I3592)</f>
        <v/>
      </c>
      <c r="K3592" s="13" t="str">
        <f>IF($C3592="","",SUMIFS(Banque_Transactions!$E:$E,Banque_Transactions!$G:$G,$C3592&amp;"-"&amp;$B3592))</f>
        <v/>
      </c>
      <c r="L3592" s="13" t="str">
        <f>IF($C3592="","",$J3592-$K3592)</f>
        <v/>
      </c>
      <c r="M3592" t="str">
        <f>IF($C3592="","",IF($L3592&lt;=0,"Payé",IF($K3592=0,"Impayé","Partiel")))</f>
        <v/>
      </c>
    </row>
    <row r="3593" spans="1:13" ht="15">
      <c r="A3593" s="17"/>
      <c r="B3593" t="str">
        <f>IF($A3593="","",YEAR($A3593)*100+MONTH($A3593))</f>
        <v/>
      </c>
      <c r="D3593" t="str">
        <f>IF($C3593="","",VLOOKUP($C3593,Baux!$A:$K,2,FALSE))</f>
        <v/>
      </c>
      <c r="E3593" t="str">
        <f>IF($C3593="","",VLOOKUP(VLOOKUP($C3593,Baux!$A:$K,3,FALSE),Locataires!$A:$I,2,FALSE))</f>
        <v/>
      </c>
      <c r="F3593" t="str">
        <f>IF($C3593="","",VLOOKUP($C3593,Baux!$A:$K,8,FALSE))</f>
        <v/>
      </c>
      <c r="G3593" s="12" t="str">
        <f>IF(OR($A3593="",$F3593=""),"",DATE(YEAR($A3593),MONTH($A3593),$F3593))</f>
        <v/>
      </c>
      <c r="H3593" s="13" t="str">
        <f>IF($C3593="","",VLOOKUP($C3593,Baux!$A:$K,6,FALSE))</f>
        <v/>
      </c>
      <c r="I3593" s="13" t="str">
        <f>IF($C3593="","",VLOOKUP($C3593,Baux!$A:$K,7,FALSE))</f>
        <v/>
      </c>
      <c r="J3593" s="13" t="str">
        <f>IF($C3593="","",$H3593+$I3593)</f>
        <v/>
      </c>
      <c r="K3593" s="13" t="str">
        <f>IF($C3593="","",SUMIFS(Banque_Transactions!$E:$E,Banque_Transactions!$G:$G,$C3593&amp;"-"&amp;$B3593))</f>
        <v/>
      </c>
      <c r="L3593" s="13" t="str">
        <f>IF($C3593="","",$J3593-$K3593)</f>
        <v/>
      </c>
      <c r="M3593" t="str">
        <f>IF($C3593="","",IF($L3593&lt;=0,"Payé",IF($K3593=0,"Impayé","Partiel")))</f>
        <v/>
      </c>
    </row>
    <row r="3594" spans="1:13" ht="15">
      <c r="A3594" s="17"/>
      <c r="B3594" t="str">
        <f>IF($A3594="","",YEAR($A3594)*100+MONTH($A3594))</f>
        <v/>
      </c>
      <c r="D3594" t="str">
        <f>IF($C3594="","",VLOOKUP($C3594,Baux!$A:$K,2,FALSE))</f>
        <v/>
      </c>
      <c r="E3594" t="str">
        <f>IF($C3594="","",VLOOKUP(VLOOKUP($C3594,Baux!$A:$K,3,FALSE),Locataires!$A:$I,2,FALSE))</f>
        <v/>
      </c>
      <c r="F3594" t="str">
        <f>IF($C3594="","",VLOOKUP($C3594,Baux!$A:$K,8,FALSE))</f>
        <v/>
      </c>
      <c r="G3594" s="12" t="str">
        <f>IF(OR($A3594="",$F3594=""),"",DATE(YEAR($A3594),MONTH($A3594),$F3594))</f>
        <v/>
      </c>
      <c r="H3594" s="13" t="str">
        <f>IF($C3594="","",VLOOKUP($C3594,Baux!$A:$K,6,FALSE))</f>
        <v/>
      </c>
      <c r="I3594" s="13" t="str">
        <f>IF($C3594="","",VLOOKUP($C3594,Baux!$A:$K,7,FALSE))</f>
        <v/>
      </c>
      <c r="J3594" s="13" t="str">
        <f>IF($C3594="","",$H3594+$I3594)</f>
        <v/>
      </c>
      <c r="K3594" s="13" t="str">
        <f>IF($C3594="","",SUMIFS(Banque_Transactions!$E:$E,Banque_Transactions!$G:$G,$C3594&amp;"-"&amp;$B3594))</f>
        <v/>
      </c>
      <c r="L3594" s="13" t="str">
        <f>IF($C3594="","",$J3594-$K3594)</f>
        <v/>
      </c>
      <c r="M3594" t="str">
        <f>IF($C3594="","",IF($L3594&lt;=0,"Payé",IF($K3594=0,"Impayé","Partiel")))</f>
        <v/>
      </c>
    </row>
    <row r="3595" spans="1:13" ht="15">
      <c r="A3595" s="17"/>
      <c r="B3595" t="str">
        <f>IF($A3595="","",YEAR($A3595)*100+MONTH($A3595))</f>
        <v/>
      </c>
      <c r="D3595" t="str">
        <f>IF($C3595="","",VLOOKUP($C3595,Baux!$A:$K,2,FALSE))</f>
        <v/>
      </c>
      <c r="E3595" t="str">
        <f>IF($C3595="","",VLOOKUP(VLOOKUP($C3595,Baux!$A:$K,3,FALSE),Locataires!$A:$I,2,FALSE))</f>
        <v/>
      </c>
      <c r="F3595" t="str">
        <f>IF($C3595="","",VLOOKUP($C3595,Baux!$A:$K,8,FALSE))</f>
        <v/>
      </c>
      <c r="G3595" s="12" t="str">
        <f>IF(OR($A3595="",$F3595=""),"",DATE(YEAR($A3595),MONTH($A3595),$F3595))</f>
        <v/>
      </c>
      <c r="H3595" s="13" t="str">
        <f>IF($C3595="","",VLOOKUP($C3595,Baux!$A:$K,6,FALSE))</f>
        <v/>
      </c>
      <c r="I3595" s="13" t="str">
        <f>IF($C3595="","",VLOOKUP($C3595,Baux!$A:$K,7,FALSE))</f>
        <v/>
      </c>
      <c r="J3595" s="13" t="str">
        <f>IF($C3595="","",$H3595+$I3595)</f>
        <v/>
      </c>
      <c r="K3595" s="13" t="str">
        <f>IF($C3595="","",SUMIFS(Banque_Transactions!$E:$E,Banque_Transactions!$G:$G,$C3595&amp;"-"&amp;$B3595))</f>
        <v/>
      </c>
      <c r="L3595" s="13" t="str">
        <f>IF($C3595="","",$J3595-$K3595)</f>
        <v/>
      </c>
      <c r="M3595" t="str">
        <f>IF($C3595="","",IF($L3595&lt;=0,"Payé",IF($K3595=0,"Impayé","Partiel")))</f>
        <v/>
      </c>
    </row>
    <row r="3596" spans="1:13" ht="15">
      <c r="A3596" s="17"/>
      <c r="B3596" t="str">
        <f>IF($A3596="","",YEAR($A3596)*100+MONTH($A3596))</f>
        <v/>
      </c>
      <c r="D3596" t="str">
        <f>IF($C3596="","",VLOOKUP($C3596,Baux!$A:$K,2,FALSE))</f>
        <v/>
      </c>
      <c r="E3596" t="str">
        <f>IF($C3596="","",VLOOKUP(VLOOKUP($C3596,Baux!$A:$K,3,FALSE),Locataires!$A:$I,2,FALSE))</f>
        <v/>
      </c>
      <c r="F3596" t="str">
        <f>IF($C3596="","",VLOOKUP($C3596,Baux!$A:$K,8,FALSE))</f>
        <v/>
      </c>
      <c r="G3596" s="12" t="str">
        <f>IF(OR($A3596="",$F3596=""),"",DATE(YEAR($A3596),MONTH($A3596),$F3596))</f>
        <v/>
      </c>
      <c r="H3596" s="13" t="str">
        <f>IF($C3596="","",VLOOKUP($C3596,Baux!$A:$K,6,FALSE))</f>
        <v/>
      </c>
      <c r="I3596" s="13" t="str">
        <f>IF($C3596="","",VLOOKUP($C3596,Baux!$A:$K,7,FALSE))</f>
        <v/>
      </c>
      <c r="J3596" s="13" t="str">
        <f>IF($C3596="","",$H3596+$I3596)</f>
        <v/>
      </c>
      <c r="K3596" s="13" t="str">
        <f>IF($C3596="","",SUMIFS(Banque_Transactions!$E:$E,Banque_Transactions!$G:$G,$C3596&amp;"-"&amp;$B3596))</f>
        <v/>
      </c>
      <c r="L3596" s="13" t="str">
        <f>IF($C3596="","",$J3596-$K3596)</f>
        <v/>
      </c>
      <c r="M3596" t="str">
        <f>IF($C3596="","",IF($L3596&lt;=0,"Payé",IF($K3596=0,"Impayé","Partiel")))</f>
        <v/>
      </c>
    </row>
    <row r="3597" spans="1:13" ht="15">
      <c r="A3597" s="17"/>
      <c r="B3597" t="str">
        <f>IF($A3597="","",YEAR($A3597)*100+MONTH($A3597))</f>
        <v/>
      </c>
      <c r="D3597" t="str">
        <f>IF($C3597="","",VLOOKUP($C3597,Baux!$A:$K,2,FALSE))</f>
        <v/>
      </c>
      <c r="E3597" t="str">
        <f>IF($C3597="","",VLOOKUP(VLOOKUP($C3597,Baux!$A:$K,3,FALSE),Locataires!$A:$I,2,FALSE))</f>
        <v/>
      </c>
      <c r="F3597" t="str">
        <f>IF($C3597="","",VLOOKUP($C3597,Baux!$A:$K,8,FALSE))</f>
        <v/>
      </c>
      <c r="G3597" s="12" t="str">
        <f>IF(OR($A3597="",$F3597=""),"",DATE(YEAR($A3597),MONTH($A3597),$F3597))</f>
        <v/>
      </c>
      <c r="H3597" s="13" t="str">
        <f>IF($C3597="","",VLOOKUP($C3597,Baux!$A:$K,6,FALSE))</f>
        <v/>
      </c>
      <c r="I3597" s="13" t="str">
        <f>IF($C3597="","",VLOOKUP($C3597,Baux!$A:$K,7,FALSE))</f>
        <v/>
      </c>
      <c r="J3597" s="13" t="str">
        <f>IF($C3597="","",$H3597+$I3597)</f>
        <v/>
      </c>
      <c r="K3597" s="13" t="str">
        <f>IF($C3597="","",SUMIFS(Banque_Transactions!$E:$E,Banque_Transactions!$G:$G,$C3597&amp;"-"&amp;$B3597))</f>
        <v/>
      </c>
      <c r="L3597" s="13" t="str">
        <f>IF($C3597="","",$J3597-$K3597)</f>
        <v/>
      </c>
      <c r="M3597" t="str">
        <f>IF($C3597="","",IF($L3597&lt;=0,"Payé",IF($K3597=0,"Impayé","Partiel")))</f>
        <v/>
      </c>
    </row>
    <row r="3598" spans="1:13" ht="15">
      <c r="A3598" s="17"/>
      <c r="B3598" t="str">
        <f>IF($A3598="","",YEAR($A3598)*100+MONTH($A3598))</f>
        <v/>
      </c>
      <c r="D3598" t="str">
        <f>IF($C3598="","",VLOOKUP($C3598,Baux!$A:$K,2,FALSE))</f>
        <v/>
      </c>
      <c r="E3598" t="str">
        <f>IF($C3598="","",VLOOKUP(VLOOKUP($C3598,Baux!$A:$K,3,FALSE),Locataires!$A:$I,2,FALSE))</f>
        <v/>
      </c>
      <c r="F3598" t="str">
        <f>IF($C3598="","",VLOOKUP($C3598,Baux!$A:$K,8,FALSE))</f>
        <v/>
      </c>
      <c r="G3598" s="12" t="str">
        <f>IF(OR($A3598="",$F3598=""),"",DATE(YEAR($A3598),MONTH($A3598),$F3598))</f>
        <v/>
      </c>
      <c r="H3598" s="13" t="str">
        <f>IF($C3598="","",VLOOKUP($C3598,Baux!$A:$K,6,FALSE))</f>
        <v/>
      </c>
      <c r="I3598" s="13" t="str">
        <f>IF($C3598="","",VLOOKUP($C3598,Baux!$A:$K,7,FALSE))</f>
        <v/>
      </c>
      <c r="J3598" s="13" t="str">
        <f>IF($C3598="","",$H3598+$I3598)</f>
        <v/>
      </c>
      <c r="K3598" s="13" t="str">
        <f>IF($C3598="","",SUMIFS(Banque_Transactions!$E:$E,Banque_Transactions!$G:$G,$C3598&amp;"-"&amp;$B3598))</f>
        <v/>
      </c>
      <c r="L3598" s="13" t="str">
        <f>IF($C3598="","",$J3598-$K3598)</f>
        <v/>
      </c>
      <c r="M3598" t="str">
        <f>IF($C3598="","",IF($L3598&lt;=0,"Payé",IF($K3598=0,"Impayé","Partiel")))</f>
        <v/>
      </c>
    </row>
    <row r="3599" spans="1:13" ht="15">
      <c r="A3599" s="17"/>
      <c r="B3599" t="str">
        <f>IF($A3599="","",YEAR($A3599)*100+MONTH($A3599))</f>
        <v/>
      </c>
      <c r="D3599" t="str">
        <f>IF($C3599="","",VLOOKUP($C3599,Baux!$A:$K,2,FALSE))</f>
        <v/>
      </c>
      <c r="E3599" t="str">
        <f>IF($C3599="","",VLOOKUP(VLOOKUP($C3599,Baux!$A:$K,3,FALSE),Locataires!$A:$I,2,FALSE))</f>
        <v/>
      </c>
      <c r="F3599" t="str">
        <f>IF($C3599="","",VLOOKUP($C3599,Baux!$A:$K,8,FALSE))</f>
        <v/>
      </c>
      <c r="G3599" s="12" t="str">
        <f>IF(OR($A3599="",$F3599=""),"",DATE(YEAR($A3599),MONTH($A3599),$F3599))</f>
        <v/>
      </c>
      <c r="H3599" s="13" t="str">
        <f>IF($C3599="","",VLOOKUP($C3599,Baux!$A:$K,6,FALSE))</f>
        <v/>
      </c>
      <c r="I3599" s="13" t="str">
        <f>IF($C3599="","",VLOOKUP($C3599,Baux!$A:$K,7,FALSE))</f>
        <v/>
      </c>
      <c r="J3599" s="13" t="str">
        <f>IF($C3599="","",$H3599+$I3599)</f>
        <v/>
      </c>
      <c r="K3599" s="13" t="str">
        <f>IF($C3599="","",SUMIFS(Banque_Transactions!$E:$E,Banque_Transactions!$G:$G,$C3599&amp;"-"&amp;$B3599))</f>
        <v/>
      </c>
      <c r="L3599" s="13" t="str">
        <f>IF($C3599="","",$J3599-$K3599)</f>
        <v/>
      </c>
      <c r="M3599" t="str">
        <f>IF($C3599="","",IF($L3599&lt;=0,"Payé",IF($K3599=0,"Impayé","Partiel")))</f>
        <v/>
      </c>
    </row>
    <row r="3600" spans="1:13" ht="15">
      <c r="A3600" s="17"/>
      <c r="B3600" t="str">
        <f>IF($A3600="","",YEAR($A3600)*100+MONTH($A3600))</f>
        <v/>
      </c>
      <c r="D3600" t="str">
        <f>IF($C3600="","",VLOOKUP($C3600,Baux!$A:$K,2,FALSE))</f>
        <v/>
      </c>
      <c r="E3600" t="str">
        <f>IF($C3600="","",VLOOKUP(VLOOKUP($C3600,Baux!$A:$K,3,FALSE),Locataires!$A:$I,2,FALSE))</f>
        <v/>
      </c>
      <c r="F3600" t="str">
        <f>IF($C3600="","",VLOOKUP($C3600,Baux!$A:$K,8,FALSE))</f>
        <v/>
      </c>
      <c r="G3600" s="12" t="str">
        <f>IF(OR($A3600="",$F3600=""),"",DATE(YEAR($A3600),MONTH($A3600),$F3600))</f>
        <v/>
      </c>
      <c r="H3600" s="13" t="str">
        <f>IF($C3600="","",VLOOKUP($C3600,Baux!$A:$K,6,FALSE))</f>
        <v/>
      </c>
      <c r="I3600" s="13" t="str">
        <f>IF($C3600="","",VLOOKUP($C3600,Baux!$A:$K,7,FALSE))</f>
        <v/>
      </c>
      <c r="J3600" s="13" t="str">
        <f>IF($C3600="","",$H3600+$I3600)</f>
        <v/>
      </c>
      <c r="K3600" s="13" t="str">
        <f>IF($C3600="","",SUMIFS(Banque_Transactions!$E:$E,Banque_Transactions!$G:$G,$C3600&amp;"-"&amp;$B3600))</f>
        <v/>
      </c>
      <c r="L3600" s="13" t="str">
        <f>IF($C3600="","",$J3600-$K3600)</f>
        <v/>
      </c>
      <c r="M3600" t="str">
        <f>IF($C3600="","",IF($L3600&lt;=0,"Payé",IF($K3600=0,"Impayé","Partiel")))</f>
        <v/>
      </c>
    </row>
    <row r="3601" spans="1:13" ht="15">
      <c r="A3601" s="17"/>
      <c r="B3601" t="str">
        <f>IF($A3601="","",YEAR($A3601)*100+MONTH($A3601))</f>
        <v/>
      </c>
      <c r="D3601" t="str">
        <f>IF($C3601="","",VLOOKUP($C3601,Baux!$A:$K,2,FALSE))</f>
        <v/>
      </c>
      <c r="E3601" t="str">
        <f>IF($C3601="","",VLOOKUP(VLOOKUP($C3601,Baux!$A:$K,3,FALSE),Locataires!$A:$I,2,FALSE))</f>
        <v/>
      </c>
      <c r="F3601" t="str">
        <f>IF($C3601="","",VLOOKUP($C3601,Baux!$A:$K,8,FALSE))</f>
        <v/>
      </c>
      <c r="G3601" s="12" t="str">
        <f>IF(OR($A3601="",$F3601=""),"",DATE(YEAR($A3601),MONTH($A3601),$F3601))</f>
        <v/>
      </c>
      <c r="H3601" s="13" t="str">
        <f>IF($C3601="","",VLOOKUP($C3601,Baux!$A:$K,6,FALSE))</f>
        <v/>
      </c>
      <c r="I3601" s="13" t="str">
        <f>IF($C3601="","",VLOOKUP($C3601,Baux!$A:$K,7,FALSE))</f>
        <v/>
      </c>
      <c r="J3601" s="13" t="str">
        <f>IF($C3601="","",$H3601+$I3601)</f>
        <v/>
      </c>
      <c r="K3601" s="13" t="str">
        <f>IF($C3601="","",SUMIFS(Banque_Transactions!$E:$E,Banque_Transactions!$G:$G,$C3601&amp;"-"&amp;$B3601))</f>
        <v/>
      </c>
      <c r="L3601" s="13" t="str">
        <f>IF($C3601="","",$J3601-$K3601)</f>
        <v/>
      </c>
      <c r="M3601" t="str">
        <f>IF($C3601="","",IF($L3601&lt;=0,"Payé",IF($K3601=0,"Impayé","Partiel")))</f>
        <v/>
      </c>
    </row>
    <row r="3602" spans="1:13" ht="15">
      <c r="A3602" s="17"/>
      <c r="B3602" t="str">
        <f>IF($A3602="","",YEAR($A3602)*100+MONTH($A3602))</f>
        <v/>
      </c>
      <c r="D3602" t="str">
        <f>IF($C3602="","",VLOOKUP($C3602,Baux!$A:$K,2,FALSE))</f>
        <v/>
      </c>
      <c r="E3602" t="str">
        <f>IF($C3602="","",VLOOKUP(VLOOKUP($C3602,Baux!$A:$K,3,FALSE),Locataires!$A:$I,2,FALSE))</f>
        <v/>
      </c>
      <c r="F3602" t="str">
        <f>IF($C3602="","",VLOOKUP($C3602,Baux!$A:$K,8,FALSE))</f>
        <v/>
      </c>
      <c r="G3602" s="12" t="str">
        <f>IF(OR($A3602="",$F3602=""),"",DATE(YEAR($A3602),MONTH($A3602),$F3602))</f>
        <v/>
      </c>
      <c r="H3602" s="13" t="str">
        <f>IF($C3602="","",VLOOKUP($C3602,Baux!$A:$K,6,FALSE))</f>
        <v/>
      </c>
      <c r="I3602" s="13" t="str">
        <f>IF($C3602="","",VLOOKUP($C3602,Baux!$A:$K,7,FALSE))</f>
        <v/>
      </c>
      <c r="J3602" s="13" t="str">
        <f>IF($C3602="","",$H3602+$I3602)</f>
        <v/>
      </c>
      <c r="K3602" s="13" t="str">
        <f>IF($C3602="","",SUMIFS(Banque_Transactions!$E:$E,Banque_Transactions!$G:$G,$C3602&amp;"-"&amp;$B3602))</f>
        <v/>
      </c>
      <c r="L3602" s="13" t="str">
        <f>IF($C3602="","",$J3602-$K3602)</f>
        <v/>
      </c>
      <c r="M3602" t="str">
        <f>IF($C3602="","",IF($L3602&lt;=0,"Payé",IF($K3602=0,"Impayé","Partiel")))</f>
        <v/>
      </c>
    </row>
    <row r="3603" spans="1:13" ht="15">
      <c r="A3603" s="17"/>
      <c r="B3603" t="str">
        <f>IF($A3603="","",YEAR($A3603)*100+MONTH($A3603))</f>
        <v/>
      </c>
      <c r="D3603" t="str">
        <f>IF($C3603="","",VLOOKUP($C3603,Baux!$A:$K,2,FALSE))</f>
        <v/>
      </c>
      <c r="E3603" t="str">
        <f>IF($C3603="","",VLOOKUP(VLOOKUP($C3603,Baux!$A:$K,3,FALSE),Locataires!$A:$I,2,FALSE))</f>
        <v/>
      </c>
      <c r="F3603" t="str">
        <f>IF($C3603="","",VLOOKUP($C3603,Baux!$A:$K,8,FALSE))</f>
        <v/>
      </c>
      <c r="G3603" s="12" t="str">
        <f>IF(OR($A3603="",$F3603=""),"",DATE(YEAR($A3603),MONTH($A3603),$F3603))</f>
        <v/>
      </c>
      <c r="H3603" s="13" t="str">
        <f>IF($C3603="","",VLOOKUP($C3603,Baux!$A:$K,6,FALSE))</f>
        <v/>
      </c>
      <c r="I3603" s="13" t="str">
        <f>IF($C3603="","",VLOOKUP($C3603,Baux!$A:$K,7,FALSE))</f>
        <v/>
      </c>
      <c r="J3603" s="13" t="str">
        <f>IF($C3603="","",$H3603+$I3603)</f>
        <v/>
      </c>
      <c r="K3603" s="13" t="str">
        <f>IF($C3603="","",SUMIFS(Banque_Transactions!$E:$E,Banque_Transactions!$G:$G,$C3603&amp;"-"&amp;$B3603))</f>
        <v/>
      </c>
      <c r="L3603" s="13" t="str">
        <f>IF($C3603="","",$J3603-$K3603)</f>
        <v/>
      </c>
      <c r="M3603" t="str">
        <f>IF($C3603="","",IF($L3603&lt;=0,"Payé",IF($K3603=0,"Impayé","Partiel")))</f>
        <v/>
      </c>
    </row>
    <row r="3604" spans="1:13" ht="15">
      <c r="A3604" s="17"/>
      <c r="B3604" t="str">
        <f>IF($A3604="","",YEAR($A3604)*100+MONTH($A3604))</f>
        <v/>
      </c>
      <c r="D3604" t="str">
        <f>IF($C3604="","",VLOOKUP($C3604,Baux!$A:$K,2,FALSE))</f>
        <v/>
      </c>
      <c r="E3604" t="str">
        <f>IF($C3604="","",VLOOKUP(VLOOKUP($C3604,Baux!$A:$K,3,FALSE),Locataires!$A:$I,2,FALSE))</f>
        <v/>
      </c>
      <c r="F3604" t="str">
        <f>IF($C3604="","",VLOOKUP($C3604,Baux!$A:$K,8,FALSE))</f>
        <v/>
      </c>
      <c r="G3604" s="12" t="str">
        <f>IF(OR($A3604="",$F3604=""),"",DATE(YEAR($A3604),MONTH($A3604),$F3604))</f>
        <v/>
      </c>
      <c r="H3604" s="13" t="str">
        <f>IF($C3604="","",VLOOKUP($C3604,Baux!$A:$K,6,FALSE))</f>
        <v/>
      </c>
      <c r="I3604" s="13" t="str">
        <f>IF($C3604="","",VLOOKUP($C3604,Baux!$A:$K,7,FALSE))</f>
        <v/>
      </c>
      <c r="J3604" s="13" t="str">
        <f>IF($C3604="","",$H3604+$I3604)</f>
        <v/>
      </c>
      <c r="K3604" s="13" t="str">
        <f>IF($C3604="","",SUMIFS(Banque_Transactions!$E:$E,Banque_Transactions!$G:$G,$C3604&amp;"-"&amp;$B3604))</f>
        <v/>
      </c>
      <c r="L3604" s="13" t="str">
        <f>IF($C3604="","",$J3604-$K3604)</f>
        <v/>
      </c>
      <c r="M3604" t="str">
        <f>IF($C3604="","",IF($L3604&lt;=0,"Payé",IF($K3604=0,"Impayé","Partiel")))</f>
        <v/>
      </c>
    </row>
    <row r="3605" spans="1:13" ht="15">
      <c r="A3605" s="17"/>
      <c r="B3605" t="str">
        <f>IF($A3605="","",YEAR($A3605)*100+MONTH($A3605))</f>
        <v/>
      </c>
      <c r="D3605" t="str">
        <f>IF($C3605="","",VLOOKUP($C3605,Baux!$A:$K,2,FALSE))</f>
        <v/>
      </c>
      <c r="E3605" t="str">
        <f>IF($C3605="","",VLOOKUP(VLOOKUP($C3605,Baux!$A:$K,3,FALSE),Locataires!$A:$I,2,FALSE))</f>
        <v/>
      </c>
      <c r="F3605" t="str">
        <f>IF($C3605="","",VLOOKUP($C3605,Baux!$A:$K,8,FALSE))</f>
        <v/>
      </c>
      <c r="G3605" s="12" t="str">
        <f>IF(OR($A3605="",$F3605=""),"",DATE(YEAR($A3605),MONTH($A3605),$F3605))</f>
        <v/>
      </c>
      <c r="H3605" s="13" t="str">
        <f>IF($C3605="","",VLOOKUP($C3605,Baux!$A:$K,6,FALSE))</f>
        <v/>
      </c>
      <c r="I3605" s="13" t="str">
        <f>IF($C3605="","",VLOOKUP($C3605,Baux!$A:$K,7,FALSE))</f>
        <v/>
      </c>
      <c r="J3605" s="13" t="str">
        <f>IF($C3605="","",$H3605+$I3605)</f>
        <v/>
      </c>
      <c r="K3605" s="13" t="str">
        <f>IF($C3605="","",SUMIFS(Banque_Transactions!$E:$E,Banque_Transactions!$G:$G,$C3605&amp;"-"&amp;$B3605))</f>
        <v/>
      </c>
      <c r="L3605" s="13" t="str">
        <f>IF($C3605="","",$J3605-$K3605)</f>
        <v/>
      </c>
      <c r="M3605" t="str">
        <f>IF($C3605="","",IF($L3605&lt;=0,"Payé",IF($K3605=0,"Impayé","Partiel")))</f>
        <v/>
      </c>
    </row>
    <row r="3606" spans="1:13" ht="15">
      <c r="A3606" s="17"/>
      <c r="B3606" t="str">
        <f>IF($A3606="","",YEAR($A3606)*100+MONTH($A3606))</f>
        <v/>
      </c>
      <c r="D3606" t="str">
        <f>IF($C3606="","",VLOOKUP($C3606,Baux!$A:$K,2,FALSE))</f>
        <v/>
      </c>
      <c r="E3606" t="str">
        <f>IF($C3606="","",VLOOKUP(VLOOKUP($C3606,Baux!$A:$K,3,FALSE),Locataires!$A:$I,2,FALSE))</f>
        <v/>
      </c>
      <c r="F3606" t="str">
        <f>IF($C3606="","",VLOOKUP($C3606,Baux!$A:$K,8,FALSE))</f>
        <v/>
      </c>
      <c r="G3606" s="12" t="str">
        <f>IF(OR($A3606="",$F3606=""),"",DATE(YEAR($A3606),MONTH($A3606),$F3606))</f>
        <v/>
      </c>
      <c r="H3606" s="13" t="str">
        <f>IF($C3606="","",VLOOKUP($C3606,Baux!$A:$K,6,FALSE))</f>
        <v/>
      </c>
      <c r="I3606" s="13" t="str">
        <f>IF($C3606="","",VLOOKUP($C3606,Baux!$A:$K,7,FALSE))</f>
        <v/>
      </c>
      <c r="J3606" s="13" t="str">
        <f>IF($C3606="","",$H3606+$I3606)</f>
        <v/>
      </c>
      <c r="K3606" s="13" t="str">
        <f>IF($C3606="","",SUMIFS(Banque_Transactions!$E:$E,Banque_Transactions!$G:$G,$C3606&amp;"-"&amp;$B3606))</f>
        <v/>
      </c>
      <c r="L3606" s="13" t="str">
        <f>IF($C3606="","",$J3606-$K3606)</f>
        <v/>
      </c>
      <c r="M3606" t="str">
        <f>IF($C3606="","",IF($L3606&lt;=0,"Payé",IF($K3606=0,"Impayé","Partiel")))</f>
        <v/>
      </c>
    </row>
    <row r="3607" spans="1:13" ht="15">
      <c r="A3607" s="17"/>
      <c r="B3607" t="str">
        <f>IF($A3607="","",YEAR($A3607)*100+MONTH($A3607))</f>
        <v/>
      </c>
      <c r="D3607" t="str">
        <f>IF($C3607="","",VLOOKUP($C3607,Baux!$A:$K,2,FALSE))</f>
        <v/>
      </c>
      <c r="E3607" t="str">
        <f>IF($C3607="","",VLOOKUP(VLOOKUP($C3607,Baux!$A:$K,3,FALSE),Locataires!$A:$I,2,FALSE))</f>
        <v/>
      </c>
      <c r="F3607" t="str">
        <f>IF($C3607="","",VLOOKUP($C3607,Baux!$A:$K,8,FALSE))</f>
        <v/>
      </c>
      <c r="G3607" s="12" t="str">
        <f>IF(OR($A3607="",$F3607=""),"",DATE(YEAR($A3607),MONTH($A3607),$F3607))</f>
        <v/>
      </c>
      <c r="H3607" s="13" t="str">
        <f>IF($C3607="","",VLOOKUP($C3607,Baux!$A:$K,6,FALSE))</f>
        <v/>
      </c>
      <c r="I3607" s="13" t="str">
        <f>IF($C3607="","",VLOOKUP($C3607,Baux!$A:$K,7,FALSE))</f>
        <v/>
      </c>
      <c r="J3607" s="13" t="str">
        <f>IF($C3607="","",$H3607+$I3607)</f>
        <v/>
      </c>
      <c r="K3607" s="13" t="str">
        <f>IF($C3607="","",SUMIFS(Banque_Transactions!$E:$E,Banque_Transactions!$G:$G,$C3607&amp;"-"&amp;$B3607))</f>
        <v/>
      </c>
      <c r="L3607" s="13" t="str">
        <f>IF($C3607="","",$J3607-$K3607)</f>
        <v/>
      </c>
      <c r="M3607" t="str">
        <f>IF($C3607="","",IF($L3607&lt;=0,"Payé",IF($K3607=0,"Impayé","Partiel")))</f>
        <v/>
      </c>
    </row>
    <row r="3608" spans="1:13" ht="15">
      <c r="A3608" s="17"/>
      <c r="B3608" t="str">
        <f>IF($A3608="","",YEAR($A3608)*100+MONTH($A3608))</f>
        <v/>
      </c>
      <c r="D3608" t="str">
        <f>IF($C3608="","",VLOOKUP($C3608,Baux!$A:$K,2,FALSE))</f>
        <v/>
      </c>
      <c r="E3608" t="str">
        <f>IF($C3608="","",VLOOKUP(VLOOKUP($C3608,Baux!$A:$K,3,FALSE),Locataires!$A:$I,2,FALSE))</f>
        <v/>
      </c>
      <c r="F3608" t="str">
        <f>IF($C3608="","",VLOOKUP($C3608,Baux!$A:$K,8,FALSE))</f>
        <v/>
      </c>
      <c r="G3608" s="12" t="str">
        <f>IF(OR($A3608="",$F3608=""),"",DATE(YEAR($A3608),MONTH($A3608),$F3608))</f>
        <v/>
      </c>
      <c r="H3608" s="13" t="str">
        <f>IF($C3608="","",VLOOKUP($C3608,Baux!$A:$K,6,FALSE))</f>
        <v/>
      </c>
      <c r="I3608" s="13" t="str">
        <f>IF($C3608="","",VLOOKUP($C3608,Baux!$A:$K,7,FALSE))</f>
        <v/>
      </c>
      <c r="J3608" s="13" t="str">
        <f>IF($C3608="","",$H3608+$I3608)</f>
        <v/>
      </c>
      <c r="K3608" s="13" t="str">
        <f>IF($C3608="","",SUMIFS(Banque_Transactions!$E:$E,Banque_Transactions!$G:$G,$C3608&amp;"-"&amp;$B3608))</f>
        <v/>
      </c>
      <c r="L3608" s="13" t="str">
        <f>IF($C3608="","",$J3608-$K3608)</f>
        <v/>
      </c>
      <c r="M3608" t="str">
        <f>IF($C3608="","",IF($L3608&lt;=0,"Payé",IF($K3608=0,"Impayé","Partiel")))</f>
        <v/>
      </c>
    </row>
    <row r="3609" spans="1:13" ht="15">
      <c r="A3609" s="17"/>
      <c r="B3609" t="str">
        <f>IF($A3609="","",YEAR($A3609)*100+MONTH($A3609))</f>
        <v/>
      </c>
      <c r="D3609" t="str">
        <f>IF($C3609="","",VLOOKUP($C3609,Baux!$A:$K,2,FALSE))</f>
        <v/>
      </c>
      <c r="E3609" t="str">
        <f>IF($C3609="","",VLOOKUP(VLOOKUP($C3609,Baux!$A:$K,3,FALSE),Locataires!$A:$I,2,FALSE))</f>
        <v/>
      </c>
      <c r="F3609" t="str">
        <f>IF($C3609="","",VLOOKUP($C3609,Baux!$A:$K,8,FALSE))</f>
        <v/>
      </c>
      <c r="G3609" s="12" t="str">
        <f>IF(OR($A3609="",$F3609=""),"",DATE(YEAR($A3609),MONTH($A3609),$F3609))</f>
        <v/>
      </c>
      <c r="H3609" s="13" t="str">
        <f>IF($C3609="","",VLOOKUP($C3609,Baux!$A:$K,6,FALSE))</f>
        <v/>
      </c>
      <c r="I3609" s="13" t="str">
        <f>IF($C3609="","",VLOOKUP($C3609,Baux!$A:$K,7,FALSE))</f>
        <v/>
      </c>
      <c r="J3609" s="13" t="str">
        <f>IF($C3609="","",$H3609+$I3609)</f>
        <v/>
      </c>
      <c r="K3609" s="13" t="str">
        <f>IF($C3609="","",SUMIFS(Banque_Transactions!$E:$E,Banque_Transactions!$G:$G,$C3609&amp;"-"&amp;$B3609))</f>
        <v/>
      </c>
      <c r="L3609" s="13" t="str">
        <f>IF($C3609="","",$J3609-$K3609)</f>
        <v/>
      </c>
      <c r="M3609" t="str">
        <f>IF($C3609="","",IF($L3609&lt;=0,"Payé",IF($K3609=0,"Impayé","Partiel")))</f>
        <v/>
      </c>
    </row>
    <row r="3610" spans="1:13" ht="15">
      <c r="A3610" s="17"/>
      <c r="B3610" t="str">
        <f>IF($A3610="","",YEAR($A3610)*100+MONTH($A3610))</f>
        <v/>
      </c>
      <c r="D3610" t="str">
        <f>IF($C3610="","",VLOOKUP($C3610,Baux!$A:$K,2,FALSE))</f>
        <v/>
      </c>
      <c r="E3610" t="str">
        <f>IF($C3610="","",VLOOKUP(VLOOKUP($C3610,Baux!$A:$K,3,FALSE),Locataires!$A:$I,2,FALSE))</f>
        <v/>
      </c>
      <c r="F3610" t="str">
        <f>IF($C3610="","",VLOOKUP($C3610,Baux!$A:$K,8,FALSE))</f>
        <v/>
      </c>
      <c r="G3610" s="12" t="str">
        <f>IF(OR($A3610="",$F3610=""),"",DATE(YEAR($A3610),MONTH($A3610),$F3610))</f>
        <v/>
      </c>
      <c r="H3610" s="13" t="str">
        <f>IF($C3610="","",VLOOKUP($C3610,Baux!$A:$K,6,FALSE))</f>
        <v/>
      </c>
      <c r="I3610" s="13" t="str">
        <f>IF($C3610="","",VLOOKUP($C3610,Baux!$A:$K,7,FALSE))</f>
        <v/>
      </c>
      <c r="J3610" s="13" t="str">
        <f>IF($C3610="","",$H3610+$I3610)</f>
        <v/>
      </c>
      <c r="K3610" s="13" t="str">
        <f>IF($C3610="","",SUMIFS(Banque_Transactions!$E:$E,Banque_Transactions!$G:$G,$C3610&amp;"-"&amp;$B3610))</f>
        <v/>
      </c>
      <c r="L3610" s="13" t="str">
        <f>IF($C3610="","",$J3610-$K3610)</f>
        <v/>
      </c>
      <c r="M3610" t="str">
        <f>IF($C3610="","",IF($L3610&lt;=0,"Payé",IF($K3610=0,"Impayé","Partiel")))</f>
        <v/>
      </c>
    </row>
    <row r="3611" spans="1:13" ht="15">
      <c r="A3611" s="17"/>
      <c r="B3611" t="str">
        <f>IF($A3611="","",YEAR($A3611)*100+MONTH($A3611))</f>
        <v/>
      </c>
      <c r="D3611" t="str">
        <f>IF($C3611="","",VLOOKUP($C3611,Baux!$A:$K,2,FALSE))</f>
        <v/>
      </c>
      <c r="E3611" t="str">
        <f>IF($C3611="","",VLOOKUP(VLOOKUP($C3611,Baux!$A:$K,3,FALSE),Locataires!$A:$I,2,FALSE))</f>
        <v/>
      </c>
      <c r="F3611" t="str">
        <f>IF($C3611="","",VLOOKUP($C3611,Baux!$A:$K,8,FALSE))</f>
        <v/>
      </c>
      <c r="G3611" s="12" t="str">
        <f>IF(OR($A3611="",$F3611=""),"",DATE(YEAR($A3611),MONTH($A3611),$F3611))</f>
        <v/>
      </c>
      <c r="H3611" s="13" t="str">
        <f>IF($C3611="","",VLOOKUP($C3611,Baux!$A:$K,6,FALSE))</f>
        <v/>
      </c>
      <c r="I3611" s="13" t="str">
        <f>IF($C3611="","",VLOOKUP($C3611,Baux!$A:$K,7,FALSE))</f>
        <v/>
      </c>
      <c r="J3611" s="13" t="str">
        <f>IF($C3611="","",$H3611+$I3611)</f>
        <v/>
      </c>
      <c r="K3611" s="13" t="str">
        <f>IF($C3611="","",SUMIFS(Banque_Transactions!$E:$E,Banque_Transactions!$G:$G,$C3611&amp;"-"&amp;$B3611))</f>
        <v/>
      </c>
      <c r="L3611" s="13" t="str">
        <f>IF($C3611="","",$J3611-$K3611)</f>
        <v/>
      </c>
      <c r="M3611" t="str">
        <f>IF($C3611="","",IF($L3611&lt;=0,"Payé",IF($K3611=0,"Impayé","Partiel")))</f>
        <v/>
      </c>
    </row>
    <row r="3612" spans="1:13" ht="15">
      <c r="A3612" s="17"/>
      <c r="B3612" t="str">
        <f>IF($A3612="","",YEAR($A3612)*100+MONTH($A3612))</f>
        <v/>
      </c>
      <c r="D3612" t="str">
        <f>IF($C3612="","",VLOOKUP($C3612,Baux!$A:$K,2,FALSE))</f>
        <v/>
      </c>
      <c r="E3612" t="str">
        <f>IF($C3612="","",VLOOKUP(VLOOKUP($C3612,Baux!$A:$K,3,FALSE),Locataires!$A:$I,2,FALSE))</f>
        <v/>
      </c>
      <c r="F3612" t="str">
        <f>IF($C3612="","",VLOOKUP($C3612,Baux!$A:$K,8,FALSE))</f>
        <v/>
      </c>
      <c r="G3612" s="12" t="str">
        <f>IF(OR($A3612="",$F3612=""),"",DATE(YEAR($A3612),MONTH($A3612),$F3612))</f>
        <v/>
      </c>
      <c r="H3612" s="13" t="str">
        <f>IF($C3612="","",VLOOKUP($C3612,Baux!$A:$K,6,FALSE))</f>
        <v/>
      </c>
      <c r="I3612" s="13" t="str">
        <f>IF($C3612="","",VLOOKUP($C3612,Baux!$A:$K,7,FALSE))</f>
        <v/>
      </c>
      <c r="J3612" s="13" t="str">
        <f>IF($C3612="","",$H3612+$I3612)</f>
        <v/>
      </c>
      <c r="K3612" s="13" t="str">
        <f>IF($C3612="","",SUMIFS(Banque_Transactions!$E:$E,Banque_Transactions!$G:$G,$C3612&amp;"-"&amp;$B3612))</f>
        <v/>
      </c>
      <c r="L3612" s="13" t="str">
        <f>IF($C3612="","",$J3612-$K3612)</f>
        <v/>
      </c>
      <c r="M3612" t="str">
        <f>IF($C3612="","",IF($L3612&lt;=0,"Payé",IF($K3612=0,"Impayé","Partiel")))</f>
        <v/>
      </c>
    </row>
    <row r="3613" spans="1:13" ht="15">
      <c r="A3613" s="17"/>
      <c r="B3613" t="str">
        <f>IF($A3613="","",YEAR($A3613)*100+MONTH($A3613))</f>
        <v/>
      </c>
      <c r="D3613" t="str">
        <f>IF($C3613="","",VLOOKUP($C3613,Baux!$A:$K,2,FALSE))</f>
        <v/>
      </c>
      <c r="E3613" t="str">
        <f>IF($C3613="","",VLOOKUP(VLOOKUP($C3613,Baux!$A:$K,3,FALSE),Locataires!$A:$I,2,FALSE))</f>
        <v/>
      </c>
      <c r="F3613" t="str">
        <f>IF($C3613="","",VLOOKUP($C3613,Baux!$A:$K,8,FALSE))</f>
        <v/>
      </c>
      <c r="G3613" s="12" t="str">
        <f>IF(OR($A3613="",$F3613=""),"",DATE(YEAR($A3613),MONTH($A3613),$F3613))</f>
        <v/>
      </c>
      <c r="H3613" s="13" t="str">
        <f>IF($C3613="","",VLOOKUP($C3613,Baux!$A:$K,6,FALSE))</f>
        <v/>
      </c>
      <c r="I3613" s="13" t="str">
        <f>IF($C3613="","",VLOOKUP($C3613,Baux!$A:$K,7,FALSE))</f>
        <v/>
      </c>
      <c r="J3613" s="13" t="str">
        <f>IF($C3613="","",$H3613+$I3613)</f>
        <v/>
      </c>
      <c r="K3613" s="13" t="str">
        <f>IF($C3613="","",SUMIFS(Banque_Transactions!$E:$E,Banque_Transactions!$G:$G,$C3613&amp;"-"&amp;$B3613))</f>
        <v/>
      </c>
      <c r="L3613" s="13" t="str">
        <f>IF($C3613="","",$J3613-$K3613)</f>
        <v/>
      </c>
      <c r="M3613" t="str">
        <f>IF($C3613="","",IF($L3613&lt;=0,"Payé",IF($K3613=0,"Impayé","Partiel")))</f>
        <v/>
      </c>
    </row>
    <row r="3614" spans="1:13" ht="15">
      <c r="A3614" s="17"/>
      <c r="B3614" t="str">
        <f>IF($A3614="","",YEAR($A3614)*100+MONTH($A3614))</f>
        <v/>
      </c>
      <c r="D3614" t="str">
        <f>IF($C3614="","",VLOOKUP($C3614,Baux!$A:$K,2,FALSE))</f>
        <v/>
      </c>
      <c r="E3614" t="str">
        <f>IF($C3614="","",VLOOKUP(VLOOKUP($C3614,Baux!$A:$K,3,FALSE),Locataires!$A:$I,2,FALSE))</f>
        <v/>
      </c>
      <c r="F3614" t="str">
        <f>IF($C3614="","",VLOOKUP($C3614,Baux!$A:$K,8,FALSE))</f>
        <v/>
      </c>
      <c r="G3614" s="12" t="str">
        <f>IF(OR($A3614="",$F3614=""),"",DATE(YEAR($A3614),MONTH($A3614),$F3614))</f>
        <v/>
      </c>
      <c r="H3614" s="13" t="str">
        <f>IF($C3614="","",VLOOKUP($C3614,Baux!$A:$K,6,FALSE))</f>
        <v/>
      </c>
      <c r="I3614" s="13" t="str">
        <f>IF($C3614="","",VLOOKUP($C3614,Baux!$A:$K,7,FALSE))</f>
        <v/>
      </c>
      <c r="J3614" s="13" t="str">
        <f>IF($C3614="","",$H3614+$I3614)</f>
        <v/>
      </c>
      <c r="K3614" s="13" t="str">
        <f>IF($C3614="","",SUMIFS(Banque_Transactions!$E:$E,Banque_Transactions!$G:$G,$C3614&amp;"-"&amp;$B3614))</f>
        <v/>
      </c>
      <c r="L3614" s="13" t="str">
        <f>IF($C3614="","",$J3614-$K3614)</f>
        <v/>
      </c>
      <c r="M3614" t="str">
        <f>IF($C3614="","",IF($L3614&lt;=0,"Payé",IF($K3614=0,"Impayé","Partiel")))</f>
        <v/>
      </c>
    </row>
    <row r="3615" spans="1:13" ht="15">
      <c r="A3615" s="17"/>
      <c r="B3615" t="str">
        <f>IF($A3615="","",YEAR($A3615)*100+MONTH($A3615))</f>
        <v/>
      </c>
      <c r="D3615" t="str">
        <f>IF($C3615="","",VLOOKUP($C3615,Baux!$A:$K,2,FALSE))</f>
        <v/>
      </c>
      <c r="E3615" t="str">
        <f>IF($C3615="","",VLOOKUP(VLOOKUP($C3615,Baux!$A:$K,3,FALSE),Locataires!$A:$I,2,FALSE))</f>
        <v/>
      </c>
      <c r="F3615" t="str">
        <f>IF($C3615="","",VLOOKUP($C3615,Baux!$A:$K,8,FALSE))</f>
        <v/>
      </c>
      <c r="G3615" s="12" t="str">
        <f>IF(OR($A3615="",$F3615=""),"",DATE(YEAR($A3615),MONTH($A3615),$F3615))</f>
        <v/>
      </c>
      <c r="H3615" s="13" t="str">
        <f>IF($C3615="","",VLOOKUP($C3615,Baux!$A:$K,6,FALSE))</f>
        <v/>
      </c>
      <c r="I3615" s="13" t="str">
        <f>IF($C3615="","",VLOOKUP($C3615,Baux!$A:$K,7,FALSE))</f>
        <v/>
      </c>
      <c r="J3615" s="13" t="str">
        <f>IF($C3615="","",$H3615+$I3615)</f>
        <v/>
      </c>
      <c r="K3615" s="13" t="str">
        <f>IF($C3615="","",SUMIFS(Banque_Transactions!$E:$E,Banque_Transactions!$G:$G,$C3615&amp;"-"&amp;$B3615))</f>
        <v/>
      </c>
      <c r="L3615" s="13" t="str">
        <f>IF($C3615="","",$J3615-$K3615)</f>
        <v/>
      </c>
      <c r="M3615" t="str">
        <f>IF($C3615="","",IF($L3615&lt;=0,"Payé",IF($K3615=0,"Impayé","Partiel")))</f>
        <v/>
      </c>
    </row>
    <row r="3616" spans="1:13" ht="15">
      <c r="A3616" s="17"/>
      <c r="B3616" t="str">
        <f>IF($A3616="","",YEAR($A3616)*100+MONTH($A3616))</f>
        <v/>
      </c>
      <c r="D3616" t="str">
        <f>IF($C3616="","",VLOOKUP($C3616,Baux!$A:$K,2,FALSE))</f>
        <v/>
      </c>
      <c r="E3616" t="str">
        <f>IF($C3616="","",VLOOKUP(VLOOKUP($C3616,Baux!$A:$K,3,FALSE),Locataires!$A:$I,2,FALSE))</f>
        <v/>
      </c>
      <c r="F3616" t="str">
        <f>IF($C3616="","",VLOOKUP($C3616,Baux!$A:$K,8,FALSE))</f>
        <v/>
      </c>
      <c r="G3616" s="12" t="str">
        <f>IF(OR($A3616="",$F3616=""),"",DATE(YEAR($A3616),MONTH($A3616),$F3616))</f>
        <v/>
      </c>
      <c r="H3616" s="13" t="str">
        <f>IF($C3616="","",VLOOKUP($C3616,Baux!$A:$K,6,FALSE))</f>
        <v/>
      </c>
      <c r="I3616" s="13" t="str">
        <f>IF($C3616="","",VLOOKUP($C3616,Baux!$A:$K,7,FALSE))</f>
        <v/>
      </c>
      <c r="J3616" s="13" t="str">
        <f>IF($C3616="","",$H3616+$I3616)</f>
        <v/>
      </c>
      <c r="K3616" s="13" t="str">
        <f>IF($C3616="","",SUMIFS(Banque_Transactions!$E:$E,Banque_Transactions!$G:$G,$C3616&amp;"-"&amp;$B3616))</f>
        <v/>
      </c>
      <c r="L3616" s="13" t="str">
        <f>IF($C3616="","",$J3616-$K3616)</f>
        <v/>
      </c>
      <c r="M3616" t="str">
        <f>IF($C3616="","",IF($L3616&lt;=0,"Payé",IF($K3616=0,"Impayé","Partiel")))</f>
        <v/>
      </c>
    </row>
    <row r="3617" spans="1:13" ht="15">
      <c r="A3617" s="17"/>
      <c r="B3617" t="str">
        <f>IF($A3617="","",YEAR($A3617)*100+MONTH($A3617))</f>
        <v/>
      </c>
      <c r="D3617" t="str">
        <f>IF($C3617="","",VLOOKUP($C3617,Baux!$A:$K,2,FALSE))</f>
        <v/>
      </c>
      <c r="E3617" t="str">
        <f>IF($C3617="","",VLOOKUP(VLOOKUP($C3617,Baux!$A:$K,3,FALSE),Locataires!$A:$I,2,FALSE))</f>
        <v/>
      </c>
      <c r="F3617" t="str">
        <f>IF($C3617="","",VLOOKUP($C3617,Baux!$A:$K,8,FALSE))</f>
        <v/>
      </c>
      <c r="G3617" s="12" t="str">
        <f>IF(OR($A3617="",$F3617=""),"",DATE(YEAR($A3617),MONTH($A3617),$F3617))</f>
        <v/>
      </c>
      <c r="H3617" s="13" t="str">
        <f>IF($C3617="","",VLOOKUP($C3617,Baux!$A:$K,6,FALSE))</f>
        <v/>
      </c>
      <c r="I3617" s="13" t="str">
        <f>IF($C3617="","",VLOOKUP($C3617,Baux!$A:$K,7,FALSE))</f>
        <v/>
      </c>
      <c r="J3617" s="13" t="str">
        <f>IF($C3617="","",$H3617+$I3617)</f>
        <v/>
      </c>
      <c r="K3617" s="13" t="str">
        <f>IF($C3617="","",SUMIFS(Banque_Transactions!$E:$E,Banque_Transactions!$G:$G,$C3617&amp;"-"&amp;$B3617))</f>
        <v/>
      </c>
      <c r="L3617" s="13" t="str">
        <f>IF($C3617="","",$J3617-$K3617)</f>
        <v/>
      </c>
      <c r="M3617" t="str">
        <f>IF($C3617="","",IF($L3617&lt;=0,"Payé",IF($K3617=0,"Impayé","Partiel")))</f>
        <v/>
      </c>
    </row>
    <row r="3618" spans="1:13" ht="15">
      <c r="A3618" s="17"/>
      <c r="B3618" t="str">
        <f>IF($A3618="","",YEAR($A3618)*100+MONTH($A3618))</f>
        <v/>
      </c>
      <c r="D3618" t="str">
        <f>IF($C3618="","",VLOOKUP($C3618,Baux!$A:$K,2,FALSE))</f>
        <v/>
      </c>
      <c r="E3618" t="str">
        <f>IF($C3618="","",VLOOKUP(VLOOKUP($C3618,Baux!$A:$K,3,FALSE),Locataires!$A:$I,2,FALSE))</f>
        <v/>
      </c>
      <c r="F3618" t="str">
        <f>IF($C3618="","",VLOOKUP($C3618,Baux!$A:$K,8,FALSE))</f>
        <v/>
      </c>
      <c r="G3618" s="12" t="str">
        <f>IF(OR($A3618="",$F3618=""),"",DATE(YEAR($A3618),MONTH($A3618),$F3618))</f>
        <v/>
      </c>
      <c r="H3618" s="13" t="str">
        <f>IF($C3618="","",VLOOKUP($C3618,Baux!$A:$K,6,FALSE))</f>
        <v/>
      </c>
      <c r="I3618" s="13" t="str">
        <f>IF($C3618="","",VLOOKUP($C3618,Baux!$A:$K,7,FALSE))</f>
        <v/>
      </c>
      <c r="J3618" s="13" t="str">
        <f>IF($C3618="","",$H3618+$I3618)</f>
        <v/>
      </c>
      <c r="K3618" s="13" t="str">
        <f>IF($C3618="","",SUMIFS(Banque_Transactions!$E:$E,Banque_Transactions!$G:$G,$C3618&amp;"-"&amp;$B3618))</f>
        <v/>
      </c>
      <c r="L3618" s="13" t="str">
        <f>IF($C3618="","",$J3618-$K3618)</f>
        <v/>
      </c>
      <c r="M3618" t="str">
        <f>IF($C3618="","",IF($L3618&lt;=0,"Payé",IF($K3618=0,"Impayé","Partiel")))</f>
        <v/>
      </c>
    </row>
    <row r="3619" spans="1:13" ht="15">
      <c r="A3619" s="17"/>
      <c r="B3619" t="str">
        <f>IF($A3619="","",YEAR($A3619)*100+MONTH($A3619))</f>
        <v/>
      </c>
      <c r="D3619" t="str">
        <f>IF($C3619="","",VLOOKUP($C3619,Baux!$A:$K,2,FALSE))</f>
        <v/>
      </c>
      <c r="E3619" t="str">
        <f>IF($C3619="","",VLOOKUP(VLOOKUP($C3619,Baux!$A:$K,3,FALSE),Locataires!$A:$I,2,FALSE))</f>
        <v/>
      </c>
      <c r="F3619" t="str">
        <f>IF($C3619="","",VLOOKUP($C3619,Baux!$A:$K,8,FALSE))</f>
        <v/>
      </c>
      <c r="G3619" s="12" t="str">
        <f>IF(OR($A3619="",$F3619=""),"",DATE(YEAR($A3619),MONTH($A3619),$F3619))</f>
        <v/>
      </c>
      <c r="H3619" s="13" t="str">
        <f>IF($C3619="","",VLOOKUP($C3619,Baux!$A:$K,6,FALSE))</f>
        <v/>
      </c>
      <c r="I3619" s="13" t="str">
        <f>IF($C3619="","",VLOOKUP($C3619,Baux!$A:$K,7,FALSE))</f>
        <v/>
      </c>
      <c r="J3619" s="13" t="str">
        <f>IF($C3619="","",$H3619+$I3619)</f>
        <v/>
      </c>
      <c r="K3619" s="13" t="str">
        <f>IF($C3619="","",SUMIFS(Banque_Transactions!$E:$E,Banque_Transactions!$G:$G,$C3619&amp;"-"&amp;$B3619))</f>
        <v/>
      </c>
      <c r="L3619" s="13" t="str">
        <f>IF($C3619="","",$J3619-$K3619)</f>
        <v/>
      </c>
      <c r="M3619" t="str">
        <f>IF($C3619="","",IF($L3619&lt;=0,"Payé",IF($K3619=0,"Impayé","Partiel")))</f>
        <v/>
      </c>
    </row>
    <row r="3620" spans="1:13" ht="15">
      <c r="A3620" s="17"/>
      <c r="B3620" t="str">
        <f>IF($A3620="","",YEAR($A3620)*100+MONTH($A3620))</f>
        <v/>
      </c>
      <c r="D3620" t="str">
        <f>IF($C3620="","",VLOOKUP($C3620,Baux!$A:$K,2,FALSE))</f>
        <v/>
      </c>
      <c r="E3620" t="str">
        <f>IF($C3620="","",VLOOKUP(VLOOKUP($C3620,Baux!$A:$K,3,FALSE),Locataires!$A:$I,2,FALSE))</f>
        <v/>
      </c>
      <c r="F3620" t="str">
        <f>IF($C3620="","",VLOOKUP($C3620,Baux!$A:$K,8,FALSE))</f>
        <v/>
      </c>
      <c r="G3620" s="12" t="str">
        <f>IF(OR($A3620="",$F3620=""),"",DATE(YEAR($A3620),MONTH($A3620),$F3620))</f>
        <v/>
      </c>
      <c r="H3620" s="13" t="str">
        <f>IF($C3620="","",VLOOKUP($C3620,Baux!$A:$K,6,FALSE))</f>
        <v/>
      </c>
      <c r="I3620" s="13" t="str">
        <f>IF($C3620="","",VLOOKUP($C3620,Baux!$A:$K,7,FALSE))</f>
        <v/>
      </c>
      <c r="J3620" s="13" t="str">
        <f>IF($C3620="","",$H3620+$I3620)</f>
        <v/>
      </c>
      <c r="K3620" s="13" t="str">
        <f>IF($C3620="","",SUMIFS(Banque_Transactions!$E:$E,Banque_Transactions!$G:$G,$C3620&amp;"-"&amp;$B3620))</f>
        <v/>
      </c>
      <c r="L3620" s="13" t="str">
        <f>IF($C3620="","",$J3620-$K3620)</f>
        <v/>
      </c>
      <c r="M3620" t="str">
        <f>IF($C3620="","",IF($L3620&lt;=0,"Payé",IF($K3620=0,"Impayé","Partiel")))</f>
        <v/>
      </c>
    </row>
    <row r="3621" spans="1:13" ht="15">
      <c r="A3621" s="17"/>
      <c r="B3621" t="str">
        <f>IF($A3621="","",YEAR($A3621)*100+MONTH($A3621))</f>
        <v/>
      </c>
      <c r="D3621" t="str">
        <f>IF($C3621="","",VLOOKUP($C3621,Baux!$A:$K,2,FALSE))</f>
        <v/>
      </c>
      <c r="E3621" t="str">
        <f>IF($C3621="","",VLOOKUP(VLOOKUP($C3621,Baux!$A:$K,3,FALSE),Locataires!$A:$I,2,FALSE))</f>
        <v/>
      </c>
      <c r="F3621" t="str">
        <f>IF($C3621="","",VLOOKUP($C3621,Baux!$A:$K,8,FALSE))</f>
        <v/>
      </c>
      <c r="G3621" s="12" t="str">
        <f>IF(OR($A3621="",$F3621=""),"",DATE(YEAR($A3621),MONTH($A3621),$F3621))</f>
        <v/>
      </c>
      <c r="H3621" s="13" t="str">
        <f>IF($C3621="","",VLOOKUP($C3621,Baux!$A:$K,6,FALSE))</f>
        <v/>
      </c>
      <c r="I3621" s="13" t="str">
        <f>IF($C3621="","",VLOOKUP($C3621,Baux!$A:$K,7,FALSE))</f>
        <v/>
      </c>
      <c r="J3621" s="13" t="str">
        <f>IF($C3621="","",$H3621+$I3621)</f>
        <v/>
      </c>
      <c r="K3621" s="13" t="str">
        <f>IF($C3621="","",SUMIFS(Banque_Transactions!$E:$E,Banque_Transactions!$G:$G,$C3621&amp;"-"&amp;$B3621))</f>
        <v/>
      </c>
      <c r="L3621" s="13" t="str">
        <f>IF($C3621="","",$J3621-$K3621)</f>
        <v/>
      </c>
      <c r="M3621" t="str">
        <f>IF($C3621="","",IF($L3621&lt;=0,"Payé",IF($K3621=0,"Impayé","Partiel")))</f>
        <v/>
      </c>
    </row>
    <row r="3622" spans="1:13" ht="15">
      <c r="A3622" s="17"/>
      <c r="B3622" t="str">
        <f>IF($A3622="","",YEAR($A3622)*100+MONTH($A3622))</f>
        <v/>
      </c>
      <c r="D3622" t="str">
        <f>IF($C3622="","",VLOOKUP($C3622,Baux!$A:$K,2,FALSE))</f>
        <v/>
      </c>
      <c r="E3622" t="str">
        <f>IF($C3622="","",VLOOKUP(VLOOKUP($C3622,Baux!$A:$K,3,FALSE),Locataires!$A:$I,2,FALSE))</f>
        <v/>
      </c>
      <c r="F3622" t="str">
        <f>IF($C3622="","",VLOOKUP($C3622,Baux!$A:$K,8,FALSE))</f>
        <v/>
      </c>
      <c r="G3622" s="12" t="str">
        <f>IF(OR($A3622="",$F3622=""),"",DATE(YEAR($A3622),MONTH($A3622),$F3622))</f>
        <v/>
      </c>
      <c r="H3622" s="13" t="str">
        <f>IF($C3622="","",VLOOKUP($C3622,Baux!$A:$K,6,FALSE))</f>
        <v/>
      </c>
      <c r="I3622" s="13" t="str">
        <f>IF($C3622="","",VLOOKUP($C3622,Baux!$A:$K,7,FALSE))</f>
        <v/>
      </c>
      <c r="J3622" s="13" t="str">
        <f>IF($C3622="","",$H3622+$I3622)</f>
        <v/>
      </c>
      <c r="K3622" s="13" t="str">
        <f>IF($C3622="","",SUMIFS(Banque_Transactions!$E:$E,Banque_Transactions!$G:$G,$C3622&amp;"-"&amp;$B3622))</f>
        <v/>
      </c>
      <c r="L3622" s="13" t="str">
        <f>IF($C3622="","",$J3622-$K3622)</f>
        <v/>
      </c>
      <c r="M3622" t="str">
        <f>IF($C3622="","",IF($L3622&lt;=0,"Payé",IF($K3622=0,"Impayé","Partiel")))</f>
        <v/>
      </c>
    </row>
    <row r="3623" spans="1:13" ht="15">
      <c r="A3623" s="17"/>
      <c r="B3623" t="str">
        <f>IF($A3623="","",YEAR($A3623)*100+MONTH($A3623))</f>
        <v/>
      </c>
      <c r="D3623" t="str">
        <f>IF($C3623="","",VLOOKUP($C3623,Baux!$A:$K,2,FALSE))</f>
        <v/>
      </c>
      <c r="E3623" t="str">
        <f>IF($C3623="","",VLOOKUP(VLOOKUP($C3623,Baux!$A:$K,3,FALSE),Locataires!$A:$I,2,FALSE))</f>
        <v/>
      </c>
      <c r="F3623" t="str">
        <f>IF($C3623="","",VLOOKUP($C3623,Baux!$A:$K,8,FALSE))</f>
        <v/>
      </c>
      <c r="G3623" s="12" t="str">
        <f>IF(OR($A3623="",$F3623=""),"",DATE(YEAR($A3623),MONTH($A3623),$F3623))</f>
        <v/>
      </c>
      <c r="H3623" s="13" t="str">
        <f>IF($C3623="","",VLOOKUP($C3623,Baux!$A:$K,6,FALSE))</f>
        <v/>
      </c>
      <c r="I3623" s="13" t="str">
        <f>IF($C3623="","",VLOOKUP($C3623,Baux!$A:$K,7,FALSE))</f>
        <v/>
      </c>
      <c r="J3623" s="13" t="str">
        <f>IF($C3623="","",$H3623+$I3623)</f>
        <v/>
      </c>
      <c r="K3623" s="13" t="str">
        <f>IF($C3623="","",SUMIFS(Banque_Transactions!$E:$E,Banque_Transactions!$G:$G,$C3623&amp;"-"&amp;$B3623))</f>
        <v/>
      </c>
      <c r="L3623" s="13" t="str">
        <f>IF($C3623="","",$J3623-$K3623)</f>
        <v/>
      </c>
      <c r="M3623" t="str">
        <f>IF($C3623="","",IF($L3623&lt;=0,"Payé",IF($K3623=0,"Impayé","Partiel")))</f>
        <v/>
      </c>
    </row>
    <row r="3624" spans="1:13" ht="15">
      <c r="A3624" s="17"/>
      <c r="B3624" t="str">
        <f>IF($A3624="","",YEAR($A3624)*100+MONTH($A3624))</f>
        <v/>
      </c>
      <c r="D3624" t="str">
        <f>IF($C3624="","",VLOOKUP($C3624,Baux!$A:$K,2,FALSE))</f>
        <v/>
      </c>
      <c r="E3624" t="str">
        <f>IF($C3624="","",VLOOKUP(VLOOKUP($C3624,Baux!$A:$K,3,FALSE),Locataires!$A:$I,2,FALSE))</f>
        <v/>
      </c>
      <c r="F3624" t="str">
        <f>IF($C3624="","",VLOOKUP($C3624,Baux!$A:$K,8,FALSE))</f>
        <v/>
      </c>
      <c r="G3624" s="12" t="str">
        <f>IF(OR($A3624="",$F3624=""),"",DATE(YEAR($A3624),MONTH($A3624),$F3624))</f>
        <v/>
      </c>
      <c r="H3624" s="13" t="str">
        <f>IF($C3624="","",VLOOKUP($C3624,Baux!$A:$K,6,FALSE))</f>
        <v/>
      </c>
      <c r="I3624" s="13" t="str">
        <f>IF($C3624="","",VLOOKUP($C3624,Baux!$A:$K,7,FALSE))</f>
        <v/>
      </c>
      <c r="J3624" s="13" t="str">
        <f>IF($C3624="","",$H3624+$I3624)</f>
        <v/>
      </c>
      <c r="K3624" s="13" t="str">
        <f>IF($C3624="","",SUMIFS(Banque_Transactions!$E:$E,Banque_Transactions!$G:$G,$C3624&amp;"-"&amp;$B3624))</f>
        <v/>
      </c>
      <c r="L3624" s="13" t="str">
        <f>IF($C3624="","",$J3624-$K3624)</f>
        <v/>
      </c>
      <c r="M3624" t="str">
        <f>IF($C3624="","",IF($L3624&lt;=0,"Payé",IF($K3624=0,"Impayé","Partiel")))</f>
        <v/>
      </c>
    </row>
    <row r="3625" spans="1:13" ht="15">
      <c r="A3625" s="17"/>
      <c r="B3625" t="str">
        <f>IF($A3625="","",YEAR($A3625)*100+MONTH($A3625))</f>
        <v/>
      </c>
      <c r="D3625" t="str">
        <f>IF($C3625="","",VLOOKUP($C3625,Baux!$A:$K,2,FALSE))</f>
        <v/>
      </c>
      <c r="E3625" t="str">
        <f>IF($C3625="","",VLOOKUP(VLOOKUP($C3625,Baux!$A:$K,3,FALSE),Locataires!$A:$I,2,FALSE))</f>
        <v/>
      </c>
      <c r="F3625" t="str">
        <f>IF($C3625="","",VLOOKUP($C3625,Baux!$A:$K,8,FALSE))</f>
        <v/>
      </c>
      <c r="G3625" s="12" t="str">
        <f>IF(OR($A3625="",$F3625=""),"",DATE(YEAR($A3625),MONTH($A3625),$F3625))</f>
        <v/>
      </c>
      <c r="H3625" s="13" t="str">
        <f>IF($C3625="","",VLOOKUP($C3625,Baux!$A:$K,6,FALSE))</f>
        <v/>
      </c>
      <c r="I3625" s="13" t="str">
        <f>IF($C3625="","",VLOOKUP($C3625,Baux!$A:$K,7,FALSE))</f>
        <v/>
      </c>
      <c r="J3625" s="13" t="str">
        <f>IF($C3625="","",$H3625+$I3625)</f>
        <v/>
      </c>
      <c r="K3625" s="13" t="str">
        <f>IF($C3625="","",SUMIFS(Banque_Transactions!$E:$E,Banque_Transactions!$G:$G,$C3625&amp;"-"&amp;$B3625))</f>
        <v/>
      </c>
      <c r="L3625" s="13" t="str">
        <f>IF($C3625="","",$J3625-$K3625)</f>
        <v/>
      </c>
      <c r="M3625" t="str">
        <f>IF($C3625="","",IF($L3625&lt;=0,"Payé",IF($K3625=0,"Impayé","Partiel")))</f>
        <v/>
      </c>
    </row>
    <row r="3626" spans="1:13" ht="15">
      <c r="A3626" s="17"/>
      <c r="B3626" t="str">
        <f>IF($A3626="","",YEAR($A3626)*100+MONTH($A3626))</f>
        <v/>
      </c>
      <c r="D3626" t="str">
        <f>IF($C3626="","",VLOOKUP($C3626,Baux!$A:$K,2,FALSE))</f>
        <v/>
      </c>
      <c r="E3626" t="str">
        <f>IF($C3626="","",VLOOKUP(VLOOKUP($C3626,Baux!$A:$K,3,FALSE),Locataires!$A:$I,2,FALSE))</f>
        <v/>
      </c>
      <c r="F3626" t="str">
        <f>IF($C3626="","",VLOOKUP($C3626,Baux!$A:$K,8,FALSE))</f>
        <v/>
      </c>
      <c r="G3626" s="12" t="str">
        <f>IF(OR($A3626="",$F3626=""),"",DATE(YEAR($A3626),MONTH($A3626),$F3626))</f>
        <v/>
      </c>
      <c r="H3626" s="13" t="str">
        <f>IF($C3626="","",VLOOKUP($C3626,Baux!$A:$K,6,FALSE))</f>
        <v/>
      </c>
      <c r="I3626" s="13" t="str">
        <f>IF($C3626="","",VLOOKUP($C3626,Baux!$A:$K,7,FALSE))</f>
        <v/>
      </c>
      <c r="J3626" s="13" t="str">
        <f>IF($C3626="","",$H3626+$I3626)</f>
        <v/>
      </c>
      <c r="K3626" s="13" t="str">
        <f>IF($C3626="","",SUMIFS(Banque_Transactions!$E:$E,Banque_Transactions!$G:$G,$C3626&amp;"-"&amp;$B3626))</f>
        <v/>
      </c>
      <c r="L3626" s="13" t="str">
        <f>IF($C3626="","",$J3626-$K3626)</f>
        <v/>
      </c>
      <c r="M3626" t="str">
        <f>IF($C3626="","",IF($L3626&lt;=0,"Payé",IF($K3626=0,"Impayé","Partiel")))</f>
        <v/>
      </c>
    </row>
    <row r="3627" spans="1:13" ht="15">
      <c r="A3627" s="17"/>
      <c r="B3627" t="str">
        <f>IF($A3627="","",YEAR($A3627)*100+MONTH($A3627))</f>
        <v/>
      </c>
      <c r="D3627" t="str">
        <f>IF($C3627="","",VLOOKUP($C3627,Baux!$A:$K,2,FALSE))</f>
        <v/>
      </c>
      <c r="E3627" t="str">
        <f>IF($C3627="","",VLOOKUP(VLOOKUP($C3627,Baux!$A:$K,3,FALSE),Locataires!$A:$I,2,FALSE))</f>
        <v/>
      </c>
      <c r="F3627" t="str">
        <f>IF($C3627="","",VLOOKUP($C3627,Baux!$A:$K,8,FALSE))</f>
        <v/>
      </c>
      <c r="G3627" s="12" t="str">
        <f>IF(OR($A3627="",$F3627=""),"",DATE(YEAR($A3627),MONTH($A3627),$F3627))</f>
        <v/>
      </c>
      <c r="H3627" s="13" t="str">
        <f>IF($C3627="","",VLOOKUP($C3627,Baux!$A:$K,6,FALSE))</f>
        <v/>
      </c>
      <c r="I3627" s="13" t="str">
        <f>IF($C3627="","",VLOOKUP($C3627,Baux!$A:$K,7,FALSE))</f>
        <v/>
      </c>
      <c r="J3627" s="13" t="str">
        <f>IF($C3627="","",$H3627+$I3627)</f>
        <v/>
      </c>
      <c r="K3627" s="13" t="str">
        <f>IF($C3627="","",SUMIFS(Banque_Transactions!$E:$E,Banque_Transactions!$G:$G,$C3627&amp;"-"&amp;$B3627))</f>
        <v/>
      </c>
      <c r="L3627" s="13" t="str">
        <f>IF($C3627="","",$J3627-$K3627)</f>
        <v/>
      </c>
      <c r="M3627" t="str">
        <f>IF($C3627="","",IF($L3627&lt;=0,"Payé",IF($K3627=0,"Impayé","Partiel")))</f>
        <v/>
      </c>
    </row>
    <row r="3628" spans="1:13" ht="15">
      <c r="A3628" s="17"/>
      <c r="B3628" t="str">
        <f>IF($A3628="","",YEAR($A3628)*100+MONTH($A3628))</f>
        <v/>
      </c>
      <c r="D3628" t="str">
        <f>IF($C3628="","",VLOOKUP($C3628,Baux!$A:$K,2,FALSE))</f>
        <v/>
      </c>
      <c r="E3628" t="str">
        <f>IF($C3628="","",VLOOKUP(VLOOKUP($C3628,Baux!$A:$K,3,FALSE),Locataires!$A:$I,2,FALSE))</f>
        <v/>
      </c>
      <c r="F3628" t="str">
        <f>IF($C3628="","",VLOOKUP($C3628,Baux!$A:$K,8,FALSE))</f>
        <v/>
      </c>
      <c r="G3628" s="12" t="str">
        <f>IF(OR($A3628="",$F3628=""),"",DATE(YEAR($A3628),MONTH($A3628),$F3628))</f>
        <v/>
      </c>
      <c r="H3628" s="13" t="str">
        <f>IF($C3628="","",VLOOKUP($C3628,Baux!$A:$K,6,FALSE))</f>
        <v/>
      </c>
      <c r="I3628" s="13" t="str">
        <f>IF($C3628="","",VLOOKUP($C3628,Baux!$A:$K,7,FALSE))</f>
        <v/>
      </c>
      <c r="J3628" s="13" t="str">
        <f>IF($C3628="","",$H3628+$I3628)</f>
        <v/>
      </c>
      <c r="K3628" s="13" t="str">
        <f>IF($C3628="","",SUMIFS(Banque_Transactions!$E:$E,Banque_Transactions!$G:$G,$C3628&amp;"-"&amp;$B3628))</f>
        <v/>
      </c>
      <c r="L3628" s="13" t="str">
        <f>IF($C3628="","",$J3628-$K3628)</f>
        <v/>
      </c>
      <c r="M3628" t="str">
        <f>IF($C3628="","",IF($L3628&lt;=0,"Payé",IF($K3628=0,"Impayé","Partiel")))</f>
        <v/>
      </c>
    </row>
    <row r="3629" spans="1:13" ht="15">
      <c r="A3629" s="17"/>
      <c r="B3629" t="str">
        <f>IF($A3629="","",YEAR($A3629)*100+MONTH($A3629))</f>
        <v/>
      </c>
      <c r="D3629" t="str">
        <f>IF($C3629="","",VLOOKUP($C3629,Baux!$A:$K,2,FALSE))</f>
        <v/>
      </c>
      <c r="E3629" t="str">
        <f>IF($C3629="","",VLOOKUP(VLOOKUP($C3629,Baux!$A:$K,3,FALSE),Locataires!$A:$I,2,FALSE))</f>
        <v/>
      </c>
      <c r="F3629" t="str">
        <f>IF($C3629="","",VLOOKUP($C3629,Baux!$A:$K,8,FALSE))</f>
        <v/>
      </c>
      <c r="G3629" s="12" t="str">
        <f>IF(OR($A3629="",$F3629=""),"",DATE(YEAR($A3629),MONTH($A3629),$F3629))</f>
        <v/>
      </c>
      <c r="H3629" s="13" t="str">
        <f>IF($C3629="","",VLOOKUP($C3629,Baux!$A:$K,6,FALSE))</f>
        <v/>
      </c>
      <c r="I3629" s="13" t="str">
        <f>IF($C3629="","",VLOOKUP($C3629,Baux!$A:$K,7,FALSE))</f>
        <v/>
      </c>
      <c r="J3629" s="13" t="str">
        <f>IF($C3629="","",$H3629+$I3629)</f>
        <v/>
      </c>
      <c r="K3629" s="13" t="str">
        <f>IF($C3629="","",SUMIFS(Banque_Transactions!$E:$E,Banque_Transactions!$G:$G,$C3629&amp;"-"&amp;$B3629))</f>
        <v/>
      </c>
      <c r="L3629" s="13" t="str">
        <f>IF($C3629="","",$J3629-$K3629)</f>
        <v/>
      </c>
      <c r="M3629" t="str">
        <f>IF($C3629="","",IF($L3629&lt;=0,"Payé",IF($K3629=0,"Impayé","Partiel")))</f>
        <v/>
      </c>
    </row>
    <row r="3630" spans="1:13" ht="15">
      <c r="A3630" s="17"/>
      <c r="B3630" t="str">
        <f>IF($A3630="","",YEAR($A3630)*100+MONTH($A3630))</f>
        <v/>
      </c>
      <c r="D3630" t="str">
        <f>IF($C3630="","",VLOOKUP($C3630,Baux!$A:$K,2,FALSE))</f>
        <v/>
      </c>
      <c r="E3630" t="str">
        <f>IF($C3630="","",VLOOKUP(VLOOKUP($C3630,Baux!$A:$K,3,FALSE),Locataires!$A:$I,2,FALSE))</f>
        <v/>
      </c>
      <c r="F3630" t="str">
        <f>IF($C3630="","",VLOOKUP($C3630,Baux!$A:$K,8,FALSE))</f>
        <v/>
      </c>
      <c r="G3630" s="12" t="str">
        <f>IF(OR($A3630="",$F3630=""),"",DATE(YEAR($A3630),MONTH($A3630),$F3630))</f>
        <v/>
      </c>
      <c r="H3630" s="13" t="str">
        <f>IF($C3630="","",VLOOKUP($C3630,Baux!$A:$K,6,FALSE))</f>
        <v/>
      </c>
      <c r="I3630" s="13" t="str">
        <f>IF($C3630="","",VLOOKUP($C3630,Baux!$A:$K,7,FALSE))</f>
        <v/>
      </c>
      <c r="J3630" s="13" t="str">
        <f>IF($C3630="","",$H3630+$I3630)</f>
        <v/>
      </c>
      <c r="K3630" s="13" t="str">
        <f>IF($C3630="","",SUMIFS(Banque_Transactions!$E:$E,Banque_Transactions!$G:$G,$C3630&amp;"-"&amp;$B3630))</f>
        <v/>
      </c>
      <c r="L3630" s="13" t="str">
        <f>IF($C3630="","",$J3630-$K3630)</f>
        <v/>
      </c>
      <c r="M3630" t="str">
        <f>IF($C3630="","",IF($L3630&lt;=0,"Payé",IF($K3630=0,"Impayé","Partiel")))</f>
        <v/>
      </c>
    </row>
    <row r="3631" spans="1:13" ht="15">
      <c r="A3631" s="17"/>
      <c r="B3631" t="str">
        <f>IF($A3631="","",YEAR($A3631)*100+MONTH($A3631))</f>
        <v/>
      </c>
      <c r="D3631" t="str">
        <f>IF($C3631="","",VLOOKUP($C3631,Baux!$A:$K,2,FALSE))</f>
        <v/>
      </c>
      <c r="E3631" t="str">
        <f>IF($C3631="","",VLOOKUP(VLOOKUP($C3631,Baux!$A:$K,3,FALSE),Locataires!$A:$I,2,FALSE))</f>
        <v/>
      </c>
      <c r="F3631" t="str">
        <f>IF($C3631="","",VLOOKUP($C3631,Baux!$A:$K,8,FALSE))</f>
        <v/>
      </c>
      <c r="G3631" s="12" t="str">
        <f>IF(OR($A3631="",$F3631=""),"",DATE(YEAR($A3631),MONTH($A3631),$F3631))</f>
        <v/>
      </c>
      <c r="H3631" s="13" t="str">
        <f>IF($C3631="","",VLOOKUP($C3631,Baux!$A:$K,6,FALSE))</f>
        <v/>
      </c>
      <c r="I3631" s="13" t="str">
        <f>IF($C3631="","",VLOOKUP($C3631,Baux!$A:$K,7,FALSE))</f>
        <v/>
      </c>
      <c r="J3631" s="13" t="str">
        <f>IF($C3631="","",$H3631+$I3631)</f>
        <v/>
      </c>
      <c r="K3631" s="13" t="str">
        <f>IF($C3631="","",SUMIFS(Banque_Transactions!$E:$E,Banque_Transactions!$G:$G,$C3631&amp;"-"&amp;$B3631))</f>
        <v/>
      </c>
      <c r="L3631" s="13" t="str">
        <f>IF($C3631="","",$J3631-$K3631)</f>
        <v/>
      </c>
      <c r="M3631" t="str">
        <f>IF($C3631="","",IF($L3631&lt;=0,"Payé",IF($K3631=0,"Impayé","Partiel")))</f>
        <v/>
      </c>
    </row>
    <row r="3632" spans="1:13" ht="15">
      <c r="A3632" s="17"/>
      <c r="B3632" t="str">
        <f>IF($A3632="","",YEAR($A3632)*100+MONTH($A3632))</f>
        <v/>
      </c>
      <c r="D3632" t="str">
        <f>IF($C3632="","",VLOOKUP($C3632,Baux!$A:$K,2,FALSE))</f>
        <v/>
      </c>
      <c r="E3632" t="str">
        <f>IF($C3632="","",VLOOKUP(VLOOKUP($C3632,Baux!$A:$K,3,FALSE),Locataires!$A:$I,2,FALSE))</f>
        <v/>
      </c>
      <c r="F3632" t="str">
        <f>IF($C3632="","",VLOOKUP($C3632,Baux!$A:$K,8,FALSE))</f>
        <v/>
      </c>
      <c r="G3632" s="12" t="str">
        <f>IF(OR($A3632="",$F3632=""),"",DATE(YEAR($A3632),MONTH($A3632),$F3632))</f>
        <v/>
      </c>
      <c r="H3632" s="13" t="str">
        <f>IF($C3632="","",VLOOKUP($C3632,Baux!$A:$K,6,FALSE))</f>
        <v/>
      </c>
      <c r="I3632" s="13" t="str">
        <f>IF($C3632="","",VLOOKUP($C3632,Baux!$A:$K,7,FALSE))</f>
        <v/>
      </c>
      <c r="J3632" s="13" t="str">
        <f>IF($C3632="","",$H3632+$I3632)</f>
        <v/>
      </c>
      <c r="K3632" s="13" t="str">
        <f>IF($C3632="","",SUMIFS(Banque_Transactions!$E:$E,Banque_Transactions!$G:$G,$C3632&amp;"-"&amp;$B3632))</f>
        <v/>
      </c>
      <c r="L3632" s="13" t="str">
        <f>IF($C3632="","",$J3632-$K3632)</f>
        <v/>
      </c>
      <c r="M3632" t="str">
        <f>IF($C3632="","",IF($L3632&lt;=0,"Payé",IF($K3632=0,"Impayé","Partiel")))</f>
        <v/>
      </c>
    </row>
    <row r="3633" spans="1:13" ht="15">
      <c r="A3633" s="17"/>
      <c r="B3633" t="str">
        <f>IF($A3633="","",YEAR($A3633)*100+MONTH($A3633))</f>
        <v/>
      </c>
      <c r="D3633" t="str">
        <f>IF($C3633="","",VLOOKUP($C3633,Baux!$A:$K,2,FALSE))</f>
        <v/>
      </c>
      <c r="E3633" t="str">
        <f>IF($C3633="","",VLOOKUP(VLOOKUP($C3633,Baux!$A:$K,3,FALSE),Locataires!$A:$I,2,FALSE))</f>
        <v/>
      </c>
      <c r="F3633" t="str">
        <f>IF($C3633="","",VLOOKUP($C3633,Baux!$A:$K,8,FALSE))</f>
        <v/>
      </c>
      <c r="G3633" s="12" t="str">
        <f>IF(OR($A3633="",$F3633=""),"",DATE(YEAR($A3633),MONTH($A3633),$F3633))</f>
        <v/>
      </c>
      <c r="H3633" s="13" t="str">
        <f>IF($C3633="","",VLOOKUP($C3633,Baux!$A:$K,6,FALSE))</f>
        <v/>
      </c>
      <c r="I3633" s="13" t="str">
        <f>IF($C3633="","",VLOOKUP($C3633,Baux!$A:$K,7,FALSE))</f>
        <v/>
      </c>
      <c r="J3633" s="13" t="str">
        <f>IF($C3633="","",$H3633+$I3633)</f>
        <v/>
      </c>
      <c r="K3633" s="13" t="str">
        <f>IF($C3633="","",SUMIFS(Banque_Transactions!$E:$E,Banque_Transactions!$G:$G,$C3633&amp;"-"&amp;$B3633))</f>
        <v/>
      </c>
      <c r="L3633" s="13" t="str">
        <f>IF($C3633="","",$J3633-$K3633)</f>
        <v/>
      </c>
      <c r="M3633" t="str">
        <f>IF($C3633="","",IF($L3633&lt;=0,"Payé",IF($K3633=0,"Impayé","Partiel")))</f>
        <v/>
      </c>
    </row>
    <row r="3634" spans="1:13" ht="15">
      <c r="A3634" s="17"/>
      <c r="B3634" t="str">
        <f>IF($A3634="","",YEAR($A3634)*100+MONTH($A3634))</f>
        <v/>
      </c>
      <c r="D3634" t="str">
        <f>IF($C3634="","",VLOOKUP($C3634,Baux!$A:$K,2,FALSE))</f>
        <v/>
      </c>
      <c r="E3634" t="str">
        <f>IF($C3634="","",VLOOKUP(VLOOKUP($C3634,Baux!$A:$K,3,FALSE),Locataires!$A:$I,2,FALSE))</f>
        <v/>
      </c>
      <c r="F3634" t="str">
        <f>IF($C3634="","",VLOOKUP($C3634,Baux!$A:$K,8,FALSE))</f>
        <v/>
      </c>
      <c r="G3634" s="12" t="str">
        <f>IF(OR($A3634="",$F3634=""),"",DATE(YEAR($A3634),MONTH($A3634),$F3634))</f>
        <v/>
      </c>
      <c r="H3634" s="13" t="str">
        <f>IF($C3634="","",VLOOKUP($C3634,Baux!$A:$K,6,FALSE))</f>
        <v/>
      </c>
      <c r="I3634" s="13" t="str">
        <f>IF($C3634="","",VLOOKUP($C3634,Baux!$A:$K,7,FALSE))</f>
        <v/>
      </c>
      <c r="J3634" s="13" t="str">
        <f>IF($C3634="","",$H3634+$I3634)</f>
        <v/>
      </c>
      <c r="K3634" s="13" t="str">
        <f>IF($C3634="","",SUMIFS(Banque_Transactions!$E:$E,Banque_Transactions!$G:$G,$C3634&amp;"-"&amp;$B3634))</f>
        <v/>
      </c>
      <c r="L3634" s="13" t="str">
        <f>IF($C3634="","",$J3634-$K3634)</f>
        <v/>
      </c>
      <c r="M3634" t="str">
        <f>IF($C3634="","",IF($L3634&lt;=0,"Payé",IF($K3634=0,"Impayé","Partiel")))</f>
        <v/>
      </c>
    </row>
    <row r="3635" spans="1:13" ht="15">
      <c r="A3635" s="17"/>
      <c r="B3635" t="str">
        <f>IF($A3635="","",YEAR($A3635)*100+MONTH($A3635))</f>
        <v/>
      </c>
      <c r="D3635" t="str">
        <f>IF($C3635="","",VLOOKUP($C3635,Baux!$A:$K,2,FALSE))</f>
        <v/>
      </c>
      <c r="E3635" t="str">
        <f>IF($C3635="","",VLOOKUP(VLOOKUP($C3635,Baux!$A:$K,3,FALSE),Locataires!$A:$I,2,FALSE))</f>
        <v/>
      </c>
      <c r="F3635" t="str">
        <f>IF($C3635="","",VLOOKUP($C3635,Baux!$A:$K,8,FALSE))</f>
        <v/>
      </c>
      <c r="G3635" s="12" t="str">
        <f>IF(OR($A3635="",$F3635=""),"",DATE(YEAR($A3635),MONTH($A3635),$F3635))</f>
        <v/>
      </c>
      <c r="H3635" s="13" t="str">
        <f>IF($C3635="","",VLOOKUP($C3635,Baux!$A:$K,6,FALSE))</f>
        <v/>
      </c>
      <c r="I3635" s="13" t="str">
        <f>IF($C3635="","",VLOOKUP($C3635,Baux!$A:$K,7,FALSE))</f>
        <v/>
      </c>
      <c r="J3635" s="13" t="str">
        <f>IF($C3635="","",$H3635+$I3635)</f>
        <v/>
      </c>
      <c r="K3635" s="13" t="str">
        <f>IF($C3635="","",SUMIFS(Banque_Transactions!$E:$E,Banque_Transactions!$G:$G,$C3635&amp;"-"&amp;$B3635))</f>
        <v/>
      </c>
      <c r="L3635" s="13" t="str">
        <f>IF($C3635="","",$J3635-$K3635)</f>
        <v/>
      </c>
      <c r="M3635" t="str">
        <f>IF($C3635="","",IF($L3635&lt;=0,"Payé",IF($K3635=0,"Impayé","Partiel")))</f>
        <v/>
      </c>
    </row>
    <row r="3636" spans="1:13" ht="15">
      <c r="A3636" s="17"/>
      <c r="B3636" t="str">
        <f>IF($A3636="","",YEAR($A3636)*100+MONTH($A3636))</f>
        <v/>
      </c>
      <c r="D3636" t="str">
        <f>IF($C3636="","",VLOOKUP($C3636,Baux!$A:$K,2,FALSE))</f>
        <v/>
      </c>
      <c r="E3636" t="str">
        <f>IF($C3636="","",VLOOKUP(VLOOKUP($C3636,Baux!$A:$K,3,FALSE),Locataires!$A:$I,2,FALSE))</f>
        <v/>
      </c>
      <c r="F3636" t="str">
        <f>IF($C3636="","",VLOOKUP($C3636,Baux!$A:$K,8,FALSE))</f>
        <v/>
      </c>
      <c r="G3636" s="12" t="str">
        <f>IF(OR($A3636="",$F3636=""),"",DATE(YEAR($A3636),MONTH($A3636),$F3636))</f>
        <v/>
      </c>
      <c r="H3636" s="13" t="str">
        <f>IF($C3636="","",VLOOKUP($C3636,Baux!$A:$K,6,FALSE))</f>
        <v/>
      </c>
      <c r="I3636" s="13" t="str">
        <f>IF($C3636="","",VLOOKUP($C3636,Baux!$A:$K,7,FALSE))</f>
        <v/>
      </c>
      <c r="J3636" s="13" t="str">
        <f>IF($C3636="","",$H3636+$I3636)</f>
        <v/>
      </c>
      <c r="K3636" s="13" t="str">
        <f>IF($C3636="","",SUMIFS(Banque_Transactions!$E:$E,Banque_Transactions!$G:$G,$C3636&amp;"-"&amp;$B3636))</f>
        <v/>
      </c>
      <c r="L3636" s="13" t="str">
        <f>IF($C3636="","",$J3636-$K3636)</f>
        <v/>
      </c>
      <c r="M3636" t="str">
        <f>IF($C3636="","",IF($L3636&lt;=0,"Payé",IF($K3636=0,"Impayé","Partiel")))</f>
        <v/>
      </c>
    </row>
    <row r="3637" spans="1:13" ht="15">
      <c r="A3637" s="17"/>
      <c r="B3637" t="str">
        <f>IF($A3637="","",YEAR($A3637)*100+MONTH($A3637))</f>
        <v/>
      </c>
      <c r="D3637" t="str">
        <f>IF($C3637="","",VLOOKUP($C3637,Baux!$A:$K,2,FALSE))</f>
        <v/>
      </c>
      <c r="E3637" t="str">
        <f>IF($C3637="","",VLOOKUP(VLOOKUP($C3637,Baux!$A:$K,3,FALSE),Locataires!$A:$I,2,FALSE))</f>
        <v/>
      </c>
      <c r="F3637" t="str">
        <f>IF($C3637="","",VLOOKUP($C3637,Baux!$A:$K,8,FALSE))</f>
        <v/>
      </c>
      <c r="G3637" s="12" t="str">
        <f>IF(OR($A3637="",$F3637=""),"",DATE(YEAR($A3637),MONTH($A3637),$F3637))</f>
        <v/>
      </c>
      <c r="H3637" s="13" t="str">
        <f>IF($C3637="","",VLOOKUP($C3637,Baux!$A:$K,6,FALSE))</f>
        <v/>
      </c>
      <c r="I3637" s="13" t="str">
        <f>IF($C3637="","",VLOOKUP($C3637,Baux!$A:$K,7,FALSE))</f>
        <v/>
      </c>
      <c r="J3637" s="13" t="str">
        <f>IF($C3637="","",$H3637+$I3637)</f>
        <v/>
      </c>
      <c r="K3637" s="13" t="str">
        <f>IF($C3637="","",SUMIFS(Banque_Transactions!$E:$E,Banque_Transactions!$G:$G,$C3637&amp;"-"&amp;$B3637))</f>
        <v/>
      </c>
      <c r="L3637" s="13" t="str">
        <f>IF($C3637="","",$J3637-$K3637)</f>
        <v/>
      </c>
      <c r="M3637" t="str">
        <f>IF($C3637="","",IF($L3637&lt;=0,"Payé",IF($K3637=0,"Impayé","Partiel")))</f>
        <v/>
      </c>
    </row>
    <row r="3638" spans="1:13" ht="15">
      <c r="A3638" s="17"/>
      <c r="B3638" t="str">
        <f>IF($A3638="","",YEAR($A3638)*100+MONTH($A3638))</f>
        <v/>
      </c>
      <c r="D3638" t="str">
        <f>IF($C3638="","",VLOOKUP($C3638,Baux!$A:$K,2,FALSE))</f>
        <v/>
      </c>
      <c r="E3638" t="str">
        <f>IF($C3638="","",VLOOKUP(VLOOKUP($C3638,Baux!$A:$K,3,FALSE),Locataires!$A:$I,2,FALSE))</f>
        <v/>
      </c>
      <c r="F3638" t="str">
        <f>IF($C3638="","",VLOOKUP($C3638,Baux!$A:$K,8,FALSE))</f>
        <v/>
      </c>
      <c r="G3638" s="12" t="str">
        <f>IF(OR($A3638="",$F3638=""),"",DATE(YEAR($A3638),MONTH($A3638),$F3638))</f>
        <v/>
      </c>
      <c r="H3638" s="13" t="str">
        <f>IF($C3638="","",VLOOKUP($C3638,Baux!$A:$K,6,FALSE))</f>
        <v/>
      </c>
      <c r="I3638" s="13" t="str">
        <f>IF($C3638="","",VLOOKUP($C3638,Baux!$A:$K,7,FALSE))</f>
        <v/>
      </c>
      <c r="J3638" s="13" t="str">
        <f>IF($C3638="","",$H3638+$I3638)</f>
        <v/>
      </c>
      <c r="K3638" s="13" t="str">
        <f>IF($C3638="","",SUMIFS(Banque_Transactions!$E:$E,Banque_Transactions!$G:$G,$C3638&amp;"-"&amp;$B3638))</f>
        <v/>
      </c>
      <c r="L3638" s="13" t="str">
        <f>IF($C3638="","",$J3638-$K3638)</f>
        <v/>
      </c>
      <c r="M3638" t="str">
        <f>IF($C3638="","",IF($L3638&lt;=0,"Payé",IF($K3638=0,"Impayé","Partiel")))</f>
        <v/>
      </c>
    </row>
    <row r="3639" spans="1:13" ht="15">
      <c r="A3639" s="17"/>
      <c r="B3639" t="str">
        <f>IF($A3639="","",YEAR($A3639)*100+MONTH($A3639))</f>
        <v/>
      </c>
      <c r="D3639" t="str">
        <f>IF($C3639="","",VLOOKUP($C3639,Baux!$A:$K,2,FALSE))</f>
        <v/>
      </c>
      <c r="E3639" t="str">
        <f>IF($C3639="","",VLOOKUP(VLOOKUP($C3639,Baux!$A:$K,3,FALSE),Locataires!$A:$I,2,FALSE))</f>
        <v/>
      </c>
      <c r="F3639" t="str">
        <f>IF($C3639="","",VLOOKUP($C3639,Baux!$A:$K,8,FALSE))</f>
        <v/>
      </c>
      <c r="G3639" s="12" t="str">
        <f>IF(OR($A3639="",$F3639=""),"",DATE(YEAR($A3639),MONTH($A3639),$F3639))</f>
        <v/>
      </c>
      <c r="H3639" s="13" t="str">
        <f>IF($C3639="","",VLOOKUP($C3639,Baux!$A:$K,6,FALSE))</f>
        <v/>
      </c>
      <c r="I3639" s="13" t="str">
        <f>IF($C3639="","",VLOOKUP($C3639,Baux!$A:$K,7,FALSE))</f>
        <v/>
      </c>
      <c r="J3639" s="13" t="str">
        <f>IF($C3639="","",$H3639+$I3639)</f>
        <v/>
      </c>
      <c r="K3639" s="13" t="str">
        <f>IF($C3639="","",SUMIFS(Banque_Transactions!$E:$E,Banque_Transactions!$G:$G,$C3639&amp;"-"&amp;$B3639))</f>
        <v/>
      </c>
      <c r="L3639" s="13" t="str">
        <f>IF($C3639="","",$J3639-$K3639)</f>
        <v/>
      </c>
      <c r="M3639" t="str">
        <f>IF($C3639="","",IF($L3639&lt;=0,"Payé",IF($K3639=0,"Impayé","Partiel")))</f>
        <v/>
      </c>
    </row>
    <row r="3640" spans="1:13" ht="15">
      <c r="A3640" s="17"/>
      <c r="B3640" t="str">
        <f>IF($A3640="","",YEAR($A3640)*100+MONTH($A3640))</f>
        <v/>
      </c>
      <c r="D3640" t="str">
        <f>IF($C3640="","",VLOOKUP($C3640,Baux!$A:$K,2,FALSE))</f>
        <v/>
      </c>
      <c r="E3640" t="str">
        <f>IF($C3640="","",VLOOKUP(VLOOKUP($C3640,Baux!$A:$K,3,FALSE),Locataires!$A:$I,2,FALSE))</f>
        <v/>
      </c>
      <c r="F3640" t="str">
        <f>IF($C3640="","",VLOOKUP($C3640,Baux!$A:$K,8,FALSE))</f>
        <v/>
      </c>
      <c r="G3640" s="12" t="str">
        <f>IF(OR($A3640="",$F3640=""),"",DATE(YEAR($A3640),MONTH($A3640),$F3640))</f>
        <v/>
      </c>
      <c r="H3640" s="13" t="str">
        <f>IF($C3640="","",VLOOKUP($C3640,Baux!$A:$K,6,FALSE))</f>
        <v/>
      </c>
      <c r="I3640" s="13" t="str">
        <f>IF($C3640="","",VLOOKUP($C3640,Baux!$A:$K,7,FALSE))</f>
        <v/>
      </c>
      <c r="J3640" s="13" t="str">
        <f>IF($C3640="","",$H3640+$I3640)</f>
        <v/>
      </c>
      <c r="K3640" s="13" t="str">
        <f>IF($C3640="","",SUMIFS(Banque_Transactions!$E:$E,Banque_Transactions!$G:$G,$C3640&amp;"-"&amp;$B3640))</f>
        <v/>
      </c>
      <c r="L3640" s="13" t="str">
        <f>IF($C3640="","",$J3640-$K3640)</f>
        <v/>
      </c>
      <c r="M3640" t="str">
        <f>IF($C3640="","",IF($L3640&lt;=0,"Payé",IF($K3640=0,"Impayé","Partiel")))</f>
        <v/>
      </c>
    </row>
    <row r="3641" spans="1:13" ht="15">
      <c r="A3641" s="17"/>
      <c r="B3641" t="str">
        <f>IF($A3641="","",YEAR($A3641)*100+MONTH($A3641))</f>
        <v/>
      </c>
      <c r="D3641" t="str">
        <f>IF($C3641="","",VLOOKUP($C3641,Baux!$A:$K,2,FALSE))</f>
        <v/>
      </c>
      <c r="E3641" t="str">
        <f>IF($C3641="","",VLOOKUP(VLOOKUP($C3641,Baux!$A:$K,3,FALSE),Locataires!$A:$I,2,FALSE))</f>
        <v/>
      </c>
      <c r="F3641" t="str">
        <f>IF($C3641="","",VLOOKUP($C3641,Baux!$A:$K,8,FALSE))</f>
        <v/>
      </c>
      <c r="G3641" s="12" t="str">
        <f>IF(OR($A3641="",$F3641=""),"",DATE(YEAR($A3641),MONTH($A3641),$F3641))</f>
        <v/>
      </c>
      <c r="H3641" s="13" t="str">
        <f>IF($C3641="","",VLOOKUP($C3641,Baux!$A:$K,6,FALSE))</f>
        <v/>
      </c>
      <c r="I3641" s="13" t="str">
        <f>IF($C3641="","",VLOOKUP($C3641,Baux!$A:$K,7,FALSE))</f>
        <v/>
      </c>
      <c r="J3641" s="13" t="str">
        <f>IF($C3641="","",$H3641+$I3641)</f>
        <v/>
      </c>
      <c r="K3641" s="13" t="str">
        <f>IF($C3641="","",SUMIFS(Banque_Transactions!$E:$E,Banque_Transactions!$G:$G,$C3641&amp;"-"&amp;$B3641))</f>
        <v/>
      </c>
      <c r="L3641" s="13" t="str">
        <f>IF($C3641="","",$J3641-$K3641)</f>
        <v/>
      </c>
      <c r="M3641" t="str">
        <f>IF($C3641="","",IF($L3641&lt;=0,"Payé",IF($K3641=0,"Impayé","Partiel")))</f>
        <v/>
      </c>
    </row>
    <row r="3642" spans="1:13" ht="15">
      <c r="A3642" s="17"/>
      <c r="B3642" t="str">
        <f>IF($A3642="","",YEAR($A3642)*100+MONTH($A3642))</f>
        <v/>
      </c>
      <c r="D3642" t="str">
        <f>IF($C3642="","",VLOOKUP($C3642,Baux!$A:$K,2,FALSE))</f>
        <v/>
      </c>
      <c r="E3642" t="str">
        <f>IF($C3642="","",VLOOKUP(VLOOKUP($C3642,Baux!$A:$K,3,FALSE),Locataires!$A:$I,2,FALSE))</f>
        <v/>
      </c>
      <c r="F3642" t="str">
        <f>IF($C3642="","",VLOOKUP($C3642,Baux!$A:$K,8,FALSE))</f>
        <v/>
      </c>
      <c r="G3642" s="12" t="str">
        <f>IF(OR($A3642="",$F3642=""),"",DATE(YEAR($A3642),MONTH($A3642),$F3642))</f>
        <v/>
      </c>
      <c r="H3642" s="13" t="str">
        <f>IF($C3642="","",VLOOKUP($C3642,Baux!$A:$K,6,FALSE))</f>
        <v/>
      </c>
      <c r="I3642" s="13" t="str">
        <f>IF($C3642="","",VLOOKUP($C3642,Baux!$A:$K,7,FALSE))</f>
        <v/>
      </c>
      <c r="J3642" s="13" t="str">
        <f>IF($C3642="","",$H3642+$I3642)</f>
        <v/>
      </c>
      <c r="K3642" s="13" t="str">
        <f>IF($C3642="","",SUMIFS(Banque_Transactions!$E:$E,Banque_Transactions!$G:$G,$C3642&amp;"-"&amp;$B3642))</f>
        <v/>
      </c>
      <c r="L3642" s="13" t="str">
        <f>IF($C3642="","",$J3642-$K3642)</f>
        <v/>
      </c>
      <c r="M3642" t="str">
        <f>IF($C3642="","",IF($L3642&lt;=0,"Payé",IF($K3642=0,"Impayé","Partiel")))</f>
        <v/>
      </c>
    </row>
    <row r="3643" spans="1:13" ht="15">
      <c r="A3643" s="17"/>
      <c r="B3643" t="str">
        <f>IF($A3643="","",YEAR($A3643)*100+MONTH($A3643))</f>
        <v/>
      </c>
      <c r="D3643" t="str">
        <f>IF($C3643="","",VLOOKUP($C3643,Baux!$A:$K,2,FALSE))</f>
        <v/>
      </c>
      <c r="E3643" t="str">
        <f>IF($C3643="","",VLOOKUP(VLOOKUP($C3643,Baux!$A:$K,3,FALSE),Locataires!$A:$I,2,FALSE))</f>
        <v/>
      </c>
      <c r="F3643" t="str">
        <f>IF($C3643="","",VLOOKUP($C3643,Baux!$A:$K,8,FALSE))</f>
        <v/>
      </c>
      <c r="G3643" s="12" t="str">
        <f>IF(OR($A3643="",$F3643=""),"",DATE(YEAR($A3643),MONTH($A3643),$F3643))</f>
        <v/>
      </c>
      <c r="H3643" s="13" t="str">
        <f>IF($C3643="","",VLOOKUP($C3643,Baux!$A:$K,6,FALSE))</f>
        <v/>
      </c>
      <c r="I3643" s="13" t="str">
        <f>IF($C3643="","",VLOOKUP($C3643,Baux!$A:$K,7,FALSE))</f>
        <v/>
      </c>
      <c r="J3643" s="13" t="str">
        <f>IF($C3643="","",$H3643+$I3643)</f>
        <v/>
      </c>
      <c r="K3643" s="13" t="str">
        <f>IF($C3643="","",SUMIFS(Banque_Transactions!$E:$E,Banque_Transactions!$G:$G,$C3643&amp;"-"&amp;$B3643))</f>
        <v/>
      </c>
      <c r="L3643" s="13" t="str">
        <f>IF($C3643="","",$J3643-$K3643)</f>
        <v/>
      </c>
      <c r="M3643" t="str">
        <f>IF($C3643="","",IF($L3643&lt;=0,"Payé",IF($K3643=0,"Impayé","Partiel")))</f>
        <v/>
      </c>
    </row>
    <row r="3644" spans="1:13" ht="15">
      <c r="A3644" s="17"/>
      <c r="B3644" t="str">
        <f>IF($A3644="","",YEAR($A3644)*100+MONTH($A3644))</f>
        <v/>
      </c>
      <c r="D3644" t="str">
        <f>IF($C3644="","",VLOOKUP($C3644,Baux!$A:$K,2,FALSE))</f>
        <v/>
      </c>
      <c r="E3644" t="str">
        <f>IF($C3644="","",VLOOKUP(VLOOKUP($C3644,Baux!$A:$K,3,FALSE),Locataires!$A:$I,2,FALSE))</f>
        <v/>
      </c>
      <c r="F3644" t="str">
        <f>IF($C3644="","",VLOOKUP($C3644,Baux!$A:$K,8,FALSE))</f>
        <v/>
      </c>
      <c r="G3644" s="12" t="str">
        <f>IF(OR($A3644="",$F3644=""),"",DATE(YEAR($A3644),MONTH($A3644),$F3644))</f>
        <v/>
      </c>
      <c r="H3644" s="13" t="str">
        <f>IF($C3644="","",VLOOKUP($C3644,Baux!$A:$K,6,FALSE))</f>
        <v/>
      </c>
      <c r="I3644" s="13" t="str">
        <f>IF($C3644="","",VLOOKUP($C3644,Baux!$A:$K,7,FALSE))</f>
        <v/>
      </c>
      <c r="J3644" s="13" t="str">
        <f>IF($C3644="","",$H3644+$I3644)</f>
        <v/>
      </c>
      <c r="K3644" s="13" t="str">
        <f>IF($C3644="","",SUMIFS(Banque_Transactions!$E:$E,Banque_Transactions!$G:$G,$C3644&amp;"-"&amp;$B3644))</f>
        <v/>
      </c>
      <c r="L3644" s="13" t="str">
        <f>IF($C3644="","",$J3644-$K3644)</f>
        <v/>
      </c>
      <c r="M3644" t="str">
        <f>IF($C3644="","",IF($L3644&lt;=0,"Payé",IF($K3644=0,"Impayé","Partiel")))</f>
        <v/>
      </c>
    </row>
    <row r="3645" spans="1:13" ht="15">
      <c r="A3645" s="17"/>
      <c r="B3645" t="str">
        <f>IF($A3645="","",YEAR($A3645)*100+MONTH($A3645))</f>
        <v/>
      </c>
      <c r="D3645" t="str">
        <f>IF($C3645="","",VLOOKUP($C3645,Baux!$A:$K,2,FALSE))</f>
        <v/>
      </c>
      <c r="E3645" t="str">
        <f>IF($C3645="","",VLOOKUP(VLOOKUP($C3645,Baux!$A:$K,3,FALSE),Locataires!$A:$I,2,FALSE))</f>
        <v/>
      </c>
      <c r="F3645" t="str">
        <f>IF($C3645="","",VLOOKUP($C3645,Baux!$A:$K,8,FALSE))</f>
        <v/>
      </c>
      <c r="G3645" s="12" t="str">
        <f>IF(OR($A3645="",$F3645=""),"",DATE(YEAR($A3645),MONTH($A3645),$F3645))</f>
        <v/>
      </c>
      <c r="H3645" s="13" t="str">
        <f>IF($C3645="","",VLOOKUP($C3645,Baux!$A:$K,6,FALSE))</f>
        <v/>
      </c>
      <c r="I3645" s="13" t="str">
        <f>IF($C3645="","",VLOOKUP($C3645,Baux!$A:$K,7,FALSE))</f>
        <v/>
      </c>
      <c r="J3645" s="13" t="str">
        <f>IF($C3645="","",$H3645+$I3645)</f>
        <v/>
      </c>
      <c r="K3645" s="13" t="str">
        <f>IF($C3645="","",SUMIFS(Banque_Transactions!$E:$E,Banque_Transactions!$G:$G,$C3645&amp;"-"&amp;$B3645))</f>
        <v/>
      </c>
      <c r="L3645" s="13" t="str">
        <f>IF($C3645="","",$J3645-$K3645)</f>
        <v/>
      </c>
      <c r="M3645" t="str">
        <f>IF($C3645="","",IF($L3645&lt;=0,"Payé",IF($K3645=0,"Impayé","Partiel")))</f>
        <v/>
      </c>
    </row>
    <row r="3646" spans="1:13" ht="15">
      <c r="A3646" s="17"/>
      <c r="B3646" t="str">
        <f>IF($A3646="","",YEAR($A3646)*100+MONTH($A3646))</f>
        <v/>
      </c>
      <c r="D3646" t="str">
        <f>IF($C3646="","",VLOOKUP($C3646,Baux!$A:$K,2,FALSE))</f>
        <v/>
      </c>
      <c r="E3646" t="str">
        <f>IF($C3646="","",VLOOKUP(VLOOKUP($C3646,Baux!$A:$K,3,FALSE),Locataires!$A:$I,2,FALSE))</f>
        <v/>
      </c>
      <c r="F3646" t="str">
        <f>IF($C3646="","",VLOOKUP($C3646,Baux!$A:$K,8,FALSE))</f>
        <v/>
      </c>
      <c r="G3646" s="12" t="str">
        <f>IF(OR($A3646="",$F3646=""),"",DATE(YEAR($A3646),MONTH($A3646),$F3646))</f>
        <v/>
      </c>
      <c r="H3646" s="13" t="str">
        <f>IF($C3646="","",VLOOKUP($C3646,Baux!$A:$K,6,FALSE))</f>
        <v/>
      </c>
      <c r="I3646" s="13" t="str">
        <f>IF($C3646="","",VLOOKUP($C3646,Baux!$A:$K,7,FALSE))</f>
        <v/>
      </c>
      <c r="J3646" s="13" t="str">
        <f>IF($C3646="","",$H3646+$I3646)</f>
        <v/>
      </c>
      <c r="K3646" s="13" t="str">
        <f>IF($C3646="","",SUMIFS(Banque_Transactions!$E:$E,Banque_Transactions!$G:$G,$C3646&amp;"-"&amp;$B3646))</f>
        <v/>
      </c>
      <c r="L3646" s="13" t="str">
        <f>IF($C3646="","",$J3646-$K3646)</f>
        <v/>
      </c>
      <c r="M3646" t="str">
        <f>IF($C3646="","",IF($L3646&lt;=0,"Payé",IF($K3646=0,"Impayé","Partiel")))</f>
        <v/>
      </c>
    </row>
    <row r="3647" spans="1:13" ht="15">
      <c r="A3647" s="17"/>
      <c r="B3647" t="str">
        <f>IF($A3647="","",YEAR($A3647)*100+MONTH($A3647))</f>
        <v/>
      </c>
      <c r="D3647" t="str">
        <f>IF($C3647="","",VLOOKUP($C3647,Baux!$A:$K,2,FALSE))</f>
        <v/>
      </c>
      <c r="E3647" t="str">
        <f>IF($C3647="","",VLOOKUP(VLOOKUP($C3647,Baux!$A:$K,3,FALSE),Locataires!$A:$I,2,FALSE))</f>
        <v/>
      </c>
      <c r="F3647" t="str">
        <f>IF($C3647="","",VLOOKUP($C3647,Baux!$A:$K,8,FALSE))</f>
        <v/>
      </c>
      <c r="G3647" s="12" t="str">
        <f>IF(OR($A3647="",$F3647=""),"",DATE(YEAR($A3647),MONTH($A3647),$F3647))</f>
        <v/>
      </c>
      <c r="H3647" s="13" t="str">
        <f>IF($C3647="","",VLOOKUP($C3647,Baux!$A:$K,6,FALSE))</f>
        <v/>
      </c>
      <c r="I3647" s="13" t="str">
        <f>IF($C3647="","",VLOOKUP($C3647,Baux!$A:$K,7,FALSE))</f>
        <v/>
      </c>
      <c r="J3647" s="13" t="str">
        <f>IF($C3647="","",$H3647+$I3647)</f>
        <v/>
      </c>
      <c r="K3647" s="13" t="str">
        <f>IF($C3647="","",SUMIFS(Banque_Transactions!$E:$E,Banque_Transactions!$G:$G,$C3647&amp;"-"&amp;$B3647))</f>
        <v/>
      </c>
      <c r="L3647" s="13" t="str">
        <f>IF($C3647="","",$J3647-$K3647)</f>
        <v/>
      </c>
      <c r="M3647" t="str">
        <f>IF($C3647="","",IF($L3647&lt;=0,"Payé",IF($K3647=0,"Impayé","Partiel")))</f>
        <v/>
      </c>
    </row>
    <row r="3648" spans="1:13" ht="15">
      <c r="A3648" s="17"/>
      <c r="B3648" t="str">
        <f>IF($A3648="","",YEAR($A3648)*100+MONTH($A3648))</f>
        <v/>
      </c>
      <c r="D3648" t="str">
        <f>IF($C3648="","",VLOOKUP($C3648,Baux!$A:$K,2,FALSE))</f>
        <v/>
      </c>
      <c r="E3648" t="str">
        <f>IF($C3648="","",VLOOKUP(VLOOKUP($C3648,Baux!$A:$K,3,FALSE),Locataires!$A:$I,2,FALSE))</f>
        <v/>
      </c>
      <c r="F3648" t="str">
        <f>IF($C3648="","",VLOOKUP($C3648,Baux!$A:$K,8,FALSE))</f>
        <v/>
      </c>
      <c r="G3648" s="12" t="str">
        <f>IF(OR($A3648="",$F3648=""),"",DATE(YEAR($A3648),MONTH($A3648),$F3648))</f>
        <v/>
      </c>
      <c r="H3648" s="13" t="str">
        <f>IF($C3648="","",VLOOKUP($C3648,Baux!$A:$K,6,FALSE))</f>
        <v/>
      </c>
      <c r="I3648" s="13" t="str">
        <f>IF($C3648="","",VLOOKUP($C3648,Baux!$A:$K,7,FALSE))</f>
        <v/>
      </c>
      <c r="J3648" s="13" t="str">
        <f>IF($C3648="","",$H3648+$I3648)</f>
        <v/>
      </c>
      <c r="K3648" s="13" t="str">
        <f>IF($C3648="","",SUMIFS(Banque_Transactions!$E:$E,Banque_Transactions!$G:$G,$C3648&amp;"-"&amp;$B3648))</f>
        <v/>
      </c>
      <c r="L3648" s="13" t="str">
        <f>IF($C3648="","",$J3648-$K3648)</f>
        <v/>
      </c>
      <c r="M3648" t="str">
        <f>IF($C3648="","",IF($L3648&lt;=0,"Payé",IF($K3648=0,"Impayé","Partiel")))</f>
        <v/>
      </c>
    </row>
    <row r="3649" spans="1:13" ht="15">
      <c r="A3649" s="17"/>
      <c r="B3649" t="str">
        <f>IF($A3649="","",YEAR($A3649)*100+MONTH($A3649))</f>
        <v/>
      </c>
      <c r="D3649" t="str">
        <f>IF($C3649="","",VLOOKUP($C3649,Baux!$A:$K,2,FALSE))</f>
        <v/>
      </c>
      <c r="E3649" t="str">
        <f>IF($C3649="","",VLOOKUP(VLOOKUP($C3649,Baux!$A:$K,3,FALSE),Locataires!$A:$I,2,FALSE))</f>
        <v/>
      </c>
      <c r="F3649" t="str">
        <f>IF($C3649="","",VLOOKUP($C3649,Baux!$A:$K,8,FALSE))</f>
        <v/>
      </c>
      <c r="G3649" s="12" t="str">
        <f>IF(OR($A3649="",$F3649=""),"",DATE(YEAR($A3649),MONTH($A3649),$F3649))</f>
        <v/>
      </c>
      <c r="H3649" s="13" t="str">
        <f>IF($C3649="","",VLOOKUP($C3649,Baux!$A:$K,6,FALSE))</f>
        <v/>
      </c>
      <c r="I3649" s="13" t="str">
        <f>IF($C3649="","",VLOOKUP($C3649,Baux!$A:$K,7,FALSE))</f>
        <v/>
      </c>
      <c r="J3649" s="13" t="str">
        <f>IF($C3649="","",$H3649+$I3649)</f>
        <v/>
      </c>
      <c r="K3649" s="13" t="str">
        <f>IF($C3649="","",SUMIFS(Banque_Transactions!$E:$E,Banque_Transactions!$G:$G,$C3649&amp;"-"&amp;$B3649))</f>
        <v/>
      </c>
      <c r="L3649" s="13" t="str">
        <f>IF($C3649="","",$J3649-$K3649)</f>
        <v/>
      </c>
      <c r="M3649" t="str">
        <f>IF($C3649="","",IF($L3649&lt;=0,"Payé",IF($K3649=0,"Impayé","Partiel")))</f>
        <v/>
      </c>
    </row>
    <row r="3650" spans="1:13" ht="15">
      <c r="A3650" s="17"/>
      <c r="B3650" t="str">
        <f>IF($A3650="","",YEAR($A3650)*100+MONTH($A3650))</f>
        <v/>
      </c>
      <c r="D3650" t="str">
        <f>IF($C3650="","",VLOOKUP($C3650,Baux!$A:$K,2,FALSE))</f>
        <v/>
      </c>
      <c r="E3650" t="str">
        <f>IF($C3650="","",VLOOKUP(VLOOKUP($C3650,Baux!$A:$K,3,FALSE),Locataires!$A:$I,2,FALSE))</f>
        <v/>
      </c>
      <c r="F3650" t="str">
        <f>IF($C3650="","",VLOOKUP($C3650,Baux!$A:$K,8,FALSE))</f>
        <v/>
      </c>
      <c r="G3650" s="12" t="str">
        <f>IF(OR($A3650="",$F3650=""),"",DATE(YEAR($A3650),MONTH($A3650),$F3650))</f>
        <v/>
      </c>
      <c r="H3650" s="13" t="str">
        <f>IF($C3650="","",VLOOKUP($C3650,Baux!$A:$K,6,FALSE))</f>
        <v/>
      </c>
      <c r="I3650" s="13" t="str">
        <f>IF($C3650="","",VLOOKUP($C3650,Baux!$A:$K,7,FALSE))</f>
        <v/>
      </c>
      <c r="J3650" s="13" t="str">
        <f>IF($C3650="","",$H3650+$I3650)</f>
        <v/>
      </c>
      <c r="K3650" s="13" t="str">
        <f>IF($C3650="","",SUMIFS(Banque_Transactions!$E:$E,Banque_Transactions!$G:$G,$C3650&amp;"-"&amp;$B3650))</f>
        <v/>
      </c>
      <c r="L3650" s="13" t="str">
        <f>IF($C3650="","",$J3650-$K3650)</f>
        <v/>
      </c>
      <c r="M3650" t="str">
        <f>IF($C3650="","",IF($L3650&lt;=0,"Payé",IF($K3650=0,"Impayé","Partiel")))</f>
        <v/>
      </c>
    </row>
    <row r="3651" spans="1:13" ht="15">
      <c r="A3651" s="17"/>
      <c r="B3651" t="str">
        <f>IF($A3651="","",YEAR($A3651)*100+MONTH($A3651))</f>
        <v/>
      </c>
      <c r="D3651" t="str">
        <f>IF($C3651="","",VLOOKUP($C3651,Baux!$A:$K,2,FALSE))</f>
        <v/>
      </c>
      <c r="E3651" t="str">
        <f>IF($C3651="","",VLOOKUP(VLOOKUP($C3651,Baux!$A:$K,3,FALSE),Locataires!$A:$I,2,FALSE))</f>
        <v/>
      </c>
      <c r="F3651" t="str">
        <f>IF($C3651="","",VLOOKUP($C3651,Baux!$A:$K,8,FALSE))</f>
        <v/>
      </c>
      <c r="G3651" s="12" t="str">
        <f>IF(OR($A3651="",$F3651=""),"",DATE(YEAR($A3651),MONTH($A3651),$F3651))</f>
        <v/>
      </c>
      <c r="H3651" s="13" t="str">
        <f>IF($C3651="","",VLOOKUP($C3651,Baux!$A:$K,6,FALSE))</f>
        <v/>
      </c>
      <c r="I3651" s="13" t="str">
        <f>IF($C3651="","",VLOOKUP($C3651,Baux!$A:$K,7,FALSE))</f>
        <v/>
      </c>
      <c r="J3651" s="13" t="str">
        <f>IF($C3651="","",$H3651+$I3651)</f>
        <v/>
      </c>
      <c r="K3651" s="13" t="str">
        <f>IF($C3651="","",SUMIFS(Banque_Transactions!$E:$E,Banque_Transactions!$G:$G,$C3651&amp;"-"&amp;$B3651))</f>
        <v/>
      </c>
      <c r="L3651" s="13" t="str">
        <f>IF($C3651="","",$J3651-$K3651)</f>
        <v/>
      </c>
      <c r="M3651" t="str">
        <f>IF($C3651="","",IF($L3651&lt;=0,"Payé",IF($K3651=0,"Impayé","Partiel")))</f>
        <v/>
      </c>
    </row>
    <row r="3652" spans="1:13" ht="15">
      <c r="A3652" s="17"/>
      <c r="B3652" t="str">
        <f>IF($A3652="","",YEAR($A3652)*100+MONTH($A3652))</f>
        <v/>
      </c>
      <c r="D3652" t="str">
        <f>IF($C3652="","",VLOOKUP($C3652,Baux!$A:$K,2,FALSE))</f>
        <v/>
      </c>
      <c r="E3652" t="str">
        <f>IF($C3652="","",VLOOKUP(VLOOKUP($C3652,Baux!$A:$K,3,FALSE),Locataires!$A:$I,2,FALSE))</f>
        <v/>
      </c>
      <c r="F3652" t="str">
        <f>IF($C3652="","",VLOOKUP($C3652,Baux!$A:$K,8,FALSE))</f>
        <v/>
      </c>
      <c r="G3652" s="12" t="str">
        <f>IF(OR($A3652="",$F3652=""),"",DATE(YEAR($A3652),MONTH($A3652),$F3652))</f>
        <v/>
      </c>
      <c r="H3652" s="13" t="str">
        <f>IF($C3652="","",VLOOKUP($C3652,Baux!$A:$K,6,FALSE))</f>
        <v/>
      </c>
      <c r="I3652" s="13" t="str">
        <f>IF($C3652="","",VLOOKUP($C3652,Baux!$A:$K,7,FALSE))</f>
        <v/>
      </c>
      <c r="J3652" s="13" t="str">
        <f>IF($C3652="","",$H3652+$I3652)</f>
        <v/>
      </c>
      <c r="K3652" s="13" t="str">
        <f>IF($C3652="","",SUMIFS(Banque_Transactions!$E:$E,Banque_Transactions!$G:$G,$C3652&amp;"-"&amp;$B3652))</f>
        <v/>
      </c>
      <c r="L3652" s="13" t="str">
        <f>IF($C3652="","",$J3652-$K3652)</f>
        <v/>
      </c>
      <c r="M3652" t="str">
        <f>IF($C3652="","",IF($L3652&lt;=0,"Payé",IF($K3652=0,"Impayé","Partiel")))</f>
        <v/>
      </c>
    </row>
    <row r="3653" spans="1:13" ht="15">
      <c r="A3653" s="17"/>
      <c r="B3653" t="str">
        <f>IF($A3653="","",YEAR($A3653)*100+MONTH($A3653))</f>
        <v/>
      </c>
      <c r="D3653" t="str">
        <f>IF($C3653="","",VLOOKUP($C3653,Baux!$A:$K,2,FALSE))</f>
        <v/>
      </c>
      <c r="E3653" t="str">
        <f>IF($C3653="","",VLOOKUP(VLOOKUP($C3653,Baux!$A:$K,3,FALSE),Locataires!$A:$I,2,FALSE))</f>
        <v/>
      </c>
      <c r="F3653" t="str">
        <f>IF($C3653="","",VLOOKUP($C3653,Baux!$A:$K,8,FALSE))</f>
        <v/>
      </c>
      <c r="G3653" s="12" t="str">
        <f>IF(OR($A3653="",$F3653=""),"",DATE(YEAR($A3653),MONTH($A3653),$F3653))</f>
        <v/>
      </c>
      <c r="H3653" s="13" t="str">
        <f>IF($C3653="","",VLOOKUP($C3653,Baux!$A:$K,6,FALSE))</f>
        <v/>
      </c>
      <c r="I3653" s="13" t="str">
        <f>IF($C3653="","",VLOOKUP($C3653,Baux!$A:$K,7,FALSE))</f>
        <v/>
      </c>
      <c r="J3653" s="13" t="str">
        <f>IF($C3653="","",$H3653+$I3653)</f>
        <v/>
      </c>
      <c r="K3653" s="13" t="str">
        <f>IF($C3653="","",SUMIFS(Banque_Transactions!$E:$E,Banque_Transactions!$G:$G,$C3653&amp;"-"&amp;$B3653))</f>
        <v/>
      </c>
      <c r="L3653" s="13" t="str">
        <f>IF($C3653="","",$J3653-$K3653)</f>
        <v/>
      </c>
      <c r="M3653" t="str">
        <f>IF($C3653="","",IF($L3653&lt;=0,"Payé",IF($K3653=0,"Impayé","Partiel")))</f>
        <v/>
      </c>
    </row>
    <row r="3654" spans="1:13" ht="15">
      <c r="A3654" s="17"/>
      <c r="B3654" t="str">
        <f>IF($A3654="","",YEAR($A3654)*100+MONTH($A3654))</f>
        <v/>
      </c>
      <c r="D3654" t="str">
        <f>IF($C3654="","",VLOOKUP($C3654,Baux!$A:$K,2,FALSE))</f>
        <v/>
      </c>
      <c r="E3654" t="str">
        <f>IF($C3654="","",VLOOKUP(VLOOKUP($C3654,Baux!$A:$K,3,FALSE),Locataires!$A:$I,2,FALSE))</f>
        <v/>
      </c>
      <c r="F3654" t="str">
        <f>IF($C3654="","",VLOOKUP($C3654,Baux!$A:$K,8,FALSE))</f>
        <v/>
      </c>
      <c r="G3654" s="12" t="str">
        <f>IF(OR($A3654="",$F3654=""),"",DATE(YEAR($A3654),MONTH($A3654),$F3654))</f>
        <v/>
      </c>
      <c r="H3654" s="13" t="str">
        <f>IF($C3654="","",VLOOKUP($C3654,Baux!$A:$K,6,FALSE))</f>
        <v/>
      </c>
      <c r="I3654" s="13" t="str">
        <f>IF($C3654="","",VLOOKUP($C3654,Baux!$A:$K,7,FALSE))</f>
        <v/>
      </c>
      <c r="J3654" s="13" t="str">
        <f>IF($C3654="","",$H3654+$I3654)</f>
        <v/>
      </c>
      <c r="K3654" s="13" t="str">
        <f>IF($C3654="","",SUMIFS(Banque_Transactions!$E:$E,Banque_Transactions!$G:$G,$C3654&amp;"-"&amp;$B3654))</f>
        <v/>
      </c>
      <c r="L3654" s="13" t="str">
        <f>IF($C3654="","",$J3654-$K3654)</f>
        <v/>
      </c>
      <c r="M3654" t="str">
        <f>IF($C3654="","",IF($L3654&lt;=0,"Payé",IF($K3654=0,"Impayé","Partiel")))</f>
        <v/>
      </c>
    </row>
    <row r="3655" spans="1:13" ht="15">
      <c r="A3655" s="17"/>
      <c r="B3655" t="str">
        <f>IF($A3655="","",YEAR($A3655)*100+MONTH($A3655))</f>
        <v/>
      </c>
      <c r="D3655" t="str">
        <f>IF($C3655="","",VLOOKUP($C3655,Baux!$A:$K,2,FALSE))</f>
        <v/>
      </c>
      <c r="E3655" t="str">
        <f>IF($C3655="","",VLOOKUP(VLOOKUP($C3655,Baux!$A:$K,3,FALSE),Locataires!$A:$I,2,FALSE))</f>
        <v/>
      </c>
      <c r="F3655" t="str">
        <f>IF($C3655="","",VLOOKUP($C3655,Baux!$A:$K,8,FALSE))</f>
        <v/>
      </c>
      <c r="G3655" s="12" t="str">
        <f>IF(OR($A3655="",$F3655=""),"",DATE(YEAR($A3655),MONTH($A3655),$F3655))</f>
        <v/>
      </c>
      <c r="H3655" s="13" t="str">
        <f>IF($C3655="","",VLOOKUP($C3655,Baux!$A:$K,6,FALSE))</f>
        <v/>
      </c>
      <c r="I3655" s="13" t="str">
        <f>IF($C3655="","",VLOOKUP($C3655,Baux!$A:$K,7,FALSE))</f>
        <v/>
      </c>
      <c r="J3655" s="13" t="str">
        <f>IF($C3655="","",$H3655+$I3655)</f>
        <v/>
      </c>
      <c r="K3655" s="13" t="str">
        <f>IF($C3655="","",SUMIFS(Banque_Transactions!$E:$E,Banque_Transactions!$G:$G,$C3655&amp;"-"&amp;$B3655))</f>
        <v/>
      </c>
      <c r="L3655" s="13" t="str">
        <f>IF($C3655="","",$J3655-$K3655)</f>
        <v/>
      </c>
      <c r="M3655" t="str">
        <f>IF($C3655="","",IF($L3655&lt;=0,"Payé",IF($K3655=0,"Impayé","Partiel")))</f>
        <v/>
      </c>
    </row>
    <row r="3656" spans="1:13" ht="15">
      <c r="A3656" s="17"/>
      <c r="B3656" t="str">
        <f>IF($A3656="","",YEAR($A3656)*100+MONTH($A3656))</f>
        <v/>
      </c>
      <c r="D3656" t="str">
        <f>IF($C3656="","",VLOOKUP($C3656,Baux!$A:$K,2,FALSE))</f>
        <v/>
      </c>
      <c r="E3656" t="str">
        <f>IF($C3656="","",VLOOKUP(VLOOKUP($C3656,Baux!$A:$K,3,FALSE),Locataires!$A:$I,2,FALSE))</f>
        <v/>
      </c>
      <c r="F3656" t="str">
        <f>IF($C3656="","",VLOOKUP($C3656,Baux!$A:$K,8,FALSE))</f>
        <v/>
      </c>
      <c r="G3656" s="12" t="str">
        <f>IF(OR($A3656="",$F3656=""),"",DATE(YEAR($A3656),MONTH($A3656),$F3656))</f>
        <v/>
      </c>
      <c r="H3656" s="13" t="str">
        <f>IF($C3656="","",VLOOKUP($C3656,Baux!$A:$K,6,FALSE))</f>
        <v/>
      </c>
      <c r="I3656" s="13" t="str">
        <f>IF($C3656="","",VLOOKUP($C3656,Baux!$A:$K,7,FALSE))</f>
        <v/>
      </c>
      <c r="J3656" s="13" t="str">
        <f>IF($C3656="","",$H3656+$I3656)</f>
        <v/>
      </c>
      <c r="K3656" s="13" t="str">
        <f>IF($C3656="","",SUMIFS(Banque_Transactions!$E:$E,Banque_Transactions!$G:$G,$C3656&amp;"-"&amp;$B3656))</f>
        <v/>
      </c>
      <c r="L3656" s="13" t="str">
        <f>IF($C3656="","",$J3656-$K3656)</f>
        <v/>
      </c>
      <c r="M3656" t="str">
        <f>IF($C3656="","",IF($L3656&lt;=0,"Payé",IF($K3656=0,"Impayé","Partiel")))</f>
        <v/>
      </c>
    </row>
    <row r="3657" spans="1:13" ht="15">
      <c r="A3657" s="17"/>
      <c r="B3657" t="str">
        <f>IF($A3657="","",YEAR($A3657)*100+MONTH($A3657))</f>
        <v/>
      </c>
      <c r="D3657" t="str">
        <f>IF($C3657="","",VLOOKUP($C3657,Baux!$A:$K,2,FALSE))</f>
        <v/>
      </c>
      <c r="E3657" t="str">
        <f>IF($C3657="","",VLOOKUP(VLOOKUP($C3657,Baux!$A:$K,3,FALSE),Locataires!$A:$I,2,FALSE))</f>
        <v/>
      </c>
      <c r="F3657" t="str">
        <f>IF($C3657="","",VLOOKUP($C3657,Baux!$A:$K,8,FALSE))</f>
        <v/>
      </c>
      <c r="G3657" s="12" t="str">
        <f>IF(OR($A3657="",$F3657=""),"",DATE(YEAR($A3657),MONTH($A3657),$F3657))</f>
        <v/>
      </c>
      <c r="H3657" s="13" t="str">
        <f>IF($C3657="","",VLOOKUP($C3657,Baux!$A:$K,6,FALSE))</f>
        <v/>
      </c>
      <c r="I3657" s="13" t="str">
        <f>IF($C3657="","",VLOOKUP($C3657,Baux!$A:$K,7,FALSE))</f>
        <v/>
      </c>
      <c r="J3657" s="13" t="str">
        <f>IF($C3657="","",$H3657+$I3657)</f>
        <v/>
      </c>
      <c r="K3657" s="13" t="str">
        <f>IF($C3657="","",SUMIFS(Banque_Transactions!$E:$E,Banque_Transactions!$G:$G,$C3657&amp;"-"&amp;$B3657))</f>
        <v/>
      </c>
      <c r="L3657" s="13" t="str">
        <f>IF($C3657="","",$J3657-$K3657)</f>
        <v/>
      </c>
      <c r="M3657" t="str">
        <f>IF($C3657="","",IF($L3657&lt;=0,"Payé",IF($K3657=0,"Impayé","Partiel")))</f>
        <v/>
      </c>
    </row>
    <row r="3658" spans="1:13" ht="15">
      <c r="A3658" s="17"/>
      <c r="B3658" t="str">
        <f>IF($A3658="","",YEAR($A3658)*100+MONTH($A3658))</f>
        <v/>
      </c>
      <c r="D3658" t="str">
        <f>IF($C3658="","",VLOOKUP($C3658,Baux!$A:$K,2,FALSE))</f>
        <v/>
      </c>
      <c r="E3658" t="str">
        <f>IF($C3658="","",VLOOKUP(VLOOKUP($C3658,Baux!$A:$K,3,FALSE),Locataires!$A:$I,2,FALSE))</f>
        <v/>
      </c>
      <c r="F3658" t="str">
        <f>IF($C3658="","",VLOOKUP($C3658,Baux!$A:$K,8,FALSE))</f>
        <v/>
      </c>
      <c r="G3658" s="12" t="str">
        <f>IF(OR($A3658="",$F3658=""),"",DATE(YEAR($A3658),MONTH($A3658),$F3658))</f>
        <v/>
      </c>
      <c r="H3658" s="13" t="str">
        <f>IF($C3658="","",VLOOKUP($C3658,Baux!$A:$K,6,FALSE))</f>
        <v/>
      </c>
      <c r="I3658" s="13" t="str">
        <f>IF($C3658="","",VLOOKUP($C3658,Baux!$A:$K,7,FALSE))</f>
        <v/>
      </c>
      <c r="J3658" s="13" t="str">
        <f>IF($C3658="","",$H3658+$I3658)</f>
        <v/>
      </c>
      <c r="K3658" s="13" t="str">
        <f>IF($C3658="","",SUMIFS(Banque_Transactions!$E:$E,Banque_Transactions!$G:$G,$C3658&amp;"-"&amp;$B3658))</f>
        <v/>
      </c>
      <c r="L3658" s="13" t="str">
        <f>IF($C3658="","",$J3658-$K3658)</f>
        <v/>
      </c>
      <c r="M3658" t="str">
        <f>IF($C3658="","",IF($L3658&lt;=0,"Payé",IF($K3658=0,"Impayé","Partiel")))</f>
        <v/>
      </c>
    </row>
    <row r="3659" spans="1:13" ht="15">
      <c r="A3659" s="17"/>
      <c r="B3659" t="str">
        <f>IF($A3659="","",YEAR($A3659)*100+MONTH($A3659))</f>
        <v/>
      </c>
      <c r="D3659" t="str">
        <f>IF($C3659="","",VLOOKUP($C3659,Baux!$A:$K,2,FALSE))</f>
        <v/>
      </c>
      <c r="E3659" t="str">
        <f>IF($C3659="","",VLOOKUP(VLOOKUP($C3659,Baux!$A:$K,3,FALSE),Locataires!$A:$I,2,FALSE))</f>
        <v/>
      </c>
      <c r="F3659" t="str">
        <f>IF($C3659="","",VLOOKUP($C3659,Baux!$A:$K,8,FALSE))</f>
        <v/>
      </c>
      <c r="G3659" s="12" t="str">
        <f>IF(OR($A3659="",$F3659=""),"",DATE(YEAR($A3659),MONTH($A3659),$F3659))</f>
        <v/>
      </c>
      <c r="H3659" s="13" t="str">
        <f>IF($C3659="","",VLOOKUP($C3659,Baux!$A:$K,6,FALSE))</f>
        <v/>
      </c>
      <c r="I3659" s="13" t="str">
        <f>IF($C3659="","",VLOOKUP($C3659,Baux!$A:$K,7,FALSE))</f>
        <v/>
      </c>
      <c r="J3659" s="13" t="str">
        <f>IF($C3659="","",$H3659+$I3659)</f>
        <v/>
      </c>
      <c r="K3659" s="13" t="str">
        <f>IF($C3659="","",SUMIFS(Banque_Transactions!$E:$E,Banque_Transactions!$G:$G,$C3659&amp;"-"&amp;$B3659))</f>
        <v/>
      </c>
      <c r="L3659" s="13" t="str">
        <f>IF($C3659="","",$J3659-$K3659)</f>
        <v/>
      </c>
      <c r="M3659" t="str">
        <f>IF($C3659="","",IF($L3659&lt;=0,"Payé",IF($K3659=0,"Impayé","Partiel")))</f>
        <v/>
      </c>
    </row>
    <row r="3660" spans="1:13" ht="15">
      <c r="A3660" s="17"/>
      <c r="B3660" t="str">
        <f>IF($A3660="","",YEAR($A3660)*100+MONTH($A3660))</f>
        <v/>
      </c>
      <c r="D3660" t="str">
        <f>IF($C3660="","",VLOOKUP($C3660,Baux!$A:$K,2,FALSE))</f>
        <v/>
      </c>
      <c r="E3660" t="str">
        <f>IF($C3660="","",VLOOKUP(VLOOKUP($C3660,Baux!$A:$K,3,FALSE),Locataires!$A:$I,2,FALSE))</f>
        <v/>
      </c>
      <c r="F3660" t="str">
        <f>IF($C3660="","",VLOOKUP($C3660,Baux!$A:$K,8,FALSE))</f>
        <v/>
      </c>
      <c r="G3660" s="12" t="str">
        <f>IF(OR($A3660="",$F3660=""),"",DATE(YEAR($A3660),MONTH($A3660),$F3660))</f>
        <v/>
      </c>
      <c r="H3660" s="13" t="str">
        <f>IF($C3660="","",VLOOKUP($C3660,Baux!$A:$K,6,FALSE))</f>
        <v/>
      </c>
      <c r="I3660" s="13" t="str">
        <f>IF($C3660="","",VLOOKUP($C3660,Baux!$A:$K,7,FALSE))</f>
        <v/>
      </c>
      <c r="J3660" s="13" t="str">
        <f>IF($C3660="","",$H3660+$I3660)</f>
        <v/>
      </c>
      <c r="K3660" s="13" t="str">
        <f>IF($C3660="","",SUMIFS(Banque_Transactions!$E:$E,Banque_Transactions!$G:$G,$C3660&amp;"-"&amp;$B3660))</f>
        <v/>
      </c>
      <c r="L3660" s="13" t="str">
        <f>IF($C3660="","",$J3660-$K3660)</f>
        <v/>
      </c>
      <c r="M3660" t="str">
        <f>IF($C3660="","",IF($L3660&lt;=0,"Payé",IF($K3660=0,"Impayé","Partiel")))</f>
        <v/>
      </c>
    </row>
    <row r="3661" spans="1:13" ht="15">
      <c r="A3661" s="17"/>
      <c r="B3661" t="str">
        <f>IF($A3661="","",YEAR($A3661)*100+MONTH($A3661))</f>
        <v/>
      </c>
      <c r="D3661" t="str">
        <f>IF($C3661="","",VLOOKUP($C3661,Baux!$A:$K,2,FALSE))</f>
        <v/>
      </c>
      <c r="E3661" t="str">
        <f>IF($C3661="","",VLOOKUP(VLOOKUP($C3661,Baux!$A:$K,3,FALSE),Locataires!$A:$I,2,FALSE))</f>
        <v/>
      </c>
      <c r="F3661" t="str">
        <f>IF($C3661="","",VLOOKUP($C3661,Baux!$A:$K,8,FALSE))</f>
        <v/>
      </c>
      <c r="G3661" s="12" t="str">
        <f>IF(OR($A3661="",$F3661=""),"",DATE(YEAR($A3661),MONTH($A3661),$F3661))</f>
        <v/>
      </c>
      <c r="H3661" s="13" t="str">
        <f>IF($C3661="","",VLOOKUP($C3661,Baux!$A:$K,6,FALSE))</f>
        <v/>
      </c>
      <c r="I3661" s="13" t="str">
        <f>IF($C3661="","",VLOOKUP($C3661,Baux!$A:$K,7,FALSE))</f>
        <v/>
      </c>
      <c r="J3661" s="13" t="str">
        <f>IF($C3661="","",$H3661+$I3661)</f>
        <v/>
      </c>
      <c r="K3661" s="13" t="str">
        <f>IF($C3661="","",SUMIFS(Banque_Transactions!$E:$E,Banque_Transactions!$G:$G,$C3661&amp;"-"&amp;$B3661))</f>
        <v/>
      </c>
      <c r="L3661" s="13" t="str">
        <f>IF($C3661="","",$J3661-$K3661)</f>
        <v/>
      </c>
      <c r="M3661" t="str">
        <f>IF($C3661="","",IF($L3661&lt;=0,"Payé",IF($K3661=0,"Impayé","Partiel")))</f>
        <v/>
      </c>
    </row>
    <row r="3662" spans="1:13" ht="15">
      <c r="A3662" s="17"/>
      <c r="B3662" t="str">
        <f>IF($A3662="","",YEAR($A3662)*100+MONTH($A3662))</f>
        <v/>
      </c>
      <c r="D3662" t="str">
        <f>IF($C3662="","",VLOOKUP($C3662,Baux!$A:$K,2,FALSE))</f>
        <v/>
      </c>
      <c r="E3662" t="str">
        <f>IF($C3662="","",VLOOKUP(VLOOKUP($C3662,Baux!$A:$K,3,FALSE),Locataires!$A:$I,2,FALSE))</f>
        <v/>
      </c>
      <c r="F3662" t="str">
        <f>IF($C3662="","",VLOOKUP($C3662,Baux!$A:$K,8,FALSE))</f>
        <v/>
      </c>
      <c r="G3662" s="12" t="str">
        <f>IF(OR($A3662="",$F3662=""),"",DATE(YEAR($A3662),MONTH($A3662),$F3662))</f>
        <v/>
      </c>
      <c r="H3662" s="13" t="str">
        <f>IF($C3662="","",VLOOKUP($C3662,Baux!$A:$K,6,FALSE))</f>
        <v/>
      </c>
      <c r="I3662" s="13" t="str">
        <f>IF($C3662="","",VLOOKUP($C3662,Baux!$A:$K,7,FALSE))</f>
        <v/>
      </c>
      <c r="J3662" s="13" t="str">
        <f>IF($C3662="","",$H3662+$I3662)</f>
        <v/>
      </c>
      <c r="K3662" s="13" t="str">
        <f>IF($C3662="","",SUMIFS(Banque_Transactions!$E:$E,Banque_Transactions!$G:$G,$C3662&amp;"-"&amp;$B3662))</f>
        <v/>
      </c>
      <c r="L3662" s="13" t="str">
        <f>IF($C3662="","",$J3662-$K3662)</f>
        <v/>
      </c>
      <c r="M3662" t="str">
        <f>IF($C3662="","",IF($L3662&lt;=0,"Payé",IF($K3662=0,"Impayé","Partiel")))</f>
        <v/>
      </c>
    </row>
    <row r="3663" spans="1:13" ht="15">
      <c r="A3663" s="17"/>
      <c r="B3663" t="str">
        <f>IF($A3663="","",YEAR($A3663)*100+MONTH($A3663))</f>
        <v/>
      </c>
      <c r="D3663" t="str">
        <f>IF($C3663="","",VLOOKUP($C3663,Baux!$A:$K,2,FALSE))</f>
        <v/>
      </c>
      <c r="E3663" t="str">
        <f>IF($C3663="","",VLOOKUP(VLOOKUP($C3663,Baux!$A:$K,3,FALSE),Locataires!$A:$I,2,FALSE))</f>
        <v/>
      </c>
      <c r="F3663" t="str">
        <f>IF($C3663="","",VLOOKUP($C3663,Baux!$A:$K,8,FALSE))</f>
        <v/>
      </c>
      <c r="G3663" s="12" t="str">
        <f>IF(OR($A3663="",$F3663=""),"",DATE(YEAR($A3663),MONTH($A3663),$F3663))</f>
        <v/>
      </c>
      <c r="H3663" s="13" t="str">
        <f>IF($C3663="","",VLOOKUP($C3663,Baux!$A:$K,6,FALSE))</f>
        <v/>
      </c>
      <c r="I3663" s="13" t="str">
        <f>IF($C3663="","",VLOOKUP($C3663,Baux!$A:$K,7,FALSE))</f>
        <v/>
      </c>
      <c r="J3663" s="13" t="str">
        <f>IF($C3663="","",$H3663+$I3663)</f>
        <v/>
      </c>
      <c r="K3663" s="13" t="str">
        <f>IF($C3663="","",SUMIFS(Banque_Transactions!$E:$E,Banque_Transactions!$G:$G,$C3663&amp;"-"&amp;$B3663))</f>
        <v/>
      </c>
      <c r="L3663" s="13" t="str">
        <f>IF($C3663="","",$J3663-$K3663)</f>
        <v/>
      </c>
      <c r="M3663" t="str">
        <f>IF($C3663="","",IF($L3663&lt;=0,"Payé",IF($K3663=0,"Impayé","Partiel")))</f>
        <v/>
      </c>
    </row>
    <row r="3664" spans="1:13" ht="15">
      <c r="A3664" s="17"/>
      <c r="B3664" t="str">
        <f>IF($A3664="","",YEAR($A3664)*100+MONTH($A3664))</f>
        <v/>
      </c>
      <c r="D3664" t="str">
        <f>IF($C3664="","",VLOOKUP($C3664,Baux!$A:$K,2,FALSE))</f>
        <v/>
      </c>
      <c r="E3664" t="str">
        <f>IF($C3664="","",VLOOKUP(VLOOKUP($C3664,Baux!$A:$K,3,FALSE),Locataires!$A:$I,2,FALSE))</f>
        <v/>
      </c>
      <c r="F3664" t="str">
        <f>IF($C3664="","",VLOOKUP($C3664,Baux!$A:$K,8,FALSE))</f>
        <v/>
      </c>
      <c r="G3664" s="12" t="str">
        <f>IF(OR($A3664="",$F3664=""),"",DATE(YEAR($A3664),MONTH($A3664),$F3664))</f>
        <v/>
      </c>
      <c r="H3664" s="13" t="str">
        <f>IF($C3664="","",VLOOKUP($C3664,Baux!$A:$K,6,FALSE))</f>
        <v/>
      </c>
      <c r="I3664" s="13" t="str">
        <f>IF($C3664="","",VLOOKUP($C3664,Baux!$A:$K,7,FALSE))</f>
        <v/>
      </c>
      <c r="J3664" s="13" t="str">
        <f>IF($C3664="","",$H3664+$I3664)</f>
        <v/>
      </c>
      <c r="K3664" s="13" t="str">
        <f>IF($C3664="","",SUMIFS(Banque_Transactions!$E:$E,Banque_Transactions!$G:$G,$C3664&amp;"-"&amp;$B3664))</f>
        <v/>
      </c>
      <c r="L3664" s="13" t="str">
        <f>IF($C3664="","",$J3664-$K3664)</f>
        <v/>
      </c>
      <c r="M3664" t="str">
        <f>IF($C3664="","",IF($L3664&lt;=0,"Payé",IF($K3664=0,"Impayé","Partiel")))</f>
        <v/>
      </c>
    </row>
    <row r="3665" spans="1:13" ht="15">
      <c r="A3665" s="17"/>
      <c r="B3665" t="str">
        <f>IF($A3665="","",YEAR($A3665)*100+MONTH($A3665))</f>
        <v/>
      </c>
      <c r="D3665" t="str">
        <f>IF($C3665="","",VLOOKUP($C3665,Baux!$A:$K,2,FALSE))</f>
        <v/>
      </c>
      <c r="E3665" t="str">
        <f>IF($C3665="","",VLOOKUP(VLOOKUP($C3665,Baux!$A:$K,3,FALSE),Locataires!$A:$I,2,FALSE))</f>
        <v/>
      </c>
      <c r="F3665" t="str">
        <f>IF($C3665="","",VLOOKUP($C3665,Baux!$A:$K,8,FALSE))</f>
        <v/>
      </c>
      <c r="G3665" s="12" t="str">
        <f>IF(OR($A3665="",$F3665=""),"",DATE(YEAR($A3665),MONTH($A3665),$F3665))</f>
        <v/>
      </c>
      <c r="H3665" s="13" t="str">
        <f>IF($C3665="","",VLOOKUP($C3665,Baux!$A:$K,6,FALSE))</f>
        <v/>
      </c>
      <c r="I3665" s="13" t="str">
        <f>IF($C3665="","",VLOOKUP($C3665,Baux!$A:$K,7,FALSE))</f>
        <v/>
      </c>
      <c r="J3665" s="13" t="str">
        <f>IF($C3665="","",$H3665+$I3665)</f>
        <v/>
      </c>
      <c r="K3665" s="13" t="str">
        <f>IF($C3665="","",SUMIFS(Banque_Transactions!$E:$E,Banque_Transactions!$G:$G,$C3665&amp;"-"&amp;$B3665))</f>
        <v/>
      </c>
      <c r="L3665" s="13" t="str">
        <f>IF($C3665="","",$J3665-$K3665)</f>
        <v/>
      </c>
      <c r="M3665" t="str">
        <f>IF($C3665="","",IF($L3665&lt;=0,"Payé",IF($K3665=0,"Impayé","Partiel")))</f>
        <v/>
      </c>
    </row>
    <row r="3666" spans="1:13" ht="15">
      <c r="A3666" s="17"/>
      <c r="B3666" t="str">
        <f>IF($A3666="","",YEAR($A3666)*100+MONTH($A3666))</f>
        <v/>
      </c>
      <c r="D3666" t="str">
        <f>IF($C3666="","",VLOOKUP($C3666,Baux!$A:$K,2,FALSE))</f>
        <v/>
      </c>
      <c r="E3666" t="str">
        <f>IF($C3666="","",VLOOKUP(VLOOKUP($C3666,Baux!$A:$K,3,FALSE),Locataires!$A:$I,2,FALSE))</f>
        <v/>
      </c>
      <c r="F3666" t="str">
        <f>IF($C3666="","",VLOOKUP($C3666,Baux!$A:$K,8,FALSE))</f>
        <v/>
      </c>
      <c r="G3666" s="12" t="str">
        <f>IF(OR($A3666="",$F3666=""),"",DATE(YEAR($A3666),MONTH($A3666),$F3666))</f>
        <v/>
      </c>
      <c r="H3666" s="13" t="str">
        <f>IF($C3666="","",VLOOKUP($C3666,Baux!$A:$K,6,FALSE))</f>
        <v/>
      </c>
      <c r="I3666" s="13" t="str">
        <f>IF($C3666="","",VLOOKUP($C3666,Baux!$A:$K,7,FALSE))</f>
        <v/>
      </c>
      <c r="J3666" s="13" t="str">
        <f>IF($C3666="","",$H3666+$I3666)</f>
        <v/>
      </c>
      <c r="K3666" s="13" t="str">
        <f>IF($C3666="","",SUMIFS(Banque_Transactions!$E:$E,Banque_Transactions!$G:$G,$C3666&amp;"-"&amp;$B3666))</f>
        <v/>
      </c>
      <c r="L3666" s="13" t="str">
        <f>IF($C3666="","",$J3666-$K3666)</f>
        <v/>
      </c>
      <c r="M3666" t="str">
        <f>IF($C3666="","",IF($L3666&lt;=0,"Payé",IF($K3666=0,"Impayé","Partiel")))</f>
        <v/>
      </c>
    </row>
    <row r="3667" spans="1:13" ht="15">
      <c r="A3667" s="17"/>
      <c r="B3667" t="str">
        <f>IF($A3667="","",YEAR($A3667)*100+MONTH($A3667))</f>
        <v/>
      </c>
      <c r="D3667" t="str">
        <f>IF($C3667="","",VLOOKUP($C3667,Baux!$A:$K,2,FALSE))</f>
        <v/>
      </c>
      <c r="E3667" t="str">
        <f>IF($C3667="","",VLOOKUP(VLOOKUP($C3667,Baux!$A:$K,3,FALSE),Locataires!$A:$I,2,FALSE))</f>
        <v/>
      </c>
      <c r="F3667" t="str">
        <f>IF($C3667="","",VLOOKUP($C3667,Baux!$A:$K,8,FALSE))</f>
        <v/>
      </c>
      <c r="G3667" s="12" t="str">
        <f>IF(OR($A3667="",$F3667=""),"",DATE(YEAR($A3667),MONTH($A3667),$F3667))</f>
        <v/>
      </c>
      <c r="H3667" s="13" t="str">
        <f>IF($C3667="","",VLOOKUP($C3667,Baux!$A:$K,6,FALSE))</f>
        <v/>
      </c>
      <c r="I3667" s="13" t="str">
        <f>IF($C3667="","",VLOOKUP($C3667,Baux!$A:$K,7,FALSE))</f>
        <v/>
      </c>
      <c r="J3667" s="13" t="str">
        <f>IF($C3667="","",$H3667+$I3667)</f>
        <v/>
      </c>
      <c r="K3667" s="13" t="str">
        <f>IF($C3667="","",SUMIFS(Banque_Transactions!$E:$E,Banque_Transactions!$G:$G,$C3667&amp;"-"&amp;$B3667))</f>
        <v/>
      </c>
      <c r="L3667" s="13" t="str">
        <f>IF($C3667="","",$J3667-$K3667)</f>
        <v/>
      </c>
      <c r="M3667" t="str">
        <f>IF($C3667="","",IF($L3667&lt;=0,"Payé",IF($K3667=0,"Impayé","Partiel")))</f>
        <v/>
      </c>
    </row>
    <row r="3668" spans="1:13" ht="15">
      <c r="A3668" s="17"/>
      <c r="B3668" t="str">
        <f>IF($A3668="","",YEAR($A3668)*100+MONTH($A3668))</f>
        <v/>
      </c>
      <c r="D3668" t="str">
        <f>IF($C3668="","",VLOOKUP($C3668,Baux!$A:$K,2,FALSE))</f>
        <v/>
      </c>
      <c r="E3668" t="str">
        <f>IF($C3668="","",VLOOKUP(VLOOKUP($C3668,Baux!$A:$K,3,FALSE),Locataires!$A:$I,2,FALSE))</f>
        <v/>
      </c>
      <c r="F3668" t="str">
        <f>IF($C3668="","",VLOOKUP($C3668,Baux!$A:$K,8,FALSE))</f>
        <v/>
      </c>
      <c r="G3668" s="12" t="str">
        <f>IF(OR($A3668="",$F3668=""),"",DATE(YEAR($A3668),MONTH($A3668),$F3668))</f>
        <v/>
      </c>
      <c r="H3668" s="13" t="str">
        <f>IF($C3668="","",VLOOKUP($C3668,Baux!$A:$K,6,FALSE))</f>
        <v/>
      </c>
      <c r="I3668" s="13" t="str">
        <f>IF($C3668="","",VLOOKUP($C3668,Baux!$A:$K,7,FALSE))</f>
        <v/>
      </c>
      <c r="J3668" s="13" t="str">
        <f>IF($C3668="","",$H3668+$I3668)</f>
        <v/>
      </c>
      <c r="K3668" s="13" t="str">
        <f>IF($C3668="","",SUMIFS(Banque_Transactions!$E:$E,Banque_Transactions!$G:$G,$C3668&amp;"-"&amp;$B3668))</f>
        <v/>
      </c>
      <c r="L3668" s="13" t="str">
        <f>IF($C3668="","",$J3668-$K3668)</f>
        <v/>
      </c>
      <c r="M3668" t="str">
        <f>IF($C3668="","",IF($L3668&lt;=0,"Payé",IF($K3668=0,"Impayé","Partiel")))</f>
        <v/>
      </c>
    </row>
    <row r="3669" spans="1:13" ht="15">
      <c r="A3669" s="17"/>
      <c r="B3669" t="str">
        <f>IF($A3669="","",YEAR($A3669)*100+MONTH($A3669))</f>
        <v/>
      </c>
      <c r="D3669" t="str">
        <f>IF($C3669="","",VLOOKUP($C3669,Baux!$A:$K,2,FALSE))</f>
        <v/>
      </c>
      <c r="E3669" t="str">
        <f>IF($C3669="","",VLOOKUP(VLOOKUP($C3669,Baux!$A:$K,3,FALSE),Locataires!$A:$I,2,FALSE))</f>
        <v/>
      </c>
      <c r="F3669" t="str">
        <f>IF($C3669="","",VLOOKUP($C3669,Baux!$A:$K,8,FALSE))</f>
        <v/>
      </c>
      <c r="G3669" s="12" t="str">
        <f>IF(OR($A3669="",$F3669=""),"",DATE(YEAR($A3669),MONTH($A3669),$F3669))</f>
        <v/>
      </c>
      <c r="H3669" s="13" t="str">
        <f>IF($C3669="","",VLOOKUP($C3669,Baux!$A:$K,6,FALSE))</f>
        <v/>
      </c>
      <c r="I3669" s="13" t="str">
        <f>IF($C3669="","",VLOOKUP($C3669,Baux!$A:$K,7,FALSE))</f>
        <v/>
      </c>
      <c r="J3669" s="13" t="str">
        <f>IF($C3669="","",$H3669+$I3669)</f>
        <v/>
      </c>
      <c r="K3669" s="13" t="str">
        <f>IF($C3669="","",SUMIFS(Banque_Transactions!$E:$E,Banque_Transactions!$G:$G,$C3669&amp;"-"&amp;$B3669))</f>
        <v/>
      </c>
      <c r="L3669" s="13" t="str">
        <f>IF($C3669="","",$J3669-$K3669)</f>
        <v/>
      </c>
      <c r="M3669" t="str">
        <f>IF($C3669="","",IF($L3669&lt;=0,"Payé",IF($K3669=0,"Impayé","Partiel")))</f>
        <v/>
      </c>
    </row>
    <row r="3670" spans="1:13" ht="15">
      <c r="A3670" s="17"/>
      <c r="B3670" t="str">
        <f>IF($A3670="","",YEAR($A3670)*100+MONTH($A3670))</f>
        <v/>
      </c>
      <c r="D3670" t="str">
        <f>IF($C3670="","",VLOOKUP($C3670,Baux!$A:$K,2,FALSE))</f>
        <v/>
      </c>
      <c r="E3670" t="str">
        <f>IF($C3670="","",VLOOKUP(VLOOKUP($C3670,Baux!$A:$K,3,FALSE),Locataires!$A:$I,2,FALSE))</f>
        <v/>
      </c>
      <c r="F3670" t="str">
        <f>IF($C3670="","",VLOOKUP($C3670,Baux!$A:$K,8,FALSE))</f>
        <v/>
      </c>
      <c r="G3670" s="12" t="str">
        <f>IF(OR($A3670="",$F3670=""),"",DATE(YEAR($A3670),MONTH($A3670),$F3670))</f>
        <v/>
      </c>
      <c r="H3670" s="13" t="str">
        <f>IF($C3670="","",VLOOKUP($C3670,Baux!$A:$K,6,FALSE))</f>
        <v/>
      </c>
      <c r="I3670" s="13" t="str">
        <f>IF($C3670="","",VLOOKUP($C3670,Baux!$A:$K,7,FALSE))</f>
        <v/>
      </c>
      <c r="J3670" s="13" t="str">
        <f>IF($C3670="","",$H3670+$I3670)</f>
        <v/>
      </c>
      <c r="K3670" s="13" t="str">
        <f>IF($C3670="","",SUMIFS(Banque_Transactions!$E:$E,Banque_Transactions!$G:$G,$C3670&amp;"-"&amp;$B3670))</f>
        <v/>
      </c>
      <c r="L3670" s="13" t="str">
        <f>IF($C3670="","",$J3670-$K3670)</f>
        <v/>
      </c>
      <c r="M3670" t="str">
        <f>IF($C3670="","",IF($L3670&lt;=0,"Payé",IF($K3670=0,"Impayé","Partiel")))</f>
        <v/>
      </c>
    </row>
    <row r="3671" spans="1:13" ht="15">
      <c r="A3671" s="17"/>
      <c r="B3671" t="str">
        <f>IF($A3671="","",YEAR($A3671)*100+MONTH($A3671))</f>
        <v/>
      </c>
      <c r="D3671" t="str">
        <f>IF($C3671="","",VLOOKUP($C3671,Baux!$A:$K,2,FALSE))</f>
        <v/>
      </c>
      <c r="E3671" t="str">
        <f>IF($C3671="","",VLOOKUP(VLOOKUP($C3671,Baux!$A:$K,3,FALSE),Locataires!$A:$I,2,FALSE))</f>
        <v/>
      </c>
      <c r="F3671" t="str">
        <f>IF($C3671="","",VLOOKUP($C3671,Baux!$A:$K,8,FALSE))</f>
        <v/>
      </c>
      <c r="G3671" s="12" t="str">
        <f>IF(OR($A3671="",$F3671=""),"",DATE(YEAR($A3671),MONTH($A3671),$F3671))</f>
        <v/>
      </c>
      <c r="H3671" s="13" t="str">
        <f>IF($C3671="","",VLOOKUP($C3671,Baux!$A:$K,6,FALSE))</f>
        <v/>
      </c>
      <c r="I3671" s="13" t="str">
        <f>IF($C3671="","",VLOOKUP($C3671,Baux!$A:$K,7,FALSE))</f>
        <v/>
      </c>
      <c r="J3671" s="13" t="str">
        <f>IF($C3671="","",$H3671+$I3671)</f>
        <v/>
      </c>
      <c r="K3671" s="13" t="str">
        <f>IF($C3671="","",SUMIFS(Banque_Transactions!$E:$E,Banque_Transactions!$G:$G,$C3671&amp;"-"&amp;$B3671))</f>
        <v/>
      </c>
      <c r="L3671" s="13" t="str">
        <f>IF($C3671="","",$J3671-$K3671)</f>
        <v/>
      </c>
      <c r="M3671" t="str">
        <f>IF($C3671="","",IF($L3671&lt;=0,"Payé",IF($K3671=0,"Impayé","Partiel")))</f>
        <v/>
      </c>
    </row>
    <row r="3672" spans="1:13" ht="15">
      <c r="A3672" s="17"/>
      <c r="B3672" t="str">
        <f>IF($A3672="","",YEAR($A3672)*100+MONTH($A3672))</f>
        <v/>
      </c>
      <c r="D3672" t="str">
        <f>IF($C3672="","",VLOOKUP($C3672,Baux!$A:$K,2,FALSE))</f>
        <v/>
      </c>
      <c r="E3672" t="str">
        <f>IF($C3672="","",VLOOKUP(VLOOKUP($C3672,Baux!$A:$K,3,FALSE),Locataires!$A:$I,2,FALSE))</f>
        <v/>
      </c>
      <c r="F3672" t="str">
        <f>IF($C3672="","",VLOOKUP($C3672,Baux!$A:$K,8,FALSE))</f>
        <v/>
      </c>
      <c r="G3672" s="12" t="str">
        <f>IF(OR($A3672="",$F3672=""),"",DATE(YEAR($A3672),MONTH($A3672),$F3672))</f>
        <v/>
      </c>
      <c r="H3672" s="13" t="str">
        <f>IF($C3672="","",VLOOKUP($C3672,Baux!$A:$K,6,FALSE))</f>
        <v/>
      </c>
      <c r="I3672" s="13" t="str">
        <f>IF($C3672="","",VLOOKUP($C3672,Baux!$A:$K,7,FALSE))</f>
        <v/>
      </c>
      <c r="J3672" s="13" t="str">
        <f>IF($C3672="","",$H3672+$I3672)</f>
        <v/>
      </c>
      <c r="K3672" s="13" t="str">
        <f>IF($C3672="","",SUMIFS(Banque_Transactions!$E:$E,Banque_Transactions!$G:$G,$C3672&amp;"-"&amp;$B3672))</f>
        <v/>
      </c>
      <c r="L3672" s="13" t="str">
        <f>IF($C3672="","",$J3672-$K3672)</f>
        <v/>
      </c>
      <c r="M3672" t="str">
        <f>IF($C3672="","",IF($L3672&lt;=0,"Payé",IF($K3672=0,"Impayé","Partiel")))</f>
        <v/>
      </c>
    </row>
    <row r="3673" spans="1:13" ht="15">
      <c r="A3673" s="17"/>
      <c r="B3673" t="str">
        <f>IF($A3673="","",YEAR($A3673)*100+MONTH($A3673))</f>
        <v/>
      </c>
      <c r="D3673" t="str">
        <f>IF($C3673="","",VLOOKUP($C3673,Baux!$A:$K,2,FALSE))</f>
        <v/>
      </c>
      <c r="E3673" t="str">
        <f>IF($C3673="","",VLOOKUP(VLOOKUP($C3673,Baux!$A:$K,3,FALSE),Locataires!$A:$I,2,FALSE))</f>
        <v/>
      </c>
      <c r="F3673" t="str">
        <f>IF($C3673="","",VLOOKUP($C3673,Baux!$A:$K,8,FALSE))</f>
        <v/>
      </c>
      <c r="G3673" s="12" t="str">
        <f>IF(OR($A3673="",$F3673=""),"",DATE(YEAR($A3673),MONTH($A3673),$F3673))</f>
        <v/>
      </c>
      <c r="H3673" s="13" t="str">
        <f>IF($C3673="","",VLOOKUP($C3673,Baux!$A:$K,6,FALSE))</f>
        <v/>
      </c>
      <c r="I3673" s="13" t="str">
        <f>IF($C3673="","",VLOOKUP($C3673,Baux!$A:$K,7,FALSE))</f>
        <v/>
      </c>
      <c r="J3673" s="13" t="str">
        <f>IF($C3673="","",$H3673+$I3673)</f>
        <v/>
      </c>
      <c r="K3673" s="13" t="str">
        <f>IF($C3673="","",SUMIFS(Banque_Transactions!$E:$E,Banque_Transactions!$G:$G,$C3673&amp;"-"&amp;$B3673))</f>
        <v/>
      </c>
      <c r="L3673" s="13" t="str">
        <f>IF($C3673="","",$J3673-$K3673)</f>
        <v/>
      </c>
      <c r="M3673" t="str">
        <f>IF($C3673="","",IF($L3673&lt;=0,"Payé",IF($K3673=0,"Impayé","Partiel")))</f>
        <v/>
      </c>
    </row>
    <row r="3674" spans="1:13" ht="15">
      <c r="A3674" s="17"/>
      <c r="B3674" t="str">
        <f>IF($A3674="","",YEAR($A3674)*100+MONTH($A3674))</f>
        <v/>
      </c>
      <c r="D3674" t="str">
        <f>IF($C3674="","",VLOOKUP($C3674,Baux!$A:$K,2,FALSE))</f>
        <v/>
      </c>
      <c r="E3674" t="str">
        <f>IF($C3674="","",VLOOKUP(VLOOKUP($C3674,Baux!$A:$K,3,FALSE),Locataires!$A:$I,2,FALSE))</f>
        <v/>
      </c>
      <c r="F3674" t="str">
        <f>IF($C3674="","",VLOOKUP($C3674,Baux!$A:$K,8,FALSE))</f>
        <v/>
      </c>
      <c r="G3674" s="12" t="str">
        <f>IF(OR($A3674="",$F3674=""),"",DATE(YEAR($A3674),MONTH($A3674),$F3674))</f>
        <v/>
      </c>
      <c r="H3674" s="13" t="str">
        <f>IF($C3674="","",VLOOKUP($C3674,Baux!$A:$K,6,FALSE))</f>
        <v/>
      </c>
      <c r="I3674" s="13" t="str">
        <f>IF($C3674="","",VLOOKUP($C3674,Baux!$A:$K,7,FALSE))</f>
        <v/>
      </c>
      <c r="J3674" s="13" t="str">
        <f>IF($C3674="","",$H3674+$I3674)</f>
        <v/>
      </c>
      <c r="K3674" s="13" t="str">
        <f>IF($C3674="","",SUMIFS(Banque_Transactions!$E:$E,Banque_Transactions!$G:$G,$C3674&amp;"-"&amp;$B3674))</f>
        <v/>
      </c>
      <c r="L3674" s="13" t="str">
        <f>IF($C3674="","",$J3674-$K3674)</f>
        <v/>
      </c>
      <c r="M3674" t="str">
        <f>IF($C3674="","",IF($L3674&lt;=0,"Payé",IF($K3674=0,"Impayé","Partiel")))</f>
        <v/>
      </c>
    </row>
    <row r="3675" spans="1:13" ht="15">
      <c r="A3675" s="17"/>
      <c r="B3675" t="str">
        <f>IF($A3675="","",YEAR($A3675)*100+MONTH($A3675))</f>
        <v/>
      </c>
      <c r="D3675" t="str">
        <f>IF($C3675="","",VLOOKUP($C3675,Baux!$A:$K,2,FALSE))</f>
        <v/>
      </c>
      <c r="E3675" t="str">
        <f>IF($C3675="","",VLOOKUP(VLOOKUP($C3675,Baux!$A:$K,3,FALSE),Locataires!$A:$I,2,FALSE))</f>
        <v/>
      </c>
      <c r="F3675" t="str">
        <f>IF($C3675="","",VLOOKUP($C3675,Baux!$A:$K,8,FALSE))</f>
        <v/>
      </c>
      <c r="G3675" s="12" t="str">
        <f>IF(OR($A3675="",$F3675=""),"",DATE(YEAR($A3675),MONTH($A3675),$F3675))</f>
        <v/>
      </c>
      <c r="H3675" s="13" t="str">
        <f>IF($C3675="","",VLOOKUP($C3675,Baux!$A:$K,6,FALSE))</f>
        <v/>
      </c>
      <c r="I3675" s="13" t="str">
        <f>IF($C3675="","",VLOOKUP($C3675,Baux!$A:$K,7,FALSE))</f>
        <v/>
      </c>
      <c r="J3675" s="13" t="str">
        <f>IF($C3675="","",$H3675+$I3675)</f>
        <v/>
      </c>
      <c r="K3675" s="13" t="str">
        <f>IF($C3675="","",SUMIFS(Banque_Transactions!$E:$E,Banque_Transactions!$G:$G,$C3675&amp;"-"&amp;$B3675))</f>
        <v/>
      </c>
      <c r="L3675" s="13" t="str">
        <f>IF($C3675="","",$J3675-$K3675)</f>
        <v/>
      </c>
      <c r="M3675" t="str">
        <f>IF($C3675="","",IF($L3675&lt;=0,"Payé",IF($K3675=0,"Impayé","Partiel")))</f>
        <v/>
      </c>
    </row>
    <row r="3676" spans="1:13" ht="15">
      <c r="A3676" s="17"/>
      <c r="B3676" t="str">
        <f>IF($A3676="","",YEAR($A3676)*100+MONTH($A3676))</f>
        <v/>
      </c>
      <c r="D3676" t="str">
        <f>IF($C3676="","",VLOOKUP($C3676,Baux!$A:$K,2,FALSE))</f>
        <v/>
      </c>
      <c r="E3676" t="str">
        <f>IF($C3676="","",VLOOKUP(VLOOKUP($C3676,Baux!$A:$K,3,FALSE),Locataires!$A:$I,2,FALSE))</f>
        <v/>
      </c>
      <c r="F3676" t="str">
        <f>IF($C3676="","",VLOOKUP($C3676,Baux!$A:$K,8,FALSE))</f>
        <v/>
      </c>
      <c r="G3676" s="12" t="str">
        <f>IF(OR($A3676="",$F3676=""),"",DATE(YEAR($A3676),MONTH($A3676),$F3676))</f>
        <v/>
      </c>
      <c r="H3676" s="13" t="str">
        <f>IF($C3676="","",VLOOKUP($C3676,Baux!$A:$K,6,FALSE))</f>
        <v/>
      </c>
      <c r="I3676" s="13" t="str">
        <f>IF($C3676="","",VLOOKUP($C3676,Baux!$A:$K,7,FALSE))</f>
        <v/>
      </c>
      <c r="J3676" s="13" t="str">
        <f>IF($C3676="","",$H3676+$I3676)</f>
        <v/>
      </c>
      <c r="K3676" s="13" t="str">
        <f>IF($C3676="","",SUMIFS(Banque_Transactions!$E:$E,Banque_Transactions!$G:$G,$C3676&amp;"-"&amp;$B3676))</f>
        <v/>
      </c>
      <c r="L3676" s="13" t="str">
        <f>IF($C3676="","",$J3676-$K3676)</f>
        <v/>
      </c>
      <c r="M3676" t="str">
        <f>IF($C3676="","",IF($L3676&lt;=0,"Payé",IF($K3676=0,"Impayé","Partiel")))</f>
        <v/>
      </c>
    </row>
    <row r="3677" spans="1:13" ht="15">
      <c r="A3677" s="17"/>
      <c r="B3677" t="str">
        <f>IF($A3677="","",YEAR($A3677)*100+MONTH($A3677))</f>
        <v/>
      </c>
      <c r="D3677" t="str">
        <f>IF($C3677="","",VLOOKUP($C3677,Baux!$A:$K,2,FALSE))</f>
        <v/>
      </c>
      <c r="E3677" t="str">
        <f>IF($C3677="","",VLOOKUP(VLOOKUP($C3677,Baux!$A:$K,3,FALSE),Locataires!$A:$I,2,FALSE))</f>
        <v/>
      </c>
      <c r="F3677" t="str">
        <f>IF($C3677="","",VLOOKUP($C3677,Baux!$A:$K,8,FALSE))</f>
        <v/>
      </c>
      <c r="G3677" s="12" t="str">
        <f>IF(OR($A3677="",$F3677=""),"",DATE(YEAR($A3677),MONTH($A3677),$F3677))</f>
        <v/>
      </c>
      <c r="H3677" s="13" t="str">
        <f>IF($C3677="","",VLOOKUP($C3677,Baux!$A:$K,6,FALSE))</f>
        <v/>
      </c>
      <c r="I3677" s="13" t="str">
        <f>IF($C3677="","",VLOOKUP($C3677,Baux!$A:$K,7,FALSE))</f>
        <v/>
      </c>
      <c r="J3677" s="13" t="str">
        <f>IF($C3677="","",$H3677+$I3677)</f>
        <v/>
      </c>
      <c r="K3677" s="13" t="str">
        <f>IF($C3677="","",SUMIFS(Banque_Transactions!$E:$E,Banque_Transactions!$G:$G,$C3677&amp;"-"&amp;$B3677))</f>
        <v/>
      </c>
      <c r="L3677" s="13" t="str">
        <f>IF($C3677="","",$J3677-$K3677)</f>
        <v/>
      </c>
      <c r="M3677" t="str">
        <f>IF($C3677="","",IF($L3677&lt;=0,"Payé",IF($K3677=0,"Impayé","Partiel")))</f>
        <v/>
      </c>
    </row>
    <row r="3678" spans="1:13" ht="15">
      <c r="A3678" s="17"/>
      <c r="B3678" t="str">
        <f>IF($A3678="","",YEAR($A3678)*100+MONTH($A3678))</f>
        <v/>
      </c>
      <c r="D3678" t="str">
        <f>IF($C3678="","",VLOOKUP($C3678,Baux!$A:$K,2,FALSE))</f>
        <v/>
      </c>
      <c r="E3678" t="str">
        <f>IF($C3678="","",VLOOKUP(VLOOKUP($C3678,Baux!$A:$K,3,FALSE),Locataires!$A:$I,2,FALSE))</f>
        <v/>
      </c>
      <c r="F3678" t="str">
        <f>IF($C3678="","",VLOOKUP($C3678,Baux!$A:$K,8,FALSE))</f>
        <v/>
      </c>
      <c r="G3678" s="12" t="str">
        <f>IF(OR($A3678="",$F3678=""),"",DATE(YEAR($A3678),MONTH($A3678),$F3678))</f>
        <v/>
      </c>
      <c r="H3678" s="13" t="str">
        <f>IF($C3678="","",VLOOKUP($C3678,Baux!$A:$K,6,FALSE))</f>
        <v/>
      </c>
      <c r="I3678" s="13" t="str">
        <f>IF($C3678="","",VLOOKUP($C3678,Baux!$A:$K,7,FALSE))</f>
        <v/>
      </c>
      <c r="J3678" s="13" t="str">
        <f>IF($C3678="","",$H3678+$I3678)</f>
        <v/>
      </c>
      <c r="K3678" s="13" t="str">
        <f>IF($C3678="","",SUMIFS(Banque_Transactions!$E:$E,Banque_Transactions!$G:$G,$C3678&amp;"-"&amp;$B3678))</f>
        <v/>
      </c>
      <c r="L3678" s="13" t="str">
        <f>IF($C3678="","",$J3678-$K3678)</f>
        <v/>
      </c>
      <c r="M3678" t="str">
        <f>IF($C3678="","",IF($L3678&lt;=0,"Payé",IF($K3678=0,"Impayé","Partiel")))</f>
        <v/>
      </c>
    </row>
    <row r="3679" spans="1:13" ht="15">
      <c r="A3679" s="17"/>
      <c r="B3679" t="str">
        <f>IF($A3679="","",YEAR($A3679)*100+MONTH($A3679))</f>
        <v/>
      </c>
      <c r="D3679" t="str">
        <f>IF($C3679="","",VLOOKUP($C3679,Baux!$A:$K,2,FALSE))</f>
        <v/>
      </c>
      <c r="E3679" t="str">
        <f>IF($C3679="","",VLOOKUP(VLOOKUP($C3679,Baux!$A:$K,3,FALSE),Locataires!$A:$I,2,FALSE))</f>
        <v/>
      </c>
      <c r="F3679" t="str">
        <f>IF($C3679="","",VLOOKUP($C3679,Baux!$A:$K,8,FALSE))</f>
        <v/>
      </c>
      <c r="G3679" s="12" t="str">
        <f>IF(OR($A3679="",$F3679=""),"",DATE(YEAR($A3679),MONTH($A3679),$F3679))</f>
        <v/>
      </c>
      <c r="H3679" s="13" t="str">
        <f>IF($C3679="","",VLOOKUP($C3679,Baux!$A:$K,6,FALSE))</f>
        <v/>
      </c>
      <c r="I3679" s="13" t="str">
        <f>IF($C3679="","",VLOOKUP($C3679,Baux!$A:$K,7,FALSE))</f>
        <v/>
      </c>
      <c r="J3679" s="13" t="str">
        <f>IF($C3679="","",$H3679+$I3679)</f>
        <v/>
      </c>
      <c r="K3679" s="13" t="str">
        <f>IF($C3679="","",SUMIFS(Banque_Transactions!$E:$E,Banque_Transactions!$G:$G,$C3679&amp;"-"&amp;$B3679))</f>
        <v/>
      </c>
      <c r="L3679" s="13" t="str">
        <f>IF($C3679="","",$J3679-$K3679)</f>
        <v/>
      </c>
      <c r="M3679" t="str">
        <f>IF($C3679="","",IF($L3679&lt;=0,"Payé",IF($K3679=0,"Impayé","Partiel")))</f>
        <v/>
      </c>
    </row>
    <row r="3680" spans="1:13" ht="15">
      <c r="A3680" s="17"/>
      <c r="B3680" t="str">
        <f>IF($A3680="","",YEAR($A3680)*100+MONTH($A3680))</f>
        <v/>
      </c>
      <c r="D3680" t="str">
        <f>IF($C3680="","",VLOOKUP($C3680,Baux!$A:$K,2,FALSE))</f>
        <v/>
      </c>
      <c r="E3680" t="str">
        <f>IF($C3680="","",VLOOKUP(VLOOKUP($C3680,Baux!$A:$K,3,FALSE),Locataires!$A:$I,2,FALSE))</f>
        <v/>
      </c>
      <c r="F3680" t="str">
        <f>IF($C3680="","",VLOOKUP($C3680,Baux!$A:$K,8,FALSE))</f>
        <v/>
      </c>
      <c r="G3680" s="12" t="str">
        <f>IF(OR($A3680="",$F3680=""),"",DATE(YEAR($A3680),MONTH($A3680),$F3680))</f>
        <v/>
      </c>
      <c r="H3680" s="13" t="str">
        <f>IF($C3680="","",VLOOKUP($C3680,Baux!$A:$K,6,FALSE))</f>
        <v/>
      </c>
      <c r="I3680" s="13" t="str">
        <f>IF($C3680="","",VLOOKUP($C3680,Baux!$A:$K,7,FALSE))</f>
        <v/>
      </c>
      <c r="J3680" s="13" t="str">
        <f>IF($C3680="","",$H3680+$I3680)</f>
        <v/>
      </c>
      <c r="K3680" s="13" t="str">
        <f>IF($C3680="","",SUMIFS(Banque_Transactions!$E:$E,Banque_Transactions!$G:$G,$C3680&amp;"-"&amp;$B3680))</f>
        <v/>
      </c>
      <c r="L3680" s="13" t="str">
        <f>IF($C3680="","",$J3680-$K3680)</f>
        <v/>
      </c>
      <c r="M3680" t="str">
        <f>IF($C3680="","",IF($L3680&lt;=0,"Payé",IF($K3680=0,"Impayé","Partiel")))</f>
        <v/>
      </c>
    </row>
    <row r="3681" spans="1:13" ht="15">
      <c r="A3681" s="17"/>
      <c r="B3681" t="str">
        <f>IF($A3681="","",YEAR($A3681)*100+MONTH($A3681))</f>
        <v/>
      </c>
      <c r="D3681" t="str">
        <f>IF($C3681="","",VLOOKUP($C3681,Baux!$A:$K,2,FALSE))</f>
        <v/>
      </c>
      <c r="E3681" t="str">
        <f>IF($C3681="","",VLOOKUP(VLOOKUP($C3681,Baux!$A:$K,3,FALSE),Locataires!$A:$I,2,FALSE))</f>
        <v/>
      </c>
      <c r="F3681" t="str">
        <f>IF($C3681="","",VLOOKUP($C3681,Baux!$A:$K,8,FALSE))</f>
        <v/>
      </c>
      <c r="G3681" s="12" t="str">
        <f>IF(OR($A3681="",$F3681=""),"",DATE(YEAR($A3681),MONTH($A3681),$F3681))</f>
        <v/>
      </c>
      <c r="H3681" s="13" t="str">
        <f>IF($C3681="","",VLOOKUP($C3681,Baux!$A:$K,6,FALSE))</f>
        <v/>
      </c>
      <c r="I3681" s="13" t="str">
        <f>IF($C3681="","",VLOOKUP($C3681,Baux!$A:$K,7,FALSE))</f>
        <v/>
      </c>
      <c r="J3681" s="13" t="str">
        <f>IF($C3681="","",$H3681+$I3681)</f>
        <v/>
      </c>
      <c r="K3681" s="13" t="str">
        <f>IF($C3681="","",SUMIFS(Banque_Transactions!$E:$E,Banque_Transactions!$G:$G,$C3681&amp;"-"&amp;$B3681))</f>
        <v/>
      </c>
      <c r="L3681" s="13" t="str">
        <f>IF($C3681="","",$J3681-$K3681)</f>
        <v/>
      </c>
      <c r="M3681" t="str">
        <f>IF($C3681="","",IF($L3681&lt;=0,"Payé",IF($K3681=0,"Impayé","Partiel")))</f>
        <v/>
      </c>
    </row>
    <row r="3682" spans="1:13" ht="15">
      <c r="A3682" s="17"/>
      <c r="B3682" t="str">
        <f>IF($A3682="","",YEAR($A3682)*100+MONTH($A3682))</f>
        <v/>
      </c>
      <c r="D3682" t="str">
        <f>IF($C3682="","",VLOOKUP($C3682,Baux!$A:$K,2,FALSE))</f>
        <v/>
      </c>
      <c r="E3682" t="str">
        <f>IF($C3682="","",VLOOKUP(VLOOKUP($C3682,Baux!$A:$K,3,FALSE),Locataires!$A:$I,2,FALSE))</f>
        <v/>
      </c>
      <c r="F3682" t="str">
        <f>IF($C3682="","",VLOOKUP($C3682,Baux!$A:$K,8,FALSE))</f>
        <v/>
      </c>
      <c r="G3682" s="12" t="str">
        <f>IF(OR($A3682="",$F3682=""),"",DATE(YEAR($A3682),MONTH($A3682),$F3682))</f>
        <v/>
      </c>
      <c r="H3682" s="13" t="str">
        <f>IF($C3682="","",VLOOKUP($C3682,Baux!$A:$K,6,FALSE))</f>
        <v/>
      </c>
      <c r="I3682" s="13" t="str">
        <f>IF($C3682="","",VLOOKUP($C3682,Baux!$A:$K,7,FALSE))</f>
        <v/>
      </c>
      <c r="J3682" s="13" t="str">
        <f>IF($C3682="","",$H3682+$I3682)</f>
        <v/>
      </c>
      <c r="K3682" s="13" t="str">
        <f>IF($C3682="","",SUMIFS(Banque_Transactions!$E:$E,Banque_Transactions!$G:$G,$C3682&amp;"-"&amp;$B3682))</f>
        <v/>
      </c>
      <c r="L3682" s="13" t="str">
        <f>IF($C3682="","",$J3682-$K3682)</f>
        <v/>
      </c>
      <c r="M3682" t="str">
        <f>IF($C3682="","",IF($L3682&lt;=0,"Payé",IF($K3682=0,"Impayé","Partiel")))</f>
        <v/>
      </c>
    </row>
    <row r="3683" spans="1:13" ht="15">
      <c r="A3683" s="17"/>
      <c r="B3683" t="str">
        <f>IF($A3683="","",YEAR($A3683)*100+MONTH($A3683))</f>
        <v/>
      </c>
      <c r="D3683" t="str">
        <f>IF($C3683="","",VLOOKUP($C3683,Baux!$A:$K,2,FALSE))</f>
        <v/>
      </c>
      <c r="E3683" t="str">
        <f>IF($C3683="","",VLOOKUP(VLOOKUP($C3683,Baux!$A:$K,3,FALSE),Locataires!$A:$I,2,FALSE))</f>
        <v/>
      </c>
      <c r="F3683" t="str">
        <f>IF($C3683="","",VLOOKUP($C3683,Baux!$A:$K,8,FALSE))</f>
        <v/>
      </c>
      <c r="G3683" s="12" t="str">
        <f>IF(OR($A3683="",$F3683=""),"",DATE(YEAR($A3683),MONTH($A3683),$F3683))</f>
        <v/>
      </c>
      <c r="H3683" s="13" t="str">
        <f>IF($C3683="","",VLOOKUP($C3683,Baux!$A:$K,6,FALSE))</f>
        <v/>
      </c>
      <c r="I3683" s="13" t="str">
        <f>IF($C3683="","",VLOOKUP($C3683,Baux!$A:$K,7,FALSE))</f>
        <v/>
      </c>
      <c r="J3683" s="13" t="str">
        <f>IF($C3683="","",$H3683+$I3683)</f>
        <v/>
      </c>
      <c r="K3683" s="13" t="str">
        <f>IF($C3683="","",SUMIFS(Banque_Transactions!$E:$E,Banque_Transactions!$G:$G,$C3683&amp;"-"&amp;$B3683))</f>
        <v/>
      </c>
      <c r="L3683" s="13" t="str">
        <f>IF($C3683="","",$J3683-$K3683)</f>
        <v/>
      </c>
      <c r="M3683" t="str">
        <f>IF($C3683="","",IF($L3683&lt;=0,"Payé",IF($K3683=0,"Impayé","Partiel")))</f>
        <v/>
      </c>
    </row>
    <row r="3684" spans="1:13" ht="15">
      <c r="A3684" s="17"/>
      <c r="B3684" t="str">
        <f>IF($A3684="","",YEAR($A3684)*100+MONTH($A3684))</f>
        <v/>
      </c>
      <c r="D3684" t="str">
        <f>IF($C3684="","",VLOOKUP($C3684,Baux!$A:$K,2,FALSE))</f>
        <v/>
      </c>
      <c r="E3684" t="str">
        <f>IF($C3684="","",VLOOKUP(VLOOKUP($C3684,Baux!$A:$K,3,FALSE),Locataires!$A:$I,2,FALSE))</f>
        <v/>
      </c>
      <c r="F3684" t="str">
        <f>IF($C3684="","",VLOOKUP($C3684,Baux!$A:$K,8,FALSE))</f>
        <v/>
      </c>
      <c r="G3684" s="12" t="str">
        <f>IF(OR($A3684="",$F3684=""),"",DATE(YEAR($A3684),MONTH($A3684),$F3684))</f>
        <v/>
      </c>
      <c r="H3684" s="13" t="str">
        <f>IF($C3684="","",VLOOKUP($C3684,Baux!$A:$K,6,FALSE))</f>
        <v/>
      </c>
      <c r="I3684" s="13" t="str">
        <f>IF($C3684="","",VLOOKUP($C3684,Baux!$A:$K,7,FALSE))</f>
        <v/>
      </c>
      <c r="J3684" s="13" t="str">
        <f>IF($C3684="","",$H3684+$I3684)</f>
        <v/>
      </c>
      <c r="K3684" s="13" t="str">
        <f>IF($C3684="","",SUMIFS(Banque_Transactions!$E:$E,Banque_Transactions!$G:$G,$C3684&amp;"-"&amp;$B3684))</f>
        <v/>
      </c>
      <c r="L3684" s="13" t="str">
        <f>IF($C3684="","",$J3684-$K3684)</f>
        <v/>
      </c>
      <c r="M3684" t="str">
        <f>IF($C3684="","",IF($L3684&lt;=0,"Payé",IF($K3684=0,"Impayé","Partiel")))</f>
        <v/>
      </c>
    </row>
    <row r="3685" spans="1:13" ht="15">
      <c r="A3685" s="17"/>
      <c r="B3685" t="str">
        <f>IF($A3685="","",YEAR($A3685)*100+MONTH($A3685))</f>
        <v/>
      </c>
      <c r="D3685" t="str">
        <f>IF($C3685="","",VLOOKUP($C3685,Baux!$A:$K,2,FALSE))</f>
        <v/>
      </c>
      <c r="E3685" t="str">
        <f>IF($C3685="","",VLOOKUP(VLOOKUP($C3685,Baux!$A:$K,3,FALSE),Locataires!$A:$I,2,FALSE))</f>
        <v/>
      </c>
      <c r="F3685" t="str">
        <f>IF($C3685="","",VLOOKUP($C3685,Baux!$A:$K,8,FALSE))</f>
        <v/>
      </c>
      <c r="G3685" s="12" t="str">
        <f>IF(OR($A3685="",$F3685=""),"",DATE(YEAR($A3685),MONTH($A3685),$F3685))</f>
        <v/>
      </c>
      <c r="H3685" s="13" t="str">
        <f>IF($C3685="","",VLOOKUP($C3685,Baux!$A:$K,6,FALSE))</f>
        <v/>
      </c>
      <c r="I3685" s="13" t="str">
        <f>IF($C3685="","",VLOOKUP($C3685,Baux!$A:$K,7,FALSE))</f>
        <v/>
      </c>
      <c r="J3685" s="13" t="str">
        <f>IF($C3685="","",$H3685+$I3685)</f>
        <v/>
      </c>
      <c r="K3685" s="13" t="str">
        <f>IF($C3685="","",SUMIFS(Banque_Transactions!$E:$E,Banque_Transactions!$G:$G,$C3685&amp;"-"&amp;$B3685))</f>
        <v/>
      </c>
      <c r="L3685" s="13" t="str">
        <f>IF($C3685="","",$J3685-$K3685)</f>
        <v/>
      </c>
      <c r="M3685" t="str">
        <f>IF($C3685="","",IF($L3685&lt;=0,"Payé",IF($K3685=0,"Impayé","Partiel")))</f>
        <v/>
      </c>
    </row>
    <row r="3686" spans="1:13" ht="15">
      <c r="A3686" s="17"/>
      <c r="B3686" t="str">
        <f>IF($A3686="","",YEAR($A3686)*100+MONTH($A3686))</f>
        <v/>
      </c>
      <c r="D3686" t="str">
        <f>IF($C3686="","",VLOOKUP($C3686,Baux!$A:$K,2,FALSE))</f>
        <v/>
      </c>
      <c r="E3686" t="str">
        <f>IF($C3686="","",VLOOKUP(VLOOKUP($C3686,Baux!$A:$K,3,FALSE),Locataires!$A:$I,2,FALSE))</f>
        <v/>
      </c>
      <c r="F3686" t="str">
        <f>IF($C3686="","",VLOOKUP($C3686,Baux!$A:$K,8,FALSE))</f>
        <v/>
      </c>
      <c r="G3686" s="12" t="str">
        <f>IF(OR($A3686="",$F3686=""),"",DATE(YEAR($A3686),MONTH($A3686),$F3686))</f>
        <v/>
      </c>
      <c r="H3686" s="13" t="str">
        <f>IF($C3686="","",VLOOKUP($C3686,Baux!$A:$K,6,FALSE))</f>
        <v/>
      </c>
      <c r="I3686" s="13" t="str">
        <f>IF($C3686="","",VLOOKUP($C3686,Baux!$A:$K,7,FALSE))</f>
        <v/>
      </c>
      <c r="J3686" s="13" t="str">
        <f>IF($C3686="","",$H3686+$I3686)</f>
        <v/>
      </c>
      <c r="K3686" s="13" t="str">
        <f>IF($C3686="","",SUMIFS(Banque_Transactions!$E:$E,Banque_Transactions!$G:$G,$C3686&amp;"-"&amp;$B3686))</f>
        <v/>
      </c>
      <c r="L3686" s="13" t="str">
        <f>IF($C3686="","",$J3686-$K3686)</f>
        <v/>
      </c>
      <c r="M3686" t="str">
        <f>IF($C3686="","",IF($L3686&lt;=0,"Payé",IF($K3686=0,"Impayé","Partiel")))</f>
        <v/>
      </c>
    </row>
    <row r="3687" spans="1:13" ht="15">
      <c r="A3687" s="17"/>
      <c r="B3687" t="str">
        <f>IF($A3687="","",YEAR($A3687)*100+MONTH($A3687))</f>
        <v/>
      </c>
      <c r="D3687" t="str">
        <f>IF($C3687="","",VLOOKUP($C3687,Baux!$A:$K,2,FALSE))</f>
        <v/>
      </c>
      <c r="E3687" t="str">
        <f>IF($C3687="","",VLOOKUP(VLOOKUP($C3687,Baux!$A:$K,3,FALSE),Locataires!$A:$I,2,FALSE))</f>
        <v/>
      </c>
      <c r="F3687" t="str">
        <f>IF($C3687="","",VLOOKUP($C3687,Baux!$A:$K,8,FALSE))</f>
        <v/>
      </c>
      <c r="G3687" s="12" t="str">
        <f>IF(OR($A3687="",$F3687=""),"",DATE(YEAR($A3687),MONTH($A3687),$F3687))</f>
        <v/>
      </c>
      <c r="H3687" s="13" t="str">
        <f>IF($C3687="","",VLOOKUP($C3687,Baux!$A:$K,6,FALSE))</f>
        <v/>
      </c>
      <c r="I3687" s="13" t="str">
        <f>IF($C3687="","",VLOOKUP($C3687,Baux!$A:$K,7,FALSE))</f>
        <v/>
      </c>
      <c r="J3687" s="13" t="str">
        <f>IF($C3687="","",$H3687+$I3687)</f>
        <v/>
      </c>
      <c r="K3687" s="13" t="str">
        <f>IF($C3687="","",SUMIFS(Banque_Transactions!$E:$E,Banque_Transactions!$G:$G,$C3687&amp;"-"&amp;$B3687))</f>
        <v/>
      </c>
      <c r="L3687" s="13" t="str">
        <f>IF($C3687="","",$J3687-$K3687)</f>
        <v/>
      </c>
      <c r="M3687" t="str">
        <f>IF($C3687="","",IF($L3687&lt;=0,"Payé",IF($K3687=0,"Impayé","Partiel")))</f>
        <v/>
      </c>
    </row>
    <row r="3688" spans="1:13" ht="15">
      <c r="A3688" s="17"/>
      <c r="B3688" t="str">
        <f>IF($A3688="","",YEAR($A3688)*100+MONTH($A3688))</f>
        <v/>
      </c>
      <c r="D3688" t="str">
        <f>IF($C3688="","",VLOOKUP($C3688,Baux!$A:$K,2,FALSE))</f>
        <v/>
      </c>
      <c r="E3688" t="str">
        <f>IF($C3688="","",VLOOKUP(VLOOKUP($C3688,Baux!$A:$K,3,FALSE),Locataires!$A:$I,2,FALSE))</f>
        <v/>
      </c>
      <c r="F3688" t="str">
        <f>IF($C3688="","",VLOOKUP($C3688,Baux!$A:$K,8,FALSE))</f>
        <v/>
      </c>
      <c r="G3688" s="12" t="str">
        <f>IF(OR($A3688="",$F3688=""),"",DATE(YEAR($A3688),MONTH($A3688),$F3688))</f>
        <v/>
      </c>
      <c r="H3688" s="13" t="str">
        <f>IF($C3688="","",VLOOKUP($C3688,Baux!$A:$K,6,FALSE))</f>
        <v/>
      </c>
      <c r="I3688" s="13" t="str">
        <f>IF($C3688="","",VLOOKUP($C3688,Baux!$A:$K,7,FALSE))</f>
        <v/>
      </c>
      <c r="J3688" s="13" t="str">
        <f>IF($C3688="","",$H3688+$I3688)</f>
        <v/>
      </c>
      <c r="K3688" s="13" t="str">
        <f>IF($C3688="","",SUMIFS(Banque_Transactions!$E:$E,Banque_Transactions!$G:$G,$C3688&amp;"-"&amp;$B3688))</f>
        <v/>
      </c>
      <c r="L3688" s="13" t="str">
        <f>IF($C3688="","",$J3688-$K3688)</f>
        <v/>
      </c>
      <c r="M3688" t="str">
        <f>IF($C3688="","",IF($L3688&lt;=0,"Payé",IF($K3688=0,"Impayé","Partiel")))</f>
        <v/>
      </c>
    </row>
    <row r="3689" spans="1:13" ht="15">
      <c r="A3689" s="17"/>
      <c r="B3689" t="str">
        <f>IF($A3689="","",YEAR($A3689)*100+MONTH($A3689))</f>
        <v/>
      </c>
      <c r="D3689" t="str">
        <f>IF($C3689="","",VLOOKUP($C3689,Baux!$A:$K,2,FALSE))</f>
        <v/>
      </c>
      <c r="E3689" t="str">
        <f>IF($C3689="","",VLOOKUP(VLOOKUP($C3689,Baux!$A:$K,3,FALSE),Locataires!$A:$I,2,FALSE))</f>
        <v/>
      </c>
      <c r="F3689" t="str">
        <f>IF($C3689="","",VLOOKUP($C3689,Baux!$A:$K,8,FALSE))</f>
        <v/>
      </c>
      <c r="G3689" s="12" t="str">
        <f>IF(OR($A3689="",$F3689=""),"",DATE(YEAR($A3689),MONTH($A3689),$F3689))</f>
        <v/>
      </c>
      <c r="H3689" s="13" t="str">
        <f>IF($C3689="","",VLOOKUP($C3689,Baux!$A:$K,6,FALSE))</f>
        <v/>
      </c>
      <c r="I3689" s="13" t="str">
        <f>IF($C3689="","",VLOOKUP($C3689,Baux!$A:$K,7,FALSE))</f>
        <v/>
      </c>
      <c r="J3689" s="13" t="str">
        <f>IF($C3689="","",$H3689+$I3689)</f>
        <v/>
      </c>
      <c r="K3689" s="13" t="str">
        <f>IF($C3689="","",SUMIFS(Banque_Transactions!$E:$E,Banque_Transactions!$G:$G,$C3689&amp;"-"&amp;$B3689))</f>
        <v/>
      </c>
      <c r="L3689" s="13" t="str">
        <f>IF($C3689="","",$J3689-$K3689)</f>
        <v/>
      </c>
      <c r="M3689" t="str">
        <f>IF($C3689="","",IF($L3689&lt;=0,"Payé",IF($K3689=0,"Impayé","Partiel")))</f>
        <v/>
      </c>
    </row>
    <row r="3690" spans="1:13" ht="15">
      <c r="A3690" s="17"/>
      <c r="B3690" t="str">
        <f>IF($A3690="","",YEAR($A3690)*100+MONTH($A3690))</f>
        <v/>
      </c>
      <c r="D3690" t="str">
        <f>IF($C3690="","",VLOOKUP($C3690,Baux!$A:$K,2,FALSE))</f>
        <v/>
      </c>
      <c r="E3690" t="str">
        <f>IF($C3690="","",VLOOKUP(VLOOKUP($C3690,Baux!$A:$K,3,FALSE),Locataires!$A:$I,2,FALSE))</f>
        <v/>
      </c>
      <c r="F3690" t="str">
        <f>IF($C3690="","",VLOOKUP($C3690,Baux!$A:$K,8,FALSE))</f>
        <v/>
      </c>
      <c r="G3690" s="12" t="str">
        <f>IF(OR($A3690="",$F3690=""),"",DATE(YEAR($A3690),MONTH($A3690),$F3690))</f>
        <v/>
      </c>
      <c r="H3690" s="13" t="str">
        <f>IF($C3690="","",VLOOKUP($C3690,Baux!$A:$K,6,FALSE))</f>
        <v/>
      </c>
      <c r="I3690" s="13" t="str">
        <f>IF($C3690="","",VLOOKUP($C3690,Baux!$A:$K,7,FALSE))</f>
        <v/>
      </c>
      <c r="J3690" s="13" t="str">
        <f>IF($C3690="","",$H3690+$I3690)</f>
        <v/>
      </c>
      <c r="K3690" s="13" t="str">
        <f>IF($C3690="","",SUMIFS(Banque_Transactions!$E:$E,Banque_Transactions!$G:$G,$C3690&amp;"-"&amp;$B3690))</f>
        <v/>
      </c>
      <c r="L3690" s="13" t="str">
        <f>IF($C3690="","",$J3690-$K3690)</f>
        <v/>
      </c>
      <c r="M3690" t="str">
        <f>IF($C3690="","",IF($L3690&lt;=0,"Payé",IF($K3690=0,"Impayé","Partiel")))</f>
        <v/>
      </c>
    </row>
    <row r="3691" spans="1:13" ht="15">
      <c r="A3691" s="17"/>
      <c r="B3691" t="str">
        <f>IF($A3691="","",YEAR($A3691)*100+MONTH($A3691))</f>
        <v/>
      </c>
      <c r="D3691" t="str">
        <f>IF($C3691="","",VLOOKUP($C3691,Baux!$A:$K,2,FALSE))</f>
        <v/>
      </c>
      <c r="E3691" t="str">
        <f>IF($C3691="","",VLOOKUP(VLOOKUP($C3691,Baux!$A:$K,3,FALSE),Locataires!$A:$I,2,FALSE))</f>
        <v/>
      </c>
      <c r="F3691" t="str">
        <f>IF($C3691="","",VLOOKUP($C3691,Baux!$A:$K,8,FALSE))</f>
        <v/>
      </c>
      <c r="G3691" s="12" t="str">
        <f>IF(OR($A3691="",$F3691=""),"",DATE(YEAR($A3691),MONTH($A3691),$F3691))</f>
        <v/>
      </c>
      <c r="H3691" s="13" t="str">
        <f>IF($C3691="","",VLOOKUP($C3691,Baux!$A:$K,6,FALSE))</f>
        <v/>
      </c>
      <c r="I3691" s="13" t="str">
        <f>IF($C3691="","",VLOOKUP($C3691,Baux!$A:$K,7,FALSE))</f>
        <v/>
      </c>
      <c r="J3691" s="13" t="str">
        <f>IF($C3691="","",$H3691+$I3691)</f>
        <v/>
      </c>
      <c r="K3691" s="13" t="str">
        <f>IF($C3691="","",SUMIFS(Banque_Transactions!$E:$E,Banque_Transactions!$G:$G,$C3691&amp;"-"&amp;$B3691))</f>
        <v/>
      </c>
      <c r="L3691" s="13" t="str">
        <f>IF($C3691="","",$J3691-$K3691)</f>
        <v/>
      </c>
      <c r="M3691" t="str">
        <f>IF($C3691="","",IF($L3691&lt;=0,"Payé",IF($K3691=0,"Impayé","Partiel")))</f>
        <v/>
      </c>
    </row>
    <row r="3692" spans="1:13" ht="15">
      <c r="A3692" s="17"/>
      <c r="B3692" t="str">
        <f>IF($A3692="","",YEAR($A3692)*100+MONTH($A3692))</f>
        <v/>
      </c>
      <c r="D3692" t="str">
        <f>IF($C3692="","",VLOOKUP($C3692,Baux!$A:$K,2,FALSE))</f>
        <v/>
      </c>
      <c r="E3692" t="str">
        <f>IF($C3692="","",VLOOKUP(VLOOKUP($C3692,Baux!$A:$K,3,FALSE),Locataires!$A:$I,2,FALSE))</f>
        <v/>
      </c>
      <c r="F3692" t="str">
        <f>IF($C3692="","",VLOOKUP($C3692,Baux!$A:$K,8,FALSE))</f>
        <v/>
      </c>
      <c r="G3692" s="12" t="str">
        <f>IF(OR($A3692="",$F3692=""),"",DATE(YEAR($A3692),MONTH($A3692),$F3692))</f>
        <v/>
      </c>
      <c r="H3692" s="13" t="str">
        <f>IF($C3692="","",VLOOKUP($C3692,Baux!$A:$K,6,FALSE))</f>
        <v/>
      </c>
      <c r="I3692" s="13" t="str">
        <f>IF($C3692="","",VLOOKUP($C3692,Baux!$A:$K,7,FALSE))</f>
        <v/>
      </c>
      <c r="J3692" s="13" t="str">
        <f>IF($C3692="","",$H3692+$I3692)</f>
        <v/>
      </c>
      <c r="K3692" s="13" t="str">
        <f>IF($C3692="","",SUMIFS(Banque_Transactions!$E:$E,Banque_Transactions!$G:$G,$C3692&amp;"-"&amp;$B3692))</f>
        <v/>
      </c>
      <c r="L3692" s="13" t="str">
        <f>IF($C3692="","",$J3692-$K3692)</f>
        <v/>
      </c>
      <c r="M3692" t="str">
        <f>IF($C3692="","",IF($L3692&lt;=0,"Payé",IF($K3692=0,"Impayé","Partiel")))</f>
        <v/>
      </c>
    </row>
    <row r="3693" spans="1:13" ht="15">
      <c r="A3693" s="17"/>
      <c r="B3693" t="str">
        <f>IF($A3693="","",YEAR($A3693)*100+MONTH($A3693))</f>
        <v/>
      </c>
      <c r="D3693" t="str">
        <f>IF($C3693="","",VLOOKUP($C3693,Baux!$A:$K,2,FALSE))</f>
        <v/>
      </c>
      <c r="E3693" t="str">
        <f>IF($C3693="","",VLOOKUP(VLOOKUP($C3693,Baux!$A:$K,3,FALSE),Locataires!$A:$I,2,FALSE))</f>
        <v/>
      </c>
      <c r="F3693" t="str">
        <f>IF($C3693="","",VLOOKUP($C3693,Baux!$A:$K,8,FALSE))</f>
        <v/>
      </c>
      <c r="G3693" s="12" t="str">
        <f>IF(OR($A3693="",$F3693=""),"",DATE(YEAR($A3693),MONTH($A3693),$F3693))</f>
        <v/>
      </c>
      <c r="H3693" s="13" t="str">
        <f>IF($C3693="","",VLOOKUP($C3693,Baux!$A:$K,6,FALSE))</f>
        <v/>
      </c>
      <c r="I3693" s="13" t="str">
        <f>IF($C3693="","",VLOOKUP($C3693,Baux!$A:$K,7,FALSE))</f>
        <v/>
      </c>
      <c r="J3693" s="13" t="str">
        <f>IF($C3693="","",$H3693+$I3693)</f>
        <v/>
      </c>
      <c r="K3693" s="13" t="str">
        <f>IF($C3693="","",SUMIFS(Banque_Transactions!$E:$E,Banque_Transactions!$G:$G,$C3693&amp;"-"&amp;$B3693))</f>
        <v/>
      </c>
      <c r="L3693" s="13" t="str">
        <f>IF($C3693="","",$J3693-$K3693)</f>
        <v/>
      </c>
      <c r="M3693" t="str">
        <f>IF($C3693="","",IF($L3693&lt;=0,"Payé",IF($K3693=0,"Impayé","Partiel")))</f>
        <v/>
      </c>
    </row>
    <row r="3694" spans="1:13" ht="15">
      <c r="A3694" s="17"/>
      <c r="B3694" t="str">
        <f>IF($A3694="","",YEAR($A3694)*100+MONTH($A3694))</f>
        <v/>
      </c>
      <c r="D3694" t="str">
        <f>IF($C3694="","",VLOOKUP($C3694,Baux!$A:$K,2,FALSE))</f>
        <v/>
      </c>
      <c r="E3694" t="str">
        <f>IF($C3694="","",VLOOKUP(VLOOKUP($C3694,Baux!$A:$K,3,FALSE),Locataires!$A:$I,2,FALSE))</f>
        <v/>
      </c>
      <c r="F3694" t="str">
        <f>IF($C3694="","",VLOOKUP($C3694,Baux!$A:$K,8,FALSE))</f>
        <v/>
      </c>
      <c r="G3694" s="12" t="str">
        <f>IF(OR($A3694="",$F3694=""),"",DATE(YEAR($A3694),MONTH($A3694),$F3694))</f>
        <v/>
      </c>
      <c r="H3694" s="13" t="str">
        <f>IF($C3694="","",VLOOKUP($C3694,Baux!$A:$K,6,FALSE))</f>
        <v/>
      </c>
      <c r="I3694" s="13" t="str">
        <f>IF($C3694="","",VLOOKUP($C3694,Baux!$A:$K,7,FALSE))</f>
        <v/>
      </c>
      <c r="J3694" s="13" t="str">
        <f>IF($C3694="","",$H3694+$I3694)</f>
        <v/>
      </c>
      <c r="K3694" s="13" t="str">
        <f>IF($C3694="","",SUMIFS(Banque_Transactions!$E:$E,Banque_Transactions!$G:$G,$C3694&amp;"-"&amp;$B3694))</f>
        <v/>
      </c>
      <c r="L3694" s="13" t="str">
        <f>IF($C3694="","",$J3694-$K3694)</f>
        <v/>
      </c>
      <c r="M3694" t="str">
        <f>IF($C3694="","",IF($L3694&lt;=0,"Payé",IF($K3694=0,"Impayé","Partiel")))</f>
        <v/>
      </c>
    </row>
    <row r="3695" spans="1:13" ht="15">
      <c r="A3695" s="17"/>
      <c r="B3695" t="str">
        <f>IF($A3695="","",YEAR($A3695)*100+MONTH($A3695))</f>
        <v/>
      </c>
      <c r="D3695" t="str">
        <f>IF($C3695="","",VLOOKUP($C3695,Baux!$A:$K,2,FALSE))</f>
        <v/>
      </c>
      <c r="E3695" t="str">
        <f>IF($C3695="","",VLOOKUP(VLOOKUP($C3695,Baux!$A:$K,3,FALSE),Locataires!$A:$I,2,FALSE))</f>
        <v/>
      </c>
      <c r="F3695" t="str">
        <f>IF($C3695="","",VLOOKUP($C3695,Baux!$A:$K,8,FALSE))</f>
        <v/>
      </c>
      <c r="G3695" s="12" t="str">
        <f>IF(OR($A3695="",$F3695=""),"",DATE(YEAR($A3695),MONTH($A3695),$F3695))</f>
        <v/>
      </c>
      <c r="H3695" s="13" t="str">
        <f>IF($C3695="","",VLOOKUP($C3695,Baux!$A:$K,6,FALSE))</f>
        <v/>
      </c>
      <c r="I3695" s="13" t="str">
        <f>IF($C3695="","",VLOOKUP($C3695,Baux!$A:$K,7,FALSE))</f>
        <v/>
      </c>
      <c r="J3695" s="13" t="str">
        <f>IF($C3695="","",$H3695+$I3695)</f>
        <v/>
      </c>
      <c r="K3695" s="13" t="str">
        <f>IF($C3695="","",SUMIFS(Banque_Transactions!$E:$E,Banque_Transactions!$G:$G,$C3695&amp;"-"&amp;$B3695))</f>
        <v/>
      </c>
      <c r="L3695" s="13" t="str">
        <f>IF($C3695="","",$J3695-$K3695)</f>
        <v/>
      </c>
      <c r="M3695" t="str">
        <f>IF($C3695="","",IF($L3695&lt;=0,"Payé",IF($K3695=0,"Impayé","Partiel")))</f>
        <v/>
      </c>
    </row>
    <row r="3696" spans="1:13" ht="15">
      <c r="A3696" s="17"/>
      <c r="B3696" t="str">
        <f>IF($A3696="","",YEAR($A3696)*100+MONTH($A3696))</f>
        <v/>
      </c>
      <c r="D3696" t="str">
        <f>IF($C3696="","",VLOOKUP($C3696,Baux!$A:$K,2,FALSE))</f>
        <v/>
      </c>
      <c r="E3696" t="str">
        <f>IF($C3696="","",VLOOKUP(VLOOKUP($C3696,Baux!$A:$K,3,FALSE),Locataires!$A:$I,2,FALSE))</f>
        <v/>
      </c>
      <c r="F3696" t="str">
        <f>IF($C3696="","",VLOOKUP($C3696,Baux!$A:$K,8,FALSE))</f>
        <v/>
      </c>
      <c r="G3696" s="12" t="str">
        <f>IF(OR($A3696="",$F3696=""),"",DATE(YEAR($A3696),MONTH($A3696),$F3696))</f>
        <v/>
      </c>
      <c r="H3696" s="13" t="str">
        <f>IF($C3696="","",VLOOKUP($C3696,Baux!$A:$K,6,FALSE))</f>
        <v/>
      </c>
      <c r="I3696" s="13" t="str">
        <f>IF($C3696="","",VLOOKUP($C3696,Baux!$A:$K,7,FALSE))</f>
        <v/>
      </c>
      <c r="J3696" s="13" t="str">
        <f>IF($C3696="","",$H3696+$I3696)</f>
        <v/>
      </c>
      <c r="K3696" s="13" t="str">
        <f>IF($C3696="","",SUMIFS(Banque_Transactions!$E:$E,Banque_Transactions!$G:$G,$C3696&amp;"-"&amp;$B3696))</f>
        <v/>
      </c>
      <c r="L3696" s="13" t="str">
        <f>IF($C3696="","",$J3696-$K3696)</f>
        <v/>
      </c>
      <c r="M3696" t="str">
        <f>IF($C3696="","",IF($L3696&lt;=0,"Payé",IF($K3696=0,"Impayé","Partiel")))</f>
        <v/>
      </c>
    </row>
    <row r="3697" spans="1:13" ht="15">
      <c r="A3697" s="17"/>
      <c r="B3697" t="str">
        <f>IF($A3697="","",YEAR($A3697)*100+MONTH($A3697))</f>
        <v/>
      </c>
      <c r="D3697" t="str">
        <f>IF($C3697="","",VLOOKUP($C3697,Baux!$A:$K,2,FALSE))</f>
        <v/>
      </c>
      <c r="E3697" t="str">
        <f>IF($C3697="","",VLOOKUP(VLOOKUP($C3697,Baux!$A:$K,3,FALSE),Locataires!$A:$I,2,FALSE))</f>
        <v/>
      </c>
      <c r="F3697" t="str">
        <f>IF($C3697="","",VLOOKUP($C3697,Baux!$A:$K,8,FALSE))</f>
        <v/>
      </c>
      <c r="G3697" s="12" t="str">
        <f>IF(OR($A3697="",$F3697=""),"",DATE(YEAR($A3697),MONTH($A3697),$F3697))</f>
        <v/>
      </c>
      <c r="H3697" s="13" t="str">
        <f>IF($C3697="","",VLOOKUP($C3697,Baux!$A:$K,6,FALSE))</f>
        <v/>
      </c>
      <c r="I3697" s="13" t="str">
        <f>IF($C3697="","",VLOOKUP($C3697,Baux!$A:$K,7,FALSE))</f>
        <v/>
      </c>
      <c r="J3697" s="13" t="str">
        <f>IF($C3697="","",$H3697+$I3697)</f>
        <v/>
      </c>
      <c r="K3697" s="13" t="str">
        <f>IF($C3697="","",SUMIFS(Banque_Transactions!$E:$E,Banque_Transactions!$G:$G,$C3697&amp;"-"&amp;$B3697))</f>
        <v/>
      </c>
      <c r="L3697" s="13" t="str">
        <f>IF($C3697="","",$J3697-$K3697)</f>
        <v/>
      </c>
      <c r="M3697" t="str">
        <f>IF($C3697="","",IF($L3697&lt;=0,"Payé",IF($K3697=0,"Impayé","Partiel")))</f>
        <v/>
      </c>
    </row>
    <row r="3698" spans="1:13" ht="15">
      <c r="A3698" s="17"/>
      <c r="B3698" t="str">
        <f>IF($A3698="","",YEAR($A3698)*100+MONTH($A3698))</f>
        <v/>
      </c>
      <c r="D3698" t="str">
        <f>IF($C3698="","",VLOOKUP($C3698,Baux!$A:$K,2,FALSE))</f>
        <v/>
      </c>
      <c r="E3698" t="str">
        <f>IF($C3698="","",VLOOKUP(VLOOKUP($C3698,Baux!$A:$K,3,FALSE),Locataires!$A:$I,2,FALSE))</f>
        <v/>
      </c>
      <c r="F3698" t="str">
        <f>IF($C3698="","",VLOOKUP($C3698,Baux!$A:$K,8,FALSE))</f>
        <v/>
      </c>
      <c r="G3698" s="12" t="str">
        <f>IF(OR($A3698="",$F3698=""),"",DATE(YEAR($A3698),MONTH($A3698),$F3698))</f>
        <v/>
      </c>
      <c r="H3698" s="13" t="str">
        <f>IF($C3698="","",VLOOKUP($C3698,Baux!$A:$K,6,FALSE))</f>
        <v/>
      </c>
      <c r="I3698" s="13" t="str">
        <f>IF($C3698="","",VLOOKUP($C3698,Baux!$A:$K,7,FALSE))</f>
        <v/>
      </c>
      <c r="J3698" s="13" t="str">
        <f>IF($C3698="","",$H3698+$I3698)</f>
        <v/>
      </c>
      <c r="K3698" s="13" t="str">
        <f>IF($C3698="","",SUMIFS(Banque_Transactions!$E:$E,Banque_Transactions!$G:$G,$C3698&amp;"-"&amp;$B3698))</f>
        <v/>
      </c>
      <c r="L3698" s="13" t="str">
        <f>IF($C3698="","",$J3698-$K3698)</f>
        <v/>
      </c>
      <c r="M3698" t="str">
        <f>IF($C3698="","",IF($L3698&lt;=0,"Payé",IF($K3698=0,"Impayé","Partiel")))</f>
        <v/>
      </c>
    </row>
    <row r="3699" spans="1:13" ht="15">
      <c r="A3699" s="17"/>
      <c r="B3699" t="str">
        <f>IF($A3699="","",YEAR($A3699)*100+MONTH($A3699))</f>
        <v/>
      </c>
      <c r="D3699" t="str">
        <f>IF($C3699="","",VLOOKUP($C3699,Baux!$A:$K,2,FALSE))</f>
        <v/>
      </c>
      <c r="E3699" t="str">
        <f>IF($C3699="","",VLOOKUP(VLOOKUP($C3699,Baux!$A:$K,3,FALSE),Locataires!$A:$I,2,FALSE))</f>
        <v/>
      </c>
      <c r="F3699" t="str">
        <f>IF($C3699="","",VLOOKUP($C3699,Baux!$A:$K,8,FALSE))</f>
        <v/>
      </c>
      <c r="G3699" s="12" t="str">
        <f>IF(OR($A3699="",$F3699=""),"",DATE(YEAR($A3699),MONTH($A3699),$F3699))</f>
        <v/>
      </c>
      <c r="H3699" s="13" t="str">
        <f>IF($C3699="","",VLOOKUP($C3699,Baux!$A:$K,6,FALSE))</f>
        <v/>
      </c>
      <c r="I3699" s="13" t="str">
        <f>IF($C3699="","",VLOOKUP($C3699,Baux!$A:$K,7,FALSE))</f>
        <v/>
      </c>
      <c r="J3699" s="13" t="str">
        <f>IF($C3699="","",$H3699+$I3699)</f>
        <v/>
      </c>
      <c r="K3699" s="13" t="str">
        <f>IF($C3699="","",SUMIFS(Banque_Transactions!$E:$E,Banque_Transactions!$G:$G,$C3699&amp;"-"&amp;$B3699))</f>
        <v/>
      </c>
      <c r="L3699" s="13" t="str">
        <f>IF($C3699="","",$J3699-$K3699)</f>
        <v/>
      </c>
      <c r="M3699" t="str">
        <f>IF($C3699="","",IF($L3699&lt;=0,"Payé",IF($K3699=0,"Impayé","Partiel")))</f>
        <v/>
      </c>
    </row>
    <row r="3700" spans="1:13" ht="15">
      <c r="A3700" s="17"/>
      <c r="B3700" t="str">
        <f>IF($A3700="","",YEAR($A3700)*100+MONTH($A3700))</f>
        <v/>
      </c>
      <c r="D3700" t="str">
        <f>IF($C3700="","",VLOOKUP($C3700,Baux!$A:$K,2,FALSE))</f>
        <v/>
      </c>
      <c r="E3700" t="str">
        <f>IF($C3700="","",VLOOKUP(VLOOKUP($C3700,Baux!$A:$K,3,FALSE),Locataires!$A:$I,2,FALSE))</f>
        <v/>
      </c>
      <c r="F3700" t="str">
        <f>IF($C3700="","",VLOOKUP($C3700,Baux!$A:$K,8,FALSE))</f>
        <v/>
      </c>
      <c r="G3700" s="12" t="str">
        <f>IF(OR($A3700="",$F3700=""),"",DATE(YEAR($A3700),MONTH($A3700),$F3700))</f>
        <v/>
      </c>
      <c r="H3700" s="13" t="str">
        <f>IF($C3700="","",VLOOKUP($C3700,Baux!$A:$K,6,FALSE))</f>
        <v/>
      </c>
      <c r="I3700" s="13" t="str">
        <f>IF($C3700="","",VLOOKUP($C3700,Baux!$A:$K,7,FALSE))</f>
        <v/>
      </c>
      <c r="J3700" s="13" t="str">
        <f>IF($C3700="","",$H3700+$I3700)</f>
        <v/>
      </c>
      <c r="K3700" s="13" t="str">
        <f>IF($C3700="","",SUMIFS(Banque_Transactions!$E:$E,Banque_Transactions!$G:$G,$C3700&amp;"-"&amp;$B3700))</f>
        <v/>
      </c>
      <c r="L3700" s="13" t="str">
        <f>IF($C3700="","",$J3700-$K3700)</f>
        <v/>
      </c>
      <c r="M3700" t="str">
        <f>IF($C3700="","",IF($L3700&lt;=0,"Payé",IF($K3700=0,"Impayé","Partiel")))</f>
        <v/>
      </c>
    </row>
    <row r="3701" spans="1:13" ht="15">
      <c r="A3701" s="17"/>
      <c r="B3701" t="str">
        <f>IF($A3701="","",YEAR($A3701)*100+MONTH($A3701))</f>
        <v/>
      </c>
      <c r="D3701" t="str">
        <f>IF($C3701="","",VLOOKUP($C3701,Baux!$A:$K,2,FALSE))</f>
        <v/>
      </c>
      <c r="E3701" t="str">
        <f>IF($C3701="","",VLOOKUP(VLOOKUP($C3701,Baux!$A:$K,3,FALSE),Locataires!$A:$I,2,FALSE))</f>
        <v/>
      </c>
      <c r="F3701" t="str">
        <f>IF($C3701="","",VLOOKUP($C3701,Baux!$A:$K,8,FALSE))</f>
        <v/>
      </c>
      <c r="G3701" s="12" t="str">
        <f>IF(OR($A3701="",$F3701=""),"",DATE(YEAR($A3701),MONTH($A3701),$F3701))</f>
        <v/>
      </c>
      <c r="H3701" s="13" t="str">
        <f>IF($C3701="","",VLOOKUP($C3701,Baux!$A:$K,6,FALSE))</f>
        <v/>
      </c>
      <c r="I3701" s="13" t="str">
        <f>IF($C3701="","",VLOOKUP($C3701,Baux!$A:$K,7,FALSE))</f>
        <v/>
      </c>
      <c r="J3701" s="13" t="str">
        <f>IF($C3701="","",$H3701+$I3701)</f>
        <v/>
      </c>
      <c r="K3701" s="13" t="str">
        <f>IF($C3701="","",SUMIFS(Banque_Transactions!$E:$E,Banque_Transactions!$G:$G,$C3701&amp;"-"&amp;$B3701))</f>
        <v/>
      </c>
      <c r="L3701" s="13" t="str">
        <f>IF($C3701="","",$J3701-$K3701)</f>
        <v/>
      </c>
      <c r="M3701" t="str">
        <f>IF($C3701="","",IF($L3701&lt;=0,"Payé",IF($K3701=0,"Impayé","Partiel")))</f>
        <v/>
      </c>
    </row>
    <row r="3702" spans="1:13" ht="15">
      <c r="A3702" s="17"/>
      <c r="B3702" t="str">
        <f>IF($A3702="","",YEAR($A3702)*100+MONTH($A3702))</f>
        <v/>
      </c>
      <c r="D3702" t="str">
        <f>IF($C3702="","",VLOOKUP($C3702,Baux!$A:$K,2,FALSE))</f>
        <v/>
      </c>
      <c r="E3702" t="str">
        <f>IF($C3702="","",VLOOKUP(VLOOKUP($C3702,Baux!$A:$K,3,FALSE),Locataires!$A:$I,2,FALSE))</f>
        <v/>
      </c>
      <c r="F3702" t="str">
        <f>IF($C3702="","",VLOOKUP($C3702,Baux!$A:$K,8,FALSE))</f>
        <v/>
      </c>
      <c r="G3702" s="12" t="str">
        <f>IF(OR($A3702="",$F3702=""),"",DATE(YEAR($A3702),MONTH($A3702),$F3702))</f>
        <v/>
      </c>
      <c r="H3702" s="13" t="str">
        <f>IF($C3702="","",VLOOKUP($C3702,Baux!$A:$K,6,FALSE))</f>
        <v/>
      </c>
      <c r="I3702" s="13" t="str">
        <f>IF($C3702="","",VLOOKUP($C3702,Baux!$A:$K,7,FALSE))</f>
        <v/>
      </c>
      <c r="J3702" s="13" t="str">
        <f>IF($C3702="","",$H3702+$I3702)</f>
        <v/>
      </c>
      <c r="K3702" s="13" t="str">
        <f>IF($C3702="","",SUMIFS(Banque_Transactions!$E:$E,Banque_Transactions!$G:$G,$C3702&amp;"-"&amp;$B3702))</f>
        <v/>
      </c>
      <c r="L3702" s="13" t="str">
        <f>IF($C3702="","",$J3702-$K3702)</f>
        <v/>
      </c>
      <c r="M3702" t="str">
        <f>IF($C3702="","",IF($L3702&lt;=0,"Payé",IF($K3702=0,"Impayé","Partiel")))</f>
        <v/>
      </c>
    </row>
    <row r="3703" spans="1:13" ht="15">
      <c r="A3703" s="17"/>
      <c r="B3703" t="str">
        <f>IF($A3703="","",YEAR($A3703)*100+MONTH($A3703))</f>
        <v/>
      </c>
      <c r="D3703" t="str">
        <f>IF($C3703="","",VLOOKUP($C3703,Baux!$A:$K,2,FALSE))</f>
        <v/>
      </c>
      <c r="E3703" t="str">
        <f>IF($C3703="","",VLOOKUP(VLOOKUP($C3703,Baux!$A:$K,3,FALSE),Locataires!$A:$I,2,FALSE))</f>
        <v/>
      </c>
      <c r="F3703" t="str">
        <f>IF($C3703="","",VLOOKUP($C3703,Baux!$A:$K,8,FALSE))</f>
        <v/>
      </c>
      <c r="G3703" s="12" t="str">
        <f>IF(OR($A3703="",$F3703=""),"",DATE(YEAR($A3703),MONTH($A3703),$F3703))</f>
        <v/>
      </c>
      <c r="H3703" s="13" t="str">
        <f>IF($C3703="","",VLOOKUP($C3703,Baux!$A:$K,6,FALSE))</f>
        <v/>
      </c>
      <c r="I3703" s="13" t="str">
        <f>IF($C3703="","",VLOOKUP($C3703,Baux!$A:$K,7,FALSE))</f>
        <v/>
      </c>
      <c r="J3703" s="13" t="str">
        <f>IF($C3703="","",$H3703+$I3703)</f>
        <v/>
      </c>
      <c r="K3703" s="13" t="str">
        <f>IF($C3703="","",SUMIFS(Banque_Transactions!$E:$E,Banque_Transactions!$G:$G,$C3703&amp;"-"&amp;$B3703))</f>
        <v/>
      </c>
      <c r="L3703" s="13" t="str">
        <f>IF($C3703="","",$J3703-$K3703)</f>
        <v/>
      </c>
      <c r="M3703" t="str">
        <f>IF($C3703="","",IF($L3703&lt;=0,"Payé",IF($K3703=0,"Impayé","Partiel")))</f>
        <v/>
      </c>
    </row>
    <row r="3704" spans="1:13" ht="15">
      <c r="A3704" s="17"/>
      <c r="B3704" t="str">
        <f>IF($A3704="","",YEAR($A3704)*100+MONTH($A3704))</f>
        <v/>
      </c>
      <c r="D3704" t="str">
        <f>IF($C3704="","",VLOOKUP($C3704,Baux!$A:$K,2,FALSE))</f>
        <v/>
      </c>
      <c r="E3704" t="str">
        <f>IF($C3704="","",VLOOKUP(VLOOKUP($C3704,Baux!$A:$K,3,FALSE),Locataires!$A:$I,2,FALSE))</f>
        <v/>
      </c>
      <c r="F3704" t="str">
        <f>IF($C3704="","",VLOOKUP($C3704,Baux!$A:$K,8,FALSE))</f>
        <v/>
      </c>
      <c r="G3704" s="12" t="str">
        <f>IF(OR($A3704="",$F3704=""),"",DATE(YEAR($A3704),MONTH($A3704),$F3704))</f>
        <v/>
      </c>
      <c r="H3704" s="13" t="str">
        <f>IF($C3704="","",VLOOKUP($C3704,Baux!$A:$K,6,FALSE))</f>
        <v/>
      </c>
      <c r="I3704" s="13" t="str">
        <f>IF($C3704="","",VLOOKUP($C3704,Baux!$A:$K,7,FALSE))</f>
        <v/>
      </c>
      <c r="J3704" s="13" t="str">
        <f>IF($C3704="","",$H3704+$I3704)</f>
        <v/>
      </c>
      <c r="K3704" s="13" t="str">
        <f>IF($C3704="","",SUMIFS(Banque_Transactions!$E:$E,Banque_Transactions!$G:$G,$C3704&amp;"-"&amp;$B3704))</f>
        <v/>
      </c>
      <c r="L3704" s="13" t="str">
        <f>IF($C3704="","",$J3704-$K3704)</f>
        <v/>
      </c>
      <c r="M3704" t="str">
        <f>IF($C3704="","",IF($L3704&lt;=0,"Payé",IF($K3704=0,"Impayé","Partiel")))</f>
        <v/>
      </c>
    </row>
    <row r="3705" spans="1:13" ht="15">
      <c r="A3705" s="17"/>
      <c r="B3705" t="str">
        <f>IF($A3705="","",YEAR($A3705)*100+MONTH($A3705))</f>
        <v/>
      </c>
      <c r="D3705" t="str">
        <f>IF($C3705="","",VLOOKUP($C3705,Baux!$A:$K,2,FALSE))</f>
        <v/>
      </c>
      <c r="E3705" t="str">
        <f>IF($C3705="","",VLOOKUP(VLOOKUP($C3705,Baux!$A:$K,3,FALSE),Locataires!$A:$I,2,FALSE))</f>
        <v/>
      </c>
      <c r="F3705" t="str">
        <f>IF($C3705="","",VLOOKUP($C3705,Baux!$A:$K,8,FALSE))</f>
        <v/>
      </c>
      <c r="G3705" s="12" t="str">
        <f>IF(OR($A3705="",$F3705=""),"",DATE(YEAR($A3705),MONTH($A3705),$F3705))</f>
        <v/>
      </c>
      <c r="H3705" s="13" t="str">
        <f>IF($C3705="","",VLOOKUP($C3705,Baux!$A:$K,6,FALSE))</f>
        <v/>
      </c>
      <c r="I3705" s="13" t="str">
        <f>IF($C3705="","",VLOOKUP($C3705,Baux!$A:$K,7,FALSE))</f>
        <v/>
      </c>
      <c r="J3705" s="13" t="str">
        <f>IF($C3705="","",$H3705+$I3705)</f>
        <v/>
      </c>
      <c r="K3705" s="13" t="str">
        <f>IF($C3705="","",SUMIFS(Banque_Transactions!$E:$E,Banque_Transactions!$G:$G,$C3705&amp;"-"&amp;$B3705))</f>
        <v/>
      </c>
      <c r="L3705" s="13" t="str">
        <f>IF($C3705="","",$J3705-$K3705)</f>
        <v/>
      </c>
      <c r="M3705" t="str">
        <f>IF($C3705="","",IF($L3705&lt;=0,"Payé",IF($K3705=0,"Impayé","Partiel")))</f>
        <v/>
      </c>
    </row>
    <row r="3706" spans="1:13" ht="15">
      <c r="A3706" s="17"/>
      <c r="B3706" t="str">
        <f>IF($A3706="","",YEAR($A3706)*100+MONTH($A3706))</f>
        <v/>
      </c>
      <c r="D3706" t="str">
        <f>IF($C3706="","",VLOOKUP($C3706,Baux!$A:$K,2,FALSE))</f>
        <v/>
      </c>
      <c r="E3706" t="str">
        <f>IF($C3706="","",VLOOKUP(VLOOKUP($C3706,Baux!$A:$K,3,FALSE),Locataires!$A:$I,2,FALSE))</f>
        <v/>
      </c>
      <c r="F3706" t="str">
        <f>IF($C3706="","",VLOOKUP($C3706,Baux!$A:$K,8,FALSE))</f>
        <v/>
      </c>
      <c r="G3706" s="12" t="str">
        <f>IF(OR($A3706="",$F3706=""),"",DATE(YEAR($A3706),MONTH($A3706),$F3706))</f>
        <v/>
      </c>
      <c r="H3706" s="13" t="str">
        <f>IF($C3706="","",VLOOKUP($C3706,Baux!$A:$K,6,FALSE))</f>
        <v/>
      </c>
      <c r="I3706" s="13" t="str">
        <f>IF($C3706="","",VLOOKUP($C3706,Baux!$A:$K,7,FALSE))</f>
        <v/>
      </c>
      <c r="J3706" s="13" t="str">
        <f>IF($C3706="","",$H3706+$I3706)</f>
        <v/>
      </c>
      <c r="K3706" s="13" t="str">
        <f>IF($C3706="","",SUMIFS(Banque_Transactions!$E:$E,Banque_Transactions!$G:$G,$C3706&amp;"-"&amp;$B3706))</f>
        <v/>
      </c>
      <c r="L3706" s="13" t="str">
        <f>IF($C3706="","",$J3706-$K3706)</f>
        <v/>
      </c>
      <c r="M3706" t="str">
        <f>IF($C3706="","",IF($L3706&lt;=0,"Payé",IF($K3706=0,"Impayé","Partiel")))</f>
        <v/>
      </c>
    </row>
    <row r="3707" spans="1:13" ht="15">
      <c r="A3707" s="17"/>
      <c r="B3707" t="str">
        <f>IF($A3707="","",YEAR($A3707)*100+MONTH($A3707))</f>
        <v/>
      </c>
      <c r="D3707" t="str">
        <f>IF($C3707="","",VLOOKUP($C3707,Baux!$A:$K,2,FALSE))</f>
        <v/>
      </c>
      <c r="E3707" t="str">
        <f>IF($C3707="","",VLOOKUP(VLOOKUP($C3707,Baux!$A:$K,3,FALSE),Locataires!$A:$I,2,FALSE))</f>
        <v/>
      </c>
      <c r="F3707" t="str">
        <f>IF($C3707="","",VLOOKUP($C3707,Baux!$A:$K,8,FALSE))</f>
        <v/>
      </c>
      <c r="G3707" s="12" t="str">
        <f>IF(OR($A3707="",$F3707=""),"",DATE(YEAR($A3707),MONTH($A3707),$F3707))</f>
        <v/>
      </c>
      <c r="H3707" s="13" t="str">
        <f>IF($C3707="","",VLOOKUP($C3707,Baux!$A:$K,6,FALSE))</f>
        <v/>
      </c>
      <c r="I3707" s="13" t="str">
        <f>IF($C3707="","",VLOOKUP($C3707,Baux!$A:$K,7,FALSE))</f>
        <v/>
      </c>
      <c r="J3707" s="13" t="str">
        <f>IF($C3707="","",$H3707+$I3707)</f>
        <v/>
      </c>
      <c r="K3707" s="13" t="str">
        <f>IF($C3707="","",SUMIFS(Banque_Transactions!$E:$E,Banque_Transactions!$G:$G,$C3707&amp;"-"&amp;$B3707))</f>
        <v/>
      </c>
      <c r="L3707" s="13" t="str">
        <f>IF($C3707="","",$J3707-$K3707)</f>
        <v/>
      </c>
      <c r="M3707" t="str">
        <f>IF($C3707="","",IF($L3707&lt;=0,"Payé",IF($K3707=0,"Impayé","Partiel")))</f>
        <v/>
      </c>
    </row>
    <row r="3708" spans="1:13" ht="15">
      <c r="A3708" s="17"/>
      <c r="B3708" t="str">
        <f>IF($A3708="","",YEAR($A3708)*100+MONTH($A3708))</f>
        <v/>
      </c>
      <c r="D3708" t="str">
        <f>IF($C3708="","",VLOOKUP($C3708,Baux!$A:$K,2,FALSE))</f>
        <v/>
      </c>
      <c r="E3708" t="str">
        <f>IF($C3708="","",VLOOKUP(VLOOKUP($C3708,Baux!$A:$K,3,FALSE),Locataires!$A:$I,2,FALSE))</f>
        <v/>
      </c>
      <c r="F3708" t="str">
        <f>IF($C3708="","",VLOOKUP($C3708,Baux!$A:$K,8,FALSE))</f>
        <v/>
      </c>
      <c r="G3708" s="12" t="str">
        <f>IF(OR($A3708="",$F3708=""),"",DATE(YEAR($A3708),MONTH($A3708),$F3708))</f>
        <v/>
      </c>
      <c r="H3708" s="13" t="str">
        <f>IF($C3708="","",VLOOKUP($C3708,Baux!$A:$K,6,FALSE))</f>
        <v/>
      </c>
      <c r="I3708" s="13" t="str">
        <f>IF($C3708="","",VLOOKUP($C3708,Baux!$A:$K,7,FALSE))</f>
        <v/>
      </c>
      <c r="J3708" s="13" t="str">
        <f>IF($C3708="","",$H3708+$I3708)</f>
        <v/>
      </c>
      <c r="K3708" s="13" t="str">
        <f>IF($C3708="","",SUMIFS(Banque_Transactions!$E:$E,Banque_Transactions!$G:$G,$C3708&amp;"-"&amp;$B3708))</f>
        <v/>
      </c>
      <c r="L3708" s="13" t="str">
        <f>IF($C3708="","",$J3708-$K3708)</f>
        <v/>
      </c>
      <c r="M3708" t="str">
        <f>IF($C3708="","",IF($L3708&lt;=0,"Payé",IF($K3708=0,"Impayé","Partiel")))</f>
        <v/>
      </c>
    </row>
    <row r="3709" spans="1:13" ht="15">
      <c r="A3709" s="17"/>
      <c r="B3709" t="str">
        <f>IF($A3709="","",YEAR($A3709)*100+MONTH($A3709))</f>
        <v/>
      </c>
      <c r="D3709" t="str">
        <f>IF($C3709="","",VLOOKUP($C3709,Baux!$A:$K,2,FALSE))</f>
        <v/>
      </c>
      <c r="E3709" t="str">
        <f>IF($C3709="","",VLOOKUP(VLOOKUP($C3709,Baux!$A:$K,3,FALSE),Locataires!$A:$I,2,FALSE))</f>
        <v/>
      </c>
      <c r="F3709" t="str">
        <f>IF($C3709="","",VLOOKUP($C3709,Baux!$A:$K,8,FALSE))</f>
        <v/>
      </c>
      <c r="G3709" s="12" t="str">
        <f>IF(OR($A3709="",$F3709=""),"",DATE(YEAR($A3709),MONTH($A3709),$F3709))</f>
        <v/>
      </c>
      <c r="H3709" s="13" t="str">
        <f>IF($C3709="","",VLOOKUP($C3709,Baux!$A:$K,6,FALSE))</f>
        <v/>
      </c>
      <c r="I3709" s="13" t="str">
        <f>IF($C3709="","",VLOOKUP($C3709,Baux!$A:$K,7,FALSE))</f>
        <v/>
      </c>
      <c r="J3709" s="13" t="str">
        <f>IF($C3709="","",$H3709+$I3709)</f>
        <v/>
      </c>
      <c r="K3709" s="13" t="str">
        <f>IF($C3709="","",SUMIFS(Banque_Transactions!$E:$E,Banque_Transactions!$G:$G,$C3709&amp;"-"&amp;$B3709))</f>
        <v/>
      </c>
      <c r="L3709" s="13" t="str">
        <f>IF($C3709="","",$J3709-$K3709)</f>
        <v/>
      </c>
      <c r="M3709" t="str">
        <f>IF($C3709="","",IF($L3709&lt;=0,"Payé",IF($K3709=0,"Impayé","Partiel")))</f>
        <v/>
      </c>
    </row>
    <row r="3710" spans="1:13" ht="15">
      <c r="A3710" s="17"/>
      <c r="B3710" t="str">
        <f>IF($A3710="","",YEAR($A3710)*100+MONTH($A3710))</f>
        <v/>
      </c>
      <c r="D3710" t="str">
        <f>IF($C3710="","",VLOOKUP($C3710,Baux!$A:$K,2,FALSE))</f>
        <v/>
      </c>
      <c r="E3710" t="str">
        <f>IF($C3710="","",VLOOKUP(VLOOKUP($C3710,Baux!$A:$K,3,FALSE),Locataires!$A:$I,2,FALSE))</f>
        <v/>
      </c>
      <c r="F3710" t="str">
        <f>IF($C3710="","",VLOOKUP($C3710,Baux!$A:$K,8,FALSE))</f>
        <v/>
      </c>
      <c r="G3710" s="12" t="str">
        <f>IF(OR($A3710="",$F3710=""),"",DATE(YEAR($A3710),MONTH($A3710),$F3710))</f>
        <v/>
      </c>
      <c r="H3710" s="13" t="str">
        <f>IF($C3710="","",VLOOKUP($C3710,Baux!$A:$K,6,FALSE))</f>
        <v/>
      </c>
      <c r="I3710" s="13" t="str">
        <f>IF($C3710="","",VLOOKUP($C3710,Baux!$A:$K,7,FALSE))</f>
        <v/>
      </c>
      <c r="J3710" s="13" t="str">
        <f>IF($C3710="","",$H3710+$I3710)</f>
        <v/>
      </c>
      <c r="K3710" s="13" t="str">
        <f>IF($C3710="","",SUMIFS(Banque_Transactions!$E:$E,Banque_Transactions!$G:$G,$C3710&amp;"-"&amp;$B3710))</f>
        <v/>
      </c>
      <c r="L3710" s="13" t="str">
        <f>IF($C3710="","",$J3710-$K3710)</f>
        <v/>
      </c>
      <c r="M3710" t="str">
        <f>IF($C3710="","",IF($L3710&lt;=0,"Payé",IF($K3710=0,"Impayé","Partiel")))</f>
        <v/>
      </c>
    </row>
    <row r="3711" spans="1:13" ht="15">
      <c r="A3711" s="17"/>
      <c r="B3711" t="str">
        <f>IF($A3711="","",YEAR($A3711)*100+MONTH($A3711))</f>
        <v/>
      </c>
      <c r="D3711" t="str">
        <f>IF($C3711="","",VLOOKUP($C3711,Baux!$A:$K,2,FALSE))</f>
        <v/>
      </c>
      <c r="E3711" t="str">
        <f>IF($C3711="","",VLOOKUP(VLOOKUP($C3711,Baux!$A:$K,3,FALSE),Locataires!$A:$I,2,FALSE))</f>
        <v/>
      </c>
      <c r="F3711" t="str">
        <f>IF($C3711="","",VLOOKUP($C3711,Baux!$A:$K,8,FALSE))</f>
        <v/>
      </c>
      <c r="G3711" s="12" t="str">
        <f>IF(OR($A3711="",$F3711=""),"",DATE(YEAR($A3711),MONTH($A3711),$F3711))</f>
        <v/>
      </c>
      <c r="H3711" s="13" t="str">
        <f>IF($C3711="","",VLOOKUP($C3711,Baux!$A:$K,6,FALSE))</f>
        <v/>
      </c>
      <c r="I3711" s="13" t="str">
        <f>IF($C3711="","",VLOOKUP($C3711,Baux!$A:$K,7,FALSE))</f>
        <v/>
      </c>
      <c r="J3711" s="13" t="str">
        <f>IF($C3711="","",$H3711+$I3711)</f>
        <v/>
      </c>
      <c r="K3711" s="13" t="str">
        <f>IF($C3711="","",SUMIFS(Banque_Transactions!$E:$E,Banque_Transactions!$G:$G,$C3711&amp;"-"&amp;$B3711))</f>
        <v/>
      </c>
      <c r="L3711" s="13" t="str">
        <f>IF($C3711="","",$J3711-$K3711)</f>
        <v/>
      </c>
      <c r="M3711" t="str">
        <f>IF($C3711="","",IF($L3711&lt;=0,"Payé",IF($K3711=0,"Impayé","Partiel")))</f>
        <v/>
      </c>
    </row>
    <row r="3712" spans="1:13" ht="15">
      <c r="A3712" s="17"/>
      <c r="B3712" t="str">
        <f>IF($A3712="","",YEAR($A3712)*100+MONTH($A3712))</f>
        <v/>
      </c>
      <c r="D3712" t="str">
        <f>IF($C3712="","",VLOOKUP($C3712,Baux!$A:$K,2,FALSE))</f>
        <v/>
      </c>
      <c r="E3712" t="str">
        <f>IF($C3712="","",VLOOKUP(VLOOKUP($C3712,Baux!$A:$K,3,FALSE),Locataires!$A:$I,2,FALSE))</f>
        <v/>
      </c>
      <c r="F3712" t="str">
        <f>IF($C3712="","",VLOOKUP($C3712,Baux!$A:$K,8,FALSE))</f>
        <v/>
      </c>
      <c r="G3712" s="12" t="str">
        <f>IF(OR($A3712="",$F3712=""),"",DATE(YEAR($A3712),MONTH($A3712),$F3712))</f>
        <v/>
      </c>
      <c r="H3712" s="13" t="str">
        <f>IF($C3712="","",VLOOKUP($C3712,Baux!$A:$K,6,FALSE))</f>
        <v/>
      </c>
      <c r="I3712" s="13" t="str">
        <f>IF($C3712="","",VLOOKUP($C3712,Baux!$A:$K,7,FALSE))</f>
        <v/>
      </c>
      <c r="J3712" s="13" t="str">
        <f>IF($C3712="","",$H3712+$I3712)</f>
        <v/>
      </c>
      <c r="K3712" s="13" t="str">
        <f>IF($C3712="","",SUMIFS(Banque_Transactions!$E:$E,Banque_Transactions!$G:$G,$C3712&amp;"-"&amp;$B3712))</f>
        <v/>
      </c>
      <c r="L3712" s="13" t="str">
        <f>IF($C3712="","",$J3712-$K3712)</f>
        <v/>
      </c>
      <c r="M3712" t="str">
        <f>IF($C3712="","",IF($L3712&lt;=0,"Payé",IF($K3712=0,"Impayé","Partiel")))</f>
        <v/>
      </c>
    </row>
    <row r="3713" spans="1:13" ht="15">
      <c r="A3713" s="17"/>
      <c r="B3713" t="str">
        <f>IF($A3713="","",YEAR($A3713)*100+MONTH($A3713))</f>
        <v/>
      </c>
      <c r="D3713" t="str">
        <f>IF($C3713="","",VLOOKUP($C3713,Baux!$A:$K,2,FALSE))</f>
        <v/>
      </c>
      <c r="E3713" t="str">
        <f>IF($C3713="","",VLOOKUP(VLOOKUP($C3713,Baux!$A:$K,3,FALSE),Locataires!$A:$I,2,FALSE))</f>
        <v/>
      </c>
      <c r="F3713" t="str">
        <f>IF($C3713="","",VLOOKUP($C3713,Baux!$A:$K,8,FALSE))</f>
        <v/>
      </c>
      <c r="G3713" s="12" t="str">
        <f>IF(OR($A3713="",$F3713=""),"",DATE(YEAR($A3713),MONTH($A3713),$F3713))</f>
        <v/>
      </c>
      <c r="H3713" s="13" t="str">
        <f>IF($C3713="","",VLOOKUP($C3713,Baux!$A:$K,6,FALSE))</f>
        <v/>
      </c>
      <c r="I3713" s="13" t="str">
        <f>IF($C3713="","",VLOOKUP($C3713,Baux!$A:$K,7,FALSE))</f>
        <v/>
      </c>
      <c r="J3713" s="13" t="str">
        <f>IF($C3713="","",$H3713+$I3713)</f>
        <v/>
      </c>
      <c r="K3713" s="13" t="str">
        <f>IF($C3713="","",SUMIFS(Banque_Transactions!$E:$E,Banque_Transactions!$G:$G,$C3713&amp;"-"&amp;$B3713))</f>
        <v/>
      </c>
      <c r="L3713" s="13" t="str">
        <f>IF($C3713="","",$J3713-$K3713)</f>
        <v/>
      </c>
      <c r="M3713" t="str">
        <f>IF($C3713="","",IF($L3713&lt;=0,"Payé",IF($K3713=0,"Impayé","Partiel")))</f>
        <v/>
      </c>
    </row>
    <row r="3714" spans="1:13" ht="15">
      <c r="A3714" s="17"/>
      <c r="B3714" t="str">
        <f>IF($A3714="","",YEAR($A3714)*100+MONTH($A3714))</f>
        <v/>
      </c>
      <c r="D3714" t="str">
        <f>IF($C3714="","",VLOOKUP($C3714,Baux!$A:$K,2,FALSE))</f>
        <v/>
      </c>
      <c r="E3714" t="str">
        <f>IF($C3714="","",VLOOKUP(VLOOKUP($C3714,Baux!$A:$K,3,FALSE),Locataires!$A:$I,2,FALSE))</f>
        <v/>
      </c>
      <c r="F3714" t="str">
        <f>IF($C3714="","",VLOOKUP($C3714,Baux!$A:$K,8,FALSE))</f>
        <v/>
      </c>
      <c r="G3714" s="12" t="str">
        <f>IF(OR($A3714="",$F3714=""),"",DATE(YEAR($A3714),MONTH($A3714),$F3714))</f>
        <v/>
      </c>
      <c r="H3714" s="13" t="str">
        <f>IF($C3714="","",VLOOKUP($C3714,Baux!$A:$K,6,FALSE))</f>
        <v/>
      </c>
      <c r="I3714" s="13" t="str">
        <f>IF($C3714="","",VLOOKUP($C3714,Baux!$A:$K,7,FALSE))</f>
        <v/>
      </c>
      <c r="J3714" s="13" t="str">
        <f>IF($C3714="","",$H3714+$I3714)</f>
        <v/>
      </c>
      <c r="K3714" s="13" t="str">
        <f>IF($C3714="","",SUMIFS(Banque_Transactions!$E:$E,Banque_Transactions!$G:$G,$C3714&amp;"-"&amp;$B3714))</f>
        <v/>
      </c>
      <c r="L3714" s="13" t="str">
        <f>IF($C3714="","",$J3714-$K3714)</f>
        <v/>
      </c>
      <c r="M3714" t="str">
        <f>IF($C3714="","",IF($L3714&lt;=0,"Payé",IF($K3714=0,"Impayé","Partiel")))</f>
        <v/>
      </c>
    </row>
    <row r="3715" spans="1:13" ht="15">
      <c r="A3715" s="17"/>
      <c r="B3715" t="str">
        <f>IF($A3715="","",YEAR($A3715)*100+MONTH($A3715))</f>
        <v/>
      </c>
      <c r="D3715" t="str">
        <f>IF($C3715="","",VLOOKUP($C3715,Baux!$A:$K,2,FALSE))</f>
        <v/>
      </c>
      <c r="E3715" t="str">
        <f>IF($C3715="","",VLOOKUP(VLOOKUP($C3715,Baux!$A:$K,3,FALSE),Locataires!$A:$I,2,FALSE))</f>
        <v/>
      </c>
      <c r="F3715" t="str">
        <f>IF($C3715="","",VLOOKUP($C3715,Baux!$A:$K,8,FALSE))</f>
        <v/>
      </c>
      <c r="G3715" s="12" t="str">
        <f>IF(OR($A3715="",$F3715=""),"",DATE(YEAR($A3715),MONTH($A3715),$F3715))</f>
        <v/>
      </c>
      <c r="H3715" s="13" t="str">
        <f>IF($C3715="","",VLOOKUP($C3715,Baux!$A:$K,6,FALSE))</f>
        <v/>
      </c>
      <c r="I3715" s="13" t="str">
        <f>IF($C3715="","",VLOOKUP($C3715,Baux!$A:$K,7,FALSE))</f>
        <v/>
      </c>
      <c r="J3715" s="13" t="str">
        <f>IF($C3715="","",$H3715+$I3715)</f>
        <v/>
      </c>
      <c r="K3715" s="13" t="str">
        <f>IF($C3715="","",SUMIFS(Banque_Transactions!$E:$E,Banque_Transactions!$G:$G,$C3715&amp;"-"&amp;$B3715))</f>
        <v/>
      </c>
      <c r="L3715" s="13" t="str">
        <f>IF($C3715="","",$J3715-$K3715)</f>
        <v/>
      </c>
      <c r="M3715" t="str">
        <f>IF($C3715="","",IF($L3715&lt;=0,"Payé",IF($K3715=0,"Impayé","Partiel")))</f>
        <v/>
      </c>
    </row>
    <row r="3716" spans="1:13" ht="15">
      <c r="A3716" s="17"/>
      <c r="B3716" t="str">
        <f>IF($A3716="","",YEAR($A3716)*100+MONTH($A3716))</f>
        <v/>
      </c>
      <c r="D3716" t="str">
        <f>IF($C3716="","",VLOOKUP($C3716,Baux!$A:$K,2,FALSE))</f>
        <v/>
      </c>
      <c r="E3716" t="str">
        <f>IF($C3716="","",VLOOKUP(VLOOKUP($C3716,Baux!$A:$K,3,FALSE),Locataires!$A:$I,2,FALSE))</f>
        <v/>
      </c>
      <c r="F3716" t="str">
        <f>IF($C3716="","",VLOOKUP($C3716,Baux!$A:$K,8,FALSE))</f>
        <v/>
      </c>
      <c r="G3716" s="12" t="str">
        <f>IF(OR($A3716="",$F3716=""),"",DATE(YEAR($A3716),MONTH($A3716),$F3716))</f>
        <v/>
      </c>
      <c r="H3716" s="13" t="str">
        <f>IF($C3716="","",VLOOKUP($C3716,Baux!$A:$K,6,FALSE))</f>
        <v/>
      </c>
      <c r="I3716" s="13" t="str">
        <f>IF($C3716="","",VLOOKUP($C3716,Baux!$A:$K,7,FALSE))</f>
        <v/>
      </c>
      <c r="J3716" s="13" t="str">
        <f>IF($C3716="","",$H3716+$I3716)</f>
        <v/>
      </c>
      <c r="K3716" s="13" t="str">
        <f>IF($C3716="","",SUMIFS(Banque_Transactions!$E:$E,Banque_Transactions!$G:$G,$C3716&amp;"-"&amp;$B3716))</f>
        <v/>
      </c>
      <c r="L3716" s="13" t="str">
        <f>IF($C3716="","",$J3716-$K3716)</f>
        <v/>
      </c>
      <c r="M3716" t="str">
        <f>IF($C3716="","",IF($L3716&lt;=0,"Payé",IF($K3716=0,"Impayé","Partiel")))</f>
        <v/>
      </c>
    </row>
    <row r="3717" spans="1:13" ht="15">
      <c r="A3717" s="17"/>
      <c r="B3717" t="str">
        <f>IF($A3717="","",YEAR($A3717)*100+MONTH($A3717))</f>
        <v/>
      </c>
      <c r="D3717" t="str">
        <f>IF($C3717="","",VLOOKUP($C3717,Baux!$A:$K,2,FALSE))</f>
        <v/>
      </c>
      <c r="E3717" t="str">
        <f>IF($C3717="","",VLOOKUP(VLOOKUP($C3717,Baux!$A:$K,3,FALSE),Locataires!$A:$I,2,FALSE))</f>
        <v/>
      </c>
      <c r="F3717" t="str">
        <f>IF($C3717="","",VLOOKUP($C3717,Baux!$A:$K,8,FALSE))</f>
        <v/>
      </c>
      <c r="G3717" s="12" t="str">
        <f>IF(OR($A3717="",$F3717=""),"",DATE(YEAR($A3717),MONTH($A3717),$F3717))</f>
        <v/>
      </c>
      <c r="H3717" s="13" t="str">
        <f>IF($C3717="","",VLOOKUP($C3717,Baux!$A:$K,6,FALSE))</f>
        <v/>
      </c>
      <c r="I3717" s="13" t="str">
        <f>IF($C3717="","",VLOOKUP($C3717,Baux!$A:$K,7,FALSE))</f>
        <v/>
      </c>
      <c r="J3717" s="13" t="str">
        <f>IF($C3717="","",$H3717+$I3717)</f>
        <v/>
      </c>
      <c r="K3717" s="13" t="str">
        <f>IF($C3717="","",SUMIFS(Banque_Transactions!$E:$E,Banque_Transactions!$G:$G,$C3717&amp;"-"&amp;$B3717))</f>
        <v/>
      </c>
      <c r="L3717" s="13" t="str">
        <f>IF($C3717="","",$J3717-$K3717)</f>
        <v/>
      </c>
      <c r="M3717" t="str">
        <f>IF($C3717="","",IF($L3717&lt;=0,"Payé",IF($K3717=0,"Impayé","Partiel")))</f>
        <v/>
      </c>
    </row>
    <row r="3718" spans="1:13" ht="15">
      <c r="A3718" s="17"/>
      <c r="B3718" t="str">
        <f>IF($A3718="","",YEAR($A3718)*100+MONTH($A3718))</f>
        <v/>
      </c>
      <c r="D3718" t="str">
        <f>IF($C3718="","",VLOOKUP($C3718,Baux!$A:$K,2,FALSE))</f>
        <v/>
      </c>
      <c r="E3718" t="str">
        <f>IF($C3718="","",VLOOKUP(VLOOKUP($C3718,Baux!$A:$K,3,FALSE),Locataires!$A:$I,2,FALSE))</f>
        <v/>
      </c>
      <c r="F3718" t="str">
        <f>IF($C3718="","",VLOOKUP($C3718,Baux!$A:$K,8,FALSE))</f>
        <v/>
      </c>
      <c r="G3718" s="12" t="str">
        <f>IF(OR($A3718="",$F3718=""),"",DATE(YEAR($A3718),MONTH($A3718),$F3718))</f>
        <v/>
      </c>
      <c r="H3718" s="13" t="str">
        <f>IF($C3718="","",VLOOKUP($C3718,Baux!$A:$K,6,FALSE))</f>
        <v/>
      </c>
      <c r="I3718" s="13" t="str">
        <f>IF($C3718="","",VLOOKUP($C3718,Baux!$A:$K,7,FALSE))</f>
        <v/>
      </c>
      <c r="J3718" s="13" t="str">
        <f>IF($C3718="","",$H3718+$I3718)</f>
        <v/>
      </c>
      <c r="K3718" s="13" t="str">
        <f>IF($C3718="","",SUMIFS(Banque_Transactions!$E:$E,Banque_Transactions!$G:$G,$C3718&amp;"-"&amp;$B3718))</f>
        <v/>
      </c>
      <c r="L3718" s="13" t="str">
        <f>IF($C3718="","",$J3718-$K3718)</f>
        <v/>
      </c>
      <c r="M3718" t="str">
        <f>IF($C3718="","",IF($L3718&lt;=0,"Payé",IF($K3718=0,"Impayé","Partiel")))</f>
        <v/>
      </c>
    </row>
    <row r="3719" spans="1:13" ht="15">
      <c r="A3719" s="17"/>
      <c r="B3719" t="str">
        <f>IF($A3719="","",YEAR($A3719)*100+MONTH($A3719))</f>
        <v/>
      </c>
      <c r="D3719" t="str">
        <f>IF($C3719="","",VLOOKUP($C3719,Baux!$A:$K,2,FALSE))</f>
        <v/>
      </c>
      <c r="E3719" t="str">
        <f>IF($C3719="","",VLOOKUP(VLOOKUP($C3719,Baux!$A:$K,3,FALSE),Locataires!$A:$I,2,FALSE))</f>
        <v/>
      </c>
      <c r="F3719" t="str">
        <f>IF($C3719="","",VLOOKUP($C3719,Baux!$A:$K,8,FALSE))</f>
        <v/>
      </c>
      <c r="G3719" s="12" t="str">
        <f>IF(OR($A3719="",$F3719=""),"",DATE(YEAR($A3719),MONTH($A3719),$F3719))</f>
        <v/>
      </c>
      <c r="H3719" s="13" t="str">
        <f>IF($C3719="","",VLOOKUP($C3719,Baux!$A:$K,6,FALSE))</f>
        <v/>
      </c>
      <c r="I3719" s="13" t="str">
        <f>IF($C3719="","",VLOOKUP($C3719,Baux!$A:$K,7,FALSE))</f>
        <v/>
      </c>
      <c r="J3719" s="13" t="str">
        <f>IF($C3719="","",$H3719+$I3719)</f>
        <v/>
      </c>
      <c r="K3719" s="13" t="str">
        <f>IF($C3719="","",SUMIFS(Banque_Transactions!$E:$E,Banque_Transactions!$G:$G,$C3719&amp;"-"&amp;$B3719))</f>
        <v/>
      </c>
      <c r="L3719" s="13" t="str">
        <f>IF($C3719="","",$J3719-$K3719)</f>
        <v/>
      </c>
      <c r="M3719" t="str">
        <f>IF($C3719="","",IF($L3719&lt;=0,"Payé",IF($K3719=0,"Impayé","Partiel")))</f>
        <v/>
      </c>
    </row>
    <row r="3720" spans="1:13" ht="15">
      <c r="A3720" s="17"/>
      <c r="B3720" t="str">
        <f>IF($A3720="","",YEAR($A3720)*100+MONTH($A3720))</f>
        <v/>
      </c>
      <c r="D3720" t="str">
        <f>IF($C3720="","",VLOOKUP($C3720,Baux!$A:$K,2,FALSE))</f>
        <v/>
      </c>
      <c r="E3720" t="str">
        <f>IF($C3720="","",VLOOKUP(VLOOKUP($C3720,Baux!$A:$K,3,FALSE),Locataires!$A:$I,2,FALSE))</f>
        <v/>
      </c>
      <c r="F3720" t="str">
        <f>IF($C3720="","",VLOOKUP($C3720,Baux!$A:$K,8,FALSE))</f>
        <v/>
      </c>
      <c r="G3720" s="12" t="str">
        <f>IF(OR($A3720="",$F3720=""),"",DATE(YEAR($A3720),MONTH($A3720),$F3720))</f>
        <v/>
      </c>
      <c r="H3720" s="13" t="str">
        <f>IF($C3720="","",VLOOKUP($C3720,Baux!$A:$K,6,FALSE))</f>
        <v/>
      </c>
      <c r="I3720" s="13" t="str">
        <f>IF($C3720="","",VLOOKUP($C3720,Baux!$A:$K,7,FALSE))</f>
        <v/>
      </c>
      <c r="J3720" s="13" t="str">
        <f>IF($C3720="","",$H3720+$I3720)</f>
        <v/>
      </c>
      <c r="K3720" s="13" t="str">
        <f>IF($C3720="","",SUMIFS(Banque_Transactions!$E:$E,Banque_Transactions!$G:$G,$C3720&amp;"-"&amp;$B3720))</f>
        <v/>
      </c>
      <c r="L3720" s="13" t="str">
        <f>IF($C3720="","",$J3720-$K3720)</f>
        <v/>
      </c>
      <c r="M3720" t="str">
        <f>IF($C3720="","",IF($L3720&lt;=0,"Payé",IF($K3720=0,"Impayé","Partiel")))</f>
        <v/>
      </c>
    </row>
    <row r="3721" spans="1:13" ht="15">
      <c r="A3721" s="17"/>
      <c r="B3721" t="str">
        <f>IF($A3721="","",YEAR($A3721)*100+MONTH($A3721))</f>
        <v/>
      </c>
      <c r="D3721" t="str">
        <f>IF($C3721="","",VLOOKUP($C3721,Baux!$A:$K,2,FALSE))</f>
        <v/>
      </c>
      <c r="E3721" t="str">
        <f>IF($C3721="","",VLOOKUP(VLOOKUP($C3721,Baux!$A:$K,3,FALSE),Locataires!$A:$I,2,FALSE))</f>
        <v/>
      </c>
      <c r="F3721" t="str">
        <f>IF($C3721="","",VLOOKUP($C3721,Baux!$A:$K,8,FALSE))</f>
        <v/>
      </c>
      <c r="G3721" s="12" t="str">
        <f>IF(OR($A3721="",$F3721=""),"",DATE(YEAR($A3721),MONTH($A3721),$F3721))</f>
        <v/>
      </c>
      <c r="H3721" s="13" t="str">
        <f>IF($C3721="","",VLOOKUP($C3721,Baux!$A:$K,6,FALSE))</f>
        <v/>
      </c>
      <c r="I3721" s="13" t="str">
        <f>IF($C3721="","",VLOOKUP($C3721,Baux!$A:$K,7,FALSE))</f>
        <v/>
      </c>
      <c r="J3721" s="13" t="str">
        <f>IF($C3721="","",$H3721+$I3721)</f>
        <v/>
      </c>
      <c r="K3721" s="13" t="str">
        <f>IF($C3721="","",SUMIFS(Banque_Transactions!$E:$E,Banque_Transactions!$G:$G,$C3721&amp;"-"&amp;$B3721))</f>
        <v/>
      </c>
      <c r="L3721" s="13" t="str">
        <f>IF($C3721="","",$J3721-$K3721)</f>
        <v/>
      </c>
      <c r="M3721" t="str">
        <f>IF($C3721="","",IF($L3721&lt;=0,"Payé",IF($K3721=0,"Impayé","Partiel")))</f>
        <v/>
      </c>
    </row>
    <row r="3722" spans="1:13" ht="15">
      <c r="A3722" s="17"/>
      <c r="B3722" t="str">
        <f>IF($A3722="","",YEAR($A3722)*100+MONTH($A3722))</f>
        <v/>
      </c>
      <c r="D3722" t="str">
        <f>IF($C3722="","",VLOOKUP($C3722,Baux!$A:$K,2,FALSE))</f>
        <v/>
      </c>
      <c r="E3722" t="str">
        <f>IF($C3722="","",VLOOKUP(VLOOKUP($C3722,Baux!$A:$K,3,FALSE),Locataires!$A:$I,2,FALSE))</f>
        <v/>
      </c>
      <c r="F3722" t="str">
        <f>IF($C3722="","",VLOOKUP($C3722,Baux!$A:$K,8,FALSE))</f>
        <v/>
      </c>
      <c r="G3722" s="12" t="str">
        <f>IF(OR($A3722="",$F3722=""),"",DATE(YEAR($A3722),MONTH($A3722),$F3722))</f>
        <v/>
      </c>
      <c r="H3722" s="13" t="str">
        <f>IF($C3722="","",VLOOKUP($C3722,Baux!$A:$K,6,FALSE))</f>
        <v/>
      </c>
      <c r="I3722" s="13" t="str">
        <f>IF($C3722="","",VLOOKUP($C3722,Baux!$A:$K,7,FALSE))</f>
        <v/>
      </c>
      <c r="J3722" s="13" t="str">
        <f>IF($C3722="","",$H3722+$I3722)</f>
        <v/>
      </c>
      <c r="K3722" s="13" t="str">
        <f>IF($C3722="","",SUMIFS(Banque_Transactions!$E:$E,Banque_Transactions!$G:$G,$C3722&amp;"-"&amp;$B3722))</f>
        <v/>
      </c>
      <c r="L3722" s="13" t="str">
        <f>IF($C3722="","",$J3722-$K3722)</f>
        <v/>
      </c>
      <c r="M3722" t="str">
        <f>IF($C3722="","",IF($L3722&lt;=0,"Payé",IF($K3722=0,"Impayé","Partiel")))</f>
        <v/>
      </c>
    </row>
    <row r="3723" spans="1:13" ht="15">
      <c r="A3723" s="17"/>
      <c r="B3723" t="str">
        <f>IF($A3723="","",YEAR($A3723)*100+MONTH($A3723))</f>
        <v/>
      </c>
      <c r="D3723" t="str">
        <f>IF($C3723="","",VLOOKUP($C3723,Baux!$A:$K,2,FALSE))</f>
        <v/>
      </c>
      <c r="E3723" t="str">
        <f>IF($C3723="","",VLOOKUP(VLOOKUP($C3723,Baux!$A:$K,3,FALSE),Locataires!$A:$I,2,FALSE))</f>
        <v/>
      </c>
      <c r="F3723" t="str">
        <f>IF($C3723="","",VLOOKUP($C3723,Baux!$A:$K,8,FALSE))</f>
        <v/>
      </c>
      <c r="G3723" s="12" t="str">
        <f>IF(OR($A3723="",$F3723=""),"",DATE(YEAR($A3723),MONTH($A3723),$F3723))</f>
        <v/>
      </c>
      <c r="H3723" s="13" t="str">
        <f>IF($C3723="","",VLOOKUP($C3723,Baux!$A:$K,6,FALSE))</f>
        <v/>
      </c>
      <c r="I3723" s="13" t="str">
        <f>IF($C3723="","",VLOOKUP($C3723,Baux!$A:$K,7,FALSE))</f>
        <v/>
      </c>
      <c r="J3723" s="13" t="str">
        <f>IF($C3723="","",$H3723+$I3723)</f>
        <v/>
      </c>
      <c r="K3723" s="13" t="str">
        <f>IF($C3723="","",SUMIFS(Banque_Transactions!$E:$E,Banque_Transactions!$G:$G,$C3723&amp;"-"&amp;$B3723))</f>
        <v/>
      </c>
      <c r="L3723" s="13" t="str">
        <f>IF($C3723="","",$J3723-$K3723)</f>
        <v/>
      </c>
      <c r="M3723" t="str">
        <f>IF($C3723="","",IF($L3723&lt;=0,"Payé",IF($K3723=0,"Impayé","Partiel")))</f>
        <v/>
      </c>
    </row>
    <row r="3724" spans="1:13" ht="15">
      <c r="A3724" s="17"/>
      <c r="B3724" t="str">
        <f>IF($A3724="","",YEAR($A3724)*100+MONTH($A3724))</f>
        <v/>
      </c>
      <c r="D3724" t="str">
        <f>IF($C3724="","",VLOOKUP($C3724,Baux!$A:$K,2,FALSE))</f>
        <v/>
      </c>
      <c r="E3724" t="str">
        <f>IF($C3724="","",VLOOKUP(VLOOKUP($C3724,Baux!$A:$K,3,FALSE),Locataires!$A:$I,2,FALSE))</f>
        <v/>
      </c>
      <c r="F3724" t="str">
        <f>IF($C3724="","",VLOOKUP($C3724,Baux!$A:$K,8,FALSE))</f>
        <v/>
      </c>
      <c r="G3724" s="12" t="str">
        <f>IF(OR($A3724="",$F3724=""),"",DATE(YEAR($A3724),MONTH($A3724),$F3724))</f>
        <v/>
      </c>
      <c r="H3724" s="13" t="str">
        <f>IF($C3724="","",VLOOKUP($C3724,Baux!$A:$K,6,FALSE))</f>
        <v/>
      </c>
      <c r="I3724" s="13" t="str">
        <f>IF($C3724="","",VLOOKUP($C3724,Baux!$A:$K,7,FALSE))</f>
        <v/>
      </c>
      <c r="J3724" s="13" t="str">
        <f>IF($C3724="","",$H3724+$I3724)</f>
        <v/>
      </c>
      <c r="K3724" s="13" t="str">
        <f>IF($C3724="","",SUMIFS(Banque_Transactions!$E:$E,Banque_Transactions!$G:$G,$C3724&amp;"-"&amp;$B3724))</f>
        <v/>
      </c>
      <c r="L3724" s="13" t="str">
        <f>IF($C3724="","",$J3724-$K3724)</f>
        <v/>
      </c>
      <c r="M3724" t="str">
        <f>IF($C3724="","",IF($L3724&lt;=0,"Payé",IF($K3724=0,"Impayé","Partiel")))</f>
        <v/>
      </c>
    </row>
    <row r="3725" spans="1:13" ht="15">
      <c r="A3725" s="17"/>
      <c r="B3725" t="str">
        <f>IF($A3725="","",YEAR($A3725)*100+MONTH($A3725))</f>
        <v/>
      </c>
      <c r="D3725" t="str">
        <f>IF($C3725="","",VLOOKUP($C3725,Baux!$A:$K,2,FALSE))</f>
        <v/>
      </c>
      <c r="E3725" t="str">
        <f>IF($C3725="","",VLOOKUP(VLOOKUP($C3725,Baux!$A:$K,3,FALSE),Locataires!$A:$I,2,FALSE))</f>
        <v/>
      </c>
      <c r="F3725" t="str">
        <f>IF($C3725="","",VLOOKUP($C3725,Baux!$A:$K,8,FALSE))</f>
        <v/>
      </c>
      <c r="G3725" s="12" t="str">
        <f>IF(OR($A3725="",$F3725=""),"",DATE(YEAR($A3725),MONTH($A3725),$F3725))</f>
        <v/>
      </c>
      <c r="H3725" s="13" t="str">
        <f>IF($C3725="","",VLOOKUP($C3725,Baux!$A:$K,6,FALSE))</f>
        <v/>
      </c>
      <c r="I3725" s="13" t="str">
        <f>IF($C3725="","",VLOOKUP($C3725,Baux!$A:$K,7,FALSE))</f>
        <v/>
      </c>
      <c r="J3725" s="13" t="str">
        <f>IF($C3725="","",$H3725+$I3725)</f>
        <v/>
      </c>
      <c r="K3725" s="13" t="str">
        <f>IF($C3725="","",SUMIFS(Banque_Transactions!$E:$E,Banque_Transactions!$G:$G,$C3725&amp;"-"&amp;$B3725))</f>
        <v/>
      </c>
      <c r="L3725" s="13" t="str">
        <f>IF($C3725="","",$J3725-$K3725)</f>
        <v/>
      </c>
      <c r="M3725" t="str">
        <f>IF($C3725="","",IF($L3725&lt;=0,"Payé",IF($K3725=0,"Impayé","Partiel")))</f>
        <v/>
      </c>
    </row>
    <row r="3726" spans="1:13" ht="15">
      <c r="A3726" s="17"/>
      <c r="B3726" t="str">
        <f>IF($A3726="","",YEAR($A3726)*100+MONTH($A3726))</f>
        <v/>
      </c>
      <c r="D3726" t="str">
        <f>IF($C3726="","",VLOOKUP($C3726,Baux!$A:$K,2,FALSE))</f>
        <v/>
      </c>
      <c r="E3726" t="str">
        <f>IF($C3726="","",VLOOKUP(VLOOKUP($C3726,Baux!$A:$K,3,FALSE),Locataires!$A:$I,2,FALSE))</f>
        <v/>
      </c>
      <c r="F3726" t="str">
        <f>IF($C3726="","",VLOOKUP($C3726,Baux!$A:$K,8,FALSE))</f>
        <v/>
      </c>
      <c r="G3726" s="12" t="str">
        <f>IF(OR($A3726="",$F3726=""),"",DATE(YEAR($A3726),MONTH($A3726),$F3726))</f>
        <v/>
      </c>
      <c r="H3726" s="13" t="str">
        <f>IF($C3726="","",VLOOKUP($C3726,Baux!$A:$K,6,FALSE))</f>
        <v/>
      </c>
      <c r="I3726" s="13" t="str">
        <f>IF($C3726="","",VLOOKUP($C3726,Baux!$A:$K,7,FALSE))</f>
        <v/>
      </c>
      <c r="J3726" s="13" t="str">
        <f>IF($C3726="","",$H3726+$I3726)</f>
        <v/>
      </c>
      <c r="K3726" s="13" t="str">
        <f>IF($C3726="","",SUMIFS(Banque_Transactions!$E:$E,Banque_Transactions!$G:$G,$C3726&amp;"-"&amp;$B3726))</f>
        <v/>
      </c>
      <c r="L3726" s="13" t="str">
        <f>IF($C3726="","",$J3726-$K3726)</f>
        <v/>
      </c>
      <c r="M3726" t="str">
        <f>IF($C3726="","",IF($L3726&lt;=0,"Payé",IF($K3726=0,"Impayé","Partiel")))</f>
        <v/>
      </c>
    </row>
    <row r="3727" spans="1:13" ht="15">
      <c r="A3727" s="17"/>
      <c r="B3727" t="str">
        <f>IF($A3727="","",YEAR($A3727)*100+MONTH($A3727))</f>
        <v/>
      </c>
      <c r="D3727" t="str">
        <f>IF($C3727="","",VLOOKUP($C3727,Baux!$A:$K,2,FALSE))</f>
        <v/>
      </c>
      <c r="E3727" t="str">
        <f>IF($C3727="","",VLOOKUP(VLOOKUP($C3727,Baux!$A:$K,3,FALSE),Locataires!$A:$I,2,FALSE))</f>
        <v/>
      </c>
      <c r="F3727" t="str">
        <f>IF($C3727="","",VLOOKUP($C3727,Baux!$A:$K,8,FALSE))</f>
        <v/>
      </c>
      <c r="G3727" s="12" t="str">
        <f>IF(OR($A3727="",$F3727=""),"",DATE(YEAR($A3727),MONTH($A3727),$F3727))</f>
        <v/>
      </c>
      <c r="H3727" s="13" t="str">
        <f>IF($C3727="","",VLOOKUP($C3727,Baux!$A:$K,6,FALSE))</f>
        <v/>
      </c>
      <c r="I3727" s="13" t="str">
        <f>IF($C3727="","",VLOOKUP($C3727,Baux!$A:$K,7,FALSE))</f>
        <v/>
      </c>
      <c r="J3727" s="13" t="str">
        <f>IF($C3727="","",$H3727+$I3727)</f>
        <v/>
      </c>
      <c r="K3727" s="13" t="str">
        <f>IF($C3727="","",SUMIFS(Banque_Transactions!$E:$E,Banque_Transactions!$G:$G,$C3727&amp;"-"&amp;$B3727))</f>
        <v/>
      </c>
      <c r="L3727" s="13" t="str">
        <f>IF($C3727="","",$J3727-$K3727)</f>
        <v/>
      </c>
      <c r="M3727" t="str">
        <f>IF($C3727="","",IF($L3727&lt;=0,"Payé",IF($K3727=0,"Impayé","Partiel")))</f>
        <v/>
      </c>
    </row>
    <row r="3728" spans="1:13" ht="15">
      <c r="A3728" s="17"/>
      <c r="B3728" t="str">
        <f>IF($A3728="","",YEAR($A3728)*100+MONTH($A3728))</f>
        <v/>
      </c>
      <c r="D3728" t="str">
        <f>IF($C3728="","",VLOOKUP($C3728,Baux!$A:$K,2,FALSE))</f>
        <v/>
      </c>
      <c r="E3728" t="str">
        <f>IF($C3728="","",VLOOKUP(VLOOKUP($C3728,Baux!$A:$K,3,FALSE),Locataires!$A:$I,2,FALSE))</f>
        <v/>
      </c>
      <c r="F3728" t="str">
        <f>IF($C3728="","",VLOOKUP($C3728,Baux!$A:$K,8,FALSE))</f>
        <v/>
      </c>
      <c r="G3728" s="12" t="str">
        <f>IF(OR($A3728="",$F3728=""),"",DATE(YEAR($A3728),MONTH($A3728),$F3728))</f>
        <v/>
      </c>
      <c r="H3728" s="13" t="str">
        <f>IF($C3728="","",VLOOKUP($C3728,Baux!$A:$K,6,FALSE))</f>
        <v/>
      </c>
      <c r="I3728" s="13" t="str">
        <f>IF($C3728="","",VLOOKUP($C3728,Baux!$A:$K,7,FALSE))</f>
        <v/>
      </c>
      <c r="J3728" s="13" t="str">
        <f>IF($C3728="","",$H3728+$I3728)</f>
        <v/>
      </c>
      <c r="K3728" s="13" t="str">
        <f>IF($C3728="","",SUMIFS(Banque_Transactions!$E:$E,Banque_Transactions!$G:$G,$C3728&amp;"-"&amp;$B3728))</f>
        <v/>
      </c>
      <c r="L3728" s="13" t="str">
        <f>IF($C3728="","",$J3728-$K3728)</f>
        <v/>
      </c>
      <c r="M3728" t="str">
        <f>IF($C3728="","",IF($L3728&lt;=0,"Payé",IF($K3728=0,"Impayé","Partiel")))</f>
        <v/>
      </c>
    </row>
    <row r="3729" spans="1:13" ht="15">
      <c r="A3729" s="17"/>
      <c r="B3729" t="str">
        <f>IF($A3729="","",YEAR($A3729)*100+MONTH($A3729))</f>
        <v/>
      </c>
      <c r="D3729" t="str">
        <f>IF($C3729="","",VLOOKUP($C3729,Baux!$A:$K,2,FALSE))</f>
        <v/>
      </c>
      <c r="E3729" t="str">
        <f>IF($C3729="","",VLOOKUP(VLOOKUP($C3729,Baux!$A:$K,3,FALSE),Locataires!$A:$I,2,FALSE))</f>
        <v/>
      </c>
      <c r="F3729" t="str">
        <f>IF($C3729="","",VLOOKUP($C3729,Baux!$A:$K,8,FALSE))</f>
        <v/>
      </c>
      <c r="G3729" s="12" t="str">
        <f>IF(OR($A3729="",$F3729=""),"",DATE(YEAR($A3729),MONTH($A3729),$F3729))</f>
        <v/>
      </c>
      <c r="H3729" s="13" t="str">
        <f>IF($C3729="","",VLOOKUP($C3729,Baux!$A:$K,6,FALSE))</f>
        <v/>
      </c>
      <c r="I3729" s="13" t="str">
        <f>IF($C3729="","",VLOOKUP($C3729,Baux!$A:$K,7,FALSE))</f>
        <v/>
      </c>
      <c r="J3729" s="13" t="str">
        <f>IF($C3729="","",$H3729+$I3729)</f>
        <v/>
      </c>
      <c r="K3729" s="13" t="str">
        <f>IF($C3729="","",SUMIFS(Banque_Transactions!$E:$E,Banque_Transactions!$G:$G,$C3729&amp;"-"&amp;$B3729))</f>
        <v/>
      </c>
      <c r="L3729" s="13" t="str">
        <f>IF($C3729="","",$J3729-$K3729)</f>
        <v/>
      </c>
      <c r="M3729" t="str">
        <f>IF($C3729="","",IF($L3729&lt;=0,"Payé",IF($K3729=0,"Impayé","Partiel")))</f>
        <v/>
      </c>
    </row>
    <row r="3730" spans="1:13" ht="15">
      <c r="A3730" s="17"/>
      <c r="B3730" t="str">
        <f>IF($A3730="","",YEAR($A3730)*100+MONTH($A3730))</f>
        <v/>
      </c>
      <c r="D3730" t="str">
        <f>IF($C3730="","",VLOOKUP($C3730,Baux!$A:$K,2,FALSE))</f>
        <v/>
      </c>
      <c r="E3730" t="str">
        <f>IF($C3730="","",VLOOKUP(VLOOKUP($C3730,Baux!$A:$K,3,FALSE),Locataires!$A:$I,2,FALSE))</f>
        <v/>
      </c>
      <c r="F3730" t="str">
        <f>IF($C3730="","",VLOOKUP($C3730,Baux!$A:$K,8,FALSE))</f>
        <v/>
      </c>
      <c r="G3730" s="12" t="str">
        <f>IF(OR($A3730="",$F3730=""),"",DATE(YEAR($A3730),MONTH($A3730),$F3730))</f>
        <v/>
      </c>
      <c r="H3730" s="13" t="str">
        <f>IF($C3730="","",VLOOKUP($C3730,Baux!$A:$K,6,FALSE))</f>
        <v/>
      </c>
      <c r="I3730" s="13" t="str">
        <f>IF($C3730="","",VLOOKUP($C3730,Baux!$A:$K,7,FALSE))</f>
        <v/>
      </c>
      <c r="J3730" s="13" t="str">
        <f>IF($C3730="","",$H3730+$I3730)</f>
        <v/>
      </c>
      <c r="K3730" s="13" t="str">
        <f>IF($C3730="","",SUMIFS(Banque_Transactions!$E:$E,Banque_Transactions!$G:$G,$C3730&amp;"-"&amp;$B3730))</f>
        <v/>
      </c>
      <c r="L3730" s="13" t="str">
        <f>IF($C3730="","",$J3730-$K3730)</f>
        <v/>
      </c>
      <c r="M3730" t="str">
        <f>IF($C3730="","",IF($L3730&lt;=0,"Payé",IF($K3730=0,"Impayé","Partiel")))</f>
        <v/>
      </c>
    </row>
    <row r="3731" spans="1:13" ht="15">
      <c r="A3731" s="17"/>
      <c r="B3731" t="str">
        <f>IF($A3731="","",YEAR($A3731)*100+MONTH($A3731))</f>
        <v/>
      </c>
      <c r="D3731" t="str">
        <f>IF($C3731="","",VLOOKUP($C3731,Baux!$A:$K,2,FALSE))</f>
        <v/>
      </c>
      <c r="E3731" t="str">
        <f>IF($C3731="","",VLOOKUP(VLOOKUP($C3731,Baux!$A:$K,3,FALSE),Locataires!$A:$I,2,FALSE))</f>
        <v/>
      </c>
      <c r="F3731" t="str">
        <f>IF($C3731="","",VLOOKUP($C3731,Baux!$A:$K,8,FALSE))</f>
        <v/>
      </c>
      <c r="G3731" s="12" t="str">
        <f>IF(OR($A3731="",$F3731=""),"",DATE(YEAR($A3731),MONTH($A3731),$F3731))</f>
        <v/>
      </c>
      <c r="H3731" s="13" t="str">
        <f>IF($C3731="","",VLOOKUP($C3731,Baux!$A:$K,6,FALSE))</f>
        <v/>
      </c>
      <c r="I3731" s="13" t="str">
        <f>IF($C3731="","",VLOOKUP($C3731,Baux!$A:$K,7,FALSE))</f>
        <v/>
      </c>
      <c r="J3731" s="13" t="str">
        <f>IF($C3731="","",$H3731+$I3731)</f>
        <v/>
      </c>
      <c r="K3731" s="13" t="str">
        <f>IF($C3731="","",SUMIFS(Banque_Transactions!$E:$E,Banque_Transactions!$G:$G,$C3731&amp;"-"&amp;$B3731))</f>
        <v/>
      </c>
      <c r="L3731" s="13" t="str">
        <f>IF($C3731="","",$J3731-$K3731)</f>
        <v/>
      </c>
      <c r="M3731" t="str">
        <f>IF($C3731="","",IF($L3731&lt;=0,"Payé",IF($K3731=0,"Impayé","Partiel")))</f>
        <v/>
      </c>
    </row>
    <row r="3732" spans="1:13" ht="15">
      <c r="A3732" s="17"/>
      <c r="B3732" t="str">
        <f>IF($A3732="","",YEAR($A3732)*100+MONTH($A3732))</f>
        <v/>
      </c>
      <c r="D3732" t="str">
        <f>IF($C3732="","",VLOOKUP($C3732,Baux!$A:$K,2,FALSE))</f>
        <v/>
      </c>
      <c r="E3732" t="str">
        <f>IF($C3732="","",VLOOKUP(VLOOKUP($C3732,Baux!$A:$K,3,FALSE),Locataires!$A:$I,2,FALSE))</f>
        <v/>
      </c>
      <c r="F3732" t="str">
        <f>IF($C3732="","",VLOOKUP($C3732,Baux!$A:$K,8,FALSE))</f>
        <v/>
      </c>
      <c r="G3732" s="12" t="str">
        <f>IF(OR($A3732="",$F3732=""),"",DATE(YEAR($A3732),MONTH($A3732),$F3732))</f>
        <v/>
      </c>
      <c r="H3732" s="13" t="str">
        <f>IF($C3732="","",VLOOKUP($C3732,Baux!$A:$K,6,FALSE))</f>
        <v/>
      </c>
      <c r="I3732" s="13" t="str">
        <f>IF($C3732="","",VLOOKUP($C3732,Baux!$A:$K,7,FALSE))</f>
        <v/>
      </c>
      <c r="J3732" s="13" t="str">
        <f>IF($C3732="","",$H3732+$I3732)</f>
        <v/>
      </c>
      <c r="K3732" s="13" t="str">
        <f>IF($C3732="","",SUMIFS(Banque_Transactions!$E:$E,Banque_Transactions!$G:$G,$C3732&amp;"-"&amp;$B3732))</f>
        <v/>
      </c>
      <c r="L3732" s="13" t="str">
        <f>IF($C3732="","",$J3732-$K3732)</f>
        <v/>
      </c>
      <c r="M3732" t="str">
        <f>IF($C3732="","",IF($L3732&lt;=0,"Payé",IF($K3732=0,"Impayé","Partiel")))</f>
        <v/>
      </c>
    </row>
    <row r="3733" spans="1:13" ht="15">
      <c r="A3733" s="17"/>
      <c r="B3733" t="str">
        <f>IF($A3733="","",YEAR($A3733)*100+MONTH($A3733))</f>
        <v/>
      </c>
      <c r="D3733" t="str">
        <f>IF($C3733="","",VLOOKUP($C3733,Baux!$A:$K,2,FALSE))</f>
        <v/>
      </c>
      <c r="E3733" t="str">
        <f>IF($C3733="","",VLOOKUP(VLOOKUP($C3733,Baux!$A:$K,3,FALSE),Locataires!$A:$I,2,FALSE))</f>
        <v/>
      </c>
      <c r="F3733" t="str">
        <f>IF($C3733="","",VLOOKUP($C3733,Baux!$A:$K,8,FALSE))</f>
        <v/>
      </c>
      <c r="G3733" s="12" t="str">
        <f>IF(OR($A3733="",$F3733=""),"",DATE(YEAR($A3733),MONTH($A3733),$F3733))</f>
        <v/>
      </c>
      <c r="H3733" s="13" t="str">
        <f>IF($C3733="","",VLOOKUP($C3733,Baux!$A:$K,6,FALSE))</f>
        <v/>
      </c>
      <c r="I3733" s="13" t="str">
        <f>IF($C3733="","",VLOOKUP($C3733,Baux!$A:$K,7,FALSE))</f>
        <v/>
      </c>
      <c r="J3733" s="13" t="str">
        <f>IF($C3733="","",$H3733+$I3733)</f>
        <v/>
      </c>
      <c r="K3733" s="13" t="str">
        <f>IF($C3733="","",SUMIFS(Banque_Transactions!$E:$E,Banque_Transactions!$G:$G,$C3733&amp;"-"&amp;$B3733))</f>
        <v/>
      </c>
      <c r="L3733" s="13" t="str">
        <f>IF($C3733="","",$J3733-$K3733)</f>
        <v/>
      </c>
      <c r="M3733" t="str">
        <f>IF($C3733="","",IF($L3733&lt;=0,"Payé",IF($K3733=0,"Impayé","Partiel")))</f>
        <v/>
      </c>
    </row>
    <row r="3734" spans="1:13" ht="15">
      <c r="A3734" s="17"/>
      <c r="B3734" t="str">
        <f>IF($A3734="","",YEAR($A3734)*100+MONTH($A3734))</f>
        <v/>
      </c>
      <c r="D3734" t="str">
        <f>IF($C3734="","",VLOOKUP($C3734,Baux!$A:$K,2,FALSE))</f>
        <v/>
      </c>
      <c r="E3734" t="str">
        <f>IF($C3734="","",VLOOKUP(VLOOKUP($C3734,Baux!$A:$K,3,FALSE),Locataires!$A:$I,2,FALSE))</f>
        <v/>
      </c>
      <c r="F3734" t="str">
        <f>IF($C3734="","",VLOOKUP($C3734,Baux!$A:$K,8,FALSE))</f>
        <v/>
      </c>
      <c r="G3734" s="12" t="str">
        <f>IF(OR($A3734="",$F3734=""),"",DATE(YEAR($A3734),MONTH($A3734),$F3734))</f>
        <v/>
      </c>
      <c r="H3734" s="13" t="str">
        <f>IF($C3734="","",VLOOKUP($C3734,Baux!$A:$K,6,FALSE))</f>
        <v/>
      </c>
      <c r="I3734" s="13" t="str">
        <f>IF($C3734="","",VLOOKUP($C3734,Baux!$A:$K,7,FALSE))</f>
        <v/>
      </c>
      <c r="J3734" s="13" t="str">
        <f>IF($C3734="","",$H3734+$I3734)</f>
        <v/>
      </c>
      <c r="K3734" s="13" t="str">
        <f>IF($C3734="","",SUMIFS(Banque_Transactions!$E:$E,Banque_Transactions!$G:$G,$C3734&amp;"-"&amp;$B3734))</f>
        <v/>
      </c>
      <c r="L3734" s="13" t="str">
        <f>IF($C3734="","",$J3734-$K3734)</f>
        <v/>
      </c>
      <c r="M3734" t="str">
        <f>IF($C3734="","",IF($L3734&lt;=0,"Payé",IF($K3734=0,"Impayé","Partiel")))</f>
        <v/>
      </c>
    </row>
    <row r="3735" spans="1:13" ht="15">
      <c r="A3735" s="17"/>
      <c r="B3735" t="str">
        <f>IF($A3735="","",YEAR($A3735)*100+MONTH($A3735))</f>
        <v/>
      </c>
      <c r="D3735" t="str">
        <f>IF($C3735="","",VLOOKUP($C3735,Baux!$A:$K,2,FALSE))</f>
        <v/>
      </c>
      <c r="E3735" t="str">
        <f>IF($C3735="","",VLOOKUP(VLOOKUP($C3735,Baux!$A:$K,3,FALSE),Locataires!$A:$I,2,FALSE))</f>
        <v/>
      </c>
      <c r="F3735" t="str">
        <f>IF($C3735="","",VLOOKUP($C3735,Baux!$A:$K,8,FALSE))</f>
        <v/>
      </c>
      <c r="G3735" s="12" t="str">
        <f>IF(OR($A3735="",$F3735=""),"",DATE(YEAR($A3735),MONTH($A3735),$F3735))</f>
        <v/>
      </c>
      <c r="H3735" s="13" t="str">
        <f>IF($C3735="","",VLOOKUP($C3735,Baux!$A:$K,6,FALSE))</f>
        <v/>
      </c>
      <c r="I3735" s="13" t="str">
        <f>IF($C3735="","",VLOOKUP($C3735,Baux!$A:$K,7,FALSE))</f>
        <v/>
      </c>
      <c r="J3735" s="13" t="str">
        <f>IF($C3735="","",$H3735+$I3735)</f>
        <v/>
      </c>
      <c r="K3735" s="13" t="str">
        <f>IF($C3735="","",SUMIFS(Banque_Transactions!$E:$E,Banque_Transactions!$G:$G,$C3735&amp;"-"&amp;$B3735))</f>
        <v/>
      </c>
      <c r="L3735" s="13" t="str">
        <f>IF($C3735="","",$J3735-$K3735)</f>
        <v/>
      </c>
      <c r="M3735" t="str">
        <f>IF($C3735="","",IF($L3735&lt;=0,"Payé",IF($K3735=0,"Impayé","Partiel")))</f>
        <v/>
      </c>
    </row>
    <row r="3736" spans="1:13" ht="15">
      <c r="A3736" s="17"/>
      <c r="B3736" t="str">
        <f>IF($A3736="","",YEAR($A3736)*100+MONTH($A3736))</f>
        <v/>
      </c>
      <c r="D3736" t="str">
        <f>IF($C3736="","",VLOOKUP($C3736,Baux!$A:$K,2,FALSE))</f>
        <v/>
      </c>
      <c r="E3736" t="str">
        <f>IF($C3736="","",VLOOKUP(VLOOKUP($C3736,Baux!$A:$K,3,FALSE),Locataires!$A:$I,2,FALSE))</f>
        <v/>
      </c>
      <c r="F3736" t="str">
        <f>IF($C3736="","",VLOOKUP($C3736,Baux!$A:$K,8,FALSE))</f>
        <v/>
      </c>
      <c r="G3736" s="12" t="str">
        <f>IF(OR($A3736="",$F3736=""),"",DATE(YEAR($A3736),MONTH($A3736),$F3736))</f>
        <v/>
      </c>
      <c r="H3736" s="13" t="str">
        <f>IF($C3736="","",VLOOKUP($C3736,Baux!$A:$K,6,FALSE))</f>
        <v/>
      </c>
      <c r="I3736" s="13" t="str">
        <f>IF($C3736="","",VLOOKUP($C3736,Baux!$A:$K,7,FALSE))</f>
        <v/>
      </c>
      <c r="J3736" s="13" t="str">
        <f>IF($C3736="","",$H3736+$I3736)</f>
        <v/>
      </c>
      <c r="K3736" s="13" t="str">
        <f>IF($C3736="","",SUMIFS(Banque_Transactions!$E:$E,Banque_Transactions!$G:$G,$C3736&amp;"-"&amp;$B3736))</f>
        <v/>
      </c>
      <c r="L3736" s="13" t="str">
        <f>IF($C3736="","",$J3736-$K3736)</f>
        <v/>
      </c>
      <c r="M3736" t="str">
        <f>IF($C3736="","",IF($L3736&lt;=0,"Payé",IF($K3736=0,"Impayé","Partiel")))</f>
        <v/>
      </c>
    </row>
    <row r="3737" spans="1:13" ht="15">
      <c r="A3737" s="17"/>
      <c r="B3737" t="str">
        <f>IF($A3737="","",YEAR($A3737)*100+MONTH($A3737))</f>
        <v/>
      </c>
      <c r="D3737" t="str">
        <f>IF($C3737="","",VLOOKUP($C3737,Baux!$A:$K,2,FALSE))</f>
        <v/>
      </c>
      <c r="E3737" t="str">
        <f>IF($C3737="","",VLOOKUP(VLOOKUP($C3737,Baux!$A:$K,3,FALSE),Locataires!$A:$I,2,FALSE))</f>
        <v/>
      </c>
      <c r="F3737" t="str">
        <f>IF($C3737="","",VLOOKUP($C3737,Baux!$A:$K,8,FALSE))</f>
        <v/>
      </c>
      <c r="G3737" s="12" t="str">
        <f>IF(OR($A3737="",$F3737=""),"",DATE(YEAR($A3737),MONTH($A3737),$F3737))</f>
        <v/>
      </c>
      <c r="H3737" s="13" t="str">
        <f>IF($C3737="","",VLOOKUP($C3737,Baux!$A:$K,6,FALSE))</f>
        <v/>
      </c>
      <c r="I3737" s="13" t="str">
        <f>IF($C3737="","",VLOOKUP($C3737,Baux!$A:$K,7,FALSE))</f>
        <v/>
      </c>
      <c r="J3737" s="13" t="str">
        <f>IF($C3737="","",$H3737+$I3737)</f>
        <v/>
      </c>
      <c r="K3737" s="13" t="str">
        <f>IF($C3737="","",SUMIFS(Banque_Transactions!$E:$E,Banque_Transactions!$G:$G,$C3737&amp;"-"&amp;$B3737))</f>
        <v/>
      </c>
      <c r="L3737" s="13" t="str">
        <f>IF($C3737="","",$J3737-$K3737)</f>
        <v/>
      </c>
      <c r="M3737" t="str">
        <f>IF($C3737="","",IF($L3737&lt;=0,"Payé",IF($K3737=0,"Impayé","Partiel")))</f>
        <v/>
      </c>
    </row>
    <row r="3738" spans="1:13" ht="15">
      <c r="A3738" s="17"/>
      <c r="B3738" t="str">
        <f>IF($A3738="","",YEAR($A3738)*100+MONTH($A3738))</f>
        <v/>
      </c>
      <c r="D3738" t="str">
        <f>IF($C3738="","",VLOOKUP($C3738,Baux!$A:$K,2,FALSE))</f>
        <v/>
      </c>
      <c r="E3738" t="str">
        <f>IF($C3738="","",VLOOKUP(VLOOKUP($C3738,Baux!$A:$K,3,FALSE),Locataires!$A:$I,2,FALSE))</f>
        <v/>
      </c>
      <c r="F3738" t="str">
        <f>IF($C3738="","",VLOOKUP($C3738,Baux!$A:$K,8,FALSE))</f>
        <v/>
      </c>
      <c r="G3738" s="12" t="str">
        <f>IF(OR($A3738="",$F3738=""),"",DATE(YEAR($A3738),MONTH($A3738),$F3738))</f>
        <v/>
      </c>
      <c r="H3738" s="13" t="str">
        <f>IF($C3738="","",VLOOKUP($C3738,Baux!$A:$K,6,FALSE))</f>
        <v/>
      </c>
      <c r="I3738" s="13" t="str">
        <f>IF($C3738="","",VLOOKUP($C3738,Baux!$A:$K,7,FALSE))</f>
        <v/>
      </c>
      <c r="J3738" s="13" t="str">
        <f>IF($C3738="","",$H3738+$I3738)</f>
        <v/>
      </c>
      <c r="K3738" s="13" t="str">
        <f>IF($C3738="","",SUMIFS(Banque_Transactions!$E:$E,Banque_Transactions!$G:$G,$C3738&amp;"-"&amp;$B3738))</f>
        <v/>
      </c>
      <c r="L3738" s="13" t="str">
        <f>IF($C3738="","",$J3738-$K3738)</f>
        <v/>
      </c>
      <c r="M3738" t="str">
        <f>IF($C3738="","",IF($L3738&lt;=0,"Payé",IF($K3738=0,"Impayé","Partiel")))</f>
        <v/>
      </c>
    </row>
    <row r="3739" spans="1:13" ht="15">
      <c r="A3739" s="17"/>
      <c r="B3739" t="str">
        <f>IF($A3739="","",YEAR($A3739)*100+MONTH($A3739))</f>
        <v/>
      </c>
      <c r="D3739" t="str">
        <f>IF($C3739="","",VLOOKUP($C3739,Baux!$A:$K,2,FALSE))</f>
        <v/>
      </c>
      <c r="E3739" t="str">
        <f>IF($C3739="","",VLOOKUP(VLOOKUP($C3739,Baux!$A:$K,3,FALSE),Locataires!$A:$I,2,FALSE))</f>
        <v/>
      </c>
      <c r="F3739" t="str">
        <f>IF($C3739="","",VLOOKUP($C3739,Baux!$A:$K,8,FALSE))</f>
        <v/>
      </c>
      <c r="G3739" s="12" t="str">
        <f>IF(OR($A3739="",$F3739=""),"",DATE(YEAR($A3739),MONTH($A3739),$F3739))</f>
        <v/>
      </c>
      <c r="H3739" s="13" t="str">
        <f>IF($C3739="","",VLOOKUP($C3739,Baux!$A:$K,6,FALSE))</f>
        <v/>
      </c>
      <c r="I3739" s="13" t="str">
        <f>IF($C3739="","",VLOOKUP($C3739,Baux!$A:$K,7,FALSE))</f>
        <v/>
      </c>
      <c r="J3739" s="13" t="str">
        <f>IF($C3739="","",$H3739+$I3739)</f>
        <v/>
      </c>
      <c r="K3739" s="13" t="str">
        <f>IF($C3739="","",SUMIFS(Banque_Transactions!$E:$E,Banque_Transactions!$G:$G,$C3739&amp;"-"&amp;$B3739))</f>
        <v/>
      </c>
      <c r="L3739" s="13" t="str">
        <f>IF($C3739="","",$J3739-$K3739)</f>
        <v/>
      </c>
      <c r="M3739" t="str">
        <f>IF($C3739="","",IF($L3739&lt;=0,"Payé",IF($K3739=0,"Impayé","Partiel")))</f>
        <v/>
      </c>
    </row>
    <row r="3740" spans="1:13" ht="15">
      <c r="A3740" s="17"/>
      <c r="B3740" t="str">
        <f>IF($A3740="","",YEAR($A3740)*100+MONTH($A3740))</f>
        <v/>
      </c>
      <c r="D3740" t="str">
        <f>IF($C3740="","",VLOOKUP($C3740,Baux!$A:$K,2,FALSE))</f>
        <v/>
      </c>
      <c r="E3740" t="str">
        <f>IF($C3740="","",VLOOKUP(VLOOKUP($C3740,Baux!$A:$K,3,FALSE),Locataires!$A:$I,2,FALSE))</f>
        <v/>
      </c>
      <c r="F3740" t="str">
        <f>IF($C3740="","",VLOOKUP($C3740,Baux!$A:$K,8,FALSE))</f>
        <v/>
      </c>
      <c r="G3740" s="12" t="str">
        <f>IF(OR($A3740="",$F3740=""),"",DATE(YEAR($A3740),MONTH($A3740),$F3740))</f>
        <v/>
      </c>
      <c r="H3740" s="13" t="str">
        <f>IF($C3740="","",VLOOKUP($C3740,Baux!$A:$K,6,FALSE))</f>
        <v/>
      </c>
      <c r="I3740" s="13" t="str">
        <f>IF($C3740="","",VLOOKUP($C3740,Baux!$A:$K,7,FALSE))</f>
        <v/>
      </c>
      <c r="J3740" s="13" t="str">
        <f>IF($C3740="","",$H3740+$I3740)</f>
        <v/>
      </c>
      <c r="K3740" s="13" t="str">
        <f>IF($C3740="","",SUMIFS(Banque_Transactions!$E:$E,Banque_Transactions!$G:$G,$C3740&amp;"-"&amp;$B3740))</f>
        <v/>
      </c>
      <c r="L3740" s="13" t="str">
        <f>IF($C3740="","",$J3740-$K3740)</f>
        <v/>
      </c>
      <c r="M3740" t="str">
        <f>IF($C3740="","",IF($L3740&lt;=0,"Payé",IF($K3740=0,"Impayé","Partiel")))</f>
        <v/>
      </c>
    </row>
    <row r="3741" spans="1:13" ht="15">
      <c r="A3741" s="17"/>
      <c r="B3741" t="str">
        <f>IF($A3741="","",YEAR($A3741)*100+MONTH($A3741))</f>
        <v/>
      </c>
      <c r="D3741" t="str">
        <f>IF($C3741="","",VLOOKUP($C3741,Baux!$A:$K,2,FALSE))</f>
        <v/>
      </c>
      <c r="E3741" t="str">
        <f>IF($C3741="","",VLOOKUP(VLOOKUP($C3741,Baux!$A:$K,3,FALSE),Locataires!$A:$I,2,FALSE))</f>
        <v/>
      </c>
      <c r="F3741" t="str">
        <f>IF($C3741="","",VLOOKUP($C3741,Baux!$A:$K,8,FALSE))</f>
        <v/>
      </c>
      <c r="G3741" s="12" t="str">
        <f>IF(OR($A3741="",$F3741=""),"",DATE(YEAR($A3741),MONTH($A3741),$F3741))</f>
        <v/>
      </c>
      <c r="H3741" s="13" t="str">
        <f>IF($C3741="","",VLOOKUP($C3741,Baux!$A:$K,6,FALSE))</f>
        <v/>
      </c>
      <c r="I3741" s="13" t="str">
        <f>IF($C3741="","",VLOOKUP($C3741,Baux!$A:$K,7,FALSE))</f>
        <v/>
      </c>
      <c r="J3741" s="13" t="str">
        <f>IF($C3741="","",$H3741+$I3741)</f>
        <v/>
      </c>
      <c r="K3741" s="13" t="str">
        <f>IF($C3741="","",SUMIFS(Banque_Transactions!$E:$E,Banque_Transactions!$G:$G,$C3741&amp;"-"&amp;$B3741))</f>
        <v/>
      </c>
      <c r="L3741" s="13" t="str">
        <f>IF($C3741="","",$J3741-$K3741)</f>
        <v/>
      </c>
      <c r="M3741" t="str">
        <f>IF($C3741="","",IF($L3741&lt;=0,"Payé",IF($K3741=0,"Impayé","Partiel")))</f>
        <v/>
      </c>
    </row>
    <row r="3742" spans="1:13" ht="15">
      <c r="A3742" s="17"/>
      <c r="B3742" t="str">
        <f>IF($A3742="","",YEAR($A3742)*100+MONTH($A3742))</f>
        <v/>
      </c>
      <c r="D3742" t="str">
        <f>IF($C3742="","",VLOOKUP($C3742,Baux!$A:$K,2,FALSE))</f>
        <v/>
      </c>
      <c r="E3742" t="str">
        <f>IF($C3742="","",VLOOKUP(VLOOKUP($C3742,Baux!$A:$K,3,FALSE),Locataires!$A:$I,2,FALSE))</f>
        <v/>
      </c>
      <c r="F3742" t="str">
        <f>IF($C3742="","",VLOOKUP($C3742,Baux!$A:$K,8,FALSE))</f>
        <v/>
      </c>
      <c r="G3742" s="12" t="str">
        <f>IF(OR($A3742="",$F3742=""),"",DATE(YEAR($A3742),MONTH($A3742),$F3742))</f>
        <v/>
      </c>
      <c r="H3742" s="13" t="str">
        <f>IF($C3742="","",VLOOKUP($C3742,Baux!$A:$K,6,FALSE))</f>
        <v/>
      </c>
      <c r="I3742" s="13" t="str">
        <f>IF($C3742="","",VLOOKUP($C3742,Baux!$A:$K,7,FALSE))</f>
        <v/>
      </c>
      <c r="J3742" s="13" t="str">
        <f>IF($C3742="","",$H3742+$I3742)</f>
        <v/>
      </c>
      <c r="K3742" s="13" t="str">
        <f>IF($C3742="","",SUMIFS(Banque_Transactions!$E:$E,Banque_Transactions!$G:$G,$C3742&amp;"-"&amp;$B3742))</f>
        <v/>
      </c>
      <c r="L3742" s="13" t="str">
        <f>IF($C3742="","",$J3742-$K3742)</f>
        <v/>
      </c>
      <c r="M3742" t="str">
        <f>IF($C3742="","",IF($L3742&lt;=0,"Payé",IF($K3742=0,"Impayé","Partiel")))</f>
        <v/>
      </c>
    </row>
    <row r="3743" spans="1:13" ht="15">
      <c r="A3743" s="17"/>
      <c r="B3743" t="str">
        <f>IF($A3743="","",YEAR($A3743)*100+MONTH($A3743))</f>
        <v/>
      </c>
      <c r="D3743" t="str">
        <f>IF($C3743="","",VLOOKUP($C3743,Baux!$A:$K,2,FALSE))</f>
        <v/>
      </c>
      <c r="E3743" t="str">
        <f>IF($C3743="","",VLOOKUP(VLOOKUP($C3743,Baux!$A:$K,3,FALSE),Locataires!$A:$I,2,FALSE))</f>
        <v/>
      </c>
      <c r="F3743" t="str">
        <f>IF($C3743="","",VLOOKUP($C3743,Baux!$A:$K,8,FALSE))</f>
        <v/>
      </c>
      <c r="G3743" s="12" t="str">
        <f>IF(OR($A3743="",$F3743=""),"",DATE(YEAR($A3743),MONTH($A3743),$F3743))</f>
        <v/>
      </c>
      <c r="H3743" s="13" t="str">
        <f>IF($C3743="","",VLOOKUP($C3743,Baux!$A:$K,6,FALSE))</f>
        <v/>
      </c>
      <c r="I3743" s="13" t="str">
        <f>IF($C3743="","",VLOOKUP($C3743,Baux!$A:$K,7,FALSE))</f>
        <v/>
      </c>
      <c r="J3743" s="13" t="str">
        <f>IF($C3743="","",$H3743+$I3743)</f>
        <v/>
      </c>
      <c r="K3743" s="13" t="str">
        <f>IF($C3743="","",SUMIFS(Banque_Transactions!$E:$E,Banque_Transactions!$G:$G,$C3743&amp;"-"&amp;$B3743))</f>
        <v/>
      </c>
      <c r="L3743" s="13" t="str">
        <f>IF($C3743="","",$J3743-$K3743)</f>
        <v/>
      </c>
      <c r="M3743" t="str">
        <f>IF($C3743="","",IF($L3743&lt;=0,"Payé",IF($K3743=0,"Impayé","Partiel")))</f>
        <v/>
      </c>
    </row>
    <row r="3744" spans="1:13" ht="15">
      <c r="A3744" s="17"/>
      <c r="B3744" t="str">
        <f>IF($A3744="","",YEAR($A3744)*100+MONTH($A3744))</f>
        <v/>
      </c>
      <c r="D3744" t="str">
        <f>IF($C3744="","",VLOOKUP($C3744,Baux!$A:$K,2,FALSE))</f>
        <v/>
      </c>
      <c r="E3744" t="str">
        <f>IF($C3744="","",VLOOKUP(VLOOKUP($C3744,Baux!$A:$K,3,FALSE),Locataires!$A:$I,2,FALSE))</f>
        <v/>
      </c>
      <c r="F3744" t="str">
        <f>IF($C3744="","",VLOOKUP($C3744,Baux!$A:$K,8,FALSE))</f>
        <v/>
      </c>
      <c r="G3744" s="12" t="str">
        <f>IF(OR($A3744="",$F3744=""),"",DATE(YEAR($A3744),MONTH($A3744),$F3744))</f>
        <v/>
      </c>
      <c r="H3744" s="13" t="str">
        <f>IF($C3744="","",VLOOKUP($C3744,Baux!$A:$K,6,FALSE))</f>
        <v/>
      </c>
      <c r="I3744" s="13" t="str">
        <f>IF($C3744="","",VLOOKUP($C3744,Baux!$A:$K,7,FALSE))</f>
        <v/>
      </c>
      <c r="J3744" s="13" t="str">
        <f>IF($C3744="","",$H3744+$I3744)</f>
        <v/>
      </c>
      <c r="K3744" s="13" t="str">
        <f>IF($C3744="","",SUMIFS(Banque_Transactions!$E:$E,Banque_Transactions!$G:$G,$C3744&amp;"-"&amp;$B3744))</f>
        <v/>
      </c>
      <c r="L3744" s="13" t="str">
        <f>IF($C3744="","",$J3744-$K3744)</f>
        <v/>
      </c>
      <c r="M3744" t="str">
        <f>IF($C3744="","",IF($L3744&lt;=0,"Payé",IF($K3744=0,"Impayé","Partiel")))</f>
        <v/>
      </c>
    </row>
    <row r="3745" spans="1:13" ht="15">
      <c r="A3745" s="17"/>
      <c r="B3745" t="str">
        <f>IF($A3745="","",YEAR($A3745)*100+MONTH($A3745))</f>
        <v/>
      </c>
      <c r="D3745" t="str">
        <f>IF($C3745="","",VLOOKUP($C3745,Baux!$A:$K,2,FALSE))</f>
        <v/>
      </c>
      <c r="E3745" t="str">
        <f>IF($C3745="","",VLOOKUP(VLOOKUP($C3745,Baux!$A:$K,3,FALSE),Locataires!$A:$I,2,FALSE))</f>
        <v/>
      </c>
      <c r="F3745" t="str">
        <f>IF($C3745="","",VLOOKUP($C3745,Baux!$A:$K,8,FALSE))</f>
        <v/>
      </c>
      <c r="G3745" s="12" t="str">
        <f>IF(OR($A3745="",$F3745=""),"",DATE(YEAR($A3745),MONTH($A3745),$F3745))</f>
        <v/>
      </c>
      <c r="H3745" s="13" t="str">
        <f>IF($C3745="","",VLOOKUP($C3745,Baux!$A:$K,6,FALSE))</f>
        <v/>
      </c>
      <c r="I3745" s="13" t="str">
        <f>IF($C3745="","",VLOOKUP($C3745,Baux!$A:$K,7,FALSE))</f>
        <v/>
      </c>
      <c r="J3745" s="13" t="str">
        <f>IF($C3745="","",$H3745+$I3745)</f>
        <v/>
      </c>
      <c r="K3745" s="13" t="str">
        <f>IF($C3745="","",SUMIFS(Banque_Transactions!$E:$E,Banque_Transactions!$G:$G,$C3745&amp;"-"&amp;$B3745))</f>
        <v/>
      </c>
      <c r="L3745" s="13" t="str">
        <f>IF($C3745="","",$J3745-$K3745)</f>
        <v/>
      </c>
      <c r="M3745" t="str">
        <f>IF($C3745="","",IF($L3745&lt;=0,"Payé",IF($K3745=0,"Impayé","Partiel")))</f>
        <v/>
      </c>
    </row>
    <row r="3746" spans="1:13" ht="15">
      <c r="A3746" s="17"/>
      <c r="B3746" t="str">
        <f>IF($A3746="","",YEAR($A3746)*100+MONTH($A3746))</f>
        <v/>
      </c>
      <c r="D3746" t="str">
        <f>IF($C3746="","",VLOOKUP($C3746,Baux!$A:$K,2,FALSE))</f>
        <v/>
      </c>
      <c r="E3746" t="str">
        <f>IF($C3746="","",VLOOKUP(VLOOKUP($C3746,Baux!$A:$K,3,FALSE),Locataires!$A:$I,2,FALSE))</f>
        <v/>
      </c>
      <c r="F3746" t="str">
        <f>IF($C3746="","",VLOOKUP($C3746,Baux!$A:$K,8,FALSE))</f>
        <v/>
      </c>
      <c r="G3746" s="12" t="str">
        <f>IF(OR($A3746="",$F3746=""),"",DATE(YEAR($A3746),MONTH($A3746),$F3746))</f>
        <v/>
      </c>
      <c r="H3746" s="13" t="str">
        <f>IF($C3746="","",VLOOKUP($C3746,Baux!$A:$K,6,FALSE))</f>
        <v/>
      </c>
      <c r="I3746" s="13" t="str">
        <f>IF($C3746="","",VLOOKUP($C3746,Baux!$A:$K,7,FALSE))</f>
        <v/>
      </c>
      <c r="J3746" s="13" t="str">
        <f>IF($C3746="","",$H3746+$I3746)</f>
        <v/>
      </c>
      <c r="K3746" s="13" t="str">
        <f>IF($C3746="","",SUMIFS(Banque_Transactions!$E:$E,Banque_Transactions!$G:$G,$C3746&amp;"-"&amp;$B3746))</f>
        <v/>
      </c>
      <c r="L3746" s="13" t="str">
        <f>IF($C3746="","",$J3746-$K3746)</f>
        <v/>
      </c>
      <c r="M3746" t="str">
        <f>IF($C3746="","",IF($L3746&lt;=0,"Payé",IF($K3746=0,"Impayé","Partiel")))</f>
        <v/>
      </c>
    </row>
    <row r="3747" spans="1:13" ht="15">
      <c r="A3747" s="17"/>
      <c r="B3747" t="str">
        <f>IF($A3747="","",YEAR($A3747)*100+MONTH($A3747))</f>
        <v/>
      </c>
      <c r="D3747" t="str">
        <f>IF($C3747="","",VLOOKUP($C3747,Baux!$A:$K,2,FALSE))</f>
        <v/>
      </c>
      <c r="E3747" t="str">
        <f>IF($C3747="","",VLOOKUP(VLOOKUP($C3747,Baux!$A:$K,3,FALSE),Locataires!$A:$I,2,FALSE))</f>
        <v/>
      </c>
      <c r="F3747" t="str">
        <f>IF($C3747="","",VLOOKUP($C3747,Baux!$A:$K,8,FALSE))</f>
        <v/>
      </c>
      <c r="G3747" s="12" t="str">
        <f>IF(OR($A3747="",$F3747=""),"",DATE(YEAR($A3747),MONTH($A3747),$F3747))</f>
        <v/>
      </c>
      <c r="H3747" s="13" t="str">
        <f>IF($C3747="","",VLOOKUP($C3747,Baux!$A:$K,6,FALSE))</f>
        <v/>
      </c>
      <c r="I3747" s="13" t="str">
        <f>IF($C3747="","",VLOOKUP($C3747,Baux!$A:$K,7,FALSE))</f>
        <v/>
      </c>
      <c r="J3747" s="13" t="str">
        <f>IF($C3747="","",$H3747+$I3747)</f>
        <v/>
      </c>
      <c r="K3747" s="13" t="str">
        <f>IF($C3747="","",SUMIFS(Banque_Transactions!$E:$E,Banque_Transactions!$G:$G,$C3747&amp;"-"&amp;$B3747))</f>
        <v/>
      </c>
      <c r="L3747" s="13" t="str">
        <f>IF($C3747="","",$J3747-$K3747)</f>
        <v/>
      </c>
      <c r="M3747" t="str">
        <f>IF($C3747="","",IF($L3747&lt;=0,"Payé",IF($K3747=0,"Impayé","Partiel")))</f>
        <v/>
      </c>
    </row>
    <row r="3748" spans="1:13" ht="15">
      <c r="A3748" s="17"/>
      <c r="B3748" t="str">
        <f>IF($A3748="","",YEAR($A3748)*100+MONTH($A3748))</f>
        <v/>
      </c>
      <c r="D3748" t="str">
        <f>IF($C3748="","",VLOOKUP($C3748,Baux!$A:$K,2,FALSE))</f>
        <v/>
      </c>
      <c r="E3748" t="str">
        <f>IF($C3748="","",VLOOKUP(VLOOKUP($C3748,Baux!$A:$K,3,FALSE),Locataires!$A:$I,2,FALSE))</f>
        <v/>
      </c>
      <c r="F3748" t="str">
        <f>IF($C3748="","",VLOOKUP($C3748,Baux!$A:$K,8,FALSE))</f>
        <v/>
      </c>
      <c r="G3748" s="12" t="str">
        <f>IF(OR($A3748="",$F3748=""),"",DATE(YEAR($A3748),MONTH($A3748),$F3748))</f>
        <v/>
      </c>
      <c r="H3748" s="13" t="str">
        <f>IF($C3748="","",VLOOKUP($C3748,Baux!$A:$K,6,FALSE))</f>
        <v/>
      </c>
      <c r="I3748" s="13" t="str">
        <f>IF($C3748="","",VLOOKUP($C3748,Baux!$A:$K,7,FALSE))</f>
        <v/>
      </c>
      <c r="J3748" s="13" t="str">
        <f>IF($C3748="","",$H3748+$I3748)</f>
        <v/>
      </c>
      <c r="K3748" s="13" t="str">
        <f>IF($C3748="","",SUMIFS(Banque_Transactions!$E:$E,Banque_Transactions!$G:$G,$C3748&amp;"-"&amp;$B3748))</f>
        <v/>
      </c>
      <c r="L3748" s="13" t="str">
        <f>IF($C3748="","",$J3748-$K3748)</f>
        <v/>
      </c>
      <c r="M3748" t="str">
        <f>IF($C3748="","",IF($L3748&lt;=0,"Payé",IF($K3748=0,"Impayé","Partiel")))</f>
        <v/>
      </c>
    </row>
    <row r="3749" spans="1:13" ht="15">
      <c r="A3749" s="17"/>
      <c r="B3749" t="str">
        <f>IF($A3749="","",YEAR($A3749)*100+MONTH($A3749))</f>
        <v/>
      </c>
      <c r="D3749" t="str">
        <f>IF($C3749="","",VLOOKUP($C3749,Baux!$A:$K,2,FALSE))</f>
        <v/>
      </c>
      <c r="E3749" t="str">
        <f>IF($C3749="","",VLOOKUP(VLOOKUP($C3749,Baux!$A:$K,3,FALSE),Locataires!$A:$I,2,FALSE))</f>
        <v/>
      </c>
      <c r="F3749" t="str">
        <f>IF($C3749="","",VLOOKUP($C3749,Baux!$A:$K,8,FALSE))</f>
        <v/>
      </c>
      <c r="G3749" s="12" t="str">
        <f>IF(OR($A3749="",$F3749=""),"",DATE(YEAR($A3749),MONTH($A3749),$F3749))</f>
        <v/>
      </c>
      <c r="H3749" s="13" t="str">
        <f>IF($C3749="","",VLOOKUP($C3749,Baux!$A:$K,6,FALSE))</f>
        <v/>
      </c>
      <c r="I3749" s="13" t="str">
        <f>IF($C3749="","",VLOOKUP($C3749,Baux!$A:$K,7,FALSE))</f>
        <v/>
      </c>
      <c r="J3749" s="13" t="str">
        <f>IF($C3749="","",$H3749+$I3749)</f>
        <v/>
      </c>
      <c r="K3749" s="13" t="str">
        <f>IF($C3749="","",SUMIFS(Banque_Transactions!$E:$E,Banque_Transactions!$G:$G,$C3749&amp;"-"&amp;$B3749))</f>
        <v/>
      </c>
      <c r="L3749" s="13" t="str">
        <f>IF($C3749="","",$J3749-$K3749)</f>
        <v/>
      </c>
      <c r="M3749" t="str">
        <f>IF($C3749="","",IF($L3749&lt;=0,"Payé",IF($K3749=0,"Impayé","Partiel")))</f>
        <v/>
      </c>
    </row>
    <row r="3750" spans="1:13" ht="15">
      <c r="A3750" s="17"/>
      <c r="B3750" t="str">
        <f>IF($A3750="","",YEAR($A3750)*100+MONTH($A3750))</f>
        <v/>
      </c>
      <c r="D3750" t="str">
        <f>IF($C3750="","",VLOOKUP($C3750,Baux!$A:$K,2,FALSE))</f>
        <v/>
      </c>
      <c r="E3750" t="str">
        <f>IF($C3750="","",VLOOKUP(VLOOKUP($C3750,Baux!$A:$K,3,FALSE),Locataires!$A:$I,2,FALSE))</f>
        <v/>
      </c>
      <c r="F3750" t="str">
        <f>IF($C3750="","",VLOOKUP($C3750,Baux!$A:$K,8,FALSE))</f>
        <v/>
      </c>
      <c r="G3750" s="12" t="str">
        <f>IF(OR($A3750="",$F3750=""),"",DATE(YEAR($A3750),MONTH($A3750),$F3750))</f>
        <v/>
      </c>
      <c r="H3750" s="13" t="str">
        <f>IF($C3750="","",VLOOKUP($C3750,Baux!$A:$K,6,FALSE))</f>
        <v/>
      </c>
      <c r="I3750" s="13" t="str">
        <f>IF($C3750="","",VLOOKUP($C3750,Baux!$A:$K,7,FALSE))</f>
        <v/>
      </c>
      <c r="J3750" s="13" t="str">
        <f>IF($C3750="","",$H3750+$I3750)</f>
        <v/>
      </c>
      <c r="K3750" s="13" t="str">
        <f>IF($C3750="","",SUMIFS(Banque_Transactions!$E:$E,Banque_Transactions!$G:$G,$C3750&amp;"-"&amp;$B3750))</f>
        <v/>
      </c>
      <c r="L3750" s="13" t="str">
        <f>IF($C3750="","",$J3750-$K3750)</f>
        <v/>
      </c>
      <c r="M3750" t="str">
        <f>IF($C3750="","",IF($L3750&lt;=0,"Payé",IF($K3750=0,"Impayé","Partiel")))</f>
        <v/>
      </c>
    </row>
    <row r="3751" spans="1:13" ht="15">
      <c r="A3751" s="17"/>
      <c r="B3751" t="str">
        <f>IF($A3751="","",YEAR($A3751)*100+MONTH($A3751))</f>
        <v/>
      </c>
      <c r="D3751" t="str">
        <f>IF($C3751="","",VLOOKUP($C3751,Baux!$A:$K,2,FALSE))</f>
        <v/>
      </c>
      <c r="E3751" t="str">
        <f>IF($C3751="","",VLOOKUP(VLOOKUP($C3751,Baux!$A:$K,3,FALSE),Locataires!$A:$I,2,FALSE))</f>
        <v/>
      </c>
      <c r="F3751" t="str">
        <f>IF($C3751="","",VLOOKUP($C3751,Baux!$A:$K,8,FALSE))</f>
        <v/>
      </c>
      <c r="G3751" s="12" t="str">
        <f>IF(OR($A3751="",$F3751=""),"",DATE(YEAR($A3751),MONTH($A3751),$F3751))</f>
        <v/>
      </c>
      <c r="H3751" s="13" t="str">
        <f>IF($C3751="","",VLOOKUP($C3751,Baux!$A:$K,6,FALSE))</f>
        <v/>
      </c>
      <c r="I3751" s="13" t="str">
        <f>IF($C3751="","",VLOOKUP($C3751,Baux!$A:$K,7,FALSE))</f>
        <v/>
      </c>
      <c r="J3751" s="13" t="str">
        <f>IF($C3751="","",$H3751+$I3751)</f>
        <v/>
      </c>
      <c r="K3751" s="13" t="str">
        <f>IF($C3751="","",SUMIFS(Banque_Transactions!$E:$E,Banque_Transactions!$G:$G,$C3751&amp;"-"&amp;$B3751))</f>
        <v/>
      </c>
      <c r="L3751" s="13" t="str">
        <f>IF($C3751="","",$J3751-$K3751)</f>
        <v/>
      </c>
      <c r="M3751" t="str">
        <f>IF($C3751="","",IF($L3751&lt;=0,"Payé",IF($K3751=0,"Impayé","Partiel")))</f>
        <v/>
      </c>
    </row>
    <row r="3752" spans="1:13" ht="15">
      <c r="A3752" s="17"/>
      <c r="B3752" t="str">
        <f>IF($A3752="","",YEAR($A3752)*100+MONTH($A3752))</f>
        <v/>
      </c>
      <c r="D3752" t="str">
        <f>IF($C3752="","",VLOOKUP($C3752,Baux!$A:$K,2,FALSE))</f>
        <v/>
      </c>
      <c r="E3752" t="str">
        <f>IF($C3752="","",VLOOKUP(VLOOKUP($C3752,Baux!$A:$K,3,FALSE),Locataires!$A:$I,2,FALSE))</f>
        <v/>
      </c>
      <c r="F3752" t="str">
        <f>IF($C3752="","",VLOOKUP($C3752,Baux!$A:$K,8,FALSE))</f>
        <v/>
      </c>
      <c r="G3752" s="12" t="str">
        <f>IF(OR($A3752="",$F3752=""),"",DATE(YEAR($A3752),MONTH($A3752),$F3752))</f>
        <v/>
      </c>
      <c r="H3752" s="13" t="str">
        <f>IF($C3752="","",VLOOKUP($C3752,Baux!$A:$K,6,FALSE))</f>
        <v/>
      </c>
      <c r="I3752" s="13" t="str">
        <f>IF($C3752="","",VLOOKUP($C3752,Baux!$A:$K,7,FALSE))</f>
        <v/>
      </c>
      <c r="J3752" s="13" t="str">
        <f>IF($C3752="","",$H3752+$I3752)</f>
        <v/>
      </c>
      <c r="K3752" s="13" t="str">
        <f>IF($C3752="","",SUMIFS(Banque_Transactions!$E:$E,Banque_Transactions!$G:$G,$C3752&amp;"-"&amp;$B3752))</f>
        <v/>
      </c>
      <c r="L3752" s="13" t="str">
        <f>IF($C3752="","",$J3752-$K3752)</f>
        <v/>
      </c>
      <c r="M3752" t="str">
        <f>IF($C3752="","",IF($L3752&lt;=0,"Payé",IF($K3752=0,"Impayé","Partiel")))</f>
        <v/>
      </c>
    </row>
    <row r="3753" spans="1:13" ht="15">
      <c r="A3753" s="17"/>
      <c r="B3753" t="str">
        <f>IF($A3753="","",YEAR($A3753)*100+MONTH($A3753))</f>
        <v/>
      </c>
      <c r="D3753" t="str">
        <f>IF($C3753="","",VLOOKUP($C3753,Baux!$A:$K,2,FALSE))</f>
        <v/>
      </c>
      <c r="E3753" t="str">
        <f>IF($C3753="","",VLOOKUP(VLOOKUP($C3753,Baux!$A:$K,3,FALSE),Locataires!$A:$I,2,FALSE))</f>
        <v/>
      </c>
      <c r="F3753" t="str">
        <f>IF($C3753="","",VLOOKUP($C3753,Baux!$A:$K,8,FALSE))</f>
        <v/>
      </c>
      <c r="G3753" s="12" t="str">
        <f>IF(OR($A3753="",$F3753=""),"",DATE(YEAR($A3753),MONTH($A3753),$F3753))</f>
        <v/>
      </c>
      <c r="H3753" s="13" t="str">
        <f>IF($C3753="","",VLOOKUP($C3753,Baux!$A:$K,6,FALSE))</f>
        <v/>
      </c>
      <c r="I3753" s="13" t="str">
        <f>IF($C3753="","",VLOOKUP($C3753,Baux!$A:$K,7,FALSE))</f>
        <v/>
      </c>
      <c r="J3753" s="13" t="str">
        <f>IF($C3753="","",$H3753+$I3753)</f>
        <v/>
      </c>
      <c r="K3753" s="13" t="str">
        <f>IF($C3753="","",SUMIFS(Banque_Transactions!$E:$E,Banque_Transactions!$G:$G,$C3753&amp;"-"&amp;$B3753))</f>
        <v/>
      </c>
      <c r="L3753" s="13" t="str">
        <f>IF($C3753="","",$J3753-$K3753)</f>
        <v/>
      </c>
      <c r="M3753" t="str">
        <f>IF($C3753="","",IF($L3753&lt;=0,"Payé",IF($K3753=0,"Impayé","Partiel")))</f>
        <v/>
      </c>
    </row>
    <row r="3754" spans="1:13" ht="15">
      <c r="A3754" s="17"/>
      <c r="B3754" t="str">
        <f>IF($A3754="","",YEAR($A3754)*100+MONTH($A3754))</f>
        <v/>
      </c>
      <c r="D3754" t="str">
        <f>IF($C3754="","",VLOOKUP($C3754,Baux!$A:$K,2,FALSE))</f>
        <v/>
      </c>
      <c r="E3754" t="str">
        <f>IF($C3754="","",VLOOKUP(VLOOKUP($C3754,Baux!$A:$K,3,FALSE),Locataires!$A:$I,2,FALSE))</f>
        <v/>
      </c>
      <c r="F3754" t="str">
        <f>IF($C3754="","",VLOOKUP($C3754,Baux!$A:$K,8,FALSE))</f>
        <v/>
      </c>
      <c r="G3754" s="12" t="str">
        <f>IF(OR($A3754="",$F3754=""),"",DATE(YEAR($A3754),MONTH($A3754),$F3754))</f>
        <v/>
      </c>
      <c r="H3754" s="13" t="str">
        <f>IF($C3754="","",VLOOKUP($C3754,Baux!$A:$K,6,FALSE))</f>
        <v/>
      </c>
      <c r="I3754" s="13" t="str">
        <f>IF($C3754="","",VLOOKUP($C3754,Baux!$A:$K,7,FALSE))</f>
        <v/>
      </c>
      <c r="J3754" s="13" t="str">
        <f>IF($C3754="","",$H3754+$I3754)</f>
        <v/>
      </c>
      <c r="K3754" s="13" t="str">
        <f>IF($C3754="","",SUMIFS(Banque_Transactions!$E:$E,Banque_Transactions!$G:$G,$C3754&amp;"-"&amp;$B3754))</f>
        <v/>
      </c>
      <c r="L3754" s="13" t="str">
        <f>IF($C3754="","",$J3754-$K3754)</f>
        <v/>
      </c>
      <c r="M3754" t="str">
        <f>IF($C3754="","",IF($L3754&lt;=0,"Payé",IF($K3754=0,"Impayé","Partiel")))</f>
        <v/>
      </c>
    </row>
    <row r="3755" spans="1:13" ht="15">
      <c r="A3755" s="17"/>
      <c r="B3755" t="str">
        <f>IF($A3755="","",YEAR($A3755)*100+MONTH($A3755))</f>
        <v/>
      </c>
      <c r="D3755" t="str">
        <f>IF($C3755="","",VLOOKUP($C3755,Baux!$A:$K,2,FALSE))</f>
        <v/>
      </c>
      <c r="E3755" t="str">
        <f>IF($C3755="","",VLOOKUP(VLOOKUP($C3755,Baux!$A:$K,3,FALSE),Locataires!$A:$I,2,FALSE))</f>
        <v/>
      </c>
      <c r="F3755" t="str">
        <f>IF($C3755="","",VLOOKUP($C3755,Baux!$A:$K,8,FALSE))</f>
        <v/>
      </c>
      <c r="G3755" s="12" t="str">
        <f>IF(OR($A3755="",$F3755=""),"",DATE(YEAR($A3755),MONTH($A3755),$F3755))</f>
        <v/>
      </c>
      <c r="H3755" s="13" t="str">
        <f>IF($C3755="","",VLOOKUP($C3755,Baux!$A:$K,6,FALSE))</f>
        <v/>
      </c>
      <c r="I3755" s="13" t="str">
        <f>IF($C3755="","",VLOOKUP($C3755,Baux!$A:$K,7,FALSE))</f>
        <v/>
      </c>
      <c r="J3755" s="13" t="str">
        <f>IF($C3755="","",$H3755+$I3755)</f>
        <v/>
      </c>
      <c r="K3755" s="13" t="str">
        <f>IF($C3755="","",SUMIFS(Banque_Transactions!$E:$E,Banque_Transactions!$G:$G,$C3755&amp;"-"&amp;$B3755))</f>
        <v/>
      </c>
      <c r="L3755" s="13" t="str">
        <f>IF($C3755="","",$J3755-$K3755)</f>
        <v/>
      </c>
      <c r="M3755" t="str">
        <f>IF($C3755="","",IF($L3755&lt;=0,"Payé",IF($K3755=0,"Impayé","Partiel")))</f>
        <v/>
      </c>
    </row>
    <row r="3756" spans="1:13" ht="15">
      <c r="A3756" s="17"/>
      <c r="B3756" t="str">
        <f>IF($A3756="","",YEAR($A3756)*100+MONTH($A3756))</f>
        <v/>
      </c>
      <c r="D3756" t="str">
        <f>IF($C3756="","",VLOOKUP($C3756,Baux!$A:$K,2,FALSE))</f>
        <v/>
      </c>
      <c r="E3756" t="str">
        <f>IF($C3756="","",VLOOKUP(VLOOKUP($C3756,Baux!$A:$K,3,FALSE),Locataires!$A:$I,2,FALSE))</f>
        <v/>
      </c>
      <c r="F3756" t="str">
        <f>IF($C3756="","",VLOOKUP($C3756,Baux!$A:$K,8,FALSE))</f>
        <v/>
      </c>
      <c r="G3756" s="12" t="str">
        <f>IF(OR($A3756="",$F3756=""),"",DATE(YEAR($A3756),MONTH($A3756),$F3756))</f>
        <v/>
      </c>
      <c r="H3756" s="13" t="str">
        <f>IF($C3756="","",VLOOKUP($C3756,Baux!$A:$K,6,FALSE))</f>
        <v/>
      </c>
      <c r="I3756" s="13" t="str">
        <f>IF($C3756="","",VLOOKUP($C3756,Baux!$A:$K,7,FALSE))</f>
        <v/>
      </c>
      <c r="J3756" s="13" t="str">
        <f>IF($C3756="","",$H3756+$I3756)</f>
        <v/>
      </c>
      <c r="K3756" s="13" t="str">
        <f>IF($C3756="","",SUMIFS(Banque_Transactions!$E:$E,Banque_Transactions!$G:$G,$C3756&amp;"-"&amp;$B3756))</f>
        <v/>
      </c>
      <c r="L3756" s="13" t="str">
        <f>IF($C3756="","",$J3756-$K3756)</f>
        <v/>
      </c>
      <c r="M3756" t="str">
        <f>IF($C3756="","",IF($L3756&lt;=0,"Payé",IF($K3756=0,"Impayé","Partiel")))</f>
        <v/>
      </c>
    </row>
    <row r="3757" spans="1:13" ht="15">
      <c r="A3757" s="17"/>
      <c r="B3757" t="str">
        <f>IF($A3757="","",YEAR($A3757)*100+MONTH($A3757))</f>
        <v/>
      </c>
      <c r="D3757" t="str">
        <f>IF($C3757="","",VLOOKUP($C3757,Baux!$A:$K,2,FALSE))</f>
        <v/>
      </c>
      <c r="E3757" t="str">
        <f>IF($C3757="","",VLOOKUP(VLOOKUP($C3757,Baux!$A:$K,3,FALSE),Locataires!$A:$I,2,FALSE))</f>
        <v/>
      </c>
      <c r="F3757" t="str">
        <f>IF($C3757="","",VLOOKUP($C3757,Baux!$A:$K,8,FALSE))</f>
        <v/>
      </c>
      <c r="G3757" s="12" t="str">
        <f>IF(OR($A3757="",$F3757=""),"",DATE(YEAR($A3757),MONTH($A3757),$F3757))</f>
        <v/>
      </c>
      <c r="H3757" s="13" t="str">
        <f>IF($C3757="","",VLOOKUP($C3757,Baux!$A:$K,6,FALSE))</f>
        <v/>
      </c>
      <c r="I3757" s="13" t="str">
        <f>IF($C3757="","",VLOOKUP($C3757,Baux!$A:$K,7,FALSE))</f>
        <v/>
      </c>
      <c r="J3757" s="13" t="str">
        <f>IF($C3757="","",$H3757+$I3757)</f>
        <v/>
      </c>
      <c r="K3757" s="13" t="str">
        <f>IF($C3757="","",SUMIFS(Banque_Transactions!$E:$E,Banque_Transactions!$G:$G,$C3757&amp;"-"&amp;$B3757))</f>
        <v/>
      </c>
      <c r="L3757" s="13" t="str">
        <f>IF($C3757="","",$J3757-$K3757)</f>
        <v/>
      </c>
      <c r="M3757" t="str">
        <f>IF($C3757="","",IF($L3757&lt;=0,"Payé",IF($K3757=0,"Impayé","Partiel")))</f>
        <v/>
      </c>
    </row>
    <row r="3758" spans="1:13" ht="15">
      <c r="A3758" s="17"/>
      <c r="B3758" t="str">
        <f>IF($A3758="","",YEAR($A3758)*100+MONTH($A3758))</f>
        <v/>
      </c>
      <c r="D3758" t="str">
        <f>IF($C3758="","",VLOOKUP($C3758,Baux!$A:$K,2,FALSE))</f>
        <v/>
      </c>
      <c r="E3758" t="str">
        <f>IF($C3758="","",VLOOKUP(VLOOKUP($C3758,Baux!$A:$K,3,FALSE),Locataires!$A:$I,2,FALSE))</f>
        <v/>
      </c>
      <c r="F3758" t="str">
        <f>IF($C3758="","",VLOOKUP($C3758,Baux!$A:$K,8,FALSE))</f>
        <v/>
      </c>
      <c r="G3758" s="12" t="str">
        <f>IF(OR($A3758="",$F3758=""),"",DATE(YEAR($A3758),MONTH($A3758),$F3758))</f>
        <v/>
      </c>
      <c r="H3758" s="13" t="str">
        <f>IF($C3758="","",VLOOKUP($C3758,Baux!$A:$K,6,FALSE))</f>
        <v/>
      </c>
      <c r="I3758" s="13" t="str">
        <f>IF($C3758="","",VLOOKUP($C3758,Baux!$A:$K,7,FALSE))</f>
        <v/>
      </c>
      <c r="J3758" s="13" t="str">
        <f>IF($C3758="","",$H3758+$I3758)</f>
        <v/>
      </c>
      <c r="K3758" s="13" t="str">
        <f>IF($C3758="","",SUMIFS(Banque_Transactions!$E:$E,Banque_Transactions!$G:$G,$C3758&amp;"-"&amp;$B3758))</f>
        <v/>
      </c>
      <c r="L3758" s="13" t="str">
        <f>IF($C3758="","",$J3758-$K3758)</f>
        <v/>
      </c>
      <c r="M3758" t="str">
        <f>IF($C3758="","",IF($L3758&lt;=0,"Payé",IF($K3758=0,"Impayé","Partiel")))</f>
        <v/>
      </c>
    </row>
    <row r="3759" spans="1:13" ht="15">
      <c r="A3759" s="17"/>
      <c r="B3759" t="str">
        <f>IF($A3759="","",YEAR($A3759)*100+MONTH($A3759))</f>
        <v/>
      </c>
      <c r="D3759" t="str">
        <f>IF($C3759="","",VLOOKUP($C3759,Baux!$A:$K,2,FALSE))</f>
        <v/>
      </c>
      <c r="E3759" t="str">
        <f>IF($C3759="","",VLOOKUP(VLOOKUP($C3759,Baux!$A:$K,3,FALSE),Locataires!$A:$I,2,FALSE))</f>
        <v/>
      </c>
      <c r="F3759" t="str">
        <f>IF($C3759="","",VLOOKUP($C3759,Baux!$A:$K,8,FALSE))</f>
        <v/>
      </c>
      <c r="G3759" s="12" t="str">
        <f>IF(OR($A3759="",$F3759=""),"",DATE(YEAR($A3759),MONTH($A3759),$F3759))</f>
        <v/>
      </c>
      <c r="H3759" s="13" t="str">
        <f>IF($C3759="","",VLOOKUP($C3759,Baux!$A:$K,6,FALSE))</f>
        <v/>
      </c>
      <c r="I3759" s="13" t="str">
        <f>IF($C3759="","",VLOOKUP($C3759,Baux!$A:$K,7,FALSE))</f>
        <v/>
      </c>
      <c r="J3759" s="13" t="str">
        <f>IF($C3759="","",$H3759+$I3759)</f>
        <v/>
      </c>
      <c r="K3759" s="13" t="str">
        <f>IF($C3759="","",SUMIFS(Banque_Transactions!$E:$E,Banque_Transactions!$G:$G,$C3759&amp;"-"&amp;$B3759))</f>
        <v/>
      </c>
      <c r="L3759" s="13" t="str">
        <f>IF($C3759="","",$J3759-$K3759)</f>
        <v/>
      </c>
      <c r="M3759" t="str">
        <f>IF($C3759="","",IF($L3759&lt;=0,"Payé",IF($K3759=0,"Impayé","Partiel")))</f>
        <v/>
      </c>
    </row>
    <row r="3760" spans="1:13" ht="15">
      <c r="A3760" s="17"/>
      <c r="B3760" t="str">
        <f>IF($A3760="","",YEAR($A3760)*100+MONTH($A3760))</f>
        <v/>
      </c>
      <c r="D3760" t="str">
        <f>IF($C3760="","",VLOOKUP($C3760,Baux!$A:$K,2,FALSE))</f>
        <v/>
      </c>
      <c r="E3760" t="str">
        <f>IF($C3760="","",VLOOKUP(VLOOKUP($C3760,Baux!$A:$K,3,FALSE),Locataires!$A:$I,2,FALSE))</f>
        <v/>
      </c>
      <c r="F3760" t="str">
        <f>IF($C3760="","",VLOOKUP($C3760,Baux!$A:$K,8,FALSE))</f>
        <v/>
      </c>
      <c r="G3760" s="12" t="str">
        <f>IF(OR($A3760="",$F3760=""),"",DATE(YEAR($A3760),MONTH($A3760),$F3760))</f>
        <v/>
      </c>
      <c r="H3760" s="13" t="str">
        <f>IF($C3760="","",VLOOKUP($C3760,Baux!$A:$K,6,FALSE))</f>
        <v/>
      </c>
      <c r="I3760" s="13" t="str">
        <f>IF($C3760="","",VLOOKUP($C3760,Baux!$A:$K,7,FALSE))</f>
        <v/>
      </c>
      <c r="J3760" s="13" t="str">
        <f>IF($C3760="","",$H3760+$I3760)</f>
        <v/>
      </c>
      <c r="K3760" s="13" t="str">
        <f>IF($C3760="","",SUMIFS(Banque_Transactions!$E:$E,Banque_Transactions!$G:$G,$C3760&amp;"-"&amp;$B3760))</f>
        <v/>
      </c>
      <c r="L3760" s="13" t="str">
        <f>IF($C3760="","",$J3760-$K3760)</f>
        <v/>
      </c>
      <c r="M3760" t="str">
        <f>IF($C3760="","",IF($L3760&lt;=0,"Payé",IF($K3760=0,"Impayé","Partiel")))</f>
        <v/>
      </c>
    </row>
    <row r="3761" spans="1:13" ht="15">
      <c r="A3761" s="17"/>
      <c r="B3761" t="str">
        <f>IF($A3761="","",YEAR($A3761)*100+MONTH($A3761))</f>
        <v/>
      </c>
      <c r="D3761" t="str">
        <f>IF($C3761="","",VLOOKUP($C3761,Baux!$A:$K,2,FALSE))</f>
        <v/>
      </c>
      <c r="E3761" t="str">
        <f>IF($C3761="","",VLOOKUP(VLOOKUP($C3761,Baux!$A:$K,3,FALSE),Locataires!$A:$I,2,FALSE))</f>
        <v/>
      </c>
      <c r="F3761" t="str">
        <f>IF($C3761="","",VLOOKUP($C3761,Baux!$A:$K,8,FALSE))</f>
        <v/>
      </c>
      <c r="G3761" s="12" t="str">
        <f>IF(OR($A3761="",$F3761=""),"",DATE(YEAR($A3761),MONTH($A3761),$F3761))</f>
        <v/>
      </c>
      <c r="H3761" s="13" t="str">
        <f>IF($C3761="","",VLOOKUP($C3761,Baux!$A:$K,6,FALSE))</f>
        <v/>
      </c>
      <c r="I3761" s="13" t="str">
        <f>IF($C3761="","",VLOOKUP($C3761,Baux!$A:$K,7,FALSE))</f>
        <v/>
      </c>
      <c r="J3761" s="13" t="str">
        <f>IF($C3761="","",$H3761+$I3761)</f>
        <v/>
      </c>
      <c r="K3761" s="13" t="str">
        <f>IF($C3761="","",SUMIFS(Banque_Transactions!$E:$E,Banque_Transactions!$G:$G,$C3761&amp;"-"&amp;$B3761))</f>
        <v/>
      </c>
      <c r="L3761" s="13" t="str">
        <f>IF($C3761="","",$J3761-$K3761)</f>
        <v/>
      </c>
      <c r="M3761" t="str">
        <f>IF($C3761="","",IF($L3761&lt;=0,"Payé",IF($K3761=0,"Impayé","Partiel")))</f>
        <v/>
      </c>
    </row>
    <row r="3762" spans="1:13" ht="15">
      <c r="A3762" s="17"/>
      <c r="B3762" t="str">
        <f>IF($A3762="","",YEAR($A3762)*100+MONTH($A3762))</f>
        <v/>
      </c>
      <c r="D3762" t="str">
        <f>IF($C3762="","",VLOOKUP($C3762,Baux!$A:$K,2,FALSE))</f>
        <v/>
      </c>
      <c r="E3762" t="str">
        <f>IF($C3762="","",VLOOKUP(VLOOKUP($C3762,Baux!$A:$K,3,FALSE),Locataires!$A:$I,2,FALSE))</f>
        <v/>
      </c>
      <c r="F3762" t="str">
        <f>IF($C3762="","",VLOOKUP($C3762,Baux!$A:$K,8,FALSE))</f>
        <v/>
      </c>
      <c r="G3762" s="12" t="str">
        <f>IF(OR($A3762="",$F3762=""),"",DATE(YEAR($A3762),MONTH($A3762),$F3762))</f>
        <v/>
      </c>
      <c r="H3762" s="13" t="str">
        <f>IF($C3762="","",VLOOKUP($C3762,Baux!$A:$K,6,FALSE))</f>
        <v/>
      </c>
      <c r="I3762" s="13" t="str">
        <f>IF($C3762="","",VLOOKUP($C3762,Baux!$A:$K,7,FALSE))</f>
        <v/>
      </c>
      <c r="J3762" s="13" t="str">
        <f>IF($C3762="","",$H3762+$I3762)</f>
        <v/>
      </c>
      <c r="K3762" s="13" t="str">
        <f>IF($C3762="","",SUMIFS(Banque_Transactions!$E:$E,Banque_Transactions!$G:$G,$C3762&amp;"-"&amp;$B3762))</f>
        <v/>
      </c>
      <c r="L3762" s="13" t="str">
        <f>IF($C3762="","",$J3762-$K3762)</f>
        <v/>
      </c>
      <c r="M3762" t="str">
        <f>IF($C3762="","",IF($L3762&lt;=0,"Payé",IF($K3762=0,"Impayé","Partiel")))</f>
        <v/>
      </c>
    </row>
    <row r="3763" spans="1:13" ht="15">
      <c r="A3763" s="17"/>
      <c r="B3763" t="str">
        <f>IF($A3763="","",YEAR($A3763)*100+MONTH($A3763))</f>
        <v/>
      </c>
      <c r="D3763" t="str">
        <f>IF($C3763="","",VLOOKUP($C3763,Baux!$A:$K,2,FALSE))</f>
        <v/>
      </c>
      <c r="E3763" t="str">
        <f>IF($C3763="","",VLOOKUP(VLOOKUP($C3763,Baux!$A:$K,3,FALSE),Locataires!$A:$I,2,FALSE))</f>
        <v/>
      </c>
      <c r="F3763" t="str">
        <f>IF($C3763="","",VLOOKUP($C3763,Baux!$A:$K,8,FALSE))</f>
        <v/>
      </c>
      <c r="G3763" s="12" t="str">
        <f>IF(OR($A3763="",$F3763=""),"",DATE(YEAR($A3763),MONTH($A3763),$F3763))</f>
        <v/>
      </c>
      <c r="H3763" s="13" t="str">
        <f>IF($C3763="","",VLOOKUP($C3763,Baux!$A:$K,6,FALSE))</f>
        <v/>
      </c>
      <c r="I3763" s="13" t="str">
        <f>IF($C3763="","",VLOOKUP($C3763,Baux!$A:$K,7,FALSE))</f>
        <v/>
      </c>
      <c r="J3763" s="13" t="str">
        <f>IF($C3763="","",$H3763+$I3763)</f>
        <v/>
      </c>
      <c r="K3763" s="13" t="str">
        <f>IF($C3763="","",SUMIFS(Banque_Transactions!$E:$E,Banque_Transactions!$G:$G,$C3763&amp;"-"&amp;$B3763))</f>
        <v/>
      </c>
      <c r="L3763" s="13" t="str">
        <f>IF($C3763="","",$J3763-$K3763)</f>
        <v/>
      </c>
      <c r="M3763" t="str">
        <f>IF($C3763="","",IF($L3763&lt;=0,"Payé",IF($K3763=0,"Impayé","Partiel")))</f>
        <v/>
      </c>
    </row>
    <row r="3764" spans="1:13" ht="15">
      <c r="A3764" s="17"/>
      <c r="B3764" t="str">
        <f>IF($A3764="","",YEAR($A3764)*100+MONTH($A3764))</f>
        <v/>
      </c>
      <c r="D3764" t="str">
        <f>IF($C3764="","",VLOOKUP($C3764,Baux!$A:$K,2,FALSE))</f>
        <v/>
      </c>
      <c r="E3764" t="str">
        <f>IF($C3764="","",VLOOKUP(VLOOKUP($C3764,Baux!$A:$K,3,FALSE),Locataires!$A:$I,2,FALSE))</f>
        <v/>
      </c>
      <c r="F3764" t="str">
        <f>IF($C3764="","",VLOOKUP($C3764,Baux!$A:$K,8,FALSE))</f>
        <v/>
      </c>
      <c r="G3764" s="12" t="str">
        <f>IF(OR($A3764="",$F3764=""),"",DATE(YEAR($A3764),MONTH($A3764),$F3764))</f>
        <v/>
      </c>
      <c r="H3764" s="13" t="str">
        <f>IF($C3764="","",VLOOKUP($C3764,Baux!$A:$K,6,FALSE))</f>
        <v/>
      </c>
      <c r="I3764" s="13" t="str">
        <f>IF($C3764="","",VLOOKUP($C3764,Baux!$A:$K,7,FALSE))</f>
        <v/>
      </c>
      <c r="J3764" s="13" t="str">
        <f>IF($C3764="","",$H3764+$I3764)</f>
        <v/>
      </c>
      <c r="K3764" s="13" t="str">
        <f>IF($C3764="","",SUMIFS(Banque_Transactions!$E:$E,Banque_Transactions!$G:$G,$C3764&amp;"-"&amp;$B3764))</f>
        <v/>
      </c>
      <c r="L3764" s="13" t="str">
        <f>IF($C3764="","",$J3764-$K3764)</f>
        <v/>
      </c>
      <c r="M3764" t="str">
        <f>IF($C3764="","",IF($L3764&lt;=0,"Payé",IF($K3764=0,"Impayé","Partiel")))</f>
        <v/>
      </c>
    </row>
    <row r="3765" spans="1:13" ht="15">
      <c r="A3765" s="17"/>
      <c r="B3765" t="str">
        <f>IF($A3765="","",YEAR($A3765)*100+MONTH($A3765))</f>
        <v/>
      </c>
      <c r="D3765" t="str">
        <f>IF($C3765="","",VLOOKUP($C3765,Baux!$A:$K,2,FALSE))</f>
        <v/>
      </c>
      <c r="E3765" t="str">
        <f>IF($C3765="","",VLOOKUP(VLOOKUP($C3765,Baux!$A:$K,3,FALSE),Locataires!$A:$I,2,FALSE))</f>
        <v/>
      </c>
      <c r="F3765" t="str">
        <f>IF($C3765="","",VLOOKUP($C3765,Baux!$A:$K,8,FALSE))</f>
        <v/>
      </c>
      <c r="G3765" s="12" t="str">
        <f>IF(OR($A3765="",$F3765=""),"",DATE(YEAR($A3765),MONTH($A3765),$F3765))</f>
        <v/>
      </c>
      <c r="H3765" s="13" t="str">
        <f>IF($C3765="","",VLOOKUP($C3765,Baux!$A:$K,6,FALSE))</f>
        <v/>
      </c>
      <c r="I3765" s="13" t="str">
        <f>IF($C3765="","",VLOOKUP($C3765,Baux!$A:$K,7,FALSE))</f>
        <v/>
      </c>
      <c r="J3765" s="13" t="str">
        <f>IF($C3765="","",$H3765+$I3765)</f>
        <v/>
      </c>
      <c r="K3765" s="13" t="str">
        <f>IF($C3765="","",SUMIFS(Banque_Transactions!$E:$E,Banque_Transactions!$G:$G,$C3765&amp;"-"&amp;$B3765))</f>
        <v/>
      </c>
      <c r="L3765" s="13" t="str">
        <f>IF($C3765="","",$J3765-$K3765)</f>
        <v/>
      </c>
      <c r="M3765" t="str">
        <f>IF($C3765="","",IF($L3765&lt;=0,"Payé",IF($K3765=0,"Impayé","Partiel")))</f>
        <v/>
      </c>
    </row>
    <row r="3766" spans="1:13" ht="15">
      <c r="A3766" s="17"/>
      <c r="B3766" t="str">
        <f>IF($A3766="","",YEAR($A3766)*100+MONTH($A3766))</f>
        <v/>
      </c>
      <c r="D3766" t="str">
        <f>IF($C3766="","",VLOOKUP($C3766,Baux!$A:$K,2,FALSE))</f>
        <v/>
      </c>
      <c r="E3766" t="str">
        <f>IF($C3766="","",VLOOKUP(VLOOKUP($C3766,Baux!$A:$K,3,FALSE),Locataires!$A:$I,2,FALSE))</f>
        <v/>
      </c>
      <c r="F3766" t="str">
        <f>IF($C3766="","",VLOOKUP($C3766,Baux!$A:$K,8,FALSE))</f>
        <v/>
      </c>
      <c r="G3766" s="12" t="str">
        <f>IF(OR($A3766="",$F3766=""),"",DATE(YEAR($A3766),MONTH($A3766),$F3766))</f>
        <v/>
      </c>
      <c r="H3766" s="13" t="str">
        <f>IF($C3766="","",VLOOKUP($C3766,Baux!$A:$K,6,FALSE))</f>
        <v/>
      </c>
      <c r="I3766" s="13" t="str">
        <f>IF($C3766="","",VLOOKUP($C3766,Baux!$A:$K,7,FALSE))</f>
        <v/>
      </c>
      <c r="J3766" s="13" t="str">
        <f>IF($C3766="","",$H3766+$I3766)</f>
        <v/>
      </c>
      <c r="K3766" s="13" t="str">
        <f>IF($C3766="","",SUMIFS(Banque_Transactions!$E:$E,Banque_Transactions!$G:$G,$C3766&amp;"-"&amp;$B3766))</f>
        <v/>
      </c>
      <c r="L3766" s="13" t="str">
        <f>IF($C3766="","",$J3766-$K3766)</f>
        <v/>
      </c>
      <c r="M3766" t="str">
        <f>IF($C3766="","",IF($L3766&lt;=0,"Payé",IF($K3766=0,"Impayé","Partiel")))</f>
        <v/>
      </c>
    </row>
    <row r="3767" spans="1:13" ht="15">
      <c r="A3767" s="17"/>
      <c r="B3767" t="str">
        <f>IF($A3767="","",YEAR($A3767)*100+MONTH($A3767))</f>
        <v/>
      </c>
      <c r="D3767" t="str">
        <f>IF($C3767="","",VLOOKUP($C3767,Baux!$A:$K,2,FALSE))</f>
        <v/>
      </c>
      <c r="E3767" t="str">
        <f>IF($C3767="","",VLOOKUP(VLOOKUP($C3767,Baux!$A:$K,3,FALSE),Locataires!$A:$I,2,FALSE))</f>
        <v/>
      </c>
      <c r="F3767" t="str">
        <f>IF($C3767="","",VLOOKUP($C3767,Baux!$A:$K,8,FALSE))</f>
        <v/>
      </c>
      <c r="G3767" s="12" t="str">
        <f>IF(OR($A3767="",$F3767=""),"",DATE(YEAR($A3767),MONTH($A3767),$F3767))</f>
        <v/>
      </c>
      <c r="H3767" s="13" t="str">
        <f>IF($C3767="","",VLOOKUP($C3767,Baux!$A:$K,6,FALSE))</f>
        <v/>
      </c>
      <c r="I3767" s="13" t="str">
        <f>IF($C3767="","",VLOOKUP($C3767,Baux!$A:$K,7,FALSE))</f>
        <v/>
      </c>
      <c r="J3767" s="13" t="str">
        <f>IF($C3767="","",$H3767+$I3767)</f>
        <v/>
      </c>
      <c r="K3767" s="13" t="str">
        <f>IF($C3767="","",SUMIFS(Banque_Transactions!$E:$E,Banque_Transactions!$G:$G,$C3767&amp;"-"&amp;$B3767))</f>
        <v/>
      </c>
      <c r="L3767" s="13" t="str">
        <f>IF($C3767="","",$J3767-$K3767)</f>
        <v/>
      </c>
      <c r="M3767" t="str">
        <f>IF($C3767="","",IF($L3767&lt;=0,"Payé",IF($K3767=0,"Impayé","Partiel")))</f>
        <v/>
      </c>
    </row>
    <row r="3768" spans="1:13" ht="15">
      <c r="A3768" s="17"/>
      <c r="B3768" t="str">
        <f>IF($A3768="","",YEAR($A3768)*100+MONTH($A3768))</f>
        <v/>
      </c>
      <c r="D3768" t="str">
        <f>IF($C3768="","",VLOOKUP($C3768,Baux!$A:$K,2,FALSE))</f>
        <v/>
      </c>
      <c r="E3768" t="str">
        <f>IF($C3768="","",VLOOKUP(VLOOKUP($C3768,Baux!$A:$K,3,FALSE),Locataires!$A:$I,2,FALSE))</f>
        <v/>
      </c>
      <c r="F3768" t="str">
        <f>IF($C3768="","",VLOOKUP($C3768,Baux!$A:$K,8,FALSE))</f>
        <v/>
      </c>
      <c r="G3768" s="12" t="str">
        <f>IF(OR($A3768="",$F3768=""),"",DATE(YEAR($A3768),MONTH($A3768),$F3768))</f>
        <v/>
      </c>
      <c r="H3768" s="13" t="str">
        <f>IF($C3768="","",VLOOKUP($C3768,Baux!$A:$K,6,FALSE))</f>
        <v/>
      </c>
      <c r="I3768" s="13" t="str">
        <f>IF($C3768="","",VLOOKUP($C3768,Baux!$A:$K,7,FALSE))</f>
        <v/>
      </c>
      <c r="J3768" s="13" t="str">
        <f>IF($C3768="","",$H3768+$I3768)</f>
        <v/>
      </c>
      <c r="K3768" s="13" t="str">
        <f>IF($C3768="","",SUMIFS(Banque_Transactions!$E:$E,Banque_Transactions!$G:$G,$C3768&amp;"-"&amp;$B3768))</f>
        <v/>
      </c>
      <c r="L3768" s="13" t="str">
        <f>IF($C3768="","",$J3768-$K3768)</f>
        <v/>
      </c>
      <c r="M3768" t="str">
        <f>IF($C3768="","",IF($L3768&lt;=0,"Payé",IF($K3768=0,"Impayé","Partiel")))</f>
        <v/>
      </c>
    </row>
    <row r="3769" spans="1:13" ht="15">
      <c r="A3769" s="17"/>
      <c r="B3769" t="str">
        <f>IF($A3769="","",YEAR($A3769)*100+MONTH($A3769))</f>
        <v/>
      </c>
      <c r="D3769" t="str">
        <f>IF($C3769="","",VLOOKUP($C3769,Baux!$A:$K,2,FALSE))</f>
        <v/>
      </c>
      <c r="E3769" t="str">
        <f>IF($C3769="","",VLOOKUP(VLOOKUP($C3769,Baux!$A:$K,3,FALSE),Locataires!$A:$I,2,FALSE))</f>
        <v/>
      </c>
      <c r="F3769" t="str">
        <f>IF($C3769="","",VLOOKUP($C3769,Baux!$A:$K,8,FALSE))</f>
        <v/>
      </c>
      <c r="G3769" s="12" t="str">
        <f>IF(OR($A3769="",$F3769=""),"",DATE(YEAR($A3769),MONTH($A3769),$F3769))</f>
        <v/>
      </c>
      <c r="H3769" s="13" t="str">
        <f>IF($C3769="","",VLOOKUP($C3769,Baux!$A:$K,6,FALSE))</f>
        <v/>
      </c>
      <c r="I3769" s="13" t="str">
        <f>IF($C3769="","",VLOOKUP($C3769,Baux!$A:$K,7,FALSE))</f>
        <v/>
      </c>
      <c r="J3769" s="13" t="str">
        <f>IF($C3769="","",$H3769+$I3769)</f>
        <v/>
      </c>
      <c r="K3769" s="13" t="str">
        <f>IF($C3769="","",SUMIFS(Banque_Transactions!$E:$E,Banque_Transactions!$G:$G,$C3769&amp;"-"&amp;$B3769))</f>
        <v/>
      </c>
      <c r="L3769" s="13" t="str">
        <f>IF($C3769="","",$J3769-$K3769)</f>
        <v/>
      </c>
      <c r="M3769" t="str">
        <f>IF($C3769="","",IF($L3769&lt;=0,"Payé",IF($K3769=0,"Impayé","Partiel")))</f>
        <v/>
      </c>
    </row>
    <row r="3770" spans="1:13" ht="15">
      <c r="A3770" s="17"/>
      <c r="B3770" t="str">
        <f>IF($A3770="","",YEAR($A3770)*100+MONTH($A3770))</f>
        <v/>
      </c>
      <c r="D3770" t="str">
        <f>IF($C3770="","",VLOOKUP($C3770,Baux!$A:$K,2,FALSE))</f>
        <v/>
      </c>
      <c r="E3770" t="str">
        <f>IF($C3770="","",VLOOKUP(VLOOKUP($C3770,Baux!$A:$K,3,FALSE),Locataires!$A:$I,2,FALSE))</f>
        <v/>
      </c>
      <c r="F3770" t="str">
        <f>IF($C3770="","",VLOOKUP($C3770,Baux!$A:$K,8,FALSE))</f>
        <v/>
      </c>
      <c r="G3770" s="12" t="str">
        <f>IF(OR($A3770="",$F3770=""),"",DATE(YEAR($A3770),MONTH($A3770),$F3770))</f>
        <v/>
      </c>
      <c r="H3770" s="13" t="str">
        <f>IF($C3770="","",VLOOKUP($C3770,Baux!$A:$K,6,FALSE))</f>
        <v/>
      </c>
      <c r="I3770" s="13" t="str">
        <f>IF($C3770="","",VLOOKUP($C3770,Baux!$A:$K,7,FALSE))</f>
        <v/>
      </c>
      <c r="J3770" s="13" t="str">
        <f>IF($C3770="","",$H3770+$I3770)</f>
        <v/>
      </c>
      <c r="K3770" s="13" t="str">
        <f>IF($C3770="","",SUMIFS(Banque_Transactions!$E:$E,Banque_Transactions!$G:$G,$C3770&amp;"-"&amp;$B3770))</f>
        <v/>
      </c>
      <c r="L3770" s="13" t="str">
        <f>IF($C3770="","",$J3770-$K3770)</f>
        <v/>
      </c>
      <c r="M3770" t="str">
        <f>IF($C3770="","",IF($L3770&lt;=0,"Payé",IF($K3770=0,"Impayé","Partiel")))</f>
        <v/>
      </c>
    </row>
    <row r="3771" spans="1:13" ht="15">
      <c r="A3771" s="17"/>
      <c r="B3771" t="str">
        <f>IF($A3771="","",YEAR($A3771)*100+MONTH($A3771))</f>
        <v/>
      </c>
      <c r="D3771" t="str">
        <f>IF($C3771="","",VLOOKUP($C3771,Baux!$A:$K,2,FALSE))</f>
        <v/>
      </c>
      <c r="E3771" t="str">
        <f>IF($C3771="","",VLOOKUP(VLOOKUP($C3771,Baux!$A:$K,3,FALSE),Locataires!$A:$I,2,FALSE))</f>
        <v/>
      </c>
      <c r="F3771" t="str">
        <f>IF($C3771="","",VLOOKUP($C3771,Baux!$A:$K,8,FALSE))</f>
        <v/>
      </c>
      <c r="G3771" s="12" t="str">
        <f>IF(OR($A3771="",$F3771=""),"",DATE(YEAR($A3771),MONTH($A3771),$F3771))</f>
        <v/>
      </c>
      <c r="H3771" s="13" t="str">
        <f>IF($C3771="","",VLOOKUP($C3771,Baux!$A:$K,6,FALSE))</f>
        <v/>
      </c>
      <c r="I3771" s="13" t="str">
        <f>IF($C3771="","",VLOOKUP($C3771,Baux!$A:$K,7,FALSE))</f>
        <v/>
      </c>
      <c r="J3771" s="13" t="str">
        <f>IF($C3771="","",$H3771+$I3771)</f>
        <v/>
      </c>
      <c r="K3771" s="13" t="str">
        <f>IF($C3771="","",SUMIFS(Banque_Transactions!$E:$E,Banque_Transactions!$G:$G,$C3771&amp;"-"&amp;$B3771))</f>
        <v/>
      </c>
      <c r="L3771" s="13" t="str">
        <f>IF($C3771="","",$J3771-$K3771)</f>
        <v/>
      </c>
      <c r="M3771" t="str">
        <f>IF($C3771="","",IF($L3771&lt;=0,"Payé",IF($K3771=0,"Impayé","Partiel")))</f>
        <v/>
      </c>
    </row>
    <row r="3772" spans="1:13" ht="15">
      <c r="A3772" s="17"/>
      <c r="B3772" t="str">
        <f>IF($A3772="","",YEAR($A3772)*100+MONTH($A3772))</f>
        <v/>
      </c>
      <c r="D3772" t="str">
        <f>IF($C3772="","",VLOOKUP($C3772,Baux!$A:$K,2,FALSE))</f>
        <v/>
      </c>
      <c r="E3772" t="str">
        <f>IF($C3772="","",VLOOKUP(VLOOKUP($C3772,Baux!$A:$K,3,FALSE),Locataires!$A:$I,2,FALSE))</f>
        <v/>
      </c>
      <c r="F3772" t="str">
        <f>IF($C3772="","",VLOOKUP($C3772,Baux!$A:$K,8,FALSE))</f>
        <v/>
      </c>
      <c r="G3772" s="12" t="str">
        <f>IF(OR($A3772="",$F3772=""),"",DATE(YEAR($A3772),MONTH($A3772),$F3772))</f>
        <v/>
      </c>
      <c r="H3772" s="13" t="str">
        <f>IF($C3772="","",VLOOKUP($C3772,Baux!$A:$K,6,FALSE))</f>
        <v/>
      </c>
      <c r="I3772" s="13" t="str">
        <f>IF($C3772="","",VLOOKUP($C3772,Baux!$A:$K,7,FALSE))</f>
        <v/>
      </c>
      <c r="J3772" s="13" t="str">
        <f>IF($C3772="","",$H3772+$I3772)</f>
        <v/>
      </c>
      <c r="K3772" s="13" t="str">
        <f>IF($C3772="","",SUMIFS(Banque_Transactions!$E:$E,Banque_Transactions!$G:$G,$C3772&amp;"-"&amp;$B3772))</f>
        <v/>
      </c>
      <c r="L3772" s="13" t="str">
        <f>IF($C3772="","",$J3772-$K3772)</f>
        <v/>
      </c>
      <c r="M3772" t="str">
        <f>IF($C3772="","",IF($L3772&lt;=0,"Payé",IF($K3772=0,"Impayé","Partiel")))</f>
        <v/>
      </c>
    </row>
    <row r="3773" spans="1:13" ht="15">
      <c r="A3773" s="17"/>
      <c r="B3773" t="str">
        <f>IF($A3773="","",YEAR($A3773)*100+MONTH($A3773))</f>
        <v/>
      </c>
      <c r="D3773" t="str">
        <f>IF($C3773="","",VLOOKUP($C3773,Baux!$A:$K,2,FALSE))</f>
        <v/>
      </c>
      <c r="E3773" t="str">
        <f>IF($C3773="","",VLOOKUP(VLOOKUP($C3773,Baux!$A:$K,3,FALSE),Locataires!$A:$I,2,FALSE))</f>
        <v/>
      </c>
      <c r="F3773" t="str">
        <f>IF($C3773="","",VLOOKUP($C3773,Baux!$A:$K,8,FALSE))</f>
        <v/>
      </c>
      <c r="G3773" s="12" t="str">
        <f>IF(OR($A3773="",$F3773=""),"",DATE(YEAR($A3773),MONTH($A3773),$F3773))</f>
        <v/>
      </c>
      <c r="H3773" s="13" t="str">
        <f>IF($C3773="","",VLOOKUP($C3773,Baux!$A:$K,6,FALSE))</f>
        <v/>
      </c>
      <c r="I3773" s="13" t="str">
        <f>IF($C3773="","",VLOOKUP($C3773,Baux!$A:$K,7,FALSE))</f>
        <v/>
      </c>
      <c r="J3773" s="13" t="str">
        <f>IF($C3773="","",$H3773+$I3773)</f>
        <v/>
      </c>
      <c r="K3773" s="13" t="str">
        <f>IF($C3773="","",SUMIFS(Banque_Transactions!$E:$E,Banque_Transactions!$G:$G,$C3773&amp;"-"&amp;$B3773))</f>
        <v/>
      </c>
      <c r="L3773" s="13" t="str">
        <f>IF($C3773="","",$J3773-$K3773)</f>
        <v/>
      </c>
      <c r="M3773" t="str">
        <f>IF($C3773="","",IF($L3773&lt;=0,"Payé",IF($K3773=0,"Impayé","Partiel")))</f>
        <v/>
      </c>
    </row>
    <row r="3774" spans="1:13" ht="15">
      <c r="A3774" s="17"/>
      <c r="B3774" t="str">
        <f>IF($A3774="","",YEAR($A3774)*100+MONTH($A3774))</f>
        <v/>
      </c>
      <c r="D3774" t="str">
        <f>IF($C3774="","",VLOOKUP($C3774,Baux!$A:$K,2,FALSE))</f>
        <v/>
      </c>
      <c r="E3774" t="str">
        <f>IF($C3774="","",VLOOKUP(VLOOKUP($C3774,Baux!$A:$K,3,FALSE),Locataires!$A:$I,2,FALSE))</f>
        <v/>
      </c>
      <c r="F3774" t="str">
        <f>IF($C3774="","",VLOOKUP($C3774,Baux!$A:$K,8,FALSE))</f>
        <v/>
      </c>
      <c r="G3774" s="12" t="str">
        <f>IF(OR($A3774="",$F3774=""),"",DATE(YEAR($A3774),MONTH($A3774),$F3774))</f>
        <v/>
      </c>
      <c r="H3774" s="13" t="str">
        <f>IF($C3774="","",VLOOKUP($C3774,Baux!$A:$K,6,FALSE))</f>
        <v/>
      </c>
      <c r="I3774" s="13" t="str">
        <f>IF($C3774="","",VLOOKUP($C3774,Baux!$A:$K,7,FALSE))</f>
        <v/>
      </c>
      <c r="J3774" s="13" t="str">
        <f>IF($C3774="","",$H3774+$I3774)</f>
        <v/>
      </c>
      <c r="K3774" s="13" t="str">
        <f>IF($C3774="","",SUMIFS(Banque_Transactions!$E:$E,Banque_Transactions!$G:$G,$C3774&amp;"-"&amp;$B3774))</f>
        <v/>
      </c>
      <c r="L3774" s="13" t="str">
        <f>IF($C3774="","",$J3774-$K3774)</f>
        <v/>
      </c>
      <c r="M3774" t="str">
        <f>IF($C3774="","",IF($L3774&lt;=0,"Payé",IF($K3774=0,"Impayé","Partiel")))</f>
        <v/>
      </c>
    </row>
    <row r="3775" spans="1:13" ht="15">
      <c r="A3775" s="17"/>
      <c r="B3775" t="str">
        <f>IF($A3775="","",YEAR($A3775)*100+MONTH($A3775))</f>
        <v/>
      </c>
      <c r="D3775" t="str">
        <f>IF($C3775="","",VLOOKUP($C3775,Baux!$A:$K,2,FALSE))</f>
        <v/>
      </c>
      <c r="E3775" t="str">
        <f>IF($C3775="","",VLOOKUP(VLOOKUP($C3775,Baux!$A:$K,3,FALSE),Locataires!$A:$I,2,FALSE))</f>
        <v/>
      </c>
      <c r="F3775" t="str">
        <f>IF($C3775="","",VLOOKUP($C3775,Baux!$A:$K,8,FALSE))</f>
        <v/>
      </c>
      <c r="G3775" s="12" t="str">
        <f>IF(OR($A3775="",$F3775=""),"",DATE(YEAR($A3775),MONTH($A3775),$F3775))</f>
        <v/>
      </c>
      <c r="H3775" s="13" t="str">
        <f>IF($C3775="","",VLOOKUP($C3775,Baux!$A:$K,6,FALSE))</f>
        <v/>
      </c>
      <c r="I3775" s="13" t="str">
        <f>IF($C3775="","",VLOOKUP($C3775,Baux!$A:$K,7,FALSE))</f>
        <v/>
      </c>
      <c r="J3775" s="13" t="str">
        <f>IF($C3775="","",$H3775+$I3775)</f>
        <v/>
      </c>
      <c r="K3775" s="13" t="str">
        <f>IF($C3775="","",SUMIFS(Banque_Transactions!$E:$E,Banque_Transactions!$G:$G,$C3775&amp;"-"&amp;$B3775))</f>
        <v/>
      </c>
      <c r="L3775" s="13" t="str">
        <f>IF($C3775="","",$J3775-$K3775)</f>
        <v/>
      </c>
      <c r="M3775" t="str">
        <f>IF($C3775="","",IF($L3775&lt;=0,"Payé",IF($K3775=0,"Impayé","Partiel")))</f>
        <v/>
      </c>
    </row>
    <row r="3776" spans="1:13" ht="15">
      <c r="A3776" s="17"/>
      <c r="B3776" t="str">
        <f>IF($A3776="","",YEAR($A3776)*100+MONTH($A3776))</f>
        <v/>
      </c>
      <c r="D3776" t="str">
        <f>IF($C3776="","",VLOOKUP($C3776,Baux!$A:$K,2,FALSE))</f>
        <v/>
      </c>
      <c r="E3776" t="str">
        <f>IF($C3776="","",VLOOKUP(VLOOKUP($C3776,Baux!$A:$K,3,FALSE),Locataires!$A:$I,2,FALSE))</f>
        <v/>
      </c>
      <c r="F3776" t="str">
        <f>IF($C3776="","",VLOOKUP($C3776,Baux!$A:$K,8,FALSE))</f>
        <v/>
      </c>
      <c r="G3776" s="12" t="str">
        <f>IF(OR($A3776="",$F3776=""),"",DATE(YEAR($A3776),MONTH($A3776),$F3776))</f>
        <v/>
      </c>
      <c r="H3776" s="13" t="str">
        <f>IF($C3776="","",VLOOKUP($C3776,Baux!$A:$K,6,FALSE))</f>
        <v/>
      </c>
      <c r="I3776" s="13" t="str">
        <f>IF($C3776="","",VLOOKUP($C3776,Baux!$A:$K,7,FALSE))</f>
        <v/>
      </c>
      <c r="J3776" s="13" t="str">
        <f>IF($C3776="","",$H3776+$I3776)</f>
        <v/>
      </c>
      <c r="K3776" s="13" t="str">
        <f>IF($C3776="","",SUMIFS(Banque_Transactions!$E:$E,Banque_Transactions!$G:$G,$C3776&amp;"-"&amp;$B3776))</f>
        <v/>
      </c>
      <c r="L3776" s="13" t="str">
        <f>IF($C3776="","",$J3776-$K3776)</f>
        <v/>
      </c>
      <c r="M3776" t="str">
        <f>IF($C3776="","",IF($L3776&lt;=0,"Payé",IF($K3776=0,"Impayé","Partiel")))</f>
        <v/>
      </c>
    </row>
    <row r="3777" spans="1:13" ht="15">
      <c r="A3777" s="17"/>
      <c r="B3777" t="str">
        <f>IF($A3777="","",YEAR($A3777)*100+MONTH($A3777))</f>
        <v/>
      </c>
      <c r="D3777" t="str">
        <f>IF($C3777="","",VLOOKUP($C3777,Baux!$A:$K,2,FALSE))</f>
        <v/>
      </c>
      <c r="E3777" t="str">
        <f>IF($C3777="","",VLOOKUP(VLOOKUP($C3777,Baux!$A:$K,3,FALSE),Locataires!$A:$I,2,FALSE))</f>
        <v/>
      </c>
      <c r="F3777" t="str">
        <f>IF($C3777="","",VLOOKUP($C3777,Baux!$A:$K,8,FALSE))</f>
        <v/>
      </c>
      <c r="G3777" s="12" t="str">
        <f>IF(OR($A3777="",$F3777=""),"",DATE(YEAR($A3777),MONTH($A3777),$F3777))</f>
        <v/>
      </c>
      <c r="H3777" s="13" t="str">
        <f>IF($C3777="","",VLOOKUP($C3777,Baux!$A:$K,6,FALSE))</f>
        <v/>
      </c>
      <c r="I3777" s="13" t="str">
        <f>IF($C3777="","",VLOOKUP($C3777,Baux!$A:$K,7,FALSE))</f>
        <v/>
      </c>
      <c r="J3777" s="13" t="str">
        <f>IF($C3777="","",$H3777+$I3777)</f>
        <v/>
      </c>
      <c r="K3777" s="13" t="str">
        <f>IF($C3777="","",SUMIFS(Banque_Transactions!$E:$E,Banque_Transactions!$G:$G,$C3777&amp;"-"&amp;$B3777))</f>
        <v/>
      </c>
      <c r="L3777" s="13" t="str">
        <f>IF($C3777="","",$J3777-$K3777)</f>
        <v/>
      </c>
      <c r="M3777" t="str">
        <f>IF($C3777="","",IF($L3777&lt;=0,"Payé",IF($K3777=0,"Impayé","Partiel")))</f>
        <v/>
      </c>
    </row>
    <row r="3778" spans="1:13" ht="15">
      <c r="A3778" s="17"/>
      <c r="B3778" t="str">
        <f>IF($A3778="","",YEAR($A3778)*100+MONTH($A3778))</f>
        <v/>
      </c>
      <c r="D3778" t="str">
        <f>IF($C3778="","",VLOOKUP($C3778,Baux!$A:$K,2,FALSE))</f>
        <v/>
      </c>
      <c r="E3778" t="str">
        <f>IF($C3778="","",VLOOKUP(VLOOKUP($C3778,Baux!$A:$K,3,FALSE),Locataires!$A:$I,2,FALSE))</f>
        <v/>
      </c>
      <c r="F3778" t="str">
        <f>IF($C3778="","",VLOOKUP($C3778,Baux!$A:$K,8,FALSE))</f>
        <v/>
      </c>
      <c r="G3778" s="12" t="str">
        <f>IF(OR($A3778="",$F3778=""),"",DATE(YEAR($A3778),MONTH($A3778),$F3778))</f>
        <v/>
      </c>
      <c r="H3778" s="13" t="str">
        <f>IF($C3778="","",VLOOKUP($C3778,Baux!$A:$K,6,FALSE))</f>
        <v/>
      </c>
      <c r="I3778" s="13" t="str">
        <f>IF($C3778="","",VLOOKUP($C3778,Baux!$A:$K,7,FALSE))</f>
        <v/>
      </c>
      <c r="J3778" s="13" t="str">
        <f>IF($C3778="","",$H3778+$I3778)</f>
        <v/>
      </c>
      <c r="K3778" s="13" t="str">
        <f>IF($C3778="","",SUMIFS(Banque_Transactions!$E:$E,Banque_Transactions!$G:$G,$C3778&amp;"-"&amp;$B3778))</f>
        <v/>
      </c>
      <c r="L3778" s="13" t="str">
        <f>IF($C3778="","",$J3778-$K3778)</f>
        <v/>
      </c>
      <c r="M3778" t="str">
        <f>IF($C3778="","",IF($L3778&lt;=0,"Payé",IF($K3778=0,"Impayé","Partiel")))</f>
        <v/>
      </c>
    </row>
    <row r="3779" spans="1:13" ht="15">
      <c r="A3779" s="17"/>
      <c r="B3779" t="str">
        <f>IF($A3779="","",YEAR($A3779)*100+MONTH($A3779))</f>
        <v/>
      </c>
      <c r="D3779" t="str">
        <f>IF($C3779="","",VLOOKUP($C3779,Baux!$A:$K,2,FALSE))</f>
        <v/>
      </c>
      <c r="E3779" t="str">
        <f>IF($C3779="","",VLOOKUP(VLOOKUP($C3779,Baux!$A:$K,3,FALSE),Locataires!$A:$I,2,FALSE))</f>
        <v/>
      </c>
      <c r="F3779" t="str">
        <f>IF($C3779="","",VLOOKUP($C3779,Baux!$A:$K,8,FALSE))</f>
        <v/>
      </c>
      <c r="G3779" s="12" t="str">
        <f>IF(OR($A3779="",$F3779=""),"",DATE(YEAR($A3779),MONTH($A3779),$F3779))</f>
        <v/>
      </c>
      <c r="H3779" s="13" t="str">
        <f>IF($C3779="","",VLOOKUP($C3779,Baux!$A:$K,6,FALSE))</f>
        <v/>
      </c>
      <c r="I3779" s="13" t="str">
        <f>IF($C3779="","",VLOOKUP($C3779,Baux!$A:$K,7,FALSE))</f>
        <v/>
      </c>
      <c r="J3779" s="13" t="str">
        <f>IF($C3779="","",$H3779+$I3779)</f>
        <v/>
      </c>
      <c r="K3779" s="13" t="str">
        <f>IF($C3779="","",SUMIFS(Banque_Transactions!$E:$E,Banque_Transactions!$G:$G,$C3779&amp;"-"&amp;$B3779))</f>
        <v/>
      </c>
      <c r="L3779" s="13" t="str">
        <f>IF($C3779="","",$J3779-$K3779)</f>
        <v/>
      </c>
      <c r="M3779" t="str">
        <f>IF($C3779="","",IF($L3779&lt;=0,"Payé",IF($K3779=0,"Impayé","Partiel")))</f>
        <v/>
      </c>
    </row>
    <row r="3780" spans="1:13" ht="15">
      <c r="A3780" s="17"/>
      <c r="B3780" t="str">
        <f>IF($A3780="","",YEAR($A3780)*100+MONTH($A3780))</f>
        <v/>
      </c>
      <c r="D3780" t="str">
        <f>IF($C3780="","",VLOOKUP($C3780,Baux!$A:$K,2,FALSE))</f>
        <v/>
      </c>
      <c r="E3780" t="str">
        <f>IF($C3780="","",VLOOKUP(VLOOKUP($C3780,Baux!$A:$K,3,FALSE),Locataires!$A:$I,2,FALSE))</f>
        <v/>
      </c>
      <c r="F3780" t="str">
        <f>IF($C3780="","",VLOOKUP($C3780,Baux!$A:$K,8,FALSE))</f>
        <v/>
      </c>
      <c r="G3780" s="12" t="str">
        <f>IF(OR($A3780="",$F3780=""),"",DATE(YEAR($A3780),MONTH($A3780),$F3780))</f>
        <v/>
      </c>
      <c r="H3780" s="13" t="str">
        <f>IF($C3780="","",VLOOKUP($C3780,Baux!$A:$K,6,FALSE))</f>
        <v/>
      </c>
      <c r="I3780" s="13" t="str">
        <f>IF($C3780="","",VLOOKUP($C3780,Baux!$A:$K,7,FALSE))</f>
        <v/>
      </c>
      <c r="J3780" s="13" t="str">
        <f>IF($C3780="","",$H3780+$I3780)</f>
        <v/>
      </c>
      <c r="K3780" s="13" t="str">
        <f>IF($C3780="","",SUMIFS(Banque_Transactions!$E:$E,Banque_Transactions!$G:$G,$C3780&amp;"-"&amp;$B3780))</f>
        <v/>
      </c>
      <c r="L3780" s="13" t="str">
        <f>IF($C3780="","",$J3780-$K3780)</f>
        <v/>
      </c>
      <c r="M3780" t="str">
        <f>IF($C3780="","",IF($L3780&lt;=0,"Payé",IF($K3780=0,"Impayé","Partiel")))</f>
        <v/>
      </c>
    </row>
    <row r="3781" spans="1:13" ht="15">
      <c r="A3781" s="17"/>
      <c r="B3781" t="str">
        <f>IF($A3781="","",YEAR($A3781)*100+MONTH($A3781))</f>
        <v/>
      </c>
      <c r="D3781" t="str">
        <f>IF($C3781="","",VLOOKUP($C3781,Baux!$A:$K,2,FALSE))</f>
        <v/>
      </c>
      <c r="E3781" t="str">
        <f>IF($C3781="","",VLOOKUP(VLOOKUP($C3781,Baux!$A:$K,3,FALSE),Locataires!$A:$I,2,FALSE))</f>
        <v/>
      </c>
      <c r="F3781" t="str">
        <f>IF($C3781="","",VLOOKUP($C3781,Baux!$A:$K,8,FALSE))</f>
        <v/>
      </c>
      <c r="G3781" s="12" t="str">
        <f>IF(OR($A3781="",$F3781=""),"",DATE(YEAR($A3781),MONTH($A3781),$F3781))</f>
        <v/>
      </c>
      <c r="H3781" s="13" t="str">
        <f>IF($C3781="","",VLOOKUP($C3781,Baux!$A:$K,6,FALSE))</f>
        <v/>
      </c>
      <c r="I3781" s="13" t="str">
        <f>IF($C3781="","",VLOOKUP($C3781,Baux!$A:$K,7,FALSE))</f>
        <v/>
      </c>
      <c r="J3781" s="13" t="str">
        <f>IF($C3781="","",$H3781+$I3781)</f>
        <v/>
      </c>
      <c r="K3781" s="13" t="str">
        <f>IF($C3781="","",SUMIFS(Banque_Transactions!$E:$E,Banque_Transactions!$G:$G,$C3781&amp;"-"&amp;$B3781))</f>
        <v/>
      </c>
      <c r="L3781" s="13" t="str">
        <f>IF($C3781="","",$J3781-$K3781)</f>
        <v/>
      </c>
      <c r="M3781" t="str">
        <f>IF($C3781="","",IF($L3781&lt;=0,"Payé",IF($K3781=0,"Impayé","Partiel")))</f>
        <v/>
      </c>
    </row>
    <row r="3782" spans="1:13" ht="15">
      <c r="A3782" s="17"/>
      <c r="B3782" t="str">
        <f>IF($A3782="","",YEAR($A3782)*100+MONTH($A3782))</f>
        <v/>
      </c>
      <c r="D3782" t="str">
        <f>IF($C3782="","",VLOOKUP($C3782,Baux!$A:$K,2,FALSE))</f>
        <v/>
      </c>
      <c r="E3782" t="str">
        <f>IF($C3782="","",VLOOKUP(VLOOKUP($C3782,Baux!$A:$K,3,FALSE),Locataires!$A:$I,2,FALSE))</f>
        <v/>
      </c>
      <c r="F3782" t="str">
        <f>IF($C3782="","",VLOOKUP($C3782,Baux!$A:$K,8,FALSE))</f>
        <v/>
      </c>
      <c r="G3782" s="12" t="str">
        <f>IF(OR($A3782="",$F3782=""),"",DATE(YEAR($A3782),MONTH($A3782),$F3782))</f>
        <v/>
      </c>
      <c r="H3782" s="13" t="str">
        <f>IF($C3782="","",VLOOKUP($C3782,Baux!$A:$K,6,FALSE))</f>
        <v/>
      </c>
      <c r="I3782" s="13" t="str">
        <f>IF($C3782="","",VLOOKUP($C3782,Baux!$A:$K,7,FALSE))</f>
        <v/>
      </c>
      <c r="J3782" s="13" t="str">
        <f>IF($C3782="","",$H3782+$I3782)</f>
        <v/>
      </c>
      <c r="K3782" s="13" t="str">
        <f>IF($C3782="","",SUMIFS(Banque_Transactions!$E:$E,Banque_Transactions!$G:$G,$C3782&amp;"-"&amp;$B3782))</f>
        <v/>
      </c>
      <c r="L3782" s="13" t="str">
        <f>IF($C3782="","",$J3782-$K3782)</f>
        <v/>
      </c>
      <c r="M3782" t="str">
        <f>IF($C3782="","",IF($L3782&lt;=0,"Payé",IF($K3782=0,"Impayé","Partiel")))</f>
        <v/>
      </c>
    </row>
    <row r="3783" spans="1:13" ht="15">
      <c r="A3783" s="17"/>
      <c r="B3783" t="str">
        <f>IF($A3783="","",YEAR($A3783)*100+MONTH($A3783))</f>
        <v/>
      </c>
      <c r="D3783" t="str">
        <f>IF($C3783="","",VLOOKUP($C3783,Baux!$A:$K,2,FALSE))</f>
        <v/>
      </c>
      <c r="E3783" t="str">
        <f>IF($C3783="","",VLOOKUP(VLOOKUP($C3783,Baux!$A:$K,3,FALSE),Locataires!$A:$I,2,FALSE))</f>
        <v/>
      </c>
      <c r="F3783" t="str">
        <f>IF($C3783="","",VLOOKUP($C3783,Baux!$A:$K,8,FALSE))</f>
        <v/>
      </c>
      <c r="G3783" s="12" t="str">
        <f>IF(OR($A3783="",$F3783=""),"",DATE(YEAR($A3783),MONTH($A3783),$F3783))</f>
        <v/>
      </c>
      <c r="H3783" s="13" t="str">
        <f>IF($C3783="","",VLOOKUP($C3783,Baux!$A:$K,6,FALSE))</f>
        <v/>
      </c>
      <c r="I3783" s="13" t="str">
        <f>IF($C3783="","",VLOOKUP($C3783,Baux!$A:$K,7,FALSE))</f>
        <v/>
      </c>
      <c r="J3783" s="13" t="str">
        <f>IF($C3783="","",$H3783+$I3783)</f>
        <v/>
      </c>
      <c r="K3783" s="13" t="str">
        <f>IF($C3783="","",SUMIFS(Banque_Transactions!$E:$E,Banque_Transactions!$G:$G,$C3783&amp;"-"&amp;$B3783))</f>
        <v/>
      </c>
      <c r="L3783" s="13" t="str">
        <f>IF($C3783="","",$J3783-$K3783)</f>
        <v/>
      </c>
      <c r="M3783" t="str">
        <f>IF($C3783="","",IF($L3783&lt;=0,"Payé",IF($K3783=0,"Impayé","Partiel")))</f>
        <v/>
      </c>
    </row>
    <row r="3784" spans="1:13" ht="15">
      <c r="A3784" s="17"/>
      <c r="B3784" t="str">
        <f>IF($A3784="","",YEAR($A3784)*100+MONTH($A3784))</f>
        <v/>
      </c>
      <c r="D3784" t="str">
        <f>IF($C3784="","",VLOOKUP($C3784,Baux!$A:$K,2,FALSE))</f>
        <v/>
      </c>
      <c r="E3784" t="str">
        <f>IF($C3784="","",VLOOKUP(VLOOKUP($C3784,Baux!$A:$K,3,FALSE),Locataires!$A:$I,2,FALSE))</f>
        <v/>
      </c>
      <c r="F3784" t="str">
        <f>IF($C3784="","",VLOOKUP($C3784,Baux!$A:$K,8,FALSE))</f>
        <v/>
      </c>
      <c r="G3784" s="12" t="str">
        <f>IF(OR($A3784="",$F3784=""),"",DATE(YEAR($A3784),MONTH($A3784),$F3784))</f>
        <v/>
      </c>
      <c r="H3784" s="13" t="str">
        <f>IF($C3784="","",VLOOKUP($C3784,Baux!$A:$K,6,FALSE))</f>
        <v/>
      </c>
      <c r="I3784" s="13" t="str">
        <f>IF($C3784="","",VLOOKUP($C3784,Baux!$A:$K,7,FALSE))</f>
        <v/>
      </c>
      <c r="J3784" s="13" t="str">
        <f>IF($C3784="","",$H3784+$I3784)</f>
        <v/>
      </c>
      <c r="K3784" s="13" t="str">
        <f>IF($C3784="","",SUMIFS(Banque_Transactions!$E:$E,Banque_Transactions!$G:$G,$C3784&amp;"-"&amp;$B3784))</f>
        <v/>
      </c>
      <c r="L3784" s="13" t="str">
        <f>IF($C3784="","",$J3784-$K3784)</f>
        <v/>
      </c>
      <c r="M3784" t="str">
        <f>IF($C3784="","",IF($L3784&lt;=0,"Payé",IF($K3784=0,"Impayé","Partiel")))</f>
        <v/>
      </c>
    </row>
    <row r="3785" spans="1:13" ht="15">
      <c r="A3785" s="17"/>
      <c r="B3785" t="str">
        <f>IF($A3785="","",YEAR($A3785)*100+MONTH($A3785))</f>
        <v/>
      </c>
      <c r="D3785" t="str">
        <f>IF($C3785="","",VLOOKUP($C3785,Baux!$A:$K,2,FALSE))</f>
        <v/>
      </c>
      <c r="E3785" t="str">
        <f>IF($C3785="","",VLOOKUP(VLOOKUP($C3785,Baux!$A:$K,3,FALSE),Locataires!$A:$I,2,FALSE))</f>
        <v/>
      </c>
      <c r="F3785" t="str">
        <f>IF($C3785="","",VLOOKUP($C3785,Baux!$A:$K,8,FALSE))</f>
        <v/>
      </c>
      <c r="G3785" s="12" t="str">
        <f>IF(OR($A3785="",$F3785=""),"",DATE(YEAR($A3785),MONTH($A3785),$F3785))</f>
        <v/>
      </c>
      <c r="H3785" s="13" t="str">
        <f>IF($C3785="","",VLOOKUP($C3785,Baux!$A:$K,6,FALSE))</f>
        <v/>
      </c>
      <c r="I3785" s="13" t="str">
        <f>IF($C3785="","",VLOOKUP($C3785,Baux!$A:$K,7,FALSE))</f>
        <v/>
      </c>
      <c r="J3785" s="13" t="str">
        <f>IF($C3785="","",$H3785+$I3785)</f>
        <v/>
      </c>
      <c r="K3785" s="13" t="str">
        <f>IF($C3785="","",SUMIFS(Banque_Transactions!$E:$E,Banque_Transactions!$G:$G,$C3785&amp;"-"&amp;$B3785))</f>
        <v/>
      </c>
      <c r="L3785" s="13" t="str">
        <f>IF($C3785="","",$J3785-$K3785)</f>
        <v/>
      </c>
      <c r="M3785" t="str">
        <f>IF($C3785="","",IF($L3785&lt;=0,"Payé",IF($K3785=0,"Impayé","Partiel")))</f>
        <v/>
      </c>
    </row>
    <row r="3786" spans="1:13" ht="15">
      <c r="A3786" s="17"/>
      <c r="B3786" t="str">
        <f>IF($A3786="","",YEAR($A3786)*100+MONTH($A3786))</f>
        <v/>
      </c>
      <c r="D3786" t="str">
        <f>IF($C3786="","",VLOOKUP($C3786,Baux!$A:$K,2,FALSE))</f>
        <v/>
      </c>
      <c r="E3786" t="str">
        <f>IF($C3786="","",VLOOKUP(VLOOKUP($C3786,Baux!$A:$K,3,FALSE),Locataires!$A:$I,2,FALSE))</f>
        <v/>
      </c>
      <c r="F3786" t="str">
        <f>IF($C3786="","",VLOOKUP($C3786,Baux!$A:$K,8,FALSE))</f>
        <v/>
      </c>
      <c r="G3786" s="12" t="str">
        <f>IF(OR($A3786="",$F3786=""),"",DATE(YEAR($A3786),MONTH($A3786),$F3786))</f>
        <v/>
      </c>
      <c r="H3786" s="13" t="str">
        <f>IF($C3786="","",VLOOKUP($C3786,Baux!$A:$K,6,FALSE))</f>
        <v/>
      </c>
      <c r="I3786" s="13" t="str">
        <f>IF($C3786="","",VLOOKUP($C3786,Baux!$A:$K,7,FALSE))</f>
        <v/>
      </c>
      <c r="J3786" s="13" t="str">
        <f>IF($C3786="","",$H3786+$I3786)</f>
        <v/>
      </c>
      <c r="K3786" s="13" t="str">
        <f>IF($C3786="","",SUMIFS(Banque_Transactions!$E:$E,Banque_Transactions!$G:$G,$C3786&amp;"-"&amp;$B3786))</f>
        <v/>
      </c>
      <c r="L3786" s="13" t="str">
        <f>IF($C3786="","",$J3786-$K3786)</f>
        <v/>
      </c>
      <c r="M3786" t="str">
        <f>IF($C3786="","",IF($L3786&lt;=0,"Payé",IF($K3786=0,"Impayé","Partiel")))</f>
        <v/>
      </c>
    </row>
    <row r="3787" spans="1:13" ht="15">
      <c r="A3787" s="17"/>
      <c r="B3787" t="str">
        <f>IF($A3787="","",YEAR($A3787)*100+MONTH($A3787))</f>
        <v/>
      </c>
      <c r="D3787" t="str">
        <f>IF($C3787="","",VLOOKUP($C3787,Baux!$A:$K,2,FALSE))</f>
        <v/>
      </c>
      <c r="E3787" t="str">
        <f>IF($C3787="","",VLOOKUP(VLOOKUP($C3787,Baux!$A:$K,3,FALSE),Locataires!$A:$I,2,FALSE))</f>
        <v/>
      </c>
      <c r="F3787" t="str">
        <f>IF($C3787="","",VLOOKUP($C3787,Baux!$A:$K,8,FALSE))</f>
        <v/>
      </c>
      <c r="G3787" s="12" t="str">
        <f>IF(OR($A3787="",$F3787=""),"",DATE(YEAR($A3787),MONTH($A3787),$F3787))</f>
        <v/>
      </c>
      <c r="H3787" s="13" t="str">
        <f>IF($C3787="","",VLOOKUP($C3787,Baux!$A:$K,6,FALSE))</f>
        <v/>
      </c>
      <c r="I3787" s="13" t="str">
        <f>IF($C3787="","",VLOOKUP($C3787,Baux!$A:$K,7,FALSE))</f>
        <v/>
      </c>
      <c r="J3787" s="13" t="str">
        <f>IF($C3787="","",$H3787+$I3787)</f>
        <v/>
      </c>
      <c r="K3787" s="13" t="str">
        <f>IF($C3787="","",SUMIFS(Banque_Transactions!$E:$E,Banque_Transactions!$G:$G,$C3787&amp;"-"&amp;$B3787))</f>
        <v/>
      </c>
      <c r="L3787" s="13" t="str">
        <f>IF($C3787="","",$J3787-$K3787)</f>
        <v/>
      </c>
      <c r="M3787" t="str">
        <f>IF($C3787="","",IF($L3787&lt;=0,"Payé",IF($K3787=0,"Impayé","Partiel")))</f>
        <v/>
      </c>
    </row>
    <row r="3788" spans="1:13" ht="15">
      <c r="A3788" s="17"/>
      <c r="B3788" t="str">
        <f>IF($A3788="","",YEAR($A3788)*100+MONTH($A3788))</f>
        <v/>
      </c>
      <c r="D3788" t="str">
        <f>IF($C3788="","",VLOOKUP($C3788,Baux!$A:$K,2,FALSE))</f>
        <v/>
      </c>
      <c r="E3788" t="str">
        <f>IF($C3788="","",VLOOKUP(VLOOKUP($C3788,Baux!$A:$K,3,FALSE),Locataires!$A:$I,2,FALSE))</f>
        <v/>
      </c>
      <c r="F3788" t="str">
        <f>IF($C3788="","",VLOOKUP($C3788,Baux!$A:$K,8,FALSE))</f>
        <v/>
      </c>
      <c r="G3788" s="12" t="str">
        <f>IF(OR($A3788="",$F3788=""),"",DATE(YEAR($A3788),MONTH($A3788),$F3788))</f>
        <v/>
      </c>
      <c r="H3788" s="13" t="str">
        <f>IF($C3788="","",VLOOKUP($C3788,Baux!$A:$K,6,FALSE))</f>
        <v/>
      </c>
      <c r="I3788" s="13" t="str">
        <f>IF($C3788="","",VLOOKUP($C3788,Baux!$A:$K,7,FALSE))</f>
        <v/>
      </c>
      <c r="J3788" s="13" t="str">
        <f>IF($C3788="","",$H3788+$I3788)</f>
        <v/>
      </c>
      <c r="K3788" s="13" t="str">
        <f>IF($C3788="","",SUMIFS(Banque_Transactions!$E:$E,Banque_Transactions!$G:$G,$C3788&amp;"-"&amp;$B3788))</f>
        <v/>
      </c>
      <c r="L3788" s="13" t="str">
        <f>IF($C3788="","",$J3788-$K3788)</f>
        <v/>
      </c>
      <c r="M3788" t="str">
        <f>IF($C3788="","",IF($L3788&lt;=0,"Payé",IF($K3788=0,"Impayé","Partiel")))</f>
        <v/>
      </c>
    </row>
    <row r="3789" spans="1:13" ht="15">
      <c r="A3789" s="17"/>
      <c r="B3789" t="str">
        <f>IF($A3789="","",YEAR($A3789)*100+MONTH($A3789))</f>
        <v/>
      </c>
      <c r="D3789" t="str">
        <f>IF($C3789="","",VLOOKUP($C3789,Baux!$A:$K,2,FALSE))</f>
        <v/>
      </c>
      <c r="E3789" t="str">
        <f>IF($C3789="","",VLOOKUP(VLOOKUP($C3789,Baux!$A:$K,3,FALSE),Locataires!$A:$I,2,FALSE))</f>
        <v/>
      </c>
      <c r="F3789" t="str">
        <f>IF($C3789="","",VLOOKUP($C3789,Baux!$A:$K,8,FALSE))</f>
        <v/>
      </c>
      <c r="G3789" s="12" t="str">
        <f>IF(OR($A3789="",$F3789=""),"",DATE(YEAR($A3789),MONTH($A3789),$F3789))</f>
        <v/>
      </c>
      <c r="H3789" s="13" t="str">
        <f>IF($C3789="","",VLOOKUP($C3789,Baux!$A:$K,6,FALSE))</f>
        <v/>
      </c>
      <c r="I3789" s="13" t="str">
        <f>IF($C3789="","",VLOOKUP($C3789,Baux!$A:$K,7,FALSE))</f>
        <v/>
      </c>
      <c r="J3789" s="13" t="str">
        <f>IF($C3789="","",$H3789+$I3789)</f>
        <v/>
      </c>
      <c r="K3789" s="13" t="str">
        <f>IF($C3789="","",SUMIFS(Banque_Transactions!$E:$E,Banque_Transactions!$G:$G,$C3789&amp;"-"&amp;$B3789))</f>
        <v/>
      </c>
      <c r="L3789" s="13" t="str">
        <f>IF($C3789="","",$J3789-$K3789)</f>
        <v/>
      </c>
      <c r="M3789" t="str">
        <f>IF($C3789="","",IF($L3789&lt;=0,"Payé",IF($K3789=0,"Impayé","Partiel")))</f>
        <v/>
      </c>
    </row>
    <row r="3790" spans="1:13" ht="15">
      <c r="A3790" s="17"/>
      <c r="B3790" t="str">
        <f>IF($A3790="","",YEAR($A3790)*100+MONTH($A3790))</f>
        <v/>
      </c>
      <c r="D3790" t="str">
        <f>IF($C3790="","",VLOOKUP($C3790,Baux!$A:$K,2,FALSE))</f>
        <v/>
      </c>
      <c r="E3790" t="str">
        <f>IF($C3790="","",VLOOKUP(VLOOKUP($C3790,Baux!$A:$K,3,FALSE),Locataires!$A:$I,2,FALSE))</f>
        <v/>
      </c>
      <c r="F3790" t="str">
        <f>IF($C3790="","",VLOOKUP($C3790,Baux!$A:$K,8,FALSE))</f>
        <v/>
      </c>
      <c r="G3790" s="12" t="str">
        <f>IF(OR($A3790="",$F3790=""),"",DATE(YEAR($A3790),MONTH($A3790),$F3790))</f>
        <v/>
      </c>
      <c r="H3790" s="13" t="str">
        <f>IF($C3790="","",VLOOKUP($C3790,Baux!$A:$K,6,FALSE))</f>
        <v/>
      </c>
      <c r="I3790" s="13" t="str">
        <f>IF($C3790="","",VLOOKUP($C3790,Baux!$A:$K,7,FALSE))</f>
        <v/>
      </c>
      <c r="J3790" s="13" t="str">
        <f>IF($C3790="","",$H3790+$I3790)</f>
        <v/>
      </c>
      <c r="K3790" s="13" t="str">
        <f>IF($C3790="","",SUMIFS(Banque_Transactions!$E:$E,Banque_Transactions!$G:$G,$C3790&amp;"-"&amp;$B3790))</f>
        <v/>
      </c>
      <c r="L3790" s="13" t="str">
        <f>IF($C3790="","",$J3790-$K3790)</f>
        <v/>
      </c>
      <c r="M3790" t="str">
        <f>IF($C3790="","",IF($L3790&lt;=0,"Payé",IF($K3790=0,"Impayé","Partiel")))</f>
        <v/>
      </c>
    </row>
    <row r="3791" spans="1:13" ht="15">
      <c r="A3791" s="17"/>
      <c r="B3791" t="str">
        <f>IF($A3791="","",YEAR($A3791)*100+MONTH($A3791))</f>
        <v/>
      </c>
      <c r="D3791" t="str">
        <f>IF($C3791="","",VLOOKUP($C3791,Baux!$A:$K,2,FALSE))</f>
        <v/>
      </c>
      <c r="E3791" t="str">
        <f>IF($C3791="","",VLOOKUP(VLOOKUP($C3791,Baux!$A:$K,3,FALSE),Locataires!$A:$I,2,FALSE))</f>
        <v/>
      </c>
      <c r="F3791" t="str">
        <f>IF($C3791="","",VLOOKUP($C3791,Baux!$A:$K,8,FALSE))</f>
        <v/>
      </c>
      <c r="G3791" s="12" t="str">
        <f>IF(OR($A3791="",$F3791=""),"",DATE(YEAR($A3791),MONTH($A3791),$F3791))</f>
        <v/>
      </c>
      <c r="H3791" s="13" t="str">
        <f>IF($C3791="","",VLOOKUP($C3791,Baux!$A:$K,6,FALSE))</f>
        <v/>
      </c>
      <c r="I3791" s="13" t="str">
        <f>IF($C3791="","",VLOOKUP($C3791,Baux!$A:$K,7,FALSE))</f>
        <v/>
      </c>
      <c r="J3791" s="13" t="str">
        <f>IF($C3791="","",$H3791+$I3791)</f>
        <v/>
      </c>
      <c r="K3791" s="13" t="str">
        <f>IF($C3791="","",SUMIFS(Banque_Transactions!$E:$E,Banque_Transactions!$G:$G,$C3791&amp;"-"&amp;$B3791))</f>
        <v/>
      </c>
      <c r="L3791" s="13" t="str">
        <f>IF($C3791="","",$J3791-$K3791)</f>
        <v/>
      </c>
      <c r="M3791" t="str">
        <f>IF($C3791="","",IF($L3791&lt;=0,"Payé",IF($K3791=0,"Impayé","Partiel")))</f>
        <v/>
      </c>
    </row>
    <row r="3792" spans="1:13" ht="15">
      <c r="A3792" s="17"/>
      <c r="B3792" t="str">
        <f>IF($A3792="","",YEAR($A3792)*100+MONTH($A3792))</f>
        <v/>
      </c>
      <c r="D3792" t="str">
        <f>IF($C3792="","",VLOOKUP($C3792,Baux!$A:$K,2,FALSE))</f>
        <v/>
      </c>
      <c r="E3792" t="str">
        <f>IF($C3792="","",VLOOKUP(VLOOKUP($C3792,Baux!$A:$K,3,FALSE),Locataires!$A:$I,2,FALSE))</f>
        <v/>
      </c>
      <c r="F3792" t="str">
        <f>IF($C3792="","",VLOOKUP($C3792,Baux!$A:$K,8,FALSE))</f>
        <v/>
      </c>
      <c r="G3792" s="12" t="str">
        <f>IF(OR($A3792="",$F3792=""),"",DATE(YEAR($A3792),MONTH($A3792),$F3792))</f>
        <v/>
      </c>
      <c r="H3792" s="13" t="str">
        <f>IF($C3792="","",VLOOKUP($C3792,Baux!$A:$K,6,FALSE))</f>
        <v/>
      </c>
      <c r="I3792" s="13" t="str">
        <f>IF($C3792="","",VLOOKUP($C3792,Baux!$A:$K,7,FALSE))</f>
        <v/>
      </c>
      <c r="J3792" s="13" t="str">
        <f>IF($C3792="","",$H3792+$I3792)</f>
        <v/>
      </c>
      <c r="K3792" s="13" t="str">
        <f>IF($C3792="","",SUMIFS(Banque_Transactions!$E:$E,Banque_Transactions!$G:$G,$C3792&amp;"-"&amp;$B3792))</f>
        <v/>
      </c>
      <c r="L3792" s="13" t="str">
        <f>IF($C3792="","",$J3792-$K3792)</f>
        <v/>
      </c>
      <c r="M3792" t="str">
        <f>IF($C3792="","",IF($L3792&lt;=0,"Payé",IF($K3792=0,"Impayé","Partiel")))</f>
        <v/>
      </c>
    </row>
    <row r="3793" spans="1:13" ht="15">
      <c r="A3793" s="17"/>
      <c r="B3793" t="str">
        <f>IF($A3793="","",YEAR($A3793)*100+MONTH($A3793))</f>
        <v/>
      </c>
      <c r="D3793" t="str">
        <f>IF($C3793="","",VLOOKUP($C3793,Baux!$A:$K,2,FALSE))</f>
        <v/>
      </c>
      <c r="E3793" t="str">
        <f>IF($C3793="","",VLOOKUP(VLOOKUP($C3793,Baux!$A:$K,3,FALSE),Locataires!$A:$I,2,FALSE))</f>
        <v/>
      </c>
      <c r="F3793" t="str">
        <f>IF($C3793="","",VLOOKUP($C3793,Baux!$A:$K,8,FALSE))</f>
        <v/>
      </c>
      <c r="G3793" s="12" t="str">
        <f>IF(OR($A3793="",$F3793=""),"",DATE(YEAR($A3793),MONTH($A3793),$F3793))</f>
        <v/>
      </c>
      <c r="H3793" s="13" t="str">
        <f>IF($C3793="","",VLOOKUP($C3793,Baux!$A:$K,6,FALSE))</f>
        <v/>
      </c>
      <c r="I3793" s="13" t="str">
        <f>IF($C3793="","",VLOOKUP($C3793,Baux!$A:$K,7,FALSE))</f>
        <v/>
      </c>
      <c r="J3793" s="13" t="str">
        <f>IF($C3793="","",$H3793+$I3793)</f>
        <v/>
      </c>
      <c r="K3793" s="13" t="str">
        <f>IF($C3793="","",SUMIFS(Banque_Transactions!$E:$E,Banque_Transactions!$G:$G,$C3793&amp;"-"&amp;$B3793))</f>
        <v/>
      </c>
      <c r="L3793" s="13" t="str">
        <f>IF($C3793="","",$J3793-$K3793)</f>
        <v/>
      </c>
      <c r="M3793" t="str">
        <f>IF($C3793="","",IF($L3793&lt;=0,"Payé",IF($K3793=0,"Impayé","Partiel")))</f>
        <v/>
      </c>
    </row>
    <row r="3794" spans="1:13" ht="15">
      <c r="A3794" s="17"/>
      <c r="B3794" t="str">
        <f>IF($A3794="","",YEAR($A3794)*100+MONTH($A3794))</f>
        <v/>
      </c>
      <c r="D3794" t="str">
        <f>IF($C3794="","",VLOOKUP($C3794,Baux!$A:$K,2,FALSE))</f>
        <v/>
      </c>
      <c r="E3794" t="str">
        <f>IF($C3794="","",VLOOKUP(VLOOKUP($C3794,Baux!$A:$K,3,FALSE),Locataires!$A:$I,2,FALSE))</f>
        <v/>
      </c>
      <c r="F3794" t="str">
        <f>IF($C3794="","",VLOOKUP($C3794,Baux!$A:$K,8,FALSE))</f>
        <v/>
      </c>
      <c r="G3794" s="12" t="str">
        <f>IF(OR($A3794="",$F3794=""),"",DATE(YEAR($A3794),MONTH($A3794),$F3794))</f>
        <v/>
      </c>
      <c r="H3794" s="13" t="str">
        <f>IF($C3794="","",VLOOKUP($C3794,Baux!$A:$K,6,FALSE))</f>
        <v/>
      </c>
      <c r="I3794" s="13" t="str">
        <f>IF($C3794="","",VLOOKUP($C3794,Baux!$A:$K,7,FALSE))</f>
        <v/>
      </c>
      <c r="J3794" s="13" t="str">
        <f>IF($C3794="","",$H3794+$I3794)</f>
        <v/>
      </c>
      <c r="K3794" s="13" t="str">
        <f>IF($C3794="","",SUMIFS(Banque_Transactions!$E:$E,Banque_Transactions!$G:$G,$C3794&amp;"-"&amp;$B3794))</f>
        <v/>
      </c>
      <c r="L3794" s="13" t="str">
        <f>IF($C3794="","",$J3794-$K3794)</f>
        <v/>
      </c>
      <c r="M3794" t="str">
        <f>IF($C3794="","",IF($L3794&lt;=0,"Payé",IF($K3794=0,"Impayé","Partiel")))</f>
        <v/>
      </c>
    </row>
    <row r="3795" spans="1:13" ht="15">
      <c r="A3795" s="17"/>
      <c r="B3795" t="str">
        <f>IF($A3795="","",YEAR($A3795)*100+MONTH($A3795))</f>
        <v/>
      </c>
      <c r="D3795" t="str">
        <f>IF($C3795="","",VLOOKUP($C3795,Baux!$A:$K,2,FALSE))</f>
        <v/>
      </c>
      <c r="E3795" t="str">
        <f>IF($C3795="","",VLOOKUP(VLOOKUP($C3795,Baux!$A:$K,3,FALSE),Locataires!$A:$I,2,FALSE))</f>
        <v/>
      </c>
      <c r="F3795" t="str">
        <f>IF($C3795="","",VLOOKUP($C3795,Baux!$A:$K,8,FALSE))</f>
        <v/>
      </c>
      <c r="G3795" s="12" t="str">
        <f>IF(OR($A3795="",$F3795=""),"",DATE(YEAR($A3795),MONTH($A3795),$F3795))</f>
        <v/>
      </c>
      <c r="H3795" s="13" t="str">
        <f>IF($C3795="","",VLOOKUP($C3795,Baux!$A:$K,6,FALSE))</f>
        <v/>
      </c>
      <c r="I3795" s="13" t="str">
        <f>IF($C3795="","",VLOOKUP($C3795,Baux!$A:$K,7,FALSE))</f>
        <v/>
      </c>
      <c r="J3795" s="13" t="str">
        <f>IF($C3795="","",$H3795+$I3795)</f>
        <v/>
      </c>
      <c r="K3795" s="13" t="str">
        <f>IF($C3795="","",SUMIFS(Banque_Transactions!$E:$E,Banque_Transactions!$G:$G,$C3795&amp;"-"&amp;$B3795))</f>
        <v/>
      </c>
      <c r="L3795" s="13" t="str">
        <f>IF($C3795="","",$J3795-$K3795)</f>
        <v/>
      </c>
      <c r="M3795" t="str">
        <f>IF($C3795="","",IF($L3795&lt;=0,"Payé",IF($K3795=0,"Impayé","Partiel")))</f>
        <v/>
      </c>
    </row>
    <row r="3796" spans="1:13" ht="15">
      <c r="A3796" s="17"/>
      <c r="B3796" t="str">
        <f>IF($A3796="","",YEAR($A3796)*100+MONTH($A3796))</f>
        <v/>
      </c>
      <c r="D3796" t="str">
        <f>IF($C3796="","",VLOOKUP($C3796,Baux!$A:$K,2,FALSE))</f>
        <v/>
      </c>
      <c r="E3796" t="str">
        <f>IF($C3796="","",VLOOKUP(VLOOKUP($C3796,Baux!$A:$K,3,FALSE),Locataires!$A:$I,2,FALSE))</f>
        <v/>
      </c>
      <c r="F3796" t="str">
        <f>IF($C3796="","",VLOOKUP($C3796,Baux!$A:$K,8,FALSE))</f>
        <v/>
      </c>
      <c r="G3796" s="12" t="str">
        <f>IF(OR($A3796="",$F3796=""),"",DATE(YEAR($A3796),MONTH($A3796),$F3796))</f>
        <v/>
      </c>
      <c r="H3796" s="13" t="str">
        <f>IF($C3796="","",VLOOKUP($C3796,Baux!$A:$K,6,FALSE))</f>
        <v/>
      </c>
      <c r="I3796" s="13" t="str">
        <f>IF($C3796="","",VLOOKUP($C3796,Baux!$A:$K,7,FALSE))</f>
        <v/>
      </c>
      <c r="J3796" s="13" t="str">
        <f>IF($C3796="","",$H3796+$I3796)</f>
        <v/>
      </c>
      <c r="K3796" s="13" t="str">
        <f>IF($C3796="","",SUMIFS(Banque_Transactions!$E:$E,Banque_Transactions!$G:$G,$C3796&amp;"-"&amp;$B3796))</f>
        <v/>
      </c>
      <c r="L3796" s="13" t="str">
        <f>IF($C3796="","",$J3796-$K3796)</f>
        <v/>
      </c>
      <c r="M3796" t="str">
        <f>IF($C3796="","",IF($L3796&lt;=0,"Payé",IF($K3796=0,"Impayé","Partiel")))</f>
        <v/>
      </c>
    </row>
    <row r="3797" spans="1:13" ht="15">
      <c r="A3797" s="17"/>
      <c r="B3797" t="str">
        <f>IF($A3797="","",YEAR($A3797)*100+MONTH($A3797))</f>
        <v/>
      </c>
      <c r="D3797" t="str">
        <f>IF($C3797="","",VLOOKUP($C3797,Baux!$A:$K,2,FALSE))</f>
        <v/>
      </c>
      <c r="E3797" t="str">
        <f>IF($C3797="","",VLOOKUP(VLOOKUP($C3797,Baux!$A:$K,3,FALSE),Locataires!$A:$I,2,FALSE))</f>
        <v/>
      </c>
      <c r="F3797" t="str">
        <f>IF($C3797="","",VLOOKUP($C3797,Baux!$A:$K,8,FALSE))</f>
        <v/>
      </c>
      <c r="G3797" s="12" t="str">
        <f>IF(OR($A3797="",$F3797=""),"",DATE(YEAR($A3797),MONTH($A3797),$F3797))</f>
        <v/>
      </c>
      <c r="H3797" s="13" t="str">
        <f>IF($C3797="","",VLOOKUP($C3797,Baux!$A:$K,6,FALSE))</f>
        <v/>
      </c>
      <c r="I3797" s="13" t="str">
        <f>IF($C3797="","",VLOOKUP($C3797,Baux!$A:$K,7,FALSE))</f>
        <v/>
      </c>
      <c r="J3797" s="13" t="str">
        <f>IF($C3797="","",$H3797+$I3797)</f>
        <v/>
      </c>
      <c r="K3797" s="13" t="str">
        <f>IF($C3797="","",SUMIFS(Banque_Transactions!$E:$E,Banque_Transactions!$G:$G,$C3797&amp;"-"&amp;$B3797))</f>
        <v/>
      </c>
      <c r="L3797" s="13" t="str">
        <f>IF($C3797="","",$J3797-$K3797)</f>
        <v/>
      </c>
      <c r="M3797" t="str">
        <f>IF($C3797="","",IF($L3797&lt;=0,"Payé",IF($K3797=0,"Impayé","Partiel")))</f>
        <v/>
      </c>
    </row>
    <row r="3798" spans="1:13" ht="15">
      <c r="A3798" s="17"/>
      <c r="B3798" t="str">
        <f>IF($A3798="","",YEAR($A3798)*100+MONTH($A3798))</f>
        <v/>
      </c>
      <c r="D3798" t="str">
        <f>IF($C3798="","",VLOOKUP($C3798,Baux!$A:$K,2,FALSE))</f>
        <v/>
      </c>
      <c r="E3798" t="str">
        <f>IF($C3798="","",VLOOKUP(VLOOKUP($C3798,Baux!$A:$K,3,FALSE),Locataires!$A:$I,2,FALSE))</f>
        <v/>
      </c>
      <c r="F3798" t="str">
        <f>IF($C3798="","",VLOOKUP($C3798,Baux!$A:$K,8,FALSE))</f>
        <v/>
      </c>
      <c r="G3798" s="12" t="str">
        <f>IF(OR($A3798="",$F3798=""),"",DATE(YEAR($A3798),MONTH($A3798),$F3798))</f>
        <v/>
      </c>
      <c r="H3798" s="13" t="str">
        <f>IF($C3798="","",VLOOKUP($C3798,Baux!$A:$K,6,FALSE))</f>
        <v/>
      </c>
      <c r="I3798" s="13" t="str">
        <f>IF($C3798="","",VLOOKUP($C3798,Baux!$A:$K,7,FALSE))</f>
        <v/>
      </c>
      <c r="J3798" s="13" t="str">
        <f>IF($C3798="","",$H3798+$I3798)</f>
        <v/>
      </c>
      <c r="K3798" s="13" t="str">
        <f>IF($C3798="","",SUMIFS(Banque_Transactions!$E:$E,Banque_Transactions!$G:$G,$C3798&amp;"-"&amp;$B3798))</f>
        <v/>
      </c>
      <c r="L3798" s="13" t="str">
        <f>IF($C3798="","",$J3798-$K3798)</f>
        <v/>
      </c>
      <c r="M3798" t="str">
        <f>IF($C3798="","",IF($L3798&lt;=0,"Payé",IF($K3798=0,"Impayé","Partiel")))</f>
        <v/>
      </c>
    </row>
    <row r="3799" spans="1:13" ht="15">
      <c r="A3799" s="17"/>
      <c r="B3799" t="str">
        <f>IF($A3799="","",YEAR($A3799)*100+MONTH($A3799))</f>
        <v/>
      </c>
      <c r="D3799" t="str">
        <f>IF($C3799="","",VLOOKUP($C3799,Baux!$A:$K,2,FALSE))</f>
        <v/>
      </c>
      <c r="E3799" t="str">
        <f>IF($C3799="","",VLOOKUP(VLOOKUP($C3799,Baux!$A:$K,3,FALSE),Locataires!$A:$I,2,FALSE))</f>
        <v/>
      </c>
      <c r="F3799" t="str">
        <f>IF($C3799="","",VLOOKUP($C3799,Baux!$A:$K,8,FALSE))</f>
        <v/>
      </c>
      <c r="G3799" s="12" t="str">
        <f>IF(OR($A3799="",$F3799=""),"",DATE(YEAR($A3799),MONTH($A3799),$F3799))</f>
        <v/>
      </c>
      <c r="H3799" s="13" t="str">
        <f>IF($C3799="","",VLOOKUP($C3799,Baux!$A:$K,6,FALSE))</f>
        <v/>
      </c>
      <c r="I3799" s="13" t="str">
        <f>IF($C3799="","",VLOOKUP($C3799,Baux!$A:$K,7,FALSE))</f>
        <v/>
      </c>
      <c r="J3799" s="13" t="str">
        <f>IF($C3799="","",$H3799+$I3799)</f>
        <v/>
      </c>
      <c r="K3799" s="13" t="str">
        <f>IF($C3799="","",SUMIFS(Banque_Transactions!$E:$E,Banque_Transactions!$G:$G,$C3799&amp;"-"&amp;$B3799))</f>
        <v/>
      </c>
      <c r="L3799" s="13" t="str">
        <f>IF($C3799="","",$J3799-$K3799)</f>
        <v/>
      </c>
      <c r="M3799" t="str">
        <f>IF($C3799="","",IF($L3799&lt;=0,"Payé",IF($K3799=0,"Impayé","Partiel")))</f>
        <v/>
      </c>
    </row>
    <row r="3800" spans="1:13" ht="15">
      <c r="A3800" s="17"/>
      <c r="B3800" t="str">
        <f>IF($A3800="","",YEAR($A3800)*100+MONTH($A3800))</f>
        <v/>
      </c>
      <c r="D3800" t="str">
        <f>IF($C3800="","",VLOOKUP($C3800,Baux!$A:$K,2,FALSE))</f>
        <v/>
      </c>
      <c r="E3800" t="str">
        <f>IF($C3800="","",VLOOKUP(VLOOKUP($C3800,Baux!$A:$K,3,FALSE),Locataires!$A:$I,2,FALSE))</f>
        <v/>
      </c>
      <c r="F3800" t="str">
        <f>IF($C3800="","",VLOOKUP($C3800,Baux!$A:$K,8,FALSE))</f>
        <v/>
      </c>
      <c r="G3800" s="12" t="str">
        <f>IF(OR($A3800="",$F3800=""),"",DATE(YEAR($A3800),MONTH($A3800),$F3800))</f>
        <v/>
      </c>
      <c r="H3800" s="13" t="str">
        <f>IF($C3800="","",VLOOKUP($C3800,Baux!$A:$K,6,FALSE))</f>
        <v/>
      </c>
      <c r="I3800" s="13" t="str">
        <f>IF($C3800="","",VLOOKUP($C3800,Baux!$A:$K,7,FALSE))</f>
        <v/>
      </c>
      <c r="J3800" s="13" t="str">
        <f>IF($C3800="","",$H3800+$I3800)</f>
        <v/>
      </c>
      <c r="K3800" s="13" t="str">
        <f>IF($C3800="","",SUMIFS(Banque_Transactions!$E:$E,Banque_Transactions!$G:$G,$C3800&amp;"-"&amp;$B3800))</f>
        <v/>
      </c>
      <c r="L3800" s="13" t="str">
        <f>IF($C3800="","",$J3800-$K3800)</f>
        <v/>
      </c>
      <c r="M3800" t="str">
        <f>IF($C3800="","",IF($L3800&lt;=0,"Payé",IF($K3800=0,"Impayé","Partiel")))</f>
        <v/>
      </c>
    </row>
    <row r="3801" spans="1:13" ht="15">
      <c r="A3801" s="17"/>
      <c r="B3801" t="str">
        <f>IF($A3801="","",YEAR($A3801)*100+MONTH($A3801))</f>
        <v/>
      </c>
      <c r="D3801" t="str">
        <f>IF($C3801="","",VLOOKUP($C3801,Baux!$A:$K,2,FALSE))</f>
        <v/>
      </c>
      <c r="E3801" t="str">
        <f>IF($C3801="","",VLOOKUP(VLOOKUP($C3801,Baux!$A:$K,3,FALSE),Locataires!$A:$I,2,FALSE))</f>
        <v/>
      </c>
      <c r="F3801" t="str">
        <f>IF($C3801="","",VLOOKUP($C3801,Baux!$A:$K,8,FALSE))</f>
        <v/>
      </c>
      <c r="G3801" s="12" t="str">
        <f>IF(OR($A3801="",$F3801=""),"",DATE(YEAR($A3801),MONTH($A3801),$F3801))</f>
        <v/>
      </c>
      <c r="H3801" s="13" t="str">
        <f>IF($C3801="","",VLOOKUP($C3801,Baux!$A:$K,6,FALSE))</f>
        <v/>
      </c>
      <c r="I3801" s="13" t="str">
        <f>IF($C3801="","",VLOOKUP($C3801,Baux!$A:$K,7,FALSE))</f>
        <v/>
      </c>
      <c r="J3801" s="13" t="str">
        <f>IF($C3801="","",$H3801+$I3801)</f>
        <v/>
      </c>
      <c r="K3801" s="13" t="str">
        <f>IF($C3801="","",SUMIFS(Banque_Transactions!$E:$E,Banque_Transactions!$G:$G,$C3801&amp;"-"&amp;$B3801))</f>
        <v/>
      </c>
      <c r="L3801" s="13" t="str">
        <f>IF($C3801="","",$J3801-$K3801)</f>
        <v/>
      </c>
      <c r="M3801" t="str">
        <f>IF($C3801="","",IF($L3801&lt;=0,"Payé",IF($K3801=0,"Impayé","Partiel")))</f>
        <v/>
      </c>
    </row>
    <row r="3802" spans="1:13" ht="15">
      <c r="A3802" s="17"/>
      <c r="B3802" t="str">
        <f>IF($A3802="","",YEAR($A3802)*100+MONTH($A3802))</f>
        <v/>
      </c>
      <c r="D3802" t="str">
        <f>IF($C3802="","",VLOOKUP($C3802,Baux!$A:$K,2,FALSE))</f>
        <v/>
      </c>
      <c r="E3802" t="str">
        <f>IF($C3802="","",VLOOKUP(VLOOKUP($C3802,Baux!$A:$K,3,FALSE),Locataires!$A:$I,2,FALSE))</f>
        <v/>
      </c>
      <c r="F3802" t="str">
        <f>IF($C3802="","",VLOOKUP($C3802,Baux!$A:$K,8,FALSE))</f>
        <v/>
      </c>
      <c r="G3802" s="12" t="str">
        <f>IF(OR($A3802="",$F3802=""),"",DATE(YEAR($A3802),MONTH($A3802),$F3802))</f>
        <v/>
      </c>
      <c r="H3802" s="13" t="str">
        <f>IF($C3802="","",VLOOKUP($C3802,Baux!$A:$K,6,FALSE))</f>
        <v/>
      </c>
      <c r="I3802" s="13" t="str">
        <f>IF($C3802="","",VLOOKUP($C3802,Baux!$A:$K,7,FALSE))</f>
        <v/>
      </c>
      <c r="J3802" s="13" t="str">
        <f>IF($C3802="","",$H3802+$I3802)</f>
        <v/>
      </c>
      <c r="K3802" s="13" t="str">
        <f>IF($C3802="","",SUMIFS(Banque_Transactions!$E:$E,Banque_Transactions!$G:$G,$C3802&amp;"-"&amp;$B3802))</f>
        <v/>
      </c>
      <c r="L3802" s="13" t="str">
        <f>IF($C3802="","",$J3802-$K3802)</f>
        <v/>
      </c>
      <c r="M3802" t="str">
        <f>IF($C3802="","",IF($L3802&lt;=0,"Payé",IF($K3802=0,"Impayé","Partiel")))</f>
        <v/>
      </c>
    </row>
    <row r="3803" spans="1:13" ht="15">
      <c r="A3803" s="17"/>
      <c r="B3803" t="str">
        <f>IF($A3803="","",YEAR($A3803)*100+MONTH($A3803))</f>
        <v/>
      </c>
      <c r="D3803" t="str">
        <f>IF($C3803="","",VLOOKUP($C3803,Baux!$A:$K,2,FALSE))</f>
        <v/>
      </c>
      <c r="E3803" t="str">
        <f>IF($C3803="","",VLOOKUP(VLOOKUP($C3803,Baux!$A:$K,3,FALSE),Locataires!$A:$I,2,FALSE))</f>
        <v/>
      </c>
      <c r="F3803" t="str">
        <f>IF($C3803="","",VLOOKUP($C3803,Baux!$A:$K,8,FALSE))</f>
        <v/>
      </c>
      <c r="G3803" s="12" t="str">
        <f>IF(OR($A3803="",$F3803=""),"",DATE(YEAR($A3803),MONTH($A3803),$F3803))</f>
        <v/>
      </c>
      <c r="H3803" s="13" t="str">
        <f>IF($C3803="","",VLOOKUP($C3803,Baux!$A:$K,6,FALSE))</f>
        <v/>
      </c>
      <c r="I3803" s="13" t="str">
        <f>IF($C3803="","",VLOOKUP($C3803,Baux!$A:$K,7,FALSE))</f>
        <v/>
      </c>
      <c r="J3803" s="13" t="str">
        <f>IF($C3803="","",$H3803+$I3803)</f>
        <v/>
      </c>
      <c r="K3803" s="13" t="str">
        <f>IF($C3803="","",SUMIFS(Banque_Transactions!$E:$E,Banque_Transactions!$G:$G,$C3803&amp;"-"&amp;$B3803))</f>
        <v/>
      </c>
      <c r="L3803" s="13" t="str">
        <f>IF($C3803="","",$J3803-$K3803)</f>
        <v/>
      </c>
      <c r="M3803" t="str">
        <f>IF($C3803="","",IF($L3803&lt;=0,"Payé",IF($K3803=0,"Impayé","Partiel")))</f>
        <v/>
      </c>
    </row>
    <row r="3804" spans="1:13" ht="15">
      <c r="A3804" s="17"/>
      <c r="B3804" t="str">
        <f>IF($A3804="","",YEAR($A3804)*100+MONTH($A3804))</f>
        <v/>
      </c>
      <c r="D3804" t="str">
        <f>IF($C3804="","",VLOOKUP($C3804,Baux!$A:$K,2,FALSE))</f>
        <v/>
      </c>
      <c r="E3804" t="str">
        <f>IF($C3804="","",VLOOKUP(VLOOKUP($C3804,Baux!$A:$K,3,FALSE),Locataires!$A:$I,2,FALSE))</f>
        <v/>
      </c>
      <c r="F3804" t="str">
        <f>IF($C3804="","",VLOOKUP($C3804,Baux!$A:$K,8,FALSE))</f>
        <v/>
      </c>
      <c r="G3804" s="12" t="str">
        <f>IF(OR($A3804="",$F3804=""),"",DATE(YEAR($A3804),MONTH($A3804),$F3804))</f>
        <v/>
      </c>
      <c r="H3804" s="13" t="str">
        <f>IF($C3804="","",VLOOKUP($C3804,Baux!$A:$K,6,FALSE))</f>
        <v/>
      </c>
      <c r="I3804" s="13" t="str">
        <f>IF($C3804="","",VLOOKUP($C3804,Baux!$A:$K,7,FALSE))</f>
        <v/>
      </c>
      <c r="J3804" s="13" t="str">
        <f>IF($C3804="","",$H3804+$I3804)</f>
        <v/>
      </c>
      <c r="K3804" s="13" t="str">
        <f>IF($C3804="","",SUMIFS(Banque_Transactions!$E:$E,Banque_Transactions!$G:$G,$C3804&amp;"-"&amp;$B3804))</f>
        <v/>
      </c>
      <c r="L3804" s="13" t="str">
        <f>IF($C3804="","",$J3804-$K3804)</f>
        <v/>
      </c>
      <c r="M3804" t="str">
        <f>IF($C3804="","",IF($L3804&lt;=0,"Payé",IF($K3804=0,"Impayé","Partiel")))</f>
        <v/>
      </c>
    </row>
    <row r="3805" spans="1:13" ht="15">
      <c r="A3805" s="17"/>
      <c r="B3805" t="str">
        <f>IF($A3805="","",YEAR($A3805)*100+MONTH($A3805))</f>
        <v/>
      </c>
      <c r="D3805" t="str">
        <f>IF($C3805="","",VLOOKUP($C3805,Baux!$A:$K,2,FALSE))</f>
        <v/>
      </c>
      <c r="E3805" t="str">
        <f>IF($C3805="","",VLOOKUP(VLOOKUP($C3805,Baux!$A:$K,3,FALSE),Locataires!$A:$I,2,FALSE))</f>
        <v/>
      </c>
      <c r="F3805" t="str">
        <f>IF($C3805="","",VLOOKUP($C3805,Baux!$A:$K,8,FALSE))</f>
        <v/>
      </c>
      <c r="G3805" s="12" t="str">
        <f>IF(OR($A3805="",$F3805=""),"",DATE(YEAR($A3805),MONTH($A3805),$F3805))</f>
        <v/>
      </c>
      <c r="H3805" s="13" t="str">
        <f>IF($C3805="","",VLOOKUP($C3805,Baux!$A:$K,6,FALSE))</f>
        <v/>
      </c>
      <c r="I3805" s="13" t="str">
        <f>IF($C3805="","",VLOOKUP($C3805,Baux!$A:$K,7,FALSE))</f>
        <v/>
      </c>
      <c r="J3805" s="13" t="str">
        <f>IF($C3805="","",$H3805+$I3805)</f>
        <v/>
      </c>
      <c r="K3805" s="13" t="str">
        <f>IF($C3805="","",SUMIFS(Banque_Transactions!$E:$E,Banque_Transactions!$G:$G,$C3805&amp;"-"&amp;$B3805))</f>
        <v/>
      </c>
      <c r="L3805" s="13" t="str">
        <f>IF($C3805="","",$J3805-$K3805)</f>
        <v/>
      </c>
      <c r="M3805" t="str">
        <f>IF($C3805="","",IF($L3805&lt;=0,"Payé",IF($K3805=0,"Impayé","Partiel")))</f>
        <v/>
      </c>
    </row>
    <row r="3806" spans="1:13" ht="15">
      <c r="A3806" s="17"/>
      <c r="B3806" t="str">
        <f>IF($A3806="","",YEAR($A3806)*100+MONTH($A3806))</f>
        <v/>
      </c>
      <c r="D3806" t="str">
        <f>IF($C3806="","",VLOOKUP($C3806,Baux!$A:$K,2,FALSE))</f>
        <v/>
      </c>
      <c r="E3806" t="str">
        <f>IF($C3806="","",VLOOKUP(VLOOKUP($C3806,Baux!$A:$K,3,FALSE),Locataires!$A:$I,2,FALSE))</f>
        <v/>
      </c>
      <c r="F3806" t="str">
        <f>IF($C3806="","",VLOOKUP($C3806,Baux!$A:$K,8,FALSE))</f>
        <v/>
      </c>
      <c r="G3806" s="12" t="str">
        <f>IF(OR($A3806="",$F3806=""),"",DATE(YEAR($A3806),MONTH($A3806),$F3806))</f>
        <v/>
      </c>
      <c r="H3806" s="13" t="str">
        <f>IF($C3806="","",VLOOKUP($C3806,Baux!$A:$K,6,FALSE))</f>
        <v/>
      </c>
      <c r="I3806" s="13" t="str">
        <f>IF($C3806="","",VLOOKUP($C3806,Baux!$A:$K,7,FALSE))</f>
        <v/>
      </c>
      <c r="J3806" s="13" t="str">
        <f>IF($C3806="","",$H3806+$I3806)</f>
        <v/>
      </c>
      <c r="K3806" s="13" t="str">
        <f>IF($C3806="","",SUMIFS(Banque_Transactions!$E:$E,Banque_Transactions!$G:$G,$C3806&amp;"-"&amp;$B3806))</f>
        <v/>
      </c>
      <c r="L3806" s="13" t="str">
        <f>IF($C3806="","",$J3806-$K3806)</f>
        <v/>
      </c>
      <c r="M3806" t="str">
        <f>IF($C3806="","",IF($L3806&lt;=0,"Payé",IF($K3806=0,"Impayé","Partiel")))</f>
        <v/>
      </c>
    </row>
    <row r="3807" spans="1:13" ht="15">
      <c r="A3807" s="17"/>
      <c r="B3807" t="str">
        <f>IF($A3807="","",YEAR($A3807)*100+MONTH($A3807))</f>
        <v/>
      </c>
      <c r="D3807" t="str">
        <f>IF($C3807="","",VLOOKUP($C3807,Baux!$A:$K,2,FALSE))</f>
        <v/>
      </c>
      <c r="E3807" t="str">
        <f>IF($C3807="","",VLOOKUP(VLOOKUP($C3807,Baux!$A:$K,3,FALSE),Locataires!$A:$I,2,FALSE))</f>
        <v/>
      </c>
      <c r="F3807" t="str">
        <f>IF($C3807="","",VLOOKUP($C3807,Baux!$A:$K,8,FALSE))</f>
        <v/>
      </c>
      <c r="G3807" s="12" t="str">
        <f>IF(OR($A3807="",$F3807=""),"",DATE(YEAR($A3807),MONTH($A3807),$F3807))</f>
        <v/>
      </c>
      <c r="H3807" s="13" t="str">
        <f>IF($C3807="","",VLOOKUP($C3807,Baux!$A:$K,6,FALSE))</f>
        <v/>
      </c>
      <c r="I3807" s="13" t="str">
        <f>IF($C3807="","",VLOOKUP($C3807,Baux!$A:$K,7,FALSE))</f>
        <v/>
      </c>
      <c r="J3807" s="13" t="str">
        <f>IF($C3807="","",$H3807+$I3807)</f>
        <v/>
      </c>
      <c r="K3807" s="13" t="str">
        <f>IF($C3807="","",SUMIFS(Banque_Transactions!$E:$E,Banque_Transactions!$G:$G,$C3807&amp;"-"&amp;$B3807))</f>
        <v/>
      </c>
      <c r="L3807" s="13" t="str">
        <f>IF($C3807="","",$J3807-$K3807)</f>
        <v/>
      </c>
      <c r="M3807" t="str">
        <f>IF($C3807="","",IF($L3807&lt;=0,"Payé",IF($K3807=0,"Impayé","Partiel")))</f>
        <v/>
      </c>
    </row>
    <row r="3808" spans="1:13" ht="15">
      <c r="A3808" s="17"/>
      <c r="B3808" t="str">
        <f>IF($A3808="","",YEAR($A3808)*100+MONTH($A3808))</f>
        <v/>
      </c>
      <c r="D3808" t="str">
        <f>IF($C3808="","",VLOOKUP($C3808,Baux!$A:$K,2,FALSE))</f>
        <v/>
      </c>
      <c r="E3808" t="str">
        <f>IF($C3808="","",VLOOKUP(VLOOKUP($C3808,Baux!$A:$K,3,FALSE),Locataires!$A:$I,2,FALSE))</f>
        <v/>
      </c>
      <c r="F3808" t="str">
        <f>IF($C3808="","",VLOOKUP($C3808,Baux!$A:$K,8,FALSE))</f>
        <v/>
      </c>
      <c r="G3808" s="12" t="str">
        <f>IF(OR($A3808="",$F3808=""),"",DATE(YEAR($A3808),MONTH($A3808),$F3808))</f>
        <v/>
      </c>
      <c r="H3808" s="13" t="str">
        <f>IF($C3808="","",VLOOKUP($C3808,Baux!$A:$K,6,FALSE))</f>
        <v/>
      </c>
      <c r="I3808" s="13" t="str">
        <f>IF($C3808="","",VLOOKUP($C3808,Baux!$A:$K,7,FALSE))</f>
        <v/>
      </c>
      <c r="J3808" s="13" t="str">
        <f>IF($C3808="","",$H3808+$I3808)</f>
        <v/>
      </c>
      <c r="K3808" s="13" t="str">
        <f>IF($C3808="","",SUMIFS(Banque_Transactions!$E:$E,Banque_Transactions!$G:$G,$C3808&amp;"-"&amp;$B3808))</f>
        <v/>
      </c>
      <c r="L3808" s="13" t="str">
        <f>IF($C3808="","",$J3808-$K3808)</f>
        <v/>
      </c>
      <c r="M3808" t="str">
        <f>IF($C3808="","",IF($L3808&lt;=0,"Payé",IF($K3808=0,"Impayé","Partiel")))</f>
        <v/>
      </c>
    </row>
    <row r="3809" spans="1:13" ht="15">
      <c r="A3809" s="17"/>
      <c r="B3809" t="str">
        <f>IF($A3809="","",YEAR($A3809)*100+MONTH($A3809))</f>
        <v/>
      </c>
      <c r="D3809" t="str">
        <f>IF($C3809="","",VLOOKUP($C3809,Baux!$A:$K,2,FALSE))</f>
        <v/>
      </c>
      <c r="E3809" t="str">
        <f>IF($C3809="","",VLOOKUP(VLOOKUP($C3809,Baux!$A:$K,3,FALSE),Locataires!$A:$I,2,FALSE))</f>
        <v/>
      </c>
      <c r="F3809" t="str">
        <f>IF($C3809="","",VLOOKUP($C3809,Baux!$A:$K,8,FALSE))</f>
        <v/>
      </c>
      <c r="G3809" s="12" t="str">
        <f>IF(OR($A3809="",$F3809=""),"",DATE(YEAR($A3809),MONTH($A3809),$F3809))</f>
        <v/>
      </c>
      <c r="H3809" s="13" t="str">
        <f>IF($C3809="","",VLOOKUP($C3809,Baux!$A:$K,6,FALSE))</f>
        <v/>
      </c>
      <c r="I3809" s="13" t="str">
        <f>IF($C3809="","",VLOOKUP($C3809,Baux!$A:$K,7,FALSE))</f>
        <v/>
      </c>
      <c r="J3809" s="13" t="str">
        <f>IF($C3809="","",$H3809+$I3809)</f>
        <v/>
      </c>
      <c r="K3809" s="13" t="str">
        <f>IF($C3809="","",SUMIFS(Banque_Transactions!$E:$E,Banque_Transactions!$G:$G,$C3809&amp;"-"&amp;$B3809))</f>
        <v/>
      </c>
      <c r="L3809" s="13" t="str">
        <f>IF($C3809="","",$J3809-$K3809)</f>
        <v/>
      </c>
      <c r="M3809" t="str">
        <f>IF($C3809="","",IF($L3809&lt;=0,"Payé",IF($K3809=0,"Impayé","Partiel")))</f>
        <v/>
      </c>
    </row>
    <row r="3810" spans="1:13" ht="15">
      <c r="A3810" s="17"/>
      <c r="B3810" t="str">
        <f>IF($A3810="","",YEAR($A3810)*100+MONTH($A3810))</f>
        <v/>
      </c>
      <c r="D3810" t="str">
        <f>IF($C3810="","",VLOOKUP($C3810,Baux!$A:$K,2,FALSE))</f>
        <v/>
      </c>
      <c r="E3810" t="str">
        <f>IF($C3810="","",VLOOKUP(VLOOKUP($C3810,Baux!$A:$K,3,FALSE),Locataires!$A:$I,2,FALSE))</f>
        <v/>
      </c>
      <c r="F3810" t="str">
        <f>IF($C3810="","",VLOOKUP($C3810,Baux!$A:$K,8,FALSE))</f>
        <v/>
      </c>
      <c r="G3810" s="12" t="str">
        <f>IF(OR($A3810="",$F3810=""),"",DATE(YEAR($A3810),MONTH($A3810),$F3810))</f>
        <v/>
      </c>
      <c r="H3810" s="13" t="str">
        <f>IF($C3810="","",VLOOKUP($C3810,Baux!$A:$K,6,FALSE))</f>
        <v/>
      </c>
      <c r="I3810" s="13" t="str">
        <f>IF($C3810="","",VLOOKUP($C3810,Baux!$A:$K,7,FALSE))</f>
        <v/>
      </c>
      <c r="J3810" s="13" t="str">
        <f>IF($C3810="","",$H3810+$I3810)</f>
        <v/>
      </c>
      <c r="K3810" s="13" t="str">
        <f>IF($C3810="","",SUMIFS(Banque_Transactions!$E:$E,Banque_Transactions!$G:$G,$C3810&amp;"-"&amp;$B3810))</f>
        <v/>
      </c>
      <c r="L3810" s="13" t="str">
        <f>IF($C3810="","",$J3810-$K3810)</f>
        <v/>
      </c>
      <c r="M3810" t="str">
        <f>IF($C3810="","",IF($L3810&lt;=0,"Payé",IF($K3810=0,"Impayé","Partiel")))</f>
        <v/>
      </c>
    </row>
    <row r="3811" spans="1:13" ht="15">
      <c r="A3811" s="17"/>
      <c r="B3811" t="str">
        <f>IF($A3811="","",YEAR($A3811)*100+MONTH($A3811))</f>
        <v/>
      </c>
      <c r="D3811" t="str">
        <f>IF($C3811="","",VLOOKUP($C3811,Baux!$A:$K,2,FALSE))</f>
        <v/>
      </c>
      <c r="E3811" t="str">
        <f>IF($C3811="","",VLOOKUP(VLOOKUP($C3811,Baux!$A:$K,3,FALSE),Locataires!$A:$I,2,FALSE))</f>
        <v/>
      </c>
      <c r="F3811" t="str">
        <f>IF($C3811="","",VLOOKUP($C3811,Baux!$A:$K,8,FALSE))</f>
        <v/>
      </c>
      <c r="G3811" s="12" t="str">
        <f>IF(OR($A3811="",$F3811=""),"",DATE(YEAR($A3811),MONTH($A3811),$F3811))</f>
        <v/>
      </c>
      <c r="H3811" s="13" t="str">
        <f>IF($C3811="","",VLOOKUP($C3811,Baux!$A:$K,6,FALSE))</f>
        <v/>
      </c>
      <c r="I3811" s="13" t="str">
        <f>IF($C3811="","",VLOOKUP($C3811,Baux!$A:$K,7,FALSE))</f>
        <v/>
      </c>
      <c r="J3811" s="13" t="str">
        <f>IF($C3811="","",$H3811+$I3811)</f>
        <v/>
      </c>
      <c r="K3811" s="13" t="str">
        <f>IF($C3811="","",SUMIFS(Banque_Transactions!$E:$E,Banque_Transactions!$G:$G,$C3811&amp;"-"&amp;$B3811))</f>
        <v/>
      </c>
      <c r="L3811" s="13" t="str">
        <f>IF($C3811="","",$J3811-$K3811)</f>
        <v/>
      </c>
      <c r="M3811" t="str">
        <f>IF($C3811="","",IF($L3811&lt;=0,"Payé",IF($K3811=0,"Impayé","Partiel")))</f>
        <v/>
      </c>
    </row>
    <row r="3812" spans="1:13" ht="15">
      <c r="A3812" s="17"/>
      <c r="B3812" t="str">
        <f>IF($A3812="","",YEAR($A3812)*100+MONTH($A3812))</f>
        <v/>
      </c>
      <c r="D3812" t="str">
        <f>IF($C3812="","",VLOOKUP($C3812,Baux!$A:$K,2,FALSE))</f>
        <v/>
      </c>
      <c r="E3812" t="str">
        <f>IF($C3812="","",VLOOKUP(VLOOKUP($C3812,Baux!$A:$K,3,FALSE),Locataires!$A:$I,2,FALSE))</f>
        <v/>
      </c>
      <c r="F3812" t="str">
        <f>IF($C3812="","",VLOOKUP($C3812,Baux!$A:$K,8,FALSE))</f>
        <v/>
      </c>
      <c r="G3812" s="12" t="str">
        <f>IF(OR($A3812="",$F3812=""),"",DATE(YEAR($A3812),MONTH($A3812),$F3812))</f>
        <v/>
      </c>
      <c r="H3812" s="13" t="str">
        <f>IF($C3812="","",VLOOKUP($C3812,Baux!$A:$K,6,FALSE))</f>
        <v/>
      </c>
      <c r="I3812" s="13" t="str">
        <f>IF($C3812="","",VLOOKUP($C3812,Baux!$A:$K,7,FALSE))</f>
        <v/>
      </c>
      <c r="J3812" s="13" t="str">
        <f>IF($C3812="","",$H3812+$I3812)</f>
        <v/>
      </c>
      <c r="K3812" s="13" t="str">
        <f>IF($C3812="","",SUMIFS(Banque_Transactions!$E:$E,Banque_Transactions!$G:$G,$C3812&amp;"-"&amp;$B3812))</f>
        <v/>
      </c>
      <c r="L3812" s="13" t="str">
        <f>IF($C3812="","",$J3812-$K3812)</f>
        <v/>
      </c>
      <c r="M3812" t="str">
        <f>IF($C3812="","",IF($L3812&lt;=0,"Payé",IF($K3812=0,"Impayé","Partiel")))</f>
        <v/>
      </c>
    </row>
    <row r="3813" spans="1:13" ht="15">
      <c r="A3813" s="17"/>
      <c r="B3813" t="str">
        <f>IF($A3813="","",YEAR($A3813)*100+MONTH($A3813))</f>
        <v/>
      </c>
      <c r="D3813" t="str">
        <f>IF($C3813="","",VLOOKUP($C3813,Baux!$A:$K,2,FALSE))</f>
        <v/>
      </c>
      <c r="E3813" t="str">
        <f>IF($C3813="","",VLOOKUP(VLOOKUP($C3813,Baux!$A:$K,3,FALSE),Locataires!$A:$I,2,FALSE))</f>
        <v/>
      </c>
      <c r="F3813" t="str">
        <f>IF($C3813="","",VLOOKUP($C3813,Baux!$A:$K,8,FALSE))</f>
        <v/>
      </c>
      <c r="G3813" s="12" t="str">
        <f>IF(OR($A3813="",$F3813=""),"",DATE(YEAR($A3813),MONTH($A3813),$F3813))</f>
        <v/>
      </c>
      <c r="H3813" s="13" t="str">
        <f>IF($C3813="","",VLOOKUP($C3813,Baux!$A:$K,6,FALSE))</f>
        <v/>
      </c>
      <c r="I3813" s="13" t="str">
        <f>IF($C3813="","",VLOOKUP($C3813,Baux!$A:$K,7,FALSE))</f>
        <v/>
      </c>
      <c r="J3813" s="13" t="str">
        <f>IF($C3813="","",$H3813+$I3813)</f>
        <v/>
      </c>
      <c r="K3813" s="13" t="str">
        <f>IF($C3813="","",SUMIFS(Banque_Transactions!$E:$E,Banque_Transactions!$G:$G,$C3813&amp;"-"&amp;$B3813))</f>
        <v/>
      </c>
      <c r="L3813" s="13" t="str">
        <f>IF($C3813="","",$J3813-$K3813)</f>
        <v/>
      </c>
      <c r="M3813" t="str">
        <f>IF($C3813="","",IF($L3813&lt;=0,"Payé",IF($K3813=0,"Impayé","Partiel")))</f>
        <v/>
      </c>
    </row>
    <row r="3814" spans="1:13" ht="15">
      <c r="A3814" s="17"/>
      <c r="B3814" t="str">
        <f>IF($A3814="","",YEAR($A3814)*100+MONTH($A3814))</f>
        <v/>
      </c>
      <c r="D3814" t="str">
        <f>IF($C3814="","",VLOOKUP($C3814,Baux!$A:$K,2,FALSE))</f>
        <v/>
      </c>
      <c r="E3814" t="str">
        <f>IF($C3814="","",VLOOKUP(VLOOKUP($C3814,Baux!$A:$K,3,FALSE),Locataires!$A:$I,2,FALSE))</f>
        <v/>
      </c>
      <c r="F3814" t="str">
        <f>IF($C3814="","",VLOOKUP($C3814,Baux!$A:$K,8,FALSE))</f>
        <v/>
      </c>
      <c r="G3814" s="12" t="str">
        <f>IF(OR($A3814="",$F3814=""),"",DATE(YEAR($A3814),MONTH($A3814),$F3814))</f>
        <v/>
      </c>
      <c r="H3814" s="13" t="str">
        <f>IF($C3814="","",VLOOKUP($C3814,Baux!$A:$K,6,FALSE))</f>
        <v/>
      </c>
      <c r="I3814" s="13" t="str">
        <f>IF($C3814="","",VLOOKUP($C3814,Baux!$A:$K,7,FALSE))</f>
        <v/>
      </c>
      <c r="J3814" s="13" t="str">
        <f>IF($C3814="","",$H3814+$I3814)</f>
        <v/>
      </c>
      <c r="K3814" s="13" t="str">
        <f>IF($C3814="","",SUMIFS(Banque_Transactions!$E:$E,Banque_Transactions!$G:$G,$C3814&amp;"-"&amp;$B3814))</f>
        <v/>
      </c>
      <c r="L3814" s="13" t="str">
        <f>IF($C3814="","",$J3814-$K3814)</f>
        <v/>
      </c>
      <c r="M3814" t="str">
        <f>IF($C3814="","",IF($L3814&lt;=0,"Payé",IF($K3814=0,"Impayé","Partiel")))</f>
        <v/>
      </c>
    </row>
    <row r="3815" spans="1:13" ht="15">
      <c r="A3815" s="17"/>
      <c r="B3815" t="str">
        <f>IF($A3815="","",YEAR($A3815)*100+MONTH($A3815))</f>
        <v/>
      </c>
      <c r="D3815" t="str">
        <f>IF($C3815="","",VLOOKUP($C3815,Baux!$A:$K,2,FALSE))</f>
        <v/>
      </c>
      <c r="E3815" t="str">
        <f>IF($C3815="","",VLOOKUP(VLOOKUP($C3815,Baux!$A:$K,3,FALSE),Locataires!$A:$I,2,FALSE))</f>
        <v/>
      </c>
      <c r="F3815" t="str">
        <f>IF($C3815="","",VLOOKUP($C3815,Baux!$A:$K,8,FALSE))</f>
        <v/>
      </c>
      <c r="G3815" s="12" t="str">
        <f>IF(OR($A3815="",$F3815=""),"",DATE(YEAR($A3815),MONTH($A3815),$F3815))</f>
        <v/>
      </c>
      <c r="H3815" s="13" t="str">
        <f>IF($C3815="","",VLOOKUP($C3815,Baux!$A:$K,6,FALSE))</f>
        <v/>
      </c>
      <c r="I3815" s="13" t="str">
        <f>IF($C3815="","",VLOOKUP($C3815,Baux!$A:$K,7,FALSE))</f>
        <v/>
      </c>
      <c r="J3815" s="13" t="str">
        <f>IF($C3815="","",$H3815+$I3815)</f>
        <v/>
      </c>
      <c r="K3815" s="13" t="str">
        <f>IF($C3815="","",SUMIFS(Banque_Transactions!$E:$E,Banque_Transactions!$G:$G,$C3815&amp;"-"&amp;$B3815))</f>
        <v/>
      </c>
      <c r="L3815" s="13" t="str">
        <f>IF($C3815="","",$J3815-$K3815)</f>
        <v/>
      </c>
      <c r="M3815" t="str">
        <f>IF($C3815="","",IF($L3815&lt;=0,"Payé",IF($K3815=0,"Impayé","Partiel")))</f>
        <v/>
      </c>
    </row>
    <row r="3816" spans="1:13" ht="15">
      <c r="A3816" s="17"/>
      <c r="B3816" t="str">
        <f>IF($A3816="","",YEAR($A3816)*100+MONTH($A3816))</f>
        <v/>
      </c>
      <c r="D3816" t="str">
        <f>IF($C3816="","",VLOOKUP($C3816,Baux!$A:$K,2,FALSE))</f>
        <v/>
      </c>
      <c r="E3816" t="str">
        <f>IF($C3816="","",VLOOKUP(VLOOKUP($C3816,Baux!$A:$K,3,FALSE),Locataires!$A:$I,2,FALSE))</f>
        <v/>
      </c>
      <c r="F3816" t="str">
        <f>IF($C3816="","",VLOOKUP($C3816,Baux!$A:$K,8,FALSE))</f>
        <v/>
      </c>
      <c r="G3816" s="12" t="str">
        <f>IF(OR($A3816="",$F3816=""),"",DATE(YEAR($A3816),MONTH($A3816),$F3816))</f>
        <v/>
      </c>
      <c r="H3816" s="13" t="str">
        <f>IF($C3816="","",VLOOKUP($C3816,Baux!$A:$K,6,FALSE))</f>
        <v/>
      </c>
      <c r="I3816" s="13" t="str">
        <f>IF($C3816="","",VLOOKUP($C3816,Baux!$A:$K,7,FALSE))</f>
        <v/>
      </c>
      <c r="J3816" s="13" t="str">
        <f>IF($C3816="","",$H3816+$I3816)</f>
        <v/>
      </c>
      <c r="K3816" s="13" t="str">
        <f>IF($C3816="","",SUMIFS(Banque_Transactions!$E:$E,Banque_Transactions!$G:$G,$C3816&amp;"-"&amp;$B3816))</f>
        <v/>
      </c>
      <c r="L3816" s="13" t="str">
        <f>IF($C3816="","",$J3816-$K3816)</f>
        <v/>
      </c>
      <c r="M3816" t="str">
        <f>IF($C3816="","",IF($L3816&lt;=0,"Payé",IF($K3816=0,"Impayé","Partiel")))</f>
        <v/>
      </c>
    </row>
    <row r="3817" spans="1:13" ht="15">
      <c r="A3817" s="17"/>
      <c r="B3817" t="str">
        <f>IF($A3817="","",YEAR($A3817)*100+MONTH($A3817))</f>
        <v/>
      </c>
      <c r="D3817" t="str">
        <f>IF($C3817="","",VLOOKUP($C3817,Baux!$A:$K,2,FALSE))</f>
        <v/>
      </c>
      <c r="E3817" t="str">
        <f>IF($C3817="","",VLOOKUP(VLOOKUP($C3817,Baux!$A:$K,3,FALSE),Locataires!$A:$I,2,FALSE))</f>
        <v/>
      </c>
      <c r="F3817" t="str">
        <f>IF($C3817="","",VLOOKUP($C3817,Baux!$A:$K,8,FALSE))</f>
        <v/>
      </c>
      <c r="G3817" s="12" t="str">
        <f>IF(OR($A3817="",$F3817=""),"",DATE(YEAR($A3817),MONTH($A3817),$F3817))</f>
        <v/>
      </c>
      <c r="H3817" s="13" t="str">
        <f>IF($C3817="","",VLOOKUP($C3817,Baux!$A:$K,6,FALSE))</f>
        <v/>
      </c>
      <c r="I3817" s="13" t="str">
        <f>IF($C3817="","",VLOOKUP($C3817,Baux!$A:$K,7,FALSE))</f>
        <v/>
      </c>
      <c r="J3817" s="13" t="str">
        <f>IF($C3817="","",$H3817+$I3817)</f>
        <v/>
      </c>
      <c r="K3817" s="13" t="str">
        <f>IF($C3817="","",SUMIFS(Banque_Transactions!$E:$E,Banque_Transactions!$G:$G,$C3817&amp;"-"&amp;$B3817))</f>
        <v/>
      </c>
      <c r="L3817" s="13" t="str">
        <f>IF($C3817="","",$J3817-$K3817)</f>
        <v/>
      </c>
      <c r="M3817" t="str">
        <f>IF($C3817="","",IF($L3817&lt;=0,"Payé",IF($K3817=0,"Impayé","Partiel")))</f>
        <v/>
      </c>
    </row>
    <row r="3818" spans="1:13" ht="15">
      <c r="A3818" s="17"/>
      <c r="B3818" t="str">
        <f>IF($A3818="","",YEAR($A3818)*100+MONTH($A3818))</f>
        <v/>
      </c>
      <c r="D3818" t="str">
        <f>IF($C3818="","",VLOOKUP($C3818,Baux!$A:$K,2,FALSE))</f>
        <v/>
      </c>
      <c r="E3818" t="str">
        <f>IF($C3818="","",VLOOKUP(VLOOKUP($C3818,Baux!$A:$K,3,FALSE),Locataires!$A:$I,2,FALSE))</f>
        <v/>
      </c>
      <c r="F3818" t="str">
        <f>IF($C3818="","",VLOOKUP($C3818,Baux!$A:$K,8,FALSE))</f>
        <v/>
      </c>
      <c r="G3818" s="12" t="str">
        <f>IF(OR($A3818="",$F3818=""),"",DATE(YEAR($A3818),MONTH($A3818),$F3818))</f>
        <v/>
      </c>
      <c r="H3818" s="13" t="str">
        <f>IF($C3818="","",VLOOKUP($C3818,Baux!$A:$K,6,FALSE))</f>
        <v/>
      </c>
      <c r="I3818" s="13" t="str">
        <f>IF($C3818="","",VLOOKUP($C3818,Baux!$A:$K,7,FALSE))</f>
        <v/>
      </c>
      <c r="J3818" s="13" t="str">
        <f>IF($C3818="","",$H3818+$I3818)</f>
        <v/>
      </c>
      <c r="K3818" s="13" t="str">
        <f>IF($C3818="","",SUMIFS(Banque_Transactions!$E:$E,Banque_Transactions!$G:$G,$C3818&amp;"-"&amp;$B3818))</f>
        <v/>
      </c>
      <c r="L3818" s="13" t="str">
        <f>IF($C3818="","",$J3818-$K3818)</f>
        <v/>
      </c>
      <c r="M3818" t="str">
        <f>IF($C3818="","",IF($L3818&lt;=0,"Payé",IF($K3818=0,"Impayé","Partiel")))</f>
        <v/>
      </c>
    </row>
    <row r="3819" spans="1:13" ht="15">
      <c r="A3819" s="17"/>
      <c r="B3819" t="str">
        <f>IF($A3819="","",YEAR($A3819)*100+MONTH($A3819))</f>
        <v/>
      </c>
      <c r="D3819" t="str">
        <f>IF($C3819="","",VLOOKUP($C3819,Baux!$A:$K,2,FALSE))</f>
        <v/>
      </c>
      <c r="E3819" t="str">
        <f>IF($C3819="","",VLOOKUP(VLOOKUP($C3819,Baux!$A:$K,3,FALSE),Locataires!$A:$I,2,FALSE))</f>
        <v/>
      </c>
      <c r="F3819" t="str">
        <f>IF($C3819="","",VLOOKUP($C3819,Baux!$A:$K,8,FALSE))</f>
        <v/>
      </c>
      <c r="G3819" s="12" t="str">
        <f>IF(OR($A3819="",$F3819=""),"",DATE(YEAR($A3819),MONTH($A3819),$F3819))</f>
        <v/>
      </c>
      <c r="H3819" s="13" t="str">
        <f>IF($C3819="","",VLOOKUP($C3819,Baux!$A:$K,6,FALSE))</f>
        <v/>
      </c>
      <c r="I3819" s="13" t="str">
        <f>IF($C3819="","",VLOOKUP($C3819,Baux!$A:$K,7,FALSE))</f>
        <v/>
      </c>
      <c r="J3819" s="13" t="str">
        <f>IF($C3819="","",$H3819+$I3819)</f>
        <v/>
      </c>
      <c r="K3819" s="13" t="str">
        <f>IF($C3819="","",SUMIFS(Banque_Transactions!$E:$E,Banque_Transactions!$G:$G,$C3819&amp;"-"&amp;$B3819))</f>
        <v/>
      </c>
      <c r="L3819" s="13" t="str">
        <f>IF($C3819="","",$J3819-$K3819)</f>
        <v/>
      </c>
      <c r="M3819" t="str">
        <f>IF($C3819="","",IF($L3819&lt;=0,"Payé",IF($K3819=0,"Impayé","Partiel")))</f>
        <v/>
      </c>
    </row>
    <row r="3820" spans="1:13" ht="15">
      <c r="A3820" s="17"/>
      <c r="B3820" t="str">
        <f>IF($A3820="","",YEAR($A3820)*100+MONTH($A3820))</f>
        <v/>
      </c>
      <c r="D3820" t="str">
        <f>IF($C3820="","",VLOOKUP($C3820,Baux!$A:$K,2,FALSE))</f>
        <v/>
      </c>
      <c r="E3820" t="str">
        <f>IF($C3820="","",VLOOKUP(VLOOKUP($C3820,Baux!$A:$K,3,FALSE),Locataires!$A:$I,2,FALSE))</f>
        <v/>
      </c>
      <c r="F3820" t="str">
        <f>IF($C3820="","",VLOOKUP($C3820,Baux!$A:$K,8,FALSE))</f>
        <v/>
      </c>
      <c r="G3820" s="12" t="str">
        <f>IF(OR($A3820="",$F3820=""),"",DATE(YEAR($A3820),MONTH($A3820),$F3820))</f>
        <v/>
      </c>
      <c r="H3820" s="13" t="str">
        <f>IF($C3820="","",VLOOKUP($C3820,Baux!$A:$K,6,FALSE))</f>
        <v/>
      </c>
      <c r="I3820" s="13" t="str">
        <f>IF($C3820="","",VLOOKUP($C3820,Baux!$A:$K,7,FALSE))</f>
        <v/>
      </c>
      <c r="J3820" s="13" t="str">
        <f>IF($C3820="","",$H3820+$I3820)</f>
        <v/>
      </c>
      <c r="K3820" s="13" t="str">
        <f>IF($C3820="","",SUMIFS(Banque_Transactions!$E:$E,Banque_Transactions!$G:$G,$C3820&amp;"-"&amp;$B3820))</f>
        <v/>
      </c>
      <c r="L3820" s="13" t="str">
        <f>IF($C3820="","",$J3820-$K3820)</f>
        <v/>
      </c>
      <c r="M3820" t="str">
        <f>IF($C3820="","",IF($L3820&lt;=0,"Payé",IF($K3820=0,"Impayé","Partiel")))</f>
        <v/>
      </c>
    </row>
    <row r="3821" spans="1:13" ht="15">
      <c r="A3821" s="17"/>
      <c r="B3821" t="str">
        <f>IF($A3821="","",YEAR($A3821)*100+MONTH($A3821))</f>
        <v/>
      </c>
      <c r="D3821" t="str">
        <f>IF($C3821="","",VLOOKUP($C3821,Baux!$A:$K,2,FALSE))</f>
        <v/>
      </c>
      <c r="E3821" t="str">
        <f>IF($C3821="","",VLOOKUP(VLOOKUP($C3821,Baux!$A:$K,3,FALSE),Locataires!$A:$I,2,FALSE))</f>
        <v/>
      </c>
      <c r="F3821" t="str">
        <f>IF($C3821="","",VLOOKUP($C3821,Baux!$A:$K,8,FALSE))</f>
        <v/>
      </c>
      <c r="G3821" s="12" t="str">
        <f>IF(OR($A3821="",$F3821=""),"",DATE(YEAR($A3821),MONTH($A3821),$F3821))</f>
        <v/>
      </c>
      <c r="H3821" s="13" t="str">
        <f>IF($C3821="","",VLOOKUP($C3821,Baux!$A:$K,6,FALSE))</f>
        <v/>
      </c>
      <c r="I3821" s="13" t="str">
        <f>IF($C3821="","",VLOOKUP($C3821,Baux!$A:$K,7,FALSE))</f>
        <v/>
      </c>
      <c r="J3821" s="13" t="str">
        <f>IF($C3821="","",$H3821+$I3821)</f>
        <v/>
      </c>
      <c r="K3821" s="13" t="str">
        <f>IF($C3821="","",SUMIFS(Banque_Transactions!$E:$E,Banque_Transactions!$G:$G,$C3821&amp;"-"&amp;$B3821))</f>
        <v/>
      </c>
      <c r="L3821" s="13" t="str">
        <f>IF($C3821="","",$J3821-$K3821)</f>
        <v/>
      </c>
      <c r="M3821" t="str">
        <f>IF($C3821="","",IF($L3821&lt;=0,"Payé",IF($K3821=0,"Impayé","Partiel")))</f>
        <v/>
      </c>
    </row>
    <row r="3822" spans="1:13" ht="15">
      <c r="A3822" s="17"/>
      <c r="B3822" t="str">
        <f>IF($A3822="","",YEAR($A3822)*100+MONTH($A3822))</f>
        <v/>
      </c>
      <c r="D3822" t="str">
        <f>IF($C3822="","",VLOOKUP($C3822,Baux!$A:$K,2,FALSE))</f>
        <v/>
      </c>
      <c r="E3822" t="str">
        <f>IF($C3822="","",VLOOKUP(VLOOKUP($C3822,Baux!$A:$K,3,FALSE),Locataires!$A:$I,2,FALSE))</f>
        <v/>
      </c>
      <c r="F3822" t="str">
        <f>IF($C3822="","",VLOOKUP($C3822,Baux!$A:$K,8,FALSE))</f>
        <v/>
      </c>
      <c r="G3822" s="12" t="str">
        <f>IF(OR($A3822="",$F3822=""),"",DATE(YEAR($A3822),MONTH($A3822),$F3822))</f>
        <v/>
      </c>
      <c r="H3822" s="13" t="str">
        <f>IF($C3822="","",VLOOKUP($C3822,Baux!$A:$K,6,FALSE))</f>
        <v/>
      </c>
      <c r="I3822" s="13" t="str">
        <f>IF($C3822="","",VLOOKUP($C3822,Baux!$A:$K,7,FALSE))</f>
        <v/>
      </c>
      <c r="J3822" s="13" t="str">
        <f>IF($C3822="","",$H3822+$I3822)</f>
        <v/>
      </c>
      <c r="K3822" s="13" t="str">
        <f>IF($C3822="","",SUMIFS(Banque_Transactions!$E:$E,Banque_Transactions!$G:$G,$C3822&amp;"-"&amp;$B3822))</f>
        <v/>
      </c>
      <c r="L3822" s="13" t="str">
        <f>IF($C3822="","",$J3822-$K3822)</f>
        <v/>
      </c>
      <c r="M3822" t="str">
        <f>IF($C3822="","",IF($L3822&lt;=0,"Payé",IF($K3822=0,"Impayé","Partiel")))</f>
        <v/>
      </c>
    </row>
    <row r="3823" spans="1:13" ht="15">
      <c r="A3823" s="17"/>
      <c r="B3823" t="str">
        <f>IF($A3823="","",YEAR($A3823)*100+MONTH($A3823))</f>
        <v/>
      </c>
      <c r="D3823" t="str">
        <f>IF($C3823="","",VLOOKUP($C3823,Baux!$A:$K,2,FALSE))</f>
        <v/>
      </c>
      <c r="E3823" t="str">
        <f>IF($C3823="","",VLOOKUP(VLOOKUP($C3823,Baux!$A:$K,3,FALSE),Locataires!$A:$I,2,FALSE))</f>
        <v/>
      </c>
      <c r="F3823" t="str">
        <f>IF($C3823="","",VLOOKUP($C3823,Baux!$A:$K,8,FALSE))</f>
        <v/>
      </c>
      <c r="G3823" s="12" t="str">
        <f>IF(OR($A3823="",$F3823=""),"",DATE(YEAR($A3823),MONTH($A3823),$F3823))</f>
        <v/>
      </c>
      <c r="H3823" s="13" t="str">
        <f>IF($C3823="","",VLOOKUP($C3823,Baux!$A:$K,6,FALSE))</f>
        <v/>
      </c>
      <c r="I3823" s="13" t="str">
        <f>IF($C3823="","",VLOOKUP($C3823,Baux!$A:$K,7,FALSE))</f>
        <v/>
      </c>
      <c r="J3823" s="13" t="str">
        <f>IF($C3823="","",$H3823+$I3823)</f>
        <v/>
      </c>
      <c r="K3823" s="13" t="str">
        <f>IF($C3823="","",SUMIFS(Banque_Transactions!$E:$E,Banque_Transactions!$G:$G,$C3823&amp;"-"&amp;$B3823))</f>
        <v/>
      </c>
      <c r="L3823" s="13" t="str">
        <f>IF($C3823="","",$J3823-$K3823)</f>
        <v/>
      </c>
      <c r="M3823" t="str">
        <f>IF($C3823="","",IF($L3823&lt;=0,"Payé",IF($K3823=0,"Impayé","Partiel")))</f>
        <v/>
      </c>
    </row>
    <row r="3824" spans="1:13" ht="15">
      <c r="A3824" s="17"/>
      <c r="B3824" t="str">
        <f>IF($A3824="","",YEAR($A3824)*100+MONTH($A3824))</f>
        <v/>
      </c>
      <c r="D3824" t="str">
        <f>IF($C3824="","",VLOOKUP($C3824,Baux!$A:$K,2,FALSE))</f>
        <v/>
      </c>
      <c r="E3824" t="str">
        <f>IF($C3824="","",VLOOKUP(VLOOKUP($C3824,Baux!$A:$K,3,FALSE),Locataires!$A:$I,2,FALSE))</f>
        <v/>
      </c>
      <c r="F3824" t="str">
        <f>IF($C3824="","",VLOOKUP($C3824,Baux!$A:$K,8,FALSE))</f>
        <v/>
      </c>
      <c r="G3824" s="12" t="str">
        <f>IF(OR($A3824="",$F3824=""),"",DATE(YEAR($A3824),MONTH($A3824),$F3824))</f>
        <v/>
      </c>
      <c r="H3824" s="13" t="str">
        <f>IF($C3824="","",VLOOKUP($C3824,Baux!$A:$K,6,FALSE))</f>
        <v/>
      </c>
      <c r="I3824" s="13" t="str">
        <f>IF($C3824="","",VLOOKUP($C3824,Baux!$A:$K,7,FALSE))</f>
        <v/>
      </c>
      <c r="J3824" s="13" t="str">
        <f>IF($C3824="","",$H3824+$I3824)</f>
        <v/>
      </c>
      <c r="K3824" s="13" t="str">
        <f>IF($C3824="","",SUMIFS(Banque_Transactions!$E:$E,Banque_Transactions!$G:$G,$C3824&amp;"-"&amp;$B3824))</f>
        <v/>
      </c>
      <c r="L3824" s="13" t="str">
        <f>IF($C3824="","",$J3824-$K3824)</f>
        <v/>
      </c>
      <c r="M3824" t="str">
        <f>IF($C3824="","",IF($L3824&lt;=0,"Payé",IF($K3824=0,"Impayé","Partiel")))</f>
        <v/>
      </c>
    </row>
    <row r="3825" spans="1:13" ht="15">
      <c r="A3825" s="17"/>
      <c r="B3825" t="str">
        <f>IF($A3825="","",YEAR($A3825)*100+MONTH($A3825))</f>
        <v/>
      </c>
      <c r="D3825" t="str">
        <f>IF($C3825="","",VLOOKUP($C3825,Baux!$A:$K,2,FALSE))</f>
        <v/>
      </c>
      <c r="E3825" t="str">
        <f>IF($C3825="","",VLOOKUP(VLOOKUP($C3825,Baux!$A:$K,3,FALSE),Locataires!$A:$I,2,FALSE))</f>
        <v/>
      </c>
      <c r="F3825" t="str">
        <f>IF($C3825="","",VLOOKUP($C3825,Baux!$A:$K,8,FALSE))</f>
        <v/>
      </c>
      <c r="G3825" s="12" t="str">
        <f>IF(OR($A3825="",$F3825=""),"",DATE(YEAR($A3825),MONTH($A3825),$F3825))</f>
        <v/>
      </c>
      <c r="H3825" s="13" t="str">
        <f>IF($C3825="","",VLOOKUP($C3825,Baux!$A:$K,6,FALSE))</f>
        <v/>
      </c>
      <c r="I3825" s="13" t="str">
        <f>IF($C3825="","",VLOOKUP($C3825,Baux!$A:$K,7,FALSE))</f>
        <v/>
      </c>
      <c r="J3825" s="13" t="str">
        <f>IF($C3825="","",$H3825+$I3825)</f>
        <v/>
      </c>
      <c r="K3825" s="13" t="str">
        <f>IF($C3825="","",SUMIFS(Banque_Transactions!$E:$E,Banque_Transactions!$G:$G,$C3825&amp;"-"&amp;$B3825))</f>
        <v/>
      </c>
      <c r="L3825" s="13" t="str">
        <f>IF($C3825="","",$J3825-$K3825)</f>
        <v/>
      </c>
      <c r="M3825" t="str">
        <f>IF($C3825="","",IF($L3825&lt;=0,"Payé",IF($K3825=0,"Impayé","Partiel")))</f>
        <v/>
      </c>
    </row>
    <row r="3826" spans="1:13" ht="15">
      <c r="A3826" s="17"/>
      <c r="B3826" t="str">
        <f>IF($A3826="","",YEAR($A3826)*100+MONTH($A3826))</f>
        <v/>
      </c>
      <c r="D3826" t="str">
        <f>IF($C3826="","",VLOOKUP($C3826,Baux!$A:$K,2,FALSE))</f>
        <v/>
      </c>
      <c r="E3826" t="str">
        <f>IF($C3826="","",VLOOKUP(VLOOKUP($C3826,Baux!$A:$K,3,FALSE),Locataires!$A:$I,2,FALSE))</f>
        <v/>
      </c>
      <c r="F3826" t="str">
        <f>IF($C3826="","",VLOOKUP($C3826,Baux!$A:$K,8,FALSE))</f>
        <v/>
      </c>
      <c r="G3826" s="12" t="str">
        <f>IF(OR($A3826="",$F3826=""),"",DATE(YEAR($A3826),MONTH($A3826),$F3826))</f>
        <v/>
      </c>
      <c r="H3826" s="13" t="str">
        <f>IF($C3826="","",VLOOKUP($C3826,Baux!$A:$K,6,FALSE))</f>
        <v/>
      </c>
      <c r="I3826" s="13" t="str">
        <f>IF($C3826="","",VLOOKUP($C3826,Baux!$A:$K,7,FALSE))</f>
        <v/>
      </c>
      <c r="J3826" s="13" t="str">
        <f>IF($C3826="","",$H3826+$I3826)</f>
        <v/>
      </c>
      <c r="K3826" s="13" t="str">
        <f>IF($C3826="","",SUMIFS(Banque_Transactions!$E:$E,Banque_Transactions!$G:$G,$C3826&amp;"-"&amp;$B3826))</f>
        <v/>
      </c>
      <c r="L3826" s="13" t="str">
        <f>IF($C3826="","",$J3826-$K3826)</f>
        <v/>
      </c>
      <c r="M3826" t="str">
        <f>IF($C3826="","",IF($L3826&lt;=0,"Payé",IF($K3826=0,"Impayé","Partiel")))</f>
        <v/>
      </c>
    </row>
    <row r="3827" spans="1:13" ht="15">
      <c r="A3827" s="17"/>
      <c r="B3827" t="str">
        <f>IF($A3827="","",YEAR($A3827)*100+MONTH($A3827))</f>
        <v/>
      </c>
      <c r="D3827" t="str">
        <f>IF($C3827="","",VLOOKUP($C3827,Baux!$A:$K,2,FALSE))</f>
        <v/>
      </c>
      <c r="E3827" t="str">
        <f>IF($C3827="","",VLOOKUP(VLOOKUP($C3827,Baux!$A:$K,3,FALSE),Locataires!$A:$I,2,FALSE))</f>
        <v/>
      </c>
      <c r="F3827" t="str">
        <f>IF($C3827="","",VLOOKUP($C3827,Baux!$A:$K,8,FALSE))</f>
        <v/>
      </c>
      <c r="G3827" s="12" t="str">
        <f>IF(OR($A3827="",$F3827=""),"",DATE(YEAR($A3827),MONTH($A3827),$F3827))</f>
        <v/>
      </c>
      <c r="H3827" s="13" t="str">
        <f>IF($C3827="","",VLOOKUP($C3827,Baux!$A:$K,6,FALSE))</f>
        <v/>
      </c>
      <c r="I3827" s="13" t="str">
        <f>IF($C3827="","",VLOOKUP($C3827,Baux!$A:$K,7,FALSE))</f>
        <v/>
      </c>
      <c r="J3827" s="13" t="str">
        <f>IF($C3827="","",$H3827+$I3827)</f>
        <v/>
      </c>
      <c r="K3827" s="13" t="str">
        <f>IF($C3827="","",SUMIFS(Banque_Transactions!$E:$E,Banque_Transactions!$G:$G,$C3827&amp;"-"&amp;$B3827))</f>
        <v/>
      </c>
      <c r="L3827" s="13" t="str">
        <f>IF($C3827="","",$J3827-$K3827)</f>
        <v/>
      </c>
      <c r="M3827" t="str">
        <f>IF($C3827="","",IF($L3827&lt;=0,"Payé",IF($K3827=0,"Impayé","Partiel")))</f>
        <v/>
      </c>
    </row>
    <row r="3828" spans="1:13" ht="15">
      <c r="A3828" s="17"/>
      <c r="B3828" t="str">
        <f>IF($A3828="","",YEAR($A3828)*100+MONTH($A3828))</f>
        <v/>
      </c>
      <c r="D3828" t="str">
        <f>IF($C3828="","",VLOOKUP($C3828,Baux!$A:$K,2,FALSE))</f>
        <v/>
      </c>
      <c r="E3828" t="str">
        <f>IF($C3828="","",VLOOKUP(VLOOKUP($C3828,Baux!$A:$K,3,FALSE),Locataires!$A:$I,2,FALSE))</f>
        <v/>
      </c>
      <c r="F3828" t="str">
        <f>IF($C3828="","",VLOOKUP($C3828,Baux!$A:$K,8,FALSE))</f>
        <v/>
      </c>
      <c r="G3828" s="12" t="str">
        <f>IF(OR($A3828="",$F3828=""),"",DATE(YEAR($A3828),MONTH($A3828),$F3828))</f>
        <v/>
      </c>
      <c r="H3828" s="13" t="str">
        <f>IF($C3828="","",VLOOKUP($C3828,Baux!$A:$K,6,FALSE))</f>
        <v/>
      </c>
      <c r="I3828" s="13" t="str">
        <f>IF($C3828="","",VLOOKUP($C3828,Baux!$A:$K,7,FALSE))</f>
        <v/>
      </c>
      <c r="J3828" s="13" t="str">
        <f>IF($C3828="","",$H3828+$I3828)</f>
        <v/>
      </c>
      <c r="K3828" s="13" t="str">
        <f>IF($C3828="","",SUMIFS(Banque_Transactions!$E:$E,Banque_Transactions!$G:$G,$C3828&amp;"-"&amp;$B3828))</f>
        <v/>
      </c>
      <c r="L3828" s="13" t="str">
        <f>IF($C3828="","",$J3828-$K3828)</f>
        <v/>
      </c>
      <c r="M3828" t="str">
        <f>IF($C3828="","",IF($L3828&lt;=0,"Payé",IF($K3828=0,"Impayé","Partiel")))</f>
        <v/>
      </c>
    </row>
    <row r="3829" spans="1:13" ht="15">
      <c r="A3829" s="17"/>
      <c r="B3829" t="str">
        <f>IF($A3829="","",YEAR($A3829)*100+MONTH($A3829))</f>
        <v/>
      </c>
      <c r="D3829" t="str">
        <f>IF($C3829="","",VLOOKUP($C3829,Baux!$A:$K,2,FALSE))</f>
        <v/>
      </c>
      <c r="E3829" t="str">
        <f>IF($C3829="","",VLOOKUP(VLOOKUP($C3829,Baux!$A:$K,3,FALSE),Locataires!$A:$I,2,FALSE))</f>
        <v/>
      </c>
      <c r="F3829" t="str">
        <f>IF($C3829="","",VLOOKUP($C3829,Baux!$A:$K,8,FALSE))</f>
        <v/>
      </c>
      <c r="G3829" s="12" t="str">
        <f>IF(OR($A3829="",$F3829=""),"",DATE(YEAR($A3829),MONTH($A3829),$F3829))</f>
        <v/>
      </c>
      <c r="H3829" s="13" t="str">
        <f>IF($C3829="","",VLOOKUP($C3829,Baux!$A:$K,6,FALSE))</f>
        <v/>
      </c>
      <c r="I3829" s="13" t="str">
        <f>IF($C3829="","",VLOOKUP($C3829,Baux!$A:$K,7,FALSE))</f>
        <v/>
      </c>
      <c r="J3829" s="13" t="str">
        <f>IF($C3829="","",$H3829+$I3829)</f>
        <v/>
      </c>
      <c r="K3829" s="13" t="str">
        <f>IF($C3829="","",SUMIFS(Banque_Transactions!$E:$E,Banque_Transactions!$G:$G,$C3829&amp;"-"&amp;$B3829))</f>
        <v/>
      </c>
      <c r="L3829" s="13" t="str">
        <f>IF($C3829="","",$J3829-$K3829)</f>
        <v/>
      </c>
      <c r="M3829" t="str">
        <f>IF($C3829="","",IF($L3829&lt;=0,"Payé",IF($K3829=0,"Impayé","Partiel")))</f>
        <v/>
      </c>
    </row>
    <row r="3830" spans="1:13" ht="15">
      <c r="A3830" s="17"/>
      <c r="B3830" t="str">
        <f>IF($A3830="","",YEAR($A3830)*100+MONTH($A3830))</f>
        <v/>
      </c>
      <c r="D3830" t="str">
        <f>IF($C3830="","",VLOOKUP($C3830,Baux!$A:$K,2,FALSE))</f>
        <v/>
      </c>
      <c r="E3830" t="str">
        <f>IF($C3830="","",VLOOKUP(VLOOKUP($C3830,Baux!$A:$K,3,FALSE),Locataires!$A:$I,2,FALSE))</f>
        <v/>
      </c>
      <c r="F3830" t="str">
        <f>IF($C3830="","",VLOOKUP($C3830,Baux!$A:$K,8,FALSE))</f>
        <v/>
      </c>
      <c r="G3830" s="12" t="str">
        <f>IF(OR($A3830="",$F3830=""),"",DATE(YEAR($A3830),MONTH($A3830),$F3830))</f>
        <v/>
      </c>
      <c r="H3830" s="13" t="str">
        <f>IF($C3830="","",VLOOKUP($C3830,Baux!$A:$K,6,FALSE))</f>
        <v/>
      </c>
      <c r="I3830" s="13" t="str">
        <f>IF($C3830="","",VLOOKUP($C3830,Baux!$A:$K,7,FALSE))</f>
        <v/>
      </c>
      <c r="J3830" s="13" t="str">
        <f>IF($C3830="","",$H3830+$I3830)</f>
        <v/>
      </c>
      <c r="K3830" s="13" t="str">
        <f>IF($C3830="","",SUMIFS(Banque_Transactions!$E:$E,Banque_Transactions!$G:$G,$C3830&amp;"-"&amp;$B3830))</f>
        <v/>
      </c>
      <c r="L3830" s="13" t="str">
        <f>IF($C3830="","",$J3830-$K3830)</f>
        <v/>
      </c>
      <c r="M3830" t="str">
        <f>IF($C3830="","",IF($L3830&lt;=0,"Payé",IF($K3830=0,"Impayé","Partiel")))</f>
        <v/>
      </c>
    </row>
    <row r="3831" spans="1:13" ht="15">
      <c r="A3831" s="17"/>
      <c r="B3831" t="str">
        <f>IF($A3831="","",YEAR($A3831)*100+MONTH($A3831))</f>
        <v/>
      </c>
      <c r="D3831" t="str">
        <f>IF($C3831="","",VLOOKUP($C3831,Baux!$A:$K,2,FALSE))</f>
        <v/>
      </c>
      <c r="E3831" t="str">
        <f>IF($C3831="","",VLOOKUP(VLOOKUP($C3831,Baux!$A:$K,3,FALSE),Locataires!$A:$I,2,FALSE))</f>
        <v/>
      </c>
      <c r="F3831" t="str">
        <f>IF($C3831="","",VLOOKUP($C3831,Baux!$A:$K,8,FALSE))</f>
        <v/>
      </c>
      <c r="G3831" s="12" t="str">
        <f>IF(OR($A3831="",$F3831=""),"",DATE(YEAR($A3831),MONTH($A3831),$F3831))</f>
        <v/>
      </c>
      <c r="H3831" s="13" t="str">
        <f>IF($C3831="","",VLOOKUP($C3831,Baux!$A:$K,6,FALSE))</f>
        <v/>
      </c>
      <c r="I3831" s="13" t="str">
        <f>IF($C3831="","",VLOOKUP($C3831,Baux!$A:$K,7,FALSE))</f>
        <v/>
      </c>
      <c r="J3831" s="13" t="str">
        <f>IF($C3831="","",$H3831+$I3831)</f>
        <v/>
      </c>
      <c r="K3831" s="13" t="str">
        <f>IF($C3831="","",SUMIFS(Banque_Transactions!$E:$E,Banque_Transactions!$G:$G,$C3831&amp;"-"&amp;$B3831))</f>
        <v/>
      </c>
      <c r="L3831" s="13" t="str">
        <f>IF($C3831="","",$J3831-$K3831)</f>
        <v/>
      </c>
      <c r="M3831" t="str">
        <f>IF($C3831="","",IF($L3831&lt;=0,"Payé",IF($K3831=0,"Impayé","Partiel")))</f>
        <v/>
      </c>
    </row>
    <row r="3832" spans="1:13" ht="15">
      <c r="A3832" s="17"/>
      <c r="B3832" t="str">
        <f>IF($A3832="","",YEAR($A3832)*100+MONTH($A3832))</f>
        <v/>
      </c>
      <c r="D3832" t="str">
        <f>IF($C3832="","",VLOOKUP($C3832,Baux!$A:$K,2,FALSE))</f>
        <v/>
      </c>
      <c r="E3832" t="str">
        <f>IF($C3832="","",VLOOKUP(VLOOKUP($C3832,Baux!$A:$K,3,FALSE),Locataires!$A:$I,2,FALSE))</f>
        <v/>
      </c>
      <c r="F3832" t="str">
        <f>IF($C3832="","",VLOOKUP($C3832,Baux!$A:$K,8,FALSE))</f>
        <v/>
      </c>
      <c r="G3832" s="12" t="str">
        <f>IF(OR($A3832="",$F3832=""),"",DATE(YEAR($A3832),MONTH($A3832),$F3832))</f>
        <v/>
      </c>
      <c r="H3832" s="13" t="str">
        <f>IF($C3832="","",VLOOKUP($C3832,Baux!$A:$K,6,FALSE))</f>
        <v/>
      </c>
      <c r="I3832" s="13" t="str">
        <f>IF($C3832="","",VLOOKUP($C3832,Baux!$A:$K,7,FALSE))</f>
        <v/>
      </c>
      <c r="J3832" s="13" t="str">
        <f>IF($C3832="","",$H3832+$I3832)</f>
        <v/>
      </c>
      <c r="K3832" s="13" t="str">
        <f>IF($C3832="","",SUMIFS(Banque_Transactions!$E:$E,Banque_Transactions!$G:$G,$C3832&amp;"-"&amp;$B3832))</f>
        <v/>
      </c>
      <c r="L3832" s="13" t="str">
        <f>IF($C3832="","",$J3832-$K3832)</f>
        <v/>
      </c>
      <c r="M3832" t="str">
        <f>IF($C3832="","",IF($L3832&lt;=0,"Payé",IF($K3832=0,"Impayé","Partiel")))</f>
        <v/>
      </c>
    </row>
    <row r="3833" spans="1:13" ht="15">
      <c r="A3833" s="17"/>
      <c r="B3833" t="str">
        <f>IF($A3833="","",YEAR($A3833)*100+MONTH($A3833))</f>
        <v/>
      </c>
      <c r="D3833" t="str">
        <f>IF($C3833="","",VLOOKUP($C3833,Baux!$A:$K,2,FALSE))</f>
        <v/>
      </c>
      <c r="E3833" t="str">
        <f>IF($C3833="","",VLOOKUP(VLOOKUP($C3833,Baux!$A:$K,3,FALSE),Locataires!$A:$I,2,FALSE))</f>
        <v/>
      </c>
      <c r="F3833" t="str">
        <f>IF($C3833="","",VLOOKUP($C3833,Baux!$A:$K,8,FALSE))</f>
        <v/>
      </c>
      <c r="G3833" s="12" t="str">
        <f>IF(OR($A3833="",$F3833=""),"",DATE(YEAR($A3833),MONTH($A3833),$F3833))</f>
        <v/>
      </c>
      <c r="H3833" s="13" t="str">
        <f>IF($C3833="","",VLOOKUP($C3833,Baux!$A:$K,6,FALSE))</f>
        <v/>
      </c>
      <c r="I3833" s="13" t="str">
        <f>IF($C3833="","",VLOOKUP($C3833,Baux!$A:$K,7,FALSE))</f>
        <v/>
      </c>
      <c r="J3833" s="13" t="str">
        <f>IF($C3833="","",$H3833+$I3833)</f>
        <v/>
      </c>
      <c r="K3833" s="13" t="str">
        <f>IF($C3833="","",SUMIFS(Banque_Transactions!$E:$E,Banque_Transactions!$G:$G,$C3833&amp;"-"&amp;$B3833))</f>
        <v/>
      </c>
      <c r="L3833" s="13" t="str">
        <f>IF($C3833="","",$J3833-$K3833)</f>
        <v/>
      </c>
      <c r="M3833" t="str">
        <f>IF($C3833="","",IF($L3833&lt;=0,"Payé",IF($K3833=0,"Impayé","Partiel")))</f>
        <v/>
      </c>
    </row>
    <row r="3834" spans="1:13" ht="15">
      <c r="A3834" s="17"/>
      <c r="B3834" t="str">
        <f>IF($A3834="","",YEAR($A3834)*100+MONTH($A3834))</f>
        <v/>
      </c>
      <c r="D3834" t="str">
        <f>IF($C3834="","",VLOOKUP($C3834,Baux!$A:$K,2,FALSE))</f>
        <v/>
      </c>
      <c r="E3834" t="str">
        <f>IF($C3834="","",VLOOKUP(VLOOKUP($C3834,Baux!$A:$K,3,FALSE),Locataires!$A:$I,2,FALSE))</f>
        <v/>
      </c>
      <c r="F3834" t="str">
        <f>IF($C3834="","",VLOOKUP($C3834,Baux!$A:$K,8,FALSE))</f>
        <v/>
      </c>
      <c r="G3834" s="12" t="str">
        <f>IF(OR($A3834="",$F3834=""),"",DATE(YEAR($A3834),MONTH($A3834),$F3834))</f>
        <v/>
      </c>
      <c r="H3834" s="13" t="str">
        <f>IF($C3834="","",VLOOKUP($C3834,Baux!$A:$K,6,FALSE))</f>
        <v/>
      </c>
      <c r="I3834" s="13" t="str">
        <f>IF($C3834="","",VLOOKUP($C3834,Baux!$A:$K,7,FALSE))</f>
        <v/>
      </c>
      <c r="J3834" s="13" t="str">
        <f>IF($C3834="","",$H3834+$I3834)</f>
        <v/>
      </c>
      <c r="K3834" s="13" t="str">
        <f>IF($C3834="","",SUMIFS(Banque_Transactions!$E:$E,Banque_Transactions!$G:$G,$C3834&amp;"-"&amp;$B3834))</f>
        <v/>
      </c>
      <c r="L3834" s="13" t="str">
        <f>IF($C3834="","",$J3834-$K3834)</f>
        <v/>
      </c>
      <c r="M3834" t="str">
        <f>IF($C3834="","",IF($L3834&lt;=0,"Payé",IF($K3834=0,"Impayé","Partiel")))</f>
        <v/>
      </c>
    </row>
    <row r="3835" spans="1:13" ht="15">
      <c r="A3835" s="17"/>
      <c r="B3835" t="str">
        <f>IF($A3835="","",YEAR($A3835)*100+MONTH($A3835))</f>
        <v/>
      </c>
      <c r="D3835" t="str">
        <f>IF($C3835="","",VLOOKUP($C3835,Baux!$A:$K,2,FALSE))</f>
        <v/>
      </c>
      <c r="E3835" t="str">
        <f>IF($C3835="","",VLOOKUP(VLOOKUP($C3835,Baux!$A:$K,3,FALSE),Locataires!$A:$I,2,FALSE))</f>
        <v/>
      </c>
      <c r="F3835" t="str">
        <f>IF($C3835="","",VLOOKUP($C3835,Baux!$A:$K,8,FALSE))</f>
        <v/>
      </c>
      <c r="G3835" s="12" t="str">
        <f>IF(OR($A3835="",$F3835=""),"",DATE(YEAR($A3835),MONTH($A3835),$F3835))</f>
        <v/>
      </c>
      <c r="H3835" s="13" t="str">
        <f>IF($C3835="","",VLOOKUP($C3835,Baux!$A:$K,6,FALSE))</f>
        <v/>
      </c>
      <c r="I3835" s="13" t="str">
        <f>IF($C3835="","",VLOOKUP($C3835,Baux!$A:$K,7,FALSE))</f>
        <v/>
      </c>
      <c r="J3835" s="13" t="str">
        <f>IF($C3835="","",$H3835+$I3835)</f>
        <v/>
      </c>
      <c r="K3835" s="13" t="str">
        <f>IF($C3835="","",SUMIFS(Banque_Transactions!$E:$E,Banque_Transactions!$G:$G,$C3835&amp;"-"&amp;$B3835))</f>
        <v/>
      </c>
      <c r="L3835" s="13" t="str">
        <f>IF($C3835="","",$J3835-$K3835)</f>
        <v/>
      </c>
      <c r="M3835" t="str">
        <f>IF($C3835="","",IF($L3835&lt;=0,"Payé",IF($K3835=0,"Impayé","Partiel")))</f>
        <v/>
      </c>
    </row>
    <row r="3836" spans="1:13" ht="15">
      <c r="A3836" s="17"/>
      <c r="B3836" t="str">
        <f>IF($A3836="","",YEAR($A3836)*100+MONTH($A3836))</f>
        <v/>
      </c>
      <c r="D3836" t="str">
        <f>IF($C3836="","",VLOOKUP($C3836,Baux!$A:$K,2,FALSE))</f>
        <v/>
      </c>
      <c r="E3836" t="str">
        <f>IF($C3836="","",VLOOKUP(VLOOKUP($C3836,Baux!$A:$K,3,FALSE),Locataires!$A:$I,2,FALSE))</f>
        <v/>
      </c>
      <c r="F3836" t="str">
        <f>IF($C3836="","",VLOOKUP($C3836,Baux!$A:$K,8,FALSE))</f>
        <v/>
      </c>
      <c r="G3836" s="12" t="str">
        <f>IF(OR($A3836="",$F3836=""),"",DATE(YEAR($A3836),MONTH($A3836),$F3836))</f>
        <v/>
      </c>
      <c r="H3836" s="13" t="str">
        <f>IF($C3836="","",VLOOKUP($C3836,Baux!$A:$K,6,FALSE))</f>
        <v/>
      </c>
      <c r="I3836" s="13" t="str">
        <f>IF($C3836="","",VLOOKUP($C3836,Baux!$A:$K,7,FALSE))</f>
        <v/>
      </c>
      <c r="J3836" s="13" t="str">
        <f>IF($C3836="","",$H3836+$I3836)</f>
        <v/>
      </c>
      <c r="K3836" s="13" t="str">
        <f>IF($C3836="","",SUMIFS(Banque_Transactions!$E:$E,Banque_Transactions!$G:$G,$C3836&amp;"-"&amp;$B3836))</f>
        <v/>
      </c>
      <c r="L3836" s="13" t="str">
        <f>IF($C3836="","",$J3836-$K3836)</f>
        <v/>
      </c>
      <c r="M3836" t="str">
        <f>IF($C3836="","",IF($L3836&lt;=0,"Payé",IF($K3836=0,"Impayé","Partiel")))</f>
        <v/>
      </c>
    </row>
    <row r="3837" spans="1:13" ht="15">
      <c r="A3837" s="17"/>
      <c r="B3837" t="str">
        <f>IF($A3837="","",YEAR($A3837)*100+MONTH($A3837))</f>
        <v/>
      </c>
      <c r="D3837" t="str">
        <f>IF($C3837="","",VLOOKUP($C3837,Baux!$A:$K,2,FALSE))</f>
        <v/>
      </c>
      <c r="E3837" t="str">
        <f>IF($C3837="","",VLOOKUP(VLOOKUP($C3837,Baux!$A:$K,3,FALSE),Locataires!$A:$I,2,FALSE))</f>
        <v/>
      </c>
      <c r="F3837" t="str">
        <f>IF($C3837="","",VLOOKUP($C3837,Baux!$A:$K,8,FALSE))</f>
        <v/>
      </c>
      <c r="G3837" s="12" t="str">
        <f>IF(OR($A3837="",$F3837=""),"",DATE(YEAR($A3837),MONTH($A3837),$F3837))</f>
        <v/>
      </c>
      <c r="H3837" s="13" t="str">
        <f>IF($C3837="","",VLOOKUP($C3837,Baux!$A:$K,6,FALSE))</f>
        <v/>
      </c>
      <c r="I3837" s="13" t="str">
        <f>IF($C3837="","",VLOOKUP($C3837,Baux!$A:$K,7,FALSE))</f>
        <v/>
      </c>
      <c r="J3837" s="13" t="str">
        <f>IF($C3837="","",$H3837+$I3837)</f>
        <v/>
      </c>
      <c r="K3837" s="13" t="str">
        <f>IF($C3837="","",SUMIFS(Banque_Transactions!$E:$E,Banque_Transactions!$G:$G,$C3837&amp;"-"&amp;$B3837))</f>
        <v/>
      </c>
      <c r="L3837" s="13" t="str">
        <f>IF($C3837="","",$J3837-$K3837)</f>
        <v/>
      </c>
      <c r="M3837" t="str">
        <f>IF($C3837="","",IF($L3837&lt;=0,"Payé",IF($K3837=0,"Impayé","Partiel")))</f>
        <v/>
      </c>
    </row>
    <row r="3838" spans="1:13" ht="15">
      <c r="A3838" s="17"/>
      <c r="B3838" t="str">
        <f>IF($A3838="","",YEAR($A3838)*100+MONTH($A3838))</f>
        <v/>
      </c>
      <c r="D3838" t="str">
        <f>IF($C3838="","",VLOOKUP($C3838,Baux!$A:$K,2,FALSE))</f>
        <v/>
      </c>
      <c r="E3838" t="str">
        <f>IF($C3838="","",VLOOKUP(VLOOKUP($C3838,Baux!$A:$K,3,FALSE),Locataires!$A:$I,2,FALSE))</f>
        <v/>
      </c>
      <c r="F3838" t="str">
        <f>IF($C3838="","",VLOOKUP($C3838,Baux!$A:$K,8,FALSE))</f>
        <v/>
      </c>
      <c r="G3838" s="12" t="str">
        <f>IF(OR($A3838="",$F3838=""),"",DATE(YEAR($A3838),MONTH($A3838),$F3838))</f>
        <v/>
      </c>
      <c r="H3838" s="13" t="str">
        <f>IF($C3838="","",VLOOKUP($C3838,Baux!$A:$K,6,FALSE))</f>
        <v/>
      </c>
      <c r="I3838" s="13" t="str">
        <f>IF($C3838="","",VLOOKUP($C3838,Baux!$A:$K,7,FALSE))</f>
        <v/>
      </c>
      <c r="J3838" s="13" t="str">
        <f>IF($C3838="","",$H3838+$I3838)</f>
        <v/>
      </c>
      <c r="K3838" s="13" t="str">
        <f>IF($C3838="","",SUMIFS(Banque_Transactions!$E:$E,Banque_Transactions!$G:$G,$C3838&amp;"-"&amp;$B3838))</f>
        <v/>
      </c>
      <c r="L3838" s="13" t="str">
        <f>IF($C3838="","",$J3838-$K3838)</f>
        <v/>
      </c>
      <c r="M3838" t="str">
        <f>IF($C3838="","",IF($L3838&lt;=0,"Payé",IF($K3838=0,"Impayé","Partiel")))</f>
        <v/>
      </c>
    </row>
    <row r="3839" spans="1:13" ht="15">
      <c r="A3839" s="17"/>
      <c r="B3839" t="str">
        <f>IF($A3839="","",YEAR($A3839)*100+MONTH($A3839))</f>
        <v/>
      </c>
      <c r="D3839" t="str">
        <f>IF($C3839="","",VLOOKUP($C3839,Baux!$A:$K,2,FALSE))</f>
        <v/>
      </c>
      <c r="E3839" t="str">
        <f>IF($C3839="","",VLOOKUP(VLOOKUP($C3839,Baux!$A:$K,3,FALSE),Locataires!$A:$I,2,FALSE))</f>
        <v/>
      </c>
      <c r="F3839" t="str">
        <f>IF($C3839="","",VLOOKUP($C3839,Baux!$A:$K,8,FALSE))</f>
        <v/>
      </c>
      <c r="G3839" s="12" t="str">
        <f>IF(OR($A3839="",$F3839=""),"",DATE(YEAR($A3839),MONTH($A3839),$F3839))</f>
        <v/>
      </c>
      <c r="H3839" s="13" t="str">
        <f>IF($C3839="","",VLOOKUP($C3839,Baux!$A:$K,6,FALSE))</f>
        <v/>
      </c>
      <c r="I3839" s="13" t="str">
        <f>IF($C3839="","",VLOOKUP($C3839,Baux!$A:$K,7,FALSE))</f>
        <v/>
      </c>
      <c r="J3839" s="13" t="str">
        <f>IF($C3839="","",$H3839+$I3839)</f>
        <v/>
      </c>
      <c r="K3839" s="13" t="str">
        <f>IF($C3839="","",SUMIFS(Banque_Transactions!$E:$E,Banque_Transactions!$G:$G,$C3839&amp;"-"&amp;$B3839))</f>
        <v/>
      </c>
      <c r="L3839" s="13" t="str">
        <f>IF($C3839="","",$J3839-$K3839)</f>
        <v/>
      </c>
      <c r="M3839" t="str">
        <f>IF($C3839="","",IF($L3839&lt;=0,"Payé",IF($K3839=0,"Impayé","Partiel")))</f>
        <v/>
      </c>
    </row>
    <row r="3840" spans="1:13" ht="15">
      <c r="A3840" s="17"/>
      <c r="B3840" t="str">
        <f>IF($A3840="","",YEAR($A3840)*100+MONTH($A3840))</f>
        <v/>
      </c>
      <c r="D3840" t="str">
        <f>IF($C3840="","",VLOOKUP($C3840,Baux!$A:$K,2,FALSE))</f>
        <v/>
      </c>
      <c r="E3840" t="str">
        <f>IF($C3840="","",VLOOKUP(VLOOKUP($C3840,Baux!$A:$K,3,FALSE),Locataires!$A:$I,2,FALSE))</f>
        <v/>
      </c>
      <c r="F3840" t="str">
        <f>IF($C3840="","",VLOOKUP($C3840,Baux!$A:$K,8,FALSE))</f>
        <v/>
      </c>
      <c r="G3840" s="12" t="str">
        <f>IF(OR($A3840="",$F3840=""),"",DATE(YEAR($A3840),MONTH($A3840),$F3840))</f>
        <v/>
      </c>
      <c r="H3840" s="13" t="str">
        <f>IF($C3840="","",VLOOKUP($C3840,Baux!$A:$K,6,FALSE))</f>
        <v/>
      </c>
      <c r="I3840" s="13" t="str">
        <f>IF($C3840="","",VLOOKUP($C3840,Baux!$A:$K,7,FALSE))</f>
        <v/>
      </c>
      <c r="J3840" s="13" t="str">
        <f>IF($C3840="","",$H3840+$I3840)</f>
        <v/>
      </c>
      <c r="K3840" s="13" t="str">
        <f>IF($C3840="","",SUMIFS(Banque_Transactions!$E:$E,Banque_Transactions!$G:$G,$C3840&amp;"-"&amp;$B3840))</f>
        <v/>
      </c>
      <c r="L3840" s="13" t="str">
        <f>IF($C3840="","",$J3840-$K3840)</f>
        <v/>
      </c>
      <c r="M3840" t="str">
        <f>IF($C3840="","",IF($L3840&lt;=0,"Payé",IF($K3840=0,"Impayé","Partiel")))</f>
        <v/>
      </c>
    </row>
    <row r="3841" spans="1:13" ht="15">
      <c r="A3841" s="17"/>
      <c r="B3841" t="str">
        <f>IF($A3841="","",YEAR($A3841)*100+MONTH($A3841))</f>
        <v/>
      </c>
      <c r="D3841" t="str">
        <f>IF($C3841="","",VLOOKUP($C3841,Baux!$A:$K,2,FALSE))</f>
        <v/>
      </c>
      <c r="E3841" t="str">
        <f>IF($C3841="","",VLOOKUP(VLOOKUP($C3841,Baux!$A:$K,3,FALSE),Locataires!$A:$I,2,FALSE))</f>
        <v/>
      </c>
      <c r="F3841" t="str">
        <f>IF($C3841="","",VLOOKUP($C3841,Baux!$A:$K,8,FALSE))</f>
        <v/>
      </c>
      <c r="G3841" s="12" t="str">
        <f>IF(OR($A3841="",$F3841=""),"",DATE(YEAR($A3841),MONTH($A3841),$F3841))</f>
        <v/>
      </c>
      <c r="H3841" s="13" t="str">
        <f>IF($C3841="","",VLOOKUP($C3841,Baux!$A:$K,6,FALSE))</f>
        <v/>
      </c>
      <c r="I3841" s="13" t="str">
        <f>IF($C3841="","",VLOOKUP($C3841,Baux!$A:$K,7,FALSE))</f>
        <v/>
      </c>
      <c r="J3841" s="13" t="str">
        <f>IF($C3841="","",$H3841+$I3841)</f>
        <v/>
      </c>
      <c r="K3841" s="13" t="str">
        <f>IF($C3841="","",SUMIFS(Banque_Transactions!$E:$E,Banque_Transactions!$G:$G,$C3841&amp;"-"&amp;$B3841))</f>
        <v/>
      </c>
      <c r="L3841" s="13" t="str">
        <f>IF($C3841="","",$J3841-$K3841)</f>
        <v/>
      </c>
      <c r="M3841" t="str">
        <f>IF($C3841="","",IF($L3841&lt;=0,"Payé",IF($K3841=0,"Impayé","Partiel")))</f>
        <v/>
      </c>
    </row>
    <row r="3842" spans="1:13" ht="15">
      <c r="A3842" s="17"/>
      <c r="B3842" t="str">
        <f>IF($A3842="","",YEAR($A3842)*100+MONTH($A3842))</f>
        <v/>
      </c>
      <c r="D3842" t="str">
        <f>IF($C3842="","",VLOOKUP($C3842,Baux!$A:$K,2,FALSE))</f>
        <v/>
      </c>
      <c r="E3842" t="str">
        <f>IF($C3842="","",VLOOKUP(VLOOKUP($C3842,Baux!$A:$K,3,FALSE),Locataires!$A:$I,2,FALSE))</f>
        <v/>
      </c>
      <c r="F3842" t="str">
        <f>IF($C3842="","",VLOOKUP($C3842,Baux!$A:$K,8,FALSE))</f>
        <v/>
      </c>
      <c r="G3842" s="12" t="str">
        <f>IF(OR($A3842="",$F3842=""),"",DATE(YEAR($A3842),MONTH($A3842),$F3842))</f>
        <v/>
      </c>
      <c r="H3842" s="13" t="str">
        <f>IF($C3842="","",VLOOKUP($C3842,Baux!$A:$K,6,FALSE))</f>
        <v/>
      </c>
      <c r="I3842" s="13" t="str">
        <f>IF($C3842="","",VLOOKUP($C3842,Baux!$A:$K,7,FALSE))</f>
        <v/>
      </c>
      <c r="J3842" s="13" t="str">
        <f>IF($C3842="","",$H3842+$I3842)</f>
        <v/>
      </c>
      <c r="K3842" s="13" t="str">
        <f>IF($C3842="","",SUMIFS(Banque_Transactions!$E:$E,Banque_Transactions!$G:$G,$C3842&amp;"-"&amp;$B3842))</f>
        <v/>
      </c>
      <c r="L3842" s="13" t="str">
        <f>IF($C3842="","",$J3842-$K3842)</f>
        <v/>
      </c>
      <c r="M3842" t="str">
        <f>IF($C3842="","",IF($L3842&lt;=0,"Payé",IF($K3842=0,"Impayé","Partiel")))</f>
        <v/>
      </c>
    </row>
    <row r="3843" spans="1:13" ht="15">
      <c r="A3843" s="17"/>
      <c r="B3843" t="str">
        <f>IF($A3843="","",YEAR($A3843)*100+MONTH($A3843))</f>
        <v/>
      </c>
      <c r="D3843" t="str">
        <f>IF($C3843="","",VLOOKUP($C3843,Baux!$A:$K,2,FALSE))</f>
        <v/>
      </c>
      <c r="E3843" t="str">
        <f>IF($C3843="","",VLOOKUP(VLOOKUP($C3843,Baux!$A:$K,3,FALSE),Locataires!$A:$I,2,FALSE))</f>
        <v/>
      </c>
      <c r="F3843" t="str">
        <f>IF($C3843="","",VLOOKUP($C3843,Baux!$A:$K,8,FALSE))</f>
        <v/>
      </c>
      <c r="G3843" s="12" t="str">
        <f>IF(OR($A3843="",$F3843=""),"",DATE(YEAR($A3843),MONTH($A3843),$F3843))</f>
        <v/>
      </c>
      <c r="H3843" s="13" t="str">
        <f>IF($C3843="","",VLOOKUP($C3843,Baux!$A:$K,6,FALSE))</f>
        <v/>
      </c>
      <c r="I3843" s="13" t="str">
        <f>IF($C3843="","",VLOOKUP($C3843,Baux!$A:$K,7,FALSE))</f>
        <v/>
      </c>
      <c r="J3843" s="13" t="str">
        <f>IF($C3843="","",$H3843+$I3843)</f>
        <v/>
      </c>
      <c r="K3843" s="13" t="str">
        <f>IF($C3843="","",SUMIFS(Banque_Transactions!$E:$E,Banque_Transactions!$G:$G,$C3843&amp;"-"&amp;$B3843))</f>
        <v/>
      </c>
      <c r="L3843" s="13" t="str">
        <f>IF($C3843="","",$J3843-$K3843)</f>
        <v/>
      </c>
      <c r="M3843" t="str">
        <f>IF($C3843="","",IF($L3843&lt;=0,"Payé",IF($K3843=0,"Impayé","Partiel")))</f>
        <v/>
      </c>
    </row>
    <row r="3844" spans="1:13" ht="15">
      <c r="A3844" s="17"/>
      <c r="B3844" t="str">
        <f>IF($A3844="","",YEAR($A3844)*100+MONTH($A3844))</f>
        <v/>
      </c>
      <c r="D3844" t="str">
        <f>IF($C3844="","",VLOOKUP($C3844,Baux!$A:$K,2,FALSE))</f>
        <v/>
      </c>
      <c r="E3844" t="str">
        <f>IF($C3844="","",VLOOKUP(VLOOKUP($C3844,Baux!$A:$K,3,FALSE),Locataires!$A:$I,2,FALSE))</f>
        <v/>
      </c>
      <c r="F3844" t="str">
        <f>IF($C3844="","",VLOOKUP($C3844,Baux!$A:$K,8,FALSE))</f>
        <v/>
      </c>
      <c r="G3844" s="12" t="str">
        <f>IF(OR($A3844="",$F3844=""),"",DATE(YEAR($A3844),MONTH($A3844),$F3844))</f>
        <v/>
      </c>
      <c r="H3844" s="13" t="str">
        <f>IF($C3844="","",VLOOKUP($C3844,Baux!$A:$K,6,FALSE))</f>
        <v/>
      </c>
      <c r="I3844" s="13" t="str">
        <f>IF($C3844="","",VLOOKUP($C3844,Baux!$A:$K,7,FALSE))</f>
        <v/>
      </c>
      <c r="J3844" s="13" t="str">
        <f>IF($C3844="","",$H3844+$I3844)</f>
        <v/>
      </c>
      <c r="K3844" s="13" t="str">
        <f>IF($C3844="","",SUMIFS(Banque_Transactions!$E:$E,Banque_Transactions!$G:$G,$C3844&amp;"-"&amp;$B3844))</f>
        <v/>
      </c>
      <c r="L3844" s="13" t="str">
        <f>IF($C3844="","",$J3844-$K3844)</f>
        <v/>
      </c>
      <c r="M3844" t="str">
        <f>IF($C3844="","",IF($L3844&lt;=0,"Payé",IF($K3844=0,"Impayé","Partiel")))</f>
        <v/>
      </c>
    </row>
    <row r="3845" spans="1:13" ht="15">
      <c r="A3845" s="17"/>
      <c r="B3845" t="str">
        <f>IF($A3845="","",YEAR($A3845)*100+MONTH($A3845))</f>
        <v/>
      </c>
      <c r="D3845" t="str">
        <f>IF($C3845="","",VLOOKUP($C3845,Baux!$A:$K,2,FALSE))</f>
        <v/>
      </c>
      <c r="E3845" t="str">
        <f>IF($C3845="","",VLOOKUP(VLOOKUP($C3845,Baux!$A:$K,3,FALSE),Locataires!$A:$I,2,FALSE))</f>
        <v/>
      </c>
      <c r="F3845" t="str">
        <f>IF($C3845="","",VLOOKUP($C3845,Baux!$A:$K,8,FALSE))</f>
        <v/>
      </c>
      <c r="G3845" s="12" t="str">
        <f>IF(OR($A3845="",$F3845=""),"",DATE(YEAR($A3845),MONTH($A3845),$F3845))</f>
        <v/>
      </c>
      <c r="H3845" s="13" t="str">
        <f>IF($C3845="","",VLOOKUP($C3845,Baux!$A:$K,6,FALSE))</f>
        <v/>
      </c>
      <c r="I3845" s="13" t="str">
        <f>IF($C3845="","",VLOOKUP($C3845,Baux!$A:$K,7,FALSE))</f>
        <v/>
      </c>
      <c r="J3845" s="13" t="str">
        <f>IF($C3845="","",$H3845+$I3845)</f>
        <v/>
      </c>
      <c r="K3845" s="13" t="str">
        <f>IF($C3845="","",SUMIFS(Banque_Transactions!$E:$E,Banque_Transactions!$G:$G,$C3845&amp;"-"&amp;$B3845))</f>
        <v/>
      </c>
      <c r="L3845" s="13" t="str">
        <f>IF($C3845="","",$J3845-$K3845)</f>
        <v/>
      </c>
      <c r="M3845" t="str">
        <f>IF($C3845="","",IF($L3845&lt;=0,"Payé",IF($K3845=0,"Impayé","Partiel")))</f>
        <v/>
      </c>
    </row>
    <row r="3846" spans="1:13" ht="15">
      <c r="A3846" s="17"/>
      <c r="B3846" t="str">
        <f>IF($A3846="","",YEAR($A3846)*100+MONTH($A3846))</f>
        <v/>
      </c>
      <c r="D3846" t="str">
        <f>IF($C3846="","",VLOOKUP($C3846,Baux!$A:$K,2,FALSE))</f>
        <v/>
      </c>
      <c r="E3846" t="str">
        <f>IF($C3846="","",VLOOKUP(VLOOKUP($C3846,Baux!$A:$K,3,FALSE),Locataires!$A:$I,2,FALSE))</f>
        <v/>
      </c>
      <c r="F3846" t="str">
        <f>IF($C3846="","",VLOOKUP($C3846,Baux!$A:$K,8,FALSE))</f>
        <v/>
      </c>
      <c r="G3846" s="12" t="str">
        <f>IF(OR($A3846="",$F3846=""),"",DATE(YEAR($A3846),MONTH($A3846),$F3846))</f>
        <v/>
      </c>
      <c r="H3846" s="13" t="str">
        <f>IF($C3846="","",VLOOKUP($C3846,Baux!$A:$K,6,FALSE))</f>
        <v/>
      </c>
      <c r="I3846" s="13" t="str">
        <f>IF($C3846="","",VLOOKUP($C3846,Baux!$A:$K,7,FALSE))</f>
        <v/>
      </c>
      <c r="J3846" s="13" t="str">
        <f>IF($C3846="","",$H3846+$I3846)</f>
        <v/>
      </c>
      <c r="K3846" s="13" t="str">
        <f>IF($C3846="","",SUMIFS(Banque_Transactions!$E:$E,Banque_Transactions!$G:$G,$C3846&amp;"-"&amp;$B3846))</f>
        <v/>
      </c>
      <c r="L3846" s="13" t="str">
        <f>IF($C3846="","",$J3846-$K3846)</f>
        <v/>
      </c>
      <c r="M3846" t="str">
        <f>IF($C3846="","",IF($L3846&lt;=0,"Payé",IF($K3846=0,"Impayé","Partiel")))</f>
        <v/>
      </c>
    </row>
    <row r="3847" spans="1:13" ht="15">
      <c r="A3847" s="17"/>
      <c r="B3847" t="str">
        <f>IF($A3847="","",YEAR($A3847)*100+MONTH($A3847))</f>
        <v/>
      </c>
      <c r="D3847" t="str">
        <f>IF($C3847="","",VLOOKUP($C3847,Baux!$A:$K,2,FALSE))</f>
        <v/>
      </c>
      <c r="E3847" t="str">
        <f>IF($C3847="","",VLOOKUP(VLOOKUP($C3847,Baux!$A:$K,3,FALSE),Locataires!$A:$I,2,FALSE))</f>
        <v/>
      </c>
      <c r="F3847" t="str">
        <f>IF($C3847="","",VLOOKUP($C3847,Baux!$A:$K,8,FALSE))</f>
        <v/>
      </c>
      <c r="G3847" s="12" t="str">
        <f>IF(OR($A3847="",$F3847=""),"",DATE(YEAR($A3847),MONTH($A3847),$F3847))</f>
        <v/>
      </c>
      <c r="H3847" s="13" t="str">
        <f>IF($C3847="","",VLOOKUP($C3847,Baux!$A:$K,6,FALSE))</f>
        <v/>
      </c>
      <c r="I3847" s="13" t="str">
        <f>IF($C3847="","",VLOOKUP($C3847,Baux!$A:$K,7,FALSE))</f>
        <v/>
      </c>
      <c r="J3847" s="13" t="str">
        <f>IF($C3847="","",$H3847+$I3847)</f>
        <v/>
      </c>
      <c r="K3847" s="13" t="str">
        <f>IF($C3847="","",SUMIFS(Banque_Transactions!$E:$E,Banque_Transactions!$G:$G,$C3847&amp;"-"&amp;$B3847))</f>
        <v/>
      </c>
      <c r="L3847" s="13" t="str">
        <f>IF($C3847="","",$J3847-$K3847)</f>
        <v/>
      </c>
      <c r="M3847" t="str">
        <f>IF($C3847="","",IF($L3847&lt;=0,"Payé",IF($K3847=0,"Impayé","Partiel")))</f>
        <v/>
      </c>
    </row>
    <row r="3848" spans="1:13" ht="15">
      <c r="A3848" s="17"/>
      <c r="B3848" t="str">
        <f>IF($A3848="","",YEAR($A3848)*100+MONTH($A3848))</f>
        <v/>
      </c>
      <c r="D3848" t="str">
        <f>IF($C3848="","",VLOOKUP($C3848,Baux!$A:$K,2,FALSE))</f>
        <v/>
      </c>
      <c r="E3848" t="str">
        <f>IF($C3848="","",VLOOKUP(VLOOKUP($C3848,Baux!$A:$K,3,FALSE),Locataires!$A:$I,2,FALSE))</f>
        <v/>
      </c>
      <c r="F3848" t="str">
        <f>IF($C3848="","",VLOOKUP($C3848,Baux!$A:$K,8,FALSE))</f>
        <v/>
      </c>
      <c r="G3848" s="12" t="str">
        <f>IF(OR($A3848="",$F3848=""),"",DATE(YEAR($A3848),MONTH($A3848),$F3848))</f>
        <v/>
      </c>
      <c r="H3848" s="13" t="str">
        <f>IF($C3848="","",VLOOKUP($C3848,Baux!$A:$K,6,FALSE))</f>
        <v/>
      </c>
      <c r="I3848" s="13" t="str">
        <f>IF($C3848="","",VLOOKUP($C3848,Baux!$A:$K,7,FALSE))</f>
        <v/>
      </c>
      <c r="J3848" s="13" t="str">
        <f>IF($C3848="","",$H3848+$I3848)</f>
        <v/>
      </c>
      <c r="K3848" s="13" t="str">
        <f>IF($C3848="","",SUMIFS(Banque_Transactions!$E:$E,Banque_Transactions!$G:$G,$C3848&amp;"-"&amp;$B3848))</f>
        <v/>
      </c>
      <c r="L3848" s="13" t="str">
        <f>IF($C3848="","",$J3848-$K3848)</f>
        <v/>
      </c>
      <c r="M3848" t="str">
        <f>IF($C3848="","",IF($L3848&lt;=0,"Payé",IF($K3848=0,"Impayé","Partiel")))</f>
        <v/>
      </c>
    </row>
    <row r="3849" spans="1:13" ht="15">
      <c r="A3849" s="17"/>
      <c r="B3849" t="str">
        <f>IF($A3849="","",YEAR($A3849)*100+MONTH($A3849))</f>
        <v/>
      </c>
      <c r="D3849" t="str">
        <f>IF($C3849="","",VLOOKUP($C3849,Baux!$A:$K,2,FALSE))</f>
        <v/>
      </c>
      <c r="E3849" t="str">
        <f>IF($C3849="","",VLOOKUP(VLOOKUP($C3849,Baux!$A:$K,3,FALSE),Locataires!$A:$I,2,FALSE))</f>
        <v/>
      </c>
      <c r="F3849" t="str">
        <f>IF($C3849="","",VLOOKUP($C3849,Baux!$A:$K,8,FALSE))</f>
        <v/>
      </c>
      <c r="G3849" s="12" t="str">
        <f>IF(OR($A3849="",$F3849=""),"",DATE(YEAR($A3849),MONTH($A3849),$F3849))</f>
        <v/>
      </c>
      <c r="H3849" s="13" t="str">
        <f>IF($C3849="","",VLOOKUP($C3849,Baux!$A:$K,6,FALSE))</f>
        <v/>
      </c>
      <c r="I3849" s="13" t="str">
        <f>IF($C3849="","",VLOOKUP($C3849,Baux!$A:$K,7,FALSE))</f>
        <v/>
      </c>
      <c r="J3849" s="13" t="str">
        <f>IF($C3849="","",$H3849+$I3849)</f>
        <v/>
      </c>
      <c r="K3849" s="13" t="str">
        <f>IF($C3849="","",SUMIFS(Banque_Transactions!$E:$E,Banque_Transactions!$G:$G,$C3849&amp;"-"&amp;$B3849))</f>
        <v/>
      </c>
      <c r="L3849" s="13" t="str">
        <f>IF($C3849="","",$J3849-$K3849)</f>
        <v/>
      </c>
      <c r="M3849" t="str">
        <f>IF($C3849="","",IF($L3849&lt;=0,"Payé",IF($K3849=0,"Impayé","Partiel")))</f>
        <v/>
      </c>
    </row>
    <row r="3850" spans="1:13" ht="15">
      <c r="A3850" s="17"/>
      <c r="B3850" t="str">
        <f>IF($A3850="","",YEAR($A3850)*100+MONTH($A3850))</f>
        <v/>
      </c>
      <c r="D3850" t="str">
        <f>IF($C3850="","",VLOOKUP($C3850,Baux!$A:$K,2,FALSE))</f>
        <v/>
      </c>
      <c r="E3850" t="str">
        <f>IF($C3850="","",VLOOKUP(VLOOKUP($C3850,Baux!$A:$K,3,FALSE),Locataires!$A:$I,2,FALSE))</f>
        <v/>
      </c>
      <c r="F3850" t="str">
        <f>IF($C3850="","",VLOOKUP($C3850,Baux!$A:$K,8,FALSE))</f>
        <v/>
      </c>
      <c r="G3850" s="12" t="str">
        <f>IF(OR($A3850="",$F3850=""),"",DATE(YEAR($A3850),MONTH($A3850),$F3850))</f>
        <v/>
      </c>
      <c r="H3850" s="13" t="str">
        <f>IF($C3850="","",VLOOKUP($C3850,Baux!$A:$K,6,FALSE))</f>
        <v/>
      </c>
      <c r="I3850" s="13" t="str">
        <f>IF($C3850="","",VLOOKUP($C3850,Baux!$A:$K,7,FALSE))</f>
        <v/>
      </c>
      <c r="J3850" s="13" t="str">
        <f>IF($C3850="","",$H3850+$I3850)</f>
        <v/>
      </c>
      <c r="K3850" s="13" t="str">
        <f>IF($C3850="","",SUMIFS(Banque_Transactions!$E:$E,Banque_Transactions!$G:$G,$C3850&amp;"-"&amp;$B3850))</f>
        <v/>
      </c>
      <c r="L3850" s="13" t="str">
        <f>IF($C3850="","",$J3850-$K3850)</f>
        <v/>
      </c>
      <c r="M3850" t="str">
        <f>IF($C3850="","",IF($L3850&lt;=0,"Payé",IF($K3850=0,"Impayé","Partiel")))</f>
        <v/>
      </c>
    </row>
    <row r="3851" spans="1:13" ht="15">
      <c r="A3851" s="17"/>
      <c r="B3851" t="str">
        <f>IF($A3851="","",YEAR($A3851)*100+MONTH($A3851))</f>
        <v/>
      </c>
      <c r="D3851" t="str">
        <f>IF($C3851="","",VLOOKUP($C3851,Baux!$A:$K,2,FALSE))</f>
        <v/>
      </c>
      <c r="E3851" t="str">
        <f>IF($C3851="","",VLOOKUP(VLOOKUP($C3851,Baux!$A:$K,3,FALSE),Locataires!$A:$I,2,FALSE))</f>
        <v/>
      </c>
      <c r="F3851" t="str">
        <f>IF($C3851="","",VLOOKUP($C3851,Baux!$A:$K,8,FALSE))</f>
        <v/>
      </c>
      <c r="G3851" s="12" t="str">
        <f>IF(OR($A3851="",$F3851=""),"",DATE(YEAR($A3851),MONTH($A3851),$F3851))</f>
        <v/>
      </c>
      <c r="H3851" s="13" t="str">
        <f>IF($C3851="","",VLOOKUP($C3851,Baux!$A:$K,6,FALSE))</f>
        <v/>
      </c>
      <c r="I3851" s="13" t="str">
        <f>IF($C3851="","",VLOOKUP($C3851,Baux!$A:$K,7,FALSE))</f>
        <v/>
      </c>
      <c r="J3851" s="13" t="str">
        <f>IF($C3851="","",$H3851+$I3851)</f>
        <v/>
      </c>
      <c r="K3851" s="13" t="str">
        <f>IF($C3851="","",SUMIFS(Banque_Transactions!$E:$E,Banque_Transactions!$G:$G,$C3851&amp;"-"&amp;$B3851))</f>
        <v/>
      </c>
      <c r="L3851" s="13" t="str">
        <f>IF($C3851="","",$J3851-$K3851)</f>
        <v/>
      </c>
      <c r="M3851" t="str">
        <f>IF($C3851="","",IF($L3851&lt;=0,"Payé",IF($K3851=0,"Impayé","Partiel")))</f>
        <v/>
      </c>
    </row>
    <row r="3852" spans="1:13" ht="15">
      <c r="A3852" s="17"/>
      <c r="B3852" t="str">
        <f>IF($A3852="","",YEAR($A3852)*100+MONTH($A3852))</f>
        <v/>
      </c>
      <c r="D3852" t="str">
        <f>IF($C3852="","",VLOOKUP($C3852,Baux!$A:$K,2,FALSE))</f>
        <v/>
      </c>
      <c r="E3852" t="str">
        <f>IF($C3852="","",VLOOKUP(VLOOKUP($C3852,Baux!$A:$K,3,FALSE),Locataires!$A:$I,2,FALSE))</f>
        <v/>
      </c>
      <c r="F3852" t="str">
        <f>IF($C3852="","",VLOOKUP($C3852,Baux!$A:$K,8,FALSE))</f>
        <v/>
      </c>
      <c r="G3852" s="12" t="str">
        <f>IF(OR($A3852="",$F3852=""),"",DATE(YEAR($A3852),MONTH($A3852),$F3852))</f>
        <v/>
      </c>
      <c r="H3852" s="13" t="str">
        <f>IF($C3852="","",VLOOKUP($C3852,Baux!$A:$K,6,FALSE))</f>
        <v/>
      </c>
      <c r="I3852" s="13" t="str">
        <f>IF($C3852="","",VLOOKUP($C3852,Baux!$A:$K,7,FALSE))</f>
        <v/>
      </c>
      <c r="J3852" s="13" t="str">
        <f>IF($C3852="","",$H3852+$I3852)</f>
        <v/>
      </c>
      <c r="K3852" s="13" t="str">
        <f>IF($C3852="","",SUMIFS(Banque_Transactions!$E:$E,Banque_Transactions!$G:$G,$C3852&amp;"-"&amp;$B3852))</f>
        <v/>
      </c>
      <c r="L3852" s="13" t="str">
        <f>IF($C3852="","",$J3852-$K3852)</f>
        <v/>
      </c>
      <c r="M3852" t="str">
        <f>IF($C3852="","",IF($L3852&lt;=0,"Payé",IF($K3852=0,"Impayé","Partiel")))</f>
        <v/>
      </c>
    </row>
    <row r="3853" spans="1:13" ht="15">
      <c r="A3853" s="17"/>
      <c r="B3853" t="str">
        <f>IF($A3853="","",YEAR($A3853)*100+MONTH($A3853))</f>
        <v/>
      </c>
      <c r="D3853" t="str">
        <f>IF($C3853="","",VLOOKUP($C3853,Baux!$A:$K,2,FALSE))</f>
        <v/>
      </c>
      <c r="E3853" t="str">
        <f>IF($C3853="","",VLOOKUP(VLOOKUP($C3853,Baux!$A:$K,3,FALSE),Locataires!$A:$I,2,FALSE))</f>
        <v/>
      </c>
      <c r="F3853" t="str">
        <f>IF($C3853="","",VLOOKUP($C3853,Baux!$A:$K,8,FALSE))</f>
        <v/>
      </c>
      <c r="G3853" s="12" t="str">
        <f>IF(OR($A3853="",$F3853=""),"",DATE(YEAR($A3853),MONTH($A3853),$F3853))</f>
        <v/>
      </c>
      <c r="H3853" s="13" t="str">
        <f>IF($C3853="","",VLOOKUP($C3853,Baux!$A:$K,6,FALSE))</f>
        <v/>
      </c>
      <c r="I3853" s="13" t="str">
        <f>IF($C3853="","",VLOOKUP($C3853,Baux!$A:$K,7,FALSE))</f>
        <v/>
      </c>
      <c r="J3853" s="13" t="str">
        <f>IF($C3853="","",$H3853+$I3853)</f>
        <v/>
      </c>
      <c r="K3853" s="13" t="str">
        <f>IF($C3853="","",SUMIFS(Banque_Transactions!$E:$E,Banque_Transactions!$G:$G,$C3853&amp;"-"&amp;$B3853))</f>
        <v/>
      </c>
      <c r="L3853" s="13" t="str">
        <f>IF($C3853="","",$J3853-$K3853)</f>
        <v/>
      </c>
      <c r="M3853" t="str">
        <f>IF($C3853="","",IF($L3853&lt;=0,"Payé",IF($K3853=0,"Impayé","Partiel")))</f>
        <v/>
      </c>
    </row>
    <row r="3854" spans="1:13" ht="15">
      <c r="A3854" s="17"/>
      <c r="B3854" t="str">
        <f>IF($A3854="","",YEAR($A3854)*100+MONTH($A3854))</f>
        <v/>
      </c>
      <c r="D3854" t="str">
        <f>IF($C3854="","",VLOOKUP($C3854,Baux!$A:$K,2,FALSE))</f>
        <v/>
      </c>
      <c r="E3854" t="str">
        <f>IF($C3854="","",VLOOKUP(VLOOKUP($C3854,Baux!$A:$K,3,FALSE),Locataires!$A:$I,2,FALSE))</f>
        <v/>
      </c>
      <c r="F3854" t="str">
        <f>IF($C3854="","",VLOOKUP($C3854,Baux!$A:$K,8,FALSE))</f>
        <v/>
      </c>
      <c r="G3854" s="12" t="str">
        <f>IF(OR($A3854="",$F3854=""),"",DATE(YEAR($A3854),MONTH($A3854),$F3854))</f>
        <v/>
      </c>
      <c r="H3854" s="13" t="str">
        <f>IF($C3854="","",VLOOKUP($C3854,Baux!$A:$K,6,FALSE))</f>
        <v/>
      </c>
      <c r="I3854" s="13" t="str">
        <f>IF($C3854="","",VLOOKUP($C3854,Baux!$A:$K,7,FALSE))</f>
        <v/>
      </c>
      <c r="J3854" s="13" t="str">
        <f>IF($C3854="","",$H3854+$I3854)</f>
        <v/>
      </c>
      <c r="K3854" s="13" t="str">
        <f>IF($C3854="","",SUMIFS(Banque_Transactions!$E:$E,Banque_Transactions!$G:$G,$C3854&amp;"-"&amp;$B3854))</f>
        <v/>
      </c>
      <c r="L3854" s="13" t="str">
        <f>IF($C3854="","",$J3854-$K3854)</f>
        <v/>
      </c>
      <c r="M3854" t="str">
        <f>IF($C3854="","",IF($L3854&lt;=0,"Payé",IF($K3854=0,"Impayé","Partiel")))</f>
        <v/>
      </c>
    </row>
    <row r="3855" spans="1:13" ht="15">
      <c r="A3855" s="17"/>
      <c r="B3855" t="str">
        <f>IF($A3855="","",YEAR($A3855)*100+MONTH($A3855))</f>
        <v/>
      </c>
      <c r="D3855" t="str">
        <f>IF($C3855="","",VLOOKUP($C3855,Baux!$A:$K,2,FALSE))</f>
        <v/>
      </c>
      <c r="E3855" t="str">
        <f>IF($C3855="","",VLOOKUP(VLOOKUP($C3855,Baux!$A:$K,3,FALSE),Locataires!$A:$I,2,FALSE))</f>
        <v/>
      </c>
      <c r="F3855" t="str">
        <f>IF($C3855="","",VLOOKUP($C3855,Baux!$A:$K,8,FALSE))</f>
        <v/>
      </c>
      <c r="G3855" s="12" t="str">
        <f>IF(OR($A3855="",$F3855=""),"",DATE(YEAR($A3855),MONTH($A3855),$F3855))</f>
        <v/>
      </c>
      <c r="H3855" s="13" t="str">
        <f>IF($C3855="","",VLOOKUP($C3855,Baux!$A:$K,6,FALSE))</f>
        <v/>
      </c>
      <c r="I3855" s="13" t="str">
        <f>IF($C3855="","",VLOOKUP($C3855,Baux!$A:$K,7,FALSE))</f>
        <v/>
      </c>
      <c r="J3855" s="13" t="str">
        <f>IF($C3855="","",$H3855+$I3855)</f>
        <v/>
      </c>
      <c r="K3855" s="13" t="str">
        <f>IF($C3855="","",SUMIFS(Banque_Transactions!$E:$E,Banque_Transactions!$G:$G,$C3855&amp;"-"&amp;$B3855))</f>
        <v/>
      </c>
      <c r="L3855" s="13" t="str">
        <f>IF($C3855="","",$J3855-$K3855)</f>
        <v/>
      </c>
      <c r="M3855" t="str">
        <f>IF($C3855="","",IF($L3855&lt;=0,"Payé",IF($K3855=0,"Impayé","Partiel")))</f>
        <v/>
      </c>
    </row>
    <row r="3856" spans="1:13" ht="15">
      <c r="A3856" s="17"/>
      <c r="B3856" t="str">
        <f>IF($A3856="","",YEAR($A3856)*100+MONTH($A3856))</f>
        <v/>
      </c>
      <c r="D3856" t="str">
        <f>IF($C3856="","",VLOOKUP($C3856,Baux!$A:$K,2,FALSE))</f>
        <v/>
      </c>
      <c r="E3856" t="str">
        <f>IF($C3856="","",VLOOKUP(VLOOKUP($C3856,Baux!$A:$K,3,FALSE),Locataires!$A:$I,2,FALSE))</f>
        <v/>
      </c>
      <c r="F3856" t="str">
        <f>IF($C3856="","",VLOOKUP($C3856,Baux!$A:$K,8,FALSE))</f>
        <v/>
      </c>
      <c r="G3856" s="12" t="str">
        <f>IF(OR($A3856="",$F3856=""),"",DATE(YEAR($A3856),MONTH($A3856),$F3856))</f>
        <v/>
      </c>
      <c r="H3856" s="13" t="str">
        <f>IF($C3856="","",VLOOKUP($C3856,Baux!$A:$K,6,FALSE))</f>
        <v/>
      </c>
      <c r="I3856" s="13" t="str">
        <f>IF($C3856="","",VLOOKUP($C3856,Baux!$A:$K,7,FALSE))</f>
        <v/>
      </c>
      <c r="J3856" s="13" t="str">
        <f>IF($C3856="","",$H3856+$I3856)</f>
        <v/>
      </c>
      <c r="K3856" s="13" t="str">
        <f>IF($C3856="","",SUMIFS(Banque_Transactions!$E:$E,Banque_Transactions!$G:$G,$C3856&amp;"-"&amp;$B3856))</f>
        <v/>
      </c>
      <c r="L3856" s="13" t="str">
        <f>IF($C3856="","",$J3856-$K3856)</f>
        <v/>
      </c>
      <c r="M3856" t="str">
        <f>IF($C3856="","",IF($L3856&lt;=0,"Payé",IF($K3856=0,"Impayé","Partiel")))</f>
        <v/>
      </c>
    </row>
    <row r="3857" spans="1:13" ht="15">
      <c r="A3857" s="17"/>
      <c r="B3857" t="str">
        <f>IF($A3857="","",YEAR($A3857)*100+MONTH($A3857))</f>
        <v/>
      </c>
      <c r="D3857" t="str">
        <f>IF($C3857="","",VLOOKUP($C3857,Baux!$A:$K,2,FALSE))</f>
        <v/>
      </c>
      <c r="E3857" t="str">
        <f>IF($C3857="","",VLOOKUP(VLOOKUP($C3857,Baux!$A:$K,3,FALSE),Locataires!$A:$I,2,FALSE))</f>
        <v/>
      </c>
      <c r="F3857" t="str">
        <f>IF($C3857="","",VLOOKUP($C3857,Baux!$A:$K,8,FALSE))</f>
        <v/>
      </c>
      <c r="G3857" s="12" t="str">
        <f>IF(OR($A3857="",$F3857=""),"",DATE(YEAR($A3857),MONTH($A3857),$F3857))</f>
        <v/>
      </c>
      <c r="H3857" s="13" t="str">
        <f>IF($C3857="","",VLOOKUP($C3857,Baux!$A:$K,6,FALSE))</f>
        <v/>
      </c>
      <c r="I3857" s="13" t="str">
        <f>IF($C3857="","",VLOOKUP($C3857,Baux!$A:$K,7,FALSE))</f>
        <v/>
      </c>
      <c r="J3857" s="13" t="str">
        <f>IF($C3857="","",$H3857+$I3857)</f>
        <v/>
      </c>
      <c r="K3857" s="13" t="str">
        <f>IF($C3857="","",SUMIFS(Banque_Transactions!$E:$E,Banque_Transactions!$G:$G,$C3857&amp;"-"&amp;$B3857))</f>
        <v/>
      </c>
      <c r="L3857" s="13" t="str">
        <f>IF($C3857="","",$J3857-$K3857)</f>
        <v/>
      </c>
      <c r="M3857" t="str">
        <f>IF($C3857="","",IF($L3857&lt;=0,"Payé",IF($K3857=0,"Impayé","Partiel")))</f>
        <v/>
      </c>
    </row>
    <row r="3858" spans="1:13" ht="15">
      <c r="A3858" s="17"/>
      <c r="B3858" t="str">
        <f>IF($A3858="","",YEAR($A3858)*100+MONTH($A3858))</f>
        <v/>
      </c>
      <c r="D3858" t="str">
        <f>IF($C3858="","",VLOOKUP($C3858,Baux!$A:$K,2,FALSE))</f>
        <v/>
      </c>
      <c r="E3858" t="str">
        <f>IF($C3858="","",VLOOKUP(VLOOKUP($C3858,Baux!$A:$K,3,FALSE),Locataires!$A:$I,2,FALSE))</f>
        <v/>
      </c>
      <c r="F3858" t="str">
        <f>IF($C3858="","",VLOOKUP($C3858,Baux!$A:$K,8,FALSE))</f>
        <v/>
      </c>
      <c r="G3858" s="12" t="str">
        <f>IF(OR($A3858="",$F3858=""),"",DATE(YEAR($A3858),MONTH($A3858),$F3858))</f>
        <v/>
      </c>
      <c r="H3858" s="13" t="str">
        <f>IF($C3858="","",VLOOKUP($C3858,Baux!$A:$K,6,FALSE))</f>
        <v/>
      </c>
      <c r="I3858" s="13" t="str">
        <f>IF($C3858="","",VLOOKUP($C3858,Baux!$A:$K,7,FALSE))</f>
        <v/>
      </c>
      <c r="J3858" s="13" t="str">
        <f>IF($C3858="","",$H3858+$I3858)</f>
        <v/>
      </c>
      <c r="K3858" s="13" t="str">
        <f>IF($C3858="","",SUMIFS(Banque_Transactions!$E:$E,Banque_Transactions!$G:$G,$C3858&amp;"-"&amp;$B3858))</f>
        <v/>
      </c>
      <c r="L3858" s="13" t="str">
        <f>IF($C3858="","",$J3858-$K3858)</f>
        <v/>
      </c>
      <c r="M3858" t="str">
        <f>IF($C3858="","",IF($L3858&lt;=0,"Payé",IF($K3858=0,"Impayé","Partiel")))</f>
        <v/>
      </c>
    </row>
    <row r="3859" spans="1:13" ht="15">
      <c r="A3859" s="17"/>
      <c r="B3859" t="str">
        <f>IF($A3859="","",YEAR($A3859)*100+MONTH($A3859))</f>
        <v/>
      </c>
      <c r="D3859" t="str">
        <f>IF($C3859="","",VLOOKUP($C3859,Baux!$A:$K,2,FALSE))</f>
        <v/>
      </c>
      <c r="E3859" t="str">
        <f>IF($C3859="","",VLOOKUP(VLOOKUP($C3859,Baux!$A:$K,3,FALSE),Locataires!$A:$I,2,FALSE))</f>
        <v/>
      </c>
      <c r="F3859" t="str">
        <f>IF($C3859="","",VLOOKUP($C3859,Baux!$A:$K,8,FALSE))</f>
        <v/>
      </c>
      <c r="G3859" s="12" t="str">
        <f>IF(OR($A3859="",$F3859=""),"",DATE(YEAR($A3859),MONTH($A3859),$F3859))</f>
        <v/>
      </c>
      <c r="H3859" s="13" t="str">
        <f>IF($C3859="","",VLOOKUP($C3859,Baux!$A:$K,6,FALSE))</f>
        <v/>
      </c>
      <c r="I3859" s="13" t="str">
        <f>IF($C3859="","",VLOOKUP($C3859,Baux!$A:$K,7,FALSE))</f>
        <v/>
      </c>
      <c r="J3859" s="13" t="str">
        <f>IF($C3859="","",$H3859+$I3859)</f>
        <v/>
      </c>
      <c r="K3859" s="13" t="str">
        <f>IF($C3859="","",SUMIFS(Banque_Transactions!$E:$E,Banque_Transactions!$G:$G,$C3859&amp;"-"&amp;$B3859))</f>
        <v/>
      </c>
      <c r="L3859" s="13" t="str">
        <f>IF($C3859="","",$J3859-$K3859)</f>
        <v/>
      </c>
      <c r="M3859" t="str">
        <f>IF($C3859="","",IF($L3859&lt;=0,"Payé",IF($K3859=0,"Impayé","Partiel")))</f>
        <v/>
      </c>
    </row>
    <row r="3860" spans="1:13" ht="15">
      <c r="A3860" s="17"/>
      <c r="B3860" t="str">
        <f>IF($A3860="","",YEAR($A3860)*100+MONTH($A3860))</f>
        <v/>
      </c>
      <c r="D3860" t="str">
        <f>IF($C3860="","",VLOOKUP($C3860,Baux!$A:$K,2,FALSE))</f>
        <v/>
      </c>
      <c r="E3860" t="str">
        <f>IF($C3860="","",VLOOKUP(VLOOKUP($C3860,Baux!$A:$K,3,FALSE),Locataires!$A:$I,2,FALSE))</f>
        <v/>
      </c>
      <c r="F3860" t="str">
        <f>IF($C3860="","",VLOOKUP($C3860,Baux!$A:$K,8,FALSE))</f>
        <v/>
      </c>
      <c r="G3860" s="12" t="str">
        <f>IF(OR($A3860="",$F3860=""),"",DATE(YEAR($A3860),MONTH($A3860),$F3860))</f>
        <v/>
      </c>
      <c r="H3860" s="13" t="str">
        <f>IF($C3860="","",VLOOKUP($C3860,Baux!$A:$K,6,FALSE))</f>
        <v/>
      </c>
      <c r="I3860" s="13" t="str">
        <f>IF($C3860="","",VLOOKUP($C3860,Baux!$A:$K,7,FALSE))</f>
        <v/>
      </c>
      <c r="J3860" s="13" t="str">
        <f>IF($C3860="","",$H3860+$I3860)</f>
        <v/>
      </c>
      <c r="K3860" s="13" t="str">
        <f>IF($C3860="","",SUMIFS(Banque_Transactions!$E:$E,Banque_Transactions!$G:$G,$C3860&amp;"-"&amp;$B3860))</f>
        <v/>
      </c>
      <c r="L3860" s="13" t="str">
        <f>IF($C3860="","",$J3860-$K3860)</f>
        <v/>
      </c>
      <c r="M3860" t="str">
        <f>IF($C3860="","",IF($L3860&lt;=0,"Payé",IF($K3860=0,"Impayé","Partiel")))</f>
        <v/>
      </c>
    </row>
    <row r="3861" spans="1:13" ht="15">
      <c r="A3861" s="17"/>
      <c r="B3861" t="str">
        <f>IF($A3861="","",YEAR($A3861)*100+MONTH($A3861))</f>
        <v/>
      </c>
      <c r="D3861" t="str">
        <f>IF($C3861="","",VLOOKUP($C3861,Baux!$A:$K,2,FALSE))</f>
        <v/>
      </c>
      <c r="E3861" t="str">
        <f>IF($C3861="","",VLOOKUP(VLOOKUP($C3861,Baux!$A:$K,3,FALSE),Locataires!$A:$I,2,FALSE))</f>
        <v/>
      </c>
      <c r="F3861" t="str">
        <f>IF($C3861="","",VLOOKUP($C3861,Baux!$A:$K,8,FALSE))</f>
        <v/>
      </c>
      <c r="G3861" s="12" t="str">
        <f>IF(OR($A3861="",$F3861=""),"",DATE(YEAR($A3861),MONTH($A3861),$F3861))</f>
        <v/>
      </c>
      <c r="H3861" s="13" t="str">
        <f>IF($C3861="","",VLOOKUP($C3861,Baux!$A:$K,6,FALSE))</f>
        <v/>
      </c>
      <c r="I3861" s="13" t="str">
        <f>IF($C3861="","",VLOOKUP($C3861,Baux!$A:$K,7,FALSE))</f>
        <v/>
      </c>
      <c r="J3861" s="13" t="str">
        <f>IF($C3861="","",$H3861+$I3861)</f>
        <v/>
      </c>
      <c r="K3861" s="13" t="str">
        <f>IF($C3861="","",SUMIFS(Banque_Transactions!$E:$E,Banque_Transactions!$G:$G,$C3861&amp;"-"&amp;$B3861))</f>
        <v/>
      </c>
      <c r="L3861" s="13" t="str">
        <f>IF($C3861="","",$J3861-$K3861)</f>
        <v/>
      </c>
      <c r="M3861" t="str">
        <f>IF($C3861="","",IF($L3861&lt;=0,"Payé",IF($K3861=0,"Impayé","Partiel")))</f>
        <v/>
      </c>
    </row>
    <row r="3862" spans="1:13" ht="15">
      <c r="A3862" s="17"/>
      <c r="B3862" t="str">
        <f>IF($A3862="","",YEAR($A3862)*100+MONTH($A3862))</f>
        <v/>
      </c>
      <c r="D3862" t="str">
        <f>IF($C3862="","",VLOOKUP($C3862,Baux!$A:$K,2,FALSE))</f>
        <v/>
      </c>
      <c r="E3862" t="str">
        <f>IF($C3862="","",VLOOKUP(VLOOKUP($C3862,Baux!$A:$K,3,FALSE),Locataires!$A:$I,2,FALSE))</f>
        <v/>
      </c>
      <c r="F3862" t="str">
        <f>IF($C3862="","",VLOOKUP($C3862,Baux!$A:$K,8,FALSE))</f>
        <v/>
      </c>
      <c r="G3862" s="12" t="str">
        <f>IF(OR($A3862="",$F3862=""),"",DATE(YEAR($A3862),MONTH($A3862),$F3862))</f>
        <v/>
      </c>
      <c r="H3862" s="13" t="str">
        <f>IF($C3862="","",VLOOKUP($C3862,Baux!$A:$K,6,FALSE))</f>
        <v/>
      </c>
      <c r="I3862" s="13" t="str">
        <f>IF($C3862="","",VLOOKUP($C3862,Baux!$A:$K,7,FALSE))</f>
        <v/>
      </c>
      <c r="J3862" s="13" t="str">
        <f>IF($C3862="","",$H3862+$I3862)</f>
        <v/>
      </c>
      <c r="K3862" s="13" t="str">
        <f>IF($C3862="","",SUMIFS(Banque_Transactions!$E:$E,Banque_Transactions!$G:$G,$C3862&amp;"-"&amp;$B3862))</f>
        <v/>
      </c>
      <c r="L3862" s="13" t="str">
        <f>IF($C3862="","",$J3862-$K3862)</f>
        <v/>
      </c>
      <c r="M3862" t="str">
        <f>IF($C3862="","",IF($L3862&lt;=0,"Payé",IF($K3862=0,"Impayé","Partiel")))</f>
        <v/>
      </c>
    </row>
    <row r="3863" spans="1:13" ht="15">
      <c r="A3863" s="17"/>
      <c r="B3863" t="str">
        <f>IF($A3863="","",YEAR($A3863)*100+MONTH($A3863))</f>
        <v/>
      </c>
      <c r="D3863" t="str">
        <f>IF($C3863="","",VLOOKUP($C3863,Baux!$A:$K,2,FALSE))</f>
        <v/>
      </c>
      <c r="E3863" t="str">
        <f>IF($C3863="","",VLOOKUP(VLOOKUP($C3863,Baux!$A:$K,3,FALSE),Locataires!$A:$I,2,FALSE))</f>
        <v/>
      </c>
      <c r="F3863" t="str">
        <f>IF($C3863="","",VLOOKUP($C3863,Baux!$A:$K,8,FALSE))</f>
        <v/>
      </c>
      <c r="G3863" s="12" t="str">
        <f>IF(OR($A3863="",$F3863=""),"",DATE(YEAR($A3863),MONTH($A3863),$F3863))</f>
        <v/>
      </c>
      <c r="H3863" s="13" t="str">
        <f>IF($C3863="","",VLOOKUP($C3863,Baux!$A:$K,6,FALSE))</f>
        <v/>
      </c>
      <c r="I3863" s="13" t="str">
        <f>IF($C3863="","",VLOOKUP($C3863,Baux!$A:$K,7,FALSE))</f>
        <v/>
      </c>
      <c r="J3863" s="13" t="str">
        <f>IF($C3863="","",$H3863+$I3863)</f>
        <v/>
      </c>
      <c r="K3863" s="13" t="str">
        <f>IF($C3863="","",SUMIFS(Banque_Transactions!$E:$E,Banque_Transactions!$G:$G,$C3863&amp;"-"&amp;$B3863))</f>
        <v/>
      </c>
      <c r="L3863" s="13" t="str">
        <f>IF($C3863="","",$J3863-$K3863)</f>
        <v/>
      </c>
      <c r="M3863" t="str">
        <f>IF($C3863="","",IF($L3863&lt;=0,"Payé",IF($K3863=0,"Impayé","Partiel")))</f>
        <v/>
      </c>
    </row>
    <row r="3864" spans="1:13" ht="15">
      <c r="A3864" s="17"/>
      <c r="B3864" t="str">
        <f>IF($A3864="","",YEAR($A3864)*100+MONTH($A3864))</f>
        <v/>
      </c>
      <c r="D3864" t="str">
        <f>IF($C3864="","",VLOOKUP($C3864,Baux!$A:$K,2,FALSE))</f>
        <v/>
      </c>
      <c r="E3864" t="str">
        <f>IF($C3864="","",VLOOKUP(VLOOKUP($C3864,Baux!$A:$K,3,FALSE),Locataires!$A:$I,2,FALSE))</f>
        <v/>
      </c>
      <c r="F3864" t="str">
        <f>IF($C3864="","",VLOOKUP($C3864,Baux!$A:$K,8,FALSE))</f>
        <v/>
      </c>
      <c r="G3864" s="12" t="str">
        <f>IF(OR($A3864="",$F3864=""),"",DATE(YEAR($A3864),MONTH($A3864),$F3864))</f>
        <v/>
      </c>
      <c r="H3864" s="13" t="str">
        <f>IF($C3864="","",VLOOKUP($C3864,Baux!$A:$K,6,FALSE))</f>
        <v/>
      </c>
      <c r="I3864" s="13" t="str">
        <f>IF($C3864="","",VLOOKUP($C3864,Baux!$A:$K,7,FALSE))</f>
        <v/>
      </c>
      <c r="J3864" s="13" t="str">
        <f>IF($C3864="","",$H3864+$I3864)</f>
        <v/>
      </c>
      <c r="K3864" s="13" t="str">
        <f>IF($C3864="","",SUMIFS(Banque_Transactions!$E:$E,Banque_Transactions!$G:$G,$C3864&amp;"-"&amp;$B3864))</f>
        <v/>
      </c>
      <c r="L3864" s="13" t="str">
        <f>IF($C3864="","",$J3864-$K3864)</f>
        <v/>
      </c>
      <c r="M3864" t="str">
        <f>IF($C3864="","",IF($L3864&lt;=0,"Payé",IF($K3864=0,"Impayé","Partiel")))</f>
        <v/>
      </c>
    </row>
    <row r="3865" spans="1:13" ht="15">
      <c r="A3865" s="17"/>
      <c r="B3865" t="str">
        <f>IF($A3865="","",YEAR($A3865)*100+MONTH($A3865))</f>
        <v/>
      </c>
      <c r="D3865" t="str">
        <f>IF($C3865="","",VLOOKUP($C3865,Baux!$A:$K,2,FALSE))</f>
        <v/>
      </c>
      <c r="E3865" t="str">
        <f>IF($C3865="","",VLOOKUP(VLOOKUP($C3865,Baux!$A:$K,3,FALSE),Locataires!$A:$I,2,FALSE))</f>
        <v/>
      </c>
      <c r="F3865" t="str">
        <f>IF($C3865="","",VLOOKUP($C3865,Baux!$A:$K,8,FALSE))</f>
        <v/>
      </c>
      <c r="G3865" s="12" t="str">
        <f>IF(OR($A3865="",$F3865=""),"",DATE(YEAR($A3865),MONTH($A3865),$F3865))</f>
        <v/>
      </c>
      <c r="H3865" s="13" t="str">
        <f>IF($C3865="","",VLOOKUP($C3865,Baux!$A:$K,6,FALSE))</f>
        <v/>
      </c>
      <c r="I3865" s="13" t="str">
        <f>IF($C3865="","",VLOOKUP($C3865,Baux!$A:$K,7,FALSE))</f>
        <v/>
      </c>
      <c r="J3865" s="13" t="str">
        <f>IF($C3865="","",$H3865+$I3865)</f>
        <v/>
      </c>
      <c r="K3865" s="13" t="str">
        <f>IF($C3865="","",SUMIFS(Banque_Transactions!$E:$E,Banque_Transactions!$G:$G,$C3865&amp;"-"&amp;$B3865))</f>
        <v/>
      </c>
      <c r="L3865" s="13" t="str">
        <f>IF($C3865="","",$J3865-$K3865)</f>
        <v/>
      </c>
      <c r="M3865" t="str">
        <f>IF($C3865="","",IF($L3865&lt;=0,"Payé",IF($K3865=0,"Impayé","Partiel")))</f>
        <v/>
      </c>
    </row>
    <row r="3866" spans="1:13" ht="15">
      <c r="A3866" s="17"/>
      <c r="B3866" t="str">
        <f>IF($A3866="","",YEAR($A3866)*100+MONTH($A3866))</f>
        <v/>
      </c>
      <c r="D3866" t="str">
        <f>IF($C3866="","",VLOOKUP($C3866,Baux!$A:$K,2,FALSE))</f>
        <v/>
      </c>
      <c r="E3866" t="str">
        <f>IF($C3866="","",VLOOKUP(VLOOKUP($C3866,Baux!$A:$K,3,FALSE),Locataires!$A:$I,2,FALSE))</f>
        <v/>
      </c>
      <c r="F3866" t="str">
        <f>IF($C3866="","",VLOOKUP($C3866,Baux!$A:$K,8,FALSE))</f>
        <v/>
      </c>
      <c r="G3866" s="12" t="str">
        <f>IF(OR($A3866="",$F3866=""),"",DATE(YEAR($A3866),MONTH($A3866),$F3866))</f>
        <v/>
      </c>
      <c r="H3866" s="13" t="str">
        <f>IF($C3866="","",VLOOKUP($C3866,Baux!$A:$K,6,FALSE))</f>
        <v/>
      </c>
      <c r="I3866" s="13" t="str">
        <f>IF($C3866="","",VLOOKUP($C3866,Baux!$A:$K,7,FALSE))</f>
        <v/>
      </c>
      <c r="J3866" s="13" t="str">
        <f>IF($C3866="","",$H3866+$I3866)</f>
        <v/>
      </c>
      <c r="K3866" s="13" t="str">
        <f>IF($C3866="","",SUMIFS(Banque_Transactions!$E:$E,Banque_Transactions!$G:$G,$C3866&amp;"-"&amp;$B3866))</f>
        <v/>
      </c>
      <c r="L3866" s="13" t="str">
        <f>IF($C3866="","",$J3866-$K3866)</f>
        <v/>
      </c>
      <c r="M3866" t="str">
        <f>IF($C3866="","",IF($L3866&lt;=0,"Payé",IF($K3866=0,"Impayé","Partiel")))</f>
        <v/>
      </c>
    </row>
    <row r="3867" spans="1:13" ht="15">
      <c r="A3867" s="17"/>
      <c r="B3867" t="str">
        <f>IF($A3867="","",YEAR($A3867)*100+MONTH($A3867))</f>
        <v/>
      </c>
      <c r="D3867" t="str">
        <f>IF($C3867="","",VLOOKUP($C3867,Baux!$A:$K,2,FALSE))</f>
        <v/>
      </c>
      <c r="E3867" t="str">
        <f>IF($C3867="","",VLOOKUP(VLOOKUP($C3867,Baux!$A:$K,3,FALSE),Locataires!$A:$I,2,FALSE))</f>
        <v/>
      </c>
      <c r="F3867" t="str">
        <f>IF($C3867="","",VLOOKUP($C3867,Baux!$A:$K,8,FALSE))</f>
        <v/>
      </c>
      <c r="G3867" s="12" t="str">
        <f>IF(OR($A3867="",$F3867=""),"",DATE(YEAR($A3867),MONTH($A3867),$F3867))</f>
        <v/>
      </c>
      <c r="H3867" s="13" t="str">
        <f>IF($C3867="","",VLOOKUP($C3867,Baux!$A:$K,6,FALSE))</f>
        <v/>
      </c>
      <c r="I3867" s="13" t="str">
        <f>IF($C3867="","",VLOOKUP($C3867,Baux!$A:$K,7,FALSE))</f>
        <v/>
      </c>
      <c r="J3867" s="13" t="str">
        <f>IF($C3867="","",$H3867+$I3867)</f>
        <v/>
      </c>
      <c r="K3867" s="13" t="str">
        <f>IF($C3867="","",SUMIFS(Banque_Transactions!$E:$E,Banque_Transactions!$G:$G,$C3867&amp;"-"&amp;$B3867))</f>
        <v/>
      </c>
      <c r="L3867" s="13" t="str">
        <f>IF($C3867="","",$J3867-$K3867)</f>
        <v/>
      </c>
      <c r="M3867" t="str">
        <f>IF($C3867="","",IF($L3867&lt;=0,"Payé",IF($K3867=0,"Impayé","Partiel")))</f>
        <v/>
      </c>
    </row>
    <row r="3868" spans="1:13" ht="15">
      <c r="A3868" s="17"/>
      <c r="B3868" t="str">
        <f>IF($A3868="","",YEAR($A3868)*100+MONTH($A3868))</f>
        <v/>
      </c>
      <c r="D3868" t="str">
        <f>IF($C3868="","",VLOOKUP($C3868,Baux!$A:$K,2,FALSE))</f>
        <v/>
      </c>
      <c r="E3868" t="str">
        <f>IF($C3868="","",VLOOKUP(VLOOKUP($C3868,Baux!$A:$K,3,FALSE),Locataires!$A:$I,2,FALSE))</f>
        <v/>
      </c>
      <c r="F3868" t="str">
        <f>IF($C3868="","",VLOOKUP($C3868,Baux!$A:$K,8,FALSE))</f>
        <v/>
      </c>
      <c r="G3868" s="12" t="str">
        <f>IF(OR($A3868="",$F3868=""),"",DATE(YEAR($A3868),MONTH($A3868),$F3868))</f>
        <v/>
      </c>
      <c r="H3868" s="13" t="str">
        <f>IF($C3868="","",VLOOKUP($C3868,Baux!$A:$K,6,FALSE))</f>
        <v/>
      </c>
      <c r="I3868" s="13" t="str">
        <f>IF($C3868="","",VLOOKUP($C3868,Baux!$A:$K,7,FALSE))</f>
        <v/>
      </c>
      <c r="J3868" s="13" t="str">
        <f>IF($C3868="","",$H3868+$I3868)</f>
        <v/>
      </c>
      <c r="K3868" s="13" t="str">
        <f>IF($C3868="","",SUMIFS(Banque_Transactions!$E:$E,Banque_Transactions!$G:$G,$C3868&amp;"-"&amp;$B3868))</f>
        <v/>
      </c>
      <c r="L3868" s="13" t="str">
        <f>IF($C3868="","",$J3868-$K3868)</f>
        <v/>
      </c>
      <c r="M3868" t="str">
        <f>IF($C3868="","",IF($L3868&lt;=0,"Payé",IF($K3868=0,"Impayé","Partiel")))</f>
        <v/>
      </c>
    </row>
    <row r="3869" spans="1:13" ht="15">
      <c r="A3869" s="17"/>
      <c r="B3869" t="str">
        <f>IF($A3869="","",YEAR($A3869)*100+MONTH($A3869))</f>
        <v/>
      </c>
      <c r="D3869" t="str">
        <f>IF($C3869="","",VLOOKUP($C3869,Baux!$A:$K,2,FALSE))</f>
        <v/>
      </c>
      <c r="E3869" t="str">
        <f>IF($C3869="","",VLOOKUP(VLOOKUP($C3869,Baux!$A:$K,3,FALSE),Locataires!$A:$I,2,FALSE))</f>
        <v/>
      </c>
      <c r="F3869" t="str">
        <f>IF($C3869="","",VLOOKUP($C3869,Baux!$A:$K,8,FALSE))</f>
        <v/>
      </c>
      <c r="G3869" s="12" t="str">
        <f>IF(OR($A3869="",$F3869=""),"",DATE(YEAR($A3869),MONTH($A3869),$F3869))</f>
        <v/>
      </c>
      <c r="H3869" s="13" t="str">
        <f>IF($C3869="","",VLOOKUP($C3869,Baux!$A:$K,6,FALSE))</f>
        <v/>
      </c>
      <c r="I3869" s="13" t="str">
        <f>IF($C3869="","",VLOOKUP($C3869,Baux!$A:$K,7,FALSE))</f>
        <v/>
      </c>
      <c r="J3869" s="13" t="str">
        <f>IF($C3869="","",$H3869+$I3869)</f>
        <v/>
      </c>
      <c r="K3869" s="13" t="str">
        <f>IF($C3869="","",SUMIFS(Banque_Transactions!$E:$E,Banque_Transactions!$G:$G,$C3869&amp;"-"&amp;$B3869))</f>
        <v/>
      </c>
      <c r="L3869" s="13" t="str">
        <f>IF($C3869="","",$J3869-$K3869)</f>
        <v/>
      </c>
      <c r="M3869" t="str">
        <f>IF($C3869="","",IF($L3869&lt;=0,"Payé",IF($K3869=0,"Impayé","Partiel")))</f>
        <v/>
      </c>
    </row>
    <row r="3870" spans="1:13" ht="15">
      <c r="A3870" s="17"/>
      <c r="B3870" t="str">
        <f>IF($A3870="","",YEAR($A3870)*100+MONTH($A3870))</f>
        <v/>
      </c>
      <c r="D3870" t="str">
        <f>IF($C3870="","",VLOOKUP($C3870,Baux!$A:$K,2,FALSE))</f>
        <v/>
      </c>
      <c r="E3870" t="str">
        <f>IF($C3870="","",VLOOKUP(VLOOKUP($C3870,Baux!$A:$K,3,FALSE),Locataires!$A:$I,2,FALSE))</f>
        <v/>
      </c>
      <c r="F3870" t="str">
        <f>IF($C3870="","",VLOOKUP($C3870,Baux!$A:$K,8,FALSE))</f>
        <v/>
      </c>
      <c r="G3870" s="12" t="str">
        <f>IF(OR($A3870="",$F3870=""),"",DATE(YEAR($A3870),MONTH($A3870),$F3870))</f>
        <v/>
      </c>
      <c r="H3870" s="13" t="str">
        <f>IF($C3870="","",VLOOKUP($C3870,Baux!$A:$K,6,FALSE))</f>
        <v/>
      </c>
      <c r="I3870" s="13" t="str">
        <f>IF($C3870="","",VLOOKUP($C3870,Baux!$A:$K,7,FALSE))</f>
        <v/>
      </c>
      <c r="J3870" s="13" t="str">
        <f>IF($C3870="","",$H3870+$I3870)</f>
        <v/>
      </c>
      <c r="K3870" s="13" t="str">
        <f>IF($C3870="","",SUMIFS(Banque_Transactions!$E:$E,Banque_Transactions!$G:$G,$C3870&amp;"-"&amp;$B3870))</f>
        <v/>
      </c>
      <c r="L3870" s="13" t="str">
        <f>IF($C3870="","",$J3870-$K3870)</f>
        <v/>
      </c>
      <c r="M3870" t="str">
        <f>IF($C3870="","",IF($L3870&lt;=0,"Payé",IF($K3870=0,"Impayé","Partiel")))</f>
        <v/>
      </c>
    </row>
    <row r="3871" spans="1:13" ht="15">
      <c r="A3871" s="17"/>
      <c r="B3871" t="str">
        <f>IF($A3871="","",YEAR($A3871)*100+MONTH($A3871))</f>
        <v/>
      </c>
      <c r="D3871" t="str">
        <f>IF($C3871="","",VLOOKUP($C3871,Baux!$A:$K,2,FALSE))</f>
        <v/>
      </c>
      <c r="E3871" t="str">
        <f>IF($C3871="","",VLOOKUP(VLOOKUP($C3871,Baux!$A:$K,3,FALSE),Locataires!$A:$I,2,FALSE))</f>
        <v/>
      </c>
      <c r="F3871" t="str">
        <f>IF($C3871="","",VLOOKUP($C3871,Baux!$A:$K,8,FALSE))</f>
        <v/>
      </c>
      <c r="G3871" s="12" t="str">
        <f>IF(OR($A3871="",$F3871=""),"",DATE(YEAR($A3871),MONTH($A3871),$F3871))</f>
        <v/>
      </c>
      <c r="H3871" s="13" t="str">
        <f>IF($C3871="","",VLOOKUP($C3871,Baux!$A:$K,6,FALSE))</f>
        <v/>
      </c>
      <c r="I3871" s="13" t="str">
        <f>IF($C3871="","",VLOOKUP($C3871,Baux!$A:$K,7,FALSE))</f>
        <v/>
      </c>
      <c r="J3871" s="13" t="str">
        <f>IF($C3871="","",$H3871+$I3871)</f>
        <v/>
      </c>
      <c r="K3871" s="13" t="str">
        <f>IF($C3871="","",SUMIFS(Banque_Transactions!$E:$E,Banque_Transactions!$G:$G,$C3871&amp;"-"&amp;$B3871))</f>
        <v/>
      </c>
      <c r="L3871" s="13" t="str">
        <f>IF($C3871="","",$J3871-$K3871)</f>
        <v/>
      </c>
      <c r="M3871" t="str">
        <f>IF($C3871="","",IF($L3871&lt;=0,"Payé",IF($K3871=0,"Impayé","Partiel")))</f>
        <v/>
      </c>
    </row>
    <row r="3872" spans="1:13" ht="15">
      <c r="A3872" s="17"/>
      <c r="B3872" t="str">
        <f>IF($A3872="","",YEAR($A3872)*100+MONTH($A3872))</f>
        <v/>
      </c>
      <c r="D3872" t="str">
        <f>IF($C3872="","",VLOOKUP($C3872,Baux!$A:$K,2,FALSE))</f>
        <v/>
      </c>
      <c r="E3872" t="str">
        <f>IF($C3872="","",VLOOKUP(VLOOKUP($C3872,Baux!$A:$K,3,FALSE),Locataires!$A:$I,2,FALSE))</f>
        <v/>
      </c>
      <c r="F3872" t="str">
        <f>IF($C3872="","",VLOOKUP($C3872,Baux!$A:$K,8,FALSE))</f>
        <v/>
      </c>
      <c r="G3872" s="12" t="str">
        <f>IF(OR($A3872="",$F3872=""),"",DATE(YEAR($A3872),MONTH($A3872),$F3872))</f>
        <v/>
      </c>
      <c r="H3872" s="13" t="str">
        <f>IF($C3872="","",VLOOKUP($C3872,Baux!$A:$K,6,FALSE))</f>
        <v/>
      </c>
      <c r="I3872" s="13" t="str">
        <f>IF($C3872="","",VLOOKUP($C3872,Baux!$A:$K,7,FALSE))</f>
        <v/>
      </c>
      <c r="J3872" s="13" t="str">
        <f>IF($C3872="","",$H3872+$I3872)</f>
        <v/>
      </c>
      <c r="K3872" s="13" t="str">
        <f>IF($C3872="","",SUMIFS(Banque_Transactions!$E:$E,Banque_Transactions!$G:$G,$C3872&amp;"-"&amp;$B3872))</f>
        <v/>
      </c>
      <c r="L3872" s="13" t="str">
        <f>IF($C3872="","",$J3872-$K3872)</f>
        <v/>
      </c>
      <c r="M3872" t="str">
        <f>IF($C3872="","",IF($L3872&lt;=0,"Payé",IF($K3872=0,"Impayé","Partiel")))</f>
        <v/>
      </c>
    </row>
    <row r="3873" spans="1:13" ht="15">
      <c r="A3873" s="17"/>
      <c r="B3873" t="str">
        <f>IF($A3873="","",YEAR($A3873)*100+MONTH($A3873))</f>
        <v/>
      </c>
      <c r="D3873" t="str">
        <f>IF($C3873="","",VLOOKUP($C3873,Baux!$A:$K,2,FALSE))</f>
        <v/>
      </c>
      <c r="E3873" t="str">
        <f>IF($C3873="","",VLOOKUP(VLOOKUP($C3873,Baux!$A:$K,3,FALSE),Locataires!$A:$I,2,FALSE))</f>
        <v/>
      </c>
      <c r="F3873" t="str">
        <f>IF($C3873="","",VLOOKUP($C3873,Baux!$A:$K,8,FALSE))</f>
        <v/>
      </c>
      <c r="G3873" s="12" t="str">
        <f>IF(OR($A3873="",$F3873=""),"",DATE(YEAR($A3873),MONTH($A3873),$F3873))</f>
        <v/>
      </c>
      <c r="H3873" s="13" t="str">
        <f>IF($C3873="","",VLOOKUP($C3873,Baux!$A:$K,6,FALSE))</f>
        <v/>
      </c>
      <c r="I3873" s="13" t="str">
        <f>IF($C3873="","",VLOOKUP($C3873,Baux!$A:$K,7,FALSE))</f>
        <v/>
      </c>
      <c r="J3873" s="13" t="str">
        <f>IF($C3873="","",$H3873+$I3873)</f>
        <v/>
      </c>
      <c r="K3873" s="13" t="str">
        <f>IF($C3873="","",SUMIFS(Banque_Transactions!$E:$E,Banque_Transactions!$G:$G,$C3873&amp;"-"&amp;$B3873))</f>
        <v/>
      </c>
      <c r="L3873" s="13" t="str">
        <f>IF($C3873="","",$J3873-$K3873)</f>
        <v/>
      </c>
      <c r="M3873" t="str">
        <f>IF($C3873="","",IF($L3873&lt;=0,"Payé",IF($K3873=0,"Impayé","Partiel")))</f>
        <v/>
      </c>
    </row>
    <row r="3874" spans="1:13" ht="15">
      <c r="A3874" s="17"/>
      <c r="B3874" t="str">
        <f>IF($A3874="","",YEAR($A3874)*100+MONTH($A3874))</f>
        <v/>
      </c>
      <c r="D3874" t="str">
        <f>IF($C3874="","",VLOOKUP($C3874,Baux!$A:$K,2,FALSE))</f>
        <v/>
      </c>
      <c r="E3874" t="str">
        <f>IF($C3874="","",VLOOKUP(VLOOKUP($C3874,Baux!$A:$K,3,FALSE),Locataires!$A:$I,2,FALSE))</f>
        <v/>
      </c>
      <c r="F3874" t="str">
        <f>IF($C3874="","",VLOOKUP($C3874,Baux!$A:$K,8,FALSE))</f>
        <v/>
      </c>
      <c r="G3874" s="12" t="str">
        <f>IF(OR($A3874="",$F3874=""),"",DATE(YEAR($A3874),MONTH($A3874),$F3874))</f>
        <v/>
      </c>
      <c r="H3874" s="13" t="str">
        <f>IF($C3874="","",VLOOKUP($C3874,Baux!$A:$K,6,FALSE))</f>
        <v/>
      </c>
      <c r="I3874" s="13" t="str">
        <f>IF($C3874="","",VLOOKUP($C3874,Baux!$A:$K,7,FALSE))</f>
        <v/>
      </c>
      <c r="J3874" s="13" t="str">
        <f>IF($C3874="","",$H3874+$I3874)</f>
        <v/>
      </c>
      <c r="K3874" s="13" t="str">
        <f>IF($C3874="","",SUMIFS(Banque_Transactions!$E:$E,Banque_Transactions!$G:$G,$C3874&amp;"-"&amp;$B3874))</f>
        <v/>
      </c>
      <c r="L3874" s="13" t="str">
        <f>IF($C3874="","",$J3874-$K3874)</f>
        <v/>
      </c>
      <c r="M3874" t="str">
        <f>IF($C3874="","",IF($L3874&lt;=0,"Payé",IF($K3874=0,"Impayé","Partiel")))</f>
        <v/>
      </c>
    </row>
    <row r="3875" spans="1:13" ht="15">
      <c r="A3875" s="17"/>
      <c r="B3875" t="str">
        <f>IF($A3875="","",YEAR($A3875)*100+MONTH($A3875))</f>
        <v/>
      </c>
      <c r="D3875" t="str">
        <f>IF($C3875="","",VLOOKUP($C3875,Baux!$A:$K,2,FALSE))</f>
        <v/>
      </c>
      <c r="E3875" t="str">
        <f>IF($C3875="","",VLOOKUP(VLOOKUP($C3875,Baux!$A:$K,3,FALSE),Locataires!$A:$I,2,FALSE))</f>
        <v/>
      </c>
      <c r="F3875" t="str">
        <f>IF($C3875="","",VLOOKUP($C3875,Baux!$A:$K,8,FALSE))</f>
        <v/>
      </c>
      <c r="G3875" s="12" t="str">
        <f>IF(OR($A3875="",$F3875=""),"",DATE(YEAR($A3875),MONTH($A3875),$F3875))</f>
        <v/>
      </c>
      <c r="H3875" s="13" t="str">
        <f>IF($C3875="","",VLOOKUP($C3875,Baux!$A:$K,6,FALSE))</f>
        <v/>
      </c>
      <c r="I3875" s="13" t="str">
        <f>IF($C3875="","",VLOOKUP($C3875,Baux!$A:$K,7,FALSE))</f>
        <v/>
      </c>
      <c r="J3875" s="13" t="str">
        <f>IF($C3875="","",$H3875+$I3875)</f>
        <v/>
      </c>
      <c r="K3875" s="13" t="str">
        <f>IF($C3875="","",SUMIFS(Banque_Transactions!$E:$E,Banque_Transactions!$G:$G,$C3875&amp;"-"&amp;$B3875))</f>
        <v/>
      </c>
      <c r="L3875" s="13" t="str">
        <f>IF($C3875="","",$J3875-$K3875)</f>
        <v/>
      </c>
      <c r="M3875" t="str">
        <f>IF($C3875="","",IF($L3875&lt;=0,"Payé",IF($K3875=0,"Impayé","Partiel")))</f>
        <v/>
      </c>
    </row>
    <row r="3876" spans="1:13" ht="15">
      <c r="A3876" s="17"/>
      <c r="B3876" t="str">
        <f>IF($A3876="","",YEAR($A3876)*100+MONTH($A3876))</f>
        <v/>
      </c>
      <c r="D3876" t="str">
        <f>IF($C3876="","",VLOOKUP($C3876,Baux!$A:$K,2,FALSE))</f>
        <v/>
      </c>
      <c r="E3876" t="str">
        <f>IF($C3876="","",VLOOKUP(VLOOKUP($C3876,Baux!$A:$K,3,FALSE),Locataires!$A:$I,2,FALSE))</f>
        <v/>
      </c>
      <c r="F3876" t="str">
        <f>IF($C3876="","",VLOOKUP($C3876,Baux!$A:$K,8,FALSE))</f>
        <v/>
      </c>
      <c r="G3876" s="12" t="str">
        <f>IF(OR($A3876="",$F3876=""),"",DATE(YEAR($A3876),MONTH($A3876),$F3876))</f>
        <v/>
      </c>
      <c r="H3876" s="13" t="str">
        <f>IF($C3876="","",VLOOKUP($C3876,Baux!$A:$K,6,FALSE))</f>
        <v/>
      </c>
      <c r="I3876" s="13" t="str">
        <f>IF($C3876="","",VLOOKUP($C3876,Baux!$A:$K,7,FALSE))</f>
        <v/>
      </c>
      <c r="J3876" s="13" t="str">
        <f>IF($C3876="","",$H3876+$I3876)</f>
        <v/>
      </c>
      <c r="K3876" s="13" t="str">
        <f>IF($C3876="","",SUMIFS(Banque_Transactions!$E:$E,Banque_Transactions!$G:$G,$C3876&amp;"-"&amp;$B3876))</f>
        <v/>
      </c>
      <c r="L3876" s="13" t="str">
        <f>IF($C3876="","",$J3876-$K3876)</f>
        <v/>
      </c>
      <c r="M3876" t="str">
        <f>IF($C3876="","",IF($L3876&lt;=0,"Payé",IF($K3876=0,"Impayé","Partiel")))</f>
        <v/>
      </c>
    </row>
    <row r="3877" spans="1:13" ht="15">
      <c r="A3877" s="17"/>
      <c r="B3877" t="str">
        <f>IF($A3877="","",YEAR($A3877)*100+MONTH($A3877))</f>
        <v/>
      </c>
      <c r="D3877" t="str">
        <f>IF($C3877="","",VLOOKUP($C3877,Baux!$A:$K,2,FALSE))</f>
        <v/>
      </c>
      <c r="E3877" t="str">
        <f>IF($C3877="","",VLOOKUP(VLOOKUP($C3877,Baux!$A:$K,3,FALSE),Locataires!$A:$I,2,FALSE))</f>
        <v/>
      </c>
      <c r="F3877" t="str">
        <f>IF($C3877="","",VLOOKUP($C3877,Baux!$A:$K,8,FALSE))</f>
        <v/>
      </c>
      <c r="G3877" s="12" t="str">
        <f>IF(OR($A3877="",$F3877=""),"",DATE(YEAR($A3877),MONTH($A3877),$F3877))</f>
        <v/>
      </c>
      <c r="H3877" s="13" t="str">
        <f>IF($C3877="","",VLOOKUP($C3877,Baux!$A:$K,6,FALSE))</f>
        <v/>
      </c>
      <c r="I3877" s="13" t="str">
        <f>IF($C3877="","",VLOOKUP($C3877,Baux!$A:$K,7,FALSE))</f>
        <v/>
      </c>
      <c r="J3877" s="13" t="str">
        <f>IF($C3877="","",$H3877+$I3877)</f>
        <v/>
      </c>
      <c r="K3877" s="13" t="str">
        <f>IF($C3877="","",SUMIFS(Banque_Transactions!$E:$E,Banque_Transactions!$G:$G,$C3877&amp;"-"&amp;$B3877))</f>
        <v/>
      </c>
      <c r="L3877" s="13" t="str">
        <f>IF($C3877="","",$J3877-$K3877)</f>
        <v/>
      </c>
      <c r="M3877" t="str">
        <f>IF($C3877="","",IF($L3877&lt;=0,"Payé",IF($K3877=0,"Impayé","Partiel")))</f>
        <v/>
      </c>
    </row>
    <row r="3878" spans="1:13" ht="15">
      <c r="A3878" s="17"/>
      <c r="B3878" t="str">
        <f>IF($A3878="","",YEAR($A3878)*100+MONTH($A3878))</f>
        <v/>
      </c>
      <c r="D3878" t="str">
        <f>IF($C3878="","",VLOOKUP($C3878,Baux!$A:$K,2,FALSE))</f>
        <v/>
      </c>
      <c r="E3878" t="str">
        <f>IF($C3878="","",VLOOKUP(VLOOKUP($C3878,Baux!$A:$K,3,FALSE),Locataires!$A:$I,2,FALSE))</f>
        <v/>
      </c>
      <c r="F3878" t="str">
        <f>IF($C3878="","",VLOOKUP($C3878,Baux!$A:$K,8,FALSE))</f>
        <v/>
      </c>
      <c r="G3878" s="12" t="str">
        <f>IF(OR($A3878="",$F3878=""),"",DATE(YEAR($A3878),MONTH($A3878),$F3878))</f>
        <v/>
      </c>
      <c r="H3878" s="13" t="str">
        <f>IF($C3878="","",VLOOKUP($C3878,Baux!$A:$K,6,FALSE))</f>
        <v/>
      </c>
      <c r="I3878" s="13" t="str">
        <f>IF($C3878="","",VLOOKUP($C3878,Baux!$A:$K,7,FALSE))</f>
        <v/>
      </c>
      <c r="J3878" s="13" t="str">
        <f>IF($C3878="","",$H3878+$I3878)</f>
        <v/>
      </c>
      <c r="K3878" s="13" t="str">
        <f>IF($C3878="","",SUMIFS(Banque_Transactions!$E:$E,Banque_Transactions!$G:$G,$C3878&amp;"-"&amp;$B3878))</f>
        <v/>
      </c>
      <c r="L3878" s="13" t="str">
        <f>IF($C3878="","",$J3878-$K3878)</f>
        <v/>
      </c>
      <c r="M3878" t="str">
        <f>IF($C3878="","",IF($L3878&lt;=0,"Payé",IF($K3878=0,"Impayé","Partiel")))</f>
        <v/>
      </c>
    </row>
    <row r="3879" spans="1:13" ht="15">
      <c r="A3879" s="17"/>
      <c r="B3879" t="str">
        <f>IF($A3879="","",YEAR($A3879)*100+MONTH($A3879))</f>
        <v/>
      </c>
      <c r="D3879" t="str">
        <f>IF($C3879="","",VLOOKUP($C3879,Baux!$A:$K,2,FALSE))</f>
        <v/>
      </c>
      <c r="E3879" t="str">
        <f>IF($C3879="","",VLOOKUP(VLOOKUP($C3879,Baux!$A:$K,3,FALSE),Locataires!$A:$I,2,FALSE))</f>
        <v/>
      </c>
      <c r="F3879" t="str">
        <f>IF($C3879="","",VLOOKUP($C3879,Baux!$A:$K,8,FALSE))</f>
        <v/>
      </c>
      <c r="G3879" s="12" t="str">
        <f>IF(OR($A3879="",$F3879=""),"",DATE(YEAR($A3879),MONTH($A3879),$F3879))</f>
        <v/>
      </c>
      <c r="H3879" s="13" t="str">
        <f>IF($C3879="","",VLOOKUP($C3879,Baux!$A:$K,6,FALSE))</f>
        <v/>
      </c>
      <c r="I3879" s="13" t="str">
        <f>IF($C3879="","",VLOOKUP($C3879,Baux!$A:$K,7,FALSE))</f>
        <v/>
      </c>
      <c r="J3879" s="13" t="str">
        <f>IF($C3879="","",$H3879+$I3879)</f>
        <v/>
      </c>
      <c r="K3879" s="13" t="str">
        <f>IF($C3879="","",SUMIFS(Banque_Transactions!$E:$E,Banque_Transactions!$G:$G,$C3879&amp;"-"&amp;$B3879))</f>
        <v/>
      </c>
      <c r="L3879" s="13" t="str">
        <f>IF($C3879="","",$J3879-$K3879)</f>
        <v/>
      </c>
      <c r="M3879" t="str">
        <f>IF($C3879="","",IF($L3879&lt;=0,"Payé",IF($K3879=0,"Impayé","Partiel")))</f>
        <v/>
      </c>
    </row>
    <row r="3880" spans="1:13" ht="15">
      <c r="A3880" s="17"/>
      <c r="B3880" t="str">
        <f>IF($A3880="","",YEAR($A3880)*100+MONTH($A3880))</f>
        <v/>
      </c>
      <c r="D3880" t="str">
        <f>IF($C3880="","",VLOOKUP($C3880,Baux!$A:$K,2,FALSE))</f>
        <v/>
      </c>
      <c r="E3880" t="str">
        <f>IF($C3880="","",VLOOKUP(VLOOKUP($C3880,Baux!$A:$K,3,FALSE),Locataires!$A:$I,2,FALSE))</f>
        <v/>
      </c>
      <c r="F3880" t="str">
        <f>IF($C3880="","",VLOOKUP($C3880,Baux!$A:$K,8,FALSE))</f>
        <v/>
      </c>
      <c r="G3880" s="12" t="str">
        <f>IF(OR($A3880="",$F3880=""),"",DATE(YEAR($A3880),MONTH($A3880),$F3880))</f>
        <v/>
      </c>
      <c r="H3880" s="13" t="str">
        <f>IF($C3880="","",VLOOKUP($C3880,Baux!$A:$K,6,FALSE))</f>
        <v/>
      </c>
      <c r="I3880" s="13" t="str">
        <f>IF($C3880="","",VLOOKUP($C3880,Baux!$A:$K,7,FALSE))</f>
        <v/>
      </c>
      <c r="J3880" s="13" t="str">
        <f>IF($C3880="","",$H3880+$I3880)</f>
        <v/>
      </c>
      <c r="K3880" s="13" t="str">
        <f>IF($C3880="","",SUMIFS(Banque_Transactions!$E:$E,Banque_Transactions!$G:$G,$C3880&amp;"-"&amp;$B3880))</f>
        <v/>
      </c>
      <c r="L3880" s="13" t="str">
        <f>IF($C3880="","",$J3880-$K3880)</f>
        <v/>
      </c>
      <c r="M3880" t="str">
        <f>IF($C3880="","",IF($L3880&lt;=0,"Payé",IF($K3880=0,"Impayé","Partiel")))</f>
        <v/>
      </c>
    </row>
    <row r="3881" spans="1:13" ht="15">
      <c r="A3881" s="17"/>
      <c r="B3881" t="str">
        <f>IF($A3881="","",YEAR($A3881)*100+MONTH($A3881))</f>
        <v/>
      </c>
      <c r="D3881" t="str">
        <f>IF($C3881="","",VLOOKUP($C3881,Baux!$A:$K,2,FALSE))</f>
        <v/>
      </c>
      <c r="E3881" t="str">
        <f>IF($C3881="","",VLOOKUP(VLOOKUP($C3881,Baux!$A:$K,3,FALSE),Locataires!$A:$I,2,FALSE))</f>
        <v/>
      </c>
      <c r="F3881" t="str">
        <f>IF($C3881="","",VLOOKUP($C3881,Baux!$A:$K,8,FALSE))</f>
        <v/>
      </c>
      <c r="G3881" s="12" t="str">
        <f>IF(OR($A3881="",$F3881=""),"",DATE(YEAR($A3881),MONTH($A3881),$F3881))</f>
        <v/>
      </c>
      <c r="H3881" s="13" t="str">
        <f>IF($C3881="","",VLOOKUP($C3881,Baux!$A:$K,6,FALSE))</f>
        <v/>
      </c>
      <c r="I3881" s="13" t="str">
        <f>IF($C3881="","",VLOOKUP($C3881,Baux!$A:$K,7,FALSE))</f>
        <v/>
      </c>
      <c r="J3881" s="13" t="str">
        <f>IF($C3881="","",$H3881+$I3881)</f>
        <v/>
      </c>
      <c r="K3881" s="13" t="str">
        <f>IF($C3881="","",SUMIFS(Banque_Transactions!$E:$E,Banque_Transactions!$G:$G,$C3881&amp;"-"&amp;$B3881))</f>
        <v/>
      </c>
      <c r="L3881" s="13" t="str">
        <f>IF($C3881="","",$J3881-$K3881)</f>
        <v/>
      </c>
      <c r="M3881" t="str">
        <f>IF($C3881="","",IF($L3881&lt;=0,"Payé",IF($K3881=0,"Impayé","Partiel")))</f>
        <v/>
      </c>
    </row>
    <row r="3882" spans="1:13" ht="15">
      <c r="A3882" s="17"/>
      <c r="B3882" t="str">
        <f>IF($A3882="","",YEAR($A3882)*100+MONTH($A3882))</f>
        <v/>
      </c>
      <c r="D3882" t="str">
        <f>IF($C3882="","",VLOOKUP($C3882,Baux!$A:$K,2,FALSE))</f>
        <v/>
      </c>
      <c r="E3882" t="str">
        <f>IF($C3882="","",VLOOKUP(VLOOKUP($C3882,Baux!$A:$K,3,FALSE),Locataires!$A:$I,2,FALSE))</f>
        <v/>
      </c>
      <c r="F3882" t="str">
        <f>IF($C3882="","",VLOOKUP($C3882,Baux!$A:$K,8,FALSE))</f>
        <v/>
      </c>
      <c r="G3882" s="12" t="str">
        <f>IF(OR($A3882="",$F3882=""),"",DATE(YEAR($A3882),MONTH($A3882),$F3882))</f>
        <v/>
      </c>
      <c r="H3882" s="13" t="str">
        <f>IF($C3882="","",VLOOKUP($C3882,Baux!$A:$K,6,FALSE))</f>
        <v/>
      </c>
      <c r="I3882" s="13" t="str">
        <f>IF($C3882="","",VLOOKUP($C3882,Baux!$A:$K,7,FALSE))</f>
        <v/>
      </c>
      <c r="J3882" s="13" t="str">
        <f>IF($C3882="","",$H3882+$I3882)</f>
        <v/>
      </c>
      <c r="K3882" s="13" t="str">
        <f>IF($C3882="","",SUMIFS(Banque_Transactions!$E:$E,Banque_Transactions!$G:$G,$C3882&amp;"-"&amp;$B3882))</f>
        <v/>
      </c>
      <c r="L3882" s="13" t="str">
        <f>IF($C3882="","",$J3882-$K3882)</f>
        <v/>
      </c>
      <c r="M3882" t="str">
        <f>IF($C3882="","",IF($L3882&lt;=0,"Payé",IF($K3882=0,"Impayé","Partiel")))</f>
        <v/>
      </c>
    </row>
    <row r="3883" spans="1:13" ht="15">
      <c r="A3883" s="17"/>
      <c r="B3883" t="str">
        <f>IF($A3883="","",YEAR($A3883)*100+MONTH($A3883))</f>
        <v/>
      </c>
      <c r="D3883" t="str">
        <f>IF($C3883="","",VLOOKUP($C3883,Baux!$A:$K,2,FALSE))</f>
        <v/>
      </c>
      <c r="E3883" t="str">
        <f>IF($C3883="","",VLOOKUP(VLOOKUP($C3883,Baux!$A:$K,3,FALSE),Locataires!$A:$I,2,FALSE))</f>
        <v/>
      </c>
      <c r="F3883" t="str">
        <f>IF($C3883="","",VLOOKUP($C3883,Baux!$A:$K,8,FALSE))</f>
        <v/>
      </c>
      <c r="G3883" s="12" t="str">
        <f>IF(OR($A3883="",$F3883=""),"",DATE(YEAR($A3883),MONTH($A3883),$F3883))</f>
        <v/>
      </c>
      <c r="H3883" s="13" t="str">
        <f>IF($C3883="","",VLOOKUP($C3883,Baux!$A:$K,6,FALSE))</f>
        <v/>
      </c>
      <c r="I3883" s="13" t="str">
        <f>IF($C3883="","",VLOOKUP($C3883,Baux!$A:$K,7,FALSE))</f>
        <v/>
      </c>
      <c r="J3883" s="13" t="str">
        <f>IF($C3883="","",$H3883+$I3883)</f>
        <v/>
      </c>
      <c r="K3883" s="13" t="str">
        <f>IF($C3883="","",SUMIFS(Banque_Transactions!$E:$E,Banque_Transactions!$G:$G,$C3883&amp;"-"&amp;$B3883))</f>
        <v/>
      </c>
      <c r="L3883" s="13" t="str">
        <f>IF($C3883="","",$J3883-$K3883)</f>
        <v/>
      </c>
      <c r="M3883" t="str">
        <f>IF($C3883="","",IF($L3883&lt;=0,"Payé",IF($K3883=0,"Impayé","Partiel")))</f>
        <v/>
      </c>
    </row>
    <row r="3884" spans="1:13" ht="15">
      <c r="A3884" s="17"/>
      <c r="B3884" t="str">
        <f>IF($A3884="","",YEAR($A3884)*100+MONTH($A3884))</f>
        <v/>
      </c>
      <c r="D3884" t="str">
        <f>IF($C3884="","",VLOOKUP($C3884,Baux!$A:$K,2,FALSE))</f>
        <v/>
      </c>
      <c r="E3884" t="str">
        <f>IF($C3884="","",VLOOKUP(VLOOKUP($C3884,Baux!$A:$K,3,FALSE),Locataires!$A:$I,2,FALSE))</f>
        <v/>
      </c>
      <c r="F3884" t="str">
        <f>IF($C3884="","",VLOOKUP($C3884,Baux!$A:$K,8,FALSE))</f>
        <v/>
      </c>
      <c r="G3884" s="12" t="str">
        <f>IF(OR($A3884="",$F3884=""),"",DATE(YEAR($A3884),MONTH($A3884),$F3884))</f>
        <v/>
      </c>
      <c r="H3884" s="13" t="str">
        <f>IF($C3884="","",VLOOKUP($C3884,Baux!$A:$K,6,FALSE))</f>
        <v/>
      </c>
      <c r="I3884" s="13" t="str">
        <f>IF($C3884="","",VLOOKUP($C3884,Baux!$A:$K,7,FALSE))</f>
        <v/>
      </c>
      <c r="J3884" s="13" t="str">
        <f>IF($C3884="","",$H3884+$I3884)</f>
        <v/>
      </c>
      <c r="K3884" s="13" t="str">
        <f>IF($C3884="","",SUMIFS(Banque_Transactions!$E:$E,Banque_Transactions!$G:$G,$C3884&amp;"-"&amp;$B3884))</f>
        <v/>
      </c>
      <c r="L3884" s="13" t="str">
        <f>IF($C3884="","",$J3884-$K3884)</f>
        <v/>
      </c>
      <c r="M3884" t="str">
        <f>IF($C3884="","",IF($L3884&lt;=0,"Payé",IF($K3884=0,"Impayé","Partiel")))</f>
        <v/>
      </c>
    </row>
    <row r="3885" spans="1:13" ht="15">
      <c r="A3885" s="17"/>
      <c r="B3885" t="str">
        <f>IF($A3885="","",YEAR($A3885)*100+MONTH($A3885))</f>
        <v/>
      </c>
      <c r="D3885" t="str">
        <f>IF($C3885="","",VLOOKUP($C3885,Baux!$A:$K,2,FALSE))</f>
        <v/>
      </c>
      <c r="E3885" t="str">
        <f>IF($C3885="","",VLOOKUP(VLOOKUP($C3885,Baux!$A:$K,3,FALSE),Locataires!$A:$I,2,FALSE))</f>
        <v/>
      </c>
      <c r="F3885" t="str">
        <f>IF($C3885="","",VLOOKUP($C3885,Baux!$A:$K,8,FALSE))</f>
        <v/>
      </c>
      <c r="G3885" s="12" t="str">
        <f>IF(OR($A3885="",$F3885=""),"",DATE(YEAR($A3885),MONTH($A3885),$F3885))</f>
        <v/>
      </c>
      <c r="H3885" s="13" t="str">
        <f>IF($C3885="","",VLOOKUP($C3885,Baux!$A:$K,6,FALSE))</f>
        <v/>
      </c>
      <c r="I3885" s="13" t="str">
        <f>IF($C3885="","",VLOOKUP($C3885,Baux!$A:$K,7,FALSE))</f>
        <v/>
      </c>
      <c r="J3885" s="13" t="str">
        <f>IF($C3885="","",$H3885+$I3885)</f>
        <v/>
      </c>
      <c r="K3885" s="13" t="str">
        <f>IF($C3885="","",SUMIFS(Banque_Transactions!$E:$E,Banque_Transactions!$G:$G,$C3885&amp;"-"&amp;$B3885))</f>
        <v/>
      </c>
      <c r="L3885" s="13" t="str">
        <f>IF($C3885="","",$J3885-$K3885)</f>
        <v/>
      </c>
      <c r="M3885" t="str">
        <f>IF($C3885="","",IF($L3885&lt;=0,"Payé",IF($K3885=0,"Impayé","Partiel")))</f>
        <v/>
      </c>
    </row>
    <row r="3886" spans="1:13" ht="15">
      <c r="A3886" s="17"/>
      <c r="B3886" t="str">
        <f>IF($A3886="","",YEAR($A3886)*100+MONTH($A3886))</f>
        <v/>
      </c>
      <c r="D3886" t="str">
        <f>IF($C3886="","",VLOOKUP($C3886,Baux!$A:$K,2,FALSE))</f>
        <v/>
      </c>
      <c r="E3886" t="str">
        <f>IF($C3886="","",VLOOKUP(VLOOKUP($C3886,Baux!$A:$K,3,FALSE),Locataires!$A:$I,2,FALSE))</f>
        <v/>
      </c>
      <c r="F3886" t="str">
        <f>IF($C3886="","",VLOOKUP($C3886,Baux!$A:$K,8,FALSE))</f>
        <v/>
      </c>
      <c r="G3886" s="12" t="str">
        <f>IF(OR($A3886="",$F3886=""),"",DATE(YEAR($A3886),MONTH($A3886),$F3886))</f>
        <v/>
      </c>
      <c r="H3886" s="13" t="str">
        <f>IF($C3886="","",VLOOKUP($C3886,Baux!$A:$K,6,FALSE))</f>
        <v/>
      </c>
      <c r="I3886" s="13" t="str">
        <f>IF($C3886="","",VLOOKUP($C3886,Baux!$A:$K,7,FALSE))</f>
        <v/>
      </c>
      <c r="J3886" s="13" t="str">
        <f>IF($C3886="","",$H3886+$I3886)</f>
        <v/>
      </c>
      <c r="K3886" s="13" t="str">
        <f>IF($C3886="","",SUMIFS(Banque_Transactions!$E:$E,Banque_Transactions!$G:$G,$C3886&amp;"-"&amp;$B3886))</f>
        <v/>
      </c>
      <c r="L3886" s="13" t="str">
        <f>IF($C3886="","",$J3886-$K3886)</f>
        <v/>
      </c>
      <c r="M3886" t="str">
        <f>IF($C3886="","",IF($L3886&lt;=0,"Payé",IF($K3886=0,"Impayé","Partiel")))</f>
        <v/>
      </c>
    </row>
    <row r="3887" spans="1:13" ht="15">
      <c r="A3887" s="17"/>
      <c r="B3887" t="str">
        <f>IF($A3887="","",YEAR($A3887)*100+MONTH($A3887))</f>
        <v/>
      </c>
      <c r="D3887" t="str">
        <f>IF($C3887="","",VLOOKUP($C3887,Baux!$A:$K,2,FALSE))</f>
        <v/>
      </c>
      <c r="E3887" t="str">
        <f>IF($C3887="","",VLOOKUP(VLOOKUP($C3887,Baux!$A:$K,3,FALSE),Locataires!$A:$I,2,FALSE))</f>
        <v/>
      </c>
      <c r="F3887" t="str">
        <f>IF($C3887="","",VLOOKUP($C3887,Baux!$A:$K,8,FALSE))</f>
        <v/>
      </c>
      <c r="G3887" s="12" t="str">
        <f>IF(OR($A3887="",$F3887=""),"",DATE(YEAR($A3887),MONTH($A3887),$F3887))</f>
        <v/>
      </c>
      <c r="H3887" s="13" t="str">
        <f>IF($C3887="","",VLOOKUP($C3887,Baux!$A:$K,6,FALSE))</f>
        <v/>
      </c>
      <c r="I3887" s="13" t="str">
        <f>IF($C3887="","",VLOOKUP($C3887,Baux!$A:$K,7,FALSE))</f>
        <v/>
      </c>
      <c r="J3887" s="13" t="str">
        <f>IF($C3887="","",$H3887+$I3887)</f>
        <v/>
      </c>
      <c r="K3887" s="13" t="str">
        <f>IF($C3887="","",SUMIFS(Banque_Transactions!$E:$E,Banque_Transactions!$G:$G,$C3887&amp;"-"&amp;$B3887))</f>
        <v/>
      </c>
      <c r="L3887" s="13" t="str">
        <f>IF($C3887="","",$J3887-$K3887)</f>
        <v/>
      </c>
      <c r="M3887" t="str">
        <f>IF($C3887="","",IF($L3887&lt;=0,"Payé",IF($K3887=0,"Impayé","Partiel")))</f>
        <v/>
      </c>
    </row>
    <row r="3888" spans="1:13" ht="15">
      <c r="A3888" s="17"/>
      <c r="B3888" t="str">
        <f>IF($A3888="","",YEAR($A3888)*100+MONTH($A3888))</f>
        <v/>
      </c>
      <c r="D3888" t="str">
        <f>IF($C3888="","",VLOOKUP($C3888,Baux!$A:$K,2,FALSE))</f>
        <v/>
      </c>
      <c r="E3888" t="str">
        <f>IF($C3888="","",VLOOKUP(VLOOKUP($C3888,Baux!$A:$K,3,FALSE),Locataires!$A:$I,2,FALSE))</f>
        <v/>
      </c>
      <c r="F3888" t="str">
        <f>IF($C3888="","",VLOOKUP($C3888,Baux!$A:$K,8,FALSE))</f>
        <v/>
      </c>
      <c r="G3888" s="12" t="str">
        <f>IF(OR($A3888="",$F3888=""),"",DATE(YEAR($A3888),MONTH($A3888),$F3888))</f>
        <v/>
      </c>
      <c r="H3888" s="13" t="str">
        <f>IF($C3888="","",VLOOKUP($C3888,Baux!$A:$K,6,FALSE))</f>
        <v/>
      </c>
      <c r="I3888" s="13" t="str">
        <f>IF($C3888="","",VLOOKUP($C3888,Baux!$A:$K,7,FALSE))</f>
        <v/>
      </c>
      <c r="J3888" s="13" t="str">
        <f>IF($C3888="","",$H3888+$I3888)</f>
        <v/>
      </c>
      <c r="K3888" s="13" t="str">
        <f>IF($C3888="","",SUMIFS(Banque_Transactions!$E:$E,Banque_Transactions!$G:$G,$C3888&amp;"-"&amp;$B3888))</f>
        <v/>
      </c>
      <c r="L3888" s="13" t="str">
        <f>IF($C3888="","",$J3888-$K3888)</f>
        <v/>
      </c>
      <c r="M3888" t="str">
        <f>IF($C3888="","",IF($L3888&lt;=0,"Payé",IF($K3888=0,"Impayé","Partiel")))</f>
        <v/>
      </c>
    </row>
    <row r="3889" spans="1:13" ht="15">
      <c r="A3889" s="17"/>
      <c r="B3889" t="str">
        <f>IF($A3889="","",YEAR($A3889)*100+MONTH($A3889))</f>
        <v/>
      </c>
      <c r="D3889" t="str">
        <f>IF($C3889="","",VLOOKUP($C3889,Baux!$A:$K,2,FALSE))</f>
        <v/>
      </c>
      <c r="E3889" t="str">
        <f>IF($C3889="","",VLOOKUP(VLOOKUP($C3889,Baux!$A:$K,3,FALSE),Locataires!$A:$I,2,FALSE))</f>
        <v/>
      </c>
      <c r="F3889" t="str">
        <f>IF($C3889="","",VLOOKUP($C3889,Baux!$A:$K,8,FALSE))</f>
        <v/>
      </c>
      <c r="G3889" s="12" t="str">
        <f>IF(OR($A3889="",$F3889=""),"",DATE(YEAR($A3889),MONTH($A3889),$F3889))</f>
        <v/>
      </c>
      <c r="H3889" s="13" t="str">
        <f>IF($C3889="","",VLOOKUP($C3889,Baux!$A:$K,6,FALSE))</f>
        <v/>
      </c>
      <c r="I3889" s="13" t="str">
        <f>IF($C3889="","",VLOOKUP($C3889,Baux!$A:$K,7,FALSE))</f>
        <v/>
      </c>
      <c r="J3889" s="13" t="str">
        <f>IF($C3889="","",$H3889+$I3889)</f>
        <v/>
      </c>
      <c r="K3889" s="13" t="str">
        <f>IF($C3889="","",SUMIFS(Banque_Transactions!$E:$E,Banque_Transactions!$G:$G,$C3889&amp;"-"&amp;$B3889))</f>
        <v/>
      </c>
      <c r="L3889" s="13" t="str">
        <f>IF($C3889="","",$J3889-$K3889)</f>
        <v/>
      </c>
      <c r="M3889" t="str">
        <f>IF($C3889="","",IF($L3889&lt;=0,"Payé",IF($K3889=0,"Impayé","Partiel")))</f>
        <v/>
      </c>
    </row>
    <row r="3890" spans="1:13" ht="15">
      <c r="A3890" s="17"/>
      <c r="B3890" t="str">
        <f>IF($A3890="","",YEAR($A3890)*100+MONTH($A3890))</f>
        <v/>
      </c>
      <c r="D3890" t="str">
        <f>IF($C3890="","",VLOOKUP($C3890,Baux!$A:$K,2,FALSE))</f>
        <v/>
      </c>
      <c r="E3890" t="str">
        <f>IF($C3890="","",VLOOKUP(VLOOKUP($C3890,Baux!$A:$K,3,FALSE),Locataires!$A:$I,2,FALSE))</f>
        <v/>
      </c>
      <c r="F3890" t="str">
        <f>IF($C3890="","",VLOOKUP($C3890,Baux!$A:$K,8,FALSE))</f>
        <v/>
      </c>
      <c r="G3890" s="12" t="str">
        <f>IF(OR($A3890="",$F3890=""),"",DATE(YEAR($A3890),MONTH($A3890),$F3890))</f>
        <v/>
      </c>
      <c r="H3890" s="13" t="str">
        <f>IF($C3890="","",VLOOKUP($C3890,Baux!$A:$K,6,FALSE))</f>
        <v/>
      </c>
      <c r="I3890" s="13" t="str">
        <f>IF($C3890="","",VLOOKUP($C3890,Baux!$A:$K,7,FALSE))</f>
        <v/>
      </c>
      <c r="J3890" s="13" t="str">
        <f>IF($C3890="","",$H3890+$I3890)</f>
        <v/>
      </c>
      <c r="K3890" s="13" t="str">
        <f>IF($C3890="","",SUMIFS(Banque_Transactions!$E:$E,Banque_Transactions!$G:$G,$C3890&amp;"-"&amp;$B3890))</f>
        <v/>
      </c>
      <c r="L3890" s="13" t="str">
        <f>IF($C3890="","",$J3890-$K3890)</f>
        <v/>
      </c>
      <c r="M3890" t="str">
        <f>IF($C3890="","",IF($L3890&lt;=0,"Payé",IF($K3890=0,"Impayé","Partiel")))</f>
        <v/>
      </c>
    </row>
    <row r="3891" spans="1:13" ht="15">
      <c r="A3891" s="17"/>
      <c r="B3891" t="str">
        <f>IF($A3891="","",YEAR($A3891)*100+MONTH($A3891))</f>
        <v/>
      </c>
      <c r="D3891" t="str">
        <f>IF($C3891="","",VLOOKUP($C3891,Baux!$A:$K,2,FALSE))</f>
        <v/>
      </c>
      <c r="E3891" t="str">
        <f>IF($C3891="","",VLOOKUP(VLOOKUP($C3891,Baux!$A:$K,3,FALSE),Locataires!$A:$I,2,FALSE))</f>
        <v/>
      </c>
      <c r="F3891" t="str">
        <f>IF($C3891="","",VLOOKUP($C3891,Baux!$A:$K,8,FALSE))</f>
        <v/>
      </c>
      <c r="G3891" s="12" t="str">
        <f>IF(OR($A3891="",$F3891=""),"",DATE(YEAR($A3891),MONTH($A3891),$F3891))</f>
        <v/>
      </c>
      <c r="H3891" s="13" t="str">
        <f>IF($C3891="","",VLOOKUP($C3891,Baux!$A:$K,6,FALSE))</f>
        <v/>
      </c>
      <c r="I3891" s="13" t="str">
        <f>IF($C3891="","",VLOOKUP($C3891,Baux!$A:$K,7,FALSE))</f>
        <v/>
      </c>
      <c r="J3891" s="13" t="str">
        <f>IF($C3891="","",$H3891+$I3891)</f>
        <v/>
      </c>
      <c r="K3891" s="13" t="str">
        <f>IF($C3891="","",SUMIFS(Banque_Transactions!$E:$E,Banque_Transactions!$G:$G,$C3891&amp;"-"&amp;$B3891))</f>
        <v/>
      </c>
      <c r="L3891" s="13" t="str">
        <f>IF($C3891="","",$J3891-$K3891)</f>
        <v/>
      </c>
      <c r="M3891" t="str">
        <f>IF($C3891="","",IF($L3891&lt;=0,"Payé",IF($K3891=0,"Impayé","Partiel")))</f>
        <v/>
      </c>
    </row>
    <row r="3892" spans="1:13" ht="15">
      <c r="A3892" s="17"/>
      <c r="B3892" t="str">
        <f>IF($A3892="","",YEAR($A3892)*100+MONTH($A3892))</f>
        <v/>
      </c>
      <c r="D3892" t="str">
        <f>IF($C3892="","",VLOOKUP($C3892,Baux!$A:$K,2,FALSE))</f>
        <v/>
      </c>
      <c r="E3892" t="str">
        <f>IF($C3892="","",VLOOKUP(VLOOKUP($C3892,Baux!$A:$K,3,FALSE),Locataires!$A:$I,2,FALSE))</f>
        <v/>
      </c>
      <c r="F3892" t="str">
        <f>IF($C3892="","",VLOOKUP($C3892,Baux!$A:$K,8,FALSE))</f>
        <v/>
      </c>
      <c r="G3892" s="12" t="str">
        <f>IF(OR($A3892="",$F3892=""),"",DATE(YEAR($A3892),MONTH($A3892),$F3892))</f>
        <v/>
      </c>
      <c r="H3892" s="13" t="str">
        <f>IF($C3892="","",VLOOKUP($C3892,Baux!$A:$K,6,FALSE))</f>
        <v/>
      </c>
      <c r="I3892" s="13" t="str">
        <f>IF($C3892="","",VLOOKUP($C3892,Baux!$A:$K,7,FALSE))</f>
        <v/>
      </c>
      <c r="J3892" s="13" t="str">
        <f>IF($C3892="","",$H3892+$I3892)</f>
        <v/>
      </c>
      <c r="K3892" s="13" t="str">
        <f>IF($C3892="","",SUMIFS(Banque_Transactions!$E:$E,Banque_Transactions!$G:$G,$C3892&amp;"-"&amp;$B3892))</f>
        <v/>
      </c>
      <c r="L3892" s="13" t="str">
        <f>IF($C3892="","",$J3892-$K3892)</f>
        <v/>
      </c>
      <c r="M3892" t="str">
        <f>IF($C3892="","",IF($L3892&lt;=0,"Payé",IF($K3892=0,"Impayé","Partiel")))</f>
        <v/>
      </c>
    </row>
    <row r="3893" spans="1:13" ht="15">
      <c r="A3893" s="17"/>
      <c r="B3893" t="str">
        <f>IF($A3893="","",YEAR($A3893)*100+MONTH($A3893))</f>
        <v/>
      </c>
      <c r="D3893" t="str">
        <f>IF($C3893="","",VLOOKUP($C3893,Baux!$A:$K,2,FALSE))</f>
        <v/>
      </c>
      <c r="E3893" t="str">
        <f>IF($C3893="","",VLOOKUP(VLOOKUP($C3893,Baux!$A:$K,3,FALSE),Locataires!$A:$I,2,FALSE))</f>
        <v/>
      </c>
      <c r="F3893" t="str">
        <f>IF($C3893="","",VLOOKUP($C3893,Baux!$A:$K,8,FALSE))</f>
        <v/>
      </c>
      <c r="G3893" s="12" t="str">
        <f>IF(OR($A3893="",$F3893=""),"",DATE(YEAR($A3893),MONTH($A3893),$F3893))</f>
        <v/>
      </c>
      <c r="H3893" s="13" t="str">
        <f>IF($C3893="","",VLOOKUP($C3893,Baux!$A:$K,6,FALSE))</f>
        <v/>
      </c>
      <c r="I3893" s="13" t="str">
        <f>IF($C3893="","",VLOOKUP($C3893,Baux!$A:$K,7,FALSE))</f>
        <v/>
      </c>
      <c r="J3893" s="13" t="str">
        <f>IF($C3893="","",$H3893+$I3893)</f>
        <v/>
      </c>
      <c r="K3893" s="13" t="str">
        <f>IF($C3893="","",SUMIFS(Banque_Transactions!$E:$E,Banque_Transactions!$G:$G,$C3893&amp;"-"&amp;$B3893))</f>
        <v/>
      </c>
      <c r="L3893" s="13" t="str">
        <f>IF($C3893="","",$J3893-$K3893)</f>
        <v/>
      </c>
      <c r="M3893" t="str">
        <f>IF($C3893="","",IF($L3893&lt;=0,"Payé",IF($K3893=0,"Impayé","Partiel")))</f>
        <v/>
      </c>
    </row>
    <row r="3894" spans="1:13" ht="15">
      <c r="A3894" s="17"/>
      <c r="B3894" t="str">
        <f>IF($A3894="","",YEAR($A3894)*100+MONTH($A3894))</f>
        <v/>
      </c>
      <c r="D3894" t="str">
        <f>IF($C3894="","",VLOOKUP($C3894,Baux!$A:$K,2,FALSE))</f>
        <v/>
      </c>
      <c r="E3894" t="str">
        <f>IF($C3894="","",VLOOKUP(VLOOKUP($C3894,Baux!$A:$K,3,FALSE),Locataires!$A:$I,2,FALSE))</f>
        <v/>
      </c>
      <c r="F3894" t="str">
        <f>IF($C3894="","",VLOOKUP($C3894,Baux!$A:$K,8,FALSE))</f>
        <v/>
      </c>
      <c r="G3894" s="12" t="str">
        <f>IF(OR($A3894="",$F3894=""),"",DATE(YEAR($A3894),MONTH($A3894),$F3894))</f>
        <v/>
      </c>
      <c r="H3894" s="13" t="str">
        <f>IF($C3894="","",VLOOKUP($C3894,Baux!$A:$K,6,FALSE))</f>
        <v/>
      </c>
      <c r="I3894" s="13" t="str">
        <f>IF($C3894="","",VLOOKUP($C3894,Baux!$A:$K,7,FALSE))</f>
        <v/>
      </c>
      <c r="J3894" s="13" t="str">
        <f>IF($C3894="","",$H3894+$I3894)</f>
        <v/>
      </c>
      <c r="K3894" s="13" t="str">
        <f>IF($C3894="","",SUMIFS(Banque_Transactions!$E:$E,Banque_Transactions!$G:$G,$C3894&amp;"-"&amp;$B3894))</f>
        <v/>
      </c>
      <c r="L3894" s="13" t="str">
        <f>IF($C3894="","",$J3894-$K3894)</f>
        <v/>
      </c>
      <c r="M3894" t="str">
        <f>IF($C3894="","",IF($L3894&lt;=0,"Payé",IF($K3894=0,"Impayé","Partiel")))</f>
        <v/>
      </c>
    </row>
    <row r="3895" spans="1:13" ht="15">
      <c r="A3895" s="17"/>
      <c r="B3895" t="str">
        <f>IF($A3895="","",YEAR($A3895)*100+MONTH($A3895))</f>
        <v/>
      </c>
      <c r="D3895" t="str">
        <f>IF($C3895="","",VLOOKUP($C3895,Baux!$A:$K,2,FALSE))</f>
        <v/>
      </c>
      <c r="E3895" t="str">
        <f>IF($C3895="","",VLOOKUP(VLOOKUP($C3895,Baux!$A:$K,3,FALSE),Locataires!$A:$I,2,FALSE))</f>
        <v/>
      </c>
      <c r="F3895" t="str">
        <f>IF($C3895="","",VLOOKUP($C3895,Baux!$A:$K,8,FALSE))</f>
        <v/>
      </c>
      <c r="G3895" s="12" t="str">
        <f>IF(OR($A3895="",$F3895=""),"",DATE(YEAR($A3895),MONTH($A3895),$F3895))</f>
        <v/>
      </c>
      <c r="H3895" s="13" t="str">
        <f>IF($C3895="","",VLOOKUP($C3895,Baux!$A:$K,6,FALSE))</f>
        <v/>
      </c>
      <c r="I3895" s="13" t="str">
        <f>IF($C3895="","",VLOOKUP($C3895,Baux!$A:$K,7,FALSE))</f>
        <v/>
      </c>
      <c r="J3895" s="13" t="str">
        <f>IF($C3895="","",$H3895+$I3895)</f>
        <v/>
      </c>
      <c r="K3895" s="13" t="str">
        <f>IF($C3895="","",SUMIFS(Banque_Transactions!$E:$E,Banque_Transactions!$G:$G,$C3895&amp;"-"&amp;$B3895))</f>
        <v/>
      </c>
      <c r="L3895" s="13" t="str">
        <f>IF($C3895="","",$J3895-$K3895)</f>
        <v/>
      </c>
      <c r="M3895" t="str">
        <f>IF($C3895="","",IF($L3895&lt;=0,"Payé",IF($K3895=0,"Impayé","Partiel")))</f>
        <v/>
      </c>
    </row>
    <row r="3896" spans="1:13" ht="15">
      <c r="A3896" s="17"/>
      <c r="B3896" t="str">
        <f>IF($A3896="","",YEAR($A3896)*100+MONTH($A3896))</f>
        <v/>
      </c>
      <c r="D3896" t="str">
        <f>IF($C3896="","",VLOOKUP($C3896,Baux!$A:$K,2,FALSE))</f>
        <v/>
      </c>
      <c r="E3896" t="str">
        <f>IF($C3896="","",VLOOKUP(VLOOKUP($C3896,Baux!$A:$K,3,FALSE),Locataires!$A:$I,2,FALSE))</f>
        <v/>
      </c>
      <c r="F3896" t="str">
        <f>IF($C3896="","",VLOOKUP($C3896,Baux!$A:$K,8,FALSE))</f>
        <v/>
      </c>
      <c r="G3896" s="12" t="str">
        <f>IF(OR($A3896="",$F3896=""),"",DATE(YEAR($A3896),MONTH($A3896),$F3896))</f>
        <v/>
      </c>
      <c r="H3896" s="13" t="str">
        <f>IF($C3896="","",VLOOKUP($C3896,Baux!$A:$K,6,FALSE))</f>
        <v/>
      </c>
      <c r="I3896" s="13" t="str">
        <f>IF($C3896="","",VLOOKUP($C3896,Baux!$A:$K,7,FALSE))</f>
        <v/>
      </c>
      <c r="J3896" s="13" t="str">
        <f>IF($C3896="","",$H3896+$I3896)</f>
        <v/>
      </c>
      <c r="K3896" s="13" t="str">
        <f>IF($C3896="","",SUMIFS(Banque_Transactions!$E:$E,Banque_Transactions!$G:$G,$C3896&amp;"-"&amp;$B3896))</f>
        <v/>
      </c>
      <c r="L3896" s="13" t="str">
        <f>IF($C3896="","",$J3896-$K3896)</f>
        <v/>
      </c>
      <c r="M3896" t="str">
        <f>IF($C3896="","",IF($L3896&lt;=0,"Payé",IF($K3896=0,"Impayé","Partiel")))</f>
        <v/>
      </c>
    </row>
    <row r="3897" spans="1:13" ht="15">
      <c r="A3897" s="17"/>
      <c r="B3897" t="str">
        <f>IF($A3897="","",YEAR($A3897)*100+MONTH($A3897))</f>
        <v/>
      </c>
      <c r="D3897" t="str">
        <f>IF($C3897="","",VLOOKUP($C3897,Baux!$A:$K,2,FALSE))</f>
        <v/>
      </c>
      <c r="E3897" t="str">
        <f>IF($C3897="","",VLOOKUP(VLOOKUP($C3897,Baux!$A:$K,3,FALSE),Locataires!$A:$I,2,FALSE))</f>
        <v/>
      </c>
      <c r="F3897" t="str">
        <f>IF($C3897="","",VLOOKUP($C3897,Baux!$A:$K,8,FALSE))</f>
        <v/>
      </c>
      <c r="G3897" s="12" t="str">
        <f>IF(OR($A3897="",$F3897=""),"",DATE(YEAR($A3897),MONTH($A3897),$F3897))</f>
        <v/>
      </c>
      <c r="H3897" s="13" t="str">
        <f>IF($C3897="","",VLOOKUP($C3897,Baux!$A:$K,6,FALSE))</f>
        <v/>
      </c>
      <c r="I3897" s="13" t="str">
        <f>IF($C3897="","",VLOOKUP($C3897,Baux!$A:$K,7,FALSE))</f>
        <v/>
      </c>
      <c r="J3897" s="13" t="str">
        <f>IF($C3897="","",$H3897+$I3897)</f>
        <v/>
      </c>
      <c r="K3897" s="13" t="str">
        <f>IF($C3897="","",SUMIFS(Banque_Transactions!$E:$E,Banque_Transactions!$G:$G,$C3897&amp;"-"&amp;$B3897))</f>
        <v/>
      </c>
      <c r="L3897" s="13" t="str">
        <f>IF($C3897="","",$J3897-$K3897)</f>
        <v/>
      </c>
      <c r="M3897" t="str">
        <f>IF($C3897="","",IF($L3897&lt;=0,"Payé",IF($K3897=0,"Impayé","Partiel")))</f>
        <v/>
      </c>
    </row>
    <row r="3898" spans="1:13" ht="15">
      <c r="A3898" s="17"/>
      <c r="B3898" t="str">
        <f>IF($A3898="","",YEAR($A3898)*100+MONTH($A3898))</f>
        <v/>
      </c>
      <c r="D3898" t="str">
        <f>IF($C3898="","",VLOOKUP($C3898,Baux!$A:$K,2,FALSE))</f>
        <v/>
      </c>
      <c r="E3898" t="str">
        <f>IF($C3898="","",VLOOKUP(VLOOKUP($C3898,Baux!$A:$K,3,FALSE),Locataires!$A:$I,2,FALSE))</f>
        <v/>
      </c>
      <c r="F3898" t="str">
        <f>IF($C3898="","",VLOOKUP($C3898,Baux!$A:$K,8,FALSE))</f>
        <v/>
      </c>
      <c r="G3898" s="12" t="str">
        <f>IF(OR($A3898="",$F3898=""),"",DATE(YEAR($A3898),MONTH($A3898),$F3898))</f>
        <v/>
      </c>
      <c r="H3898" s="13" t="str">
        <f>IF($C3898="","",VLOOKUP($C3898,Baux!$A:$K,6,FALSE))</f>
        <v/>
      </c>
      <c r="I3898" s="13" t="str">
        <f>IF($C3898="","",VLOOKUP($C3898,Baux!$A:$K,7,FALSE))</f>
        <v/>
      </c>
      <c r="J3898" s="13" t="str">
        <f>IF($C3898="","",$H3898+$I3898)</f>
        <v/>
      </c>
      <c r="K3898" s="13" t="str">
        <f>IF($C3898="","",SUMIFS(Banque_Transactions!$E:$E,Banque_Transactions!$G:$G,$C3898&amp;"-"&amp;$B3898))</f>
        <v/>
      </c>
      <c r="L3898" s="13" t="str">
        <f>IF($C3898="","",$J3898-$K3898)</f>
        <v/>
      </c>
      <c r="M3898" t="str">
        <f>IF($C3898="","",IF($L3898&lt;=0,"Payé",IF($K3898=0,"Impayé","Partiel")))</f>
        <v/>
      </c>
    </row>
    <row r="3899" spans="1:13" ht="15">
      <c r="A3899" s="17"/>
      <c r="B3899" t="str">
        <f>IF($A3899="","",YEAR($A3899)*100+MONTH($A3899))</f>
        <v/>
      </c>
      <c r="D3899" t="str">
        <f>IF($C3899="","",VLOOKUP($C3899,Baux!$A:$K,2,FALSE))</f>
        <v/>
      </c>
      <c r="E3899" t="str">
        <f>IF($C3899="","",VLOOKUP(VLOOKUP($C3899,Baux!$A:$K,3,FALSE),Locataires!$A:$I,2,FALSE))</f>
        <v/>
      </c>
      <c r="F3899" t="str">
        <f>IF($C3899="","",VLOOKUP($C3899,Baux!$A:$K,8,FALSE))</f>
        <v/>
      </c>
      <c r="G3899" s="12" t="str">
        <f>IF(OR($A3899="",$F3899=""),"",DATE(YEAR($A3899),MONTH($A3899),$F3899))</f>
        <v/>
      </c>
      <c r="H3899" s="13" t="str">
        <f>IF($C3899="","",VLOOKUP($C3899,Baux!$A:$K,6,FALSE))</f>
        <v/>
      </c>
      <c r="I3899" s="13" t="str">
        <f>IF($C3899="","",VLOOKUP($C3899,Baux!$A:$K,7,FALSE))</f>
        <v/>
      </c>
      <c r="J3899" s="13" t="str">
        <f>IF($C3899="","",$H3899+$I3899)</f>
        <v/>
      </c>
      <c r="K3899" s="13" t="str">
        <f>IF($C3899="","",SUMIFS(Banque_Transactions!$E:$E,Banque_Transactions!$G:$G,$C3899&amp;"-"&amp;$B3899))</f>
        <v/>
      </c>
      <c r="L3899" s="13" t="str">
        <f>IF($C3899="","",$J3899-$K3899)</f>
        <v/>
      </c>
      <c r="M3899" t="str">
        <f>IF($C3899="","",IF($L3899&lt;=0,"Payé",IF($K3899=0,"Impayé","Partiel")))</f>
        <v/>
      </c>
    </row>
    <row r="3900" spans="1:13" ht="15">
      <c r="A3900" s="17"/>
      <c r="B3900" t="str">
        <f>IF($A3900="","",YEAR($A3900)*100+MONTH($A3900))</f>
        <v/>
      </c>
      <c r="D3900" t="str">
        <f>IF($C3900="","",VLOOKUP($C3900,Baux!$A:$K,2,FALSE))</f>
        <v/>
      </c>
      <c r="E3900" t="str">
        <f>IF($C3900="","",VLOOKUP(VLOOKUP($C3900,Baux!$A:$K,3,FALSE),Locataires!$A:$I,2,FALSE))</f>
        <v/>
      </c>
      <c r="F3900" t="str">
        <f>IF($C3900="","",VLOOKUP($C3900,Baux!$A:$K,8,FALSE))</f>
        <v/>
      </c>
      <c r="G3900" s="12" t="str">
        <f>IF(OR($A3900="",$F3900=""),"",DATE(YEAR($A3900),MONTH($A3900),$F3900))</f>
        <v/>
      </c>
      <c r="H3900" s="13" t="str">
        <f>IF($C3900="","",VLOOKUP($C3900,Baux!$A:$K,6,FALSE))</f>
        <v/>
      </c>
      <c r="I3900" s="13" t="str">
        <f>IF($C3900="","",VLOOKUP($C3900,Baux!$A:$K,7,FALSE))</f>
        <v/>
      </c>
      <c r="J3900" s="13" t="str">
        <f>IF($C3900="","",$H3900+$I3900)</f>
        <v/>
      </c>
      <c r="K3900" s="13" t="str">
        <f>IF($C3900="","",SUMIFS(Banque_Transactions!$E:$E,Banque_Transactions!$G:$G,$C3900&amp;"-"&amp;$B3900))</f>
        <v/>
      </c>
      <c r="L3900" s="13" t="str">
        <f>IF($C3900="","",$J3900-$K3900)</f>
        <v/>
      </c>
      <c r="M3900" t="str">
        <f>IF($C3900="","",IF($L3900&lt;=0,"Payé",IF($K3900=0,"Impayé","Partiel")))</f>
        <v/>
      </c>
    </row>
    <row r="3901" spans="1:13" ht="15">
      <c r="A3901" s="17"/>
      <c r="B3901" t="str">
        <f>IF($A3901="","",YEAR($A3901)*100+MONTH($A3901))</f>
        <v/>
      </c>
      <c r="D3901" t="str">
        <f>IF($C3901="","",VLOOKUP($C3901,Baux!$A:$K,2,FALSE))</f>
        <v/>
      </c>
      <c r="E3901" t="str">
        <f>IF($C3901="","",VLOOKUP(VLOOKUP($C3901,Baux!$A:$K,3,FALSE),Locataires!$A:$I,2,FALSE))</f>
        <v/>
      </c>
      <c r="F3901" t="str">
        <f>IF($C3901="","",VLOOKUP($C3901,Baux!$A:$K,8,FALSE))</f>
        <v/>
      </c>
      <c r="G3901" s="12" t="str">
        <f>IF(OR($A3901="",$F3901=""),"",DATE(YEAR($A3901),MONTH($A3901),$F3901))</f>
        <v/>
      </c>
      <c r="H3901" s="13" t="str">
        <f>IF($C3901="","",VLOOKUP($C3901,Baux!$A:$K,6,FALSE))</f>
        <v/>
      </c>
      <c r="I3901" s="13" t="str">
        <f>IF($C3901="","",VLOOKUP($C3901,Baux!$A:$K,7,FALSE))</f>
        <v/>
      </c>
      <c r="J3901" s="13" t="str">
        <f>IF($C3901="","",$H3901+$I3901)</f>
        <v/>
      </c>
      <c r="K3901" s="13" t="str">
        <f>IF($C3901="","",SUMIFS(Banque_Transactions!$E:$E,Banque_Transactions!$G:$G,$C3901&amp;"-"&amp;$B3901))</f>
        <v/>
      </c>
      <c r="L3901" s="13" t="str">
        <f>IF($C3901="","",$J3901-$K3901)</f>
        <v/>
      </c>
      <c r="M3901" t="str">
        <f>IF($C3901="","",IF($L3901&lt;=0,"Payé",IF($K3901=0,"Impayé","Partiel")))</f>
        <v/>
      </c>
    </row>
    <row r="3902" spans="1:13" ht="15">
      <c r="A3902" s="17"/>
      <c r="B3902" t="str">
        <f>IF($A3902="","",YEAR($A3902)*100+MONTH($A3902))</f>
        <v/>
      </c>
      <c r="D3902" t="str">
        <f>IF($C3902="","",VLOOKUP($C3902,Baux!$A:$K,2,FALSE))</f>
        <v/>
      </c>
      <c r="E3902" t="str">
        <f>IF($C3902="","",VLOOKUP(VLOOKUP($C3902,Baux!$A:$K,3,FALSE),Locataires!$A:$I,2,FALSE))</f>
        <v/>
      </c>
      <c r="F3902" t="str">
        <f>IF($C3902="","",VLOOKUP($C3902,Baux!$A:$K,8,FALSE))</f>
        <v/>
      </c>
      <c r="G3902" s="12" t="str">
        <f>IF(OR($A3902="",$F3902=""),"",DATE(YEAR($A3902),MONTH($A3902),$F3902))</f>
        <v/>
      </c>
      <c r="H3902" s="13" t="str">
        <f>IF($C3902="","",VLOOKUP($C3902,Baux!$A:$K,6,FALSE))</f>
        <v/>
      </c>
      <c r="I3902" s="13" t="str">
        <f>IF($C3902="","",VLOOKUP($C3902,Baux!$A:$K,7,FALSE))</f>
        <v/>
      </c>
      <c r="J3902" s="13" t="str">
        <f>IF($C3902="","",$H3902+$I3902)</f>
        <v/>
      </c>
      <c r="K3902" s="13" t="str">
        <f>IF($C3902="","",SUMIFS(Banque_Transactions!$E:$E,Banque_Transactions!$G:$G,$C3902&amp;"-"&amp;$B3902))</f>
        <v/>
      </c>
      <c r="L3902" s="13" t="str">
        <f>IF($C3902="","",$J3902-$K3902)</f>
        <v/>
      </c>
      <c r="M3902" t="str">
        <f>IF($C3902="","",IF($L3902&lt;=0,"Payé",IF($K3902=0,"Impayé","Partiel")))</f>
        <v/>
      </c>
    </row>
    <row r="3903" spans="1:13" ht="15">
      <c r="A3903" s="17"/>
      <c r="B3903" t="str">
        <f>IF($A3903="","",YEAR($A3903)*100+MONTH($A3903))</f>
        <v/>
      </c>
      <c r="D3903" t="str">
        <f>IF($C3903="","",VLOOKUP($C3903,Baux!$A:$K,2,FALSE))</f>
        <v/>
      </c>
      <c r="E3903" t="str">
        <f>IF($C3903="","",VLOOKUP(VLOOKUP($C3903,Baux!$A:$K,3,FALSE),Locataires!$A:$I,2,FALSE))</f>
        <v/>
      </c>
      <c r="F3903" t="str">
        <f>IF($C3903="","",VLOOKUP($C3903,Baux!$A:$K,8,FALSE))</f>
        <v/>
      </c>
      <c r="G3903" s="12" t="str">
        <f>IF(OR($A3903="",$F3903=""),"",DATE(YEAR($A3903),MONTH($A3903),$F3903))</f>
        <v/>
      </c>
      <c r="H3903" s="13" t="str">
        <f>IF($C3903="","",VLOOKUP($C3903,Baux!$A:$K,6,FALSE))</f>
        <v/>
      </c>
      <c r="I3903" s="13" t="str">
        <f>IF($C3903="","",VLOOKUP($C3903,Baux!$A:$K,7,FALSE))</f>
        <v/>
      </c>
      <c r="J3903" s="13" t="str">
        <f>IF($C3903="","",$H3903+$I3903)</f>
        <v/>
      </c>
      <c r="K3903" s="13" t="str">
        <f>IF($C3903="","",SUMIFS(Banque_Transactions!$E:$E,Banque_Transactions!$G:$G,$C3903&amp;"-"&amp;$B3903))</f>
        <v/>
      </c>
      <c r="L3903" s="13" t="str">
        <f>IF($C3903="","",$J3903-$K3903)</f>
        <v/>
      </c>
      <c r="M3903" t="str">
        <f>IF($C3903="","",IF($L3903&lt;=0,"Payé",IF($K3903=0,"Impayé","Partiel")))</f>
        <v/>
      </c>
    </row>
    <row r="3904" spans="1:13" ht="15">
      <c r="A3904" s="17"/>
      <c r="B3904" t="str">
        <f>IF($A3904="","",YEAR($A3904)*100+MONTH($A3904))</f>
        <v/>
      </c>
      <c r="D3904" t="str">
        <f>IF($C3904="","",VLOOKUP($C3904,Baux!$A:$K,2,FALSE))</f>
        <v/>
      </c>
      <c r="E3904" t="str">
        <f>IF($C3904="","",VLOOKUP(VLOOKUP($C3904,Baux!$A:$K,3,FALSE),Locataires!$A:$I,2,FALSE))</f>
        <v/>
      </c>
      <c r="F3904" t="str">
        <f>IF($C3904="","",VLOOKUP($C3904,Baux!$A:$K,8,FALSE))</f>
        <v/>
      </c>
      <c r="G3904" s="12" t="str">
        <f>IF(OR($A3904="",$F3904=""),"",DATE(YEAR($A3904),MONTH($A3904),$F3904))</f>
        <v/>
      </c>
      <c r="H3904" s="13" t="str">
        <f>IF($C3904="","",VLOOKUP($C3904,Baux!$A:$K,6,FALSE))</f>
        <v/>
      </c>
      <c r="I3904" s="13" t="str">
        <f>IF($C3904="","",VLOOKUP($C3904,Baux!$A:$K,7,FALSE))</f>
        <v/>
      </c>
      <c r="J3904" s="13" t="str">
        <f>IF($C3904="","",$H3904+$I3904)</f>
        <v/>
      </c>
      <c r="K3904" s="13" t="str">
        <f>IF($C3904="","",SUMIFS(Banque_Transactions!$E:$E,Banque_Transactions!$G:$G,$C3904&amp;"-"&amp;$B3904))</f>
        <v/>
      </c>
      <c r="L3904" s="13" t="str">
        <f>IF($C3904="","",$J3904-$K3904)</f>
        <v/>
      </c>
      <c r="M3904" t="str">
        <f>IF($C3904="","",IF($L3904&lt;=0,"Payé",IF($K3904=0,"Impayé","Partiel")))</f>
        <v/>
      </c>
    </row>
    <row r="3905" spans="1:13" ht="15">
      <c r="A3905" s="17"/>
      <c r="B3905" t="str">
        <f>IF($A3905="","",YEAR($A3905)*100+MONTH($A3905))</f>
        <v/>
      </c>
      <c r="D3905" t="str">
        <f>IF($C3905="","",VLOOKUP($C3905,Baux!$A:$K,2,FALSE))</f>
        <v/>
      </c>
      <c r="E3905" t="str">
        <f>IF($C3905="","",VLOOKUP(VLOOKUP($C3905,Baux!$A:$K,3,FALSE),Locataires!$A:$I,2,FALSE))</f>
        <v/>
      </c>
      <c r="F3905" t="str">
        <f>IF($C3905="","",VLOOKUP($C3905,Baux!$A:$K,8,FALSE))</f>
        <v/>
      </c>
      <c r="G3905" s="12" t="str">
        <f>IF(OR($A3905="",$F3905=""),"",DATE(YEAR($A3905),MONTH($A3905),$F3905))</f>
        <v/>
      </c>
      <c r="H3905" s="13" t="str">
        <f>IF($C3905="","",VLOOKUP($C3905,Baux!$A:$K,6,FALSE))</f>
        <v/>
      </c>
      <c r="I3905" s="13" t="str">
        <f>IF($C3905="","",VLOOKUP($C3905,Baux!$A:$K,7,FALSE))</f>
        <v/>
      </c>
      <c r="J3905" s="13" t="str">
        <f>IF($C3905="","",$H3905+$I3905)</f>
        <v/>
      </c>
      <c r="K3905" s="13" t="str">
        <f>IF($C3905="","",SUMIFS(Banque_Transactions!$E:$E,Banque_Transactions!$G:$G,$C3905&amp;"-"&amp;$B3905))</f>
        <v/>
      </c>
      <c r="L3905" s="13" t="str">
        <f>IF($C3905="","",$J3905-$K3905)</f>
        <v/>
      </c>
      <c r="M3905" t="str">
        <f>IF($C3905="","",IF($L3905&lt;=0,"Payé",IF($K3905=0,"Impayé","Partiel")))</f>
        <v/>
      </c>
    </row>
    <row r="3906" spans="1:13" ht="15">
      <c r="A3906" s="17"/>
      <c r="B3906" t="str">
        <f>IF($A3906="","",YEAR($A3906)*100+MONTH($A3906))</f>
        <v/>
      </c>
      <c r="D3906" t="str">
        <f>IF($C3906="","",VLOOKUP($C3906,Baux!$A:$K,2,FALSE))</f>
        <v/>
      </c>
      <c r="E3906" t="str">
        <f>IF($C3906="","",VLOOKUP(VLOOKUP($C3906,Baux!$A:$K,3,FALSE),Locataires!$A:$I,2,FALSE))</f>
        <v/>
      </c>
      <c r="F3906" t="str">
        <f>IF($C3906="","",VLOOKUP($C3906,Baux!$A:$K,8,FALSE))</f>
        <v/>
      </c>
      <c r="G3906" s="12" t="str">
        <f>IF(OR($A3906="",$F3906=""),"",DATE(YEAR($A3906),MONTH($A3906),$F3906))</f>
        <v/>
      </c>
      <c r="H3906" s="13" t="str">
        <f>IF($C3906="","",VLOOKUP($C3906,Baux!$A:$K,6,FALSE))</f>
        <v/>
      </c>
      <c r="I3906" s="13" t="str">
        <f>IF($C3906="","",VLOOKUP($C3906,Baux!$A:$K,7,FALSE))</f>
        <v/>
      </c>
      <c r="J3906" s="13" t="str">
        <f>IF($C3906="","",$H3906+$I3906)</f>
        <v/>
      </c>
      <c r="K3906" s="13" t="str">
        <f>IF($C3906="","",SUMIFS(Banque_Transactions!$E:$E,Banque_Transactions!$G:$G,$C3906&amp;"-"&amp;$B3906))</f>
        <v/>
      </c>
      <c r="L3906" s="13" t="str">
        <f>IF($C3906="","",$J3906-$K3906)</f>
        <v/>
      </c>
      <c r="M3906" t="str">
        <f>IF($C3906="","",IF($L3906&lt;=0,"Payé",IF($K3906=0,"Impayé","Partiel")))</f>
        <v/>
      </c>
    </row>
    <row r="3907" spans="1:13" ht="15">
      <c r="A3907" s="17"/>
      <c r="B3907" t="str">
        <f>IF($A3907="","",YEAR($A3907)*100+MONTH($A3907))</f>
        <v/>
      </c>
      <c r="D3907" t="str">
        <f>IF($C3907="","",VLOOKUP($C3907,Baux!$A:$K,2,FALSE))</f>
        <v/>
      </c>
      <c r="E3907" t="str">
        <f>IF($C3907="","",VLOOKUP(VLOOKUP($C3907,Baux!$A:$K,3,FALSE),Locataires!$A:$I,2,FALSE))</f>
        <v/>
      </c>
      <c r="F3907" t="str">
        <f>IF($C3907="","",VLOOKUP($C3907,Baux!$A:$K,8,FALSE))</f>
        <v/>
      </c>
      <c r="G3907" s="12" t="str">
        <f>IF(OR($A3907="",$F3907=""),"",DATE(YEAR($A3907),MONTH($A3907),$F3907))</f>
        <v/>
      </c>
      <c r="H3907" s="13" t="str">
        <f>IF($C3907="","",VLOOKUP($C3907,Baux!$A:$K,6,FALSE))</f>
        <v/>
      </c>
      <c r="I3907" s="13" t="str">
        <f>IF($C3907="","",VLOOKUP($C3907,Baux!$A:$K,7,FALSE))</f>
        <v/>
      </c>
      <c r="J3907" s="13" t="str">
        <f>IF($C3907="","",$H3907+$I3907)</f>
        <v/>
      </c>
      <c r="K3907" s="13" t="str">
        <f>IF($C3907="","",SUMIFS(Banque_Transactions!$E:$E,Banque_Transactions!$G:$G,$C3907&amp;"-"&amp;$B3907))</f>
        <v/>
      </c>
      <c r="L3907" s="13" t="str">
        <f>IF($C3907="","",$J3907-$K3907)</f>
        <v/>
      </c>
      <c r="M3907" t="str">
        <f>IF($C3907="","",IF($L3907&lt;=0,"Payé",IF($K3907=0,"Impayé","Partiel")))</f>
        <v/>
      </c>
    </row>
    <row r="3908" spans="1:13" ht="15">
      <c r="A3908" s="17"/>
      <c r="B3908" t="str">
        <f>IF($A3908="","",YEAR($A3908)*100+MONTH($A3908))</f>
        <v/>
      </c>
      <c r="D3908" t="str">
        <f>IF($C3908="","",VLOOKUP($C3908,Baux!$A:$K,2,FALSE))</f>
        <v/>
      </c>
      <c r="E3908" t="str">
        <f>IF($C3908="","",VLOOKUP(VLOOKUP($C3908,Baux!$A:$K,3,FALSE),Locataires!$A:$I,2,FALSE))</f>
        <v/>
      </c>
      <c r="F3908" t="str">
        <f>IF($C3908="","",VLOOKUP($C3908,Baux!$A:$K,8,FALSE))</f>
        <v/>
      </c>
      <c r="G3908" s="12" t="str">
        <f>IF(OR($A3908="",$F3908=""),"",DATE(YEAR($A3908),MONTH($A3908),$F3908))</f>
        <v/>
      </c>
      <c r="H3908" s="13" t="str">
        <f>IF($C3908="","",VLOOKUP($C3908,Baux!$A:$K,6,FALSE))</f>
        <v/>
      </c>
      <c r="I3908" s="13" t="str">
        <f>IF($C3908="","",VLOOKUP($C3908,Baux!$A:$K,7,FALSE))</f>
        <v/>
      </c>
      <c r="J3908" s="13" t="str">
        <f>IF($C3908="","",$H3908+$I3908)</f>
        <v/>
      </c>
      <c r="K3908" s="13" t="str">
        <f>IF($C3908="","",SUMIFS(Banque_Transactions!$E:$E,Banque_Transactions!$G:$G,$C3908&amp;"-"&amp;$B3908))</f>
        <v/>
      </c>
      <c r="L3908" s="13" t="str">
        <f>IF($C3908="","",$J3908-$K3908)</f>
        <v/>
      </c>
      <c r="M3908" t="str">
        <f>IF($C3908="","",IF($L3908&lt;=0,"Payé",IF($K3908=0,"Impayé","Partiel")))</f>
        <v/>
      </c>
    </row>
    <row r="3909" spans="1:13" ht="15">
      <c r="A3909" s="17"/>
      <c r="B3909" t="str">
        <f>IF($A3909="","",YEAR($A3909)*100+MONTH($A3909))</f>
        <v/>
      </c>
      <c r="D3909" t="str">
        <f>IF($C3909="","",VLOOKUP($C3909,Baux!$A:$K,2,FALSE))</f>
        <v/>
      </c>
      <c r="E3909" t="str">
        <f>IF($C3909="","",VLOOKUP(VLOOKUP($C3909,Baux!$A:$K,3,FALSE),Locataires!$A:$I,2,FALSE))</f>
        <v/>
      </c>
      <c r="F3909" t="str">
        <f>IF($C3909="","",VLOOKUP($C3909,Baux!$A:$K,8,FALSE))</f>
        <v/>
      </c>
      <c r="G3909" s="12" t="str">
        <f>IF(OR($A3909="",$F3909=""),"",DATE(YEAR($A3909),MONTH($A3909),$F3909))</f>
        <v/>
      </c>
      <c r="H3909" s="13" t="str">
        <f>IF($C3909="","",VLOOKUP($C3909,Baux!$A:$K,6,FALSE))</f>
        <v/>
      </c>
      <c r="I3909" s="13" t="str">
        <f>IF($C3909="","",VLOOKUP($C3909,Baux!$A:$K,7,FALSE))</f>
        <v/>
      </c>
      <c r="J3909" s="13" t="str">
        <f>IF($C3909="","",$H3909+$I3909)</f>
        <v/>
      </c>
      <c r="K3909" s="13" t="str">
        <f>IF($C3909="","",SUMIFS(Banque_Transactions!$E:$E,Banque_Transactions!$G:$G,$C3909&amp;"-"&amp;$B3909))</f>
        <v/>
      </c>
      <c r="L3909" s="13" t="str">
        <f>IF($C3909="","",$J3909-$K3909)</f>
        <v/>
      </c>
      <c r="M3909" t="str">
        <f>IF($C3909="","",IF($L3909&lt;=0,"Payé",IF($K3909=0,"Impayé","Partiel")))</f>
        <v/>
      </c>
    </row>
    <row r="3910" spans="1:13" ht="15">
      <c r="A3910" s="17"/>
      <c r="B3910" t="str">
        <f>IF($A3910="","",YEAR($A3910)*100+MONTH($A3910))</f>
        <v/>
      </c>
      <c r="D3910" t="str">
        <f>IF($C3910="","",VLOOKUP($C3910,Baux!$A:$K,2,FALSE))</f>
        <v/>
      </c>
      <c r="E3910" t="str">
        <f>IF($C3910="","",VLOOKUP(VLOOKUP($C3910,Baux!$A:$K,3,FALSE),Locataires!$A:$I,2,FALSE))</f>
        <v/>
      </c>
      <c r="F3910" t="str">
        <f>IF($C3910="","",VLOOKUP($C3910,Baux!$A:$K,8,FALSE))</f>
        <v/>
      </c>
      <c r="G3910" s="12" t="str">
        <f>IF(OR($A3910="",$F3910=""),"",DATE(YEAR($A3910),MONTH($A3910),$F3910))</f>
        <v/>
      </c>
      <c r="H3910" s="13" t="str">
        <f>IF($C3910="","",VLOOKUP($C3910,Baux!$A:$K,6,FALSE))</f>
        <v/>
      </c>
      <c r="I3910" s="13" t="str">
        <f>IF($C3910="","",VLOOKUP($C3910,Baux!$A:$K,7,FALSE))</f>
        <v/>
      </c>
      <c r="J3910" s="13" t="str">
        <f>IF($C3910="","",$H3910+$I3910)</f>
        <v/>
      </c>
      <c r="K3910" s="13" t="str">
        <f>IF($C3910="","",SUMIFS(Banque_Transactions!$E:$E,Banque_Transactions!$G:$G,$C3910&amp;"-"&amp;$B3910))</f>
        <v/>
      </c>
      <c r="L3910" s="13" t="str">
        <f>IF($C3910="","",$J3910-$K3910)</f>
        <v/>
      </c>
      <c r="M3910" t="str">
        <f>IF($C3910="","",IF($L3910&lt;=0,"Payé",IF($K3910=0,"Impayé","Partiel")))</f>
        <v/>
      </c>
    </row>
    <row r="3911" spans="1:13" ht="15">
      <c r="A3911" s="17"/>
      <c r="B3911" t="str">
        <f>IF($A3911="","",YEAR($A3911)*100+MONTH($A3911))</f>
        <v/>
      </c>
      <c r="D3911" t="str">
        <f>IF($C3911="","",VLOOKUP($C3911,Baux!$A:$K,2,FALSE))</f>
        <v/>
      </c>
      <c r="E3911" t="str">
        <f>IF($C3911="","",VLOOKUP(VLOOKUP($C3911,Baux!$A:$K,3,FALSE),Locataires!$A:$I,2,FALSE))</f>
        <v/>
      </c>
      <c r="F3911" t="str">
        <f>IF($C3911="","",VLOOKUP($C3911,Baux!$A:$K,8,FALSE))</f>
        <v/>
      </c>
      <c r="G3911" s="12" t="str">
        <f>IF(OR($A3911="",$F3911=""),"",DATE(YEAR($A3911),MONTH($A3911),$F3911))</f>
        <v/>
      </c>
      <c r="H3911" s="13" t="str">
        <f>IF($C3911="","",VLOOKUP($C3911,Baux!$A:$K,6,FALSE))</f>
        <v/>
      </c>
      <c r="I3911" s="13" t="str">
        <f>IF($C3911="","",VLOOKUP($C3911,Baux!$A:$K,7,FALSE))</f>
        <v/>
      </c>
      <c r="J3911" s="13" t="str">
        <f>IF($C3911="","",$H3911+$I3911)</f>
        <v/>
      </c>
      <c r="K3911" s="13" t="str">
        <f>IF($C3911="","",SUMIFS(Banque_Transactions!$E:$E,Banque_Transactions!$G:$G,$C3911&amp;"-"&amp;$B3911))</f>
        <v/>
      </c>
      <c r="L3911" s="13" t="str">
        <f>IF($C3911="","",$J3911-$K3911)</f>
        <v/>
      </c>
      <c r="M3911" t="str">
        <f>IF($C3911="","",IF($L3911&lt;=0,"Payé",IF($K3911=0,"Impayé","Partiel")))</f>
        <v/>
      </c>
    </row>
    <row r="3912" spans="1:13" ht="15">
      <c r="A3912" s="17"/>
      <c r="B3912" t="str">
        <f>IF($A3912="","",YEAR($A3912)*100+MONTH($A3912))</f>
        <v/>
      </c>
      <c r="D3912" t="str">
        <f>IF($C3912="","",VLOOKUP($C3912,Baux!$A:$K,2,FALSE))</f>
        <v/>
      </c>
      <c r="E3912" t="str">
        <f>IF($C3912="","",VLOOKUP(VLOOKUP($C3912,Baux!$A:$K,3,FALSE),Locataires!$A:$I,2,FALSE))</f>
        <v/>
      </c>
      <c r="F3912" t="str">
        <f>IF($C3912="","",VLOOKUP($C3912,Baux!$A:$K,8,FALSE))</f>
        <v/>
      </c>
      <c r="G3912" s="12" t="str">
        <f>IF(OR($A3912="",$F3912=""),"",DATE(YEAR($A3912),MONTH($A3912),$F3912))</f>
        <v/>
      </c>
      <c r="H3912" s="13" t="str">
        <f>IF($C3912="","",VLOOKUP($C3912,Baux!$A:$K,6,FALSE))</f>
        <v/>
      </c>
      <c r="I3912" s="13" t="str">
        <f>IF($C3912="","",VLOOKUP($C3912,Baux!$A:$K,7,FALSE))</f>
        <v/>
      </c>
      <c r="J3912" s="13" t="str">
        <f>IF($C3912="","",$H3912+$I3912)</f>
        <v/>
      </c>
      <c r="K3912" s="13" t="str">
        <f>IF($C3912="","",SUMIFS(Banque_Transactions!$E:$E,Banque_Transactions!$G:$G,$C3912&amp;"-"&amp;$B3912))</f>
        <v/>
      </c>
      <c r="L3912" s="13" t="str">
        <f>IF($C3912="","",$J3912-$K3912)</f>
        <v/>
      </c>
      <c r="M3912" t="str">
        <f>IF($C3912="","",IF($L3912&lt;=0,"Payé",IF($K3912=0,"Impayé","Partiel")))</f>
        <v/>
      </c>
    </row>
    <row r="3913" spans="1:13" ht="15">
      <c r="A3913" s="17"/>
      <c r="B3913" t="str">
        <f>IF($A3913="","",YEAR($A3913)*100+MONTH($A3913))</f>
        <v/>
      </c>
      <c r="D3913" t="str">
        <f>IF($C3913="","",VLOOKUP($C3913,Baux!$A:$K,2,FALSE))</f>
        <v/>
      </c>
      <c r="E3913" t="str">
        <f>IF($C3913="","",VLOOKUP(VLOOKUP($C3913,Baux!$A:$K,3,FALSE),Locataires!$A:$I,2,FALSE))</f>
        <v/>
      </c>
      <c r="F3913" t="str">
        <f>IF($C3913="","",VLOOKUP($C3913,Baux!$A:$K,8,FALSE))</f>
        <v/>
      </c>
      <c r="G3913" s="12" t="str">
        <f>IF(OR($A3913="",$F3913=""),"",DATE(YEAR($A3913),MONTH($A3913),$F3913))</f>
        <v/>
      </c>
      <c r="H3913" s="13" t="str">
        <f>IF($C3913="","",VLOOKUP($C3913,Baux!$A:$K,6,FALSE))</f>
        <v/>
      </c>
      <c r="I3913" s="13" t="str">
        <f>IF($C3913="","",VLOOKUP($C3913,Baux!$A:$K,7,FALSE))</f>
        <v/>
      </c>
      <c r="J3913" s="13" t="str">
        <f>IF($C3913="","",$H3913+$I3913)</f>
        <v/>
      </c>
      <c r="K3913" s="13" t="str">
        <f>IF($C3913="","",SUMIFS(Banque_Transactions!$E:$E,Banque_Transactions!$G:$G,$C3913&amp;"-"&amp;$B3913))</f>
        <v/>
      </c>
      <c r="L3913" s="13" t="str">
        <f>IF($C3913="","",$J3913-$K3913)</f>
        <v/>
      </c>
      <c r="M3913" t="str">
        <f>IF($C3913="","",IF($L3913&lt;=0,"Payé",IF($K3913=0,"Impayé","Partiel")))</f>
        <v/>
      </c>
    </row>
    <row r="3914" spans="1:13" ht="15">
      <c r="A3914" s="17"/>
      <c r="B3914" t="str">
        <f>IF($A3914="","",YEAR($A3914)*100+MONTH($A3914))</f>
        <v/>
      </c>
      <c r="D3914" t="str">
        <f>IF($C3914="","",VLOOKUP($C3914,Baux!$A:$K,2,FALSE))</f>
        <v/>
      </c>
      <c r="E3914" t="str">
        <f>IF($C3914="","",VLOOKUP(VLOOKUP($C3914,Baux!$A:$K,3,FALSE),Locataires!$A:$I,2,FALSE))</f>
        <v/>
      </c>
      <c r="F3914" t="str">
        <f>IF($C3914="","",VLOOKUP($C3914,Baux!$A:$K,8,FALSE))</f>
        <v/>
      </c>
      <c r="G3914" s="12" t="str">
        <f>IF(OR($A3914="",$F3914=""),"",DATE(YEAR($A3914),MONTH($A3914),$F3914))</f>
        <v/>
      </c>
      <c r="H3914" s="13" t="str">
        <f>IF($C3914="","",VLOOKUP($C3914,Baux!$A:$K,6,FALSE))</f>
        <v/>
      </c>
      <c r="I3914" s="13" t="str">
        <f>IF($C3914="","",VLOOKUP($C3914,Baux!$A:$K,7,FALSE))</f>
        <v/>
      </c>
      <c r="J3914" s="13" t="str">
        <f>IF($C3914="","",$H3914+$I3914)</f>
        <v/>
      </c>
      <c r="K3914" s="13" t="str">
        <f>IF($C3914="","",SUMIFS(Banque_Transactions!$E:$E,Banque_Transactions!$G:$G,$C3914&amp;"-"&amp;$B3914))</f>
        <v/>
      </c>
      <c r="L3914" s="13" t="str">
        <f>IF($C3914="","",$J3914-$K3914)</f>
        <v/>
      </c>
      <c r="M3914" t="str">
        <f>IF($C3914="","",IF($L3914&lt;=0,"Payé",IF($K3914=0,"Impayé","Partiel")))</f>
        <v/>
      </c>
    </row>
    <row r="3915" spans="1:13" ht="15">
      <c r="A3915" s="17"/>
      <c r="B3915" t="str">
        <f>IF($A3915="","",YEAR($A3915)*100+MONTH($A3915))</f>
        <v/>
      </c>
      <c r="D3915" t="str">
        <f>IF($C3915="","",VLOOKUP($C3915,Baux!$A:$K,2,FALSE))</f>
        <v/>
      </c>
      <c r="E3915" t="str">
        <f>IF($C3915="","",VLOOKUP(VLOOKUP($C3915,Baux!$A:$K,3,FALSE),Locataires!$A:$I,2,FALSE))</f>
        <v/>
      </c>
      <c r="F3915" t="str">
        <f>IF($C3915="","",VLOOKUP($C3915,Baux!$A:$K,8,FALSE))</f>
        <v/>
      </c>
      <c r="G3915" s="12" t="str">
        <f>IF(OR($A3915="",$F3915=""),"",DATE(YEAR($A3915),MONTH($A3915),$F3915))</f>
        <v/>
      </c>
      <c r="H3915" s="13" t="str">
        <f>IF($C3915="","",VLOOKUP($C3915,Baux!$A:$K,6,FALSE))</f>
        <v/>
      </c>
      <c r="I3915" s="13" t="str">
        <f>IF($C3915="","",VLOOKUP($C3915,Baux!$A:$K,7,FALSE))</f>
        <v/>
      </c>
      <c r="J3915" s="13" t="str">
        <f>IF($C3915="","",$H3915+$I3915)</f>
        <v/>
      </c>
      <c r="K3915" s="13" t="str">
        <f>IF($C3915="","",SUMIFS(Banque_Transactions!$E:$E,Banque_Transactions!$G:$G,$C3915&amp;"-"&amp;$B3915))</f>
        <v/>
      </c>
      <c r="L3915" s="13" t="str">
        <f>IF($C3915="","",$J3915-$K3915)</f>
        <v/>
      </c>
      <c r="M3915" t="str">
        <f>IF($C3915="","",IF($L3915&lt;=0,"Payé",IF($K3915=0,"Impayé","Partiel")))</f>
        <v/>
      </c>
    </row>
    <row r="3916" spans="1:13" ht="15">
      <c r="A3916" s="17"/>
      <c r="B3916" t="str">
        <f>IF($A3916="","",YEAR($A3916)*100+MONTH($A3916))</f>
        <v/>
      </c>
      <c r="D3916" t="str">
        <f>IF($C3916="","",VLOOKUP($C3916,Baux!$A:$K,2,FALSE))</f>
        <v/>
      </c>
      <c r="E3916" t="str">
        <f>IF($C3916="","",VLOOKUP(VLOOKUP($C3916,Baux!$A:$K,3,FALSE),Locataires!$A:$I,2,FALSE))</f>
        <v/>
      </c>
      <c r="F3916" t="str">
        <f>IF($C3916="","",VLOOKUP($C3916,Baux!$A:$K,8,FALSE))</f>
        <v/>
      </c>
      <c r="G3916" s="12" t="str">
        <f>IF(OR($A3916="",$F3916=""),"",DATE(YEAR($A3916),MONTH($A3916),$F3916))</f>
        <v/>
      </c>
      <c r="H3916" s="13" t="str">
        <f>IF($C3916="","",VLOOKUP($C3916,Baux!$A:$K,6,FALSE))</f>
        <v/>
      </c>
      <c r="I3916" s="13" t="str">
        <f>IF($C3916="","",VLOOKUP($C3916,Baux!$A:$K,7,FALSE))</f>
        <v/>
      </c>
      <c r="J3916" s="13" t="str">
        <f>IF($C3916="","",$H3916+$I3916)</f>
        <v/>
      </c>
      <c r="K3916" s="13" t="str">
        <f>IF($C3916="","",SUMIFS(Banque_Transactions!$E:$E,Banque_Transactions!$G:$G,$C3916&amp;"-"&amp;$B3916))</f>
        <v/>
      </c>
      <c r="L3916" s="13" t="str">
        <f>IF($C3916="","",$J3916-$K3916)</f>
        <v/>
      </c>
      <c r="M3916" t="str">
        <f>IF($C3916="","",IF($L3916&lt;=0,"Payé",IF($K3916=0,"Impayé","Partiel")))</f>
        <v/>
      </c>
    </row>
    <row r="3917" spans="1:13" ht="15">
      <c r="A3917" s="17"/>
      <c r="B3917" t="str">
        <f>IF($A3917="","",YEAR($A3917)*100+MONTH($A3917))</f>
        <v/>
      </c>
      <c r="D3917" t="str">
        <f>IF($C3917="","",VLOOKUP($C3917,Baux!$A:$K,2,FALSE))</f>
        <v/>
      </c>
      <c r="E3917" t="str">
        <f>IF($C3917="","",VLOOKUP(VLOOKUP($C3917,Baux!$A:$K,3,FALSE),Locataires!$A:$I,2,FALSE))</f>
        <v/>
      </c>
      <c r="F3917" t="str">
        <f>IF($C3917="","",VLOOKUP($C3917,Baux!$A:$K,8,FALSE))</f>
        <v/>
      </c>
      <c r="G3917" s="12" t="str">
        <f>IF(OR($A3917="",$F3917=""),"",DATE(YEAR($A3917),MONTH($A3917),$F3917))</f>
        <v/>
      </c>
      <c r="H3917" s="13" t="str">
        <f>IF($C3917="","",VLOOKUP($C3917,Baux!$A:$K,6,FALSE))</f>
        <v/>
      </c>
      <c r="I3917" s="13" t="str">
        <f>IF($C3917="","",VLOOKUP($C3917,Baux!$A:$K,7,FALSE))</f>
        <v/>
      </c>
      <c r="J3917" s="13" t="str">
        <f>IF($C3917="","",$H3917+$I3917)</f>
        <v/>
      </c>
      <c r="K3917" s="13" t="str">
        <f>IF($C3917="","",SUMIFS(Banque_Transactions!$E:$E,Banque_Transactions!$G:$G,$C3917&amp;"-"&amp;$B3917))</f>
        <v/>
      </c>
      <c r="L3917" s="13" t="str">
        <f>IF($C3917="","",$J3917-$K3917)</f>
        <v/>
      </c>
      <c r="M3917" t="str">
        <f>IF($C3917="","",IF($L3917&lt;=0,"Payé",IF($K3917=0,"Impayé","Partiel")))</f>
        <v/>
      </c>
    </row>
    <row r="3918" spans="1:13" ht="15">
      <c r="A3918" s="17"/>
      <c r="B3918" t="str">
        <f>IF($A3918="","",YEAR($A3918)*100+MONTH($A3918))</f>
        <v/>
      </c>
      <c r="D3918" t="str">
        <f>IF($C3918="","",VLOOKUP($C3918,Baux!$A:$K,2,FALSE))</f>
        <v/>
      </c>
      <c r="E3918" t="str">
        <f>IF($C3918="","",VLOOKUP(VLOOKUP($C3918,Baux!$A:$K,3,FALSE),Locataires!$A:$I,2,FALSE))</f>
        <v/>
      </c>
      <c r="F3918" t="str">
        <f>IF($C3918="","",VLOOKUP($C3918,Baux!$A:$K,8,FALSE))</f>
        <v/>
      </c>
      <c r="G3918" s="12" t="str">
        <f>IF(OR($A3918="",$F3918=""),"",DATE(YEAR($A3918),MONTH($A3918),$F3918))</f>
        <v/>
      </c>
      <c r="H3918" s="13" t="str">
        <f>IF($C3918="","",VLOOKUP($C3918,Baux!$A:$K,6,FALSE))</f>
        <v/>
      </c>
      <c r="I3918" s="13" t="str">
        <f>IF($C3918="","",VLOOKUP($C3918,Baux!$A:$K,7,FALSE))</f>
        <v/>
      </c>
      <c r="J3918" s="13" t="str">
        <f>IF($C3918="","",$H3918+$I3918)</f>
        <v/>
      </c>
      <c r="K3918" s="13" t="str">
        <f>IF($C3918="","",SUMIFS(Banque_Transactions!$E:$E,Banque_Transactions!$G:$G,$C3918&amp;"-"&amp;$B3918))</f>
        <v/>
      </c>
      <c r="L3918" s="13" t="str">
        <f>IF($C3918="","",$J3918-$K3918)</f>
        <v/>
      </c>
      <c r="M3918" t="str">
        <f>IF($C3918="","",IF($L3918&lt;=0,"Payé",IF($K3918=0,"Impayé","Partiel")))</f>
        <v/>
      </c>
    </row>
    <row r="3919" spans="1:13" ht="15">
      <c r="A3919" s="17"/>
      <c r="B3919" t="str">
        <f>IF($A3919="","",YEAR($A3919)*100+MONTH($A3919))</f>
        <v/>
      </c>
      <c r="D3919" t="str">
        <f>IF($C3919="","",VLOOKUP($C3919,Baux!$A:$K,2,FALSE))</f>
        <v/>
      </c>
      <c r="E3919" t="str">
        <f>IF($C3919="","",VLOOKUP(VLOOKUP($C3919,Baux!$A:$K,3,FALSE),Locataires!$A:$I,2,FALSE))</f>
        <v/>
      </c>
      <c r="F3919" t="str">
        <f>IF($C3919="","",VLOOKUP($C3919,Baux!$A:$K,8,FALSE))</f>
        <v/>
      </c>
      <c r="G3919" s="12" t="str">
        <f>IF(OR($A3919="",$F3919=""),"",DATE(YEAR($A3919),MONTH($A3919),$F3919))</f>
        <v/>
      </c>
      <c r="H3919" s="13" t="str">
        <f>IF($C3919="","",VLOOKUP($C3919,Baux!$A:$K,6,FALSE))</f>
        <v/>
      </c>
      <c r="I3919" s="13" t="str">
        <f>IF($C3919="","",VLOOKUP($C3919,Baux!$A:$K,7,FALSE))</f>
        <v/>
      </c>
      <c r="J3919" s="13" t="str">
        <f>IF($C3919="","",$H3919+$I3919)</f>
        <v/>
      </c>
      <c r="K3919" s="13" t="str">
        <f>IF($C3919="","",SUMIFS(Banque_Transactions!$E:$E,Banque_Transactions!$G:$G,$C3919&amp;"-"&amp;$B3919))</f>
        <v/>
      </c>
      <c r="L3919" s="13" t="str">
        <f>IF($C3919="","",$J3919-$K3919)</f>
        <v/>
      </c>
      <c r="M3919" t="str">
        <f>IF($C3919="","",IF($L3919&lt;=0,"Payé",IF($K3919=0,"Impayé","Partiel")))</f>
        <v/>
      </c>
    </row>
    <row r="3920" spans="1:13" ht="15">
      <c r="A3920" s="17"/>
      <c r="B3920" t="str">
        <f>IF($A3920="","",YEAR($A3920)*100+MONTH($A3920))</f>
        <v/>
      </c>
      <c r="D3920" t="str">
        <f>IF($C3920="","",VLOOKUP($C3920,Baux!$A:$K,2,FALSE))</f>
        <v/>
      </c>
      <c r="E3920" t="str">
        <f>IF($C3920="","",VLOOKUP(VLOOKUP($C3920,Baux!$A:$K,3,FALSE),Locataires!$A:$I,2,FALSE))</f>
        <v/>
      </c>
      <c r="F3920" t="str">
        <f>IF($C3920="","",VLOOKUP($C3920,Baux!$A:$K,8,FALSE))</f>
        <v/>
      </c>
      <c r="G3920" s="12" t="str">
        <f>IF(OR($A3920="",$F3920=""),"",DATE(YEAR($A3920),MONTH($A3920),$F3920))</f>
        <v/>
      </c>
      <c r="H3920" s="13" t="str">
        <f>IF($C3920="","",VLOOKUP($C3920,Baux!$A:$K,6,FALSE))</f>
        <v/>
      </c>
      <c r="I3920" s="13" t="str">
        <f>IF($C3920="","",VLOOKUP($C3920,Baux!$A:$K,7,FALSE))</f>
        <v/>
      </c>
      <c r="J3920" s="13" t="str">
        <f>IF($C3920="","",$H3920+$I3920)</f>
        <v/>
      </c>
      <c r="K3920" s="13" t="str">
        <f>IF($C3920="","",SUMIFS(Banque_Transactions!$E:$E,Banque_Transactions!$G:$G,$C3920&amp;"-"&amp;$B3920))</f>
        <v/>
      </c>
      <c r="L3920" s="13" t="str">
        <f>IF($C3920="","",$J3920-$K3920)</f>
        <v/>
      </c>
      <c r="M3920" t="str">
        <f>IF($C3920="","",IF($L3920&lt;=0,"Payé",IF($K3920=0,"Impayé","Partiel")))</f>
        <v/>
      </c>
    </row>
    <row r="3921" spans="1:13" ht="15">
      <c r="A3921" s="17"/>
      <c r="B3921" t="str">
        <f>IF($A3921="","",YEAR($A3921)*100+MONTH($A3921))</f>
        <v/>
      </c>
      <c r="D3921" t="str">
        <f>IF($C3921="","",VLOOKUP($C3921,Baux!$A:$K,2,FALSE))</f>
        <v/>
      </c>
      <c r="E3921" t="str">
        <f>IF($C3921="","",VLOOKUP(VLOOKUP($C3921,Baux!$A:$K,3,FALSE),Locataires!$A:$I,2,FALSE))</f>
        <v/>
      </c>
      <c r="F3921" t="str">
        <f>IF($C3921="","",VLOOKUP($C3921,Baux!$A:$K,8,FALSE))</f>
        <v/>
      </c>
      <c r="G3921" s="12" t="str">
        <f>IF(OR($A3921="",$F3921=""),"",DATE(YEAR($A3921),MONTH($A3921),$F3921))</f>
        <v/>
      </c>
      <c r="H3921" s="13" t="str">
        <f>IF($C3921="","",VLOOKUP($C3921,Baux!$A:$K,6,FALSE))</f>
        <v/>
      </c>
      <c r="I3921" s="13" t="str">
        <f>IF($C3921="","",VLOOKUP($C3921,Baux!$A:$K,7,FALSE))</f>
        <v/>
      </c>
      <c r="J3921" s="13" t="str">
        <f>IF($C3921="","",$H3921+$I3921)</f>
        <v/>
      </c>
      <c r="K3921" s="13" t="str">
        <f>IF($C3921="","",SUMIFS(Banque_Transactions!$E:$E,Banque_Transactions!$G:$G,$C3921&amp;"-"&amp;$B3921))</f>
        <v/>
      </c>
      <c r="L3921" s="13" t="str">
        <f>IF($C3921="","",$J3921-$K3921)</f>
        <v/>
      </c>
      <c r="M3921" t="str">
        <f>IF($C3921="","",IF($L3921&lt;=0,"Payé",IF($K3921=0,"Impayé","Partiel")))</f>
        <v/>
      </c>
    </row>
    <row r="3922" spans="1:13" ht="15">
      <c r="A3922" s="17"/>
      <c r="B3922" t="str">
        <f>IF($A3922="","",YEAR($A3922)*100+MONTH($A3922))</f>
        <v/>
      </c>
      <c r="D3922" t="str">
        <f>IF($C3922="","",VLOOKUP($C3922,Baux!$A:$K,2,FALSE))</f>
        <v/>
      </c>
      <c r="E3922" t="str">
        <f>IF($C3922="","",VLOOKUP(VLOOKUP($C3922,Baux!$A:$K,3,FALSE),Locataires!$A:$I,2,FALSE))</f>
        <v/>
      </c>
      <c r="F3922" t="str">
        <f>IF($C3922="","",VLOOKUP($C3922,Baux!$A:$K,8,FALSE))</f>
        <v/>
      </c>
      <c r="G3922" s="12" t="str">
        <f>IF(OR($A3922="",$F3922=""),"",DATE(YEAR($A3922),MONTH($A3922),$F3922))</f>
        <v/>
      </c>
      <c r="H3922" s="13" t="str">
        <f>IF($C3922="","",VLOOKUP($C3922,Baux!$A:$K,6,FALSE))</f>
        <v/>
      </c>
      <c r="I3922" s="13" t="str">
        <f>IF($C3922="","",VLOOKUP($C3922,Baux!$A:$K,7,FALSE))</f>
        <v/>
      </c>
      <c r="J3922" s="13" t="str">
        <f>IF($C3922="","",$H3922+$I3922)</f>
        <v/>
      </c>
      <c r="K3922" s="13" t="str">
        <f>IF($C3922="","",SUMIFS(Banque_Transactions!$E:$E,Banque_Transactions!$G:$G,$C3922&amp;"-"&amp;$B3922))</f>
        <v/>
      </c>
      <c r="L3922" s="13" t="str">
        <f>IF($C3922="","",$J3922-$K3922)</f>
        <v/>
      </c>
      <c r="M3922" t="str">
        <f>IF($C3922="","",IF($L3922&lt;=0,"Payé",IF($K3922=0,"Impayé","Partiel")))</f>
        <v/>
      </c>
    </row>
    <row r="3923" spans="1:13" ht="15">
      <c r="A3923" s="17"/>
      <c r="B3923" t="str">
        <f>IF($A3923="","",YEAR($A3923)*100+MONTH($A3923))</f>
        <v/>
      </c>
      <c r="D3923" t="str">
        <f>IF($C3923="","",VLOOKUP($C3923,Baux!$A:$K,2,FALSE))</f>
        <v/>
      </c>
      <c r="E3923" t="str">
        <f>IF($C3923="","",VLOOKUP(VLOOKUP($C3923,Baux!$A:$K,3,FALSE),Locataires!$A:$I,2,FALSE))</f>
        <v/>
      </c>
      <c r="F3923" t="str">
        <f>IF($C3923="","",VLOOKUP($C3923,Baux!$A:$K,8,FALSE))</f>
        <v/>
      </c>
      <c r="G3923" s="12" t="str">
        <f>IF(OR($A3923="",$F3923=""),"",DATE(YEAR($A3923),MONTH($A3923),$F3923))</f>
        <v/>
      </c>
      <c r="H3923" s="13" t="str">
        <f>IF($C3923="","",VLOOKUP($C3923,Baux!$A:$K,6,FALSE))</f>
        <v/>
      </c>
      <c r="I3923" s="13" t="str">
        <f>IF($C3923="","",VLOOKUP($C3923,Baux!$A:$K,7,FALSE))</f>
        <v/>
      </c>
      <c r="J3923" s="13" t="str">
        <f>IF($C3923="","",$H3923+$I3923)</f>
        <v/>
      </c>
      <c r="K3923" s="13" t="str">
        <f>IF($C3923="","",SUMIFS(Banque_Transactions!$E:$E,Banque_Transactions!$G:$G,$C3923&amp;"-"&amp;$B3923))</f>
        <v/>
      </c>
      <c r="L3923" s="13" t="str">
        <f>IF($C3923="","",$J3923-$K3923)</f>
        <v/>
      </c>
      <c r="M3923" t="str">
        <f>IF($C3923="","",IF($L3923&lt;=0,"Payé",IF($K3923=0,"Impayé","Partiel")))</f>
        <v/>
      </c>
    </row>
    <row r="3924" spans="1:13" ht="15">
      <c r="A3924" s="17"/>
      <c r="B3924" t="str">
        <f>IF($A3924="","",YEAR($A3924)*100+MONTH($A3924))</f>
        <v/>
      </c>
      <c r="D3924" t="str">
        <f>IF($C3924="","",VLOOKUP($C3924,Baux!$A:$K,2,FALSE))</f>
        <v/>
      </c>
      <c r="E3924" t="str">
        <f>IF($C3924="","",VLOOKUP(VLOOKUP($C3924,Baux!$A:$K,3,FALSE),Locataires!$A:$I,2,FALSE))</f>
        <v/>
      </c>
      <c r="F3924" t="str">
        <f>IF($C3924="","",VLOOKUP($C3924,Baux!$A:$K,8,FALSE))</f>
        <v/>
      </c>
      <c r="G3924" s="12" t="str">
        <f>IF(OR($A3924="",$F3924=""),"",DATE(YEAR($A3924),MONTH($A3924),$F3924))</f>
        <v/>
      </c>
      <c r="H3924" s="13" t="str">
        <f>IF($C3924="","",VLOOKUP($C3924,Baux!$A:$K,6,FALSE))</f>
        <v/>
      </c>
      <c r="I3924" s="13" t="str">
        <f>IF($C3924="","",VLOOKUP($C3924,Baux!$A:$K,7,FALSE))</f>
        <v/>
      </c>
      <c r="J3924" s="13" t="str">
        <f>IF($C3924="","",$H3924+$I3924)</f>
        <v/>
      </c>
      <c r="K3924" s="13" t="str">
        <f>IF($C3924="","",SUMIFS(Banque_Transactions!$E:$E,Banque_Transactions!$G:$G,$C3924&amp;"-"&amp;$B3924))</f>
        <v/>
      </c>
      <c r="L3924" s="13" t="str">
        <f>IF($C3924="","",$J3924-$K3924)</f>
        <v/>
      </c>
      <c r="M3924" t="str">
        <f>IF($C3924="","",IF($L3924&lt;=0,"Payé",IF($K3924=0,"Impayé","Partiel")))</f>
        <v/>
      </c>
    </row>
    <row r="3925" spans="1:13" ht="15">
      <c r="A3925" s="17"/>
      <c r="B3925" t="str">
        <f>IF($A3925="","",YEAR($A3925)*100+MONTH($A3925))</f>
        <v/>
      </c>
      <c r="D3925" t="str">
        <f>IF($C3925="","",VLOOKUP($C3925,Baux!$A:$K,2,FALSE))</f>
        <v/>
      </c>
      <c r="E3925" t="str">
        <f>IF($C3925="","",VLOOKUP(VLOOKUP($C3925,Baux!$A:$K,3,FALSE),Locataires!$A:$I,2,FALSE))</f>
        <v/>
      </c>
      <c r="F3925" t="str">
        <f>IF($C3925="","",VLOOKUP($C3925,Baux!$A:$K,8,FALSE))</f>
        <v/>
      </c>
      <c r="G3925" s="12" t="str">
        <f>IF(OR($A3925="",$F3925=""),"",DATE(YEAR($A3925),MONTH($A3925),$F3925))</f>
        <v/>
      </c>
      <c r="H3925" s="13" t="str">
        <f>IF($C3925="","",VLOOKUP($C3925,Baux!$A:$K,6,FALSE))</f>
        <v/>
      </c>
      <c r="I3925" s="13" t="str">
        <f>IF($C3925="","",VLOOKUP($C3925,Baux!$A:$K,7,FALSE))</f>
        <v/>
      </c>
      <c r="J3925" s="13" t="str">
        <f>IF($C3925="","",$H3925+$I3925)</f>
        <v/>
      </c>
      <c r="K3925" s="13" t="str">
        <f>IF($C3925="","",SUMIFS(Banque_Transactions!$E:$E,Banque_Transactions!$G:$G,$C3925&amp;"-"&amp;$B3925))</f>
        <v/>
      </c>
      <c r="L3925" s="13" t="str">
        <f>IF($C3925="","",$J3925-$K3925)</f>
        <v/>
      </c>
      <c r="M3925" t="str">
        <f>IF($C3925="","",IF($L3925&lt;=0,"Payé",IF($K3925=0,"Impayé","Partiel")))</f>
        <v/>
      </c>
    </row>
    <row r="3926" spans="1:13" ht="15">
      <c r="A3926" s="17"/>
      <c r="B3926" t="str">
        <f>IF($A3926="","",YEAR($A3926)*100+MONTH($A3926))</f>
        <v/>
      </c>
      <c r="D3926" t="str">
        <f>IF($C3926="","",VLOOKUP($C3926,Baux!$A:$K,2,FALSE))</f>
        <v/>
      </c>
      <c r="E3926" t="str">
        <f>IF($C3926="","",VLOOKUP(VLOOKUP($C3926,Baux!$A:$K,3,FALSE),Locataires!$A:$I,2,FALSE))</f>
        <v/>
      </c>
      <c r="F3926" t="str">
        <f>IF($C3926="","",VLOOKUP($C3926,Baux!$A:$K,8,FALSE))</f>
        <v/>
      </c>
      <c r="G3926" s="12" t="str">
        <f>IF(OR($A3926="",$F3926=""),"",DATE(YEAR($A3926),MONTH($A3926),$F3926))</f>
        <v/>
      </c>
      <c r="H3926" s="13" t="str">
        <f>IF($C3926="","",VLOOKUP($C3926,Baux!$A:$K,6,FALSE))</f>
        <v/>
      </c>
      <c r="I3926" s="13" t="str">
        <f>IF($C3926="","",VLOOKUP($C3926,Baux!$A:$K,7,FALSE))</f>
        <v/>
      </c>
      <c r="J3926" s="13" t="str">
        <f>IF($C3926="","",$H3926+$I3926)</f>
        <v/>
      </c>
      <c r="K3926" s="13" t="str">
        <f>IF($C3926="","",SUMIFS(Banque_Transactions!$E:$E,Banque_Transactions!$G:$G,$C3926&amp;"-"&amp;$B3926))</f>
        <v/>
      </c>
      <c r="L3926" s="13" t="str">
        <f>IF($C3926="","",$J3926-$K3926)</f>
        <v/>
      </c>
      <c r="M3926" t="str">
        <f>IF($C3926="","",IF($L3926&lt;=0,"Payé",IF($K3926=0,"Impayé","Partiel")))</f>
        <v/>
      </c>
    </row>
    <row r="3927" spans="1:13" ht="15">
      <c r="A3927" s="17"/>
      <c r="B3927" t="str">
        <f>IF($A3927="","",YEAR($A3927)*100+MONTH($A3927))</f>
        <v/>
      </c>
      <c r="D3927" t="str">
        <f>IF($C3927="","",VLOOKUP($C3927,Baux!$A:$K,2,FALSE))</f>
        <v/>
      </c>
      <c r="E3927" t="str">
        <f>IF($C3927="","",VLOOKUP(VLOOKUP($C3927,Baux!$A:$K,3,FALSE),Locataires!$A:$I,2,FALSE))</f>
        <v/>
      </c>
      <c r="F3927" t="str">
        <f>IF($C3927="","",VLOOKUP($C3927,Baux!$A:$K,8,FALSE))</f>
        <v/>
      </c>
      <c r="G3927" s="12" t="str">
        <f>IF(OR($A3927="",$F3927=""),"",DATE(YEAR($A3927),MONTH($A3927),$F3927))</f>
        <v/>
      </c>
      <c r="H3927" s="13" t="str">
        <f>IF($C3927="","",VLOOKUP($C3927,Baux!$A:$K,6,FALSE))</f>
        <v/>
      </c>
      <c r="I3927" s="13" t="str">
        <f>IF($C3927="","",VLOOKUP($C3927,Baux!$A:$K,7,FALSE))</f>
        <v/>
      </c>
      <c r="J3927" s="13" t="str">
        <f>IF($C3927="","",$H3927+$I3927)</f>
        <v/>
      </c>
      <c r="K3927" s="13" t="str">
        <f>IF($C3927="","",SUMIFS(Banque_Transactions!$E:$E,Banque_Transactions!$G:$G,$C3927&amp;"-"&amp;$B3927))</f>
        <v/>
      </c>
      <c r="L3927" s="13" t="str">
        <f>IF($C3927="","",$J3927-$K3927)</f>
        <v/>
      </c>
      <c r="M3927" t="str">
        <f>IF($C3927="","",IF($L3927&lt;=0,"Payé",IF($K3927=0,"Impayé","Partiel")))</f>
        <v/>
      </c>
    </row>
    <row r="3928" spans="1:13" ht="15">
      <c r="A3928" s="17"/>
      <c r="B3928" t="str">
        <f>IF($A3928="","",YEAR($A3928)*100+MONTH($A3928))</f>
        <v/>
      </c>
      <c r="D3928" t="str">
        <f>IF($C3928="","",VLOOKUP($C3928,Baux!$A:$K,2,FALSE))</f>
        <v/>
      </c>
      <c r="E3928" t="str">
        <f>IF($C3928="","",VLOOKUP(VLOOKUP($C3928,Baux!$A:$K,3,FALSE),Locataires!$A:$I,2,FALSE))</f>
        <v/>
      </c>
      <c r="F3928" t="str">
        <f>IF($C3928="","",VLOOKUP($C3928,Baux!$A:$K,8,FALSE))</f>
        <v/>
      </c>
      <c r="G3928" s="12" t="str">
        <f>IF(OR($A3928="",$F3928=""),"",DATE(YEAR($A3928),MONTH($A3928),$F3928))</f>
        <v/>
      </c>
      <c r="H3928" s="13" t="str">
        <f>IF($C3928="","",VLOOKUP($C3928,Baux!$A:$K,6,FALSE))</f>
        <v/>
      </c>
      <c r="I3928" s="13" t="str">
        <f>IF($C3928="","",VLOOKUP($C3928,Baux!$A:$K,7,FALSE))</f>
        <v/>
      </c>
      <c r="J3928" s="13" t="str">
        <f>IF($C3928="","",$H3928+$I3928)</f>
        <v/>
      </c>
      <c r="K3928" s="13" t="str">
        <f>IF($C3928="","",SUMIFS(Banque_Transactions!$E:$E,Banque_Transactions!$G:$G,$C3928&amp;"-"&amp;$B3928))</f>
        <v/>
      </c>
      <c r="L3928" s="13" t="str">
        <f>IF($C3928="","",$J3928-$K3928)</f>
        <v/>
      </c>
      <c r="M3928" t="str">
        <f>IF($C3928="","",IF($L3928&lt;=0,"Payé",IF($K3928=0,"Impayé","Partiel")))</f>
        <v/>
      </c>
    </row>
    <row r="3929" spans="1:13" ht="15">
      <c r="A3929" s="17"/>
      <c r="B3929" t="str">
        <f>IF($A3929="","",YEAR($A3929)*100+MONTH($A3929))</f>
        <v/>
      </c>
      <c r="D3929" t="str">
        <f>IF($C3929="","",VLOOKUP($C3929,Baux!$A:$K,2,FALSE))</f>
        <v/>
      </c>
      <c r="E3929" t="str">
        <f>IF($C3929="","",VLOOKUP(VLOOKUP($C3929,Baux!$A:$K,3,FALSE),Locataires!$A:$I,2,FALSE))</f>
        <v/>
      </c>
      <c r="F3929" t="str">
        <f>IF($C3929="","",VLOOKUP($C3929,Baux!$A:$K,8,FALSE))</f>
        <v/>
      </c>
      <c r="G3929" s="12" t="str">
        <f>IF(OR($A3929="",$F3929=""),"",DATE(YEAR($A3929),MONTH($A3929),$F3929))</f>
        <v/>
      </c>
      <c r="H3929" s="13" t="str">
        <f>IF($C3929="","",VLOOKUP($C3929,Baux!$A:$K,6,FALSE))</f>
        <v/>
      </c>
      <c r="I3929" s="13" t="str">
        <f>IF($C3929="","",VLOOKUP($C3929,Baux!$A:$K,7,FALSE))</f>
        <v/>
      </c>
      <c r="J3929" s="13" t="str">
        <f>IF($C3929="","",$H3929+$I3929)</f>
        <v/>
      </c>
      <c r="K3929" s="13" t="str">
        <f>IF($C3929="","",SUMIFS(Banque_Transactions!$E:$E,Banque_Transactions!$G:$G,$C3929&amp;"-"&amp;$B3929))</f>
        <v/>
      </c>
      <c r="L3929" s="13" t="str">
        <f>IF($C3929="","",$J3929-$K3929)</f>
        <v/>
      </c>
      <c r="M3929" t="str">
        <f>IF($C3929="","",IF($L3929&lt;=0,"Payé",IF($K3929=0,"Impayé","Partiel")))</f>
        <v/>
      </c>
    </row>
    <row r="3930" spans="1:13" ht="15">
      <c r="A3930" s="17"/>
      <c r="B3930" t="str">
        <f>IF($A3930="","",YEAR($A3930)*100+MONTH($A3930))</f>
        <v/>
      </c>
      <c r="D3930" t="str">
        <f>IF($C3930="","",VLOOKUP($C3930,Baux!$A:$K,2,FALSE))</f>
        <v/>
      </c>
      <c r="E3930" t="str">
        <f>IF($C3930="","",VLOOKUP(VLOOKUP($C3930,Baux!$A:$K,3,FALSE),Locataires!$A:$I,2,FALSE))</f>
        <v/>
      </c>
      <c r="F3930" t="str">
        <f>IF($C3930="","",VLOOKUP($C3930,Baux!$A:$K,8,FALSE))</f>
        <v/>
      </c>
      <c r="G3930" s="12" t="str">
        <f>IF(OR($A3930="",$F3930=""),"",DATE(YEAR($A3930),MONTH($A3930),$F3930))</f>
        <v/>
      </c>
      <c r="H3930" s="13" t="str">
        <f>IF($C3930="","",VLOOKUP($C3930,Baux!$A:$K,6,FALSE))</f>
        <v/>
      </c>
      <c r="I3930" s="13" t="str">
        <f>IF($C3930="","",VLOOKUP($C3930,Baux!$A:$K,7,FALSE))</f>
        <v/>
      </c>
      <c r="J3930" s="13" t="str">
        <f>IF($C3930="","",$H3930+$I3930)</f>
        <v/>
      </c>
      <c r="K3930" s="13" t="str">
        <f>IF($C3930="","",SUMIFS(Banque_Transactions!$E:$E,Banque_Transactions!$G:$G,$C3930&amp;"-"&amp;$B3930))</f>
        <v/>
      </c>
      <c r="L3930" s="13" t="str">
        <f>IF($C3930="","",$J3930-$K3930)</f>
        <v/>
      </c>
      <c r="M3930" t="str">
        <f>IF($C3930="","",IF($L3930&lt;=0,"Payé",IF($K3930=0,"Impayé","Partiel")))</f>
        <v/>
      </c>
    </row>
    <row r="3931" spans="1:13" ht="15">
      <c r="A3931" s="17"/>
      <c r="B3931" t="str">
        <f>IF($A3931="","",YEAR($A3931)*100+MONTH($A3931))</f>
        <v/>
      </c>
      <c r="D3931" t="str">
        <f>IF($C3931="","",VLOOKUP($C3931,Baux!$A:$K,2,FALSE))</f>
        <v/>
      </c>
      <c r="E3931" t="str">
        <f>IF($C3931="","",VLOOKUP(VLOOKUP($C3931,Baux!$A:$K,3,FALSE),Locataires!$A:$I,2,FALSE))</f>
        <v/>
      </c>
      <c r="F3931" t="str">
        <f>IF($C3931="","",VLOOKUP($C3931,Baux!$A:$K,8,FALSE))</f>
        <v/>
      </c>
      <c r="G3931" s="12" t="str">
        <f>IF(OR($A3931="",$F3931=""),"",DATE(YEAR($A3931),MONTH($A3931),$F3931))</f>
        <v/>
      </c>
      <c r="H3931" s="13" t="str">
        <f>IF($C3931="","",VLOOKUP($C3931,Baux!$A:$K,6,FALSE))</f>
        <v/>
      </c>
      <c r="I3931" s="13" t="str">
        <f>IF($C3931="","",VLOOKUP($C3931,Baux!$A:$K,7,FALSE))</f>
        <v/>
      </c>
      <c r="J3931" s="13" t="str">
        <f>IF($C3931="","",$H3931+$I3931)</f>
        <v/>
      </c>
      <c r="K3931" s="13" t="str">
        <f>IF($C3931="","",SUMIFS(Banque_Transactions!$E:$E,Banque_Transactions!$G:$G,$C3931&amp;"-"&amp;$B3931))</f>
        <v/>
      </c>
      <c r="L3931" s="13" t="str">
        <f>IF($C3931="","",$J3931-$K3931)</f>
        <v/>
      </c>
      <c r="M3931" t="str">
        <f>IF($C3931="","",IF($L3931&lt;=0,"Payé",IF($K3931=0,"Impayé","Partiel")))</f>
        <v/>
      </c>
    </row>
    <row r="3932" spans="1:13" ht="15">
      <c r="A3932" s="17"/>
      <c r="B3932" t="str">
        <f>IF($A3932="","",YEAR($A3932)*100+MONTH($A3932))</f>
        <v/>
      </c>
      <c r="D3932" t="str">
        <f>IF($C3932="","",VLOOKUP($C3932,Baux!$A:$K,2,FALSE))</f>
        <v/>
      </c>
      <c r="E3932" t="str">
        <f>IF($C3932="","",VLOOKUP(VLOOKUP($C3932,Baux!$A:$K,3,FALSE),Locataires!$A:$I,2,FALSE))</f>
        <v/>
      </c>
      <c r="F3932" t="str">
        <f>IF($C3932="","",VLOOKUP($C3932,Baux!$A:$K,8,FALSE))</f>
        <v/>
      </c>
      <c r="G3932" s="12" t="str">
        <f>IF(OR($A3932="",$F3932=""),"",DATE(YEAR($A3932),MONTH($A3932),$F3932))</f>
        <v/>
      </c>
      <c r="H3932" s="13" t="str">
        <f>IF($C3932="","",VLOOKUP($C3932,Baux!$A:$K,6,FALSE))</f>
        <v/>
      </c>
      <c r="I3932" s="13" t="str">
        <f>IF($C3932="","",VLOOKUP($C3932,Baux!$A:$K,7,FALSE))</f>
        <v/>
      </c>
      <c r="J3932" s="13" t="str">
        <f>IF($C3932="","",$H3932+$I3932)</f>
        <v/>
      </c>
      <c r="K3932" s="13" t="str">
        <f>IF($C3932="","",SUMIFS(Banque_Transactions!$E:$E,Banque_Transactions!$G:$G,$C3932&amp;"-"&amp;$B3932))</f>
        <v/>
      </c>
      <c r="L3932" s="13" t="str">
        <f>IF($C3932="","",$J3932-$K3932)</f>
        <v/>
      </c>
      <c r="M3932" t="str">
        <f>IF($C3932="","",IF($L3932&lt;=0,"Payé",IF($K3932=0,"Impayé","Partiel")))</f>
        <v/>
      </c>
    </row>
    <row r="3933" spans="1:13" ht="15">
      <c r="A3933" s="17"/>
      <c r="B3933" t="str">
        <f>IF($A3933="","",YEAR($A3933)*100+MONTH($A3933))</f>
        <v/>
      </c>
      <c r="D3933" t="str">
        <f>IF($C3933="","",VLOOKUP($C3933,Baux!$A:$K,2,FALSE))</f>
        <v/>
      </c>
      <c r="E3933" t="str">
        <f>IF($C3933="","",VLOOKUP(VLOOKUP($C3933,Baux!$A:$K,3,FALSE),Locataires!$A:$I,2,FALSE))</f>
        <v/>
      </c>
      <c r="F3933" t="str">
        <f>IF($C3933="","",VLOOKUP($C3933,Baux!$A:$K,8,FALSE))</f>
        <v/>
      </c>
      <c r="G3933" s="12" t="str">
        <f>IF(OR($A3933="",$F3933=""),"",DATE(YEAR($A3933),MONTH($A3933),$F3933))</f>
        <v/>
      </c>
      <c r="H3933" s="13" t="str">
        <f>IF($C3933="","",VLOOKUP($C3933,Baux!$A:$K,6,FALSE))</f>
        <v/>
      </c>
      <c r="I3933" s="13" t="str">
        <f>IF($C3933="","",VLOOKUP($C3933,Baux!$A:$K,7,FALSE))</f>
        <v/>
      </c>
      <c r="J3933" s="13" t="str">
        <f>IF($C3933="","",$H3933+$I3933)</f>
        <v/>
      </c>
      <c r="K3933" s="13" t="str">
        <f>IF($C3933="","",SUMIFS(Banque_Transactions!$E:$E,Banque_Transactions!$G:$G,$C3933&amp;"-"&amp;$B3933))</f>
        <v/>
      </c>
      <c r="L3933" s="13" t="str">
        <f>IF($C3933="","",$J3933-$K3933)</f>
        <v/>
      </c>
      <c r="M3933" t="str">
        <f>IF($C3933="","",IF($L3933&lt;=0,"Payé",IF($K3933=0,"Impayé","Partiel")))</f>
        <v/>
      </c>
    </row>
    <row r="3934" spans="1:13" ht="15">
      <c r="A3934" s="17"/>
      <c r="B3934" t="str">
        <f>IF($A3934="","",YEAR($A3934)*100+MONTH($A3934))</f>
        <v/>
      </c>
      <c r="D3934" t="str">
        <f>IF($C3934="","",VLOOKUP($C3934,Baux!$A:$K,2,FALSE))</f>
        <v/>
      </c>
      <c r="E3934" t="str">
        <f>IF($C3934="","",VLOOKUP(VLOOKUP($C3934,Baux!$A:$K,3,FALSE),Locataires!$A:$I,2,FALSE))</f>
        <v/>
      </c>
      <c r="F3934" t="str">
        <f>IF($C3934="","",VLOOKUP($C3934,Baux!$A:$K,8,FALSE))</f>
        <v/>
      </c>
      <c r="G3934" s="12" t="str">
        <f>IF(OR($A3934="",$F3934=""),"",DATE(YEAR($A3934),MONTH($A3934),$F3934))</f>
        <v/>
      </c>
      <c r="H3934" s="13" t="str">
        <f>IF($C3934="","",VLOOKUP($C3934,Baux!$A:$K,6,FALSE))</f>
        <v/>
      </c>
      <c r="I3934" s="13" t="str">
        <f>IF($C3934="","",VLOOKUP($C3934,Baux!$A:$K,7,FALSE))</f>
        <v/>
      </c>
      <c r="J3934" s="13" t="str">
        <f>IF($C3934="","",$H3934+$I3934)</f>
        <v/>
      </c>
      <c r="K3934" s="13" t="str">
        <f>IF($C3934="","",SUMIFS(Banque_Transactions!$E:$E,Banque_Transactions!$G:$G,$C3934&amp;"-"&amp;$B3934))</f>
        <v/>
      </c>
      <c r="L3934" s="13" t="str">
        <f>IF($C3934="","",$J3934-$K3934)</f>
        <v/>
      </c>
      <c r="M3934" t="str">
        <f>IF($C3934="","",IF($L3934&lt;=0,"Payé",IF($K3934=0,"Impayé","Partiel")))</f>
        <v/>
      </c>
    </row>
    <row r="3935" spans="1:13" ht="15">
      <c r="A3935" s="17"/>
      <c r="B3935" t="str">
        <f>IF($A3935="","",YEAR($A3935)*100+MONTH($A3935))</f>
        <v/>
      </c>
      <c r="D3935" t="str">
        <f>IF($C3935="","",VLOOKUP($C3935,Baux!$A:$K,2,FALSE))</f>
        <v/>
      </c>
      <c r="E3935" t="str">
        <f>IF($C3935="","",VLOOKUP(VLOOKUP($C3935,Baux!$A:$K,3,FALSE),Locataires!$A:$I,2,FALSE))</f>
        <v/>
      </c>
      <c r="F3935" t="str">
        <f>IF($C3935="","",VLOOKUP($C3935,Baux!$A:$K,8,FALSE))</f>
        <v/>
      </c>
      <c r="G3935" s="12" t="str">
        <f>IF(OR($A3935="",$F3935=""),"",DATE(YEAR($A3935),MONTH($A3935),$F3935))</f>
        <v/>
      </c>
      <c r="H3935" s="13" t="str">
        <f>IF($C3935="","",VLOOKUP($C3935,Baux!$A:$K,6,FALSE))</f>
        <v/>
      </c>
      <c r="I3935" s="13" t="str">
        <f>IF($C3935="","",VLOOKUP($C3935,Baux!$A:$K,7,FALSE))</f>
        <v/>
      </c>
      <c r="J3935" s="13" t="str">
        <f>IF($C3935="","",$H3935+$I3935)</f>
        <v/>
      </c>
      <c r="K3935" s="13" t="str">
        <f>IF($C3935="","",SUMIFS(Banque_Transactions!$E:$E,Banque_Transactions!$G:$G,$C3935&amp;"-"&amp;$B3935))</f>
        <v/>
      </c>
      <c r="L3935" s="13" t="str">
        <f>IF($C3935="","",$J3935-$K3935)</f>
        <v/>
      </c>
      <c r="M3935" t="str">
        <f>IF($C3935="","",IF($L3935&lt;=0,"Payé",IF($K3935=0,"Impayé","Partiel")))</f>
        <v/>
      </c>
    </row>
    <row r="3936" spans="1:13" ht="15">
      <c r="A3936" s="17"/>
      <c r="B3936" t="str">
        <f>IF($A3936="","",YEAR($A3936)*100+MONTH($A3936))</f>
        <v/>
      </c>
      <c r="D3936" t="str">
        <f>IF($C3936="","",VLOOKUP($C3936,Baux!$A:$K,2,FALSE))</f>
        <v/>
      </c>
      <c r="E3936" t="str">
        <f>IF($C3936="","",VLOOKUP(VLOOKUP($C3936,Baux!$A:$K,3,FALSE),Locataires!$A:$I,2,FALSE))</f>
        <v/>
      </c>
      <c r="F3936" t="str">
        <f>IF($C3936="","",VLOOKUP($C3936,Baux!$A:$K,8,FALSE))</f>
        <v/>
      </c>
      <c r="G3936" s="12" t="str">
        <f>IF(OR($A3936="",$F3936=""),"",DATE(YEAR($A3936),MONTH($A3936),$F3936))</f>
        <v/>
      </c>
      <c r="H3936" s="13" t="str">
        <f>IF($C3936="","",VLOOKUP($C3936,Baux!$A:$K,6,FALSE))</f>
        <v/>
      </c>
      <c r="I3936" s="13" t="str">
        <f>IF($C3936="","",VLOOKUP($C3936,Baux!$A:$K,7,FALSE))</f>
        <v/>
      </c>
      <c r="J3936" s="13" t="str">
        <f>IF($C3936="","",$H3936+$I3936)</f>
        <v/>
      </c>
      <c r="K3936" s="13" t="str">
        <f>IF($C3936="","",SUMIFS(Banque_Transactions!$E:$E,Banque_Transactions!$G:$G,$C3936&amp;"-"&amp;$B3936))</f>
        <v/>
      </c>
      <c r="L3936" s="13" t="str">
        <f>IF($C3936="","",$J3936-$K3936)</f>
        <v/>
      </c>
      <c r="M3936" t="str">
        <f>IF($C3936="","",IF($L3936&lt;=0,"Payé",IF($K3936=0,"Impayé","Partiel")))</f>
        <v/>
      </c>
    </row>
    <row r="3937" spans="1:13" ht="15">
      <c r="A3937" s="17"/>
      <c r="B3937" t="str">
        <f>IF($A3937="","",YEAR($A3937)*100+MONTH($A3937))</f>
        <v/>
      </c>
      <c r="D3937" t="str">
        <f>IF($C3937="","",VLOOKUP($C3937,Baux!$A:$K,2,FALSE))</f>
        <v/>
      </c>
      <c r="E3937" t="str">
        <f>IF($C3937="","",VLOOKUP(VLOOKUP($C3937,Baux!$A:$K,3,FALSE),Locataires!$A:$I,2,FALSE))</f>
        <v/>
      </c>
      <c r="F3937" t="str">
        <f>IF($C3937="","",VLOOKUP($C3937,Baux!$A:$K,8,FALSE))</f>
        <v/>
      </c>
      <c r="G3937" s="12" t="str">
        <f>IF(OR($A3937="",$F3937=""),"",DATE(YEAR($A3937),MONTH($A3937),$F3937))</f>
        <v/>
      </c>
      <c r="H3937" s="13" t="str">
        <f>IF($C3937="","",VLOOKUP($C3937,Baux!$A:$K,6,FALSE))</f>
        <v/>
      </c>
      <c r="I3937" s="13" t="str">
        <f>IF($C3937="","",VLOOKUP($C3937,Baux!$A:$K,7,FALSE))</f>
        <v/>
      </c>
      <c r="J3937" s="13" t="str">
        <f>IF($C3937="","",$H3937+$I3937)</f>
        <v/>
      </c>
      <c r="K3937" s="13" t="str">
        <f>IF($C3937="","",SUMIFS(Banque_Transactions!$E:$E,Banque_Transactions!$G:$G,$C3937&amp;"-"&amp;$B3937))</f>
        <v/>
      </c>
      <c r="L3937" s="13" t="str">
        <f>IF($C3937="","",$J3937-$K3937)</f>
        <v/>
      </c>
      <c r="M3937" t="str">
        <f>IF($C3937="","",IF($L3937&lt;=0,"Payé",IF($K3937=0,"Impayé","Partiel")))</f>
        <v/>
      </c>
    </row>
    <row r="3938" spans="1:13" ht="15">
      <c r="A3938" s="17"/>
      <c r="B3938" t="str">
        <f>IF($A3938="","",YEAR($A3938)*100+MONTH($A3938))</f>
        <v/>
      </c>
      <c r="D3938" t="str">
        <f>IF($C3938="","",VLOOKUP($C3938,Baux!$A:$K,2,FALSE))</f>
        <v/>
      </c>
      <c r="E3938" t="str">
        <f>IF($C3938="","",VLOOKUP(VLOOKUP($C3938,Baux!$A:$K,3,FALSE),Locataires!$A:$I,2,FALSE))</f>
        <v/>
      </c>
      <c r="F3938" t="str">
        <f>IF($C3938="","",VLOOKUP($C3938,Baux!$A:$K,8,FALSE))</f>
        <v/>
      </c>
      <c r="G3938" s="12" t="str">
        <f>IF(OR($A3938="",$F3938=""),"",DATE(YEAR($A3938),MONTH($A3938),$F3938))</f>
        <v/>
      </c>
      <c r="H3938" s="13" t="str">
        <f>IF($C3938="","",VLOOKUP($C3938,Baux!$A:$K,6,FALSE))</f>
        <v/>
      </c>
      <c r="I3938" s="13" t="str">
        <f>IF($C3938="","",VLOOKUP($C3938,Baux!$A:$K,7,FALSE))</f>
        <v/>
      </c>
      <c r="J3938" s="13" t="str">
        <f>IF($C3938="","",$H3938+$I3938)</f>
        <v/>
      </c>
      <c r="K3938" s="13" t="str">
        <f>IF($C3938="","",SUMIFS(Banque_Transactions!$E:$E,Banque_Transactions!$G:$G,$C3938&amp;"-"&amp;$B3938))</f>
        <v/>
      </c>
      <c r="L3938" s="13" t="str">
        <f>IF($C3938="","",$J3938-$K3938)</f>
        <v/>
      </c>
      <c r="M3938" t="str">
        <f>IF($C3938="","",IF($L3938&lt;=0,"Payé",IF($K3938=0,"Impayé","Partiel")))</f>
        <v/>
      </c>
    </row>
    <row r="3939" spans="1:13" ht="15">
      <c r="A3939" s="17"/>
      <c r="B3939" t="str">
        <f>IF($A3939="","",YEAR($A3939)*100+MONTH($A3939))</f>
        <v/>
      </c>
      <c r="D3939" t="str">
        <f>IF($C3939="","",VLOOKUP($C3939,Baux!$A:$K,2,FALSE))</f>
        <v/>
      </c>
      <c r="E3939" t="str">
        <f>IF($C3939="","",VLOOKUP(VLOOKUP($C3939,Baux!$A:$K,3,FALSE),Locataires!$A:$I,2,FALSE))</f>
        <v/>
      </c>
      <c r="F3939" t="str">
        <f>IF($C3939="","",VLOOKUP($C3939,Baux!$A:$K,8,FALSE))</f>
        <v/>
      </c>
      <c r="G3939" s="12" t="str">
        <f>IF(OR($A3939="",$F3939=""),"",DATE(YEAR($A3939),MONTH($A3939),$F3939))</f>
        <v/>
      </c>
      <c r="H3939" s="13" t="str">
        <f>IF($C3939="","",VLOOKUP($C3939,Baux!$A:$K,6,FALSE))</f>
        <v/>
      </c>
      <c r="I3939" s="13" t="str">
        <f>IF($C3939="","",VLOOKUP($C3939,Baux!$A:$K,7,FALSE))</f>
        <v/>
      </c>
      <c r="J3939" s="13" t="str">
        <f>IF($C3939="","",$H3939+$I3939)</f>
        <v/>
      </c>
      <c r="K3939" s="13" t="str">
        <f>IF($C3939="","",SUMIFS(Banque_Transactions!$E:$E,Banque_Transactions!$G:$G,$C3939&amp;"-"&amp;$B3939))</f>
        <v/>
      </c>
      <c r="L3939" s="13" t="str">
        <f>IF($C3939="","",$J3939-$K3939)</f>
        <v/>
      </c>
      <c r="M3939" t="str">
        <f>IF($C3939="","",IF($L3939&lt;=0,"Payé",IF($K3939=0,"Impayé","Partiel")))</f>
        <v/>
      </c>
    </row>
    <row r="3940" spans="1:13" ht="15">
      <c r="A3940" s="17"/>
      <c r="B3940" t="str">
        <f>IF($A3940="","",YEAR($A3940)*100+MONTH($A3940))</f>
        <v/>
      </c>
      <c r="D3940" t="str">
        <f>IF($C3940="","",VLOOKUP($C3940,Baux!$A:$K,2,FALSE))</f>
        <v/>
      </c>
      <c r="E3940" t="str">
        <f>IF($C3940="","",VLOOKUP(VLOOKUP($C3940,Baux!$A:$K,3,FALSE),Locataires!$A:$I,2,FALSE))</f>
        <v/>
      </c>
      <c r="F3940" t="str">
        <f>IF($C3940="","",VLOOKUP($C3940,Baux!$A:$K,8,FALSE))</f>
        <v/>
      </c>
      <c r="G3940" s="12" t="str">
        <f>IF(OR($A3940="",$F3940=""),"",DATE(YEAR($A3940),MONTH($A3940),$F3940))</f>
        <v/>
      </c>
      <c r="H3940" s="13" t="str">
        <f>IF($C3940="","",VLOOKUP($C3940,Baux!$A:$K,6,FALSE))</f>
        <v/>
      </c>
      <c r="I3940" s="13" t="str">
        <f>IF($C3940="","",VLOOKUP($C3940,Baux!$A:$K,7,FALSE))</f>
        <v/>
      </c>
      <c r="J3940" s="13" t="str">
        <f>IF($C3940="","",$H3940+$I3940)</f>
        <v/>
      </c>
      <c r="K3940" s="13" t="str">
        <f>IF($C3940="","",SUMIFS(Banque_Transactions!$E:$E,Banque_Transactions!$G:$G,$C3940&amp;"-"&amp;$B3940))</f>
        <v/>
      </c>
      <c r="L3940" s="13" t="str">
        <f>IF($C3940="","",$J3940-$K3940)</f>
        <v/>
      </c>
      <c r="M3940" t="str">
        <f>IF($C3940="","",IF($L3940&lt;=0,"Payé",IF($K3940=0,"Impayé","Partiel")))</f>
        <v/>
      </c>
    </row>
    <row r="3941" spans="1:13" ht="15">
      <c r="A3941" s="17"/>
      <c r="B3941" t="str">
        <f>IF($A3941="","",YEAR($A3941)*100+MONTH($A3941))</f>
        <v/>
      </c>
      <c r="D3941" t="str">
        <f>IF($C3941="","",VLOOKUP($C3941,Baux!$A:$K,2,FALSE))</f>
        <v/>
      </c>
      <c r="E3941" t="str">
        <f>IF($C3941="","",VLOOKUP(VLOOKUP($C3941,Baux!$A:$K,3,FALSE),Locataires!$A:$I,2,FALSE))</f>
        <v/>
      </c>
      <c r="F3941" t="str">
        <f>IF($C3941="","",VLOOKUP($C3941,Baux!$A:$K,8,FALSE))</f>
        <v/>
      </c>
      <c r="G3941" s="12" t="str">
        <f>IF(OR($A3941="",$F3941=""),"",DATE(YEAR($A3941),MONTH($A3941),$F3941))</f>
        <v/>
      </c>
      <c r="H3941" s="13" t="str">
        <f>IF($C3941="","",VLOOKUP($C3941,Baux!$A:$K,6,FALSE))</f>
        <v/>
      </c>
      <c r="I3941" s="13" t="str">
        <f>IF($C3941="","",VLOOKUP($C3941,Baux!$A:$K,7,FALSE))</f>
        <v/>
      </c>
      <c r="J3941" s="13" t="str">
        <f>IF($C3941="","",$H3941+$I3941)</f>
        <v/>
      </c>
      <c r="K3941" s="13" t="str">
        <f>IF($C3941="","",SUMIFS(Banque_Transactions!$E:$E,Banque_Transactions!$G:$G,$C3941&amp;"-"&amp;$B3941))</f>
        <v/>
      </c>
      <c r="L3941" s="13" t="str">
        <f>IF($C3941="","",$J3941-$K3941)</f>
        <v/>
      </c>
      <c r="M3941" t="str">
        <f>IF($C3941="","",IF($L3941&lt;=0,"Payé",IF($K3941=0,"Impayé","Partiel")))</f>
        <v/>
      </c>
    </row>
    <row r="3942" spans="1:13" ht="15">
      <c r="A3942" s="17"/>
      <c r="B3942" t="str">
        <f>IF($A3942="","",YEAR($A3942)*100+MONTH($A3942))</f>
        <v/>
      </c>
      <c r="D3942" t="str">
        <f>IF($C3942="","",VLOOKUP($C3942,Baux!$A:$K,2,FALSE))</f>
        <v/>
      </c>
      <c r="E3942" t="str">
        <f>IF($C3942="","",VLOOKUP(VLOOKUP($C3942,Baux!$A:$K,3,FALSE),Locataires!$A:$I,2,FALSE))</f>
        <v/>
      </c>
      <c r="F3942" t="str">
        <f>IF($C3942="","",VLOOKUP($C3942,Baux!$A:$K,8,FALSE))</f>
        <v/>
      </c>
      <c r="G3942" s="12" t="str">
        <f>IF(OR($A3942="",$F3942=""),"",DATE(YEAR($A3942),MONTH($A3942),$F3942))</f>
        <v/>
      </c>
      <c r="H3942" s="13" t="str">
        <f>IF($C3942="","",VLOOKUP($C3942,Baux!$A:$K,6,FALSE))</f>
        <v/>
      </c>
      <c r="I3942" s="13" t="str">
        <f>IF($C3942="","",VLOOKUP($C3942,Baux!$A:$K,7,FALSE))</f>
        <v/>
      </c>
      <c r="J3942" s="13" t="str">
        <f>IF($C3942="","",$H3942+$I3942)</f>
        <v/>
      </c>
      <c r="K3942" s="13" t="str">
        <f>IF($C3942="","",SUMIFS(Banque_Transactions!$E:$E,Banque_Transactions!$G:$G,$C3942&amp;"-"&amp;$B3942))</f>
        <v/>
      </c>
      <c r="L3942" s="13" t="str">
        <f>IF($C3942="","",$J3942-$K3942)</f>
        <v/>
      </c>
      <c r="M3942" t="str">
        <f>IF($C3942="","",IF($L3942&lt;=0,"Payé",IF($K3942=0,"Impayé","Partiel")))</f>
        <v/>
      </c>
    </row>
    <row r="3943" spans="1:13" ht="15">
      <c r="A3943" s="17"/>
      <c r="B3943" t="str">
        <f>IF($A3943="","",YEAR($A3943)*100+MONTH($A3943))</f>
        <v/>
      </c>
      <c r="D3943" t="str">
        <f>IF($C3943="","",VLOOKUP($C3943,Baux!$A:$K,2,FALSE))</f>
        <v/>
      </c>
      <c r="E3943" t="str">
        <f>IF($C3943="","",VLOOKUP(VLOOKUP($C3943,Baux!$A:$K,3,FALSE),Locataires!$A:$I,2,FALSE))</f>
        <v/>
      </c>
      <c r="F3943" t="str">
        <f>IF($C3943="","",VLOOKUP($C3943,Baux!$A:$K,8,FALSE))</f>
        <v/>
      </c>
      <c r="G3943" s="12" t="str">
        <f>IF(OR($A3943="",$F3943=""),"",DATE(YEAR($A3943),MONTH($A3943),$F3943))</f>
        <v/>
      </c>
      <c r="H3943" s="13" t="str">
        <f>IF($C3943="","",VLOOKUP($C3943,Baux!$A:$K,6,FALSE))</f>
        <v/>
      </c>
      <c r="I3943" s="13" t="str">
        <f>IF($C3943="","",VLOOKUP($C3943,Baux!$A:$K,7,FALSE))</f>
        <v/>
      </c>
      <c r="J3943" s="13" t="str">
        <f>IF($C3943="","",$H3943+$I3943)</f>
        <v/>
      </c>
      <c r="K3943" s="13" t="str">
        <f>IF($C3943="","",SUMIFS(Banque_Transactions!$E:$E,Banque_Transactions!$G:$G,$C3943&amp;"-"&amp;$B3943))</f>
        <v/>
      </c>
      <c r="L3943" s="13" t="str">
        <f>IF($C3943="","",$J3943-$K3943)</f>
        <v/>
      </c>
      <c r="M3943" t="str">
        <f>IF($C3943="","",IF($L3943&lt;=0,"Payé",IF($K3943=0,"Impayé","Partiel")))</f>
        <v/>
      </c>
    </row>
    <row r="3944" spans="1:13" ht="15">
      <c r="A3944" s="17"/>
      <c r="B3944" t="str">
        <f>IF($A3944="","",YEAR($A3944)*100+MONTH($A3944))</f>
        <v/>
      </c>
      <c r="D3944" t="str">
        <f>IF($C3944="","",VLOOKUP($C3944,Baux!$A:$K,2,FALSE))</f>
        <v/>
      </c>
      <c r="E3944" t="str">
        <f>IF($C3944="","",VLOOKUP(VLOOKUP($C3944,Baux!$A:$K,3,FALSE),Locataires!$A:$I,2,FALSE))</f>
        <v/>
      </c>
      <c r="F3944" t="str">
        <f>IF($C3944="","",VLOOKUP($C3944,Baux!$A:$K,8,FALSE))</f>
        <v/>
      </c>
      <c r="G3944" s="12" t="str">
        <f>IF(OR($A3944="",$F3944=""),"",DATE(YEAR($A3944),MONTH($A3944),$F3944))</f>
        <v/>
      </c>
      <c r="H3944" s="13" t="str">
        <f>IF($C3944="","",VLOOKUP($C3944,Baux!$A:$K,6,FALSE))</f>
        <v/>
      </c>
      <c r="I3944" s="13" t="str">
        <f>IF($C3944="","",VLOOKUP($C3944,Baux!$A:$K,7,FALSE))</f>
        <v/>
      </c>
      <c r="J3944" s="13" t="str">
        <f>IF($C3944="","",$H3944+$I3944)</f>
        <v/>
      </c>
      <c r="K3944" s="13" t="str">
        <f>IF($C3944="","",SUMIFS(Banque_Transactions!$E:$E,Banque_Transactions!$G:$G,$C3944&amp;"-"&amp;$B3944))</f>
        <v/>
      </c>
      <c r="L3944" s="13" t="str">
        <f>IF($C3944="","",$J3944-$K3944)</f>
        <v/>
      </c>
      <c r="M3944" t="str">
        <f>IF($C3944="","",IF($L3944&lt;=0,"Payé",IF($K3944=0,"Impayé","Partiel")))</f>
        <v/>
      </c>
    </row>
    <row r="3945" spans="1:13" ht="15">
      <c r="A3945" s="17"/>
      <c r="B3945" t="str">
        <f>IF($A3945="","",YEAR($A3945)*100+MONTH($A3945))</f>
        <v/>
      </c>
      <c r="D3945" t="str">
        <f>IF($C3945="","",VLOOKUP($C3945,Baux!$A:$K,2,FALSE))</f>
        <v/>
      </c>
      <c r="E3945" t="str">
        <f>IF($C3945="","",VLOOKUP(VLOOKUP($C3945,Baux!$A:$K,3,FALSE),Locataires!$A:$I,2,FALSE))</f>
        <v/>
      </c>
      <c r="F3945" t="str">
        <f>IF($C3945="","",VLOOKUP($C3945,Baux!$A:$K,8,FALSE))</f>
        <v/>
      </c>
      <c r="G3945" s="12" t="str">
        <f>IF(OR($A3945="",$F3945=""),"",DATE(YEAR($A3945),MONTH($A3945),$F3945))</f>
        <v/>
      </c>
      <c r="H3945" s="13" t="str">
        <f>IF($C3945="","",VLOOKUP($C3945,Baux!$A:$K,6,FALSE))</f>
        <v/>
      </c>
      <c r="I3945" s="13" t="str">
        <f>IF($C3945="","",VLOOKUP($C3945,Baux!$A:$K,7,FALSE))</f>
        <v/>
      </c>
      <c r="J3945" s="13" t="str">
        <f>IF($C3945="","",$H3945+$I3945)</f>
        <v/>
      </c>
      <c r="K3945" s="13" t="str">
        <f>IF($C3945="","",SUMIFS(Banque_Transactions!$E:$E,Banque_Transactions!$G:$G,$C3945&amp;"-"&amp;$B3945))</f>
        <v/>
      </c>
      <c r="L3945" s="13" t="str">
        <f>IF($C3945="","",$J3945-$K3945)</f>
        <v/>
      </c>
      <c r="M3945" t="str">
        <f>IF($C3945="","",IF($L3945&lt;=0,"Payé",IF($K3945=0,"Impayé","Partiel")))</f>
        <v/>
      </c>
    </row>
    <row r="3946" spans="1:13" ht="15">
      <c r="A3946" s="17"/>
      <c r="B3946" t="str">
        <f>IF($A3946="","",YEAR($A3946)*100+MONTH($A3946))</f>
        <v/>
      </c>
      <c r="D3946" t="str">
        <f>IF($C3946="","",VLOOKUP($C3946,Baux!$A:$K,2,FALSE))</f>
        <v/>
      </c>
      <c r="E3946" t="str">
        <f>IF($C3946="","",VLOOKUP(VLOOKUP($C3946,Baux!$A:$K,3,FALSE),Locataires!$A:$I,2,FALSE))</f>
        <v/>
      </c>
      <c r="F3946" t="str">
        <f>IF($C3946="","",VLOOKUP($C3946,Baux!$A:$K,8,FALSE))</f>
        <v/>
      </c>
      <c r="G3946" s="12" t="str">
        <f>IF(OR($A3946="",$F3946=""),"",DATE(YEAR($A3946),MONTH($A3946),$F3946))</f>
        <v/>
      </c>
      <c r="H3946" s="13" t="str">
        <f>IF($C3946="","",VLOOKUP($C3946,Baux!$A:$K,6,FALSE))</f>
        <v/>
      </c>
      <c r="I3946" s="13" t="str">
        <f>IF($C3946="","",VLOOKUP($C3946,Baux!$A:$K,7,FALSE))</f>
        <v/>
      </c>
      <c r="J3946" s="13" t="str">
        <f>IF($C3946="","",$H3946+$I3946)</f>
        <v/>
      </c>
      <c r="K3946" s="13" t="str">
        <f>IF($C3946="","",SUMIFS(Banque_Transactions!$E:$E,Banque_Transactions!$G:$G,$C3946&amp;"-"&amp;$B3946))</f>
        <v/>
      </c>
      <c r="L3946" s="13" t="str">
        <f>IF($C3946="","",$J3946-$K3946)</f>
        <v/>
      </c>
      <c r="M3946" t="str">
        <f>IF($C3946="","",IF($L3946&lt;=0,"Payé",IF($K3946=0,"Impayé","Partiel")))</f>
        <v/>
      </c>
    </row>
    <row r="3947" spans="1:13" ht="15">
      <c r="A3947" s="17"/>
      <c r="B3947" t="str">
        <f>IF($A3947="","",YEAR($A3947)*100+MONTH($A3947))</f>
        <v/>
      </c>
      <c r="D3947" t="str">
        <f>IF($C3947="","",VLOOKUP($C3947,Baux!$A:$K,2,FALSE))</f>
        <v/>
      </c>
      <c r="E3947" t="str">
        <f>IF($C3947="","",VLOOKUP(VLOOKUP($C3947,Baux!$A:$K,3,FALSE),Locataires!$A:$I,2,FALSE))</f>
        <v/>
      </c>
      <c r="F3947" t="str">
        <f>IF($C3947="","",VLOOKUP($C3947,Baux!$A:$K,8,FALSE))</f>
        <v/>
      </c>
      <c r="G3947" s="12" t="str">
        <f>IF(OR($A3947="",$F3947=""),"",DATE(YEAR($A3947),MONTH($A3947),$F3947))</f>
        <v/>
      </c>
      <c r="H3947" s="13" t="str">
        <f>IF($C3947="","",VLOOKUP($C3947,Baux!$A:$K,6,FALSE))</f>
        <v/>
      </c>
      <c r="I3947" s="13" t="str">
        <f>IF($C3947="","",VLOOKUP($C3947,Baux!$A:$K,7,FALSE))</f>
        <v/>
      </c>
      <c r="J3947" s="13" t="str">
        <f>IF($C3947="","",$H3947+$I3947)</f>
        <v/>
      </c>
      <c r="K3947" s="13" t="str">
        <f>IF($C3947="","",SUMIFS(Banque_Transactions!$E:$E,Banque_Transactions!$G:$G,$C3947&amp;"-"&amp;$B3947))</f>
        <v/>
      </c>
      <c r="L3947" s="13" t="str">
        <f>IF($C3947="","",$J3947-$K3947)</f>
        <v/>
      </c>
      <c r="M3947" t="str">
        <f>IF($C3947="","",IF($L3947&lt;=0,"Payé",IF($K3947=0,"Impayé","Partiel")))</f>
        <v/>
      </c>
    </row>
    <row r="3948" spans="1:13" ht="15">
      <c r="A3948" s="17"/>
      <c r="B3948" t="str">
        <f>IF($A3948="","",YEAR($A3948)*100+MONTH($A3948))</f>
        <v/>
      </c>
      <c r="D3948" t="str">
        <f>IF($C3948="","",VLOOKUP($C3948,Baux!$A:$K,2,FALSE))</f>
        <v/>
      </c>
      <c r="E3948" t="str">
        <f>IF($C3948="","",VLOOKUP(VLOOKUP($C3948,Baux!$A:$K,3,FALSE),Locataires!$A:$I,2,FALSE))</f>
        <v/>
      </c>
      <c r="F3948" t="str">
        <f>IF($C3948="","",VLOOKUP($C3948,Baux!$A:$K,8,FALSE))</f>
        <v/>
      </c>
      <c r="G3948" s="12" t="str">
        <f>IF(OR($A3948="",$F3948=""),"",DATE(YEAR($A3948),MONTH($A3948),$F3948))</f>
        <v/>
      </c>
      <c r="H3948" s="13" t="str">
        <f>IF($C3948="","",VLOOKUP($C3948,Baux!$A:$K,6,FALSE))</f>
        <v/>
      </c>
      <c r="I3948" s="13" t="str">
        <f>IF($C3948="","",VLOOKUP($C3948,Baux!$A:$K,7,FALSE))</f>
        <v/>
      </c>
      <c r="J3948" s="13" t="str">
        <f>IF($C3948="","",$H3948+$I3948)</f>
        <v/>
      </c>
      <c r="K3948" s="13" t="str">
        <f>IF($C3948="","",SUMIFS(Banque_Transactions!$E:$E,Banque_Transactions!$G:$G,$C3948&amp;"-"&amp;$B3948))</f>
        <v/>
      </c>
      <c r="L3948" s="13" t="str">
        <f>IF($C3948="","",$J3948-$K3948)</f>
        <v/>
      </c>
      <c r="M3948" t="str">
        <f>IF($C3948="","",IF($L3948&lt;=0,"Payé",IF($K3948=0,"Impayé","Partiel")))</f>
        <v/>
      </c>
    </row>
    <row r="3949" spans="1:13" ht="15">
      <c r="A3949" s="17"/>
      <c r="B3949" t="str">
        <f>IF($A3949="","",YEAR($A3949)*100+MONTH($A3949))</f>
        <v/>
      </c>
      <c r="D3949" t="str">
        <f>IF($C3949="","",VLOOKUP($C3949,Baux!$A:$K,2,FALSE))</f>
        <v/>
      </c>
      <c r="E3949" t="str">
        <f>IF($C3949="","",VLOOKUP(VLOOKUP($C3949,Baux!$A:$K,3,FALSE),Locataires!$A:$I,2,FALSE))</f>
        <v/>
      </c>
      <c r="F3949" t="str">
        <f>IF($C3949="","",VLOOKUP($C3949,Baux!$A:$K,8,FALSE))</f>
        <v/>
      </c>
      <c r="G3949" s="12" t="str">
        <f>IF(OR($A3949="",$F3949=""),"",DATE(YEAR($A3949),MONTH($A3949),$F3949))</f>
        <v/>
      </c>
      <c r="H3949" s="13" t="str">
        <f>IF($C3949="","",VLOOKUP($C3949,Baux!$A:$K,6,FALSE))</f>
        <v/>
      </c>
      <c r="I3949" s="13" t="str">
        <f>IF($C3949="","",VLOOKUP($C3949,Baux!$A:$K,7,FALSE))</f>
        <v/>
      </c>
      <c r="J3949" s="13" t="str">
        <f>IF($C3949="","",$H3949+$I3949)</f>
        <v/>
      </c>
      <c r="K3949" s="13" t="str">
        <f>IF($C3949="","",SUMIFS(Banque_Transactions!$E:$E,Banque_Transactions!$G:$G,$C3949&amp;"-"&amp;$B3949))</f>
        <v/>
      </c>
      <c r="L3949" s="13" t="str">
        <f>IF($C3949="","",$J3949-$K3949)</f>
        <v/>
      </c>
      <c r="M3949" t="str">
        <f>IF($C3949="","",IF($L3949&lt;=0,"Payé",IF($K3949=0,"Impayé","Partiel")))</f>
        <v/>
      </c>
    </row>
    <row r="3950" spans="1:13" ht="15">
      <c r="A3950" s="17"/>
      <c r="B3950" t="str">
        <f>IF($A3950="","",YEAR($A3950)*100+MONTH($A3950))</f>
        <v/>
      </c>
      <c r="D3950" t="str">
        <f>IF($C3950="","",VLOOKUP($C3950,Baux!$A:$K,2,FALSE))</f>
        <v/>
      </c>
      <c r="E3950" t="str">
        <f>IF($C3950="","",VLOOKUP(VLOOKUP($C3950,Baux!$A:$K,3,FALSE),Locataires!$A:$I,2,FALSE))</f>
        <v/>
      </c>
      <c r="F3950" t="str">
        <f>IF($C3950="","",VLOOKUP($C3950,Baux!$A:$K,8,FALSE))</f>
        <v/>
      </c>
      <c r="G3950" s="12" t="str">
        <f>IF(OR($A3950="",$F3950=""),"",DATE(YEAR($A3950),MONTH($A3950),$F3950))</f>
        <v/>
      </c>
      <c r="H3950" s="13" t="str">
        <f>IF($C3950="","",VLOOKUP($C3950,Baux!$A:$K,6,FALSE))</f>
        <v/>
      </c>
      <c r="I3950" s="13" t="str">
        <f>IF($C3950="","",VLOOKUP($C3950,Baux!$A:$K,7,FALSE))</f>
        <v/>
      </c>
      <c r="J3950" s="13" t="str">
        <f>IF($C3950="","",$H3950+$I3950)</f>
        <v/>
      </c>
      <c r="K3950" s="13" t="str">
        <f>IF($C3950="","",SUMIFS(Banque_Transactions!$E:$E,Banque_Transactions!$G:$G,$C3950&amp;"-"&amp;$B3950))</f>
        <v/>
      </c>
      <c r="L3950" s="13" t="str">
        <f>IF($C3950="","",$J3950-$K3950)</f>
        <v/>
      </c>
      <c r="M3950" t="str">
        <f>IF($C3950="","",IF($L3950&lt;=0,"Payé",IF($K3950=0,"Impayé","Partiel")))</f>
        <v/>
      </c>
    </row>
    <row r="3951" spans="1:13" ht="15">
      <c r="A3951" s="17"/>
      <c r="B3951" t="str">
        <f>IF($A3951="","",YEAR($A3951)*100+MONTH($A3951))</f>
        <v/>
      </c>
      <c r="D3951" t="str">
        <f>IF($C3951="","",VLOOKUP($C3951,Baux!$A:$K,2,FALSE))</f>
        <v/>
      </c>
      <c r="E3951" t="str">
        <f>IF($C3951="","",VLOOKUP(VLOOKUP($C3951,Baux!$A:$K,3,FALSE),Locataires!$A:$I,2,FALSE))</f>
        <v/>
      </c>
      <c r="F3951" t="str">
        <f>IF($C3951="","",VLOOKUP($C3951,Baux!$A:$K,8,FALSE))</f>
        <v/>
      </c>
      <c r="G3951" s="12" t="str">
        <f>IF(OR($A3951="",$F3951=""),"",DATE(YEAR($A3951),MONTH($A3951),$F3951))</f>
        <v/>
      </c>
      <c r="H3951" s="13" t="str">
        <f>IF($C3951="","",VLOOKUP($C3951,Baux!$A:$K,6,FALSE))</f>
        <v/>
      </c>
      <c r="I3951" s="13" t="str">
        <f>IF($C3951="","",VLOOKUP($C3951,Baux!$A:$K,7,FALSE))</f>
        <v/>
      </c>
      <c r="J3951" s="13" t="str">
        <f>IF($C3951="","",$H3951+$I3951)</f>
        <v/>
      </c>
      <c r="K3951" s="13" t="str">
        <f>IF($C3951="","",SUMIFS(Banque_Transactions!$E:$E,Banque_Transactions!$G:$G,$C3951&amp;"-"&amp;$B3951))</f>
        <v/>
      </c>
      <c r="L3951" s="13" t="str">
        <f>IF($C3951="","",$J3951-$K3951)</f>
        <v/>
      </c>
      <c r="M3951" t="str">
        <f>IF($C3951="","",IF($L3951&lt;=0,"Payé",IF($K3951=0,"Impayé","Partiel")))</f>
        <v/>
      </c>
    </row>
    <row r="3952" spans="1:13" ht="15">
      <c r="A3952" s="17"/>
      <c r="B3952" t="str">
        <f>IF($A3952="","",YEAR($A3952)*100+MONTH($A3952))</f>
        <v/>
      </c>
      <c r="D3952" t="str">
        <f>IF($C3952="","",VLOOKUP($C3952,Baux!$A:$K,2,FALSE))</f>
        <v/>
      </c>
      <c r="E3952" t="str">
        <f>IF($C3952="","",VLOOKUP(VLOOKUP($C3952,Baux!$A:$K,3,FALSE),Locataires!$A:$I,2,FALSE))</f>
        <v/>
      </c>
      <c r="F3952" t="str">
        <f>IF($C3952="","",VLOOKUP($C3952,Baux!$A:$K,8,FALSE))</f>
        <v/>
      </c>
      <c r="G3952" s="12" t="str">
        <f>IF(OR($A3952="",$F3952=""),"",DATE(YEAR($A3952),MONTH($A3952),$F3952))</f>
        <v/>
      </c>
      <c r="H3952" s="13" t="str">
        <f>IF($C3952="","",VLOOKUP($C3952,Baux!$A:$K,6,FALSE))</f>
        <v/>
      </c>
      <c r="I3952" s="13" t="str">
        <f>IF($C3952="","",VLOOKUP($C3952,Baux!$A:$K,7,FALSE))</f>
        <v/>
      </c>
      <c r="J3952" s="13" t="str">
        <f>IF($C3952="","",$H3952+$I3952)</f>
        <v/>
      </c>
      <c r="K3952" s="13" t="str">
        <f>IF($C3952="","",SUMIFS(Banque_Transactions!$E:$E,Banque_Transactions!$G:$G,$C3952&amp;"-"&amp;$B3952))</f>
        <v/>
      </c>
      <c r="L3952" s="13" t="str">
        <f>IF($C3952="","",$J3952-$K3952)</f>
        <v/>
      </c>
      <c r="M3952" t="str">
        <f>IF($C3952="","",IF($L3952&lt;=0,"Payé",IF($K3952=0,"Impayé","Partiel")))</f>
        <v/>
      </c>
    </row>
    <row r="3953" spans="1:13" ht="15">
      <c r="A3953" s="17"/>
      <c r="B3953" t="str">
        <f>IF($A3953="","",YEAR($A3953)*100+MONTH($A3953))</f>
        <v/>
      </c>
      <c r="D3953" t="str">
        <f>IF($C3953="","",VLOOKUP($C3953,Baux!$A:$K,2,FALSE))</f>
        <v/>
      </c>
      <c r="E3953" t="str">
        <f>IF($C3953="","",VLOOKUP(VLOOKUP($C3953,Baux!$A:$K,3,FALSE),Locataires!$A:$I,2,FALSE))</f>
        <v/>
      </c>
      <c r="F3953" t="str">
        <f>IF($C3953="","",VLOOKUP($C3953,Baux!$A:$K,8,FALSE))</f>
        <v/>
      </c>
      <c r="G3953" s="12" t="str">
        <f>IF(OR($A3953="",$F3953=""),"",DATE(YEAR($A3953),MONTH($A3953),$F3953))</f>
        <v/>
      </c>
      <c r="H3953" s="13" t="str">
        <f>IF($C3953="","",VLOOKUP($C3953,Baux!$A:$K,6,FALSE))</f>
        <v/>
      </c>
      <c r="I3953" s="13" t="str">
        <f>IF($C3953="","",VLOOKUP($C3953,Baux!$A:$K,7,FALSE))</f>
        <v/>
      </c>
      <c r="J3953" s="13" t="str">
        <f>IF($C3953="","",$H3953+$I3953)</f>
        <v/>
      </c>
      <c r="K3953" s="13" t="str">
        <f>IF($C3953="","",SUMIFS(Banque_Transactions!$E:$E,Banque_Transactions!$G:$G,$C3953&amp;"-"&amp;$B3953))</f>
        <v/>
      </c>
      <c r="L3953" s="13" t="str">
        <f>IF($C3953="","",$J3953-$K3953)</f>
        <v/>
      </c>
      <c r="M3953" t="str">
        <f>IF($C3953="","",IF($L3953&lt;=0,"Payé",IF($K3953=0,"Impayé","Partiel")))</f>
        <v/>
      </c>
    </row>
    <row r="3954" spans="1:13" ht="15">
      <c r="A3954" s="17"/>
      <c r="B3954" t="str">
        <f>IF($A3954="","",YEAR($A3954)*100+MONTH($A3954))</f>
        <v/>
      </c>
      <c r="D3954" t="str">
        <f>IF($C3954="","",VLOOKUP($C3954,Baux!$A:$K,2,FALSE))</f>
        <v/>
      </c>
      <c r="E3954" t="str">
        <f>IF($C3954="","",VLOOKUP(VLOOKUP($C3954,Baux!$A:$K,3,FALSE),Locataires!$A:$I,2,FALSE))</f>
        <v/>
      </c>
      <c r="F3954" t="str">
        <f>IF($C3954="","",VLOOKUP($C3954,Baux!$A:$K,8,FALSE))</f>
        <v/>
      </c>
      <c r="G3954" s="12" t="str">
        <f>IF(OR($A3954="",$F3954=""),"",DATE(YEAR($A3954),MONTH($A3954),$F3954))</f>
        <v/>
      </c>
      <c r="H3954" s="13" t="str">
        <f>IF($C3954="","",VLOOKUP($C3954,Baux!$A:$K,6,FALSE))</f>
        <v/>
      </c>
      <c r="I3954" s="13" t="str">
        <f>IF($C3954="","",VLOOKUP($C3954,Baux!$A:$K,7,FALSE))</f>
        <v/>
      </c>
      <c r="J3954" s="13" t="str">
        <f>IF($C3954="","",$H3954+$I3954)</f>
        <v/>
      </c>
      <c r="K3954" s="13" t="str">
        <f>IF($C3954="","",SUMIFS(Banque_Transactions!$E:$E,Banque_Transactions!$G:$G,$C3954&amp;"-"&amp;$B3954))</f>
        <v/>
      </c>
      <c r="L3954" s="13" t="str">
        <f>IF($C3954="","",$J3954-$K3954)</f>
        <v/>
      </c>
      <c r="M3954" t="str">
        <f>IF($C3954="","",IF($L3954&lt;=0,"Payé",IF($K3954=0,"Impayé","Partiel")))</f>
        <v/>
      </c>
    </row>
    <row r="3955" spans="1:13" ht="15">
      <c r="A3955" s="17"/>
      <c r="B3955" t="str">
        <f>IF($A3955="","",YEAR($A3955)*100+MONTH($A3955))</f>
        <v/>
      </c>
      <c r="D3955" t="str">
        <f>IF($C3955="","",VLOOKUP($C3955,Baux!$A:$K,2,FALSE))</f>
        <v/>
      </c>
      <c r="E3955" t="str">
        <f>IF($C3955="","",VLOOKUP(VLOOKUP($C3955,Baux!$A:$K,3,FALSE),Locataires!$A:$I,2,FALSE))</f>
        <v/>
      </c>
      <c r="F3955" t="str">
        <f>IF($C3955="","",VLOOKUP($C3955,Baux!$A:$K,8,FALSE))</f>
        <v/>
      </c>
      <c r="G3955" s="12" t="str">
        <f>IF(OR($A3955="",$F3955=""),"",DATE(YEAR($A3955),MONTH($A3955),$F3955))</f>
        <v/>
      </c>
      <c r="H3955" s="13" t="str">
        <f>IF($C3955="","",VLOOKUP($C3955,Baux!$A:$K,6,FALSE))</f>
        <v/>
      </c>
      <c r="I3955" s="13" t="str">
        <f>IF($C3955="","",VLOOKUP($C3955,Baux!$A:$K,7,FALSE))</f>
        <v/>
      </c>
      <c r="J3955" s="13" t="str">
        <f>IF($C3955="","",$H3955+$I3955)</f>
        <v/>
      </c>
      <c r="K3955" s="13" t="str">
        <f>IF($C3955="","",SUMIFS(Banque_Transactions!$E:$E,Banque_Transactions!$G:$G,$C3955&amp;"-"&amp;$B3955))</f>
        <v/>
      </c>
      <c r="L3955" s="13" t="str">
        <f>IF($C3955="","",$J3955-$K3955)</f>
        <v/>
      </c>
      <c r="M3955" t="str">
        <f>IF($C3955="","",IF($L3955&lt;=0,"Payé",IF($K3955=0,"Impayé","Partiel")))</f>
        <v/>
      </c>
    </row>
    <row r="3956" spans="1:13" ht="15">
      <c r="A3956" s="17"/>
      <c r="B3956" t="str">
        <f>IF($A3956="","",YEAR($A3956)*100+MONTH($A3956))</f>
        <v/>
      </c>
      <c r="D3956" t="str">
        <f>IF($C3956="","",VLOOKUP($C3956,Baux!$A:$K,2,FALSE))</f>
        <v/>
      </c>
      <c r="E3956" t="str">
        <f>IF($C3956="","",VLOOKUP(VLOOKUP($C3956,Baux!$A:$K,3,FALSE),Locataires!$A:$I,2,FALSE))</f>
        <v/>
      </c>
      <c r="F3956" t="str">
        <f>IF($C3956="","",VLOOKUP($C3956,Baux!$A:$K,8,FALSE))</f>
        <v/>
      </c>
      <c r="G3956" s="12" t="str">
        <f>IF(OR($A3956="",$F3956=""),"",DATE(YEAR($A3956),MONTH($A3956),$F3956))</f>
        <v/>
      </c>
      <c r="H3956" s="13" t="str">
        <f>IF($C3956="","",VLOOKUP($C3956,Baux!$A:$K,6,FALSE))</f>
        <v/>
      </c>
      <c r="I3956" s="13" t="str">
        <f>IF($C3956="","",VLOOKUP($C3956,Baux!$A:$K,7,FALSE))</f>
        <v/>
      </c>
      <c r="J3956" s="13" t="str">
        <f>IF($C3956="","",$H3956+$I3956)</f>
        <v/>
      </c>
      <c r="K3956" s="13" t="str">
        <f>IF($C3956="","",SUMIFS(Banque_Transactions!$E:$E,Banque_Transactions!$G:$G,$C3956&amp;"-"&amp;$B3956))</f>
        <v/>
      </c>
      <c r="L3956" s="13" t="str">
        <f>IF($C3956="","",$J3956-$K3956)</f>
        <v/>
      </c>
      <c r="M3956" t="str">
        <f>IF($C3956="","",IF($L3956&lt;=0,"Payé",IF($K3956=0,"Impayé","Partiel")))</f>
        <v/>
      </c>
    </row>
    <row r="3957" spans="1:13" ht="15">
      <c r="A3957" s="17"/>
      <c r="B3957" t="str">
        <f>IF($A3957="","",YEAR($A3957)*100+MONTH($A3957))</f>
        <v/>
      </c>
      <c r="D3957" t="str">
        <f>IF($C3957="","",VLOOKUP($C3957,Baux!$A:$K,2,FALSE))</f>
        <v/>
      </c>
      <c r="E3957" t="str">
        <f>IF($C3957="","",VLOOKUP(VLOOKUP($C3957,Baux!$A:$K,3,FALSE),Locataires!$A:$I,2,FALSE))</f>
        <v/>
      </c>
      <c r="F3957" t="str">
        <f>IF($C3957="","",VLOOKUP($C3957,Baux!$A:$K,8,FALSE))</f>
        <v/>
      </c>
      <c r="G3957" s="12" t="str">
        <f>IF(OR($A3957="",$F3957=""),"",DATE(YEAR($A3957),MONTH($A3957),$F3957))</f>
        <v/>
      </c>
      <c r="H3957" s="13" t="str">
        <f>IF($C3957="","",VLOOKUP($C3957,Baux!$A:$K,6,FALSE))</f>
        <v/>
      </c>
      <c r="I3957" s="13" t="str">
        <f>IF($C3957="","",VLOOKUP($C3957,Baux!$A:$K,7,FALSE))</f>
        <v/>
      </c>
      <c r="J3957" s="13" t="str">
        <f>IF($C3957="","",$H3957+$I3957)</f>
        <v/>
      </c>
      <c r="K3957" s="13" t="str">
        <f>IF($C3957="","",SUMIFS(Banque_Transactions!$E:$E,Banque_Transactions!$G:$G,$C3957&amp;"-"&amp;$B3957))</f>
        <v/>
      </c>
      <c r="L3957" s="13" t="str">
        <f>IF($C3957="","",$J3957-$K3957)</f>
        <v/>
      </c>
      <c r="M3957" t="str">
        <f>IF($C3957="","",IF($L3957&lt;=0,"Payé",IF($K3957=0,"Impayé","Partiel")))</f>
        <v/>
      </c>
    </row>
    <row r="3958" spans="1:13" ht="15">
      <c r="A3958" s="17"/>
      <c r="B3958" t="str">
        <f>IF($A3958="","",YEAR($A3958)*100+MONTH($A3958))</f>
        <v/>
      </c>
      <c r="D3958" t="str">
        <f>IF($C3958="","",VLOOKUP($C3958,Baux!$A:$K,2,FALSE))</f>
        <v/>
      </c>
      <c r="E3958" t="str">
        <f>IF($C3958="","",VLOOKUP(VLOOKUP($C3958,Baux!$A:$K,3,FALSE),Locataires!$A:$I,2,FALSE))</f>
        <v/>
      </c>
      <c r="F3958" t="str">
        <f>IF($C3958="","",VLOOKUP($C3958,Baux!$A:$K,8,FALSE))</f>
        <v/>
      </c>
      <c r="G3958" s="12" t="str">
        <f>IF(OR($A3958="",$F3958=""),"",DATE(YEAR($A3958),MONTH($A3958),$F3958))</f>
        <v/>
      </c>
      <c r="H3958" s="13" t="str">
        <f>IF($C3958="","",VLOOKUP($C3958,Baux!$A:$K,6,FALSE))</f>
        <v/>
      </c>
      <c r="I3958" s="13" t="str">
        <f>IF($C3958="","",VLOOKUP($C3958,Baux!$A:$K,7,FALSE))</f>
        <v/>
      </c>
      <c r="J3958" s="13" t="str">
        <f>IF($C3958="","",$H3958+$I3958)</f>
        <v/>
      </c>
      <c r="K3958" s="13" t="str">
        <f>IF($C3958="","",SUMIFS(Banque_Transactions!$E:$E,Banque_Transactions!$G:$G,$C3958&amp;"-"&amp;$B3958))</f>
        <v/>
      </c>
      <c r="L3958" s="13" t="str">
        <f>IF($C3958="","",$J3958-$K3958)</f>
        <v/>
      </c>
      <c r="M3958" t="str">
        <f>IF($C3958="","",IF($L3958&lt;=0,"Payé",IF($K3958=0,"Impayé","Partiel")))</f>
        <v/>
      </c>
    </row>
    <row r="3959" spans="1:13" ht="15">
      <c r="A3959" s="17"/>
      <c r="B3959" t="str">
        <f>IF($A3959="","",YEAR($A3959)*100+MONTH($A3959))</f>
        <v/>
      </c>
      <c r="D3959" t="str">
        <f>IF($C3959="","",VLOOKUP($C3959,Baux!$A:$K,2,FALSE))</f>
        <v/>
      </c>
      <c r="E3959" t="str">
        <f>IF($C3959="","",VLOOKUP(VLOOKUP($C3959,Baux!$A:$K,3,FALSE),Locataires!$A:$I,2,FALSE))</f>
        <v/>
      </c>
      <c r="F3959" t="str">
        <f>IF($C3959="","",VLOOKUP($C3959,Baux!$A:$K,8,FALSE))</f>
        <v/>
      </c>
      <c r="G3959" s="12" t="str">
        <f>IF(OR($A3959="",$F3959=""),"",DATE(YEAR($A3959),MONTH($A3959),$F3959))</f>
        <v/>
      </c>
      <c r="H3959" s="13" t="str">
        <f>IF($C3959="","",VLOOKUP($C3959,Baux!$A:$K,6,FALSE))</f>
        <v/>
      </c>
      <c r="I3959" s="13" t="str">
        <f>IF($C3959="","",VLOOKUP($C3959,Baux!$A:$K,7,FALSE))</f>
        <v/>
      </c>
      <c r="J3959" s="13" t="str">
        <f>IF($C3959="","",$H3959+$I3959)</f>
        <v/>
      </c>
      <c r="K3959" s="13" t="str">
        <f>IF($C3959="","",SUMIFS(Banque_Transactions!$E:$E,Banque_Transactions!$G:$G,$C3959&amp;"-"&amp;$B3959))</f>
        <v/>
      </c>
      <c r="L3959" s="13" t="str">
        <f>IF($C3959="","",$J3959-$K3959)</f>
        <v/>
      </c>
      <c r="M3959" t="str">
        <f>IF($C3959="","",IF($L3959&lt;=0,"Payé",IF($K3959=0,"Impayé","Partiel")))</f>
        <v/>
      </c>
    </row>
    <row r="3960" spans="1:13" ht="15">
      <c r="A3960" s="17"/>
      <c r="B3960" t="str">
        <f>IF($A3960="","",YEAR($A3960)*100+MONTH($A3960))</f>
        <v/>
      </c>
      <c r="D3960" t="str">
        <f>IF($C3960="","",VLOOKUP($C3960,Baux!$A:$K,2,FALSE))</f>
        <v/>
      </c>
      <c r="E3960" t="str">
        <f>IF($C3960="","",VLOOKUP(VLOOKUP($C3960,Baux!$A:$K,3,FALSE),Locataires!$A:$I,2,FALSE))</f>
        <v/>
      </c>
      <c r="F3960" t="str">
        <f>IF($C3960="","",VLOOKUP($C3960,Baux!$A:$K,8,FALSE))</f>
        <v/>
      </c>
      <c r="G3960" s="12" t="str">
        <f>IF(OR($A3960="",$F3960=""),"",DATE(YEAR($A3960),MONTH($A3960),$F3960))</f>
        <v/>
      </c>
      <c r="H3960" s="13" t="str">
        <f>IF($C3960="","",VLOOKUP($C3960,Baux!$A:$K,6,FALSE))</f>
        <v/>
      </c>
      <c r="I3960" s="13" t="str">
        <f>IF($C3960="","",VLOOKUP($C3960,Baux!$A:$K,7,FALSE))</f>
        <v/>
      </c>
      <c r="J3960" s="13" t="str">
        <f>IF($C3960="","",$H3960+$I3960)</f>
        <v/>
      </c>
      <c r="K3960" s="13" t="str">
        <f>IF($C3960="","",SUMIFS(Banque_Transactions!$E:$E,Banque_Transactions!$G:$G,$C3960&amp;"-"&amp;$B3960))</f>
        <v/>
      </c>
      <c r="L3960" s="13" t="str">
        <f>IF($C3960="","",$J3960-$K3960)</f>
        <v/>
      </c>
      <c r="M3960" t="str">
        <f>IF($C3960="","",IF($L3960&lt;=0,"Payé",IF($K3960=0,"Impayé","Partiel")))</f>
        <v/>
      </c>
    </row>
    <row r="3961" spans="1:13" ht="15">
      <c r="A3961" s="17"/>
      <c r="B3961" t="str">
        <f>IF($A3961="","",YEAR($A3961)*100+MONTH($A3961))</f>
        <v/>
      </c>
      <c r="D3961" t="str">
        <f>IF($C3961="","",VLOOKUP($C3961,Baux!$A:$K,2,FALSE))</f>
        <v/>
      </c>
      <c r="E3961" t="str">
        <f>IF($C3961="","",VLOOKUP(VLOOKUP($C3961,Baux!$A:$K,3,FALSE),Locataires!$A:$I,2,FALSE))</f>
        <v/>
      </c>
      <c r="F3961" t="str">
        <f>IF($C3961="","",VLOOKUP($C3961,Baux!$A:$K,8,FALSE))</f>
        <v/>
      </c>
      <c r="G3961" s="12" t="str">
        <f>IF(OR($A3961="",$F3961=""),"",DATE(YEAR($A3961),MONTH($A3961),$F3961))</f>
        <v/>
      </c>
      <c r="H3961" s="13" t="str">
        <f>IF($C3961="","",VLOOKUP($C3961,Baux!$A:$K,6,FALSE))</f>
        <v/>
      </c>
      <c r="I3961" s="13" t="str">
        <f>IF($C3961="","",VLOOKUP($C3961,Baux!$A:$K,7,FALSE))</f>
        <v/>
      </c>
      <c r="J3961" s="13" t="str">
        <f>IF($C3961="","",$H3961+$I3961)</f>
        <v/>
      </c>
      <c r="K3961" s="13" t="str">
        <f>IF($C3961="","",SUMIFS(Banque_Transactions!$E:$E,Banque_Transactions!$G:$G,$C3961&amp;"-"&amp;$B3961))</f>
        <v/>
      </c>
      <c r="L3961" s="13" t="str">
        <f>IF($C3961="","",$J3961-$K3961)</f>
        <v/>
      </c>
      <c r="M3961" t="str">
        <f>IF($C3961="","",IF($L3961&lt;=0,"Payé",IF($K3961=0,"Impayé","Partiel")))</f>
        <v/>
      </c>
    </row>
    <row r="3962" spans="1:13" ht="15">
      <c r="A3962" s="17"/>
      <c r="B3962" t="str">
        <f>IF($A3962="","",YEAR($A3962)*100+MONTH($A3962))</f>
        <v/>
      </c>
      <c r="D3962" t="str">
        <f>IF($C3962="","",VLOOKUP($C3962,Baux!$A:$K,2,FALSE))</f>
        <v/>
      </c>
      <c r="E3962" t="str">
        <f>IF($C3962="","",VLOOKUP(VLOOKUP($C3962,Baux!$A:$K,3,FALSE),Locataires!$A:$I,2,FALSE))</f>
        <v/>
      </c>
      <c r="F3962" t="str">
        <f>IF($C3962="","",VLOOKUP($C3962,Baux!$A:$K,8,FALSE))</f>
        <v/>
      </c>
      <c r="G3962" s="12" t="str">
        <f>IF(OR($A3962="",$F3962=""),"",DATE(YEAR($A3962),MONTH($A3962),$F3962))</f>
        <v/>
      </c>
      <c r="H3962" s="13" t="str">
        <f>IF($C3962="","",VLOOKUP($C3962,Baux!$A:$K,6,FALSE))</f>
        <v/>
      </c>
      <c r="I3962" s="13" t="str">
        <f>IF($C3962="","",VLOOKUP($C3962,Baux!$A:$K,7,FALSE))</f>
        <v/>
      </c>
      <c r="J3962" s="13" t="str">
        <f>IF($C3962="","",$H3962+$I3962)</f>
        <v/>
      </c>
      <c r="K3962" s="13" t="str">
        <f>IF($C3962="","",SUMIFS(Banque_Transactions!$E:$E,Banque_Transactions!$G:$G,$C3962&amp;"-"&amp;$B3962))</f>
        <v/>
      </c>
      <c r="L3962" s="13" t="str">
        <f>IF($C3962="","",$J3962-$K3962)</f>
        <v/>
      </c>
      <c r="M3962" t="str">
        <f>IF($C3962="","",IF($L3962&lt;=0,"Payé",IF($K3962=0,"Impayé","Partiel")))</f>
        <v/>
      </c>
    </row>
    <row r="3963" spans="1:13" ht="15">
      <c r="A3963" s="17"/>
      <c r="B3963" t="str">
        <f>IF($A3963="","",YEAR($A3963)*100+MONTH($A3963))</f>
        <v/>
      </c>
      <c r="D3963" t="str">
        <f>IF($C3963="","",VLOOKUP($C3963,Baux!$A:$K,2,FALSE))</f>
        <v/>
      </c>
      <c r="E3963" t="str">
        <f>IF($C3963="","",VLOOKUP(VLOOKUP($C3963,Baux!$A:$K,3,FALSE),Locataires!$A:$I,2,FALSE))</f>
        <v/>
      </c>
      <c r="F3963" t="str">
        <f>IF($C3963="","",VLOOKUP($C3963,Baux!$A:$K,8,FALSE))</f>
        <v/>
      </c>
      <c r="G3963" s="12" t="str">
        <f>IF(OR($A3963="",$F3963=""),"",DATE(YEAR($A3963),MONTH($A3963),$F3963))</f>
        <v/>
      </c>
      <c r="H3963" s="13" t="str">
        <f>IF($C3963="","",VLOOKUP($C3963,Baux!$A:$K,6,FALSE))</f>
        <v/>
      </c>
      <c r="I3963" s="13" t="str">
        <f>IF($C3963="","",VLOOKUP($C3963,Baux!$A:$K,7,FALSE))</f>
        <v/>
      </c>
      <c r="J3963" s="13" t="str">
        <f>IF($C3963="","",$H3963+$I3963)</f>
        <v/>
      </c>
      <c r="K3963" s="13" t="str">
        <f>IF($C3963="","",SUMIFS(Banque_Transactions!$E:$E,Banque_Transactions!$G:$G,$C3963&amp;"-"&amp;$B3963))</f>
        <v/>
      </c>
      <c r="L3963" s="13" t="str">
        <f>IF($C3963="","",$J3963-$K3963)</f>
        <v/>
      </c>
      <c r="M3963" t="str">
        <f>IF($C3963="","",IF($L3963&lt;=0,"Payé",IF($K3963=0,"Impayé","Partiel")))</f>
        <v/>
      </c>
    </row>
    <row r="3964" spans="1:13" ht="15">
      <c r="A3964" s="17"/>
      <c r="B3964" t="str">
        <f>IF($A3964="","",YEAR($A3964)*100+MONTH($A3964))</f>
        <v/>
      </c>
      <c r="D3964" t="str">
        <f>IF($C3964="","",VLOOKUP($C3964,Baux!$A:$K,2,FALSE))</f>
        <v/>
      </c>
      <c r="E3964" t="str">
        <f>IF($C3964="","",VLOOKUP(VLOOKUP($C3964,Baux!$A:$K,3,FALSE),Locataires!$A:$I,2,FALSE))</f>
        <v/>
      </c>
      <c r="F3964" t="str">
        <f>IF($C3964="","",VLOOKUP($C3964,Baux!$A:$K,8,FALSE))</f>
        <v/>
      </c>
      <c r="G3964" s="12" t="str">
        <f>IF(OR($A3964="",$F3964=""),"",DATE(YEAR($A3964),MONTH($A3964),$F3964))</f>
        <v/>
      </c>
      <c r="H3964" s="13" t="str">
        <f>IF($C3964="","",VLOOKUP($C3964,Baux!$A:$K,6,FALSE))</f>
        <v/>
      </c>
      <c r="I3964" s="13" t="str">
        <f>IF($C3964="","",VLOOKUP($C3964,Baux!$A:$K,7,FALSE))</f>
        <v/>
      </c>
      <c r="J3964" s="13" t="str">
        <f>IF($C3964="","",$H3964+$I3964)</f>
        <v/>
      </c>
      <c r="K3964" s="13" t="str">
        <f>IF($C3964="","",SUMIFS(Banque_Transactions!$E:$E,Banque_Transactions!$G:$G,$C3964&amp;"-"&amp;$B3964))</f>
        <v/>
      </c>
      <c r="L3964" s="13" t="str">
        <f>IF($C3964="","",$J3964-$K3964)</f>
        <v/>
      </c>
      <c r="M3964" t="str">
        <f>IF($C3964="","",IF($L3964&lt;=0,"Payé",IF($K3964=0,"Impayé","Partiel")))</f>
        <v/>
      </c>
    </row>
    <row r="3965" spans="1:13" ht="15">
      <c r="A3965" s="17"/>
      <c r="B3965" t="str">
        <f>IF($A3965="","",YEAR($A3965)*100+MONTH($A3965))</f>
        <v/>
      </c>
      <c r="D3965" t="str">
        <f>IF($C3965="","",VLOOKUP($C3965,Baux!$A:$K,2,FALSE))</f>
        <v/>
      </c>
      <c r="E3965" t="str">
        <f>IF($C3965="","",VLOOKUP(VLOOKUP($C3965,Baux!$A:$K,3,FALSE),Locataires!$A:$I,2,FALSE))</f>
        <v/>
      </c>
      <c r="F3965" t="str">
        <f>IF($C3965="","",VLOOKUP($C3965,Baux!$A:$K,8,FALSE))</f>
        <v/>
      </c>
      <c r="G3965" s="12" t="str">
        <f>IF(OR($A3965="",$F3965=""),"",DATE(YEAR($A3965),MONTH($A3965),$F3965))</f>
        <v/>
      </c>
      <c r="H3965" s="13" t="str">
        <f>IF($C3965="","",VLOOKUP($C3965,Baux!$A:$K,6,FALSE))</f>
        <v/>
      </c>
      <c r="I3965" s="13" t="str">
        <f>IF($C3965="","",VLOOKUP($C3965,Baux!$A:$K,7,FALSE))</f>
        <v/>
      </c>
      <c r="J3965" s="13" t="str">
        <f>IF($C3965="","",$H3965+$I3965)</f>
        <v/>
      </c>
      <c r="K3965" s="13" t="str">
        <f>IF($C3965="","",SUMIFS(Banque_Transactions!$E:$E,Banque_Transactions!$G:$G,$C3965&amp;"-"&amp;$B3965))</f>
        <v/>
      </c>
      <c r="L3965" s="13" t="str">
        <f>IF($C3965="","",$J3965-$K3965)</f>
        <v/>
      </c>
      <c r="M3965" t="str">
        <f>IF($C3965="","",IF($L3965&lt;=0,"Payé",IF($K3965=0,"Impayé","Partiel")))</f>
        <v/>
      </c>
    </row>
    <row r="3966" spans="1:13" ht="15">
      <c r="A3966" s="17"/>
      <c r="B3966" t="str">
        <f>IF($A3966="","",YEAR($A3966)*100+MONTH($A3966))</f>
        <v/>
      </c>
      <c r="D3966" t="str">
        <f>IF($C3966="","",VLOOKUP($C3966,Baux!$A:$K,2,FALSE))</f>
        <v/>
      </c>
      <c r="E3966" t="str">
        <f>IF($C3966="","",VLOOKUP(VLOOKUP($C3966,Baux!$A:$K,3,FALSE),Locataires!$A:$I,2,FALSE))</f>
        <v/>
      </c>
      <c r="F3966" t="str">
        <f>IF($C3966="","",VLOOKUP($C3966,Baux!$A:$K,8,FALSE))</f>
        <v/>
      </c>
      <c r="G3966" s="12" t="str">
        <f>IF(OR($A3966="",$F3966=""),"",DATE(YEAR($A3966),MONTH($A3966),$F3966))</f>
        <v/>
      </c>
      <c r="H3966" s="13" t="str">
        <f>IF($C3966="","",VLOOKUP($C3966,Baux!$A:$K,6,FALSE))</f>
        <v/>
      </c>
      <c r="I3966" s="13" t="str">
        <f>IF($C3966="","",VLOOKUP($C3966,Baux!$A:$K,7,FALSE))</f>
        <v/>
      </c>
      <c r="J3966" s="13" t="str">
        <f>IF($C3966="","",$H3966+$I3966)</f>
        <v/>
      </c>
      <c r="K3966" s="13" t="str">
        <f>IF($C3966="","",SUMIFS(Banque_Transactions!$E:$E,Banque_Transactions!$G:$G,$C3966&amp;"-"&amp;$B3966))</f>
        <v/>
      </c>
      <c r="L3966" s="13" t="str">
        <f>IF($C3966="","",$J3966-$K3966)</f>
        <v/>
      </c>
      <c r="M3966" t="str">
        <f>IF($C3966="","",IF($L3966&lt;=0,"Payé",IF($K3966=0,"Impayé","Partiel")))</f>
        <v/>
      </c>
    </row>
    <row r="3967" spans="1:13" ht="15">
      <c r="A3967" s="17"/>
      <c r="B3967" t="str">
        <f>IF($A3967="","",YEAR($A3967)*100+MONTH($A3967))</f>
        <v/>
      </c>
      <c r="D3967" t="str">
        <f>IF($C3967="","",VLOOKUP($C3967,Baux!$A:$K,2,FALSE))</f>
        <v/>
      </c>
      <c r="E3967" t="str">
        <f>IF($C3967="","",VLOOKUP(VLOOKUP($C3967,Baux!$A:$K,3,FALSE),Locataires!$A:$I,2,FALSE))</f>
        <v/>
      </c>
      <c r="F3967" t="str">
        <f>IF($C3967="","",VLOOKUP($C3967,Baux!$A:$K,8,FALSE))</f>
        <v/>
      </c>
      <c r="G3967" s="12" t="str">
        <f>IF(OR($A3967="",$F3967=""),"",DATE(YEAR($A3967),MONTH($A3967),$F3967))</f>
        <v/>
      </c>
      <c r="H3967" s="13" t="str">
        <f>IF($C3967="","",VLOOKUP($C3967,Baux!$A:$K,6,FALSE))</f>
        <v/>
      </c>
      <c r="I3967" s="13" t="str">
        <f>IF($C3967="","",VLOOKUP($C3967,Baux!$A:$K,7,FALSE))</f>
        <v/>
      </c>
      <c r="J3967" s="13" t="str">
        <f>IF($C3967="","",$H3967+$I3967)</f>
        <v/>
      </c>
      <c r="K3967" s="13" t="str">
        <f>IF($C3967="","",SUMIFS(Banque_Transactions!$E:$E,Banque_Transactions!$G:$G,$C3967&amp;"-"&amp;$B3967))</f>
        <v/>
      </c>
      <c r="L3967" s="13" t="str">
        <f>IF($C3967="","",$J3967-$K3967)</f>
        <v/>
      </c>
      <c r="M3967" t="str">
        <f>IF($C3967="","",IF($L3967&lt;=0,"Payé",IF($K3967=0,"Impayé","Partiel")))</f>
        <v/>
      </c>
    </row>
    <row r="3968" spans="1:13" ht="15">
      <c r="A3968" s="17"/>
      <c r="B3968" t="str">
        <f>IF($A3968="","",YEAR($A3968)*100+MONTH($A3968))</f>
        <v/>
      </c>
      <c r="D3968" t="str">
        <f>IF($C3968="","",VLOOKUP($C3968,Baux!$A:$K,2,FALSE))</f>
        <v/>
      </c>
      <c r="E3968" t="str">
        <f>IF($C3968="","",VLOOKUP(VLOOKUP($C3968,Baux!$A:$K,3,FALSE),Locataires!$A:$I,2,FALSE))</f>
        <v/>
      </c>
      <c r="F3968" t="str">
        <f>IF($C3968="","",VLOOKUP($C3968,Baux!$A:$K,8,FALSE))</f>
        <v/>
      </c>
      <c r="G3968" s="12" t="str">
        <f>IF(OR($A3968="",$F3968=""),"",DATE(YEAR($A3968),MONTH($A3968),$F3968))</f>
        <v/>
      </c>
      <c r="H3968" s="13" t="str">
        <f>IF($C3968="","",VLOOKUP($C3968,Baux!$A:$K,6,FALSE))</f>
        <v/>
      </c>
      <c r="I3968" s="13" t="str">
        <f>IF($C3968="","",VLOOKUP($C3968,Baux!$A:$K,7,FALSE))</f>
        <v/>
      </c>
      <c r="J3968" s="13" t="str">
        <f>IF($C3968="","",$H3968+$I3968)</f>
        <v/>
      </c>
      <c r="K3968" s="13" t="str">
        <f>IF($C3968="","",SUMIFS(Banque_Transactions!$E:$E,Banque_Transactions!$G:$G,$C3968&amp;"-"&amp;$B3968))</f>
        <v/>
      </c>
      <c r="L3968" s="13" t="str">
        <f>IF($C3968="","",$J3968-$K3968)</f>
        <v/>
      </c>
      <c r="M3968" t="str">
        <f>IF($C3968="","",IF($L3968&lt;=0,"Payé",IF($K3968=0,"Impayé","Partiel")))</f>
        <v/>
      </c>
    </row>
    <row r="3969" spans="1:13" ht="15">
      <c r="A3969" s="17"/>
      <c r="B3969" t="str">
        <f>IF($A3969="","",YEAR($A3969)*100+MONTH($A3969))</f>
        <v/>
      </c>
      <c r="D3969" t="str">
        <f>IF($C3969="","",VLOOKUP($C3969,Baux!$A:$K,2,FALSE))</f>
        <v/>
      </c>
      <c r="E3969" t="str">
        <f>IF($C3969="","",VLOOKUP(VLOOKUP($C3969,Baux!$A:$K,3,FALSE),Locataires!$A:$I,2,FALSE))</f>
        <v/>
      </c>
      <c r="F3969" t="str">
        <f>IF($C3969="","",VLOOKUP($C3969,Baux!$A:$K,8,FALSE))</f>
        <v/>
      </c>
      <c r="G3969" s="12" t="str">
        <f>IF(OR($A3969="",$F3969=""),"",DATE(YEAR($A3969),MONTH($A3969),$F3969))</f>
        <v/>
      </c>
      <c r="H3969" s="13" t="str">
        <f>IF($C3969="","",VLOOKUP($C3969,Baux!$A:$K,6,FALSE))</f>
        <v/>
      </c>
      <c r="I3969" s="13" t="str">
        <f>IF($C3969="","",VLOOKUP($C3969,Baux!$A:$K,7,FALSE))</f>
        <v/>
      </c>
      <c r="J3969" s="13" t="str">
        <f>IF($C3969="","",$H3969+$I3969)</f>
        <v/>
      </c>
      <c r="K3969" s="13" t="str">
        <f>IF($C3969="","",SUMIFS(Banque_Transactions!$E:$E,Banque_Transactions!$G:$G,$C3969&amp;"-"&amp;$B3969))</f>
        <v/>
      </c>
      <c r="L3969" s="13" t="str">
        <f>IF($C3969="","",$J3969-$K3969)</f>
        <v/>
      </c>
      <c r="M3969" t="str">
        <f>IF($C3969="","",IF($L3969&lt;=0,"Payé",IF($K3969=0,"Impayé","Partiel")))</f>
        <v/>
      </c>
    </row>
    <row r="3970" spans="1:13" ht="15">
      <c r="A3970" s="17"/>
      <c r="B3970" t="str">
        <f>IF($A3970="","",YEAR($A3970)*100+MONTH($A3970))</f>
        <v/>
      </c>
      <c r="D3970" t="str">
        <f>IF($C3970="","",VLOOKUP($C3970,Baux!$A:$K,2,FALSE))</f>
        <v/>
      </c>
      <c r="E3970" t="str">
        <f>IF($C3970="","",VLOOKUP(VLOOKUP($C3970,Baux!$A:$K,3,FALSE),Locataires!$A:$I,2,FALSE))</f>
        <v/>
      </c>
      <c r="F3970" t="str">
        <f>IF($C3970="","",VLOOKUP($C3970,Baux!$A:$K,8,FALSE))</f>
        <v/>
      </c>
      <c r="G3970" s="12" t="str">
        <f>IF(OR($A3970="",$F3970=""),"",DATE(YEAR($A3970),MONTH($A3970),$F3970))</f>
        <v/>
      </c>
      <c r="H3970" s="13" t="str">
        <f>IF($C3970="","",VLOOKUP($C3970,Baux!$A:$K,6,FALSE))</f>
        <v/>
      </c>
      <c r="I3970" s="13" t="str">
        <f>IF($C3970="","",VLOOKUP($C3970,Baux!$A:$K,7,FALSE))</f>
        <v/>
      </c>
      <c r="J3970" s="13" t="str">
        <f>IF($C3970="","",$H3970+$I3970)</f>
        <v/>
      </c>
      <c r="K3970" s="13" t="str">
        <f>IF($C3970="","",SUMIFS(Banque_Transactions!$E:$E,Banque_Transactions!$G:$G,$C3970&amp;"-"&amp;$B3970))</f>
        <v/>
      </c>
      <c r="L3970" s="13" t="str">
        <f>IF($C3970="","",$J3970-$K3970)</f>
        <v/>
      </c>
      <c r="M3970" t="str">
        <f>IF($C3970="","",IF($L3970&lt;=0,"Payé",IF($K3970=0,"Impayé","Partiel")))</f>
        <v/>
      </c>
    </row>
    <row r="3971" spans="1:13" ht="15">
      <c r="A3971" s="17"/>
      <c r="B3971" t="str">
        <f>IF($A3971="","",YEAR($A3971)*100+MONTH($A3971))</f>
        <v/>
      </c>
      <c r="D3971" t="str">
        <f>IF($C3971="","",VLOOKUP($C3971,Baux!$A:$K,2,FALSE))</f>
        <v/>
      </c>
      <c r="E3971" t="str">
        <f>IF($C3971="","",VLOOKUP(VLOOKUP($C3971,Baux!$A:$K,3,FALSE),Locataires!$A:$I,2,FALSE))</f>
        <v/>
      </c>
      <c r="F3971" t="str">
        <f>IF($C3971="","",VLOOKUP($C3971,Baux!$A:$K,8,FALSE))</f>
        <v/>
      </c>
      <c r="G3971" s="12" t="str">
        <f>IF(OR($A3971="",$F3971=""),"",DATE(YEAR($A3971),MONTH($A3971),$F3971))</f>
        <v/>
      </c>
      <c r="H3971" s="13" t="str">
        <f>IF($C3971="","",VLOOKUP($C3971,Baux!$A:$K,6,FALSE))</f>
        <v/>
      </c>
      <c r="I3971" s="13" t="str">
        <f>IF($C3971="","",VLOOKUP($C3971,Baux!$A:$K,7,FALSE))</f>
        <v/>
      </c>
      <c r="J3971" s="13" t="str">
        <f>IF($C3971="","",$H3971+$I3971)</f>
        <v/>
      </c>
      <c r="K3971" s="13" t="str">
        <f>IF($C3971="","",SUMIFS(Banque_Transactions!$E:$E,Banque_Transactions!$G:$G,$C3971&amp;"-"&amp;$B3971))</f>
        <v/>
      </c>
      <c r="L3971" s="13" t="str">
        <f>IF($C3971="","",$J3971-$K3971)</f>
        <v/>
      </c>
      <c r="M3971" t="str">
        <f>IF($C3971="","",IF($L3971&lt;=0,"Payé",IF($K3971=0,"Impayé","Partiel")))</f>
        <v/>
      </c>
    </row>
    <row r="3972" spans="1:13" ht="15">
      <c r="A3972" s="17"/>
      <c r="B3972" t="str">
        <f>IF($A3972="","",YEAR($A3972)*100+MONTH($A3972))</f>
        <v/>
      </c>
      <c r="D3972" t="str">
        <f>IF($C3972="","",VLOOKUP($C3972,Baux!$A:$K,2,FALSE))</f>
        <v/>
      </c>
      <c r="E3972" t="str">
        <f>IF($C3972="","",VLOOKUP(VLOOKUP($C3972,Baux!$A:$K,3,FALSE),Locataires!$A:$I,2,FALSE))</f>
        <v/>
      </c>
      <c r="F3972" t="str">
        <f>IF($C3972="","",VLOOKUP($C3972,Baux!$A:$K,8,FALSE))</f>
        <v/>
      </c>
      <c r="G3972" s="12" t="str">
        <f>IF(OR($A3972="",$F3972=""),"",DATE(YEAR($A3972),MONTH($A3972),$F3972))</f>
        <v/>
      </c>
      <c r="H3972" s="13" t="str">
        <f>IF($C3972="","",VLOOKUP($C3972,Baux!$A:$K,6,FALSE))</f>
        <v/>
      </c>
      <c r="I3972" s="13" t="str">
        <f>IF($C3972="","",VLOOKUP($C3972,Baux!$A:$K,7,FALSE))</f>
        <v/>
      </c>
      <c r="J3972" s="13" t="str">
        <f>IF($C3972="","",$H3972+$I3972)</f>
        <v/>
      </c>
      <c r="K3972" s="13" t="str">
        <f>IF($C3972="","",SUMIFS(Banque_Transactions!$E:$E,Banque_Transactions!$G:$G,$C3972&amp;"-"&amp;$B3972))</f>
        <v/>
      </c>
      <c r="L3972" s="13" t="str">
        <f>IF($C3972="","",$J3972-$K3972)</f>
        <v/>
      </c>
      <c r="M3972" t="str">
        <f>IF($C3972="","",IF($L3972&lt;=0,"Payé",IF($K3972=0,"Impayé","Partiel")))</f>
        <v/>
      </c>
    </row>
    <row r="3973" spans="1:13" ht="15">
      <c r="A3973" s="17"/>
      <c r="B3973" t="str">
        <f>IF($A3973="","",YEAR($A3973)*100+MONTH($A3973))</f>
        <v/>
      </c>
      <c r="D3973" t="str">
        <f>IF($C3973="","",VLOOKUP($C3973,Baux!$A:$K,2,FALSE))</f>
        <v/>
      </c>
      <c r="E3973" t="str">
        <f>IF($C3973="","",VLOOKUP(VLOOKUP($C3973,Baux!$A:$K,3,FALSE),Locataires!$A:$I,2,FALSE))</f>
        <v/>
      </c>
      <c r="F3973" t="str">
        <f>IF($C3973="","",VLOOKUP($C3973,Baux!$A:$K,8,FALSE))</f>
        <v/>
      </c>
      <c r="G3973" s="12" t="str">
        <f>IF(OR($A3973="",$F3973=""),"",DATE(YEAR($A3973),MONTH($A3973),$F3973))</f>
        <v/>
      </c>
      <c r="H3973" s="13" t="str">
        <f>IF($C3973="","",VLOOKUP($C3973,Baux!$A:$K,6,FALSE))</f>
        <v/>
      </c>
      <c r="I3973" s="13" t="str">
        <f>IF($C3973="","",VLOOKUP($C3973,Baux!$A:$K,7,FALSE))</f>
        <v/>
      </c>
      <c r="J3973" s="13" t="str">
        <f>IF($C3973="","",$H3973+$I3973)</f>
        <v/>
      </c>
      <c r="K3973" s="13" t="str">
        <f>IF($C3973="","",SUMIFS(Banque_Transactions!$E:$E,Banque_Transactions!$G:$G,$C3973&amp;"-"&amp;$B3973))</f>
        <v/>
      </c>
      <c r="L3973" s="13" t="str">
        <f>IF($C3973="","",$J3973-$K3973)</f>
        <v/>
      </c>
      <c r="M3973" t="str">
        <f>IF($C3973="","",IF($L3973&lt;=0,"Payé",IF($K3973=0,"Impayé","Partiel")))</f>
        <v/>
      </c>
    </row>
    <row r="3974" spans="1:13" ht="15">
      <c r="A3974" s="17"/>
      <c r="B3974" t="str">
        <f>IF($A3974="","",YEAR($A3974)*100+MONTH($A3974))</f>
        <v/>
      </c>
      <c r="D3974" t="str">
        <f>IF($C3974="","",VLOOKUP($C3974,Baux!$A:$K,2,FALSE))</f>
        <v/>
      </c>
      <c r="E3974" t="str">
        <f>IF($C3974="","",VLOOKUP(VLOOKUP($C3974,Baux!$A:$K,3,FALSE),Locataires!$A:$I,2,FALSE))</f>
        <v/>
      </c>
      <c r="F3974" t="str">
        <f>IF($C3974="","",VLOOKUP($C3974,Baux!$A:$K,8,FALSE))</f>
        <v/>
      </c>
      <c r="G3974" s="12" t="str">
        <f>IF(OR($A3974="",$F3974=""),"",DATE(YEAR($A3974),MONTH($A3974),$F3974))</f>
        <v/>
      </c>
      <c r="H3974" s="13" t="str">
        <f>IF($C3974="","",VLOOKUP($C3974,Baux!$A:$K,6,FALSE))</f>
        <v/>
      </c>
      <c r="I3974" s="13" t="str">
        <f>IF($C3974="","",VLOOKUP($C3974,Baux!$A:$K,7,FALSE))</f>
        <v/>
      </c>
      <c r="J3974" s="13" t="str">
        <f>IF($C3974="","",$H3974+$I3974)</f>
        <v/>
      </c>
      <c r="K3974" s="13" t="str">
        <f>IF($C3974="","",SUMIFS(Banque_Transactions!$E:$E,Banque_Transactions!$G:$G,$C3974&amp;"-"&amp;$B3974))</f>
        <v/>
      </c>
      <c r="L3974" s="13" t="str">
        <f>IF($C3974="","",$J3974-$K3974)</f>
        <v/>
      </c>
      <c r="M3974" t="str">
        <f>IF($C3974="","",IF($L3974&lt;=0,"Payé",IF($K3974=0,"Impayé","Partiel")))</f>
        <v/>
      </c>
    </row>
    <row r="3975" spans="1:13" ht="15">
      <c r="A3975" s="17"/>
      <c r="B3975" t="str">
        <f>IF($A3975="","",YEAR($A3975)*100+MONTH($A3975))</f>
        <v/>
      </c>
      <c r="D3975" t="str">
        <f>IF($C3975="","",VLOOKUP($C3975,Baux!$A:$K,2,FALSE))</f>
        <v/>
      </c>
      <c r="E3975" t="str">
        <f>IF($C3975="","",VLOOKUP(VLOOKUP($C3975,Baux!$A:$K,3,FALSE),Locataires!$A:$I,2,FALSE))</f>
        <v/>
      </c>
      <c r="F3975" t="str">
        <f>IF($C3975="","",VLOOKUP($C3975,Baux!$A:$K,8,FALSE))</f>
        <v/>
      </c>
      <c r="G3975" s="12" t="str">
        <f>IF(OR($A3975="",$F3975=""),"",DATE(YEAR($A3975),MONTH($A3975),$F3975))</f>
        <v/>
      </c>
      <c r="H3975" s="13" t="str">
        <f>IF($C3975="","",VLOOKUP($C3975,Baux!$A:$K,6,FALSE))</f>
        <v/>
      </c>
      <c r="I3975" s="13" t="str">
        <f>IF($C3975="","",VLOOKUP($C3975,Baux!$A:$K,7,FALSE))</f>
        <v/>
      </c>
      <c r="J3975" s="13" t="str">
        <f>IF($C3975="","",$H3975+$I3975)</f>
        <v/>
      </c>
      <c r="K3975" s="13" t="str">
        <f>IF($C3975="","",SUMIFS(Banque_Transactions!$E:$E,Banque_Transactions!$G:$G,$C3975&amp;"-"&amp;$B3975))</f>
        <v/>
      </c>
      <c r="L3975" s="13" t="str">
        <f>IF($C3975="","",$J3975-$K3975)</f>
        <v/>
      </c>
      <c r="M3975" t="str">
        <f>IF($C3975="","",IF($L3975&lt;=0,"Payé",IF($K3975=0,"Impayé","Partiel")))</f>
        <v/>
      </c>
    </row>
    <row r="3976" spans="1:13" ht="15">
      <c r="A3976" s="17"/>
      <c r="B3976" t="str">
        <f>IF($A3976="","",YEAR($A3976)*100+MONTH($A3976))</f>
        <v/>
      </c>
      <c r="D3976" t="str">
        <f>IF($C3976="","",VLOOKUP($C3976,Baux!$A:$K,2,FALSE))</f>
        <v/>
      </c>
      <c r="E3976" t="str">
        <f>IF($C3976="","",VLOOKUP(VLOOKUP($C3976,Baux!$A:$K,3,FALSE),Locataires!$A:$I,2,FALSE))</f>
        <v/>
      </c>
      <c r="F3976" t="str">
        <f>IF($C3976="","",VLOOKUP($C3976,Baux!$A:$K,8,FALSE))</f>
        <v/>
      </c>
      <c r="G3976" s="12" t="str">
        <f>IF(OR($A3976="",$F3976=""),"",DATE(YEAR($A3976),MONTH($A3976),$F3976))</f>
        <v/>
      </c>
      <c r="H3976" s="13" t="str">
        <f>IF($C3976="","",VLOOKUP($C3976,Baux!$A:$K,6,FALSE))</f>
        <v/>
      </c>
      <c r="I3976" s="13" t="str">
        <f>IF($C3976="","",VLOOKUP($C3976,Baux!$A:$K,7,FALSE))</f>
        <v/>
      </c>
      <c r="J3976" s="13" t="str">
        <f>IF($C3976="","",$H3976+$I3976)</f>
        <v/>
      </c>
      <c r="K3976" s="13" t="str">
        <f>IF($C3976="","",SUMIFS(Banque_Transactions!$E:$E,Banque_Transactions!$G:$G,$C3976&amp;"-"&amp;$B3976))</f>
        <v/>
      </c>
      <c r="L3976" s="13" t="str">
        <f>IF($C3976="","",$J3976-$K3976)</f>
        <v/>
      </c>
      <c r="M3976" t="str">
        <f>IF($C3976="","",IF($L3976&lt;=0,"Payé",IF($K3976=0,"Impayé","Partiel")))</f>
        <v/>
      </c>
    </row>
    <row r="3977" spans="1:13" ht="15">
      <c r="A3977" s="17"/>
      <c r="B3977" t="str">
        <f>IF($A3977="","",YEAR($A3977)*100+MONTH($A3977))</f>
        <v/>
      </c>
      <c r="D3977" t="str">
        <f>IF($C3977="","",VLOOKUP($C3977,Baux!$A:$K,2,FALSE))</f>
        <v/>
      </c>
      <c r="E3977" t="str">
        <f>IF($C3977="","",VLOOKUP(VLOOKUP($C3977,Baux!$A:$K,3,FALSE),Locataires!$A:$I,2,FALSE))</f>
        <v/>
      </c>
      <c r="F3977" t="str">
        <f>IF($C3977="","",VLOOKUP($C3977,Baux!$A:$K,8,FALSE))</f>
        <v/>
      </c>
      <c r="G3977" s="12" t="str">
        <f>IF(OR($A3977="",$F3977=""),"",DATE(YEAR($A3977),MONTH($A3977),$F3977))</f>
        <v/>
      </c>
      <c r="H3977" s="13" t="str">
        <f>IF($C3977="","",VLOOKUP($C3977,Baux!$A:$K,6,FALSE))</f>
        <v/>
      </c>
      <c r="I3977" s="13" t="str">
        <f>IF($C3977="","",VLOOKUP($C3977,Baux!$A:$K,7,FALSE))</f>
        <v/>
      </c>
      <c r="J3977" s="13" t="str">
        <f>IF($C3977="","",$H3977+$I3977)</f>
        <v/>
      </c>
      <c r="K3977" s="13" t="str">
        <f>IF($C3977="","",SUMIFS(Banque_Transactions!$E:$E,Banque_Transactions!$G:$G,$C3977&amp;"-"&amp;$B3977))</f>
        <v/>
      </c>
      <c r="L3977" s="13" t="str">
        <f>IF($C3977="","",$J3977-$K3977)</f>
        <v/>
      </c>
      <c r="M3977" t="str">
        <f>IF($C3977="","",IF($L3977&lt;=0,"Payé",IF($K3977=0,"Impayé","Partiel")))</f>
        <v/>
      </c>
    </row>
    <row r="3978" spans="1:13" ht="15">
      <c r="A3978" s="17"/>
      <c r="B3978" t="str">
        <f>IF($A3978="","",YEAR($A3978)*100+MONTH($A3978))</f>
        <v/>
      </c>
      <c r="D3978" t="str">
        <f>IF($C3978="","",VLOOKUP($C3978,Baux!$A:$K,2,FALSE))</f>
        <v/>
      </c>
      <c r="E3978" t="str">
        <f>IF($C3978="","",VLOOKUP(VLOOKUP($C3978,Baux!$A:$K,3,FALSE),Locataires!$A:$I,2,FALSE))</f>
        <v/>
      </c>
      <c r="F3978" t="str">
        <f>IF($C3978="","",VLOOKUP($C3978,Baux!$A:$K,8,FALSE))</f>
        <v/>
      </c>
      <c r="G3978" s="12" t="str">
        <f>IF(OR($A3978="",$F3978=""),"",DATE(YEAR($A3978),MONTH($A3978),$F3978))</f>
        <v/>
      </c>
      <c r="H3978" s="13" t="str">
        <f>IF($C3978="","",VLOOKUP($C3978,Baux!$A:$K,6,FALSE))</f>
        <v/>
      </c>
      <c r="I3978" s="13" t="str">
        <f>IF($C3978="","",VLOOKUP($C3978,Baux!$A:$K,7,FALSE))</f>
        <v/>
      </c>
      <c r="J3978" s="13" t="str">
        <f>IF($C3978="","",$H3978+$I3978)</f>
        <v/>
      </c>
      <c r="K3978" s="13" t="str">
        <f>IF($C3978="","",SUMIFS(Banque_Transactions!$E:$E,Banque_Transactions!$G:$G,$C3978&amp;"-"&amp;$B3978))</f>
        <v/>
      </c>
      <c r="L3978" s="13" t="str">
        <f>IF($C3978="","",$J3978-$K3978)</f>
        <v/>
      </c>
      <c r="M3978" t="str">
        <f>IF($C3978="","",IF($L3978&lt;=0,"Payé",IF($K3978=0,"Impayé","Partiel")))</f>
        <v/>
      </c>
    </row>
    <row r="3979" spans="1:13" ht="15">
      <c r="A3979" s="17"/>
      <c r="B3979" t="str">
        <f>IF($A3979="","",YEAR($A3979)*100+MONTH($A3979))</f>
        <v/>
      </c>
      <c r="D3979" t="str">
        <f>IF($C3979="","",VLOOKUP($C3979,Baux!$A:$K,2,FALSE))</f>
        <v/>
      </c>
      <c r="E3979" t="str">
        <f>IF($C3979="","",VLOOKUP(VLOOKUP($C3979,Baux!$A:$K,3,FALSE),Locataires!$A:$I,2,FALSE))</f>
        <v/>
      </c>
      <c r="F3979" t="str">
        <f>IF($C3979="","",VLOOKUP($C3979,Baux!$A:$K,8,FALSE))</f>
        <v/>
      </c>
      <c r="G3979" s="12" t="str">
        <f>IF(OR($A3979="",$F3979=""),"",DATE(YEAR($A3979),MONTH($A3979),$F3979))</f>
        <v/>
      </c>
      <c r="H3979" s="13" t="str">
        <f>IF($C3979="","",VLOOKUP($C3979,Baux!$A:$K,6,FALSE))</f>
        <v/>
      </c>
      <c r="I3979" s="13" t="str">
        <f>IF($C3979="","",VLOOKUP($C3979,Baux!$A:$K,7,FALSE))</f>
        <v/>
      </c>
      <c r="J3979" s="13" t="str">
        <f>IF($C3979="","",$H3979+$I3979)</f>
        <v/>
      </c>
      <c r="K3979" s="13" t="str">
        <f>IF($C3979="","",SUMIFS(Banque_Transactions!$E:$E,Banque_Transactions!$G:$G,$C3979&amp;"-"&amp;$B3979))</f>
        <v/>
      </c>
      <c r="L3979" s="13" t="str">
        <f>IF($C3979="","",$J3979-$K3979)</f>
        <v/>
      </c>
      <c r="M3979" t="str">
        <f>IF($C3979="","",IF($L3979&lt;=0,"Payé",IF($K3979=0,"Impayé","Partiel")))</f>
        <v/>
      </c>
    </row>
    <row r="3980" spans="1:13" ht="15">
      <c r="A3980" s="17"/>
      <c r="B3980" t="str">
        <f>IF($A3980="","",YEAR($A3980)*100+MONTH($A3980))</f>
        <v/>
      </c>
      <c r="D3980" t="str">
        <f>IF($C3980="","",VLOOKUP($C3980,Baux!$A:$K,2,FALSE))</f>
        <v/>
      </c>
      <c r="E3980" t="str">
        <f>IF($C3980="","",VLOOKUP(VLOOKUP($C3980,Baux!$A:$K,3,FALSE),Locataires!$A:$I,2,FALSE))</f>
        <v/>
      </c>
      <c r="F3980" t="str">
        <f>IF($C3980="","",VLOOKUP($C3980,Baux!$A:$K,8,FALSE))</f>
        <v/>
      </c>
      <c r="G3980" s="12" t="str">
        <f>IF(OR($A3980="",$F3980=""),"",DATE(YEAR($A3980),MONTH($A3980),$F3980))</f>
        <v/>
      </c>
      <c r="H3980" s="13" t="str">
        <f>IF($C3980="","",VLOOKUP($C3980,Baux!$A:$K,6,FALSE))</f>
        <v/>
      </c>
      <c r="I3980" s="13" t="str">
        <f>IF($C3980="","",VLOOKUP($C3980,Baux!$A:$K,7,FALSE))</f>
        <v/>
      </c>
      <c r="J3980" s="13" t="str">
        <f>IF($C3980="","",$H3980+$I3980)</f>
        <v/>
      </c>
      <c r="K3980" s="13" t="str">
        <f>IF($C3980="","",SUMIFS(Banque_Transactions!$E:$E,Banque_Transactions!$G:$G,$C3980&amp;"-"&amp;$B3980))</f>
        <v/>
      </c>
      <c r="L3980" s="13" t="str">
        <f>IF($C3980="","",$J3980-$K3980)</f>
        <v/>
      </c>
      <c r="M3980" t="str">
        <f>IF($C3980="","",IF($L3980&lt;=0,"Payé",IF($K3980=0,"Impayé","Partiel")))</f>
        <v/>
      </c>
    </row>
    <row r="3981" spans="1:13" ht="15">
      <c r="A3981" s="17"/>
      <c r="B3981" t="str">
        <f>IF($A3981="","",YEAR($A3981)*100+MONTH($A3981))</f>
        <v/>
      </c>
      <c r="D3981" t="str">
        <f>IF($C3981="","",VLOOKUP($C3981,Baux!$A:$K,2,FALSE))</f>
        <v/>
      </c>
      <c r="E3981" t="str">
        <f>IF($C3981="","",VLOOKUP(VLOOKUP($C3981,Baux!$A:$K,3,FALSE),Locataires!$A:$I,2,FALSE))</f>
        <v/>
      </c>
      <c r="F3981" t="str">
        <f>IF($C3981="","",VLOOKUP($C3981,Baux!$A:$K,8,FALSE))</f>
        <v/>
      </c>
      <c r="G3981" s="12" t="str">
        <f>IF(OR($A3981="",$F3981=""),"",DATE(YEAR($A3981),MONTH($A3981),$F3981))</f>
        <v/>
      </c>
      <c r="H3981" s="13" t="str">
        <f>IF($C3981="","",VLOOKUP($C3981,Baux!$A:$K,6,FALSE))</f>
        <v/>
      </c>
      <c r="I3981" s="13" t="str">
        <f>IF($C3981="","",VLOOKUP($C3981,Baux!$A:$K,7,FALSE))</f>
        <v/>
      </c>
      <c r="J3981" s="13" t="str">
        <f>IF($C3981="","",$H3981+$I3981)</f>
        <v/>
      </c>
      <c r="K3981" s="13" t="str">
        <f>IF($C3981="","",SUMIFS(Banque_Transactions!$E:$E,Banque_Transactions!$G:$G,$C3981&amp;"-"&amp;$B3981))</f>
        <v/>
      </c>
      <c r="L3981" s="13" t="str">
        <f>IF($C3981="","",$J3981-$K3981)</f>
        <v/>
      </c>
      <c r="M3981" t="str">
        <f>IF($C3981="","",IF($L3981&lt;=0,"Payé",IF($K3981=0,"Impayé","Partiel")))</f>
        <v/>
      </c>
    </row>
    <row r="3982" spans="1:13" ht="15">
      <c r="A3982" s="17"/>
      <c r="B3982" t="str">
        <f>IF($A3982="","",YEAR($A3982)*100+MONTH($A3982))</f>
        <v/>
      </c>
      <c r="D3982" t="str">
        <f>IF($C3982="","",VLOOKUP($C3982,Baux!$A:$K,2,FALSE))</f>
        <v/>
      </c>
      <c r="E3982" t="str">
        <f>IF($C3982="","",VLOOKUP(VLOOKUP($C3982,Baux!$A:$K,3,FALSE),Locataires!$A:$I,2,FALSE))</f>
        <v/>
      </c>
      <c r="F3982" t="str">
        <f>IF($C3982="","",VLOOKUP($C3982,Baux!$A:$K,8,FALSE))</f>
        <v/>
      </c>
      <c r="G3982" s="12" t="str">
        <f>IF(OR($A3982="",$F3982=""),"",DATE(YEAR($A3982),MONTH($A3982),$F3982))</f>
        <v/>
      </c>
      <c r="H3982" s="13" t="str">
        <f>IF($C3982="","",VLOOKUP($C3982,Baux!$A:$K,6,FALSE))</f>
        <v/>
      </c>
      <c r="I3982" s="13" t="str">
        <f>IF($C3982="","",VLOOKUP($C3982,Baux!$A:$K,7,FALSE))</f>
        <v/>
      </c>
      <c r="J3982" s="13" t="str">
        <f>IF($C3982="","",$H3982+$I3982)</f>
        <v/>
      </c>
      <c r="K3982" s="13" t="str">
        <f>IF($C3982="","",SUMIFS(Banque_Transactions!$E:$E,Banque_Transactions!$G:$G,$C3982&amp;"-"&amp;$B3982))</f>
        <v/>
      </c>
      <c r="L3982" s="13" t="str">
        <f>IF($C3982="","",$J3982-$K3982)</f>
        <v/>
      </c>
      <c r="M3982" t="str">
        <f>IF($C3982="","",IF($L3982&lt;=0,"Payé",IF($K3982=0,"Impayé","Partiel")))</f>
        <v/>
      </c>
    </row>
    <row r="3983" spans="1:13" ht="15">
      <c r="A3983" s="17"/>
      <c r="B3983" t="str">
        <f>IF($A3983="","",YEAR($A3983)*100+MONTH($A3983))</f>
        <v/>
      </c>
      <c r="D3983" t="str">
        <f>IF($C3983="","",VLOOKUP($C3983,Baux!$A:$K,2,FALSE))</f>
        <v/>
      </c>
      <c r="E3983" t="str">
        <f>IF($C3983="","",VLOOKUP(VLOOKUP($C3983,Baux!$A:$K,3,FALSE),Locataires!$A:$I,2,FALSE))</f>
        <v/>
      </c>
      <c r="F3983" t="str">
        <f>IF($C3983="","",VLOOKUP($C3983,Baux!$A:$K,8,FALSE))</f>
        <v/>
      </c>
      <c r="G3983" s="12" t="str">
        <f>IF(OR($A3983="",$F3983=""),"",DATE(YEAR($A3983),MONTH($A3983),$F3983))</f>
        <v/>
      </c>
      <c r="H3983" s="13" t="str">
        <f>IF($C3983="","",VLOOKUP($C3983,Baux!$A:$K,6,FALSE))</f>
        <v/>
      </c>
      <c r="I3983" s="13" t="str">
        <f>IF($C3983="","",VLOOKUP($C3983,Baux!$A:$K,7,FALSE))</f>
        <v/>
      </c>
      <c r="J3983" s="13" t="str">
        <f>IF($C3983="","",$H3983+$I3983)</f>
        <v/>
      </c>
      <c r="K3983" s="13" t="str">
        <f>IF($C3983="","",SUMIFS(Banque_Transactions!$E:$E,Banque_Transactions!$G:$G,$C3983&amp;"-"&amp;$B3983))</f>
        <v/>
      </c>
      <c r="L3983" s="13" t="str">
        <f>IF($C3983="","",$J3983-$K3983)</f>
        <v/>
      </c>
      <c r="M3983" t="str">
        <f>IF($C3983="","",IF($L3983&lt;=0,"Payé",IF($K3983=0,"Impayé","Partiel")))</f>
        <v/>
      </c>
    </row>
    <row r="3984" spans="1:13" ht="15">
      <c r="A3984" s="17"/>
      <c r="B3984" t="str">
        <f>IF($A3984="","",YEAR($A3984)*100+MONTH($A3984))</f>
        <v/>
      </c>
      <c r="D3984" t="str">
        <f>IF($C3984="","",VLOOKUP($C3984,Baux!$A:$K,2,FALSE))</f>
        <v/>
      </c>
      <c r="E3984" t="str">
        <f>IF($C3984="","",VLOOKUP(VLOOKUP($C3984,Baux!$A:$K,3,FALSE),Locataires!$A:$I,2,FALSE))</f>
        <v/>
      </c>
      <c r="F3984" t="str">
        <f>IF($C3984="","",VLOOKUP($C3984,Baux!$A:$K,8,FALSE))</f>
        <v/>
      </c>
      <c r="G3984" s="12" t="str">
        <f>IF(OR($A3984="",$F3984=""),"",DATE(YEAR($A3984),MONTH($A3984),$F3984))</f>
        <v/>
      </c>
      <c r="H3984" s="13" t="str">
        <f>IF($C3984="","",VLOOKUP($C3984,Baux!$A:$K,6,FALSE))</f>
        <v/>
      </c>
      <c r="I3984" s="13" t="str">
        <f>IF($C3984="","",VLOOKUP($C3984,Baux!$A:$K,7,FALSE))</f>
        <v/>
      </c>
      <c r="J3984" s="13" t="str">
        <f>IF($C3984="","",$H3984+$I3984)</f>
        <v/>
      </c>
      <c r="K3984" s="13" t="str">
        <f>IF($C3984="","",SUMIFS(Banque_Transactions!$E:$E,Banque_Transactions!$G:$G,$C3984&amp;"-"&amp;$B3984))</f>
        <v/>
      </c>
      <c r="L3984" s="13" t="str">
        <f>IF($C3984="","",$J3984-$K3984)</f>
        <v/>
      </c>
      <c r="M3984" t="str">
        <f>IF($C3984="","",IF($L3984&lt;=0,"Payé",IF($K3984=0,"Impayé","Partiel")))</f>
        <v/>
      </c>
    </row>
    <row r="3985" spans="1:13" ht="15">
      <c r="A3985" s="17"/>
      <c r="B3985" t="str">
        <f>IF($A3985="","",YEAR($A3985)*100+MONTH($A3985))</f>
        <v/>
      </c>
      <c r="D3985" t="str">
        <f>IF($C3985="","",VLOOKUP($C3985,Baux!$A:$K,2,FALSE))</f>
        <v/>
      </c>
      <c r="E3985" t="str">
        <f>IF($C3985="","",VLOOKUP(VLOOKUP($C3985,Baux!$A:$K,3,FALSE),Locataires!$A:$I,2,FALSE))</f>
        <v/>
      </c>
      <c r="F3985" t="str">
        <f>IF($C3985="","",VLOOKUP($C3985,Baux!$A:$K,8,FALSE))</f>
        <v/>
      </c>
      <c r="G3985" s="12" t="str">
        <f>IF(OR($A3985="",$F3985=""),"",DATE(YEAR($A3985),MONTH($A3985),$F3985))</f>
        <v/>
      </c>
      <c r="H3985" s="13" t="str">
        <f>IF($C3985="","",VLOOKUP($C3985,Baux!$A:$K,6,FALSE))</f>
        <v/>
      </c>
      <c r="I3985" s="13" t="str">
        <f>IF($C3985="","",VLOOKUP($C3985,Baux!$A:$K,7,FALSE))</f>
        <v/>
      </c>
      <c r="J3985" s="13" t="str">
        <f>IF($C3985="","",$H3985+$I3985)</f>
        <v/>
      </c>
      <c r="K3985" s="13" t="str">
        <f>IF($C3985="","",SUMIFS(Banque_Transactions!$E:$E,Banque_Transactions!$G:$G,$C3985&amp;"-"&amp;$B3985))</f>
        <v/>
      </c>
      <c r="L3985" s="13" t="str">
        <f>IF($C3985="","",$J3985-$K3985)</f>
        <v/>
      </c>
      <c r="M3985" t="str">
        <f>IF($C3985="","",IF($L3985&lt;=0,"Payé",IF($K3985=0,"Impayé","Partiel")))</f>
        <v/>
      </c>
    </row>
    <row r="3986" spans="1:13" ht="15">
      <c r="A3986" s="17"/>
      <c r="B3986" t="str">
        <f>IF($A3986="","",YEAR($A3986)*100+MONTH($A3986))</f>
        <v/>
      </c>
      <c r="D3986" t="str">
        <f>IF($C3986="","",VLOOKUP($C3986,Baux!$A:$K,2,FALSE))</f>
        <v/>
      </c>
      <c r="E3986" t="str">
        <f>IF($C3986="","",VLOOKUP(VLOOKUP($C3986,Baux!$A:$K,3,FALSE),Locataires!$A:$I,2,FALSE))</f>
        <v/>
      </c>
      <c r="F3986" t="str">
        <f>IF($C3986="","",VLOOKUP($C3986,Baux!$A:$K,8,FALSE))</f>
        <v/>
      </c>
      <c r="G3986" s="12" t="str">
        <f>IF(OR($A3986="",$F3986=""),"",DATE(YEAR($A3986),MONTH($A3986),$F3986))</f>
        <v/>
      </c>
      <c r="H3986" s="13" t="str">
        <f>IF($C3986="","",VLOOKUP($C3986,Baux!$A:$K,6,FALSE))</f>
        <v/>
      </c>
      <c r="I3986" s="13" t="str">
        <f>IF($C3986="","",VLOOKUP($C3986,Baux!$A:$K,7,FALSE))</f>
        <v/>
      </c>
      <c r="J3986" s="13" t="str">
        <f>IF($C3986="","",$H3986+$I3986)</f>
        <v/>
      </c>
      <c r="K3986" s="13" t="str">
        <f>IF($C3986="","",SUMIFS(Banque_Transactions!$E:$E,Banque_Transactions!$G:$G,$C3986&amp;"-"&amp;$B3986))</f>
        <v/>
      </c>
      <c r="L3986" s="13" t="str">
        <f>IF($C3986="","",$J3986-$K3986)</f>
        <v/>
      </c>
      <c r="M3986" t="str">
        <f>IF($C3986="","",IF($L3986&lt;=0,"Payé",IF($K3986=0,"Impayé","Partiel")))</f>
        <v/>
      </c>
    </row>
    <row r="3987" spans="1:13" ht="15">
      <c r="A3987" s="17"/>
      <c r="B3987" t="str">
        <f>IF($A3987="","",YEAR($A3987)*100+MONTH($A3987))</f>
        <v/>
      </c>
      <c r="D3987" t="str">
        <f>IF($C3987="","",VLOOKUP($C3987,Baux!$A:$K,2,FALSE))</f>
        <v/>
      </c>
      <c r="E3987" t="str">
        <f>IF($C3987="","",VLOOKUP(VLOOKUP($C3987,Baux!$A:$K,3,FALSE),Locataires!$A:$I,2,FALSE))</f>
        <v/>
      </c>
      <c r="F3987" t="str">
        <f>IF($C3987="","",VLOOKUP($C3987,Baux!$A:$K,8,FALSE))</f>
        <v/>
      </c>
      <c r="G3987" s="12" t="str">
        <f>IF(OR($A3987="",$F3987=""),"",DATE(YEAR($A3987),MONTH($A3987),$F3987))</f>
        <v/>
      </c>
      <c r="H3987" s="13" t="str">
        <f>IF($C3987="","",VLOOKUP($C3987,Baux!$A:$K,6,FALSE))</f>
        <v/>
      </c>
      <c r="I3987" s="13" t="str">
        <f>IF($C3987="","",VLOOKUP($C3987,Baux!$A:$K,7,FALSE))</f>
        <v/>
      </c>
      <c r="J3987" s="13" t="str">
        <f>IF($C3987="","",$H3987+$I3987)</f>
        <v/>
      </c>
      <c r="K3987" s="13" t="str">
        <f>IF($C3987="","",SUMIFS(Banque_Transactions!$E:$E,Banque_Transactions!$G:$G,$C3987&amp;"-"&amp;$B3987))</f>
        <v/>
      </c>
      <c r="L3987" s="13" t="str">
        <f>IF($C3987="","",$J3987-$K3987)</f>
        <v/>
      </c>
      <c r="M3987" t="str">
        <f>IF($C3987="","",IF($L3987&lt;=0,"Payé",IF($K3987=0,"Impayé","Partiel")))</f>
        <v/>
      </c>
    </row>
    <row r="3988" spans="1:13" ht="15">
      <c r="A3988" s="17"/>
      <c r="B3988" t="str">
        <f>IF($A3988="","",YEAR($A3988)*100+MONTH($A3988))</f>
        <v/>
      </c>
      <c r="D3988" t="str">
        <f>IF($C3988="","",VLOOKUP($C3988,Baux!$A:$K,2,FALSE))</f>
        <v/>
      </c>
      <c r="E3988" t="str">
        <f>IF($C3988="","",VLOOKUP(VLOOKUP($C3988,Baux!$A:$K,3,FALSE),Locataires!$A:$I,2,FALSE))</f>
        <v/>
      </c>
      <c r="F3988" t="str">
        <f>IF($C3988="","",VLOOKUP($C3988,Baux!$A:$K,8,FALSE))</f>
        <v/>
      </c>
      <c r="G3988" s="12" t="str">
        <f>IF(OR($A3988="",$F3988=""),"",DATE(YEAR($A3988),MONTH($A3988),$F3988))</f>
        <v/>
      </c>
      <c r="H3988" s="13" t="str">
        <f>IF($C3988="","",VLOOKUP($C3988,Baux!$A:$K,6,FALSE))</f>
        <v/>
      </c>
      <c r="I3988" s="13" t="str">
        <f>IF($C3988="","",VLOOKUP($C3988,Baux!$A:$K,7,FALSE))</f>
        <v/>
      </c>
      <c r="J3988" s="13" t="str">
        <f>IF($C3988="","",$H3988+$I3988)</f>
        <v/>
      </c>
      <c r="K3988" s="13" t="str">
        <f>IF($C3988="","",SUMIFS(Banque_Transactions!$E:$E,Banque_Transactions!$G:$G,$C3988&amp;"-"&amp;$B3988))</f>
        <v/>
      </c>
      <c r="L3988" s="13" t="str">
        <f>IF($C3988="","",$J3988-$K3988)</f>
        <v/>
      </c>
      <c r="M3988" t="str">
        <f>IF($C3988="","",IF($L3988&lt;=0,"Payé",IF($K3988=0,"Impayé","Partiel")))</f>
        <v/>
      </c>
    </row>
    <row r="3989" spans="1:13" ht="15">
      <c r="A3989" s="17"/>
      <c r="B3989" t="str">
        <f>IF($A3989="","",YEAR($A3989)*100+MONTH($A3989))</f>
        <v/>
      </c>
      <c r="D3989" t="str">
        <f>IF($C3989="","",VLOOKUP($C3989,Baux!$A:$K,2,FALSE))</f>
        <v/>
      </c>
      <c r="E3989" t="str">
        <f>IF($C3989="","",VLOOKUP(VLOOKUP($C3989,Baux!$A:$K,3,FALSE),Locataires!$A:$I,2,FALSE))</f>
        <v/>
      </c>
      <c r="F3989" t="str">
        <f>IF($C3989="","",VLOOKUP($C3989,Baux!$A:$K,8,FALSE))</f>
        <v/>
      </c>
      <c r="G3989" s="12" t="str">
        <f>IF(OR($A3989="",$F3989=""),"",DATE(YEAR($A3989),MONTH($A3989),$F3989))</f>
        <v/>
      </c>
      <c r="H3989" s="13" t="str">
        <f>IF($C3989="","",VLOOKUP($C3989,Baux!$A:$K,6,FALSE))</f>
        <v/>
      </c>
      <c r="I3989" s="13" t="str">
        <f>IF($C3989="","",VLOOKUP($C3989,Baux!$A:$K,7,FALSE))</f>
        <v/>
      </c>
      <c r="J3989" s="13" t="str">
        <f>IF($C3989="","",$H3989+$I3989)</f>
        <v/>
      </c>
      <c r="K3989" s="13" t="str">
        <f>IF($C3989="","",SUMIFS(Banque_Transactions!$E:$E,Banque_Transactions!$G:$G,$C3989&amp;"-"&amp;$B3989))</f>
        <v/>
      </c>
      <c r="L3989" s="13" t="str">
        <f>IF($C3989="","",$J3989-$K3989)</f>
        <v/>
      </c>
      <c r="M3989" t="str">
        <f>IF($C3989="","",IF($L3989&lt;=0,"Payé",IF($K3989=0,"Impayé","Partiel")))</f>
        <v/>
      </c>
    </row>
    <row r="3990" spans="1:13" ht="15">
      <c r="A3990" s="17"/>
      <c r="B3990" t="str">
        <f>IF($A3990="","",YEAR($A3990)*100+MONTH($A3990))</f>
        <v/>
      </c>
      <c r="D3990" t="str">
        <f>IF($C3990="","",VLOOKUP($C3990,Baux!$A:$K,2,FALSE))</f>
        <v/>
      </c>
      <c r="E3990" t="str">
        <f>IF($C3990="","",VLOOKUP(VLOOKUP($C3990,Baux!$A:$K,3,FALSE),Locataires!$A:$I,2,FALSE))</f>
        <v/>
      </c>
      <c r="F3990" t="str">
        <f>IF($C3990="","",VLOOKUP($C3990,Baux!$A:$K,8,FALSE))</f>
        <v/>
      </c>
      <c r="G3990" s="12" t="str">
        <f>IF(OR($A3990="",$F3990=""),"",DATE(YEAR($A3990),MONTH($A3990),$F3990))</f>
        <v/>
      </c>
      <c r="H3990" s="13" t="str">
        <f>IF($C3990="","",VLOOKUP($C3990,Baux!$A:$K,6,FALSE))</f>
        <v/>
      </c>
      <c r="I3990" s="13" t="str">
        <f>IF($C3990="","",VLOOKUP($C3990,Baux!$A:$K,7,FALSE))</f>
        <v/>
      </c>
      <c r="J3990" s="13" t="str">
        <f>IF($C3990="","",$H3990+$I3990)</f>
        <v/>
      </c>
      <c r="K3990" s="13" t="str">
        <f>IF($C3990="","",SUMIFS(Banque_Transactions!$E:$E,Banque_Transactions!$G:$G,$C3990&amp;"-"&amp;$B3990))</f>
        <v/>
      </c>
      <c r="L3990" s="13" t="str">
        <f>IF($C3990="","",$J3990-$K3990)</f>
        <v/>
      </c>
      <c r="M3990" t="str">
        <f>IF($C3990="","",IF($L3990&lt;=0,"Payé",IF($K3990=0,"Impayé","Partiel")))</f>
        <v/>
      </c>
    </row>
    <row r="3991" spans="1:13" ht="15">
      <c r="A3991" s="17"/>
      <c r="B3991" t="str">
        <f>IF($A3991="","",YEAR($A3991)*100+MONTH($A3991))</f>
        <v/>
      </c>
      <c r="D3991" t="str">
        <f>IF($C3991="","",VLOOKUP($C3991,Baux!$A:$K,2,FALSE))</f>
        <v/>
      </c>
      <c r="E3991" t="str">
        <f>IF($C3991="","",VLOOKUP(VLOOKUP($C3991,Baux!$A:$K,3,FALSE),Locataires!$A:$I,2,FALSE))</f>
        <v/>
      </c>
      <c r="F3991" t="str">
        <f>IF($C3991="","",VLOOKUP($C3991,Baux!$A:$K,8,FALSE))</f>
        <v/>
      </c>
      <c r="G3991" s="12" t="str">
        <f>IF(OR($A3991="",$F3991=""),"",DATE(YEAR($A3991),MONTH($A3991),$F3991))</f>
        <v/>
      </c>
      <c r="H3991" s="13" t="str">
        <f>IF($C3991="","",VLOOKUP($C3991,Baux!$A:$K,6,FALSE))</f>
        <v/>
      </c>
      <c r="I3991" s="13" t="str">
        <f>IF($C3991="","",VLOOKUP($C3991,Baux!$A:$K,7,FALSE))</f>
        <v/>
      </c>
      <c r="J3991" s="13" t="str">
        <f>IF($C3991="","",$H3991+$I3991)</f>
        <v/>
      </c>
      <c r="K3991" s="13" t="str">
        <f>IF($C3991="","",SUMIFS(Banque_Transactions!$E:$E,Banque_Transactions!$G:$G,$C3991&amp;"-"&amp;$B3991))</f>
        <v/>
      </c>
      <c r="L3991" s="13" t="str">
        <f>IF($C3991="","",$J3991-$K3991)</f>
        <v/>
      </c>
      <c r="M3991" t="str">
        <f>IF($C3991="","",IF($L3991&lt;=0,"Payé",IF($K3991=0,"Impayé","Partiel")))</f>
        <v/>
      </c>
    </row>
    <row r="3992" spans="1:13" ht="15">
      <c r="A3992" s="17"/>
      <c r="B3992" t="str">
        <f>IF($A3992="","",YEAR($A3992)*100+MONTH($A3992))</f>
        <v/>
      </c>
      <c r="D3992" t="str">
        <f>IF($C3992="","",VLOOKUP($C3992,Baux!$A:$K,2,FALSE))</f>
        <v/>
      </c>
      <c r="E3992" t="str">
        <f>IF($C3992="","",VLOOKUP(VLOOKUP($C3992,Baux!$A:$K,3,FALSE),Locataires!$A:$I,2,FALSE))</f>
        <v/>
      </c>
      <c r="F3992" t="str">
        <f>IF($C3992="","",VLOOKUP($C3992,Baux!$A:$K,8,FALSE))</f>
        <v/>
      </c>
      <c r="G3992" s="12" t="str">
        <f>IF(OR($A3992="",$F3992=""),"",DATE(YEAR($A3992),MONTH($A3992),$F3992))</f>
        <v/>
      </c>
      <c r="H3992" s="13" t="str">
        <f>IF($C3992="","",VLOOKUP($C3992,Baux!$A:$K,6,FALSE))</f>
        <v/>
      </c>
      <c r="I3992" s="13" t="str">
        <f>IF($C3992="","",VLOOKUP($C3992,Baux!$A:$K,7,FALSE))</f>
        <v/>
      </c>
      <c r="J3992" s="13" t="str">
        <f>IF($C3992="","",$H3992+$I3992)</f>
        <v/>
      </c>
      <c r="K3992" s="13" t="str">
        <f>IF($C3992="","",SUMIFS(Banque_Transactions!$E:$E,Banque_Transactions!$G:$G,$C3992&amp;"-"&amp;$B3992))</f>
        <v/>
      </c>
      <c r="L3992" s="13" t="str">
        <f>IF($C3992="","",$J3992-$K3992)</f>
        <v/>
      </c>
      <c r="M3992" t="str">
        <f>IF($C3992="","",IF($L3992&lt;=0,"Payé",IF($K3992=0,"Impayé","Partiel")))</f>
        <v/>
      </c>
    </row>
    <row r="3993" spans="1:13" ht="15">
      <c r="A3993" s="17"/>
      <c r="B3993" t="str">
        <f>IF($A3993="","",YEAR($A3993)*100+MONTH($A3993))</f>
        <v/>
      </c>
      <c r="D3993" t="str">
        <f>IF($C3993="","",VLOOKUP($C3993,Baux!$A:$K,2,FALSE))</f>
        <v/>
      </c>
      <c r="E3993" t="str">
        <f>IF($C3993="","",VLOOKUP(VLOOKUP($C3993,Baux!$A:$K,3,FALSE),Locataires!$A:$I,2,FALSE))</f>
        <v/>
      </c>
      <c r="F3993" t="str">
        <f>IF($C3993="","",VLOOKUP($C3993,Baux!$A:$K,8,FALSE))</f>
        <v/>
      </c>
      <c r="G3993" s="12" t="str">
        <f>IF(OR($A3993="",$F3993=""),"",DATE(YEAR($A3993),MONTH($A3993),$F3993))</f>
        <v/>
      </c>
      <c r="H3993" s="13" t="str">
        <f>IF($C3993="","",VLOOKUP($C3993,Baux!$A:$K,6,FALSE))</f>
        <v/>
      </c>
      <c r="I3993" s="13" t="str">
        <f>IF($C3993="","",VLOOKUP($C3993,Baux!$A:$K,7,FALSE))</f>
        <v/>
      </c>
      <c r="J3993" s="13" t="str">
        <f>IF($C3993="","",$H3993+$I3993)</f>
        <v/>
      </c>
      <c r="K3993" s="13" t="str">
        <f>IF($C3993="","",SUMIFS(Banque_Transactions!$E:$E,Banque_Transactions!$G:$G,$C3993&amp;"-"&amp;$B3993))</f>
        <v/>
      </c>
      <c r="L3993" s="13" t="str">
        <f>IF($C3993="","",$J3993-$K3993)</f>
        <v/>
      </c>
      <c r="M3993" t="str">
        <f>IF($C3993="","",IF($L3993&lt;=0,"Payé",IF($K3993=0,"Impayé","Partiel")))</f>
        <v/>
      </c>
    </row>
    <row r="3994" spans="1:13" ht="15">
      <c r="A3994" s="17"/>
      <c r="B3994" t="str">
        <f>IF($A3994="","",YEAR($A3994)*100+MONTH($A3994))</f>
        <v/>
      </c>
      <c r="D3994" t="str">
        <f>IF($C3994="","",VLOOKUP($C3994,Baux!$A:$K,2,FALSE))</f>
        <v/>
      </c>
      <c r="E3994" t="str">
        <f>IF($C3994="","",VLOOKUP(VLOOKUP($C3994,Baux!$A:$K,3,FALSE),Locataires!$A:$I,2,FALSE))</f>
        <v/>
      </c>
      <c r="F3994" t="str">
        <f>IF($C3994="","",VLOOKUP($C3994,Baux!$A:$K,8,FALSE))</f>
        <v/>
      </c>
      <c r="G3994" s="12" t="str">
        <f>IF(OR($A3994="",$F3994=""),"",DATE(YEAR($A3994),MONTH($A3994),$F3994))</f>
        <v/>
      </c>
      <c r="H3994" s="13" t="str">
        <f>IF($C3994="","",VLOOKUP($C3994,Baux!$A:$K,6,FALSE))</f>
        <v/>
      </c>
      <c r="I3994" s="13" t="str">
        <f>IF($C3994="","",VLOOKUP($C3994,Baux!$A:$K,7,FALSE))</f>
        <v/>
      </c>
      <c r="J3994" s="13" t="str">
        <f>IF($C3994="","",$H3994+$I3994)</f>
        <v/>
      </c>
      <c r="K3994" s="13" t="str">
        <f>IF($C3994="","",SUMIFS(Banque_Transactions!$E:$E,Banque_Transactions!$G:$G,$C3994&amp;"-"&amp;$B3994))</f>
        <v/>
      </c>
      <c r="L3994" s="13" t="str">
        <f>IF($C3994="","",$J3994-$K3994)</f>
        <v/>
      </c>
      <c r="M3994" t="str">
        <f>IF($C3994="","",IF($L3994&lt;=0,"Payé",IF($K3994=0,"Impayé","Partiel")))</f>
        <v/>
      </c>
    </row>
    <row r="3995" spans="1:13" ht="15">
      <c r="A3995" s="17"/>
      <c r="B3995" t="str">
        <f>IF($A3995="","",YEAR($A3995)*100+MONTH($A3995))</f>
        <v/>
      </c>
      <c r="D3995" t="str">
        <f>IF($C3995="","",VLOOKUP($C3995,Baux!$A:$K,2,FALSE))</f>
        <v/>
      </c>
      <c r="E3995" t="str">
        <f>IF($C3995="","",VLOOKUP(VLOOKUP($C3995,Baux!$A:$K,3,FALSE),Locataires!$A:$I,2,FALSE))</f>
        <v/>
      </c>
      <c r="F3995" t="str">
        <f>IF($C3995="","",VLOOKUP($C3995,Baux!$A:$K,8,FALSE))</f>
        <v/>
      </c>
      <c r="G3995" s="12" t="str">
        <f>IF(OR($A3995="",$F3995=""),"",DATE(YEAR($A3995),MONTH($A3995),$F3995))</f>
        <v/>
      </c>
      <c r="H3995" s="13" t="str">
        <f>IF($C3995="","",VLOOKUP($C3995,Baux!$A:$K,6,FALSE))</f>
        <v/>
      </c>
      <c r="I3995" s="13" t="str">
        <f>IF($C3995="","",VLOOKUP($C3995,Baux!$A:$K,7,FALSE))</f>
        <v/>
      </c>
      <c r="J3995" s="13" t="str">
        <f>IF($C3995="","",$H3995+$I3995)</f>
        <v/>
      </c>
      <c r="K3995" s="13" t="str">
        <f>IF($C3995="","",SUMIFS(Banque_Transactions!$E:$E,Banque_Transactions!$G:$G,$C3995&amp;"-"&amp;$B3995))</f>
        <v/>
      </c>
      <c r="L3995" s="13" t="str">
        <f>IF($C3995="","",$J3995-$K3995)</f>
        <v/>
      </c>
      <c r="M3995" t="str">
        <f>IF($C3995="","",IF($L3995&lt;=0,"Payé",IF($K3995=0,"Impayé","Partiel")))</f>
        <v/>
      </c>
    </row>
    <row r="3996" spans="1:13" ht="15">
      <c r="A3996" s="17"/>
      <c r="B3996" t="str">
        <f>IF($A3996="","",YEAR($A3996)*100+MONTH($A3996))</f>
        <v/>
      </c>
      <c r="D3996" t="str">
        <f>IF($C3996="","",VLOOKUP($C3996,Baux!$A:$K,2,FALSE))</f>
        <v/>
      </c>
      <c r="E3996" t="str">
        <f>IF($C3996="","",VLOOKUP(VLOOKUP($C3996,Baux!$A:$K,3,FALSE),Locataires!$A:$I,2,FALSE))</f>
        <v/>
      </c>
      <c r="F3996" t="str">
        <f>IF($C3996="","",VLOOKUP($C3996,Baux!$A:$K,8,FALSE))</f>
        <v/>
      </c>
      <c r="G3996" s="12" t="str">
        <f>IF(OR($A3996="",$F3996=""),"",DATE(YEAR($A3996),MONTH($A3996),$F3996))</f>
        <v/>
      </c>
      <c r="H3996" s="13" t="str">
        <f>IF($C3996="","",VLOOKUP($C3996,Baux!$A:$K,6,FALSE))</f>
        <v/>
      </c>
      <c r="I3996" s="13" t="str">
        <f>IF($C3996="","",VLOOKUP($C3996,Baux!$A:$K,7,FALSE))</f>
        <v/>
      </c>
      <c r="J3996" s="13" t="str">
        <f>IF($C3996="","",$H3996+$I3996)</f>
        <v/>
      </c>
      <c r="K3996" s="13" t="str">
        <f>IF($C3996="","",SUMIFS(Banque_Transactions!$E:$E,Banque_Transactions!$G:$G,$C3996&amp;"-"&amp;$B3996))</f>
        <v/>
      </c>
      <c r="L3996" s="13" t="str">
        <f>IF($C3996="","",$J3996-$K3996)</f>
        <v/>
      </c>
      <c r="M3996" t="str">
        <f>IF($C3996="","",IF($L3996&lt;=0,"Payé",IF($K3996=0,"Impayé","Partiel")))</f>
        <v/>
      </c>
    </row>
    <row r="3997" spans="1:13" ht="15">
      <c r="A3997" s="17"/>
      <c r="B3997" t="str">
        <f>IF($A3997="","",YEAR($A3997)*100+MONTH($A3997))</f>
        <v/>
      </c>
      <c r="D3997" t="str">
        <f>IF($C3997="","",VLOOKUP($C3997,Baux!$A:$K,2,FALSE))</f>
        <v/>
      </c>
      <c r="E3997" t="str">
        <f>IF($C3997="","",VLOOKUP(VLOOKUP($C3997,Baux!$A:$K,3,FALSE),Locataires!$A:$I,2,FALSE))</f>
        <v/>
      </c>
      <c r="F3997" t="str">
        <f>IF($C3997="","",VLOOKUP($C3997,Baux!$A:$K,8,FALSE))</f>
        <v/>
      </c>
      <c r="G3997" s="12" t="str">
        <f>IF(OR($A3997="",$F3997=""),"",DATE(YEAR($A3997),MONTH($A3997),$F3997))</f>
        <v/>
      </c>
      <c r="H3997" s="13" t="str">
        <f>IF($C3997="","",VLOOKUP($C3997,Baux!$A:$K,6,FALSE))</f>
        <v/>
      </c>
      <c r="I3997" s="13" t="str">
        <f>IF($C3997="","",VLOOKUP($C3997,Baux!$A:$K,7,FALSE))</f>
        <v/>
      </c>
      <c r="J3997" s="13" t="str">
        <f>IF($C3997="","",$H3997+$I3997)</f>
        <v/>
      </c>
      <c r="K3997" s="13" t="str">
        <f>IF($C3997="","",SUMIFS(Banque_Transactions!$E:$E,Banque_Transactions!$G:$G,$C3997&amp;"-"&amp;$B3997))</f>
        <v/>
      </c>
      <c r="L3997" s="13" t="str">
        <f>IF($C3997="","",$J3997-$K3997)</f>
        <v/>
      </c>
      <c r="M3997" t="str">
        <f>IF($C3997="","",IF($L3997&lt;=0,"Payé",IF($K3997=0,"Impayé","Partiel")))</f>
        <v/>
      </c>
    </row>
    <row r="3998" spans="1:13" ht="15">
      <c r="A3998" s="17"/>
      <c r="B3998" t="str">
        <f>IF($A3998="","",YEAR($A3998)*100+MONTH($A3998))</f>
        <v/>
      </c>
      <c r="D3998" t="str">
        <f>IF($C3998="","",VLOOKUP($C3998,Baux!$A:$K,2,FALSE))</f>
        <v/>
      </c>
      <c r="E3998" t="str">
        <f>IF($C3998="","",VLOOKUP(VLOOKUP($C3998,Baux!$A:$K,3,FALSE),Locataires!$A:$I,2,FALSE))</f>
        <v/>
      </c>
      <c r="F3998" t="str">
        <f>IF($C3998="","",VLOOKUP($C3998,Baux!$A:$K,8,FALSE))</f>
        <v/>
      </c>
      <c r="G3998" s="12" t="str">
        <f>IF(OR($A3998="",$F3998=""),"",DATE(YEAR($A3998),MONTH($A3998),$F3998))</f>
        <v/>
      </c>
      <c r="H3998" s="13" t="str">
        <f>IF($C3998="","",VLOOKUP($C3998,Baux!$A:$K,6,FALSE))</f>
        <v/>
      </c>
      <c r="I3998" s="13" t="str">
        <f>IF($C3998="","",VLOOKUP($C3998,Baux!$A:$K,7,FALSE))</f>
        <v/>
      </c>
      <c r="J3998" s="13" t="str">
        <f>IF($C3998="","",$H3998+$I3998)</f>
        <v/>
      </c>
      <c r="K3998" s="13" t="str">
        <f>IF($C3998="","",SUMIFS(Banque_Transactions!$E:$E,Banque_Transactions!$G:$G,$C3998&amp;"-"&amp;$B3998))</f>
        <v/>
      </c>
      <c r="L3998" s="13" t="str">
        <f>IF($C3998="","",$J3998-$K3998)</f>
        <v/>
      </c>
      <c r="M3998" t="str">
        <f>IF($C3998="","",IF($L3998&lt;=0,"Payé",IF($K3998=0,"Impayé","Partiel")))</f>
        <v/>
      </c>
    </row>
    <row r="3999" spans="1:13" ht="15">
      <c r="A3999" s="17"/>
      <c r="B3999" t="str">
        <f>IF($A3999="","",YEAR($A3999)*100+MONTH($A3999))</f>
        <v/>
      </c>
      <c r="D3999" t="str">
        <f>IF($C3999="","",VLOOKUP($C3999,Baux!$A:$K,2,FALSE))</f>
        <v/>
      </c>
      <c r="E3999" t="str">
        <f>IF($C3999="","",VLOOKUP(VLOOKUP($C3999,Baux!$A:$K,3,FALSE),Locataires!$A:$I,2,FALSE))</f>
        <v/>
      </c>
      <c r="F3999" t="str">
        <f>IF($C3999="","",VLOOKUP($C3999,Baux!$A:$K,8,FALSE))</f>
        <v/>
      </c>
      <c r="G3999" s="12" t="str">
        <f>IF(OR($A3999="",$F3999=""),"",DATE(YEAR($A3999),MONTH($A3999),$F3999))</f>
        <v/>
      </c>
      <c r="H3999" s="13" t="str">
        <f>IF($C3999="","",VLOOKUP($C3999,Baux!$A:$K,6,FALSE))</f>
        <v/>
      </c>
      <c r="I3999" s="13" t="str">
        <f>IF($C3999="","",VLOOKUP($C3999,Baux!$A:$K,7,FALSE))</f>
        <v/>
      </c>
      <c r="J3999" s="13" t="str">
        <f>IF($C3999="","",$H3999+$I3999)</f>
        <v/>
      </c>
      <c r="K3999" s="13" t="str">
        <f>IF($C3999="","",SUMIFS(Banque_Transactions!$E:$E,Banque_Transactions!$G:$G,$C3999&amp;"-"&amp;$B3999))</f>
        <v/>
      </c>
      <c r="L3999" s="13" t="str">
        <f>IF($C3999="","",$J3999-$K3999)</f>
        <v/>
      </c>
      <c r="M3999" t="str">
        <f>IF($C3999="","",IF($L3999&lt;=0,"Payé",IF($K3999=0,"Impayé","Partiel")))</f>
        <v/>
      </c>
    </row>
    <row r="4000" spans="1:13" ht="15">
      <c r="A4000" s="17"/>
      <c r="B4000" t="str">
        <f>IF($A4000="","",YEAR($A4000)*100+MONTH($A4000))</f>
        <v/>
      </c>
      <c r="D4000" t="str">
        <f>IF($C4000="","",VLOOKUP($C4000,Baux!$A:$K,2,FALSE))</f>
        <v/>
      </c>
      <c r="E4000" t="str">
        <f>IF($C4000="","",VLOOKUP(VLOOKUP($C4000,Baux!$A:$K,3,FALSE),Locataires!$A:$I,2,FALSE))</f>
        <v/>
      </c>
      <c r="F4000" t="str">
        <f>IF($C4000="","",VLOOKUP($C4000,Baux!$A:$K,8,FALSE))</f>
        <v/>
      </c>
      <c r="G4000" s="12" t="str">
        <f>IF(OR($A4000="",$F4000=""),"",DATE(YEAR($A4000),MONTH($A4000),$F4000))</f>
        <v/>
      </c>
      <c r="H4000" s="13" t="str">
        <f>IF($C4000="","",VLOOKUP($C4000,Baux!$A:$K,6,FALSE))</f>
        <v/>
      </c>
      <c r="I4000" s="13" t="str">
        <f>IF($C4000="","",VLOOKUP($C4000,Baux!$A:$K,7,FALSE))</f>
        <v/>
      </c>
      <c r="J4000" s="13" t="str">
        <f>IF($C4000="","",$H4000+$I4000)</f>
        <v/>
      </c>
      <c r="K4000" s="13" t="str">
        <f>IF($C4000="","",SUMIFS(Banque_Transactions!$E:$E,Banque_Transactions!$G:$G,$C4000&amp;"-"&amp;$B4000))</f>
        <v/>
      </c>
      <c r="L4000" s="13" t="str">
        <f>IF($C4000="","",$J4000-$K4000)</f>
        <v/>
      </c>
      <c r="M4000" t="str">
        <f>IF($C4000="","",IF($L4000&lt;=0,"Payé",IF($K4000=0,"Impayé","Partiel")))</f>
        <v/>
      </c>
    </row>
    <row r="4001" spans="1:13" ht="15">
      <c r="A4001" s="17"/>
      <c r="B4001" t="str">
        <f>IF($A4001="","",YEAR($A4001)*100+MONTH($A4001))</f>
        <v/>
      </c>
      <c r="D4001" t="str">
        <f>IF($C4001="","",VLOOKUP($C4001,Baux!$A:$K,2,FALSE))</f>
        <v/>
      </c>
      <c r="E4001" t="str">
        <f>IF($C4001="","",VLOOKUP(VLOOKUP($C4001,Baux!$A:$K,3,FALSE),Locataires!$A:$I,2,FALSE))</f>
        <v/>
      </c>
      <c r="F4001" t="str">
        <f>IF($C4001="","",VLOOKUP($C4001,Baux!$A:$K,8,FALSE))</f>
        <v/>
      </c>
      <c r="G4001" s="12" t="str">
        <f>IF(OR($A4001="",$F4001=""),"",DATE(YEAR($A4001),MONTH($A4001),$F4001))</f>
        <v/>
      </c>
      <c r="H4001" s="13" t="str">
        <f>IF($C4001="","",VLOOKUP($C4001,Baux!$A:$K,6,FALSE))</f>
        <v/>
      </c>
      <c r="I4001" s="13" t="str">
        <f>IF($C4001="","",VLOOKUP($C4001,Baux!$A:$K,7,FALSE))</f>
        <v/>
      </c>
      <c r="J4001" s="13" t="str">
        <f>IF($C4001="","",$H4001+$I4001)</f>
        <v/>
      </c>
      <c r="K4001" s="13" t="str">
        <f>IF($C4001="","",SUMIFS(Banque_Transactions!$E:$E,Banque_Transactions!$G:$G,$C4001&amp;"-"&amp;$B4001))</f>
        <v/>
      </c>
      <c r="L4001" s="13" t="str">
        <f>IF($C4001="","",$J4001-$K4001)</f>
        <v/>
      </c>
      <c r="M4001" t="str">
        <f>IF($C4001="","",IF($L4001&lt;=0,"Payé",IF($K4001=0,"Impayé","Partiel")))</f>
        <v/>
      </c>
    </row>
    <row r="4002" spans="1:13" ht="15">
      <c r="A4002" s="17"/>
      <c r="B4002" t="str">
        <f>IF($A4002="","",YEAR($A4002)*100+MONTH($A4002))</f>
        <v/>
      </c>
      <c r="D4002" t="str">
        <f>IF($C4002="","",VLOOKUP($C4002,Baux!$A:$K,2,FALSE))</f>
        <v/>
      </c>
      <c r="E4002" t="str">
        <f>IF($C4002="","",VLOOKUP(VLOOKUP($C4002,Baux!$A:$K,3,FALSE),Locataires!$A:$I,2,FALSE))</f>
        <v/>
      </c>
      <c r="F4002" t="str">
        <f>IF($C4002="","",VLOOKUP($C4002,Baux!$A:$K,8,FALSE))</f>
        <v/>
      </c>
      <c r="G4002" s="12" t="str">
        <f>IF(OR($A4002="",$F4002=""),"",DATE(YEAR($A4002),MONTH($A4002),$F4002))</f>
        <v/>
      </c>
      <c r="H4002" s="13" t="str">
        <f>IF($C4002="","",VLOOKUP($C4002,Baux!$A:$K,6,FALSE))</f>
        <v/>
      </c>
      <c r="I4002" s="13" t="str">
        <f>IF($C4002="","",VLOOKUP($C4002,Baux!$A:$K,7,FALSE))</f>
        <v/>
      </c>
      <c r="J4002" s="13" t="str">
        <f>IF($C4002="","",$H4002+$I4002)</f>
        <v/>
      </c>
      <c r="K4002" s="13" t="str">
        <f>IF($C4002="","",SUMIFS(Banque_Transactions!$E:$E,Banque_Transactions!$G:$G,$C4002&amp;"-"&amp;$B4002))</f>
        <v/>
      </c>
      <c r="L4002" s="13" t="str">
        <f>IF($C4002="","",$J4002-$K4002)</f>
        <v/>
      </c>
      <c r="M4002" t="str">
        <f>IF($C4002="","",IF($L4002&lt;=0,"Payé",IF($K4002=0,"Impayé","Partiel")))</f>
        <v/>
      </c>
    </row>
    <row r="4003" spans="1:13" ht="15">
      <c r="A4003" s="17"/>
      <c r="B4003" t="str">
        <f>IF($A4003="","",YEAR($A4003)*100+MONTH($A4003))</f>
        <v/>
      </c>
      <c r="D4003" t="str">
        <f>IF($C4003="","",VLOOKUP($C4003,Baux!$A:$K,2,FALSE))</f>
        <v/>
      </c>
      <c r="E4003" t="str">
        <f>IF($C4003="","",VLOOKUP(VLOOKUP($C4003,Baux!$A:$K,3,FALSE),Locataires!$A:$I,2,FALSE))</f>
        <v/>
      </c>
      <c r="F4003" t="str">
        <f>IF($C4003="","",VLOOKUP($C4003,Baux!$A:$K,8,FALSE))</f>
        <v/>
      </c>
      <c r="G4003" s="12" t="str">
        <f>IF(OR($A4003="",$F4003=""),"",DATE(YEAR($A4003),MONTH($A4003),$F4003))</f>
        <v/>
      </c>
      <c r="H4003" s="13" t="str">
        <f>IF($C4003="","",VLOOKUP($C4003,Baux!$A:$K,6,FALSE))</f>
        <v/>
      </c>
      <c r="I4003" s="13" t="str">
        <f>IF($C4003="","",VLOOKUP($C4003,Baux!$A:$K,7,FALSE))</f>
        <v/>
      </c>
      <c r="J4003" s="13" t="str">
        <f>IF($C4003="","",$H4003+$I4003)</f>
        <v/>
      </c>
      <c r="K4003" s="13" t="str">
        <f>IF($C4003="","",SUMIFS(Banque_Transactions!$E:$E,Banque_Transactions!$G:$G,$C4003&amp;"-"&amp;$B4003))</f>
        <v/>
      </c>
      <c r="L4003" s="13" t="str">
        <f>IF($C4003="","",$J4003-$K4003)</f>
        <v/>
      </c>
      <c r="M4003" t="str">
        <f>IF($C4003="","",IF($L4003&lt;=0,"Payé",IF($K4003=0,"Impayé","Partiel")))</f>
        <v/>
      </c>
    </row>
    <row r="4004" spans="1:13" ht="15">
      <c r="A4004" s="17"/>
      <c r="B4004" t="str">
        <f>IF($A4004="","",YEAR($A4004)*100+MONTH($A4004))</f>
        <v/>
      </c>
      <c r="D4004" t="str">
        <f>IF($C4004="","",VLOOKUP($C4004,Baux!$A:$K,2,FALSE))</f>
        <v/>
      </c>
      <c r="E4004" t="str">
        <f>IF($C4004="","",VLOOKUP(VLOOKUP($C4004,Baux!$A:$K,3,FALSE),Locataires!$A:$I,2,FALSE))</f>
        <v/>
      </c>
      <c r="F4004" t="str">
        <f>IF($C4004="","",VLOOKUP($C4004,Baux!$A:$K,8,FALSE))</f>
        <v/>
      </c>
      <c r="G4004" s="12" t="str">
        <f>IF(OR($A4004="",$F4004=""),"",DATE(YEAR($A4004),MONTH($A4004),$F4004))</f>
        <v/>
      </c>
      <c r="H4004" s="13" t="str">
        <f>IF($C4004="","",VLOOKUP($C4004,Baux!$A:$K,6,FALSE))</f>
        <v/>
      </c>
      <c r="I4004" s="13" t="str">
        <f>IF($C4004="","",VLOOKUP($C4004,Baux!$A:$K,7,FALSE))</f>
        <v/>
      </c>
      <c r="J4004" s="13" t="str">
        <f>IF($C4004="","",$H4004+$I4004)</f>
        <v/>
      </c>
      <c r="K4004" s="13" t="str">
        <f>IF($C4004="","",SUMIFS(Banque_Transactions!$E:$E,Banque_Transactions!$G:$G,$C4004&amp;"-"&amp;$B4004))</f>
        <v/>
      </c>
      <c r="L4004" s="13" t="str">
        <f>IF($C4004="","",$J4004-$K4004)</f>
        <v/>
      </c>
      <c r="M4004" t="str">
        <f>IF($C4004="","",IF($L4004&lt;=0,"Payé",IF($K4004=0,"Impayé","Partiel")))</f>
        <v/>
      </c>
    </row>
    <row r="4005" spans="1:13" ht="15">
      <c r="A4005" s="17"/>
      <c r="B4005" t="str">
        <f>IF($A4005="","",YEAR($A4005)*100+MONTH($A4005))</f>
        <v/>
      </c>
      <c r="D4005" t="str">
        <f>IF($C4005="","",VLOOKUP($C4005,Baux!$A:$K,2,FALSE))</f>
        <v/>
      </c>
      <c r="E4005" t="str">
        <f>IF($C4005="","",VLOOKUP(VLOOKUP($C4005,Baux!$A:$K,3,FALSE),Locataires!$A:$I,2,FALSE))</f>
        <v/>
      </c>
      <c r="F4005" t="str">
        <f>IF($C4005="","",VLOOKUP($C4005,Baux!$A:$K,8,FALSE))</f>
        <v/>
      </c>
      <c r="G4005" s="12" t="str">
        <f>IF(OR($A4005="",$F4005=""),"",DATE(YEAR($A4005),MONTH($A4005),$F4005))</f>
        <v/>
      </c>
      <c r="H4005" s="13" t="str">
        <f>IF($C4005="","",VLOOKUP($C4005,Baux!$A:$K,6,FALSE))</f>
        <v/>
      </c>
      <c r="I4005" s="13" t="str">
        <f>IF($C4005="","",VLOOKUP($C4005,Baux!$A:$K,7,FALSE))</f>
        <v/>
      </c>
      <c r="J4005" s="13" t="str">
        <f>IF($C4005="","",$H4005+$I4005)</f>
        <v/>
      </c>
      <c r="K4005" s="13" t="str">
        <f>IF($C4005="","",SUMIFS(Banque_Transactions!$E:$E,Banque_Transactions!$G:$G,$C4005&amp;"-"&amp;$B4005))</f>
        <v/>
      </c>
      <c r="L4005" s="13" t="str">
        <f>IF($C4005="","",$J4005-$K4005)</f>
        <v/>
      </c>
      <c r="M4005" t="str">
        <f>IF($C4005="","",IF($L4005&lt;=0,"Payé",IF($K4005=0,"Impayé","Partiel")))</f>
        <v/>
      </c>
    </row>
    <row r="4006" spans="1:13" ht="15">
      <c r="A4006" s="17"/>
      <c r="B4006" t="str">
        <f>IF($A4006="","",YEAR($A4006)*100+MONTH($A4006))</f>
        <v/>
      </c>
      <c r="D4006" t="str">
        <f>IF($C4006="","",VLOOKUP($C4006,Baux!$A:$K,2,FALSE))</f>
        <v/>
      </c>
      <c r="E4006" t="str">
        <f>IF($C4006="","",VLOOKUP(VLOOKUP($C4006,Baux!$A:$K,3,FALSE),Locataires!$A:$I,2,FALSE))</f>
        <v/>
      </c>
      <c r="F4006" t="str">
        <f>IF($C4006="","",VLOOKUP($C4006,Baux!$A:$K,8,FALSE))</f>
        <v/>
      </c>
      <c r="G4006" s="12" t="str">
        <f>IF(OR($A4006="",$F4006=""),"",DATE(YEAR($A4006),MONTH($A4006),$F4006))</f>
        <v/>
      </c>
      <c r="H4006" s="13" t="str">
        <f>IF($C4006="","",VLOOKUP($C4006,Baux!$A:$K,6,FALSE))</f>
        <v/>
      </c>
      <c r="I4006" s="13" t="str">
        <f>IF($C4006="","",VLOOKUP($C4006,Baux!$A:$K,7,FALSE))</f>
        <v/>
      </c>
      <c r="J4006" s="13" t="str">
        <f>IF($C4006="","",$H4006+$I4006)</f>
        <v/>
      </c>
      <c r="K4006" s="13" t="str">
        <f>IF($C4006="","",SUMIFS(Banque_Transactions!$E:$E,Banque_Transactions!$G:$G,$C4006&amp;"-"&amp;$B4006))</f>
        <v/>
      </c>
      <c r="L4006" s="13" t="str">
        <f>IF($C4006="","",$J4006-$K4006)</f>
        <v/>
      </c>
      <c r="M4006" t="str">
        <f>IF($C4006="","",IF($L4006&lt;=0,"Payé",IF($K4006=0,"Impayé","Partiel")))</f>
        <v/>
      </c>
    </row>
    <row r="4007" spans="1:13" ht="15">
      <c r="A4007" s="17"/>
      <c r="B4007" t="str">
        <f>IF($A4007="","",YEAR($A4007)*100+MONTH($A4007))</f>
        <v/>
      </c>
      <c r="D4007" t="str">
        <f>IF($C4007="","",VLOOKUP($C4007,Baux!$A:$K,2,FALSE))</f>
        <v/>
      </c>
      <c r="E4007" t="str">
        <f>IF($C4007="","",VLOOKUP(VLOOKUP($C4007,Baux!$A:$K,3,FALSE),Locataires!$A:$I,2,FALSE))</f>
        <v/>
      </c>
      <c r="F4007" t="str">
        <f>IF($C4007="","",VLOOKUP($C4007,Baux!$A:$K,8,FALSE))</f>
        <v/>
      </c>
      <c r="G4007" s="12" t="str">
        <f>IF(OR($A4007="",$F4007=""),"",DATE(YEAR($A4007),MONTH($A4007),$F4007))</f>
        <v/>
      </c>
      <c r="H4007" s="13" t="str">
        <f>IF($C4007="","",VLOOKUP($C4007,Baux!$A:$K,6,FALSE))</f>
        <v/>
      </c>
      <c r="I4007" s="13" t="str">
        <f>IF($C4007="","",VLOOKUP($C4007,Baux!$A:$K,7,FALSE))</f>
        <v/>
      </c>
      <c r="J4007" s="13" t="str">
        <f>IF($C4007="","",$H4007+$I4007)</f>
        <v/>
      </c>
      <c r="K4007" s="13" t="str">
        <f>IF($C4007="","",SUMIFS(Banque_Transactions!$E:$E,Banque_Transactions!$G:$G,$C4007&amp;"-"&amp;$B4007))</f>
        <v/>
      </c>
      <c r="L4007" s="13" t="str">
        <f>IF($C4007="","",$J4007-$K4007)</f>
        <v/>
      </c>
      <c r="M4007" t="str">
        <f>IF($C4007="","",IF($L4007&lt;=0,"Payé",IF($K4007=0,"Impayé","Partiel")))</f>
        <v/>
      </c>
    </row>
    <row r="4008" spans="1:13" ht="15">
      <c r="A4008" s="17"/>
      <c r="B4008" t="str">
        <f>IF($A4008="","",YEAR($A4008)*100+MONTH($A4008))</f>
        <v/>
      </c>
      <c r="D4008" t="str">
        <f>IF($C4008="","",VLOOKUP($C4008,Baux!$A:$K,2,FALSE))</f>
        <v/>
      </c>
      <c r="E4008" t="str">
        <f>IF($C4008="","",VLOOKUP(VLOOKUP($C4008,Baux!$A:$K,3,FALSE),Locataires!$A:$I,2,FALSE))</f>
        <v/>
      </c>
      <c r="F4008" t="str">
        <f>IF($C4008="","",VLOOKUP($C4008,Baux!$A:$K,8,FALSE))</f>
        <v/>
      </c>
      <c r="G4008" s="12" t="str">
        <f>IF(OR($A4008="",$F4008=""),"",DATE(YEAR($A4008),MONTH($A4008),$F4008))</f>
        <v/>
      </c>
      <c r="H4008" s="13" t="str">
        <f>IF($C4008="","",VLOOKUP($C4008,Baux!$A:$K,6,FALSE))</f>
        <v/>
      </c>
      <c r="I4008" s="13" t="str">
        <f>IF($C4008="","",VLOOKUP($C4008,Baux!$A:$K,7,FALSE))</f>
        <v/>
      </c>
      <c r="J4008" s="13" t="str">
        <f>IF($C4008="","",$H4008+$I4008)</f>
        <v/>
      </c>
      <c r="K4008" s="13" t="str">
        <f>IF($C4008="","",SUMIFS(Banque_Transactions!$E:$E,Banque_Transactions!$G:$G,$C4008&amp;"-"&amp;$B4008))</f>
        <v/>
      </c>
      <c r="L4008" s="13" t="str">
        <f>IF($C4008="","",$J4008-$K4008)</f>
        <v/>
      </c>
      <c r="M4008" t="str">
        <f>IF($C4008="","",IF($L4008&lt;=0,"Payé",IF($K4008=0,"Impayé","Partiel")))</f>
        <v/>
      </c>
    </row>
    <row r="4009" spans="1:13" ht="15">
      <c r="A4009" s="17"/>
      <c r="B4009" t="str">
        <f>IF($A4009="","",YEAR($A4009)*100+MONTH($A4009))</f>
        <v/>
      </c>
      <c r="D4009" t="str">
        <f>IF($C4009="","",VLOOKUP($C4009,Baux!$A:$K,2,FALSE))</f>
        <v/>
      </c>
      <c r="E4009" t="str">
        <f>IF($C4009="","",VLOOKUP(VLOOKUP($C4009,Baux!$A:$K,3,FALSE),Locataires!$A:$I,2,FALSE))</f>
        <v/>
      </c>
      <c r="F4009" t="str">
        <f>IF($C4009="","",VLOOKUP($C4009,Baux!$A:$K,8,FALSE))</f>
        <v/>
      </c>
      <c r="G4009" s="12" t="str">
        <f>IF(OR($A4009="",$F4009=""),"",DATE(YEAR($A4009),MONTH($A4009),$F4009))</f>
        <v/>
      </c>
      <c r="H4009" s="13" t="str">
        <f>IF($C4009="","",VLOOKUP($C4009,Baux!$A:$K,6,FALSE))</f>
        <v/>
      </c>
      <c r="I4009" s="13" t="str">
        <f>IF($C4009="","",VLOOKUP($C4009,Baux!$A:$K,7,FALSE))</f>
        <v/>
      </c>
      <c r="J4009" s="13" t="str">
        <f>IF($C4009="","",$H4009+$I4009)</f>
        <v/>
      </c>
      <c r="K4009" s="13" t="str">
        <f>IF($C4009="","",SUMIFS(Banque_Transactions!$E:$E,Banque_Transactions!$G:$G,$C4009&amp;"-"&amp;$B4009))</f>
        <v/>
      </c>
      <c r="L4009" s="13" t="str">
        <f>IF($C4009="","",$J4009-$K4009)</f>
        <v/>
      </c>
      <c r="M4009" t="str">
        <f>IF($C4009="","",IF($L4009&lt;=0,"Payé",IF($K4009=0,"Impayé","Partiel")))</f>
        <v/>
      </c>
    </row>
    <row r="4010" spans="1:13" ht="15">
      <c r="A4010" s="17"/>
      <c r="B4010" t="str">
        <f>IF($A4010="","",YEAR($A4010)*100+MONTH($A4010))</f>
        <v/>
      </c>
      <c r="D4010" t="str">
        <f>IF($C4010="","",VLOOKUP($C4010,Baux!$A:$K,2,FALSE))</f>
        <v/>
      </c>
      <c r="E4010" t="str">
        <f>IF($C4010="","",VLOOKUP(VLOOKUP($C4010,Baux!$A:$K,3,FALSE),Locataires!$A:$I,2,FALSE))</f>
        <v/>
      </c>
      <c r="F4010" t="str">
        <f>IF($C4010="","",VLOOKUP($C4010,Baux!$A:$K,8,FALSE))</f>
        <v/>
      </c>
      <c r="G4010" s="12" t="str">
        <f>IF(OR($A4010="",$F4010=""),"",DATE(YEAR($A4010),MONTH($A4010),$F4010))</f>
        <v/>
      </c>
      <c r="H4010" s="13" t="str">
        <f>IF($C4010="","",VLOOKUP($C4010,Baux!$A:$K,6,FALSE))</f>
        <v/>
      </c>
      <c r="I4010" s="13" t="str">
        <f>IF($C4010="","",VLOOKUP($C4010,Baux!$A:$K,7,FALSE))</f>
        <v/>
      </c>
      <c r="J4010" s="13" t="str">
        <f>IF($C4010="","",$H4010+$I4010)</f>
        <v/>
      </c>
      <c r="K4010" s="13" t="str">
        <f>IF($C4010="","",SUMIFS(Banque_Transactions!$E:$E,Banque_Transactions!$G:$G,$C4010&amp;"-"&amp;$B4010))</f>
        <v/>
      </c>
      <c r="L4010" s="13" t="str">
        <f>IF($C4010="","",$J4010-$K4010)</f>
        <v/>
      </c>
      <c r="M4010" t="str">
        <f>IF($C4010="","",IF($L4010&lt;=0,"Payé",IF($K4010=0,"Impayé","Partiel")))</f>
        <v/>
      </c>
    </row>
    <row r="4011" spans="1:13" ht="15">
      <c r="A4011" s="17"/>
      <c r="B4011" t="str">
        <f>IF($A4011="","",YEAR($A4011)*100+MONTH($A4011))</f>
        <v/>
      </c>
      <c r="D4011" t="str">
        <f>IF($C4011="","",VLOOKUP($C4011,Baux!$A:$K,2,FALSE))</f>
        <v/>
      </c>
      <c r="E4011" t="str">
        <f>IF($C4011="","",VLOOKUP(VLOOKUP($C4011,Baux!$A:$K,3,FALSE),Locataires!$A:$I,2,FALSE))</f>
        <v/>
      </c>
      <c r="F4011" t="str">
        <f>IF($C4011="","",VLOOKUP($C4011,Baux!$A:$K,8,FALSE))</f>
        <v/>
      </c>
      <c r="G4011" s="12" t="str">
        <f>IF(OR($A4011="",$F4011=""),"",DATE(YEAR($A4011),MONTH($A4011),$F4011))</f>
        <v/>
      </c>
      <c r="H4011" s="13" t="str">
        <f>IF($C4011="","",VLOOKUP($C4011,Baux!$A:$K,6,FALSE))</f>
        <v/>
      </c>
      <c r="I4011" s="13" t="str">
        <f>IF($C4011="","",VLOOKUP($C4011,Baux!$A:$K,7,FALSE))</f>
        <v/>
      </c>
      <c r="J4011" s="13" t="str">
        <f>IF($C4011="","",$H4011+$I4011)</f>
        <v/>
      </c>
      <c r="K4011" s="13" t="str">
        <f>IF($C4011="","",SUMIFS(Banque_Transactions!$E:$E,Banque_Transactions!$G:$G,$C4011&amp;"-"&amp;$B4011))</f>
        <v/>
      </c>
      <c r="L4011" s="13" t="str">
        <f>IF($C4011="","",$J4011-$K4011)</f>
        <v/>
      </c>
      <c r="M4011" t="str">
        <f>IF($C4011="","",IF($L4011&lt;=0,"Payé",IF($K4011=0,"Impayé","Partiel")))</f>
        <v/>
      </c>
    </row>
    <row r="4012" spans="1:13" ht="15">
      <c r="A4012" s="17"/>
      <c r="B4012" t="str">
        <f>IF($A4012="","",YEAR($A4012)*100+MONTH($A4012))</f>
        <v/>
      </c>
      <c r="D4012" t="str">
        <f>IF($C4012="","",VLOOKUP($C4012,Baux!$A:$K,2,FALSE))</f>
        <v/>
      </c>
      <c r="E4012" t="str">
        <f>IF($C4012="","",VLOOKUP(VLOOKUP($C4012,Baux!$A:$K,3,FALSE),Locataires!$A:$I,2,FALSE))</f>
        <v/>
      </c>
      <c r="F4012" t="str">
        <f>IF($C4012="","",VLOOKUP($C4012,Baux!$A:$K,8,FALSE))</f>
        <v/>
      </c>
      <c r="G4012" s="12" t="str">
        <f>IF(OR($A4012="",$F4012=""),"",DATE(YEAR($A4012),MONTH($A4012),$F4012))</f>
        <v/>
      </c>
      <c r="H4012" s="13" t="str">
        <f>IF($C4012="","",VLOOKUP($C4012,Baux!$A:$K,6,FALSE))</f>
        <v/>
      </c>
      <c r="I4012" s="13" t="str">
        <f>IF($C4012="","",VLOOKUP($C4012,Baux!$A:$K,7,FALSE))</f>
        <v/>
      </c>
      <c r="J4012" s="13" t="str">
        <f>IF($C4012="","",$H4012+$I4012)</f>
        <v/>
      </c>
      <c r="K4012" s="13" t="str">
        <f>IF($C4012="","",SUMIFS(Banque_Transactions!$E:$E,Banque_Transactions!$G:$G,$C4012&amp;"-"&amp;$B4012))</f>
        <v/>
      </c>
      <c r="L4012" s="13" t="str">
        <f>IF($C4012="","",$J4012-$K4012)</f>
        <v/>
      </c>
      <c r="M4012" t="str">
        <f>IF($C4012="","",IF($L4012&lt;=0,"Payé",IF($K4012=0,"Impayé","Partiel")))</f>
        <v/>
      </c>
    </row>
    <row r="4013" spans="1:13" ht="15">
      <c r="A4013" s="17"/>
      <c r="B4013" t="str">
        <f>IF($A4013="","",YEAR($A4013)*100+MONTH($A4013))</f>
        <v/>
      </c>
      <c r="D4013" t="str">
        <f>IF($C4013="","",VLOOKUP($C4013,Baux!$A:$K,2,FALSE))</f>
        <v/>
      </c>
      <c r="E4013" t="str">
        <f>IF($C4013="","",VLOOKUP(VLOOKUP($C4013,Baux!$A:$K,3,FALSE),Locataires!$A:$I,2,FALSE))</f>
        <v/>
      </c>
      <c r="F4013" t="str">
        <f>IF($C4013="","",VLOOKUP($C4013,Baux!$A:$K,8,FALSE))</f>
        <v/>
      </c>
      <c r="G4013" s="12" t="str">
        <f>IF(OR($A4013="",$F4013=""),"",DATE(YEAR($A4013),MONTH($A4013),$F4013))</f>
        <v/>
      </c>
      <c r="H4013" s="13" t="str">
        <f>IF($C4013="","",VLOOKUP($C4013,Baux!$A:$K,6,FALSE))</f>
        <v/>
      </c>
      <c r="I4013" s="13" t="str">
        <f>IF($C4013="","",VLOOKUP($C4013,Baux!$A:$K,7,FALSE))</f>
        <v/>
      </c>
      <c r="J4013" s="13" t="str">
        <f>IF($C4013="","",$H4013+$I4013)</f>
        <v/>
      </c>
      <c r="K4013" s="13" t="str">
        <f>IF($C4013="","",SUMIFS(Banque_Transactions!$E:$E,Banque_Transactions!$G:$G,$C4013&amp;"-"&amp;$B4013))</f>
        <v/>
      </c>
      <c r="L4013" s="13" t="str">
        <f>IF($C4013="","",$J4013-$K4013)</f>
        <v/>
      </c>
      <c r="M4013" t="str">
        <f>IF($C4013="","",IF($L4013&lt;=0,"Payé",IF($K4013=0,"Impayé","Partiel")))</f>
        <v/>
      </c>
    </row>
    <row r="4014" spans="1:13" ht="15">
      <c r="A4014" s="17"/>
      <c r="B4014" t="str">
        <f>IF($A4014="","",YEAR($A4014)*100+MONTH($A4014))</f>
        <v/>
      </c>
      <c r="D4014" t="str">
        <f>IF($C4014="","",VLOOKUP($C4014,Baux!$A:$K,2,FALSE))</f>
        <v/>
      </c>
      <c r="E4014" t="str">
        <f>IF($C4014="","",VLOOKUP(VLOOKUP($C4014,Baux!$A:$K,3,FALSE),Locataires!$A:$I,2,FALSE))</f>
        <v/>
      </c>
      <c r="F4014" t="str">
        <f>IF($C4014="","",VLOOKUP($C4014,Baux!$A:$K,8,FALSE))</f>
        <v/>
      </c>
      <c r="G4014" s="12" t="str">
        <f>IF(OR($A4014="",$F4014=""),"",DATE(YEAR($A4014),MONTH($A4014),$F4014))</f>
        <v/>
      </c>
      <c r="H4014" s="13" t="str">
        <f>IF($C4014="","",VLOOKUP($C4014,Baux!$A:$K,6,FALSE))</f>
        <v/>
      </c>
      <c r="I4014" s="13" t="str">
        <f>IF($C4014="","",VLOOKUP($C4014,Baux!$A:$K,7,FALSE))</f>
        <v/>
      </c>
      <c r="J4014" s="13" t="str">
        <f>IF($C4014="","",$H4014+$I4014)</f>
        <v/>
      </c>
      <c r="K4014" s="13" t="str">
        <f>IF($C4014="","",SUMIFS(Banque_Transactions!$E:$E,Banque_Transactions!$G:$G,$C4014&amp;"-"&amp;$B4014))</f>
        <v/>
      </c>
      <c r="L4014" s="13" t="str">
        <f>IF($C4014="","",$J4014-$K4014)</f>
        <v/>
      </c>
      <c r="M4014" t="str">
        <f>IF($C4014="","",IF($L4014&lt;=0,"Payé",IF($K4014=0,"Impayé","Partiel")))</f>
        <v/>
      </c>
    </row>
    <row r="4015" spans="1:13" ht="15">
      <c r="A4015" s="17"/>
      <c r="B4015" t="str">
        <f>IF($A4015="","",YEAR($A4015)*100+MONTH($A4015))</f>
        <v/>
      </c>
      <c r="D4015" t="str">
        <f>IF($C4015="","",VLOOKUP($C4015,Baux!$A:$K,2,FALSE))</f>
        <v/>
      </c>
      <c r="E4015" t="str">
        <f>IF($C4015="","",VLOOKUP(VLOOKUP($C4015,Baux!$A:$K,3,FALSE),Locataires!$A:$I,2,FALSE))</f>
        <v/>
      </c>
      <c r="F4015" t="str">
        <f>IF($C4015="","",VLOOKUP($C4015,Baux!$A:$K,8,FALSE))</f>
        <v/>
      </c>
      <c r="G4015" s="12" t="str">
        <f>IF(OR($A4015="",$F4015=""),"",DATE(YEAR($A4015),MONTH($A4015),$F4015))</f>
        <v/>
      </c>
      <c r="H4015" s="13" t="str">
        <f>IF($C4015="","",VLOOKUP($C4015,Baux!$A:$K,6,FALSE))</f>
        <v/>
      </c>
      <c r="I4015" s="13" t="str">
        <f>IF($C4015="","",VLOOKUP($C4015,Baux!$A:$K,7,FALSE))</f>
        <v/>
      </c>
      <c r="J4015" s="13" t="str">
        <f>IF($C4015="","",$H4015+$I4015)</f>
        <v/>
      </c>
      <c r="K4015" s="13" t="str">
        <f>IF($C4015="","",SUMIFS(Banque_Transactions!$E:$E,Banque_Transactions!$G:$G,$C4015&amp;"-"&amp;$B4015))</f>
        <v/>
      </c>
      <c r="L4015" s="13" t="str">
        <f>IF($C4015="","",$J4015-$K4015)</f>
        <v/>
      </c>
      <c r="M4015" t="str">
        <f>IF($C4015="","",IF($L4015&lt;=0,"Payé",IF($K4015=0,"Impayé","Partiel")))</f>
        <v/>
      </c>
    </row>
    <row r="4016" spans="1:13" ht="15">
      <c r="A4016" s="17"/>
      <c r="B4016" t="str">
        <f>IF($A4016="","",YEAR($A4016)*100+MONTH($A4016))</f>
        <v/>
      </c>
      <c r="D4016" t="str">
        <f>IF($C4016="","",VLOOKUP($C4016,Baux!$A:$K,2,FALSE))</f>
        <v/>
      </c>
      <c r="E4016" t="str">
        <f>IF($C4016="","",VLOOKUP(VLOOKUP($C4016,Baux!$A:$K,3,FALSE),Locataires!$A:$I,2,FALSE))</f>
        <v/>
      </c>
      <c r="F4016" t="str">
        <f>IF($C4016="","",VLOOKUP($C4016,Baux!$A:$K,8,FALSE))</f>
        <v/>
      </c>
      <c r="G4016" s="12" t="str">
        <f>IF(OR($A4016="",$F4016=""),"",DATE(YEAR($A4016),MONTH($A4016),$F4016))</f>
        <v/>
      </c>
      <c r="H4016" s="13" t="str">
        <f>IF($C4016="","",VLOOKUP($C4016,Baux!$A:$K,6,FALSE))</f>
        <v/>
      </c>
      <c r="I4016" s="13" t="str">
        <f>IF($C4016="","",VLOOKUP($C4016,Baux!$A:$K,7,FALSE))</f>
        <v/>
      </c>
      <c r="J4016" s="13" t="str">
        <f>IF($C4016="","",$H4016+$I4016)</f>
        <v/>
      </c>
      <c r="K4016" s="13" t="str">
        <f>IF($C4016="","",SUMIFS(Banque_Transactions!$E:$E,Banque_Transactions!$G:$G,$C4016&amp;"-"&amp;$B4016))</f>
        <v/>
      </c>
      <c r="L4016" s="13" t="str">
        <f>IF($C4016="","",$J4016-$K4016)</f>
        <v/>
      </c>
      <c r="M4016" t="str">
        <f>IF($C4016="","",IF($L4016&lt;=0,"Payé",IF($K4016=0,"Impayé","Partiel")))</f>
        <v/>
      </c>
    </row>
    <row r="4017" spans="1:13" ht="15">
      <c r="A4017" s="17"/>
      <c r="B4017" t="str">
        <f>IF($A4017="","",YEAR($A4017)*100+MONTH($A4017))</f>
        <v/>
      </c>
      <c r="D4017" t="str">
        <f>IF($C4017="","",VLOOKUP($C4017,Baux!$A:$K,2,FALSE))</f>
        <v/>
      </c>
      <c r="E4017" t="str">
        <f>IF($C4017="","",VLOOKUP(VLOOKUP($C4017,Baux!$A:$K,3,FALSE),Locataires!$A:$I,2,FALSE))</f>
        <v/>
      </c>
      <c r="F4017" t="str">
        <f>IF($C4017="","",VLOOKUP($C4017,Baux!$A:$K,8,FALSE))</f>
        <v/>
      </c>
      <c r="G4017" s="12" t="str">
        <f>IF(OR($A4017="",$F4017=""),"",DATE(YEAR($A4017),MONTH($A4017),$F4017))</f>
        <v/>
      </c>
      <c r="H4017" s="13" t="str">
        <f>IF($C4017="","",VLOOKUP($C4017,Baux!$A:$K,6,FALSE))</f>
        <v/>
      </c>
      <c r="I4017" s="13" t="str">
        <f>IF($C4017="","",VLOOKUP($C4017,Baux!$A:$K,7,FALSE))</f>
        <v/>
      </c>
      <c r="J4017" s="13" t="str">
        <f>IF($C4017="","",$H4017+$I4017)</f>
        <v/>
      </c>
      <c r="K4017" s="13" t="str">
        <f>IF($C4017="","",SUMIFS(Banque_Transactions!$E:$E,Banque_Transactions!$G:$G,$C4017&amp;"-"&amp;$B4017))</f>
        <v/>
      </c>
      <c r="L4017" s="13" t="str">
        <f>IF($C4017="","",$J4017-$K4017)</f>
        <v/>
      </c>
      <c r="M4017" t="str">
        <f>IF($C4017="","",IF($L4017&lt;=0,"Payé",IF($K4017=0,"Impayé","Partiel")))</f>
        <v/>
      </c>
    </row>
    <row r="4018" spans="1:13" ht="15">
      <c r="A4018" s="17"/>
      <c r="B4018" t="str">
        <f>IF($A4018="","",YEAR($A4018)*100+MONTH($A4018))</f>
        <v/>
      </c>
      <c r="D4018" t="str">
        <f>IF($C4018="","",VLOOKUP($C4018,Baux!$A:$K,2,FALSE))</f>
        <v/>
      </c>
      <c r="E4018" t="str">
        <f>IF($C4018="","",VLOOKUP(VLOOKUP($C4018,Baux!$A:$K,3,FALSE),Locataires!$A:$I,2,FALSE))</f>
        <v/>
      </c>
      <c r="F4018" t="str">
        <f>IF($C4018="","",VLOOKUP($C4018,Baux!$A:$K,8,FALSE))</f>
        <v/>
      </c>
      <c r="G4018" s="12" t="str">
        <f>IF(OR($A4018="",$F4018=""),"",DATE(YEAR($A4018),MONTH($A4018),$F4018))</f>
        <v/>
      </c>
      <c r="H4018" s="13" t="str">
        <f>IF($C4018="","",VLOOKUP($C4018,Baux!$A:$K,6,FALSE))</f>
        <v/>
      </c>
      <c r="I4018" s="13" t="str">
        <f>IF($C4018="","",VLOOKUP($C4018,Baux!$A:$K,7,FALSE))</f>
        <v/>
      </c>
      <c r="J4018" s="13" t="str">
        <f>IF($C4018="","",$H4018+$I4018)</f>
        <v/>
      </c>
      <c r="K4018" s="13" t="str">
        <f>IF($C4018="","",SUMIFS(Banque_Transactions!$E:$E,Banque_Transactions!$G:$G,$C4018&amp;"-"&amp;$B4018))</f>
        <v/>
      </c>
      <c r="L4018" s="13" t="str">
        <f>IF($C4018="","",$J4018-$K4018)</f>
        <v/>
      </c>
      <c r="M4018" t="str">
        <f>IF($C4018="","",IF($L4018&lt;=0,"Payé",IF($K4018=0,"Impayé","Partiel")))</f>
        <v/>
      </c>
    </row>
    <row r="4019" spans="1:13" ht="15">
      <c r="A4019" s="17"/>
      <c r="B4019" t="str">
        <f>IF($A4019="","",YEAR($A4019)*100+MONTH($A4019))</f>
        <v/>
      </c>
      <c r="D4019" t="str">
        <f>IF($C4019="","",VLOOKUP($C4019,Baux!$A:$K,2,FALSE))</f>
        <v/>
      </c>
      <c r="E4019" t="str">
        <f>IF($C4019="","",VLOOKUP(VLOOKUP($C4019,Baux!$A:$K,3,FALSE),Locataires!$A:$I,2,FALSE))</f>
        <v/>
      </c>
      <c r="F4019" t="str">
        <f>IF($C4019="","",VLOOKUP($C4019,Baux!$A:$K,8,FALSE))</f>
        <v/>
      </c>
      <c r="G4019" s="12" t="str">
        <f>IF(OR($A4019="",$F4019=""),"",DATE(YEAR($A4019),MONTH($A4019),$F4019))</f>
        <v/>
      </c>
      <c r="H4019" s="13" t="str">
        <f>IF($C4019="","",VLOOKUP($C4019,Baux!$A:$K,6,FALSE))</f>
        <v/>
      </c>
      <c r="I4019" s="13" t="str">
        <f>IF($C4019="","",VLOOKUP($C4019,Baux!$A:$K,7,FALSE))</f>
        <v/>
      </c>
      <c r="J4019" s="13" t="str">
        <f>IF($C4019="","",$H4019+$I4019)</f>
        <v/>
      </c>
      <c r="K4019" s="13" t="str">
        <f>IF($C4019="","",SUMIFS(Banque_Transactions!$E:$E,Banque_Transactions!$G:$G,$C4019&amp;"-"&amp;$B4019))</f>
        <v/>
      </c>
      <c r="L4019" s="13" t="str">
        <f>IF($C4019="","",$J4019-$K4019)</f>
        <v/>
      </c>
      <c r="M4019" t="str">
        <f>IF($C4019="","",IF($L4019&lt;=0,"Payé",IF($K4019=0,"Impayé","Partiel")))</f>
        <v/>
      </c>
    </row>
    <row r="4020" spans="1:13" ht="15">
      <c r="A4020" s="17"/>
      <c r="B4020" t="str">
        <f>IF($A4020="","",YEAR($A4020)*100+MONTH($A4020))</f>
        <v/>
      </c>
      <c r="D4020" t="str">
        <f>IF($C4020="","",VLOOKUP($C4020,Baux!$A:$K,2,FALSE))</f>
        <v/>
      </c>
      <c r="E4020" t="str">
        <f>IF($C4020="","",VLOOKUP(VLOOKUP($C4020,Baux!$A:$K,3,FALSE),Locataires!$A:$I,2,FALSE))</f>
        <v/>
      </c>
      <c r="F4020" t="str">
        <f>IF($C4020="","",VLOOKUP($C4020,Baux!$A:$K,8,FALSE))</f>
        <v/>
      </c>
      <c r="G4020" s="12" t="str">
        <f>IF(OR($A4020="",$F4020=""),"",DATE(YEAR($A4020),MONTH($A4020),$F4020))</f>
        <v/>
      </c>
      <c r="H4020" s="13" t="str">
        <f>IF($C4020="","",VLOOKUP($C4020,Baux!$A:$K,6,FALSE))</f>
        <v/>
      </c>
      <c r="I4020" s="13" t="str">
        <f>IF($C4020="","",VLOOKUP($C4020,Baux!$A:$K,7,FALSE))</f>
        <v/>
      </c>
      <c r="J4020" s="13" t="str">
        <f>IF($C4020="","",$H4020+$I4020)</f>
        <v/>
      </c>
      <c r="K4020" s="13" t="str">
        <f>IF($C4020="","",SUMIFS(Banque_Transactions!$E:$E,Banque_Transactions!$G:$G,$C4020&amp;"-"&amp;$B4020))</f>
        <v/>
      </c>
      <c r="L4020" s="13" t="str">
        <f>IF($C4020="","",$J4020-$K4020)</f>
        <v/>
      </c>
      <c r="M4020" t="str">
        <f>IF($C4020="","",IF($L4020&lt;=0,"Payé",IF($K4020=0,"Impayé","Partiel")))</f>
        <v/>
      </c>
    </row>
    <row r="4021" spans="1:13" ht="15">
      <c r="A4021" s="17"/>
      <c r="B4021" t="str">
        <f>IF($A4021="","",YEAR($A4021)*100+MONTH($A4021))</f>
        <v/>
      </c>
      <c r="D4021" t="str">
        <f>IF($C4021="","",VLOOKUP($C4021,Baux!$A:$K,2,FALSE))</f>
        <v/>
      </c>
      <c r="E4021" t="str">
        <f>IF($C4021="","",VLOOKUP(VLOOKUP($C4021,Baux!$A:$K,3,FALSE),Locataires!$A:$I,2,FALSE))</f>
        <v/>
      </c>
      <c r="F4021" t="str">
        <f>IF($C4021="","",VLOOKUP($C4021,Baux!$A:$K,8,FALSE))</f>
        <v/>
      </c>
      <c r="G4021" s="12" t="str">
        <f>IF(OR($A4021="",$F4021=""),"",DATE(YEAR($A4021),MONTH($A4021),$F4021))</f>
        <v/>
      </c>
      <c r="H4021" s="13" t="str">
        <f>IF($C4021="","",VLOOKUP($C4021,Baux!$A:$K,6,FALSE))</f>
        <v/>
      </c>
      <c r="I4021" s="13" t="str">
        <f>IF($C4021="","",VLOOKUP($C4021,Baux!$A:$K,7,FALSE))</f>
        <v/>
      </c>
      <c r="J4021" s="13" t="str">
        <f>IF($C4021="","",$H4021+$I4021)</f>
        <v/>
      </c>
      <c r="K4021" s="13" t="str">
        <f>IF($C4021="","",SUMIFS(Banque_Transactions!$E:$E,Banque_Transactions!$G:$G,$C4021&amp;"-"&amp;$B4021))</f>
        <v/>
      </c>
      <c r="L4021" s="13" t="str">
        <f>IF($C4021="","",$J4021-$K4021)</f>
        <v/>
      </c>
      <c r="M4021" t="str">
        <f>IF($C4021="","",IF($L4021&lt;=0,"Payé",IF($K4021=0,"Impayé","Partiel")))</f>
        <v/>
      </c>
    </row>
    <row r="4022" spans="1:13" ht="15">
      <c r="A4022" s="17"/>
      <c r="B4022" t="str">
        <f>IF($A4022="","",YEAR($A4022)*100+MONTH($A4022))</f>
        <v/>
      </c>
      <c r="D4022" t="str">
        <f>IF($C4022="","",VLOOKUP($C4022,Baux!$A:$K,2,FALSE))</f>
        <v/>
      </c>
      <c r="E4022" t="str">
        <f>IF($C4022="","",VLOOKUP(VLOOKUP($C4022,Baux!$A:$K,3,FALSE),Locataires!$A:$I,2,FALSE))</f>
        <v/>
      </c>
      <c r="F4022" t="str">
        <f>IF($C4022="","",VLOOKUP($C4022,Baux!$A:$K,8,FALSE))</f>
        <v/>
      </c>
      <c r="G4022" s="12" t="str">
        <f>IF(OR($A4022="",$F4022=""),"",DATE(YEAR($A4022),MONTH($A4022),$F4022))</f>
        <v/>
      </c>
      <c r="H4022" s="13" t="str">
        <f>IF($C4022="","",VLOOKUP($C4022,Baux!$A:$K,6,FALSE))</f>
        <v/>
      </c>
      <c r="I4022" s="13" t="str">
        <f>IF($C4022="","",VLOOKUP($C4022,Baux!$A:$K,7,FALSE))</f>
        <v/>
      </c>
      <c r="J4022" s="13" t="str">
        <f>IF($C4022="","",$H4022+$I4022)</f>
        <v/>
      </c>
      <c r="K4022" s="13" t="str">
        <f>IF($C4022="","",SUMIFS(Banque_Transactions!$E:$E,Banque_Transactions!$G:$G,$C4022&amp;"-"&amp;$B4022))</f>
        <v/>
      </c>
      <c r="L4022" s="13" t="str">
        <f>IF($C4022="","",$J4022-$K4022)</f>
        <v/>
      </c>
      <c r="M4022" t="str">
        <f>IF($C4022="","",IF($L4022&lt;=0,"Payé",IF($K4022=0,"Impayé","Partiel")))</f>
        <v/>
      </c>
    </row>
    <row r="4023" spans="1:13" ht="15">
      <c r="A4023" s="17"/>
      <c r="B4023" t="str">
        <f>IF($A4023="","",YEAR($A4023)*100+MONTH($A4023))</f>
        <v/>
      </c>
      <c r="D4023" t="str">
        <f>IF($C4023="","",VLOOKUP($C4023,Baux!$A:$K,2,FALSE))</f>
        <v/>
      </c>
      <c r="E4023" t="str">
        <f>IF($C4023="","",VLOOKUP(VLOOKUP($C4023,Baux!$A:$K,3,FALSE),Locataires!$A:$I,2,FALSE))</f>
        <v/>
      </c>
      <c r="F4023" t="str">
        <f>IF($C4023="","",VLOOKUP($C4023,Baux!$A:$K,8,FALSE))</f>
        <v/>
      </c>
      <c r="G4023" s="12" t="str">
        <f>IF(OR($A4023="",$F4023=""),"",DATE(YEAR($A4023),MONTH($A4023),$F4023))</f>
        <v/>
      </c>
      <c r="H4023" s="13" t="str">
        <f>IF($C4023="","",VLOOKUP($C4023,Baux!$A:$K,6,FALSE))</f>
        <v/>
      </c>
      <c r="I4023" s="13" t="str">
        <f>IF($C4023="","",VLOOKUP($C4023,Baux!$A:$K,7,FALSE))</f>
        <v/>
      </c>
      <c r="J4023" s="13" t="str">
        <f>IF($C4023="","",$H4023+$I4023)</f>
        <v/>
      </c>
      <c r="K4023" s="13" t="str">
        <f>IF($C4023="","",SUMIFS(Banque_Transactions!$E:$E,Banque_Transactions!$G:$G,$C4023&amp;"-"&amp;$B4023))</f>
        <v/>
      </c>
      <c r="L4023" s="13" t="str">
        <f>IF($C4023="","",$J4023-$K4023)</f>
        <v/>
      </c>
      <c r="M4023" t="str">
        <f>IF($C4023="","",IF($L4023&lt;=0,"Payé",IF($K4023=0,"Impayé","Partiel")))</f>
        <v/>
      </c>
    </row>
    <row r="4024" spans="1:13" ht="15">
      <c r="A4024" s="17"/>
      <c r="B4024" t="str">
        <f>IF($A4024="","",YEAR($A4024)*100+MONTH($A4024))</f>
        <v/>
      </c>
      <c r="D4024" t="str">
        <f>IF($C4024="","",VLOOKUP($C4024,Baux!$A:$K,2,FALSE))</f>
        <v/>
      </c>
      <c r="E4024" t="str">
        <f>IF($C4024="","",VLOOKUP(VLOOKUP($C4024,Baux!$A:$K,3,FALSE),Locataires!$A:$I,2,FALSE))</f>
        <v/>
      </c>
      <c r="F4024" t="str">
        <f>IF($C4024="","",VLOOKUP($C4024,Baux!$A:$K,8,FALSE))</f>
        <v/>
      </c>
      <c r="G4024" s="12" t="str">
        <f>IF(OR($A4024="",$F4024=""),"",DATE(YEAR($A4024),MONTH($A4024),$F4024))</f>
        <v/>
      </c>
      <c r="H4024" s="13" t="str">
        <f>IF($C4024="","",VLOOKUP($C4024,Baux!$A:$K,6,FALSE))</f>
        <v/>
      </c>
      <c r="I4024" s="13" t="str">
        <f>IF($C4024="","",VLOOKUP($C4024,Baux!$A:$K,7,FALSE))</f>
        <v/>
      </c>
      <c r="J4024" s="13" t="str">
        <f>IF($C4024="","",$H4024+$I4024)</f>
        <v/>
      </c>
      <c r="K4024" s="13" t="str">
        <f>IF($C4024="","",SUMIFS(Banque_Transactions!$E:$E,Banque_Transactions!$G:$G,$C4024&amp;"-"&amp;$B4024))</f>
        <v/>
      </c>
      <c r="L4024" s="13" t="str">
        <f>IF($C4024="","",$J4024-$K4024)</f>
        <v/>
      </c>
      <c r="M4024" t="str">
        <f>IF($C4024="","",IF($L4024&lt;=0,"Payé",IF($K4024=0,"Impayé","Partiel")))</f>
        <v/>
      </c>
    </row>
    <row r="4025" spans="1:13" ht="15">
      <c r="A4025" s="17"/>
      <c r="B4025" t="str">
        <f>IF($A4025="","",YEAR($A4025)*100+MONTH($A4025))</f>
        <v/>
      </c>
      <c r="D4025" t="str">
        <f>IF($C4025="","",VLOOKUP($C4025,Baux!$A:$K,2,FALSE))</f>
        <v/>
      </c>
      <c r="E4025" t="str">
        <f>IF($C4025="","",VLOOKUP(VLOOKUP($C4025,Baux!$A:$K,3,FALSE),Locataires!$A:$I,2,FALSE))</f>
        <v/>
      </c>
      <c r="F4025" t="str">
        <f>IF($C4025="","",VLOOKUP($C4025,Baux!$A:$K,8,FALSE))</f>
        <v/>
      </c>
      <c r="G4025" s="12" t="str">
        <f>IF(OR($A4025="",$F4025=""),"",DATE(YEAR($A4025),MONTH($A4025),$F4025))</f>
        <v/>
      </c>
      <c r="H4025" s="13" t="str">
        <f>IF($C4025="","",VLOOKUP($C4025,Baux!$A:$K,6,FALSE))</f>
        <v/>
      </c>
      <c r="I4025" s="13" t="str">
        <f>IF($C4025="","",VLOOKUP($C4025,Baux!$A:$K,7,FALSE))</f>
        <v/>
      </c>
      <c r="J4025" s="13" t="str">
        <f>IF($C4025="","",$H4025+$I4025)</f>
        <v/>
      </c>
      <c r="K4025" s="13" t="str">
        <f>IF($C4025="","",SUMIFS(Banque_Transactions!$E:$E,Banque_Transactions!$G:$G,$C4025&amp;"-"&amp;$B4025))</f>
        <v/>
      </c>
      <c r="L4025" s="13" t="str">
        <f>IF($C4025="","",$J4025-$K4025)</f>
        <v/>
      </c>
      <c r="M4025" t="str">
        <f>IF($C4025="","",IF($L4025&lt;=0,"Payé",IF($K4025=0,"Impayé","Partiel")))</f>
        <v/>
      </c>
    </row>
    <row r="4026" spans="1:13" ht="15">
      <c r="A4026" s="17"/>
      <c r="B4026" t="str">
        <f>IF($A4026="","",YEAR($A4026)*100+MONTH($A4026))</f>
        <v/>
      </c>
      <c r="D4026" t="str">
        <f>IF($C4026="","",VLOOKUP($C4026,Baux!$A:$K,2,FALSE))</f>
        <v/>
      </c>
      <c r="E4026" t="str">
        <f>IF($C4026="","",VLOOKUP(VLOOKUP($C4026,Baux!$A:$K,3,FALSE),Locataires!$A:$I,2,FALSE))</f>
        <v/>
      </c>
      <c r="F4026" t="str">
        <f>IF($C4026="","",VLOOKUP($C4026,Baux!$A:$K,8,FALSE))</f>
        <v/>
      </c>
      <c r="G4026" s="12" t="str">
        <f>IF(OR($A4026="",$F4026=""),"",DATE(YEAR($A4026),MONTH($A4026),$F4026))</f>
        <v/>
      </c>
      <c r="H4026" s="13" t="str">
        <f>IF($C4026="","",VLOOKUP($C4026,Baux!$A:$K,6,FALSE))</f>
        <v/>
      </c>
      <c r="I4026" s="13" t="str">
        <f>IF($C4026="","",VLOOKUP($C4026,Baux!$A:$K,7,FALSE))</f>
        <v/>
      </c>
      <c r="J4026" s="13" t="str">
        <f>IF($C4026="","",$H4026+$I4026)</f>
        <v/>
      </c>
      <c r="K4026" s="13" t="str">
        <f>IF($C4026="","",SUMIFS(Banque_Transactions!$E:$E,Banque_Transactions!$G:$G,$C4026&amp;"-"&amp;$B4026))</f>
        <v/>
      </c>
      <c r="L4026" s="13" t="str">
        <f>IF($C4026="","",$J4026-$K4026)</f>
        <v/>
      </c>
      <c r="M4026" t="str">
        <f>IF($C4026="","",IF($L4026&lt;=0,"Payé",IF($K4026=0,"Impayé","Partiel")))</f>
        <v/>
      </c>
    </row>
    <row r="4027" spans="1:13" ht="15">
      <c r="A4027" s="17"/>
      <c r="B4027" t="str">
        <f>IF($A4027="","",YEAR($A4027)*100+MONTH($A4027))</f>
        <v/>
      </c>
      <c r="D4027" t="str">
        <f>IF($C4027="","",VLOOKUP($C4027,Baux!$A:$K,2,FALSE))</f>
        <v/>
      </c>
      <c r="E4027" t="str">
        <f>IF($C4027="","",VLOOKUP(VLOOKUP($C4027,Baux!$A:$K,3,FALSE),Locataires!$A:$I,2,FALSE))</f>
        <v/>
      </c>
      <c r="F4027" t="str">
        <f>IF($C4027="","",VLOOKUP($C4027,Baux!$A:$K,8,FALSE))</f>
        <v/>
      </c>
      <c r="G4027" s="12" t="str">
        <f>IF(OR($A4027="",$F4027=""),"",DATE(YEAR($A4027),MONTH($A4027),$F4027))</f>
        <v/>
      </c>
      <c r="H4027" s="13" t="str">
        <f>IF($C4027="","",VLOOKUP($C4027,Baux!$A:$K,6,FALSE))</f>
        <v/>
      </c>
      <c r="I4027" s="13" t="str">
        <f>IF($C4027="","",VLOOKUP($C4027,Baux!$A:$K,7,FALSE))</f>
        <v/>
      </c>
      <c r="J4027" s="13" t="str">
        <f>IF($C4027="","",$H4027+$I4027)</f>
        <v/>
      </c>
      <c r="K4027" s="13" t="str">
        <f>IF($C4027="","",SUMIFS(Banque_Transactions!$E:$E,Banque_Transactions!$G:$G,$C4027&amp;"-"&amp;$B4027))</f>
        <v/>
      </c>
      <c r="L4027" s="13" t="str">
        <f>IF($C4027="","",$J4027-$K4027)</f>
        <v/>
      </c>
      <c r="M4027" t="str">
        <f>IF($C4027="","",IF($L4027&lt;=0,"Payé",IF($K4027=0,"Impayé","Partiel")))</f>
        <v/>
      </c>
    </row>
    <row r="4028" spans="1:13" ht="15">
      <c r="A4028" s="17"/>
      <c r="B4028" t="str">
        <f>IF($A4028="","",YEAR($A4028)*100+MONTH($A4028))</f>
        <v/>
      </c>
      <c r="D4028" t="str">
        <f>IF($C4028="","",VLOOKUP($C4028,Baux!$A:$K,2,FALSE))</f>
        <v/>
      </c>
      <c r="E4028" t="str">
        <f>IF($C4028="","",VLOOKUP(VLOOKUP($C4028,Baux!$A:$K,3,FALSE),Locataires!$A:$I,2,FALSE))</f>
        <v/>
      </c>
      <c r="F4028" t="str">
        <f>IF($C4028="","",VLOOKUP($C4028,Baux!$A:$K,8,FALSE))</f>
        <v/>
      </c>
      <c r="G4028" s="12" t="str">
        <f>IF(OR($A4028="",$F4028=""),"",DATE(YEAR($A4028),MONTH($A4028),$F4028))</f>
        <v/>
      </c>
      <c r="H4028" s="13" t="str">
        <f>IF($C4028="","",VLOOKUP($C4028,Baux!$A:$K,6,FALSE))</f>
        <v/>
      </c>
      <c r="I4028" s="13" t="str">
        <f>IF($C4028="","",VLOOKUP($C4028,Baux!$A:$K,7,FALSE))</f>
        <v/>
      </c>
      <c r="J4028" s="13" t="str">
        <f>IF($C4028="","",$H4028+$I4028)</f>
        <v/>
      </c>
      <c r="K4028" s="13" t="str">
        <f>IF($C4028="","",SUMIFS(Banque_Transactions!$E:$E,Banque_Transactions!$G:$G,$C4028&amp;"-"&amp;$B4028))</f>
        <v/>
      </c>
      <c r="L4028" s="13" t="str">
        <f>IF($C4028="","",$J4028-$K4028)</f>
        <v/>
      </c>
      <c r="M4028" t="str">
        <f>IF($C4028="","",IF($L4028&lt;=0,"Payé",IF($K4028=0,"Impayé","Partiel")))</f>
        <v/>
      </c>
    </row>
    <row r="4029" spans="1:13" ht="15">
      <c r="A4029" s="17"/>
      <c r="B4029" t="str">
        <f>IF($A4029="","",YEAR($A4029)*100+MONTH($A4029))</f>
        <v/>
      </c>
      <c r="D4029" t="str">
        <f>IF($C4029="","",VLOOKUP($C4029,Baux!$A:$K,2,FALSE))</f>
        <v/>
      </c>
      <c r="E4029" t="str">
        <f>IF($C4029="","",VLOOKUP(VLOOKUP($C4029,Baux!$A:$K,3,FALSE),Locataires!$A:$I,2,FALSE))</f>
        <v/>
      </c>
      <c r="F4029" t="str">
        <f>IF($C4029="","",VLOOKUP($C4029,Baux!$A:$K,8,FALSE))</f>
        <v/>
      </c>
      <c r="G4029" s="12" t="str">
        <f>IF(OR($A4029="",$F4029=""),"",DATE(YEAR($A4029),MONTH($A4029),$F4029))</f>
        <v/>
      </c>
      <c r="H4029" s="13" t="str">
        <f>IF($C4029="","",VLOOKUP($C4029,Baux!$A:$K,6,FALSE))</f>
        <v/>
      </c>
      <c r="I4029" s="13" t="str">
        <f>IF($C4029="","",VLOOKUP($C4029,Baux!$A:$K,7,FALSE))</f>
        <v/>
      </c>
      <c r="J4029" s="13" t="str">
        <f>IF($C4029="","",$H4029+$I4029)</f>
        <v/>
      </c>
      <c r="K4029" s="13" t="str">
        <f>IF($C4029="","",SUMIFS(Banque_Transactions!$E:$E,Banque_Transactions!$G:$G,$C4029&amp;"-"&amp;$B4029))</f>
        <v/>
      </c>
      <c r="L4029" s="13" t="str">
        <f>IF($C4029="","",$J4029-$K4029)</f>
        <v/>
      </c>
      <c r="M4029" t="str">
        <f>IF($C4029="","",IF($L4029&lt;=0,"Payé",IF($K4029=0,"Impayé","Partiel")))</f>
        <v/>
      </c>
    </row>
    <row r="4030" spans="1:13" ht="15">
      <c r="A4030" s="17"/>
      <c r="B4030" t="str">
        <f>IF($A4030="","",YEAR($A4030)*100+MONTH($A4030))</f>
        <v/>
      </c>
      <c r="D4030" t="str">
        <f>IF($C4030="","",VLOOKUP($C4030,Baux!$A:$K,2,FALSE))</f>
        <v/>
      </c>
      <c r="E4030" t="str">
        <f>IF($C4030="","",VLOOKUP(VLOOKUP($C4030,Baux!$A:$K,3,FALSE),Locataires!$A:$I,2,FALSE))</f>
        <v/>
      </c>
      <c r="F4030" t="str">
        <f>IF($C4030="","",VLOOKUP($C4030,Baux!$A:$K,8,FALSE))</f>
        <v/>
      </c>
      <c r="G4030" s="12" t="str">
        <f>IF(OR($A4030="",$F4030=""),"",DATE(YEAR($A4030),MONTH($A4030),$F4030))</f>
        <v/>
      </c>
      <c r="H4030" s="13" t="str">
        <f>IF($C4030="","",VLOOKUP($C4030,Baux!$A:$K,6,FALSE))</f>
        <v/>
      </c>
      <c r="I4030" s="13" t="str">
        <f>IF($C4030="","",VLOOKUP($C4030,Baux!$A:$K,7,FALSE))</f>
        <v/>
      </c>
      <c r="J4030" s="13" t="str">
        <f>IF($C4030="","",$H4030+$I4030)</f>
        <v/>
      </c>
      <c r="K4030" s="13" t="str">
        <f>IF($C4030="","",SUMIFS(Banque_Transactions!$E:$E,Banque_Transactions!$G:$G,$C4030&amp;"-"&amp;$B4030))</f>
        <v/>
      </c>
      <c r="L4030" s="13" t="str">
        <f>IF($C4030="","",$J4030-$K4030)</f>
        <v/>
      </c>
      <c r="M4030" t="str">
        <f>IF($C4030="","",IF($L4030&lt;=0,"Payé",IF($K4030=0,"Impayé","Partiel")))</f>
        <v/>
      </c>
    </row>
    <row r="4031" spans="1:13" ht="15">
      <c r="A4031" s="17"/>
      <c r="B4031" t="str">
        <f>IF($A4031="","",YEAR($A4031)*100+MONTH($A4031))</f>
        <v/>
      </c>
      <c r="D4031" t="str">
        <f>IF($C4031="","",VLOOKUP($C4031,Baux!$A:$K,2,FALSE))</f>
        <v/>
      </c>
      <c r="E4031" t="str">
        <f>IF($C4031="","",VLOOKUP(VLOOKUP($C4031,Baux!$A:$K,3,FALSE),Locataires!$A:$I,2,FALSE))</f>
        <v/>
      </c>
      <c r="F4031" t="str">
        <f>IF($C4031="","",VLOOKUP($C4031,Baux!$A:$K,8,FALSE))</f>
        <v/>
      </c>
      <c r="G4031" s="12" t="str">
        <f>IF(OR($A4031="",$F4031=""),"",DATE(YEAR($A4031),MONTH($A4031),$F4031))</f>
        <v/>
      </c>
      <c r="H4031" s="13" t="str">
        <f>IF($C4031="","",VLOOKUP($C4031,Baux!$A:$K,6,FALSE))</f>
        <v/>
      </c>
      <c r="I4031" s="13" t="str">
        <f>IF($C4031="","",VLOOKUP($C4031,Baux!$A:$K,7,FALSE))</f>
        <v/>
      </c>
      <c r="J4031" s="13" t="str">
        <f>IF($C4031="","",$H4031+$I4031)</f>
        <v/>
      </c>
      <c r="K4031" s="13" t="str">
        <f>IF($C4031="","",SUMIFS(Banque_Transactions!$E:$E,Banque_Transactions!$G:$G,$C4031&amp;"-"&amp;$B4031))</f>
        <v/>
      </c>
      <c r="L4031" s="13" t="str">
        <f>IF($C4031="","",$J4031-$K4031)</f>
        <v/>
      </c>
      <c r="M4031" t="str">
        <f>IF($C4031="","",IF($L4031&lt;=0,"Payé",IF($K4031=0,"Impayé","Partiel")))</f>
        <v/>
      </c>
    </row>
    <row r="4032" spans="1:13" ht="15">
      <c r="A4032" s="17"/>
      <c r="B4032" t="str">
        <f>IF($A4032="","",YEAR($A4032)*100+MONTH($A4032))</f>
        <v/>
      </c>
      <c r="D4032" t="str">
        <f>IF($C4032="","",VLOOKUP($C4032,Baux!$A:$K,2,FALSE))</f>
        <v/>
      </c>
      <c r="E4032" t="str">
        <f>IF($C4032="","",VLOOKUP(VLOOKUP($C4032,Baux!$A:$K,3,FALSE),Locataires!$A:$I,2,FALSE))</f>
        <v/>
      </c>
      <c r="F4032" t="str">
        <f>IF($C4032="","",VLOOKUP($C4032,Baux!$A:$K,8,FALSE))</f>
        <v/>
      </c>
      <c r="G4032" s="12" t="str">
        <f>IF(OR($A4032="",$F4032=""),"",DATE(YEAR($A4032),MONTH($A4032),$F4032))</f>
        <v/>
      </c>
      <c r="H4032" s="13" t="str">
        <f>IF($C4032="","",VLOOKUP($C4032,Baux!$A:$K,6,FALSE))</f>
        <v/>
      </c>
      <c r="I4032" s="13" t="str">
        <f>IF($C4032="","",VLOOKUP($C4032,Baux!$A:$K,7,FALSE))</f>
        <v/>
      </c>
      <c r="J4032" s="13" t="str">
        <f>IF($C4032="","",$H4032+$I4032)</f>
        <v/>
      </c>
      <c r="K4032" s="13" t="str">
        <f>IF($C4032="","",SUMIFS(Banque_Transactions!$E:$E,Banque_Transactions!$G:$G,$C4032&amp;"-"&amp;$B4032))</f>
        <v/>
      </c>
      <c r="L4032" s="13" t="str">
        <f>IF($C4032="","",$J4032-$K4032)</f>
        <v/>
      </c>
      <c r="M4032" t="str">
        <f>IF($C4032="","",IF($L4032&lt;=0,"Payé",IF($K4032=0,"Impayé","Partiel")))</f>
        <v/>
      </c>
    </row>
    <row r="4033" spans="1:13" ht="15">
      <c r="A4033" s="17"/>
      <c r="B4033" t="str">
        <f>IF($A4033="","",YEAR($A4033)*100+MONTH($A4033))</f>
        <v/>
      </c>
      <c r="D4033" t="str">
        <f>IF($C4033="","",VLOOKUP($C4033,Baux!$A:$K,2,FALSE))</f>
        <v/>
      </c>
      <c r="E4033" t="str">
        <f>IF($C4033="","",VLOOKUP(VLOOKUP($C4033,Baux!$A:$K,3,FALSE),Locataires!$A:$I,2,FALSE))</f>
        <v/>
      </c>
      <c r="F4033" t="str">
        <f>IF($C4033="","",VLOOKUP($C4033,Baux!$A:$K,8,FALSE))</f>
        <v/>
      </c>
      <c r="G4033" s="12" t="str">
        <f>IF(OR($A4033="",$F4033=""),"",DATE(YEAR($A4033),MONTH($A4033),$F4033))</f>
        <v/>
      </c>
      <c r="H4033" s="13" t="str">
        <f>IF($C4033="","",VLOOKUP($C4033,Baux!$A:$K,6,FALSE))</f>
        <v/>
      </c>
      <c r="I4033" s="13" t="str">
        <f>IF($C4033="","",VLOOKUP($C4033,Baux!$A:$K,7,FALSE))</f>
        <v/>
      </c>
      <c r="J4033" s="13" t="str">
        <f>IF($C4033="","",$H4033+$I4033)</f>
        <v/>
      </c>
      <c r="K4033" s="13" t="str">
        <f>IF($C4033="","",SUMIFS(Banque_Transactions!$E:$E,Banque_Transactions!$G:$G,$C4033&amp;"-"&amp;$B4033))</f>
        <v/>
      </c>
      <c r="L4033" s="13" t="str">
        <f>IF($C4033="","",$J4033-$K4033)</f>
        <v/>
      </c>
      <c r="M4033" t="str">
        <f>IF($C4033="","",IF($L4033&lt;=0,"Payé",IF($K4033=0,"Impayé","Partiel")))</f>
        <v/>
      </c>
    </row>
    <row r="4034" spans="1:13" ht="15">
      <c r="A4034" s="17"/>
      <c r="B4034" t="str">
        <f>IF($A4034="","",YEAR($A4034)*100+MONTH($A4034))</f>
        <v/>
      </c>
      <c r="D4034" t="str">
        <f>IF($C4034="","",VLOOKUP($C4034,Baux!$A:$K,2,FALSE))</f>
        <v/>
      </c>
      <c r="E4034" t="str">
        <f>IF($C4034="","",VLOOKUP(VLOOKUP($C4034,Baux!$A:$K,3,FALSE),Locataires!$A:$I,2,FALSE))</f>
        <v/>
      </c>
      <c r="F4034" t="str">
        <f>IF($C4034="","",VLOOKUP($C4034,Baux!$A:$K,8,FALSE))</f>
        <v/>
      </c>
      <c r="G4034" s="12" t="str">
        <f>IF(OR($A4034="",$F4034=""),"",DATE(YEAR($A4034),MONTH($A4034),$F4034))</f>
        <v/>
      </c>
      <c r="H4034" s="13" t="str">
        <f>IF($C4034="","",VLOOKUP($C4034,Baux!$A:$K,6,FALSE))</f>
        <v/>
      </c>
      <c r="I4034" s="13" t="str">
        <f>IF($C4034="","",VLOOKUP($C4034,Baux!$A:$K,7,FALSE))</f>
        <v/>
      </c>
      <c r="J4034" s="13" t="str">
        <f>IF($C4034="","",$H4034+$I4034)</f>
        <v/>
      </c>
      <c r="K4034" s="13" t="str">
        <f>IF($C4034="","",SUMIFS(Banque_Transactions!$E:$E,Banque_Transactions!$G:$G,$C4034&amp;"-"&amp;$B4034))</f>
        <v/>
      </c>
      <c r="L4034" s="13" t="str">
        <f>IF($C4034="","",$J4034-$K4034)</f>
        <v/>
      </c>
      <c r="M4034" t="str">
        <f>IF($C4034="","",IF($L4034&lt;=0,"Payé",IF($K4034=0,"Impayé","Partiel")))</f>
        <v/>
      </c>
    </row>
    <row r="4035" spans="1:13" ht="15">
      <c r="A4035" s="17"/>
      <c r="B4035" t="str">
        <f>IF($A4035="","",YEAR($A4035)*100+MONTH($A4035))</f>
        <v/>
      </c>
      <c r="D4035" t="str">
        <f>IF($C4035="","",VLOOKUP($C4035,Baux!$A:$K,2,FALSE))</f>
        <v/>
      </c>
      <c r="E4035" t="str">
        <f>IF($C4035="","",VLOOKUP(VLOOKUP($C4035,Baux!$A:$K,3,FALSE),Locataires!$A:$I,2,FALSE))</f>
        <v/>
      </c>
      <c r="F4035" t="str">
        <f>IF($C4035="","",VLOOKUP($C4035,Baux!$A:$K,8,FALSE))</f>
        <v/>
      </c>
      <c r="G4035" s="12" t="str">
        <f>IF(OR($A4035="",$F4035=""),"",DATE(YEAR($A4035),MONTH($A4035),$F4035))</f>
        <v/>
      </c>
      <c r="H4035" s="13" t="str">
        <f>IF($C4035="","",VLOOKUP($C4035,Baux!$A:$K,6,FALSE))</f>
        <v/>
      </c>
      <c r="I4035" s="13" t="str">
        <f>IF($C4035="","",VLOOKUP($C4035,Baux!$A:$K,7,FALSE))</f>
        <v/>
      </c>
      <c r="J4035" s="13" t="str">
        <f>IF($C4035="","",$H4035+$I4035)</f>
        <v/>
      </c>
      <c r="K4035" s="13" t="str">
        <f>IF($C4035="","",SUMIFS(Banque_Transactions!$E:$E,Banque_Transactions!$G:$G,$C4035&amp;"-"&amp;$B4035))</f>
        <v/>
      </c>
      <c r="L4035" s="13" t="str">
        <f>IF($C4035="","",$J4035-$K4035)</f>
        <v/>
      </c>
      <c r="M4035" t="str">
        <f>IF($C4035="","",IF($L4035&lt;=0,"Payé",IF($K4035=0,"Impayé","Partiel")))</f>
        <v/>
      </c>
    </row>
    <row r="4036" spans="1:13" ht="15">
      <c r="A4036" s="17"/>
      <c r="B4036" t="str">
        <f>IF($A4036="","",YEAR($A4036)*100+MONTH($A4036))</f>
        <v/>
      </c>
      <c r="D4036" t="str">
        <f>IF($C4036="","",VLOOKUP($C4036,Baux!$A:$K,2,FALSE))</f>
        <v/>
      </c>
      <c r="E4036" t="str">
        <f>IF($C4036="","",VLOOKUP(VLOOKUP($C4036,Baux!$A:$K,3,FALSE),Locataires!$A:$I,2,FALSE))</f>
        <v/>
      </c>
      <c r="F4036" t="str">
        <f>IF($C4036="","",VLOOKUP($C4036,Baux!$A:$K,8,FALSE))</f>
        <v/>
      </c>
      <c r="G4036" s="12" t="str">
        <f>IF(OR($A4036="",$F4036=""),"",DATE(YEAR($A4036),MONTH($A4036),$F4036))</f>
        <v/>
      </c>
      <c r="H4036" s="13" t="str">
        <f>IF($C4036="","",VLOOKUP($C4036,Baux!$A:$K,6,FALSE))</f>
        <v/>
      </c>
      <c r="I4036" s="13" t="str">
        <f>IF($C4036="","",VLOOKUP($C4036,Baux!$A:$K,7,FALSE))</f>
        <v/>
      </c>
      <c r="J4036" s="13" t="str">
        <f>IF($C4036="","",$H4036+$I4036)</f>
        <v/>
      </c>
      <c r="K4036" s="13" t="str">
        <f>IF($C4036="","",SUMIFS(Banque_Transactions!$E:$E,Banque_Transactions!$G:$G,$C4036&amp;"-"&amp;$B4036))</f>
        <v/>
      </c>
      <c r="L4036" s="13" t="str">
        <f>IF($C4036="","",$J4036-$K4036)</f>
        <v/>
      </c>
      <c r="M4036" t="str">
        <f>IF($C4036="","",IF($L4036&lt;=0,"Payé",IF($K4036=0,"Impayé","Partiel")))</f>
        <v/>
      </c>
    </row>
    <row r="4037" spans="1:13" ht="15">
      <c r="A4037" s="17"/>
      <c r="B4037" t="str">
        <f>IF($A4037="","",YEAR($A4037)*100+MONTH($A4037))</f>
        <v/>
      </c>
      <c r="D4037" t="str">
        <f>IF($C4037="","",VLOOKUP($C4037,Baux!$A:$K,2,FALSE))</f>
        <v/>
      </c>
      <c r="E4037" t="str">
        <f>IF($C4037="","",VLOOKUP(VLOOKUP($C4037,Baux!$A:$K,3,FALSE),Locataires!$A:$I,2,FALSE))</f>
        <v/>
      </c>
      <c r="F4037" t="str">
        <f>IF($C4037="","",VLOOKUP($C4037,Baux!$A:$K,8,FALSE))</f>
        <v/>
      </c>
      <c r="G4037" s="12" t="str">
        <f>IF(OR($A4037="",$F4037=""),"",DATE(YEAR($A4037),MONTH($A4037),$F4037))</f>
        <v/>
      </c>
      <c r="H4037" s="13" t="str">
        <f>IF($C4037="","",VLOOKUP($C4037,Baux!$A:$K,6,FALSE))</f>
        <v/>
      </c>
      <c r="I4037" s="13" t="str">
        <f>IF($C4037="","",VLOOKUP($C4037,Baux!$A:$K,7,FALSE))</f>
        <v/>
      </c>
      <c r="J4037" s="13" t="str">
        <f>IF($C4037="","",$H4037+$I4037)</f>
        <v/>
      </c>
      <c r="K4037" s="13" t="str">
        <f>IF($C4037="","",SUMIFS(Banque_Transactions!$E:$E,Banque_Transactions!$G:$G,$C4037&amp;"-"&amp;$B4037))</f>
        <v/>
      </c>
      <c r="L4037" s="13" t="str">
        <f>IF($C4037="","",$J4037-$K4037)</f>
        <v/>
      </c>
      <c r="M4037" t="str">
        <f>IF($C4037="","",IF($L4037&lt;=0,"Payé",IF($K4037=0,"Impayé","Partiel")))</f>
        <v/>
      </c>
    </row>
    <row r="4038" spans="1:13" ht="15">
      <c r="A4038" s="17"/>
      <c r="B4038" t="str">
        <f>IF($A4038="","",YEAR($A4038)*100+MONTH($A4038))</f>
        <v/>
      </c>
      <c r="D4038" t="str">
        <f>IF($C4038="","",VLOOKUP($C4038,Baux!$A:$K,2,FALSE))</f>
        <v/>
      </c>
      <c r="E4038" t="str">
        <f>IF($C4038="","",VLOOKUP(VLOOKUP($C4038,Baux!$A:$K,3,FALSE),Locataires!$A:$I,2,FALSE))</f>
        <v/>
      </c>
      <c r="F4038" t="str">
        <f>IF($C4038="","",VLOOKUP($C4038,Baux!$A:$K,8,FALSE))</f>
        <v/>
      </c>
      <c r="G4038" s="12" t="str">
        <f>IF(OR($A4038="",$F4038=""),"",DATE(YEAR($A4038),MONTH($A4038),$F4038))</f>
        <v/>
      </c>
      <c r="H4038" s="13" t="str">
        <f>IF($C4038="","",VLOOKUP($C4038,Baux!$A:$K,6,FALSE))</f>
        <v/>
      </c>
      <c r="I4038" s="13" t="str">
        <f>IF($C4038="","",VLOOKUP($C4038,Baux!$A:$K,7,FALSE))</f>
        <v/>
      </c>
      <c r="J4038" s="13" t="str">
        <f>IF($C4038="","",$H4038+$I4038)</f>
        <v/>
      </c>
      <c r="K4038" s="13" t="str">
        <f>IF($C4038="","",SUMIFS(Banque_Transactions!$E:$E,Banque_Transactions!$G:$G,$C4038&amp;"-"&amp;$B4038))</f>
        <v/>
      </c>
      <c r="L4038" s="13" t="str">
        <f>IF($C4038="","",$J4038-$K4038)</f>
        <v/>
      </c>
      <c r="M4038" t="str">
        <f>IF($C4038="","",IF($L4038&lt;=0,"Payé",IF($K4038=0,"Impayé","Partiel")))</f>
        <v/>
      </c>
    </row>
    <row r="4039" spans="1:13" ht="15">
      <c r="A4039" s="17"/>
      <c r="B4039" t="str">
        <f>IF($A4039="","",YEAR($A4039)*100+MONTH($A4039))</f>
        <v/>
      </c>
      <c r="D4039" t="str">
        <f>IF($C4039="","",VLOOKUP($C4039,Baux!$A:$K,2,FALSE))</f>
        <v/>
      </c>
      <c r="E4039" t="str">
        <f>IF($C4039="","",VLOOKUP(VLOOKUP($C4039,Baux!$A:$K,3,FALSE),Locataires!$A:$I,2,FALSE))</f>
        <v/>
      </c>
      <c r="F4039" t="str">
        <f>IF($C4039="","",VLOOKUP($C4039,Baux!$A:$K,8,FALSE))</f>
        <v/>
      </c>
      <c r="G4039" s="12" t="str">
        <f>IF(OR($A4039="",$F4039=""),"",DATE(YEAR($A4039),MONTH($A4039),$F4039))</f>
        <v/>
      </c>
      <c r="H4039" s="13" t="str">
        <f>IF($C4039="","",VLOOKUP($C4039,Baux!$A:$K,6,FALSE))</f>
        <v/>
      </c>
      <c r="I4039" s="13" t="str">
        <f>IF($C4039="","",VLOOKUP($C4039,Baux!$A:$K,7,FALSE))</f>
        <v/>
      </c>
      <c r="J4039" s="13" t="str">
        <f>IF($C4039="","",$H4039+$I4039)</f>
        <v/>
      </c>
      <c r="K4039" s="13" t="str">
        <f>IF($C4039="","",SUMIFS(Banque_Transactions!$E:$E,Banque_Transactions!$G:$G,$C4039&amp;"-"&amp;$B4039))</f>
        <v/>
      </c>
      <c r="L4039" s="13" t="str">
        <f>IF($C4039="","",$J4039-$K4039)</f>
        <v/>
      </c>
      <c r="M4039" t="str">
        <f>IF($C4039="","",IF($L4039&lt;=0,"Payé",IF($K4039=0,"Impayé","Partiel")))</f>
        <v/>
      </c>
    </row>
    <row r="4040" spans="1:13" ht="15">
      <c r="A4040" s="17"/>
      <c r="B4040" t="str">
        <f>IF($A4040="","",YEAR($A4040)*100+MONTH($A4040))</f>
        <v/>
      </c>
      <c r="D4040" t="str">
        <f>IF($C4040="","",VLOOKUP($C4040,Baux!$A:$K,2,FALSE))</f>
        <v/>
      </c>
      <c r="E4040" t="str">
        <f>IF($C4040="","",VLOOKUP(VLOOKUP($C4040,Baux!$A:$K,3,FALSE),Locataires!$A:$I,2,FALSE))</f>
        <v/>
      </c>
      <c r="F4040" t="str">
        <f>IF($C4040="","",VLOOKUP($C4040,Baux!$A:$K,8,FALSE))</f>
        <v/>
      </c>
      <c r="G4040" s="12" t="str">
        <f>IF(OR($A4040="",$F4040=""),"",DATE(YEAR($A4040),MONTH($A4040),$F4040))</f>
        <v/>
      </c>
      <c r="H4040" s="13" t="str">
        <f>IF($C4040="","",VLOOKUP($C4040,Baux!$A:$K,6,FALSE))</f>
        <v/>
      </c>
      <c r="I4040" s="13" t="str">
        <f>IF($C4040="","",VLOOKUP($C4040,Baux!$A:$K,7,FALSE))</f>
        <v/>
      </c>
      <c r="J4040" s="13" t="str">
        <f>IF($C4040="","",$H4040+$I4040)</f>
        <v/>
      </c>
      <c r="K4040" s="13" t="str">
        <f>IF($C4040="","",SUMIFS(Banque_Transactions!$E:$E,Banque_Transactions!$G:$G,$C4040&amp;"-"&amp;$B4040))</f>
        <v/>
      </c>
      <c r="L4040" s="13" t="str">
        <f>IF($C4040="","",$J4040-$K4040)</f>
        <v/>
      </c>
      <c r="M4040" t="str">
        <f>IF($C4040="","",IF($L4040&lt;=0,"Payé",IF($K4040=0,"Impayé","Partiel")))</f>
        <v/>
      </c>
    </row>
    <row r="4041" spans="1:13" ht="15">
      <c r="A4041" s="17"/>
      <c r="B4041" t="str">
        <f>IF($A4041="","",YEAR($A4041)*100+MONTH($A4041))</f>
        <v/>
      </c>
      <c r="D4041" t="str">
        <f>IF($C4041="","",VLOOKUP($C4041,Baux!$A:$K,2,FALSE))</f>
        <v/>
      </c>
      <c r="E4041" t="str">
        <f>IF($C4041="","",VLOOKUP(VLOOKUP($C4041,Baux!$A:$K,3,FALSE),Locataires!$A:$I,2,FALSE))</f>
        <v/>
      </c>
      <c r="F4041" t="str">
        <f>IF($C4041="","",VLOOKUP($C4041,Baux!$A:$K,8,FALSE))</f>
        <v/>
      </c>
      <c r="G4041" s="12" t="str">
        <f>IF(OR($A4041="",$F4041=""),"",DATE(YEAR($A4041),MONTH($A4041),$F4041))</f>
        <v/>
      </c>
      <c r="H4041" s="13" t="str">
        <f>IF($C4041="","",VLOOKUP($C4041,Baux!$A:$K,6,FALSE))</f>
        <v/>
      </c>
      <c r="I4041" s="13" t="str">
        <f>IF($C4041="","",VLOOKUP($C4041,Baux!$A:$K,7,FALSE))</f>
        <v/>
      </c>
      <c r="J4041" s="13" t="str">
        <f>IF($C4041="","",$H4041+$I4041)</f>
        <v/>
      </c>
      <c r="K4041" s="13" t="str">
        <f>IF($C4041="","",SUMIFS(Banque_Transactions!$E:$E,Banque_Transactions!$G:$G,$C4041&amp;"-"&amp;$B4041))</f>
        <v/>
      </c>
      <c r="L4041" s="13" t="str">
        <f>IF($C4041="","",$J4041-$K4041)</f>
        <v/>
      </c>
      <c r="M4041" t="str">
        <f>IF($C4041="","",IF($L4041&lt;=0,"Payé",IF($K4041=0,"Impayé","Partiel")))</f>
        <v/>
      </c>
    </row>
    <row r="4042" spans="1:13" ht="15">
      <c r="A4042" s="17"/>
      <c r="B4042" t="str">
        <f>IF($A4042="","",YEAR($A4042)*100+MONTH($A4042))</f>
        <v/>
      </c>
      <c r="D4042" t="str">
        <f>IF($C4042="","",VLOOKUP($C4042,Baux!$A:$K,2,FALSE))</f>
        <v/>
      </c>
      <c r="E4042" t="str">
        <f>IF($C4042="","",VLOOKUP(VLOOKUP($C4042,Baux!$A:$K,3,FALSE),Locataires!$A:$I,2,FALSE))</f>
        <v/>
      </c>
      <c r="F4042" t="str">
        <f>IF($C4042="","",VLOOKUP($C4042,Baux!$A:$K,8,FALSE))</f>
        <v/>
      </c>
      <c r="G4042" s="12" t="str">
        <f>IF(OR($A4042="",$F4042=""),"",DATE(YEAR($A4042),MONTH($A4042),$F4042))</f>
        <v/>
      </c>
      <c r="H4042" s="13" t="str">
        <f>IF($C4042="","",VLOOKUP($C4042,Baux!$A:$K,6,FALSE))</f>
        <v/>
      </c>
      <c r="I4042" s="13" t="str">
        <f>IF($C4042="","",VLOOKUP($C4042,Baux!$A:$K,7,FALSE))</f>
        <v/>
      </c>
      <c r="J4042" s="13" t="str">
        <f>IF($C4042="","",$H4042+$I4042)</f>
        <v/>
      </c>
      <c r="K4042" s="13" t="str">
        <f>IF($C4042="","",SUMIFS(Banque_Transactions!$E:$E,Banque_Transactions!$G:$G,$C4042&amp;"-"&amp;$B4042))</f>
        <v/>
      </c>
      <c r="L4042" s="13" t="str">
        <f>IF($C4042="","",$J4042-$K4042)</f>
        <v/>
      </c>
      <c r="M4042" t="str">
        <f>IF($C4042="","",IF($L4042&lt;=0,"Payé",IF($K4042=0,"Impayé","Partiel")))</f>
        <v/>
      </c>
    </row>
    <row r="4043" spans="1:13" ht="15">
      <c r="A4043" s="17"/>
      <c r="B4043" t="str">
        <f>IF($A4043="","",YEAR($A4043)*100+MONTH($A4043))</f>
        <v/>
      </c>
      <c r="D4043" t="str">
        <f>IF($C4043="","",VLOOKUP($C4043,Baux!$A:$K,2,FALSE))</f>
        <v/>
      </c>
      <c r="E4043" t="str">
        <f>IF($C4043="","",VLOOKUP(VLOOKUP($C4043,Baux!$A:$K,3,FALSE),Locataires!$A:$I,2,FALSE))</f>
        <v/>
      </c>
      <c r="F4043" t="str">
        <f>IF($C4043="","",VLOOKUP($C4043,Baux!$A:$K,8,FALSE))</f>
        <v/>
      </c>
      <c r="G4043" s="12" t="str">
        <f>IF(OR($A4043="",$F4043=""),"",DATE(YEAR($A4043),MONTH($A4043),$F4043))</f>
        <v/>
      </c>
      <c r="H4043" s="13" t="str">
        <f>IF($C4043="","",VLOOKUP($C4043,Baux!$A:$K,6,FALSE))</f>
        <v/>
      </c>
      <c r="I4043" s="13" t="str">
        <f>IF($C4043="","",VLOOKUP($C4043,Baux!$A:$K,7,FALSE))</f>
        <v/>
      </c>
      <c r="J4043" s="13" t="str">
        <f>IF($C4043="","",$H4043+$I4043)</f>
        <v/>
      </c>
      <c r="K4043" s="13" t="str">
        <f>IF($C4043="","",SUMIFS(Banque_Transactions!$E:$E,Banque_Transactions!$G:$G,$C4043&amp;"-"&amp;$B4043))</f>
        <v/>
      </c>
      <c r="L4043" s="13" t="str">
        <f>IF($C4043="","",$J4043-$K4043)</f>
        <v/>
      </c>
      <c r="M4043" t="str">
        <f>IF($C4043="","",IF($L4043&lt;=0,"Payé",IF($K4043=0,"Impayé","Partiel")))</f>
        <v/>
      </c>
    </row>
    <row r="4044" spans="1:13" ht="15">
      <c r="A4044" s="17"/>
      <c r="B4044" t="str">
        <f>IF($A4044="","",YEAR($A4044)*100+MONTH($A4044))</f>
        <v/>
      </c>
      <c r="D4044" t="str">
        <f>IF($C4044="","",VLOOKUP($C4044,Baux!$A:$K,2,FALSE))</f>
        <v/>
      </c>
      <c r="E4044" t="str">
        <f>IF($C4044="","",VLOOKUP(VLOOKUP($C4044,Baux!$A:$K,3,FALSE),Locataires!$A:$I,2,FALSE))</f>
        <v/>
      </c>
      <c r="F4044" t="str">
        <f>IF($C4044="","",VLOOKUP($C4044,Baux!$A:$K,8,FALSE))</f>
        <v/>
      </c>
      <c r="G4044" s="12" t="str">
        <f>IF(OR($A4044="",$F4044=""),"",DATE(YEAR($A4044),MONTH($A4044),$F4044))</f>
        <v/>
      </c>
      <c r="H4044" s="13" t="str">
        <f>IF($C4044="","",VLOOKUP($C4044,Baux!$A:$K,6,FALSE))</f>
        <v/>
      </c>
      <c r="I4044" s="13" t="str">
        <f>IF($C4044="","",VLOOKUP($C4044,Baux!$A:$K,7,FALSE))</f>
        <v/>
      </c>
      <c r="J4044" s="13" t="str">
        <f>IF($C4044="","",$H4044+$I4044)</f>
        <v/>
      </c>
      <c r="K4044" s="13" t="str">
        <f>IF($C4044="","",SUMIFS(Banque_Transactions!$E:$E,Banque_Transactions!$G:$G,$C4044&amp;"-"&amp;$B4044))</f>
        <v/>
      </c>
      <c r="L4044" s="13" t="str">
        <f>IF($C4044="","",$J4044-$K4044)</f>
        <v/>
      </c>
      <c r="M4044" t="str">
        <f>IF($C4044="","",IF($L4044&lt;=0,"Payé",IF($K4044=0,"Impayé","Partiel")))</f>
        <v/>
      </c>
    </row>
    <row r="4045" spans="1:13" ht="15">
      <c r="A4045" s="17"/>
      <c r="B4045" t="str">
        <f>IF($A4045="","",YEAR($A4045)*100+MONTH($A4045))</f>
        <v/>
      </c>
      <c r="D4045" t="str">
        <f>IF($C4045="","",VLOOKUP($C4045,Baux!$A:$K,2,FALSE))</f>
        <v/>
      </c>
      <c r="E4045" t="str">
        <f>IF($C4045="","",VLOOKUP(VLOOKUP($C4045,Baux!$A:$K,3,FALSE),Locataires!$A:$I,2,FALSE))</f>
        <v/>
      </c>
      <c r="F4045" t="str">
        <f>IF($C4045="","",VLOOKUP($C4045,Baux!$A:$K,8,FALSE))</f>
        <v/>
      </c>
      <c r="G4045" s="12" t="str">
        <f>IF(OR($A4045="",$F4045=""),"",DATE(YEAR($A4045),MONTH($A4045),$F4045))</f>
        <v/>
      </c>
      <c r="H4045" s="13" t="str">
        <f>IF($C4045="","",VLOOKUP($C4045,Baux!$A:$K,6,FALSE))</f>
        <v/>
      </c>
      <c r="I4045" s="13" t="str">
        <f>IF($C4045="","",VLOOKUP($C4045,Baux!$A:$K,7,FALSE))</f>
        <v/>
      </c>
      <c r="J4045" s="13" t="str">
        <f>IF($C4045="","",$H4045+$I4045)</f>
        <v/>
      </c>
      <c r="K4045" s="13" t="str">
        <f>IF($C4045="","",SUMIFS(Banque_Transactions!$E:$E,Banque_Transactions!$G:$G,$C4045&amp;"-"&amp;$B4045))</f>
        <v/>
      </c>
      <c r="L4045" s="13" t="str">
        <f>IF($C4045="","",$J4045-$K4045)</f>
        <v/>
      </c>
      <c r="M4045" t="str">
        <f>IF($C4045="","",IF($L4045&lt;=0,"Payé",IF($K4045=0,"Impayé","Partiel")))</f>
        <v/>
      </c>
    </row>
    <row r="4046" spans="1:13" ht="15">
      <c r="A4046" s="17"/>
      <c r="B4046" t="str">
        <f>IF($A4046="","",YEAR($A4046)*100+MONTH($A4046))</f>
        <v/>
      </c>
      <c r="D4046" t="str">
        <f>IF($C4046="","",VLOOKUP($C4046,Baux!$A:$K,2,FALSE))</f>
        <v/>
      </c>
      <c r="E4046" t="str">
        <f>IF($C4046="","",VLOOKUP(VLOOKUP($C4046,Baux!$A:$K,3,FALSE),Locataires!$A:$I,2,FALSE))</f>
        <v/>
      </c>
      <c r="F4046" t="str">
        <f>IF($C4046="","",VLOOKUP($C4046,Baux!$A:$K,8,FALSE))</f>
        <v/>
      </c>
      <c r="G4046" s="12" t="str">
        <f>IF(OR($A4046="",$F4046=""),"",DATE(YEAR($A4046),MONTH($A4046),$F4046))</f>
        <v/>
      </c>
      <c r="H4046" s="13" t="str">
        <f>IF($C4046="","",VLOOKUP($C4046,Baux!$A:$K,6,FALSE))</f>
        <v/>
      </c>
      <c r="I4046" s="13" t="str">
        <f>IF($C4046="","",VLOOKUP($C4046,Baux!$A:$K,7,FALSE))</f>
        <v/>
      </c>
      <c r="J4046" s="13" t="str">
        <f>IF($C4046="","",$H4046+$I4046)</f>
        <v/>
      </c>
      <c r="K4046" s="13" t="str">
        <f>IF($C4046="","",SUMIFS(Banque_Transactions!$E:$E,Banque_Transactions!$G:$G,$C4046&amp;"-"&amp;$B4046))</f>
        <v/>
      </c>
      <c r="L4046" s="13" t="str">
        <f>IF($C4046="","",$J4046-$K4046)</f>
        <v/>
      </c>
      <c r="M4046" t="str">
        <f>IF($C4046="","",IF($L4046&lt;=0,"Payé",IF($K4046=0,"Impayé","Partiel")))</f>
        <v/>
      </c>
    </row>
    <row r="4047" spans="1:13" ht="15">
      <c r="A4047" s="17"/>
      <c r="B4047" t="str">
        <f>IF($A4047="","",YEAR($A4047)*100+MONTH($A4047))</f>
        <v/>
      </c>
      <c r="D4047" t="str">
        <f>IF($C4047="","",VLOOKUP($C4047,Baux!$A:$K,2,FALSE))</f>
        <v/>
      </c>
      <c r="E4047" t="str">
        <f>IF($C4047="","",VLOOKUP(VLOOKUP($C4047,Baux!$A:$K,3,FALSE),Locataires!$A:$I,2,FALSE))</f>
        <v/>
      </c>
      <c r="F4047" t="str">
        <f>IF($C4047="","",VLOOKUP($C4047,Baux!$A:$K,8,FALSE))</f>
        <v/>
      </c>
      <c r="G4047" s="12" t="str">
        <f>IF(OR($A4047="",$F4047=""),"",DATE(YEAR($A4047),MONTH($A4047),$F4047))</f>
        <v/>
      </c>
      <c r="H4047" s="13" t="str">
        <f>IF($C4047="","",VLOOKUP($C4047,Baux!$A:$K,6,FALSE))</f>
        <v/>
      </c>
      <c r="I4047" s="13" t="str">
        <f>IF($C4047="","",VLOOKUP($C4047,Baux!$A:$K,7,FALSE))</f>
        <v/>
      </c>
      <c r="J4047" s="13" t="str">
        <f>IF($C4047="","",$H4047+$I4047)</f>
        <v/>
      </c>
      <c r="K4047" s="13" t="str">
        <f>IF($C4047="","",SUMIFS(Banque_Transactions!$E:$E,Banque_Transactions!$G:$G,$C4047&amp;"-"&amp;$B4047))</f>
        <v/>
      </c>
      <c r="L4047" s="13" t="str">
        <f>IF($C4047="","",$J4047-$K4047)</f>
        <v/>
      </c>
      <c r="M4047" t="str">
        <f>IF($C4047="","",IF($L4047&lt;=0,"Payé",IF($K4047=0,"Impayé","Partiel")))</f>
        <v/>
      </c>
    </row>
    <row r="4048" spans="1:13" ht="15">
      <c r="A4048" s="17"/>
      <c r="B4048" t="str">
        <f>IF($A4048="","",YEAR($A4048)*100+MONTH($A4048))</f>
        <v/>
      </c>
      <c r="D4048" t="str">
        <f>IF($C4048="","",VLOOKUP($C4048,Baux!$A:$K,2,FALSE))</f>
        <v/>
      </c>
      <c r="E4048" t="str">
        <f>IF($C4048="","",VLOOKUP(VLOOKUP($C4048,Baux!$A:$K,3,FALSE),Locataires!$A:$I,2,FALSE))</f>
        <v/>
      </c>
      <c r="F4048" t="str">
        <f>IF($C4048="","",VLOOKUP($C4048,Baux!$A:$K,8,FALSE))</f>
        <v/>
      </c>
      <c r="G4048" s="12" t="str">
        <f>IF(OR($A4048="",$F4048=""),"",DATE(YEAR($A4048),MONTH($A4048),$F4048))</f>
        <v/>
      </c>
      <c r="H4048" s="13" t="str">
        <f>IF($C4048="","",VLOOKUP($C4048,Baux!$A:$K,6,FALSE))</f>
        <v/>
      </c>
      <c r="I4048" s="13" t="str">
        <f>IF($C4048="","",VLOOKUP($C4048,Baux!$A:$K,7,FALSE))</f>
        <v/>
      </c>
      <c r="J4048" s="13" t="str">
        <f>IF($C4048="","",$H4048+$I4048)</f>
        <v/>
      </c>
      <c r="K4048" s="13" t="str">
        <f>IF($C4048="","",SUMIFS(Banque_Transactions!$E:$E,Banque_Transactions!$G:$G,$C4048&amp;"-"&amp;$B4048))</f>
        <v/>
      </c>
      <c r="L4048" s="13" t="str">
        <f>IF($C4048="","",$J4048-$K4048)</f>
        <v/>
      </c>
      <c r="M4048" t="str">
        <f>IF($C4048="","",IF($L4048&lt;=0,"Payé",IF($K4048=0,"Impayé","Partiel")))</f>
        <v/>
      </c>
    </row>
    <row r="4049" spans="1:13" ht="15">
      <c r="A4049" s="17"/>
      <c r="B4049" t="str">
        <f>IF($A4049="","",YEAR($A4049)*100+MONTH($A4049))</f>
        <v/>
      </c>
      <c r="D4049" t="str">
        <f>IF($C4049="","",VLOOKUP($C4049,Baux!$A:$K,2,FALSE))</f>
        <v/>
      </c>
      <c r="E4049" t="str">
        <f>IF($C4049="","",VLOOKUP(VLOOKUP($C4049,Baux!$A:$K,3,FALSE),Locataires!$A:$I,2,FALSE))</f>
        <v/>
      </c>
      <c r="F4049" t="str">
        <f>IF($C4049="","",VLOOKUP($C4049,Baux!$A:$K,8,FALSE))</f>
        <v/>
      </c>
      <c r="G4049" s="12" t="str">
        <f>IF(OR($A4049="",$F4049=""),"",DATE(YEAR($A4049),MONTH($A4049),$F4049))</f>
        <v/>
      </c>
      <c r="H4049" s="13" t="str">
        <f>IF($C4049="","",VLOOKUP($C4049,Baux!$A:$K,6,FALSE))</f>
        <v/>
      </c>
      <c r="I4049" s="13" t="str">
        <f>IF($C4049="","",VLOOKUP($C4049,Baux!$A:$K,7,FALSE))</f>
        <v/>
      </c>
      <c r="J4049" s="13" t="str">
        <f>IF($C4049="","",$H4049+$I4049)</f>
        <v/>
      </c>
      <c r="K4049" s="13" t="str">
        <f>IF($C4049="","",SUMIFS(Banque_Transactions!$E:$E,Banque_Transactions!$G:$G,$C4049&amp;"-"&amp;$B4049))</f>
        <v/>
      </c>
      <c r="L4049" s="13" t="str">
        <f>IF($C4049="","",$J4049-$K4049)</f>
        <v/>
      </c>
      <c r="M4049" t="str">
        <f>IF($C4049="","",IF($L4049&lt;=0,"Payé",IF($K4049=0,"Impayé","Partiel")))</f>
        <v/>
      </c>
    </row>
    <row r="4050" spans="1:13" ht="15">
      <c r="A4050" s="17"/>
      <c r="B4050" t="str">
        <f>IF($A4050="","",YEAR($A4050)*100+MONTH($A4050))</f>
        <v/>
      </c>
      <c r="D4050" t="str">
        <f>IF($C4050="","",VLOOKUP($C4050,Baux!$A:$K,2,FALSE))</f>
        <v/>
      </c>
      <c r="E4050" t="str">
        <f>IF($C4050="","",VLOOKUP(VLOOKUP($C4050,Baux!$A:$K,3,FALSE),Locataires!$A:$I,2,FALSE))</f>
        <v/>
      </c>
      <c r="F4050" t="str">
        <f>IF($C4050="","",VLOOKUP($C4050,Baux!$A:$K,8,FALSE))</f>
        <v/>
      </c>
      <c r="G4050" s="12" t="str">
        <f>IF(OR($A4050="",$F4050=""),"",DATE(YEAR($A4050),MONTH($A4050),$F4050))</f>
        <v/>
      </c>
      <c r="H4050" s="13" t="str">
        <f>IF($C4050="","",VLOOKUP($C4050,Baux!$A:$K,6,FALSE))</f>
        <v/>
      </c>
      <c r="I4050" s="13" t="str">
        <f>IF($C4050="","",VLOOKUP($C4050,Baux!$A:$K,7,FALSE))</f>
        <v/>
      </c>
      <c r="J4050" s="13" t="str">
        <f>IF($C4050="","",$H4050+$I4050)</f>
        <v/>
      </c>
      <c r="K4050" s="13" t="str">
        <f>IF($C4050="","",SUMIFS(Banque_Transactions!$E:$E,Banque_Transactions!$G:$G,$C4050&amp;"-"&amp;$B4050))</f>
        <v/>
      </c>
      <c r="L4050" s="13" t="str">
        <f>IF($C4050="","",$J4050-$K4050)</f>
        <v/>
      </c>
      <c r="M4050" t="str">
        <f>IF($C4050="","",IF($L4050&lt;=0,"Payé",IF($K4050=0,"Impayé","Partiel")))</f>
        <v/>
      </c>
    </row>
    <row r="4051" spans="1:13" ht="15">
      <c r="A4051" s="17"/>
      <c r="B4051" t="str">
        <f>IF($A4051="","",YEAR($A4051)*100+MONTH($A4051))</f>
        <v/>
      </c>
      <c r="D4051" t="str">
        <f>IF($C4051="","",VLOOKUP($C4051,Baux!$A:$K,2,FALSE))</f>
        <v/>
      </c>
      <c r="E4051" t="str">
        <f>IF($C4051="","",VLOOKUP(VLOOKUP($C4051,Baux!$A:$K,3,FALSE),Locataires!$A:$I,2,FALSE))</f>
        <v/>
      </c>
      <c r="F4051" t="str">
        <f>IF($C4051="","",VLOOKUP($C4051,Baux!$A:$K,8,FALSE))</f>
        <v/>
      </c>
      <c r="G4051" s="12" t="str">
        <f>IF(OR($A4051="",$F4051=""),"",DATE(YEAR($A4051),MONTH($A4051),$F4051))</f>
        <v/>
      </c>
      <c r="H4051" s="13" t="str">
        <f>IF($C4051="","",VLOOKUP($C4051,Baux!$A:$K,6,FALSE))</f>
        <v/>
      </c>
      <c r="I4051" s="13" t="str">
        <f>IF($C4051="","",VLOOKUP($C4051,Baux!$A:$K,7,FALSE))</f>
        <v/>
      </c>
      <c r="J4051" s="13" t="str">
        <f>IF($C4051="","",$H4051+$I4051)</f>
        <v/>
      </c>
      <c r="K4051" s="13" t="str">
        <f>IF($C4051="","",SUMIFS(Banque_Transactions!$E:$E,Banque_Transactions!$G:$G,$C4051&amp;"-"&amp;$B4051))</f>
        <v/>
      </c>
      <c r="L4051" s="13" t="str">
        <f>IF($C4051="","",$J4051-$K4051)</f>
        <v/>
      </c>
      <c r="M4051" t="str">
        <f>IF($C4051="","",IF($L4051&lt;=0,"Payé",IF($K4051=0,"Impayé","Partiel")))</f>
        <v/>
      </c>
    </row>
    <row r="4052" spans="1:13" ht="15">
      <c r="A4052" s="17"/>
      <c r="B4052" t="str">
        <f>IF($A4052="","",YEAR($A4052)*100+MONTH($A4052))</f>
        <v/>
      </c>
      <c r="D4052" t="str">
        <f>IF($C4052="","",VLOOKUP($C4052,Baux!$A:$K,2,FALSE))</f>
        <v/>
      </c>
      <c r="E4052" t="str">
        <f>IF($C4052="","",VLOOKUP(VLOOKUP($C4052,Baux!$A:$K,3,FALSE),Locataires!$A:$I,2,FALSE))</f>
        <v/>
      </c>
      <c r="F4052" t="str">
        <f>IF($C4052="","",VLOOKUP($C4052,Baux!$A:$K,8,FALSE))</f>
        <v/>
      </c>
      <c r="G4052" s="12" t="str">
        <f>IF(OR($A4052="",$F4052=""),"",DATE(YEAR($A4052),MONTH($A4052),$F4052))</f>
        <v/>
      </c>
      <c r="H4052" s="13" t="str">
        <f>IF($C4052="","",VLOOKUP($C4052,Baux!$A:$K,6,FALSE))</f>
        <v/>
      </c>
      <c r="I4052" s="13" t="str">
        <f>IF($C4052="","",VLOOKUP($C4052,Baux!$A:$K,7,FALSE))</f>
        <v/>
      </c>
      <c r="J4052" s="13" t="str">
        <f>IF($C4052="","",$H4052+$I4052)</f>
        <v/>
      </c>
      <c r="K4052" s="13" t="str">
        <f>IF($C4052="","",SUMIFS(Banque_Transactions!$E:$E,Banque_Transactions!$G:$G,$C4052&amp;"-"&amp;$B4052))</f>
        <v/>
      </c>
      <c r="L4052" s="13" t="str">
        <f>IF($C4052="","",$J4052-$K4052)</f>
        <v/>
      </c>
      <c r="M4052" t="str">
        <f>IF($C4052="","",IF($L4052&lt;=0,"Payé",IF($K4052=0,"Impayé","Partiel")))</f>
        <v/>
      </c>
    </row>
    <row r="4053" spans="1:13" ht="15">
      <c r="A4053" s="17"/>
      <c r="B4053" t="str">
        <f>IF($A4053="","",YEAR($A4053)*100+MONTH($A4053))</f>
        <v/>
      </c>
      <c r="D4053" t="str">
        <f>IF($C4053="","",VLOOKUP($C4053,Baux!$A:$K,2,FALSE))</f>
        <v/>
      </c>
      <c r="E4053" t="str">
        <f>IF($C4053="","",VLOOKUP(VLOOKUP($C4053,Baux!$A:$K,3,FALSE),Locataires!$A:$I,2,FALSE))</f>
        <v/>
      </c>
      <c r="F4053" t="str">
        <f>IF($C4053="","",VLOOKUP($C4053,Baux!$A:$K,8,FALSE))</f>
        <v/>
      </c>
      <c r="G4053" s="12" t="str">
        <f>IF(OR($A4053="",$F4053=""),"",DATE(YEAR($A4053),MONTH($A4053),$F4053))</f>
        <v/>
      </c>
      <c r="H4053" s="13" t="str">
        <f>IF($C4053="","",VLOOKUP($C4053,Baux!$A:$K,6,FALSE))</f>
        <v/>
      </c>
      <c r="I4053" s="13" t="str">
        <f>IF($C4053="","",VLOOKUP($C4053,Baux!$A:$K,7,FALSE))</f>
        <v/>
      </c>
      <c r="J4053" s="13" t="str">
        <f>IF($C4053="","",$H4053+$I4053)</f>
        <v/>
      </c>
      <c r="K4053" s="13" t="str">
        <f>IF($C4053="","",SUMIFS(Banque_Transactions!$E:$E,Banque_Transactions!$G:$G,$C4053&amp;"-"&amp;$B4053))</f>
        <v/>
      </c>
      <c r="L4053" s="13" t="str">
        <f>IF($C4053="","",$J4053-$K4053)</f>
        <v/>
      </c>
      <c r="M4053" t="str">
        <f>IF($C4053="","",IF($L4053&lt;=0,"Payé",IF($K4053=0,"Impayé","Partiel")))</f>
        <v/>
      </c>
    </row>
    <row r="4054" spans="1:13" ht="15">
      <c r="A4054" s="17"/>
      <c r="B4054" t="str">
        <f>IF($A4054="","",YEAR($A4054)*100+MONTH($A4054))</f>
        <v/>
      </c>
      <c r="D4054" t="str">
        <f>IF($C4054="","",VLOOKUP($C4054,Baux!$A:$K,2,FALSE))</f>
        <v/>
      </c>
      <c r="E4054" t="str">
        <f>IF($C4054="","",VLOOKUP(VLOOKUP($C4054,Baux!$A:$K,3,FALSE),Locataires!$A:$I,2,FALSE))</f>
        <v/>
      </c>
      <c r="F4054" t="str">
        <f>IF($C4054="","",VLOOKUP($C4054,Baux!$A:$K,8,FALSE))</f>
        <v/>
      </c>
      <c r="G4054" s="12" t="str">
        <f>IF(OR($A4054="",$F4054=""),"",DATE(YEAR($A4054),MONTH($A4054),$F4054))</f>
        <v/>
      </c>
      <c r="H4054" s="13" t="str">
        <f>IF($C4054="","",VLOOKUP($C4054,Baux!$A:$K,6,FALSE))</f>
        <v/>
      </c>
      <c r="I4054" s="13" t="str">
        <f>IF($C4054="","",VLOOKUP($C4054,Baux!$A:$K,7,FALSE))</f>
        <v/>
      </c>
      <c r="J4054" s="13" t="str">
        <f>IF($C4054="","",$H4054+$I4054)</f>
        <v/>
      </c>
      <c r="K4054" s="13" t="str">
        <f>IF($C4054="","",SUMIFS(Banque_Transactions!$E:$E,Banque_Transactions!$G:$G,$C4054&amp;"-"&amp;$B4054))</f>
        <v/>
      </c>
      <c r="L4054" s="13" t="str">
        <f>IF($C4054="","",$J4054-$K4054)</f>
        <v/>
      </c>
      <c r="M4054" t="str">
        <f>IF($C4054="","",IF($L4054&lt;=0,"Payé",IF($K4054=0,"Impayé","Partiel")))</f>
        <v/>
      </c>
    </row>
    <row r="4055" spans="1:13" ht="15">
      <c r="A4055" s="17"/>
      <c r="B4055" t="str">
        <f>IF($A4055="","",YEAR($A4055)*100+MONTH($A4055))</f>
        <v/>
      </c>
      <c r="D4055" t="str">
        <f>IF($C4055="","",VLOOKUP($C4055,Baux!$A:$K,2,FALSE))</f>
        <v/>
      </c>
      <c r="E4055" t="str">
        <f>IF($C4055="","",VLOOKUP(VLOOKUP($C4055,Baux!$A:$K,3,FALSE),Locataires!$A:$I,2,FALSE))</f>
        <v/>
      </c>
      <c r="F4055" t="str">
        <f>IF($C4055="","",VLOOKUP($C4055,Baux!$A:$K,8,FALSE))</f>
        <v/>
      </c>
      <c r="G4055" s="12" t="str">
        <f>IF(OR($A4055="",$F4055=""),"",DATE(YEAR($A4055),MONTH($A4055),$F4055))</f>
        <v/>
      </c>
      <c r="H4055" s="13" t="str">
        <f>IF($C4055="","",VLOOKUP($C4055,Baux!$A:$K,6,FALSE))</f>
        <v/>
      </c>
      <c r="I4055" s="13" t="str">
        <f>IF($C4055="","",VLOOKUP($C4055,Baux!$A:$K,7,FALSE))</f>
        <v/>
      </c>
      <c r="J4055" s="13" t="str">
        <f>IF($C4055="","",$H4055+$I4055)</f>
        <v/>
      </c>
      <c r="K4055" s="13" t="str">
        <f>IF($C4055="","",SUMIFS(Banque_Transactions!$E:$E,Banque_Transactions!$G:$G,$C4055&amp;"-"&amp;$B4055))</f>
        <v/>
      </c>
      <c r="L4055" s="13" t="str">
        <f>IF($C4055="","",$J4055-$K4055)</f>
        <v/>
      </c>
      <c r="M4055" t="str">
        <f>IF($C4055="","",IF($L4055&lt;=0,"Payé",IF($K4055=0,"Impayé","Partiel")))</f>
        <v/>
      </c>
    </row>
    <row r="4056" spans="1:13" ht="15">
      <c r="A4056" s="17"/>
      <c r="B4056" t="str">
        <f>IF($A4056="","",YEAR($A4056)*100+MONTH($A4056))</f>
        <v/>
      </c>
      <c r="D4056" t="str">
        <f>IF($C4056="","",VLOOKUP($C4056,Baux!$A:$K,2,FALSE))</f>
        <v/>
      </c>
      <c r="E4056" t="str">
        <f>IF($C4056="","",VLOOKUP(VLOOKUP($C4056,Baux!$A:$K,3,FALSE),Locataires!$A:$I,2,FALSE))</f>
        <v/>
      </c>
      <c r="F4056" t="str">
        <f>IF($C4056="","",VLOOKUP($C4056,Baux!$A:$K,8,FALSE))</f>
        <v/>
      </c>
      <c r="G4056" s="12" t="str">
        <f>IF(OR($A4056="",$F4056=""),"",DATE(YEAR($A4056),MONTH($A4056),$F4056))</f>
        <v/>
      </c>
      <c r="H4056" s="13" t="str">
        <f>IF($C4056="","",VLOOKUP($C4056,Baux!$A:$K,6,FALSE))</f>
        <v/>
      </c>
      <c r="I4056" s="13" t="str">
        <f>IF($C4056="","",VLOOKUP($C4056,Baux!$A:$K,7,FALSE))</f>
        <v/>
      </c>
      <c r="J4056" s="13" t="str">
        <f>IF($C4056="","",$H4056+$I4056)</f>
        <v/>
      </c>
      <c r="K4056" s="13" t="str">
        <f>IF($C4056="","",SUMIFS(Banque_Transactions!$E:$E,Banque_Transactions!$G:$G,$C4056&amp;"-"&amp;$B4056))</f>
        <v/>
      </c>
      <c r="L4056" s="13" t="str">
        <f>IF($C4056="","",$J4056-$K4056)</f>
        <v/>
      </c>
      <c r="M4056" t="str">
        <f>IF($C4056="","",IF($L4056&lt;=0,"Payé",IF($K4056=0,"Impayé","Partiel")))</f>
        <v/>
      </c>
    </row>
    <row r="4057" spans="1:13" ht="15">
      <c r="A4057" s="17"/>
      <c r="B4057" t="str">
        <f>IF($A4057="","",YEAR($A4057)*100+MONTH($A4057))</f>
        <v/>
      </c>
      <c r="D4057" t="str">
        <f>IF($C4057="","",VLOOKUP($C4057,Baux!$A:$K,2,FALSE))</f>
        <v/>
      </c>
      <c r="E4057" t="str">
        <f>IF($C4057="","",VLOOKUP(VLOOKUP($C4057,Baux!$A:$K,3,FALSE),Locataires!$A:$I,2,FALSE))</f>
        <v/>
      </c>
      <c r="F4057" t="str">
        <f>IF($C4057="","",VLOOKUP($C4057,Baux!$A:$K,8,FALSE))</f>
        <v/>
      </c>
      <c r="G4057" s="12" t="str">
        <f>IF(OR($A4057="",$F4057=""),"",DATE(YEAR($A4057),MONTH($A4057),$F4057))</f>
        <v/>
      </c>
      <c r="H4057" s="13" t="str">
        <f>IF($C4057="","",VLOOKUP($C4057,Baux!$A:$K,6,FALSE))</f>
        <v/>
      </c>
      <c r="I4057" s="13" t="str">
        <f>IF($C4057="","",VLOOKUP($C4057,Baux!$A:$K,7,FALSE))</f>
        <v/>
      </c>
      <c r="J4057" s="13" t="str">
        <f>IF($C4057="","",$H4057+$I4057)</f>
        <v/>
      </c>
      <c r="K4057" s="13" t="str">
        <f>IF($C4057="","",SUMIFS(Banque_Transactions!$E:$E,Banque_Transactions!$G:$G,$C4057&amp;"-"&amp;$B4057))</f>
        <v/>
      </c>
      <c r="L4057" s="13" t="str">
        <f>IF($C4057="","",$J4057-$K4057)</f>
        <v/>
      </c>
      <c r="M4057" t="str">
        <f>IF($C4057="","",IF($L4057&lt;=0,"Payé",IF($K4057=0,"Impayé","Partiel")))</f>
        <v/>
      </c>
    </row>
    <row r="4058" spans="1:13" ht="15">
      <c r="A4058" s="17"/>
      <c r="B4058" t="str">
        <f>IF($A4058="","",YEAR($A4058)*100+MONTH($A4058))</f>
        <v/>
      </c>
      <c r="D4058" t="str">
        <f>IF($C4058="","",VLOOKUP($C4058,Baux!$A:$K,2,FALSE))</f>
        <v/>
      </c>
      <c r="E4058" t="str">
        <f>IF($C4058="","",VLOOKUP(VLOOKUP($C4058,Baux!$A:$K,3,FALSE),Locataires!$A:$I,2,FALSE))</f>
        <v/>
      </c>
      <c r="F4058" t="str">
        <f>IF($C4058="","",VLOOKUP($C4058,Baux!$A:$K,8,FALSE))</f>
        <v/>
      </c>
      <c r="G4058" s="12" t="str">
        <f>IF(OR($A4058="",$F4058=""),"",DATE(YEAR($A4058),MONTH($A4058),$F4058))</f>
        <v/>
      </c>
      <c r="H4058" s="13" t="str">
        <f>IF($C4058="","",VLOOKUP($C4058,Baux!$A:$K,6,FALSE))</f>
        <v/>
      </c>
      <c r="I4058" s="13" t="str">
        <f>IF($C4058="","",VLOOKUP($C4058,Baux!$A:$K,7,FALSE))</f>
        <v/>
      </c>
      <c r="J4058" s="13" t="str">
        <f>IF($C4058="","",$H4058+$I4058)</f>
        <v/>
      </c>
      <c r="K4058" s="13" t="str">
        <f>IF($C4058="","",SUMIFS(Banque_Transactions!$E:$E,Banque_Transactions!$G:$G,$C4058&amp;"-"&amp;$B4058))</f>
        <v/>
      </c>
      <c r="L4058" s="13" t="str">
        <f>IF($C4058="","",$J4058-$K4058)</f>
        <v/>
      </c>
      <c r="M4058" t="str">
        <f>IF($C4058="","",IF($L4058&lt;=0,"Payé",IF($K4058=0,"Impayé","Partiel")))</f>
        <v/>
      </c>
    </row>
    <row r="4059" spans="1:13" ht="15">
      <c r="A4059" s="17"/>
      <c r="B4059" t="str">
        <f>IF($A4059="","",YEAR($A4059)*100+MONTH($A4059))</f>
        <v/>
      </c>
      <c r="D4059" t="str">
        <f>IF($C4059="","",VLOOKUP($C4059,Baux!$A:$K,2,FALSE))</f>
        <v/>
      </c>
      <c r="E4059" t="str">
        <f>IF($C4059="","",VLOOKUP(VLOOKUP($C4059,Baux!$A:$K,3,FALSE),Locataires!$A:$I,2,FALSE))</f>
        <v/>
      </c>
      <c r="F4059" t="str">
        <f>IF($C4059="","",VLOOKUP($C4059,Baux!$A:$K,8,FALSE))</f>
        <v/>
      </c>
      <c r="G4059" s="12" t="str">
        <f>IF(OR($A4059="",$F4059=""),"",DATE(YEAR($A4059),MONTH($A4059),$F4059))</f>
        <v/>
      </c>
      <c r="H4059" s="13" t="str">
        <f>IF($C4059="","",VLOOKUP($C4059,Baux!$A:$K,6,FALSE))</f>
        <v/>
      </c>
      <c r="I4059" s="13" t="str">
        <f>IF($C4059="","",VLOOKUP($C4059,Baux!$A:$K,7,FALSE))</f>
        <v/>
      </c>
      <c r="J4059" s="13" t="str">
        <f>IF($C4059="","",$H4059+$I4059)</f>
        <v/>
      </c>
      <c r="K4059" s="13" t="str">
        <f>IF($C4059="","",SUMIFS(Banque_Transactions!$E:$E,Banque_Transactions!$G:$G,$C4059&amp;"-"&amp;$B4059))</f>
        <v/>
      </c>
      <c r="L4059" s="13" t="str">
        <f>IF($C4059="","",$J4059-$K4059)</f>
        <v/>
      </c>
      <c r="M4059" t="str">
        <f>IF($C4059="","",IF($L4059&lt;=0,"Payé",IF($K4059=0,"Impayé","Partiel")))</f>
        <v/>
      </c>
    </row>
    <row r="4060" spans="1:13" ht="15">
      <c r="A4060" s="17"/>
      <c r="B4060" t="str">
        <f>IF($A4060="","",YEAR($A4060)*100+MONTH($A4060))</f>
        <v/>
      </c>
      <c r="D4060" t="str">
        <f>IF($C4060="","",VLOOKUP($C4060,Baux!$A:$K,2,FALSE))</f>
        <v/>
      </c>
      <c r="E4060" t="str">
        <f>IF($C4060="","",VLOOKUP(VLOOKUP($C4060,Baux!$A:$K,3,FALSE),Locataires!$A:$I,2,FALSE))</f>
        <v/>
      </c>
      <c r="F4060" t="str">
        <f>IF($C4060="","",VLOOKUP($C4060,Baux!$A:$K,8,FALSE))</f>
        <v/>
      </c>
      <c r="G4060" s="12" t="str">
        <f>IF(OR($A4060="",$F4060=""),"",DATE(YEAR($A4060),MONTH($A4060),$F4060))</f>
        <v/>
      </c>
      <c r="H4060" s="13" t="str">
        <f>IF($C4060="","",VLOOKUP($C4060,Baux!$A:$K,6,FALSE))</f>
        <v/>
      </c>
      <c r="I4060" s="13" t="str">
        <f>IF($C4060="","",VLOOKUP($C4060,Baux!$A:$K,7,FALSE))</f>
        <v/>
      </c>
      <c r="J4060" s="13" t="str">
        <f>IF($C4060="","",$H4060+$I4060)</f>
        <v/>
      </c>
      <c r="K4060" s="13" t="str">
        <f>IF($C4060="","",SUMIFS(Banque_Transactions!$E:$E,Banque_Transactions!$G:$G,$C4060&amp;"-"&amp;$B4060))</f>
        <v/>
      </c>
      <c r="L4060" s="13" t="str">
        <f>IF($C4060="","",$J4060-$K4060)</f>
        <v/>
      </c>
      <c r="M4060" t="str">
        <f>IF($C4060="","",IF($L4060&lt;=0,"Payé",IF($K4060=0,"Impayé","Partiel")))</f>
        <v/>
      </c>
    </row>
    <row r="4061" spans="1:13" ht="15">
      <c r="A4061" s="17"/>
      <c r="B4061" t="str">
        <f>IF($A4061="","",YEAR($A4061)*100+MONTH($A4061))</f>
        <v/>
      </c>
      <c r="D4061" t="str">
        <f>IF($C4061="","",VLOOKUP($C4061,Baux!$A:$K,2,FALSE))</f>
        <v/>
      </c>
      <c r="E4061" t="str">
        <f>IF($C4061="","",VLOOKUP(VLOOKUP($C4061,Baux!$A:$K,3,FALSE),Locataires!$A:$I,2,FALSE))</f>
        <v/>
      </c>
      <c r="F4061" t="str">
        <f>IF($C4061="","",VLOOKUP($C4061,Baux!$A:$K,8,FALSE))</f>
        <v/>
      </c>
      <c r="G4061" s="12" t="str">
        <f>IF(OR($A4061="",$F4061=""),"",DATE(YEAR($A4061),MONTH($A4061),$F4061))</f>
        <v/>
      </c>
      <c r="H4061" s="13" t="str">
        <f>IF($C4061="","",VLOOKUP($C4061,Baux!$A:$K,6,FALSE))</f>
        <v/>
      </c>
      <c r="I4061" s="13" t="str">
        <f>IF($C4061="","",VLOOKUP($C4061,Baux!$A:$K,7,FALSE))</f>
        <v/>
      </c>
      <c r="J4061" s="13" t="str">
        <f>IF($C4061="","",$H4061+$I4061)</f>
        <v/>
      </c>
      <c r="K4061" s="13" t="str">
        <f>IF($C4061="","",SUMIFS(Banque_Transactions!$E:$E,Banque_Transactions!$G:$G,$C4061&amp;"-"&amp;$B4061))</f>
        <v/>
      </c>
      <c r="L4061" s="13" t="str">
        <f>IF($C4061="","",$J4061-$K4061)</f>
        <v/>
      </c>
      <c r="M4061" t="str">
        <f>IF($C4061="","",IF($L4061&lt;=0,"Payé",IF($K4061=0,"Impayé","Partiel")))</f>
        <v/>
      </c>
    </row>
    <row r="4062" spans="1:13" ht="15">
      <c r="A4062" s="17"/>
      <c r="B4062" t="str">
        <f>IF($A4062="","",YEAR($A4062)*100+MONTH($A4062))</f>
        <v/>
      </c>
      <c r="D4062" t="str">
        <f>IF($C4062="","",VLOOKUP($C4062,Baux!$A:$K,2,FALSE))</f>
        <v/>
      </c>
      <c r="E4062" t="str">
        <f>IF($C4062="","",VLOOKUP(VLOOKUP($C4062,Baux!$A:$K,3,FALSE),Locataires!$A:$I,2,FALSE))</f>
        <v/>
      </c>
      <c r="F4062" t="str">
        <f>IF($C4062="","",VLOOKUP($C4062,Baux!$A:$K,8,FALSE))</f>
        <v/>
      </c>
      <c r="G4062" s="12" t="str">
        <f>IF(OR($A4062="",$F4062=""),"",DATE(YEAR($A4062),MONTH($A4062),$F4062))</f>
        <v/>
      </c>
      <c r="H4062" s="13" t="str">
        <f>IF($C4062="","",VLOOKUP($C4062,Baux!$A:$K,6,FALSE))</f>
        <v/>
      </c>
      <c r="I4062" s="13" t="str">
        <f>IF($C4062="","",VLOOKUP($C4062,Baux!$A:$K,7,FALSE))</f>
        <v/>
      </c>
      <c r="J4062" s="13" t="str">
        <f>IF($C4062="","",$H4062+$I4062)</f>
        <v/>
      </c>
      <c r="K4062" s="13" t="str">
        <f>IF($C4062="","",SUMIFS(Banque_Transactions!$E:$E,Banque_Transactions!$G:$G,$C4062&amp;"-"&amp;$B4062))</f>
        <v/>
      </c>
      <c r="L4062" s="13" t="str">
        <f>IF($C4062="","",$J4062-$K4062)</f>
        <v/>
      </c>
      <c r="M4062" t="str">
        <f>IF($C4062="","",IF($L4062&lt;=0,"Payé",IF($K4062=0,"Impayé","Partiel")))</f>
        <v/>
      </c>
    </row>
    <row r="4063" spans="1:13" ht="15">
      <c r="A4063" s="17"/>
      <c r="B4063" t="str">
        <f>IF($A4063="","",YEAR($A4063)*100+MONTH($A4063))</f>
        <v/>
      </c>
      <c r="D4063" t="str">
        <f>IF($C4063="","",VLOOKUP($C4063,Baux!$A:$K,2,FALSE))</f>
        <v/>
      </c>
      <c r="E4063" t="str">
        <f>IF($C4063="","",VLOOKUP(VLOOKUP($C4063,Baux!$A:$K,3,FALSE),Locataires!$A:$I,2,FALSE))</f>
        <v/>
      </c>
      <c r="F4063" t="str">
        <f>IF($C4063="","",VLOOKUP($C4063,Baux!$A:$K,8,FALSE))</f>
        <v/>
      </c>
      <c r="G4063" s="12" t="str">
        <f>IF(OR($A4063="",$F4063=""),"",DATE(YEAR($A4063),MONTH($A4063),$F4063))</f>
        <v/>
      </c>
      <c r="H4063" s="13" t="str">
        <f>IF($C4063="","",VLOOKUP($C4063,Baux!$A:$K,6,FALSE))</f>
        <v/>
      </c>
      <c r="I4063" s="13" t="str">
        <f>IF($C4063="","",VLOOKUP($C4063,Baux!$A:$K,7,FALSE))</f>
        <v/>
      </c>
      <c r="J4063" s="13" t="str">
        <f>IF($C4063="","",$H4063+$I4063)</f>
        <v/>
      </c>
      <c r="K4063" s="13" t="str">
        <f>IF($C4063="","",SUMIFS(Banque_Transactions!$E:$E,Banque_Transactions!$G:$G,$C4063&amp;"-"&amp;$B4063))</f>
        <v/>
      </c>
      <c r="L4063" s="13" t="str">
        <f>IF($C4063="","",$J4063-$K4063)</f>
        <v/>
      </c>
      <c r="M4063" t="str">
        <f>IF($C4063="","",IF($L4063&lt;=0,"Payé",IF($K4063=0,"Impayé","Partiel")))</f>
        <v/>
      </c>
    </row>
    <row r="4064" spans="1:13" ht="15">
      <c r="A4064" s="17"/>
      <c r="B4064" t="str">
        <f>IF($A4064="","",YEAR($A4064)*100+MONTH($A4064))</f>
        <v/>
      </c>
      <c r="D4064" t="str">
        <f>IF($C4064="","",VLOOKUP($C4064,Baux!$A:$K,2,FALSE))</f>
        <v/>
      </c>
      <c r="E4064" t="str">
        <f>IF($C4064="","",VLOOKUP(VLOOKUP($C4064,Baux!$A:$K,3,FALSE),Locataires!$A:$I,2,FALSE))</f>
        <v/>
      </c>
      <c r="F4064" t="str">
        <f>IF($C4064="","",VLOOKUP($C4064,Baux!$A:$K,8,FALSE))</f>
        <v/>
      </c>
      <c r="G4064" s="12" t="str">
        <f>IF(OR($A4064="",$F4064=""),"",DATE(YEAR($A4064),MONTH($A4064),$F4064))</f>
        <v/>
      </c>
      <c r="H4064" s="13" t="str">
        <f>IF($C4064="","",VLOOKUP($C4064,Baux!$A:$K,6,FALSE))</f>
        <v/>
      </c>
      <c r="I4064" s="13" t="str">
        <f>IF($C4064="","",VLOOKUP($C4064,Baux!$A:$K,7,FALSE))</f>
        <v/>
      </c>
      <c r="J4064" s="13" t="str">
        <f>IF($C4064="","",$H4064+$I4064)</f>
        <v/>
      </c>
      <c r="K4064" s="13" t="str">
        <f>IF($C4064="","",SUMIFS(Banque_Transactions!$E:$E,Banque_Transactions!$G:$G,$C4064&amp;"-"&amp;$B4064))</f>
        <v/>
      </c>
      <c r="L4064" s="13" t="str">
        <f>IF($C4064="","",$J4064-$K4064)</f>
        <v/>
      </c>
      <c r="M4064" t="str">
        <f>IF($C4064="","",IF($L4064&lt;=0,"Payé",IF($K4064=0,"Impayé","Partiel")))</f>
        <v/>
      </c>
    </row>
    <row r="4065" spans="1:13" ht="15">
      <c r="A4065" s="17"/>
      <c r="B4065" t="str">
        <f>IF($A4065="","",YEAR($A4065)*100+MONTH($A4065))</f>
        <v/>
      </c>
      <c r="D4065" t="str">
        <f>IF($C4065="","",VLOOKUP($C4065,Baux!$A:$K,2,FALSE))</f>
        <v/>
      </c>
      <c r="E4065" t="str">
        <f>IF($C4065="","",VLOOKUP(VLOOKUP($C4065,Baux!$A:$K,3,FALSE),Locataires!$A:$I,2,FALSE))</f>
        <v/>
      </c>
      <c r="F4065" t="str">
        <f>IF($C4065="","",VLOOKUP($C4065,Baux!$A:$K,8,FALSE))</f>
        <v/>
      </c>
      <c r="G4065" s="12" t="str">
        <f>IF(OR($A4065="",$F4065=""),"",DATE(YEAR($A4065),MONTH($A4065),$F4065))</f>
        <v/>
      </c>
      <c r="H4065" s="13" t="str">
        <f>IF($C4065="","",VLOOKUP($C4065,Baux!$A:$K,6,FALSE))</f>
        <v/>
      </c>
      <c r="I4065" s="13" t="str">
        <f>IF($C4065="","",VLOOKUP($C4065,Baux!$A:$K,7,FALSE))</f>
        <v/>
      </c>
      <c r="J4065" s="13" t="str">
        <f>IF($C4065="","",$H4065+$I4065)</f>
        <v/>
      </c>
      <c r="K4065" s="13" t="str">
        <f>IF($C4065="","",SUMIFS(Banque_Transactions!$E:$E,Banque_Transactions!$G:$G,$C4065&amp;"-"&amp;$B4065))</f>
        <v/>
      </c>
      <c r="L4065" s="13" t="str">
        <f>IF($C4065="","",$J4065-$K4065)</f>
        <v/>
      </c>
      <c r="M4065" t="str">
        <f>IF($C4065="","",IF($L4065&lt;=0,"Payé",IF($K4065=0,"Impayé","Partiel")))</f>
        <v/>
      </c>
    </row>
    <row r="4066" spans="1:13" ht="15">
      <c r="A4066" s="17"/>
      <c r="B4066" t="str">
        <f>IF($A4066="","",YEAR($A4066)*100+MONTH($A4066))</f>
        <v/>
      </c>
      <c r="D4066" t="str">
        <f>IF($C4066="","",VLOOKUP($C4066,Baux!$A:$K,2,FALSE))</f>
        <v/>
      </c>
      <c r="E4066" t="str">
        <f>IF($C4066="","",VLOOKUP(VLOOKUP($C4066,Baux!$A:$K,3,FALSE),Locataires!$A:$I,2,FALSE))</f>
        <v/>
      </c>
      <c r="F4066" t="str">
        <f>IF($C4066="","",VLOOKUP($C4066,Baux!$A:$K,8,FALSE))</f>
        <v/>
      </c>
      <c r="G4066" s="12" t="str">
        <f>IF(OR($A4066="",$F4066=""),"",DATE(YEAR($A4066),MONTH($A4066),$F4066))</f>
        <v/>
      </c>
      <c r="H4066" s="13" t="str">
        <f>IF($C4066="","",VLOOKUP($C4066,Baux!$A:$K,6,FALSE))</f>
        <v/>
      </c>
      <c r="I4066" s="13" t="str">
        <f>IF($C4066="","",VLOOKUP($C4066,Baux!$A:$K,7,FALSE))</f>
        <v/>
      </c>
      <c r="J4066" s="13" t="str">
        <f>IF($C4066="","",$H4066+$I4066)</f>
        <v/>
      </c>
      <c r="K4066" s="13" t="str">
        <f>IF($C4066="","",SUMIFS(Banque_Transactions!$E:$E,Banque_Transactions!$G:$G,$C4066&amp;"-"&amp;$B4066))</f>
        <v/>
      </c>
      <c r="L4066" s="13" t="str">
        <f>IF($C4066="","",$J4066-$K4066)</f>
        <v/>
      </c>
      <c r="M4066" t="str">
        <f>IF($C4066="","",IF($L4066&lt;=0,"Payé",IF($K4066=0,"Impayé","Partiel")))</f>
        <v/>
      </c>
    </row>
    <row r="4067" spans="1:13" ht="15">
      <c r="A4067" s="17"/>
      <c r="B4067" t="str">
        <f>IF($A4067="","",YEAR($A4067)*100+MONTH($A4067))</f>
        <v/>
      </c>
      <c r="D4067" t="str">
        <f>IF($C4067="","",VLOOKUP($C4067,Baux!$A:$K,2,FALSE))</f>
        <v/>
      </c>
      <c r="E4067" t="str">
        <f>IF($C4067="","",VLOOKUP(VLOOKUP($C4067,Baux!$A:$K,3,FALSE),Locataires!$A:$I,2,FALSE))</f>
        <v/>
      </c>
      <c r="F4067" t="str">
        <f>IF($C4067="","",VLOOKUP($C4067,Baux!$A:$K,8,FALSE))</f>
        <v/>
      </c>
      <c r="G4067" s="12" t="str">
        <f>IF(OR($A4067="",$F4067=""),"",DATE(YEAR($A4067),MONTH($A4067),$F4067))</f>
        <v/>
      </c>
      <c r="H4067" s="13" t="str">
        <f>IF($C4067="","",VLOOKUP($C4067,Baux!$A:$K,6,FALSE))</f>
        <v/>
      </c>
      <c r="I4067" s="13" t="str">
        <f>IF($C4067="","",VLOOKUP($C4067,Baux!$A:$K,7,FALSE))</f>
        <v/>
      </c>
      <c r="J4067" s="13" t="str">
        <f>IF($C4067="","",$H4067+$I4067)</f>
        <v/>
      </c>
      <c r="K4067" s="13" t="str">
        <f>IF($C4067="","",SUMIFS(Banque_Transactions!$E:$E,Banque_Transactions!$G:$G,$C4067&amp;"-"&amp;$B4067))</f>
        <v/>
      </c>
      <c r="L4067" s="13" t="str">
        <f>IF($C4067="","",$J4067-$K4067)</f>
        <v/>
      </c>
      <c r="M4067" t="str">
        <f>IF($C4067="","",IF($L4067&lt;=0,"Payé",IF($K4067=0,"Impayé","Partiel")))</f>
        <v/>
      </c>
    </row>
    <row r="4068" spans="1:13" ht="15">
      <c r="A4068" s="17"/>
      <c r="B4068" t="str">
        <f>IF($A4068="","",YEAR($A4068)*100+MONTH($A4068))</f>
        <v/>
      </c>
      <c r="D4068" t="str">
        <f>IF($C4068="","",VLOOKUP($C4068,Baux!$A:$K,2,FALSE))</f>
        <v/>
      </c>
      <c r="E4068" t="str">
        <f>IF($C4068="","",VLOOKUP(VLOOKUP($C4068,Baux!$A:$K,3,FALSE),Locataires!$A:$I,2,FALSE))</f>
        <v/>
      </c>
      <c r="F4068" t="str">
        <f>IF($C4068="","",VLOOKUP($C4068,Baux!$A:$K,8,FALSE))</f>
        <v/>
      </c>
      <c r="G4068" s="12" t="str">
        <f>IF(OR($A4068="",$F4068=""),"",DATE(YEAR($A4068),MONTH($A4068),$F4068))</f>
        <v/>
      </c>
      <c r="H4068" s="13" t="str">
        <f>IF($C4068="","",VLOOKUP($C4068,Baux!$A:$K,6,FALSE))</f>
        <v/>
      </c>
      <c r="I4068" s="13" t="str">
        <f>IF($C4068="","",VLOOKUP($C4068,Baux!$A:$K,7,FALSE))</f>
        <v/>
      </c>
      <c r="J4068" s="13" t="str">
        <f>IF($C4068="","",$H4068+$I4068)</f>
        <v/>
      </c>
      <c r="K4068" s="13" t="str">
        <f>IF($C4068="","",SUMIFS(Banque_Transactions!$E:$E,Banque_Transactions!$G:$G,$C4068&amp;"-"&amp;$B4068))</f>
        <v/>
      </c>
      <c r="L4068" s="13" t="str">
        <f>IF($C4068="","",$J4068-$K4068)</f>
        <v/>
      </c>
      <c r="M4068" t="str">
        <f>IF($C4068="","",IF($L4068&lt;=0,"Payé",IF($K4068=0,"Impayé","Partiel")))</f>
        <v/>
      </c>
    </row>
    <row r="4069" spans="1:13" ht="15">
      <c r="A4069" s="17"/>
      <c r="B4069" t="str">
        <f>IF($A4069="","",YEAR($A4069)*100+MONTH($A4069))</f>
        <v/>
      </c>
      <c r="D4069" t="str">
        <f>IF($C4069="","",VLOOKUP($C4069,Baux!$A:$K,2,FALSE))</f>
        <v/>
      </c>
      <c r="E4069" t="str">
        <f>IF($C4069="","",VLOOKUP(VLOOKUP($C4069,Baux!$A:$K,3,FALSE),Locataires!$A:$I,2,FALSE))</f>
        <v/>
      </c>
      <c r="F4069" t="str">
        <f>IF($C4069="","",VLOOKUP($C4069,Baux!$A:$K,8,FALSE))</f>
        <v/>
      </c>
      <c r="G4069" s="12" t="str">
        <f>IF(OR($A4069="",$F4069=""),"",DATE(YEAR($A4069),MONTH($A4069),$F4069))</f>
        <v/>
      </c>
      <c r="H4069" s="13" t="str">
        <f>IF($C4069="","",VLOOKUP($C4069,Baux!$A:$K,6,FALSE))</f>
        <v/>
      </c>
      <c r="I4069" s="13" t="str">
        <f>IF($C4069="","",VLOOKUP($C4069,Baux!$A:$K,7,FALSE))</f>
        <v/>
      </c>
      <c r="J4069" s="13" t="str">
        <f>IF($C4069="","",$H4069+$I4069)</f>
        <v/>
      </c>
      <c r="K4069" s="13" t="str">
        <f>IF($C4069="","",SUMIFS(Banque_Transactions!$E:$E,Banque_Transactions!$G:$G,$C4069&amp;"-"&amp;$B4069))</f>
        <v/>
      </c>
      <c r="L4069" s="13" t="str">
        <f>IF($C4069="","",$J4069-$K4069)</f>
        <v/>
      </c>
      <c r="M4069" t="str">
        <f>IF($C4069="","",IF($L4069&lt;=0,"Payé",IF($K4069=0,"Impayé","Partiel")))</f>
        <v/>
      </c>
    </row>
    <row r="4070" spans="1:13" ht="15">
      <c r="A4070" s="17"/>
      <c r="B4070" t="str">
        <f>IF($A4070="","",YEAR($A4070)*100+MONTH($A4070))</f>
        <v/>
      </c>
      <c r="D4070" t="str">
        <f>IF($C4070="","",VLOOKUP($C4070,Baux!$A:$K,2,FALSE))</f>
        <v/>
      </c>
      <c r="E4070" t="str">
        <f>IF($C4070="","",VLOOKUP(VLOOKUP($C4070,Baux!$A:$K,3,FALSE),Locataires!$A:$I,2,FALSE))</f>
        <v/>
      </c>
      <c r="F4070" t="str">
        <f>IF($C4070="","",VLOOKUP($C4070,Baux!$A:$K,8,FALSE))</f>
        <v/>
      </c>
      <c r="G4070" s="12" t="str">
        <f>IF(OR($A4070="",$F4070=""),"",DATE(YEAR($A4070),MONTH($A4070),$F4070))</f>
        <v/>
      </c>
      <c r="H4070" s="13" t="str">
        <f>IF($C4070="","",VLOOKUP($C4070,Baux!$A:$K,6,FALSE))</f>
        <v/>
      </c>
      <c r="I4070" s="13" t="str">
        <f>IF($C4070="","",VLOOKUP($C4070,Baux!$A:$K,7,FALSE))</f>
        <v/>
      </c>
      <c r="J4070" s="13" t="str">
        <f>IF($C4070="","",$H4070+$I4070)</f>
        <v/>
      </c>
      <c r="K4070" s="13" t="str">
        <f>IF($C4070="","",SUMIFS(Banque_Transactions!$E:$E,Banque_Transactions!$G:$G,$C4070&amp;"-"&amp;$B4070))</f>
        <v/>
      </c>
      <c r="L4070" s="13" t="str">
        <f>IF($C4070="","",$J4070-$K4070)</f>
        <v/>
      </c>
      <c r="M4070" t="str">
        <f>IF($C4070="","",IF($L4070&lt;=0,"Payé",IF($K4070=0,"Impayé","Partiel")))</f>
        <v/>
      </c>
    </row>
    <row r="4071" spans="1:13" ht="15">
      <c r="A4071" s="17"/>
      <c r="B4071" t="str">
        <f>IF($A4071="","",YEAR($A4071)*100+MONTH($A4071))</f>
        <v/>
      </c>
      <c r="D4071" t="str">
        <f>IF($C4071="","",VLOOKUP($C4071,Baux!$A:$K,2,FALSE))</f>
        <v/>
      </c>
      <c r="E4071" t="str">
        <f>IF($C4071="","",VLOOKUP(VLOOKUP($C4071,Baux!$A:$K,3,FALSE),Locataires!$A:$I,2,FALSE))</f>
        <v/>
      </c>
      <c r="F4071" t="str">
        <f>IF($C4071="","",VLOOKUP($C4071,Baux!$A:$K,8,FALSE))</f>
        <v/>
      </c>
      <c r="G4071" s="12" t="str">
        <f>IF(OR($A4071="",$F4071=""),"",DATE(YEAR($A4071),MONTH($A4071),$F4071))</f>
        <v/>
      </c>
      <c r="H4071" s="13" t="str">
        <f>IF($C4071="","",VLOOKUP($C4071,Baux!$A:$K,6,FALSE))</f>
        <v/>
      </c>
      <c r="I4071" s="13" t="str">
        <f>IF($C4071="","",VLOOKUP($C4071,Baux!$A:$K,7,FALSE))</f>
        <v/>
      </c>
      <c r="J4071" s="13" t="str">
        <f>IF($C4071="","",$H4071+$I4071)</f>
        <v/>
      </c>
      <c r="K4071" s="13" t="str">
        <f>IF($C4071="","",SUMIFS(Banque_Transactions!$E:$E,Banque_Transactions!$G:$G,$C4071&amp;"-"&amp;$B4071))</f>
        <v/>
      </c>
      <c r="L4071" s="13" t="str">
        <f>IF($C4071="","",$J4071-$K4071)</f>
        <v/>
      </c>
      <c r="M4071" t="str">
        <f>IF($C4071="","",IF($L4071&lt;=0,"Payé",IF($K4071=0,"Impayé","Partiel")))</f>
        <v/>
      </c>
    </row>
    <row r="4072" spans="1:13" ht="15">
      <c r="A4072" s="17"/>
      <c r="B4072" t="str">
        <f>IF($A4072="","",YEAR($A4072)*100+MONTH($A4072))</f>
        <v/>
      </c>
      <c r="D4072" t="str">
        <f>IF($C4072="","",VLOOKUP($C4072,Baux!$A:$K,2,FALSE))</f>
        <v/>
      </c>
      <c r="E4072" t="str">
        <f>IF($C4072="","",VLOOKUP(VLOOKUP($C4072,Baux!$A:$K,3,FALSE),Locataires!$A:$I,2,FALSE))</f>
        <v/>
      </c>
      <c r="F4072" t="str">
        <f>IF($C4072="","",VLOOKUP($C4072,Baux!$A:$K,8,FALSE))</f>
        <v/>
      </c>
      <c r="G4072" s="12" t="str">
        <f>IF(OR($A4072="",$F4072=""),"",DATE(YEAR($A4072),MONTH($A4072),$F4072))</f>
        <v/>
      </c>
      <c r="H4072" s="13" t="str">
        <f>IF($C4072="","",VLOOKUP($C4072,Baux!$A:$K,6,FALSE))</f>
        <v/>
      </c>
      <c r="I4072" s="13" t="str">
        <f>IF($C4072="","",VLOOKUP($C4072,Baux!$A:$K,7,FALSE))</f>
        <v/>
      </c>
      <c r="J4072" s="13" t="str">
        <f>IF($C4072="","",$H4072+$I4072)</f>
        <v/>
      </c>
      <c r="K4072" s="13" t="str">
        <f>IF($C4072="","",SUMIFS(Banque_Transactions!$E:$E,Banque_Transactions!$G:$G,$C4072&amp;"-"&amp;$B4072))</f>
        <v/>
      </c>
      <c r="L4072" s="13" t="str">
        <f>IF($C4072="","",$J4072-$K4072)</f>
        <v/>
      </c>
      <c r="M4072" t="str">
        <f>IF($C4072="","",IF($L4072&lt;=0,"Payé",IF($K4072=0,"Impayé","Partiel")))</f>
        <v/>
      </c>
    </row>
    <row r="4073" spans="1:13" ht="15">
      <c r="A4073" s="17"/>
      <c r="B4073" t="str">
        <f>IF($A4073="","",YEAR($A4073)*100+MONTH($A4073))</f>
        <v/>
      </c>
      <c r="D4073" t="str">
        <f>IF($C4073="","",VLOOKUP($C4073,Baux!$A:$K,2,FALSE))</f>
        <v/>
      </c>
      <c r="E4073" t="str">
        <f>IF($C4073="","",VLOOKUP(VLOOKUP($C4073,Baux!$A:$K,3,FALSE),Locataires!$A:$I,2,FALSE))</f>
        <v/>
      </c>
      <c r="F4073" t="str">
        <f>IF($C4073="","",VLOOKUP($C4073,Baux!$A:$K,8,FALSE))</f>
        <v/>
      </c>
      <c r="G4073" s="12" t="str">
        <f>IF(OR($A4073="",$F4073=""),"",DATE(YEAR($A4073),MONTH($A4073),$F4073))</f>
        <v/>
      </c>
      <c r="H4073" s="13" t="str">
        <f>IF($C4073="","",VLOOKUP($C4073,Baux!$A:$K,6,FALSE))</f>
        <v/>
      </c>
      <c r="I4073" s="13" t="str">
        <f>IF($C4073="","",VLOOKUP($C4073,Baux!$A:$K,7,FALSE))</f>
        <v/>
      </c>
      <c r="J4073" s="13" t="str">
        <f>IF($C4073="","",$H4073+$I4073)</f>
        <v/>
      </c>
      <c r="K4073" s="13" t="str">
        <f>IF($C4073="","",SUMIFS(Banque_Transactions!$E:$E,Banque_Transactions!$G:$G,$C4073&amp;"-"&amp;$B4073))</f>
        <v/>
      </c>
      <c r="L4073" s="13" t="str">
        <f>IF($C4073="","",$J4073-$K4073)</f>
        <v/>
      </c>
      <c r="M4073" t="str">
        <f>IF($C4073="","",IF($L4073&lt;=0,"Payé",IF($K4073=0,"Impayé","Partiel")))</f>
        <v/>
      </c>
    </row>
    <row r="4074" spans="1:13" ht="15">
      <c r="A4074" s="17"/>
      <c r="B4074" t="str">
        <f>IF($A4074="","",YEAR($A4074)*100+MONTH($A4074))</f>
        <v/>
      </c>
      <c r="D4074" t="str">
        <f>IF($C4074="","",VLOOKUP($C4074,Baux!$A:$K,2,FALSE))</f>
        <v/>
      </c>
      <c r="E4074" t="str">
        <f>IF($C4074="","",VLOOKUP(VLOOKUP($C4074,Baux!$A:$K,3,FALSE),Locataires!$A:$I,2,FALSE))</f>
        <v/>
      </c>
      <c r="F4074" t="str">
        <f>IF($C4074="","",VLOOKUP($C4074,Baux!$A:$K,8,FALSE))</f>
        <v/>
      </c>
      <c r="G4074" s="12" t="str">
        <f>IF(OR($A4074="",$F4074=""),"",DATE(YEAR($A4074),MONTH($A4074),$F4074))</f>
        <v/>
      </c>
      <c r="H4074" s="13" t="str">
        <f>IF($C4074="","",VLOOKUP($C4074,Baux!$A:$K,6,FALSE))</f>
        <v/>
      </c>
      <c r="I4074" s="13" t="str">
        <f>IF($C4074="","",VLOOKUP($C4074,Baux!$A:$K,7,FALSE))</f>
        <v/>
      </c>
      <c r="J4074" s="13" t="str">
        <f>IF($C4074="","",$H4074+$I4074)</f>
        <v/>
      </c>
      <c r="K4074" s="13" t="str">
        <f>IF($C4074="","",SUMIFS(Banque_Transactions!$E:$E,Banque_Transactions!$G:$G,$C4074&amp;"-"&amp;$B4074))</f>
        <v/>
      </c>
      <c r="L4074" s="13" t="str">
        <f>IF($C4074="","",$J4074-$K4074)</f>
        <v/>
      </c>
      <c r="M4074" t="str">
        <f>IF($C4074="","",IF($L4074&lt;=0,"Payé",IF($K4074=0,"Impayé","Partiel")))</f>
        <v/>
      </c>
    </row>
    <row r="4075" spans="1:13" ht="15">
      <c r="A4075" s="17"/>
      <c r="B4075" t="str">
        <f>IF($A4075="","",YEAR($A4075)*100+MONTH($A4075))</f>
        <v/>
      </c>
      <c r="D4075" t="str">
        <f>IF($C4075="","",VLOOKUP($C4075,Baux!$A:$K,2,FALSE))</f>
        <v/>
      </c>
      <c r="E4075" t="str">
        <f>IF($C4075="","",VLOOKUP(VLOOKUP($C4075,Baux!$A:$K,3,FALSE),Locataires!$A:$I,2,FALSE))</f>
        <v/>
      </c>
      <c r="F4075" t="str">
        <f>IF($C4075="","",VLOOKUP($C4075,Baux!$A:$K,8,FALSE))</f>
        <v/>
      </c>
      <c r="G4075" s="12" t="str">
        <f>IF(OR($A4075="",$F4075=""),"",DATE(YEAR($A4075),MONTH($A4075),$F4075))</f>
        <v/>
      </c>
      <c r="H4075" s="13" t="str">
        <f>IF($C4075="","",VLOOKUP($C4075,Baux!$A:$K,6,FALSE))</f>
        <v/>
      </c>
      <c r="I4075" s="13" t="str">
        <f>IF($C4075="","",VLOOKUP($C4075,Baux!$A:$K,7,FALSE))</f>
        <v/>
      </c>
      <c r="J4075" s="13" t="str">
        <f>IF($C4075="","",$H4075+$I4075)</f>
        <v/>
      </c>
      <c r="K4075" s="13" t="str">
        <f>IF($C4075="","",SUMIFS(Banque_Transactions!$E:$E,Banque_Transactions!$G:$G,$C4075&amp;"-"&amp;$B4075))</f>
        <v/>
      </c>
      <c r="L4075" s="13" t="str">
        <f>IF($C4075="","",$J4075-$K4075)</f>
        <v/>
      </c>
      <c r="M4075" t="str">
        <f>IF($C4075="","",IF($L4075&lt;=0,"Payé",IF($K4075=0,"Impayé","Partiel")))</f>
        <v/>
      </c>
    </row>
    <row r="4076" spans="1:13" ht="15">
      <c r="A4076" s="17"/>
      <c r="B4076" t="str">
        <f>IF($A4076="","",YEAR($A4076)*100+MONTH($A4076))</f>
        <v/>
      </c>
      <c r="D4076" t="str">
        <f>IF($C4076="","",VLOOKUP($C4076,Baux!$A:$K,2,FALSE))</f>
        <v/>
      </c>
      <c r="E4076" t="str">
        <f>IF($C4076="","",VLOOKUP(VLOOKUP($C4076,Baux!$A:$K,3,FALSE),Locataires!$A:$I,2,FALSE))</f>
        <v/>
      </c>
      <c r="F4076" t="str">
        <f>IF($C4076="","",VLOOKUP($C4076,Baux!$A:$K,8,FALSE))</f>
        <v/>
      </c>
      <c r="G4076" s="12" t="str">
        <f>IF(OR($A4076="",$F4076=""),"",DATE(YEAR($A4076),MONTH($A4076),$F4076))</f>
        <v/>
      </c>
      <c r="H4076" s="13" t="str">
        <f>IF($C4076="","",VLOOKUP($C4076,Baux!$A:$K,6,FALSE))</f>
        <v/>
      </c>
      <c r="I4076" s="13" t="str">
        <f>IF($C4076="","",VLOOKUP($C4076,Baux!$A:$K,7,FALSE))</f>
        <v/>
      </c>
      <c r="J4076" s="13" t="str">
        <f>IF($C4076="","",$H4076+$I4076)</f>
        <v/>
      </c>
      <c r="K4076" s="13" t="str">
        <f>IF($C4076="","",SUMIFS(Banque_Transactions!$E:$E,Banque_Transactions!$G:$G,$C4076&amp;"-"&amp;$B4076))</f>
        <v/>
      </c>
      <c r="L4076" s="13" t="str">
        <f>IF($C4076="","",$J4076-$K4076)</f>
        <v/>
      </c>
      <c r="M4076" t="str">
        <f>IF($C4076="","",IF($L4076&lt;=0,"Payé",IF($K4076=0,"Impayé","Partiel")))</f>
        <v/>
      </c>
    </row>
    <row r="4077" spans="1:13" ht="15">
      <c r="A4077" s="17"/>
      <c r="B4077" t="str">
        <f>IF($A4077="","",YEAR($A4077)*100+MONTH($A4077))</f>
        <v/>
      </c>
      <c r="D4077" t="str">
        <f>IF($C4077="","",VLOOKUP($C4077,Baux!$A:$K,2,FALSE))</f>
        <v/>
      </c>
      <c r="E4077" t="str">
        <f>IF($C4077="","",VLOOKUP(VLOOKUP($C4077,Baux!$A:$K,3,FALSE),Locataires!$A:$I,2,FALSE))</f>
        <v/>
      </c>
      <c r="F4077" t="str">
        <f>IF($C4077="","",VLOOKUP($C4077,Baux!$A:$K,8,FALSE))</f>
        <v/>
      </c>
      <c r="G4077" s="12" t="str">
        <f>IF(OR($A4077="",$F4077=""),"",DATE(YEAR($A4077),MONTH($A4077),$F4077))</f>
        <v/>
      </c>
      <c r="H4077" s="13" t="str">
        <f>IF($C4077="","",VLOOKUP($C4077,Baux!$A:$K,6,FALSE))</f>
        <v/>
      </c>
      <c r="I4077" s="13" t="str">
        <f>IF($C4077="","",VLOOKUP($C4077,Baux!$A:$K,7,FALSE))</f>
        <v/>
      </c>
      <c r="J4077" s="13" t="str">
        <f>IF($C4077="","",$H4077+$I4077)</f>
        <v/>
      </c>
      <c r="K4077" s="13" t="str">
        <f>IF($C4077="","",SUMIFS(Banque_Transactions!$E:$E,Banque_Transactions!$G:$G,$C4077&amp;"-"&amp;$B4077))</f>
        <v/>
      </c>
      <c r="L4077" s="13" t="str">
        <f>IF($C4077="","",$J4077-$K4077)</f>
        <v/>
      </c>
      <c r="M4077" t="str">
        <f>IF($C4077="","",IF($L4077&lt;=0,"Payé",IF($K4077=0,"Impayé","Partiel")))</f>
        <v/>
      </c>
    </row>
    <row r="4078" spans="1:13" ht="15">
      <c r="A4078" s="17"/>
      <c r="B4078" t="str">
        <f>IF($A4078="","",YEAR($A4078)*100+MONTH($A4078))</f>
        <v/>
      </c>
      <c r="D4078" t="str">
        <f>IF($C4078="","",VLOOKUP($C4078,Baux!$A:$K,2,FALSE))</f>
        <v/>
      </c>
      <c r="E4078" t="str">
        <f>IF($C4078="","",VLOOKUP(VLOOKUP($C4078,Baux!$A:$K,3,FALSE),Locataires!$A:$I,2,FALSE))</f>
        <v/>
      </c>
      <c r="F4078" t="str">
        <f>IF($C4078="","",VLOOKUP($C4078,Baux!$A:$K,8,FALSE))</f>
        <v/>
      </c>
      <c r="G4078" s="12" t="str">
        <f>IF(OR($A4078="",$F4078=""),"",DATE(YEAR($A4078),MONTH($A4078),$F4078))</f>
        <v/>
      </c>
      <c r="H4078" s="13" t="str">
        <f>IF($C4078="","",VLOOKUP($C4078,Baux!$A:$K,6,FALSE))</f>
        <v/>
      </c>
      <c r="I4078" s="13" t="str">
        <f>IF($C4078="","",VLOOKUP($C4078,Baux!$A:$K,7,FALSE))</f>
        <v/>
      </c>
      <c r="J4078" s="13" t="str">
        <f>IF($C4078="","",$H4078+$I4078)</f>
        <v/>
      </c>
      <c r="K4078" s="13" t="str">
        <f>IF($C4078="","",SUMIFS(Banque_Transactions!$E:$E,Banque_Transactions!$G:$G,$C4078&amp;"-"&amp;$B4078))</f>
        <v/>
      </c>
      <c r="L4078" s="13" t="str">
        <f>IF($C4078="","",$J4078-$K4078)</f>
        <v/>
      </c>
      <c r="M4078" t="str">
        <f>IF($C4078="","",IF($L4078&lt;=0,"Payé",IF($K4078=0,"Impayé","Partiel")))</f>
        <v/>
      </c>
    </row>
    <row r="4079" spans="1:13" ht="15">
      <c r="A4079" s="17"/>
      <c r="B4079" t="str">
        <f>IF($A4079="","",YEAR($A4079)*100+MONTH($A4079))</f>
        <v/>
      </c>
      <c r="D4079" t="str">
        <f>IF($C4079="","",VLOOKUP($C4079,Baux!$A:$K,2,FALSE))</f>
        <v/>
      </c>
      <c r="E4079" t="str">
        <f>IF($C4079="","",VLOOKUP(VLOOKUP($C4079,Baux!$A:$K,3,FALSE),Locataires!$A:$I,2,FALSE))</f>
        <v/>
      </c>
      <c r="F4079" t="str">
        <f>IF($C4079="","",VLOOKUP($C4079,Baux!$A:$K,8,FALSE))</f>
        <v/>
      </c>
      <c r="G4079" s="12" t="str">
        <f>IF(OR($A4079="",$F4079=""),"",DATE(YEAR($A4079),MONTH($A4079),$F4079))</f>
        <v/>
      </c>
      <c r="H4079" s="13" t="str">
        <f>IF($C4079="","",VLOOKUP($C4079,Baux!$A:$K,6,FALSE))</f>
        <v/>
      </c>
      <c r="I4079" s="13" t="str">
        <f>IF($C4079="","",VLOOKUP($C4079,Baux!$A:$K,7,FALSE))</f>
        <v/>
      </c>
      <c r="J4079" s="13" t="str">
        <f>IF($C4079="","",$H4079+$I4079)</f>
        <v/>
      </c>
      <c r="K4079" s="13" t="str">
        <f>IF($C4079="","",SUMIFS(Banque_Transactions!$E:$E,Banque_Transactions!$G:$G,$C4079&amp;"-"&amp;$B4079))</f>
        <v/>
      </c>
      <c r="L4079" s="13" t="str">
        <f>IF($C4079="","",$J4079-$K4079)</f>
        <v/>
      </c>
      <c r="M4079" t="str">
        <f>IF($C4079="","",IF($L4079&lt;=0,"Payé",IF($K4079=0,"Impayé","Partiel")))</f>
        <v/>
      </c>
    </row>
    <row r="4080" spans="1:13" ht="15">
      <c r="A4080" s="17"/>
      <c r="B4080" t="str">
        <f>IF($A4080="","",YEAR($A4080)*100+MONTH($A4080))</f>
        <v/>
      </c>
      <c r="D4080" t="str">
        <f>IF($C4080="","",VLOOKUP($C4080,Baux!$A:$K,2,FALSE))</f>
        <v/>
      </c>
      <c r="E4080" t="str">
        <f>IF($C4080="","",VLOOKUP(VLOOKUP($C4080,Baux!$A:$K,3,FALSE),Locataires!$A:$I,2,FALSE))</f>
        <v/>
      </c>
      <c r="F4080" t="str">
        <f>IF($C4080="","",VLOOKUP($C4080,Baux!$A:$K,8,FALSE))</f>
        <v/>
      </c>
      <c r="G4080" s="12" t="str">
        <f>IF(OR($A4080="",$F4080=""),"",DATE(YEAR($A4080),MONTH($A4080),$F4080))</f>
        <v/>
      </c>
      <c r="H4080" s="13" t="str">
        <f>IF($C4080="","",VLOOKUP($C4080,Baux!$A:$K,6,FALSE))</f>
        <v/>
      </c>
      <c r="I4080" s="13" t="str">
        <f>IF($C4080="","",VLOOKUP($C4080,Baux!$A:$K,7,FALSE))</f>
        <v/>
      </c>
      <c r="J4080" s="13" t="str">
        <f>IF($C4080="","",$H4080+$I4080)</f>
        <v/>
      </c>
      <c r="K4080" s="13" t="str">
        <f>IF($C4080="","",SUMIFS(Banque_Transactions!$E:$E,Banque_Transactions!$G:$G,$C4080&amp;"-"&amp;$B4080))</f>
        <v/>
      </c>
      <c r="L4080" s="13" t="str">
        <f>IF($C4080="","",$J4080-$K4080)</f>
        <v/>
      </c>
      <c r="M4080" t="str">
        <f>IF($C4080="","",IF($L4080&lt;=0,"Payé",IF($K4080=0,"Impayé","Partiel")))</f>
        <v/>
      </c>
    </row>
    <row r="4081" spans="1:13" ht="15">
      <c r="A4081" s="17"/>
      <c r="B4081" t="str">
        <f>IF($A4081="","",YEAR($A4081)*100+MONTH($A4081))</f>
        <v/>
      </c>
      <c r="D4081" t="str">
        <f>IF($C4081="","",VLOOKUP($C4081,Baux!$A:$K,2,FALSE))</f>
        <v/>
      </c>
      <c r="E4081" t="str">
        <f>IF($C4081="","",VLOOKUP(VLOOKUP($C4081,Baux!$A:$K,3,FALSE),Locataires!$A:$I,2,FALSE))</f>
        <v/>
      </c>
      <c r="F4081" t="str">
        <f>IF($C4081="","",VLOOKUP($C4081,Baux!$A:$K,8,FALSE))</f>
        <v/>
      </c>
      <c r="G4081" s="12" t="str">
        <f>IF(OR($A4081="",$F4081=""),"",DATE(YEAR($A4081),MONTH($A4081),$F4081))</f>
        <v/>
      </c>
      <c r="H4081" s="13" t="str">
        <f>IF($C4081="","",VLOOKUP($C4081,Baux!$A:$K,6,FALSE))</f>
        <v/>
      </c>
      <c r="I4081" s="13" t="str">
        <f>IF($C4081="","",VLOOKUP($C4081,Baux!$A:$K,7,FALSE))</f>
        <v/>
      </c>
      <c r="J4081" s="13" t="str">
        <f>IF($C4081="","",$H4081+$I4081)</f>
        <v/>
      </c>
      <c r="K4081" s="13" t="str">
        <f>IF($C4081="","",SUMIFS(Banque_Transactions!$E:$E,Banque_Transactions!$G:$G,$C4081&amp;"-"&amp;$B4081))</f>
        <v/>
      </c>
      <c r="L4081" s="13" t="str">
        <f>IF($C4081="","",$J4081-$K4081)</f>
        <v/>
      </c>
      <c r="M4081" t="str">
        <f>IF($C4081="","",IF($L4081&lt;=0,"Payé",IF($K4081=0,"Impayé","Partiel")))</f>
        <v/>
      </c>
    </row>
    <row r="4082" spans="1:13" ht="15">
      <c r="A4082" s="17"/>
      <c r="B4082" t="str">
        <f>IF($A4082="","",YEAR($A4082)*100+MONTH($A4082))</f>
        <v/>
      </c>
      <c r="D4082" t="str">
        <f>IF($C4082="","",VLOOKUP($C4082,Baux!$A:$K,2,FALSE))</f>
        <v/>
      </c>
      <c r="E4082" t="str">
        <f>IF($C4082="","",VLOOKUP(VLOOKUP($C4082,Baux!$A:$K,3,FALSE),Locataires!$A:$I,2,FALSE))</f>
        <v/>
      </c>
      <c r="F4082" t="str">
        <f>IF($C4082="","",VLOOKUP($C4082,Baux!$A:$K,8,FALSE))</f>
        <v/>
      </c>
      <c r="G4082" s="12" t="str">
        <f>IF(OR($A4082="",$F4082=""),"",DATE(YEAR($A4082),MONTH($A4082),$F4082))</f>
        <v/>
      </c>
      <c r="H4082" s="13" t="str">
        <f>IF($C4082="","",VLOOKUP($C4082,Baux!$A:$K,6,FALSE))</f>
        <v/>
      </c>
      <c r="I4082" s="13" t="str">
        <f>IF($C4082="","",VLOOKUP($C4082,Baux!$A:$K,7,FALSE))</f>
        <v/>
      </c>
      <c r="J4082" s="13" t="str">
        <f>IF($C4082="","",$H4082+$I4082)</f>
        <v/>
      </c>
      <c r="K4082" s="13" t="str">
        <f>IF($C4082="","",SUMIFS(Banque_Transactions!$E:$E,Banque_Transactions!$G:$G,$C4082&amp;"-"&amp;$B4082))</f>
        <v/>
      </c>
      <c r="L4082" s="13" t="str">
        <f>IF($C4082="","",$J4082-$K4082)</f>
        <v/>
      </c>
      <c r="M4082" t="str">
        <f>IF($C4082="","",IF($L4082&lt;=0,"Payé",IF($K4082=0,"Impayé","Partiel")))</f>
        <v/>
      </c>
    </row>
    <row r="4083" spans="1:13" ht="15">
      <c r="A4083" s="17"/>
      <c r="B4083" t="str">
        <f>IF($A4083="","",YEAR($A4083)*100+MONTH($A4083))</f>
        <v/>
      </c>
      <c r="D4083" t="str">
        <f>IF($C4083="","",VLOOKUP($C4083,Baux!$A:$K,2,FALSE))</f>
        <v/>
      </c>
      <c r="E4083" t="str">
        <f>IF($C4083="","",VLOOKUP(VLOOKUP($C4083,Baux!$A:$K,3,FALSE),Locataires!$A:$I,2,FALSE))</f>
        <v/>
      </c>
      <c r="F4083" t="str">
        <f>IF($C4083="","",VLOOKUP($C4083,Baux!$A:$K,8,FALSE))</f>
        <v/>
      </c>
      <c r="G4083" s="12" t="str">
        <f>IF(OR($A4083="",$F4083=""),"",DATE(YEAR($A4083),MONTH($A4083),$F4083))</f>
        <v/>
      </c>
      <c r="H4083" s="13" t="str">
        <f>IF($C4083="","",VLOOKUP($C4083,Baux!$A:$K,6,FALSE))</f>
        <v/>
      </c>
      <c r="I4083" s="13" t="str">
        <f>IF($C4083="","",VLOOKUP($C4083,Baux!$A:$K,7,FALSE))</f>
        <v/>
      </c>
      <c r="J4083" s="13" t="str">
        <f>IF($C4083="","",$H4083+$I4083)</f>
        <v/>
      </c>
      <c r="K4083" s="13" t="str">
        <f>IF($C4083="","",SUMIFS(Banque_Transactions!$E:$E,Banque_Transactions!$G:$G,$C4083&amp;"-"&amp;$B4083))</f>
        <v/>
      </c>
      <c r="L4083" s="13" t="str">
        <f>IF($C4083="","",$J4083-$K4083)</f>
        <v/>
      </c>
      <c r="M4083" t="str">
        <f>IF($C4083="","",IF($L4083&lt;=0,"Payé",IF($K4083=0,"Impayé","Partiel")))</f>
        <v/>
      </c>
    </row>
    <row r="4084" spans="1:13" ht="15">
      <c r="A4084" s="17"/>
      <c r="B4084" t="str">
        <f>IF($A4084="","",YEAR($A4084)*100+MONTH($A4084))</f>
        <v/>
      </c>
      <c r="D4084" t="str">
        <f>IF($C4084="","",VLOOKUP($C4084,Baux!$A:$K,2,FALSE))</f>
        <v/>
      </c>
      <c r="E4084" t="str">
        <f>IF($C4084="","",VLOOKUP(VLOOKUP($C4084,Baux!$A:$K,3,FALSE),Locataires!$A:$I,2,FALSE))</f>
        <v/>
      </c>
      <c r="F4084" t="str">
        <f>IF($C4084="","",VLOOKUP($C4084,Baux!$A:$K,8,FALSE))</f>
        <v/>
      </c>
      <c r="G4084" s="12" t="str">
        <f>IF(OR($A4084="",$F4084=""),"",DATE(YEAR($A4084),MONTH($A4084),$F4084))</f>
        <v/>
      </c>
      <c r="H4084" s="13" t="str">
        <f>IF($C4084="","",VLOOKUP($C4084,Baux!$A:$K,6,FALSE))</f>
        <v/>
      </c>
      <c r="I4084" s="13" t="str">
        <f>IF($C4084="","",VLOOKUP($C4084,Baux!$A:$K,7,FALSE))</f>
        <v/>
      </c>
      <c r="J4084" s="13" t="str">
        <f>IF($C4084="","",$H4084+$I4084)</f>
        <v/>
      </c>
      <c r="K4084" s="13" t="str">
        <f>IF($C4084="","",SUMIFS(Banque_Transactions!$E:$E,Banque_Transactions!$G:$G,$C4084&amp;"-"&amp;$B4084))</f>
        <v/>
      </c>
      <c r="L4084" s="13" t="str">
        <f>IF($C4084="","",$J4084-$K4084)</f>
        <v/>
      </c>
      <c r="M4084" t="str">
        <f>IF($C4084="","",IF($L4084&lt;=0,"Payé",IF($K4084=0,"Impayé","Partiel")))</f>
        <v/>
      </c>
    </row>
    <row r="4085" spans="1:13" ht="15">
      <c r="A4085" s="17"/>
      <c r="B4085" t="str">
        <f>IF($A4085="","",YEAR($A4085)*100+MONTH($A4085))</f>
        <v/>
      </c>
      <c r="D4085" t="str">
        <f>IF($C4085="","",VLOOKUP($C4085,Baux!$A:$K,2,FALSE))</f>
        <v/>
      </c>
      <c r="E4085" t="str">
        <f>IF($C4085="","",VLOOKUP(VLOOKUP($C4085,Baux!$A:$K,3,FALSE),Locataires!$A:$I,2,FALSE))</f>
        <v/>
      </c>
      <c r="F4085" t="str">
        <f>IF($C4085="","",VLOOKUP($C4085,Baux!$A:$K,8,FALSE))</f>
        <v/>
      </c>
      <c r="G4085" s="12" t="str">
        <f>IF(OR($A4085="",$F4085=""),"",DATE(YEAR($A4085),MONTH($A4085),$F4085))</f>
        <v/>
      </c>
      <c r="H4085" s="13" t="str">
        <f>IF($C4085="","",VLOOKUP($C4085,Baux!$A:$K,6,FALSE))</f>
        <v/>
      </c>
      <c r="I4085" s="13" t="str">
        <f>IF($C4085="","",VLOOKUP($C4085,Baux!$A:$K,7,FALSE))</f>
        <v/>
      </c>
      <c r="J4085" s="13" t="str">
        <f>IF($C4085="","",$H4085+$I4085)</f>
        <v/>
      </c>
      <c r="K4085" s="13" t="str">
        <f>IF($C4085="","",SUMIFS(Banque_Transactions!$E:$E,Banque_Transactions!$G:$G,$C4085&amp;"-"&amp;$B4085))</f>
        <v/>
      </c>
      <c r="L4085" s="13" t="str">
        <f>IF($C4085="","",$J4085-$K4085)</f>
        <v/>
      </c>
      <c r="M4085" t="str">
        <f>IF($C4085="","",IF($L4085&lt;=0,"Payé",IF($K4085=0,"Impayé","Partiel")))</f>
        <v/>
      </c>
    </row>
    <row r="4086" spans="1:13" ht="15">
      <c r="A4086" s="17"/>
      <c r="B4086" t="str">
        <f>IF($A4086="","",YEAR($A4086)*100+MONTH($A4086))</f>
        <v/>
      </c>
      <c r="D4086" t="str">
        <f>IF($C4086="","",VLOOKUP($C4086,Baux!$A:$K,2,FALSE))</f>
        <v/>
      </c>
      <c r="E4086" t="str">
        <f>IF($C4086="","",VLOOKUP(VLOOKUP($C4086,Baux!$A:$K,3,FALSE),Locataires!$A:$I,2,FALSE))</f>
        <v/>
      </c>
      <c r="F4086" t="str">
        <f>IF($C4086="","",VLOOKUP($C4086,Baux!$A:$K,8,FALSE))</f>
        <v/>
      </c>
      <c r="G4086" s="12" t="str">
        <f>IF(OR($A4086="",$F4086=""),"",DATE(YEAR($A4086),MONTH($A4086),$F4086))</f>
        <v/>
      </c>
      <c r="H4086" s="13" t="str">
        <f>IF($C4086="","",VLOOKUP($C4086,Baux!$A:$K,6,FALSE))</f>
        <v/>
      </c>
      <c r="I4086" s="13" t="str">
        <f>IF($C4086="","",VLOOKUP($C4086,Baux!$A:$K,7,FALSE))</f>
        <v/>
      </c>
      <c r="J4086" s="13" t="str">
        <f>IF($C4086="","",$H4086+$I4086)</f>
        <v/>
      </c>
      <c r="K4086" s="13" t="str">
        <f>IF($C4086="","",SUMIFS(Banque_Transactions!$E:$E,Banque_Transactions!$G:$G,$C4086&amp;"-"&amp;$B4086))</f>
        <v/>
      </c>
      <c r="L4086" s="13" t="str">
        <f>IF($C4086="","",$J4086-$K4086)</f>
        <v/>
      </c>
      <c r="M4086" t="str">
        <f>IF($C4086="","",IF($L4086&lt;=0,"Payé",IF($K4086=0,"Impayé","Partiel")))</f>
        <v/>
      </c>
    </row>
    <row r="4087" spans="1:13" ht="15">
      <c r="A4087" s="17"/>
      <c r="B4087" t="str">
        <f>IF($A4087="","",YEAR($A4087)*100+MONTH($A4087))</f>
        <v/>
      </c>
      <c r="D4087" t="str">
        <f>IF($C4087="","",VLOOKUP($C4087,Baux!$A:$K,2,FALSE))</f>
        <v/>
      </c>
      <c r="E4087" t="str">
        <f>IF($C4087="","",VLOOKUP(VLOOKUP($C4087,Baux!$A:$K,3,FALSE),Locataires!$A:$I,2,FALSE))</f>
        <v/>
      </c>
      <c r="F4087" t="str">
        <f>IF($C4087="","",VLOOKUP($C4087,Baux!$A:$K,8,FALSE))</f>
        <v/>
      </c>
      <c r="G4087" s="12" t="str">
        <f>IF(OR($A4087="",$F4087=""),"",DATE(YEAR($A4087),MONTH($A4087),$F4087))</f>
        <v/>
      </c>
      <c r="H4087" s="13" t="str">
        <f>IF($C4087="","",VLOOKUP($C4087,Baux!$A:$K,6,FALSE))</f>
        <v/>
      </c>
      <c r="I4087" s="13" t="str">
        <f>IF($C4087="","",VLOOKUP($C4087,Baux!$A:$K,7,FALSE))</f>
        <v/>
      </c>
      <c r="J4087" s="13" t="str">
        <f>IF($C4087="","",$H4087+$I4087)</f>
        <v/>
      </c>
      <c r="K4087" s="13" t="str">
        <f>IF($C4087="","",SUMIFS(Banque_Transactions!$E:$E,Banque_Transactions!$G:$G,$C4087&amp;"-"&amp;$B4087))</f>
        <v/>
      </c>
      <c r="L4087" s="13" t="str">
        <f>IF($C4087="","",$J4087-$K4087)</f>
        <v/>
      </c>
      <c r="M4087" t="str">
        <f>IF($C4087="","",IF($L4087&lt;=0,"Payé",IF($K4087=0,"Impayé","Partiel")))</f>
        <v/>
      </c>
    </row>
    <row r="4088" spans="1:13" ht="15">
      <c r="A4088" s="17"/>
      <c r="B4088" t="str">
        <f>IF($A4088="","",YEAR($A4088)*100+MONTH($A4088))</f>
        <v/>
      </c>
      <c r="D4088" t="str">
        <f>IF($C4088="","",VLOOKUP($C4088,Baux!$A:$K,2,FALSE))</f>
        <v/>
      </c>
      <c r="E4088" t="str">
        <f>IF($C4088="","",VLOOKUP(VLOOKUP($C4088,Baux!$A:$K,3,FALSE),Locataires!$A:$I,2,FALSE))</f>
        <v/>
      </c>
      <c r="F4088" t="str">
        <f>IF($C4088="","",VLOOKUP($C4088,Baux!$A:$K,8,FALSE))</f>
        <v/>
      </c>
      <c r="G4088" s="12" t="str">
        <f>IF(OR($A4088="",$F4088=""),"",DATE(YEAR($A4088),MONTH($A4088),$F4088))</f>
        <v/>
      </c>
      <c r="H4088" s="13" t="str">
        <f>IF($C4088="","",VLOOKUP($C4088,Baux!$A:$K,6,FALSE))</f>
        <v/>
      </c>
      <c r="I4088" s="13" t="str">
        <f>IF($C4088="","",VLOOKUP($C4088,Baux!$A:$K,7,FALSE))</f>
        <v/>
      </c>
      <c r="J4088" s="13" t="str">
        <f>IF($C4088="","",$H4088+$I4088)</f>
        <v/>
      </c>
      <c r="K4088" s="13" t="str">
        <f>IF($C4088="","",SUMIFS(Banque_Transactions!$E:$E,Banque_Transactions!$G:$G,$C4088&amp;"-"&amp;$B4088))</f>
        <v/>
      </c>
      <c r="L4088" s="13" t="str">
        <f>IF($C4088="","",$J4088-$K4088)</f>
        <v/>
      </c>
      <c r="M4088" t="str">
        <f>IF($C4088="","",IF($L4088&lt;=0,"Payé",IF($K4088=0,"Impayé","Partiel")))</f>
        <v/>
      </c>
    </row>
    <row r="4089" spans="1:13" ht="15">
      <c r="A4089" s="17"/>
      <c r="B4089" t="str">
        <f>IF($A4089="","",YEAR($A4089)*100+MONTH($A4089))</f>
        <v/>
      </c>
      <c r="D4089" t="str">
        <f>IF($C4089="","",VLOOKUP($C4089,Baux!$A:$K,2,FALSE))</f>
        <v/>
      </c>
      <c r="E4089" t="str">
        <f>IF($C4089="","",VLOOKUP(VLOOKUP($C4089,Baux!$A:$K,3,FALSE),Locataires!$A:$I,2,FALSE))</f>
        <v/>
      </c>
      <c r="F4089" t="str">
        <f>IF($C4089="","",VLOOKUP($C4089,Baux!$A:$K,8,FALSE))</f>
        <v/>
      </c>
      <c r="G4089" s="12" t="str">
        <f>IF(OR($A4089="",$F4089=""),"",DATE(YEAR($A4089),MONTH($A4089),$F4089))</f>
        <v/>
      </c>
      <c r="H4089" s="13" t="str">
        <f>IF($C4089="","",VLOOKUP($C4089,Baux!$A:$K,6,FALSE))</f>
        <v/>
      </c>
      <c r="I4089" s="13" t="str">
        <f>IF($C4089="","",VLOOKUP($C4089,Baux!$A:$K,7,FALSE))</f>
        <v/>
      </c>
      <c r="J4089" s="13" t="str">
        <f>IF($C4089="","",$H4089+$I4089)</f>
        <v/>
      </c>
      <c r="K4089" s="13" t="str">
        <f>IF($C4089="","",SUMIFS(Banque_Transactions!$E:$E,Banque_Transactions!$G:$G,$C4089&amp;"-"&amp;$B4089))</f>
        <v/>
      </c>
      <c r="L4089" s="13" t="str">
        <f>IF($C4089="","",$J4089-$K4089)</f>
        <v/>
      </c>
      <c r="M4089" t="str">
        <f>IF($C4089="","",IF($L4089&lt;=0,"Payé",IF($K4089=0,"Impayé","Partiel")))</f>
        <v/>
      </c>
    </row>
    <row r="4090" spans="1:13" ht="15">
      <c r="A4090" s="17"/>
      <c r="B4090" t="str">
        <f>IF($A4090="","",YEAR($A4090)*100+MONTH($A4090))</f>
        <v/>
      </c>
      <c r="D4090" t="str">
        <f>IF($C4090="","",VLOOKUP($C4090,Baux!$A:$K,2,FALSE))</f>
        <v/>
      </c>
      <c r="E4090" t="str">
        <f>IF($C4090="","",VLOOKUP(VLOOKUP($C4090,Baux!$A:$K,3,FALSE),Locataires!$A:$I,2,FALSE))</f>
        <v/>
      </c>
      <c r="F4090" t="str">
        <f>IF($C4090="","",VLOOKUP($C4090,Baux!$A:$K,8,FALSE))</f>
        <v/>
      </c>
      <c r="G4090" s="12" t="str">
        <f>IF(OR($A4090="",$F4090=""),"",DATE(YEAR($A4090),MONTH($A4090),$F4090))</f>
        <v/>
      </c>
      <c r="H4090" s="13" t="str">
        <f>IF($C4090="","",VLOOKUP($C4090,Baux!$A:$K,6,FALSE))</f>
        <v/>
      </c>
      <c r="I4090" s="13" t="str">
        <f>IF($C4090="","",VLOOKUP($C4090,Baux!$A:$K,7,FALSE))</f>
        <v/>
      </c>
      <c r="J4090" s="13" t="str">
        <f>IF($C4090="","",$H4090+$I4090)</f>
        <v/>
      </c>
      <c r="K4090" s="13" t="str">
        <f>IF($C4090="","",SUMIFS(Banque_Transactions!$E:$E,Banque_Transactions!$G:$G,$C4090&amp;"-"&amp;$B4090))</f>
        <v/>
      </c>
      <c r="L4090" s="13" t="str">
        <f>IF($C4090="","",$J4090-$K4090)</f>
        <v/>
      </c>
      <c r="M4090" t="str">
        <f>IF($C4090="","",IF($L4090&lt;=0,"Payé",IF($K4090=0,"Impayé","Partiel")))</f>
        <v/>
      </c>
    </row>
    <row r="4091" spans="1:13" ht="15">
      <c r="A4091" s="17"/>
      <c r="B4091" t="str">
        <f>IF($A4091="","",YEAR($A4091)*100+MONTH($A4091))</f>
        <v/>
      </c>
      <c r="D4091" t="str">
        <f>IF($C4091="","",VLOOKUP($C4091,Baux!$A:$K,2,FALSE))</f>
        <v/>
      </c>
      <c r="E4091" t="str">
        <f>IF($C4091="","",VLOOKUP(VLOOKUP($C4091,Baux!$A:$K,3,FALSE),Locataires!$A:$I,2,FALSE))</f>
        <v/>
      </c>
      <c r="F4091" t="str">
        <f>IF($C4091="","",VLOOKUP($C4091,Baux!$A:$K,8,FALSE))</f>
        <v/>
      </c>
      <c r="G4091" s="12" t="str">
        <f>IF(OR($A4091="",$F4091=""),"",DATE(YEAR($A4091),MONTH($A4091),$F4091))</f>
        <v/>
      </c>
      <c r="H4091" s="13" t="str">
        <f>IF($C4091="","",VLOOKUP($C4091,Baux!$A:$K,6,FALSE))</f>
        <v/>
      </c>
      <c r="I4091" s="13" t="str">
        <f>IF($C4091="","",VLOOKUP($C4091,Baux!$A:$K,7,FALSE))</f>
        <v/>
      </c>
      <c r="J4091" s="13" t="str">
        <f>IF($C4091="","",$H4091+$I4091)</f>
        <v/>
      </c>
      <c r="K4091" s="13" t="str">
        <f>IF($C4091="","",SUMIFS(Banque_Transactions!$E:$E,Banque_Transactions!$G:$G,$C4091&amp;"-"&amp;$B4091))</f>
        <v/>
      </c>
      <c r="L4091" s="13" t="str">
        <f>IF($C4091="","",$J4091-$K4091)</f>
        <v/>
      </c>
      <c r="M4091" t="str">
        <f>IF($C4091="","",IF($L4091&lt;=0,"Payé",IF($K4091=0,"Impayé","Partiel")))</f>
        <v/>
      </c>
    </row>
    <row r="4092" spans="1:13" ht="15">
      <c r="A4092" s="17"/>
      <c r="B4092" t="str">
        <f>IF($A4092="","",YEAR($A4092)*100+MONTH($A4092))</f>
        <v/>
      </c>
      <c r="D4092" t="str">
        <f>IF($C4092="","",VLOOKUP($C4092,Baux!$A:$K,2,FALSE))</f>
        <v/>
      </c>
      <c r="E4092" t="str">
        <f>IF($C4092="","",VLOOKUP(VLOOKUP($C4092,Baux!$A:$K,3,FALSE),Locataires!$A:$I,2,FALSE))</f>
        <v/>
      </c>
      <c r="F4092" t="str">
        <f>IF($C4092="","",VLOOKUP($C4092,Baux!$A:$K,8,FALSE))</f>
        <v/>
      </c>
      <c r="G4092" s="12" t="str">
        <f>IF(OR($A4092="",$F4092=""),"",DATE(YEAR($A4092),MONTH($A4092),$F4092))</f>
        <v/>
      </c>
      <c r="H4092" s="13" t="str">
        <f>IF($C4092="","",VLOOKUP($C4092,Baux!$A:$K,6,FALSE))</f>
        <v/>
      </c>
      <c r="I4092" s="13" t="str">
        <f>IF($C4092="","",VLOOKUP($C4092,Baux!$A:$K,7,FALSE))</f>
        <v/>
      </c>
      <c r="J4092" s="13" t="str">
        <f>IF($C4092="","",$H4092+$I4092)</f>
        <v/>
      </c>
      <c r="K4092" s="13" t="str">
        <f>IF($C4092="","",SUMIFS(Banque_Transactions!$E:$E,Banque_Transactions!$G:$G,$C4092&amp;"-"&amp;$B4092))</f>
        <v/>
      </c>
      <c r="L4092" s="13" t="str">
        <f>IF($C4092="","",$J4092-$K4092)</f>
        <v/>
      </c>
      <c r="M4092" t="str">
        <f>IF($C4092="","",IF($L4092&lt;=0,"Payé",IF($K4092=0,"Impayé","Partiel")))</f>
        <v/>
      </c>
    </row>
    <row r="4093" spans="1:13" ht="15">
      <c r="A4093" s="17"/>
      <c r="B4093" t="str">
        <f>IF($A4093="","",YEAR($A4093)*100+MONTH($A4093))</f>
        <v/>
      </c>
      <c r="D4093" t="str">
        <f>IF($C4093="","",VLOOKUP($C4093,Baux!$A:$K,2,FALSE))</f>
        <v/>
      </c>
      <c r="E4093" t="str">
        <f>IF($C4093="","",VLOOKUP(VLOOKUP($C4093,Baux!$A:$K,3,FALSE),Locataires!$A:$I,2,FALSE))</f>
        <v/>
      </c>
      <c r="F4093" t="str">
        <f>IF($C4093="","",VLOOKUP($C4093,Baux!$A:$K,8,FALSE))</f>
        <v/>
      </c>
      <c r="G4093" s="12" t="str">
        <f>IF(OR($A4093="",$F4093=""),"",DATE(YEAR($A4093),MONTH($A4093),$F4093))</f>
        <v/>
      </c>
      <c r="H4093" s="13" t="str">
        <f>IF($C4093="","",VLOOKUP($C4093,Baux!$A:$K,6,FALSE))</f>
        <v/>
      </c>
      <c r="I4093" s="13" t="str">
        <f>IF($C4093="","",VLOOKUP($C4093,Baux!$A:$K,7,FALSE))</f>
        <v/>
      </c>
      <c r="J4093" s="13" t="str">
        <f>IF($C4093="","",$H4093+$I4093)</f>
        <v/>
      </c>
      <c r="K4093" s="13" t="str">
        <f>IF($C4093="","",SUMIFS(Banque_Transactions!$E:$E,Banque_Transactions!$G:$G,$C4093&amp;"-"&amp;$B4093))</f>
        <v/>
      </c>
      <c r="L4093" s="13" t="str">
        <f>IF($C4093="","",$J4093-$K4093)</f>
        <v/>
      </c>
      <c r="M4093" t="str">
        <f>IF($C4093="","",IF($L4093&lt;=0,"Payé",IF($K4093=0,"Impayé","Partiel")))</f>
        <v/>
      </c>
    </row>
    <row r="4094" spans="1:13" ht="15">
      <c r="A4094" s="17"/>
      <c r="B4094" t="str">
        <f>IF($A4094="","",YEAR($A4094)*100+MONTH($A4094))</f>
        <v/>
      </c>
      <c r="D4094" t="str">
        <f>IF($C4094="","",VLOOKUP($C4094,Baux!$A:$K,2,FALSE))</f>
        <v/>
      </c>
      <c r="E4094" t="str">
        <f>IF($C4094="","",VLOOKUP(VLOOKUP($C4094,Baux!$A:$K,3,FALSE),Locataires!$A:$I,2,FALSE))</f>
        <v/>
      </c>
      <c r="F4094" t="str">
        <f>IF($C4094="","",VLOOKUP($C4094,Baux!$A:$K,8,FALSE))</f>
        <v/>
      </c>
      <c r="G4094" s="12" t="str">
        <f>IF(OR($A4094="",$F4094=""),"",DATE(YEAR($A4094),MONTH($A4094),$F4094))</f>
        <v/>
      </c>
      <c r="H4094" s="13" t="str">
        <f>IF($C4094="","",VLOOKUP($C4094,Baux!$A:$K,6,FALSE))</f>
        <v/>
      </c>
      <c r="I4094" s="13" t="str">
        <f>IF($C4094="","",VLOOKUP($C4094,Baux!$A:$K,7,FALSE))</f>
        <v/>
      </c>
      <c r="J4094" s="13" t="str">
        <f>IF($C4094="","",$H4094+$I4094)</f>
        <v/>
      </c>
      <c r="K4094" s="13" t="str">
        <f>IF($C4094="","",SUMIFS(Banque_Transactions!$E:$E,Banque_Transactions!$G:$G,$C4094&amp;"-"&amp;$B4094))</f>
        <v/>
      </c>
      <c r="L4094" s="13" t="str">
        <f>IF($C4094="","",$J4094-$K4094)</f>
        <v/>
      </c>
      <c r="M4094" t="str">
        <f>IF($C4094="","",IF($L4094&lt;=0,"Payé",IF($K4094=0,"Impayé","Partiel")))</f>
        <v/>
      </c>
    </row>
    <row r="4095" spans="1:13" ht="15">
      <c r="A4095" s="17"/>
      <c r="B4095" t="str">
        <f>IF($A4095="","",YEAR($A4095)*100+MONTH($A4095))</f>
        <v/>
      </c>
      <c r="D4095" t="str">
        <f>IF($C4095="","",VLOOKUP($C4095,Baux!$A:$K,2,FALSE))</f>
        <v/>
      </c>
      <c r="E4095" t="str">
        <f>IF($C4095="","",VLOOKUP(VLOOKUP($C4095,Baux!$A:$K,3,FALSE),Locataires!$A:$I,2,FALSE))</f>
        <v/>
      </c>
      <c r="F4095" t="str">
        <f>IF($C4095="","",VLOOKUP($C4095,Baux!$A:$K,8,FALSE))</f>
        <v/>
      </c>
      <c r="G4095" s="12" t="str">
        <f>IF(OR($A4095="",$F4095=""),"",DATE(YEAR($A4095),MONTH($A4095),$F4095))</f>
        <v/>
      </c>
      <c r="H4095" s="13" t="str">
        <f>IF($C4095="","",VLOOKUP($C4095,Baux!$A:$K,6,FALSE))</f>
        <v/>
      </c>
      <c r="I4095" s="13" t="str">
        <f>IF($C4095="","",VLOOKUP($C4095,Baux!$A:$K,7,FALSE))</f>
        <v/>
      </c>
      <c r="J4095" s="13" t="str">
        <f>IF($C4095="","",$H4095+$I4095)</f>
        <v/>
      </c>
      <c r="K4095" s="13" t="str">
        <f>IF($C4095="","",SUMIFS(Banque_Transactions!$E:$E,Banque_Transactions!$G:$G,$C4095&amp;"-"&amp;$B4095))</f>
        <v/>
      </c>
      <c r="L4095" s="13" t="str">
        <f>IF($C4095="","",$J4095-$K4095)</f>
        <v/>
      </c>
      <c r="M4095" t="str">
        <f>IF($C4095="","",IF($L4095&lt;=0,"Payé",IF($K4095=0,"Impayé","Partiel")))</f>
        <v/>
      </c>
    </row>
    <row r="4096" spans="1:13" ht="15">
      <c r="A4096" s="17"/>
      <c r="B4096" t="str">
        <f>IF($A4096="","",YEAR($A4096)*100+MONTH($A4096))</f>
        <v/>
      </c>
      <c r="D4096" t="str">
        <f>IF($C4096="","",VLOOKUP($C4096,Baux!$A:$K,2,FALSE))</f>
        <v/>
      </c>
      <c r="E4096" t="str">
        <f>IF($C4096="","",VLOOKUP(VLOOKUP($C4096,Baux!$A:$K,3,FALSE),Locataires!$A:$I,2,FALSE))</f>
        <v/>
      </c>
      <c r="F4096" t="str">
        <f>IF($C4096="","",VLOOKUP($C4096,Baux!$A:$K,8,FALSE))</f>
        <v/>
      </c>
      <c r="G4096" s="12" t="str">
        <f>IF(OR($A4096="",$F4096=""),"",DATE(YEAR($A4096),MONTH($A4096),$F4096))</f>
        <v/>
      </c>
      <c r="H4096" s="13" t="str">
        <f>IF($C4096="","",VLOOKUP($C4096,Baux!$A:$K,6,FALSE))</f>
        <v/>
      </c>
      <c r="I4096" s="13" t="str">
        <f>IF($C4096="","",VLOOKUP($C4096,Baux!$A:$K,7,FALSE))</f>
        <v/>
      </c>
      <c r="J4096" s="13" t="str">
        <f>IF($C4096="","",$H4096+$I4096)</f>
        <v/>
      </c>
      <c r="K4096" s="13" t="str">
        <f>IF($C4096="","",SUMIFS(Banque_Transactions!$E:$E,Banque_Transactions!$G:$G,$C4096&amp;"-"&amp;$B4096))</f>
        <v/>
      </c>
      <c r="L4096" s="13" t="str">
        <f>IF($C4096="","",$J4096-$K4096)</f>
        <v/>
      </c>
      <c r="M4096" t="str">
        <f>IF($C4096="","",IF($L4096&lt;=0,"Payé",IF($K4096=0,"Impayé","Partiel")))</f>
        <v/>
      </c>
    </row>
    <row r="4097" spans="1:13" ht="15">
      <c r="A4097" s="17"/>
      <c r="B4097" t="str">
        <f>IF($A4097="","",YEAR($A4097)*100+MONTH($A4097))</f>
        <v/>
      </c>
      <c r="D4097" t="str">
        <f>IF($C4097="","",VLOOKUP($C4097,Baux!$A:$K,2,FALSE))</f>
        <v/>
      </c>
      <c r="E4097" t="str">
        <f>IF($C4097="","",VLOOKUP(VLOOKUP($C4097,Baux!$A:$K,3,FALSE),Locataires!$A:$I,2,FALSE))</f>
        <v/>
      </c>
      <c r="F4097" t="str">
        <f>IF($C4097="","",VLOOKUP($C4097,Baux!$A:$K,8,FALSE))</f>
        <v/>
      </c>
      <c r="G4097" s="12" t="str">
        <f>IF(OR($A4097="",$F4097=""),"",DATE(YEAR($A4097),MONTH($A4097),$F4097))</f>
        <v/>
      </c>
      <c r="H4097" s="13" t="str">
        <f>IF($C4097="","",VLOOKUP($C4097,Baux!$A:$K,6,FALSE))</f>
        <v/>
      </c>
      <c r="I4097" s="13" t="str">
        <f>IF($C4097="","",VLOOKUP($C4097,Baux!$A:$K,7,FALSE))</f>
        <v/>
      </c>
      <c r="J4097" s="13" t="str">
        <f>IF($C4097="","",$H4097+$I4097)</f>
        <v/>
      </c>
      <c r="K4097" s="13" t="str">
        <f>IF($C4097="","",SUMIFS(Banque_Transactions!$E:$E,Banque_Transactions!$G:$G,$C4097&amp;"-"&amp;$B4097))</f>
        <v/>
      </c>
      <c r="L4097" s="13" t="str">
        <f>IF($C4097="","",$J4097-$K4097)</f>
        <v/>
      </c>
      <c r="M4097" t="str">
        <f>IF($C4097="","",IF($L4097&lt;=0,"Payé",IF($K4097=0,"Impayé","Partiel")))</f>
        <v/>
      </c>
    </row>
    <row r="4098" spans="1:13" ht="15">
      <c r="A4098" s="17"/>
      <c r="B4098" t="str">
        <f>IF($A4098="","",YEAR($A4098)*100+MONTH($A4098))</f>
        <v/>
      </c>
      <c r="D4098" t="str">
        <f>IF($C4098="","",VLOOKUP($C4098,Baux!$A:$K,2,FALSE))</f>
        <v/>
      </c>
      <c r="E4098" t="str">
        <f>IF($C4098="","",VLOOKUP(VLOOKUP($C4098,Baux!$A:$K,3,FALSE),Locataires!$A:$I,2,FALSE))</f>
        <v/>
      </c>
      <c r="F4098" t="str">
        <f>IF($C4098="","",VLOOKUP($C4098,Baux!$A:$K,8,FALSE))</f>
        <v/>
      </c>
      <c r="G4098" s="12" t="str">
        <f>IF(OR($A4098="",$F4098=""),"",DATE(YEAR($A4098),MONTH($A4098),$F4098))</f>
        <v/>
      </c>
      <c r="H4098" s="13" t="str">
        <f>IF($C4098="","",VLOOKUP($C4098,Baux!$A:$K,6,FALSE))</f>
        <v/>
      </c>
      <c r="I4098" s="13" t="str">
        <f>IF($C4098="","",VLOOKUP($C4098,Baux!$A:$K,7,FALSE))</f>
        <v/>
      </c>
      <c r="J4098" s="13" t="str">
        <f>IF($C4098="","",$H4098+$I4098)</f>
        <v/>
      </c>
      <c r="K4098" s="13" t="str">
        <f>IF($C4098="","",SUMIFS(Banque_Transactions!$E:$E,Banque_Transactions!$G:$G,$C4098&amp;"-"&amp;$B4098))</f>
        <v/>
      </c>
      <c r="L4098" s="13" t="str">
        <f>IF($C4098="","",$J4098-$K4098)</f>
        <v/>
      </c>
      <c r="M4098" t="str">
        <f>IF($C4098="","",IF($L4098&lt;=0,"Payé",IF($K4098=0,"Impayé","Partiel")))</f>
        <v/>
      </c>
    </row>
    <row r="4099" spans="1:13" ht="15">
      <c r="A4099" s="17"/>
      <c r="B4099" t="str">
        <f>IF($A4099="","",YEAR($A4099)*100+MONTH($A4099))</f>
        <v/>
      </c>
      <c r="D4099" t="str">
        <f>IF($C4099="","",VLOOKUP($C4099,Baux!$A:$K,2,FALSE))</f>
        <v/>
      </c>
      <c r="E4099" t="str">
        <f>IF($C4099="","",VLOOKUP(VLOOKUP($C4099,Baux!$A:$K,3,FALSE),Locataires!$A:$I,2,FALSE))</f>
        <v/>
      </c>
      <c r="F4099" t="str">
        <f>IF($C4099="","",VLOOKUP($C4099,Baux!$A:$K,8,FALSE))</f>
        <v/>
      </c>
      <c r="G4099" s="12" t="str">
        <f>IF(OR($A4099="",$F4099=""),"",DATE(YEAR($A4099),MONTH($A4099),$F4099))</f>
        <v/>
      </c>
      <c r="H4099" s="13" t="str">
        <f>IF($C4099="","",VLOOKUP($C4099,Baux!$A:$K,6,FALSE))</f>
        <v/>
      </c>
      <c r="I4099" s="13" t="str">
        <f>IF($C4099="","",VLOOKUP($C4099,Baux!$A:$K,7,FALSE))</f>
        <v/>
      </c>
      <c r="J4099" s="13" t="str">
        <f>IF($C4099="","",$H4099+$I4099)</f>
        <v/>
      </c>
      <c r="K4099" s="13" t="str">
        <f>IF($C4099="","",SUMIFS(Banque_Transactions!$E:$E,Banque_Transactions!$G:$G,$C4099&amp;"-"&amp;$B4099))</f>
        <v/>
      </c>
      <c r="L4099" s="13" t="str">
        <f>IF($C4099="","",$J4099-$K4099)</f>
        <v/>
      </c>
      <c r="M4099" t="str">
        <f>IF($C4099="","",IF($L4099&lt;=0,"Payé",IF($K4099=0,"Impayé","Partiel")))</f>
        <v/>
      </c>
    </row>
    <row r="4100" spans="1:13" ht="15">
      <c r="A4100" s="17"/>
      <c r="B4100" t="str">
        <f>IF($A4100="","",YEAR($A4100)*100+MONTH($A4100))</f>
        <v/>
      </c>
      <c r="D4100" t="str">
        <f>IF($C4100="","",VLOOKUP($C4100,Baux!$A:$K,2,FALSE))</f>
        <v/>
      </c>
      <c r="E4100" t="str">
        <f>IF($C4100="","",VLOOKUP(VLOOKUP($C4100,Baux!$A:$K,3,FALSE),Locataires!$A:$I,2,FALSE))</f>
        <v/>
      </c>
      <c r="F4100" t="str">
        <f>IF($C4100="","",VLOOKUP($C4100,Baux!$A:$K,8,FALSE))</f>
        <v/>
      </c>
      <c r="G4100" s="12" t="str">
        <f>IF(OR($A4100="",$F4100=""),"",DATE(YEAR($A4100),MONTH($A4100),$F4100))</f>
        <v/>
      </c>
      <c r="H4100" s="13" t="str">
        <f>IF($C4100="","",VLOOKUP($C4100,Baux!$A:$K,6,FALSE))</f>
        <v/>
      </c>
      <c r="I4100" s="13" t="str">
        <f>IF($C4100="","",VLOOKUP($C4100,Baux!$A:$K,7,FALSE))</f>
        <v/>
      </c>
      <c r="J4100" s="13" t="str">
        <f>IF($C4100="","",$H4100+$I4100)</f>
        <v/>
      </c>
      <c r="K4100" s="13" t="str">
        <f>IF($C4100="","",SUMIFS(Banque_Transactions!$E:$E,Banque_Transactions!$G:$G,$C4100&amp;"-"&amp;$B4100))</f>
        <v/>
      </c>
      <c r="L4100" s="13" t="str">
        <f>IF($C4100="","",$J4100-$K4100)</f>
        <v/>
      </c>
      <c r="M4100" t="str">
        <f>IF($C4100="","",IF($L4100&lt;=0,"Payé",IF($K4100=0,"Impayé","Partiel")))</f>
        <v/>
      </c>
    </row>
    <row r="4101" spans="1:13" ht="15">
      <c r="A4101" s="17"/>
      <c r="B4101" t="str">
        <f>IF($A4101="","",YEAR($A4101)*100+MONTH($A4101))</f>
        <v/>
      </c>
      <c r="D4101" t="str">
        <f>IF($C4101="","",VLOOKUP($C4101,Baux!$A:$K,2,FALSE))</f>
        <v/>
      </c>
      <c r="E4101" t="str">
        <f>IF($C4101="","",VLOOKUP(VLOOKUP($C4101,Baux!$A:$K,3,FALSE),Locataires!$A:$I,2,FALSE))</f>
        <v/>
      </c>
      <c r="F4101" t="str">
        <f>IF($C4101="","",VLOOKUP($C4101,Baux!$A:$K,8,FALSE))</f>
        <v/>
      </c>
      <c r="G4101" s="12" t="str">
        <f>IF(OR($A4101="",$F4101=""),"",DATE(YEAR($A4101),MONTH($A4101),$F4101))</f>
        <v/>
      </c>
      <c r="H4101" s="13" t="str">
        <f>IF($C4101="","",VLOOKUP($C4101,Baux!$A:$K,6,FALSE))</f>
        <v/>
      </c>
      <c r="I4101" s="13" t="str">
        <f>IF($C4101="","",VLOOKUP($C4101,Baux!$A:$K,7,FALSE))</f>
        <v/>
      </c>
      <c r="J4101" s="13" t="str">
        <f>IF($C4101="","",$H4101+$I4101)</f>
        <v/>
      </c>
      <c r="K4101" s="13" t="str">
        <f>IF($C4101="","",SUMIFS(Banque_Transactions!$E:$E,Banque_Transactions!$G:$G,$C4101&amp;"-"&amp;$B4101))</f>
        <v/>
      </c>
      <c r="L4101" s="13" t="str">
        <f>IF($C4101="","",$J4101-$K4101)</f>
        <v/>
      </c>
      <c r="M4101" t="str">
        <f>IF($C4101="","",IF($L4101&lt;=0,"Payé",IF($K4101=0,"Impayé","Partiel")))</f>
        <v/>
      </c>
    </row>
    <row r="4102" spans="1:13" ht="15">
      <c r="A4102" s="17"/>
      <c r="B4102" t="str">
        <f>IF($A4102="","",YEAR($A4102)*100+MONTH($A4102))</f>
        <v/>
      </c>
      <c r="D4102" t="str">
        <f>IF($C4102="","",VLOOKUP($C4102,Baux!$A:$K,2,FALSE))</f>
        <v/>
      </c>
      <c r="E4102" t="str">
        <f>IF($C4102="","",VLOOKUP(VLOOKUP($C4102,Baux!$A:$K,3,FALSE),Locataires!$A:$I,2,FALSE))</f>
        <v/>
      </c>
      <c r="F4102" t="str">
        <f>IF($C4102="","",VLOOKUP($C4102,Baux!$A:$K,8,FALSE))</f>
        <v/>
      </c>
      <c r="G4102" s="12" t="str">
        <f>IF(OR($A4102="",$F4102=""),"",DATE(YEAR($A4102),MONTH($A4102),$F4102))</f>
        <v/>
      </c>
      <c r="H4102" s="13" t="str">
        <f>IF($C4102="","",VLOOKUP($C4102,Baux!$A:$K,6,FALSE))</f>
        <v/>
      </c>
      <c r="I4102" s="13" t="str">
        <f>IF($C4102="","",VLOOKUP($C4102,Baux!$A:$K,7,FALSE))</f>
        <v/>
      </c>
      <c r="J4102" s="13" t="str">
        <f>IF($C4102="","",$H4102+$I4102)</f>
        <v/>
      </c>
      <c r="K4102" s="13" t="str">
        <f>IF($C4102="","",SUMIFS(Banque_Transactions!$E:$E,Banque_Transactions!$G:$G,$C4102&amp;"-"&amp;$B4102))</f>
        <v/>
      </c>
      <c r="L4102" s="13" t="str">
        <f>IF($C4102="","",$J4102-$K4102)</f>
        <v/>
      </c>
      <c r="M4102" t="str">
        <f>IF($C4102="","",IF($L4102&lt;=0,"Payé",IF($K4102=0,"Impayé","Partiel")))</f>
        <v/>
      </c>
    </row>
    <row r="4103" spans="1:13" ht="15">
      <c r="A4103" s="17"/>
      <c r="B4103" t="str">
        <f>IF($A4103="","",YEAR($A4103)*100+MONTH($A4103))</f>
        <v/>
      </c>
      <c r="D4103" t="str">
        <f>IF($C4103="","",VLOOKUP($C4103,Baux!$A:$K,2,FALSE))</f>
        <v/>
      </c>
      <c r="E4103" t="str">
        <f>IF($C4103="","",VLOOKUP(VLOOKUP($C4103,Baux!$A:$K,3,FALSE),Locataires!$A:$I,2,FALSE))</f>
        <v/>
      </c>
      <c r="F4103" t="str">
        <f>IF($C4103="","",VLOOKUP($C4103,Baux!$A:$K,8,FALSE))</f>
        <v/>
      </c>
      <c r="G4103" s="12" t="str">
        <f>IF(OR($A4103="",$F4103=""),"",DATE(YEAR($A4103),MONTH($A4103),$F4103))</f>
        <v/>
      </c>
      <c r="H4103" s="13" t="str">
        <f>IF($C4103="","",VLOOKUP($C4103,Baux!$A:$K,6,FALSE))</f>
        <v/>
      </c>
      <c r="I4103" s="13" t="str">
        <f>IF($C4103="","",VLOOKUP($C4103,Baux!$A:$K,7,FALSE))</f>
        <v/>
      </c>
      <c r="J4103" s="13" t="str">
        <f>IF($C4103="","",$H4103+$I4103)</f>
        <v/>
      </c>
      <c r="K4103" s="13" t="str">
        <f>IF($C4103="","",SUMIFS(Banque_Transactions!$E:$E,Banque_Transactions!$G:$G,$C4103&amp;"-"&amp;$B4103))</f>
        <v/>
      </c>
      <c r="L4103" s="13" t="str">
        <f>IF($C4103="","",$J4103-$K4103)</f>
        <v/>
      </c>
      <c r="M4103" t="str">
        <f>IF($C4103="","",IF($L4103&lt;=0,"Payé",IF($K4103=0,"Impayé","Partiel")))</f>
        <v/>
      </c>
    </row>
    <row r="4104" spans="1:13" ht="15">
      <c r="A4104" s="17"/>
      <c r="B4104" t="str">
        <f>IF($A4104="","",YEAR($A4104)*100+MONTH($A4104))</f>
        <v/>
      </c>
      <c r="D4104" t="str">
        <f>IF($C4104="","",VLOOKUP($C4104,Baux!$A:$K,2,FALSE))</f>
        <v/>
      </c>
      <c r="E4104" t="str">
        <f>IF($C4104="","",VLOOKUP(VLOOKUP($C4104,Baux!$A:$K,3,FALSE),Locataires!$A:$I,2,FALSE))</f>
        <v/>
      </c>
      <c r="F4104" t="str">
        <f>IF($C4104="","",VLOOKUP($C4104,Baux!$A:$K,8,FALSE))</f>
        <v/>
      </c>
      <c r="G4104" s="12" t="str">
        <f>IF(OR($A4104="",$F4104=""),"",DATE(YEAR($A4104),MONTH($A4104),$F4104))</f>
        <v/>
      </c>
      <c r="H4104" s="13" t="str">
        <f>IF($C4104="","",VLOOKUP($C4104,Baux!$A:$K,6,FALSE))</f>
        <v/>
      </c>
      <c r="I4104" s="13" t="str">
        <f>IF($C4104="","",VLOOKUP($C4104,Baux!$A:$K,7,FALSE))</f>
        <v/>
      </c>
      <c r="J4104" s="13" t="str">
        <f>IF($C4104="","",$H4104+$I4104)</f>
        <v/>
      </c>
      <c r="K4104" s="13" t="str">
        <f>IF($C4104="","",SUMIFS(Banque_Transactions!$E:$E,Banque_Transactions!$G:$G,$C4104&amp;"-"&amp;$B4104))</f>
        <v/>
      </c>
      <c r="L4104" s="13" t="str">
        <f>IF($C4104="","",$J4104-$K4104)</f>
        <v/>
      </c>
      <c r="M4104" t="str">
        <f>IF($C4104="","",IF($L4104&lt;=0,"Payé",IF($K4104=0,"Impayé","Partiel")))</f>
        <v/>
      </c>
    </row>
    <row r="4105" spans="1:13" ht="15">
      <c r="A4105" s="17"/>
      <c r="B4105" t="str">
        <f>IF($A4105="","",YEAR($A4105)*100+MONTH($A4105))</f>
        <v/>
      </c>
      <c r="D4105" t="str">
        <f>IF($C4105="","",VLOOKUP($C4105,Baux!$A:$K,2,FALSE))</f>
        <v/>
      </c>
      <c r="E4105" t="str">
        <f>IF($C4105="","",VLOOKUP(VLOOKUP($C4105,Baux!$A:$K,3,FALSE),Locataires!$A:$I,2,FALSE))</f>
        <v/>
      </c>
      <c r="F4105" t="str">
        <f>IF($C4105="","",VLOOKUP($C4105,Baux!$A:$K,8,FALSE))</f>
        <v/>
      </c>
      <c r="G4105" s="12" t="str">
        <f>IF(OR($A4105="",$F4105=""),"",DATE(YEAR($A4105),MONTH($A4105),$F4105))</f>
        <v/>
      </c>
      <c r="H4105" s="13" t="str">
        <f>IF($C4105="","",VLOOKUP($C4105,Baux!$A:$K,6,FALSE))</f>
        <v/>
      </c>
      <c r="I4105" s="13" t="str">
        <f>IF($C4105="","",VLOOKUP($C4105,Baux!$A:$K,7,FALSE))</f>
        <v/>
      </c>
      <c r="J4105" s="13" t="str">
        <f>IF($C4105="","",$H4105+$I4105)</f>
        <v/>
      </c>
      <c r="K4105" s="13" t="str">
        <f>IF($C4105="","",SUMIFS(Banque_Transactions!$E:$E,Banque_Transactions!$G:$G,$C4105&amp;"-"&amp;$B4105))</f>
        <v/>
      </c>
      <c r="L4105" s="13" t="str">
        <f>IF($C4105="","",$J4105-$K4105)</f>
        <v/>
      </c>
      <c r="M4105" t="str">
        <f>IF($C4105="","",IF($L4105&lt;=0,"Payé",IF($K4105=0,"Impayé","Partiel")))</f>
        <v/>
      </c>
    </row>
    <row r="4106" spans="1:13" ht="15">
      <c r="A4106" s="17"/>
      <c r="B4106" t="str">
        <f>IF($A4106="","",YEAR($A4106)*100+MONTH($A4106))</f>
        <v/>
      </c>
      <c r="D4106" t="str">
        <f>IF($C4106="","",VLOOKUP($C4106,Baux!$A:$K,2,FALSE))</f>
        <v/>
      </c>
      <c r="E4106" t="str">
        <f>IF($C4106="","",VLOOKUP(VLOOKUP($C4106,Baux!$A:$K,3,FALSE),Locataires!$A:$I,2,FALSE))</f>
        <v/>
      </c>
      <c r="F4106" t="str">
        <f>IF($C4106="","",VLOOKUP($C4106,Baux!$A:$K,8,FALSE))</f>
        <v/>
      </c>
      <c r="G4106" s="12" t="str">
        <f>IF(OR($A4106="",$F4106=""),"",DATE(YEAR($A4106),MONTH($A4106),$F4106))</f>
        <v/>
      </c>
      <c r="H4106" s="13" t="str">
        <f>IF($C4106="","",VLOOKUP($C4106,Baux!$A:$K,6,FALSE))</f>
        <v/>
      </c>
      <c r="I4106" s="13" t="str">
        <f>IF($C4106="","",VLOOKUP($C4106,Baux!$A:$K,7,FALSE))</f>
        <v/>
      </c>
      <c r="J4106" s="13" t="str">
        <f>IF($C4106="","",$H4106+$I4106)</f>
        <v/>
      </c>
      <c r="K4106" s="13" t="str">
        <f>IF($C4106="","",SUMIFS(Banque_Transactions!$E:$E,Banque_Transactions!$G:$G,$C4106&amp;"-"&amp;$B4106))</f>
        <v/>
      </c>
      <c r="L4106" s="13" t="str">
        <f>IF($C4106="","",$J4106-$K4106)</f>
        <v/>
      </c>
      <c r="M4106" t="str">
        <f>IF($C4106="","",IF($L4106&lt;=0,"Payé",IF($K4106=0,"Impayé","Partiel")))</f>
        <v/>
      </c>
    </row>
    <row r="4107" spans="1:13" ht="15">
      <c r="A4107" s="17"/>
      <c r="B4107" t="str">
        <f>IF($A4107="","",YEAR($A4107)*100+MONTH($A4107))</f>
        <v/>
      </c>
      <c r="D4107" t="str">
        <f>IF($C4107="","",VLOOKUP($C4107,Baux!$A:$K,2,FALSE))</f>
        <v/>
      </c>
      <c r="E4107" t="str">
        <f>IF($C4107="","",VLOOKUP(VLOOKUP($C4107,Baux!$A:$K,3,FALSE),Locataires!$A:$I,2,FALSE))</f>
        <v/>
      </c>
      <c r="F4107" t="str">
        <f>IF($C4107="","",VLOOKUP($C4107,Baux!$A:$K,8,FALSE))</f>
        <v/>
      </c>
      <c r="G4107" s="12" t="str">
        <f>IF(OR($A4107="",$F4107=""),"",DATE(YEAR($A4107),MONTH($A4107),$F4107))</f>
        <v/>
      </c>
      <c r="H4107" s="13" t="str">
        <f>IF($C4107="","",VLOOKUP($C4107,Baux!$A:$K,6,FALSE))</f>
        <v/>
      </c>
      <c r="I4107" s="13" t="str">
        <f>IF($C4107="","",VLOOKUP($C4107,Baux!$A:$K,7,FALSE))</f>
        <v/>
      </c>
      <c r="J4107" s="13" t="str">
        <f>IF($C4107="","",$H4107+$I4107)</f>
        <v/>
      </c>
      <c r="K4107" s="13" t="str">
        <f>IF($C4107="","",SUMIFS(Banque_Transactions!$E:$E,Banque_Transactions!$G:$G,$C4107&amp;"-"&amp;$B4107))</f>
        <v/>
      </c>
      <c r="L4107" s="13" t="str">
        <f>IF($C4107="","",$J4107-$K4107)</f>
        <v/>
      </c>
      <c r="M4107" t="str">
        <f>IF($C4107="","",IF($L4107&lt;=0,"Payé",IF($K4107=0,"Impayé","Partiel")))</f>
        <v/>
      </c>
    </row>
    <row r="4108" spans="1:13" ht="15">
      <c r="A4108" s="17"/>
      <c r="B4108" t="str">
        <f>IF($A4108="","",YEAR($A4108)*100+MONTH($A4108))</f>
        <v/>
      </c>
      <c r="D4108" t="str">
        <f>IF($C4108="","",VLOOKUP($C4108,Baux!$A:$K,2,FALSE))</f>
        <v/>
      </c>
      <c r="E4108" t="str">
        <f>IF($C4108="","",VLOOKUP(VLOOKUP($C4108,Baux!$A:$K,3,FALSE),Locataires!$A:$I,2,FALSE))</f>
        <v/>
      </c>
      <c r="F4108" t="str">
        <f>IF($C4108="","",VLOOKUP($C4108,Baux!$A:$K,8,FALSE))</f>
        <v/>
      </c>
      <c r="G4108" s="12" t="str">
        <f>IF(OR($A4108="",$F4108=""),"",DATE(YEAR($A4108),MONTH($A4108),$F4108))</f>
        <v/>
      </c>
      <c r="H4108" s="13" t="str">
        <f>IF($C4108="","",VLOOKUP($C4108,Baux!$A:$K,6,FALSE))</f>
        <v/>
      </c>
      <c r="I4108" s="13" t="str">
        <f>IF($C4108="","",VLOOKUP($C4108,Baux!$A:$K,7,FALSE))</f>
        <v/>
      </c>
      <c r="J4108" s="13" t="str">
        <f>IF($C4108="","",$H4108+$I4108)</f>
        <v/>
      </c>
      <c r="K4108" s="13" t="str">
        <f>IF($C4108="","",SUMIFS(Banque_Transactions!$E:$E,Banque_Transactions!$G:$G,$C4108&amp;"-"&amp;$B4108))</f>
        <v/>
      </c>
      <c r="L4108" s="13" t="str">
        <f>IF($C4108="","",$J4108-$K4108)</f>
        <v/>
      </c>
      <c r="M4108" t="str">
        <f>IF($C4108="","",IF($L4108&lt;=0,"Payé",IF($K4108=0,"Impayé","Partiel")))</f>
        <v/>
      </c>
    </row>
    <row r="4109" spans="1:13" ht="15">
      <c r="A4109" s="17"/>
      <c r="B4109" t="str">
        <f>IF($A4109="","",YEAR($A4109)*100+MONTH($A4109))</f>
        <v/>
      </c>
      <c r="D4109" t="str">
        <f>IF($C4109="","",VLOOKUP($C4109,Baux!$A:$K,2,FALSE))</f>
        <v/>
      </c>
      <c r="E4109" t="str">
        <f>IF($C4109="","",VLOOKUP(VLOOKUP($C4109,Baux!$A:$K,3,FALSE),Locataires!$A:$I,2,FALSE))</f>
        <v/>
      </c>
      <c r="F4109" t="str">
        <f>IF($C4109="","",VLOOKUP($C4109,Baux!$A:$K,8,FALSE))</f>
        <v/>
      </c>
      <c r="G4109" s="12" t="str">
        <f>IF(OR($A4109="",$F4109=""),"",DATE(YEAR($A4109),MONTH($A4109),$F4109))</f>
        <v/>
      </c>
      <c r="H4109" s="13" t="str">
        <f>IF($C4109="","",VLOOKUP($C4109,Baux!$A:$K,6,FALSE))</f>
        <v/>
      </c>
      <c r="I4109" s="13" t="str">
        <f>IF($C4109="","",VLOOKUP($C4109,Baux!$A:$K,7,FALSE))</f>
        <v/>
      </c>
      <c r="J4109" s="13" t="str">
        <f>IF($C4109="","",$H4109+$I4109)</f>
        <v/>
      </c>
      <c r="K4109" s="13" t="str">
        <f>IF($C4109="","",SUMIFS(Banque_Transactions!$E:$E,Banque_Transactions!$G:$G,$C4109&amp;"-"&amp;$B4109))</f>
        <v/>
      </c>
      <c r="L4109" s="13" t="str">
        <f>IF($C4109="","",$J4109-$K4109)</f>
        <v/>
      </c>
      <c r="M4109" t="str">
        <f>IF($C4109="","",IF($L4109&lt;=0,"Payé",IF($K4109=0,"Impayé","Partiel")))</f>
        <v/>
      </c>
    </row>
    <row r="4110" spans="1:13" ht="15">
      <c r="A4110" s="17"/>
      <c r="B4110" t="str">
        <f>IF($A4110="","",YEAR($A4110)*100+MONTH($A4110))</f>
        <v/>
      </c>
      <c r="D4110" t="str">
        <f>IF($C4110="","",VLOOKUP($C4110,Baux!$A:$K,2,FALSE))</f>
        <v/>
      </c>
      <c r="E4110" t="str">
        <f>IF($C4110="","",VLOOKUP(VLOOKUP($C4110,Baux!$A:$K,3,FALSE),Locataires!$A:$I,2,FALSE))</f>
        <v/>
      </c>
      <c r="F4110" t="str">
        <f>IF($C4110="","",VLOOKUP($C4110,Baux!$A:$K,8,FALSE))</f>
        <v/>
      </c>
      <c r="G4110" s="12" t="str">
        <f>IF(OR($A4110="",$F4110=""),"",DATE(YEAR($A4110),MONTH($A4110),$F4110))</f>
        <v/>
      </c>
      <c r="H4110" s="13" t="str">
        <f>IF($C4110="","",VLOOKUP($C4110,Baux!$A:$K,6,FALSE))</f>
        <v/>
      </c>
      <c r="I4110" s="13" t="str">
        <f>IF($C4110="","",VLOOKUP($C4110,Baux!$A:$K,7,FALSE))</f>
        <v/>
      </c>
      <c r="J4110" s="13" t="str">
        <f>IF($C4110="","",$H4110+$I4110)</f>
        <v/>
      </c>
      <c r="K4110" s="13" t="str">
        <f>IF($C4110="","",SUMIFS(Banque_Transactions!$E:$E,Banque_Transactions!$G:$G,$C4110&amp;"-"&amp;$B4110))</f>
        <v/>
      </c>
      <c r="L4110" s="13" t="str">
        <f>IF($C4110="","",$J4110-$K4110)</f>
        <v/>
      </c>
      <c r="M4110" t="str">
        <f>IF($C4110="","",IF($L4110&lt;=0,"Payé",IF($K4110=0,"Impayé","Partiel")))</f>
        <v/>
      </c>
    </row>
    <row r="4111" spans="1:13" ht="15">
      <c r="A4111" s="17"/>
      <c r="B4111" t="str">
        <f>IF($A4111="","",YEAR($A4111)*100+MONTH($A4111))</f>
        <v/>
      </c>
      <c r="D4111" t="str">
        <f>IF($C4111="","",VLOOKUP($C4111,Baux!$A:$K,2,FALSE))</f>
        <v/>
      </c>
      <c r="E4111" t="str">
        <f>IF($C4111="","",VLOOKUP(VLOOKUP($C4111,Baux!$A:$K,3,FALSE),Locataires!$A:$I,2,FALSE))</f>
        <v/>
      </c>
      <c r="F4111" t="str">
        <f>IF($C4111="","",VLOOKUP($C4111,Baux!$A:$K,8,FALSE))</f>
        <v/>
      </c>
      <c r="G4111" s="12" t="str">
        <f>IF(OR($A4111="",$F4111=""),"",DATE(YEAR($A4111),MONTH($A4111),$F4111))</f>
        <v/>
      </c>
      <c r="H4111" s="13" t="str">
        <f>IF($C4111="","",VLOOKUP($C4111,Baux!$A:$K,6,FALSE))</f>
        <v/>
      </c>
      <c r="I4111" s="13" t="str">
        <f>IF($C4111="","",VLOOKUP($C4111,Baux!$A:$K,7,FALSE))</f>
        <v/>
      </c>
      <c r="J4111" s="13" t="str">
        <f>IF($C4111="","",$H4111+$I4111)</f>
        <v/>
      </c>
      <c r="K4111" s="13" t="str">
        <f>IF($C4111="","",SUMIFS(Banque_Transactions!$E:$E,Banque_Transactions!$G:$G,$C4111&amp;"-"&amp;$B4111))</f>
        <v/>
      </c>
      <c r="L4111" s="13" t="str">
        <f>IF($C4111="","",$J4111-$K4111)</f>
        <v/>
      </c>
      <c r="M4111" t="str">
        <f>IF($C4111="","",IF($L4111&lt;=0,"Payé",IF($K4111=0,"Impayé","Partiel")))</f>
        <v/>
      </c>
    </row>
    <row r="4112" spans="1:13" ht="15">
      <c r="A4112" s="17"/>
      <c r="B4112" t="str">
        <f>IF($A4112="","",YEAR($A4112)*100+MONTH($A4112))</f>
        <v/>
      </c>
      <c r="D4112" t="str">
        <f>IF($C4112="","",VLOOKUP($C4112,Baux!$A:$K,2,FALSE))</f>
        <v/>
      </c>
      <c r="E4112" t="str">
        <f>IF($C4112="","",VLOOKUP(VLOOKUP($C4112,Baux!$A:$K,3,FALSE),Locataires!$A:$I,2,FALSE))</f>
        <v/>
      </c>
      <c r="F4112" t="str">
        <f>IF($C4112="","",VLOOKUP($C4112,Baux!$A:$K,8,FALSE))</f>
        <v/>
      </c>
      <c r="G4112" s="12" t="str">
        <f>IF(OR($A4112="",$F4112=""),"",DATE(YEAR($A4112),MONTH($A4112),$F4112))</f>
        <v/>
      </c>
      <c r="H4112" s="13" t="str">
        <f>IF($C4112="","",VLOOKUP($C4112,Baux!$A:$K,6,FALSE))</f>
        <v/>
      </c>
      <c r="I4112" s="13" t="str">
        <f>IF($C4112="","",VLOOKUP($C4112,Baux!$A:$K,7,FALSE))</f>
        <v/>
      </c>
      <c r="J4112" s="13" t="str">
        <f>IF($C4112="","",$H4112+$I4112)</f>
        <v/>
      </c>
      <c r="K4112" s="13" t="str">
        <f>IF($C4112="","",SUMIFS(Banque_Transactions!$E:$E,Banque_Transactions!$G:$G,$C4112&amp;"-"&amp;$B4112))</f>
        <v/>
      </c>
      <c r="L4112" s="13" t="str">
        <f>IF($C4112="","",$J4112-$K4112)</f>
        <v/>
      </c>
      <c r="M4112" t="str">
        <f>IF($C4112="","",IF($L4112&lt;=0,"Payé",IF($K4112=0,"Impayé","Partiel")))</f>
        <v/>
      </c>
    </row>
    <row r="4113" spans="1:13" ht="15">
      <c r="A4113" s="17"/>
      <c r="B4113" t="str">
        <f>IF($A4113="","",YEAR($A4113)*100+MONTH($A4113))</f>
        <v/>
      </c>
      <c r="D4113" t="str">
        <f>IF($C4113="","",VLOOKUP($C4113,Baux!$A:$K,2,FALSE))</f>
        <v/>
      </c>
      <c r="E4113" t="str">
        <f>IF($C4113="","",VLOOKUP(VLOOKUP($C4113,Baux!$A:$K,3,FALSE),Locataires!$A:$I,2,FALSE))</f>
        <v/>
      </c>
      <c r="F4113" t="str">
        <f>IF($C4113="","",VLOOKUP($C4113,Baux!$A:$K,8,FALSE))</f>
        <v/>
      </c>
      <c r="G4113" s="12" t="str">
        <f>IF(OR($A4113="",$F4113=""),"",DATE(YEAR($A4113),MONTH($A4113),$F4113))</f>
        <v/>
      </c>
      <c r="H4113" s="13" t="str">
        <f>IF($C4113="","",VLOOKUP($C4113,Baux!$A:$K,6,FALSE))</f>
        <v/>
      </c>
      <c r="I4113" s="13" t="str">
        <f>IF($C4113="","",VLOOKUP($C4113,Baux!$A:$K,7,FALSE))</f>
        <v/>
      </c>
      <c r="J4113" s="13" t="str">
        <f>IF($C4113="","",$H4113+$I4113)</f>
        <v/>
      </c>
      <c r="K4113" s="13" t="str">
        <f>IF($C4113="","",SUMIFS(Banque_Transactions!$E:$E,Banque_Transactions!$G:$G,$C4113&amp;"-"&amp;$B4113))</f>
        <v/>
      </c>
      <c r="L4113" s="13" t="str">
        <f>IF($C4113="","",$J4113-$K4113)</f>
        <v/>
      </c>
      <c r="M4113" t="str">
        <f>IF($C4113="","",IF($L4113&lt;=0,"Payé",IF($K4113=0,"Impayé","Partiel")))</f>
        <v/>
      </c>
    </row>
    <row r="4114" spans="1:13" ht="15">
      <c r="A4114" s="17"/>
      <c r="B4114" t="str">
        <f>IF($A4114="","",YEAR($A4114)*100+MONTH($A4114))</f>
        <v/>
      </c>
      <c r="D4114" t="str">
        <f>IF($C4114="","",VLOOKUP($C4114,Baux!$A:$K,2,FALSE))</f>
        <v/>
      </c>
      <c r="E4114" t="str">
        <f>IF($C4114="","",VLOOKUP(VLOOKUP($C4114,Baux!$A:$K,3,FALSE),Locataires!$A:$I,2,FALSE))</f>
        <v/>
      </c>
      <c r="F4114" t="str">
        <f>IF($C4114="","",VLOOKUP($C4114,Baux!$A:$K,8,FALSE))</f>
        <v/>
      </c>
      <c r="G4114" s="12" t="str">
        <f>IF(OR($A4114="",$F4114=""),"",DATE(YEAR($A4114),MONTH($A4114),$F4114))</f>
        <v/>
      </c>
      <c r="H4114" s="13" t="str">
        <f>IF($C4114="","",VLOOKUP($C4114,Baux!$A:$K,6,FALSE))</f>
        <v/>
      </c>
      <c r="I4114" s="13" t="str">
        <f>IF($C4114="","",VLOOKUP($C4114,Baux!$A:$K,7,FALSE))</f>
        <v/>
      </c>
      <c r="J4114" s="13" t="str">
        <f>IF($C4114="","",$H4114+$I4114)</f>
        <v/>
      </c>
      <c r="K4114" s="13" t="str">
        <f>IF($C4114="","",SUMIFS(Banque_Transactions!$E:$E,Banque_Transactions!$G:$G,$C4114&amp;"-"&amp;$B4114))</f>
        <v/>
      </c>
      <c r="L4114" s="13" t="str">
        <f>IF($C4114="","",$J4114-$K4114)</f>
        <v/>
      </c>
      <c r="M4114" t="str">
        <f>IF($C4114="","",IF($L4114&lt;=0,"Payé",IF($K4114=0,"Impayé","Partiel")))</f>
        <v/>
      </c>
    </row>
    <row r="4115" spans="1:13" ht="15">
      <c r="A4115" s="17"/>
      <c r="B4115" t="str">
        <f>IF($A4115="","",YEAR($A4115)*100+MONTH($A4115))</f>
        <v/>
      </c>
      <c r="D4115" t="str">
        <f>IF($C4115="","",VLOOKUP($C4115,Baux!$A:$K,2,FALSE))</f>
        <v/>
      </c>
      <c r="E4115" t="str">
        <f>IF($C4115="","",VLOOKUP(VLOOKUP($C4115,Baux!$A:$K,3,FALSE),Locataires!$A:$I,2,FALSE))</f>
        <v/>
      </c>
      <c r="F4115" t="str">
        <f>IF($C4115="","",VLOOKUP($C4115,Baux!$A:$K,8,FALSE))</f>
        <v/>
      </c>
      <c r="G4115" s="12" t="str">
        <f>IF(OR($A4115="",$F4115=""),"",DATE(YEAR($A4115),MONTH($A4115),$F4115))</f>
        <v/>
      </c>
      <c r="H4115" s="13" t="str">
        <f>IF($C4115="","",VLOOKUP($C4115,Baux!$A:$K,6,FALSE))</f>
        <v/>
      </c>
      <c r="I4115" s="13" t="str">
        <f>IF($C4115="","",VLOOKUP($C4115,Baux!$A:$K,7,FALSE))</f>
        <v/>
      </c>
      <c r="J4115" s="13" t="str">
        <f>IF($C4115="","",$H4115+$I4115)</f>
        <v/>
      </c>
      <c r="K4115" s="13" t="str">
        <f>IF($C4115="","",SUMIFS(Banque_Transactions!$E:$E,Banque_Transactions!$G:$G,$C4115&amp;"-"&amp;$B4115))</f>
        <v/>
      </c>
      <c r="L4115" s="13" t="str">
        <f>IF($C4115="","",$J4115-$K4115)</f>
        <v/>
      </c>
      <c r="M4115" t="str">
        <f>IF($C4115="","",IF($L4115&lt;=0,"Payé",IF($K4115=0,"Impayé","Partiel")))</f>
        <v/>
      </c>
    </row>
    <row r="4116" spans="1:13" ht="15">
      <c r="A4116" s="17"/>
      <c r="B4116" t="str">
        <f>IF($A4116="","",YEAR($A4116)*100+MONTH($A4116))</f>
        <v/>
      </c>
      <c r="D4116" t="str">
        <f>IF($C4116="","",VLOOKUP($C4116,Baux!$A:$K,2,FALSE))</f>
        <v/>
      </c>
      <c r="E4116" t="str">
        <f>IF($C4116="","",VLOOKUP(VLOOKUP($C4116,Baux!$A:$K,3,FALSE),Locataires!$A:$I,2,FALSE))</f>
        <v/>
      </c>
      <c r="F4116" t="str">
        <f>IF($C4116="","",VLOOKUP($C4116,Baux!$A:$K,8,FALSE))</f>
        <v/>
      </c>
      <c r="G4116" s="12" t="str">
        <f>IF(OR($A4116="",$F4116=""),"",DATE(YEAR($A4116),MONTH($A4116),$F4116))</f>
        <v/>
      </c>
      <c r="H4116" s="13" t="str">
        <f>IF($C4116="","",VLOOKUP($C4116,Baux!$A:$K,6,FALSE))</f>
        <v/>
      </c>
      <c r="I4116" s="13" t="str">
        <f>IF($C4116="","",VLOOKUP($C4116,Baux!$A:$K,7,FALSE))</f>
        <v/>
      </c>
      <c r="J4116" s="13" t="str">
        <f>IF($C4116="","",$H4116+$I4116)</f>
        <v/>
      </c>
      <c r="K4116" s="13" t="str">
        <f>IF($C4116="","",SUMIFS(Banque_Transactions!$E:$E,Banque_Transactions!$G:$G,$C4116&amp;"-"&amp;$B4116))</f>
        <v/>
      </c>
      <c r="L4116" s="13" t="str">
        <f>IF($C4116="","",$J4116-$K4116)</f>
        <v/>
      </c>
      <c r="M4116" t="str">
        <f>IF($C4116="","",IF($L4116&lt;=0,"Payé",IF($K4116=0,"Impayé","Partiel")))</f>
        <v/>
      </c>
    </row>
    <row r="4117" spans="1:13" ht="15">
      <c r="A4117" s="17"/>
      <c r="B4117" t="str">
        <f>IF($A4117="","",YEAR($A4117)*100+MONTH($A4117))</f>
        <v/>
      </c>
      <c r="D4117" t="str">
        <f>IF($C4117="","",VLOOKUP($C4117,Baux!$A:$K,2,FALSE))</f>
        <v/>
      </c>
      <c r="E4117" t="str">
        <f>IF($C4117="","",VLOOKUP(VLOOKUP($C4117,Baux!$A:$K,3,FALSE),Locataires!$A:$I,2,FALSE))</f>
        <v/>
      </c>
      <c r="F4117" t="str">
        <f>IF($C4117="","",VLOOKUP($C4117,Baux!$A:$K,8,FALSE))</f>
        <v/>
      </c>
      <c r="G4117" s="12" t="str">
        <f>IF(OR($A4117="",$F4117=""),"",DATE(YEAR($A4117),MONTH($A4117),$F4117))</f>
        <v/>
      </c>
      <c r="H4117" s="13" t="str">
        <f>IF($C4117="","",VLOOKUP($C4117,Baux!$A:$K,6,FALSE))</f>
        <v/>
      </c>
      <c r="I4117" s="13" t="str">
        <f>IF($C4117="","",VLOOKUP($C4117,Baux!$A:$K,7,FALSE))</f>
        <v/>
      </c>
      <c r="J4117" s="13" t="str">
        <f>IF($C4117="","",$H4117+$I4117)</f>
        <v/>
      </c>
      <c r="K4117" s="13" t="str">
        <f>IF($C4117="","",SUMIFS(Banque_Transactions!$E:$E,Banque_Transactions!$G:$G,$C4117&amp;"-"&amp;$B4117))</f>
        <v/>
      </c>
      <c r="L4117" s="13" t="str">
        <f>IF($C4117="","",$J4117-$K4117)</f>
        <v/>
      </c>
      <c r="M4117" t="str">
        <f>IF($C4117="","",IF($L4117&lt;=0,"Payé",IF($K4117=0,"Impayé","Partiel")))</f>
        <v/>
      </c>
    </row>
    <row r="4118" spans="1:13" ht="15">
      <c r="A4118" s="17"/>
      <c r="B4118" t="str">
        <f>IF($A4118="","",YEAR($A4118)*100+MONTH($A4118))</f>
        <v/>
      </c>
      <c r="D4118" t="str">
        <f>IF($C4118="","",VLOOKUP($C4118,Baux!$A:$K,2,FALSE))</f>
        <v/>
      </c>
      <c r="E4118" t="str">
        <f>IF($C4118="","",VLOOKUP(VLOOKUP($C4118,Baux!$A:$K,3,FALSE),Locataires!$A:$I,2,FALSE))</f>
        <v/>
      </c>
      <c r="F4118" t="str">
        <f>IF($C4118="","",VLOOKUP($C4118,Baux!$A:$K,8,FALSE))</f>
        <v/>
      </c>
      <c r="G4118" s="12" t="str">
        <f>IF(OR($A4118="",$F4118=""),"",DATE(YEAR($A4118),MONTH($A4118),$F4118))</f>
        <v/>
      </c>
      <c r="H4118" s="13" t="str">
        <f>IF($C4118="","",VLOOKUP($C4118,Baux!$A:$K,6,FALSE))</f>
        <v/>
      </c>
      <c r="I4118" s="13" t="str">
        <f>IF($C4118="","",VLOOKUP($C4118,Baux!$A:$K,7,FALSE))</f>
        <v/>
      </c>
      <c r="J4118" s="13" t="str">
        <f>IF($C4118="","",$H4118+$I4118)</f>
        <v/>
      </c>
      <c r="K4118" s="13" t="str">
        <f>IF($C4118="","",SUMIFS(Banque_Transactions!$E:$E,Banque_Transactions!$G:$G,$C4118&amp;"-"&amp;$B4118))</f>
        <v/>
      </c>
      <c r="L4118" s="13" t="str">
        <f>IF($C4118="","",$J4118-$K4118)</f>
        <v/>
      </c>
      <c r="M4118" t="str">
        <f>IF($C4118="","",IF($L4118&lt;=0,"Payé",IF($K4118=0,"Impayé","Partiel")))</f>
        <v/>
      </c>
    </row>
    <row r="4119" spans="1:13" ht="15">
      <c r="A4119" s="17"/>
      <c r="B4119" t="str">
        <f>IF($A4119="","",YEAR($A4119)*100+MONTH($A4119))</f>
        <v/>
      </c>
      <c r="D4119" t="str">
        <f>IF($C4119="","",VLOOKUP($C4119,Baux!$A:$K,2,FALSE))</f>
        <v/>
      </c>
      <c r="E4119" t="str">
        <f>IF($C4119="","",VLOOKUP(VLOOKUP($C4119,Baux!$A:$K,3,FALSE),Locataires!$A:$I,2,FALSE))</f>
        <v/>
      </c>
      <c r="F4119" t="str">
        <f>IF($C4119="","",VLOOKUP($C4119,Baux!$A:$K,8,FALSE))</f>
        <v/>
      </c>
      <c r="G4119" s="12" t="str">
        <f>IF(OR($A4119="",$F4119=""),"",DATE(YEAR($A4119),MONTH($A4119),$F4119))</f>
        <v/>
      </c>
      <c r="H4119" s="13" t="str">
        <f>IF($C4119="","",VLOOKUP($C4119,Baux!$A:$K,6,FALSE))</f>
        <v/>
      </c>
      <c r="I4119" s="13" t="str">
        <f>IF($C4119="","",VLOOKUP($C4119,Baux!$A:$K,7,FALSE))</f>
        <v/>
      </c>
      <c r="J4119" s="13" t="str">
        <f>IF($C4119="","",$H4119+$I4119)</f>
        <v/>
      </c>
      <c r="K4119" s="13" t="str">
        <f>IF($C4119="","",SUMIFS(Banque_Transactions!$E:$E,Banque_Transactions!$G:$G,$C4119&amp;"-"&amp;$B4119))</f>
        <v/>
      </c>
      <c r="L4119" s="13" t="str">
        <f>IF($C4119="","",$J4119-$K4119)</f>
        <v/>
      </c>
      <c r="M4119" t="str">
        <f>IF($C4119="","",IF($L4119&lt;=0,"Payé",IF($K4119=0,"Impayé","Partiel")))</f>
        <v/>
      </c>
    </row>
    <row r="4120" spans="1:13" ht="15">
      <c r="A4120" s="17"/>
      <c r="B4120" t="str">
        <f>IF($A4120="","",YEAR($A4120)*100+MONTH($A4120))</f>
        <v/>
      </c>
      <c r="D4120" t="str">
        <f>IF($C4120="","",VLOOKUP($C4120,Baux!$A:$K,2,FALSE))</f>
        <v/>
      </c>
      <c r="E4120" t="str">
        <f>IF($C4120="","",VLOOKUP(VLOOKUP($C4120,Baux!$A:$K,3,FALSE),Locataires!$A:$I,2,FALSE))</f>
        <v/>
      </c>
      <c r="F4120" t="str">
        <f>IF($C4120="","",VLOOKUP($C4120,Baux!$A:$K,8,FALSE))</f>
        <v/>
      </c>
      <c r="G4120" s="12" t="str">
        <f>IF(OR($A4120="",$F4120=""),"",DATE(YEAR($A4120),MONTH($A4120),$F4120))</f>
        <v/>
      </c>
      <c r="H4120" s="13" t="str">
        <f>IF($C4120="","",VLOOKUP($C4120,Baux!$A:$K,6,FALSE))</f>
        <v/>
      </c>
      <c r="I4120" s="13" t="str">
        <f>IF($C4120="","",VLOOKUP($C4120,Baux!$A:$K,7,FALSE))</f>
        <v/>
      </c>
      <c r="J4120" s="13" t="str">
        <f>IF($C4120="","",$H4120+$I4120)</f>
        <v/>
      </c>
      <c r="K4120" s="13" t="str">
        <f>IF($C4120="","",SUMIFS(Banque_Transactions!$E:$E,Banque_Transactions!$G:$G,$C4120&amp;"-"&amp;$B4120))</f>
        <v/>
      </c>
      <c r="L4120" s="13" t="str">
        <f>IF($C4120="","",$J4120-$K4120)</f>
        <v/>
      </c>
      <c r="M4120" t="str">
        <f>IF($C4120="","",IF($L4120&lt;=0,"Payé",IF($K4120=0,"Impayé","Partiel")))</f>
        <v/>
      </c>
    </row>
    <row r="4121" spans="1:13" ht="15">
      <c r="A4121" s="17"/>
      <c r="B4121" t="str">
        <f>IF($A4121="","",YEAR($A4121)*100+MONTH($A4121))</f>
        <v/>
      </c>
      <c r="D4121" t="str">
        <f>IF($C4121="","",VLOOKUP($C4121,Baux!$A:$K,2,FALSE))</f>
        <v/>
      </c>
      <c r="E4121" t="str">
        <f>IF($C4121="","",VLOOKUP(VLOOKUP($C4121,Baux!$A:$K,3,FALSE),Locataires!$A:$I,2,FALSE))</f>
        <v/>
      </c>
      <c r="F4121" t="str">
        <f>IF($C4121="","",VLOOKUP($C4121,Baux!$A:$K,8,FALSE))</f>
        <v/>
      </c>
      <c r="G4121" s="12" t="str">
        <f>IF(OR($A4121="",$F4121=""),"",DATE(YEAR($A4121),MONTH($A4121),$F4121))</f>
        <v/>
      </c>
      <c r="H4121" s="13" t="str">
        <f>IF($C4121="","",VLOOKUP($C4121,Baux!$A:$K,6,FALSE))</f>
        <v/>
      </c>
      <c r="I4121" s="13" t="str">
        <f>IF($C4121="","",VLOOKUP($C4121,Baux!$A:$K,7,FALSE))</f>
        <v/>
      </c>
      <c r="J4121" s="13" t="str">
        <f>IF($C4121="","",$H4121+$I4121)</f>
        <v/>
      </c>
      <c r="K4121" s="13" t="str">
        <f>IF($C4121="","",SUMIFS(Banque_Transactions!$E:$E,Banque_Transactions!$G:$G,$C4121&amp;"-"&amp;$B4121))</f>
        <v/>
      </c>
      <c r="L4121" s="13" t="str">
        <f>IF($C4121="","",$J4121-$K4121)</f>
        <v/>
      </c>
      <c r="M4121" t="str">
        <f>IF($C4121="","",IF($L4121&lt;=0,"Payé",IF($K4121=0,"Impayé","Partiel")))</f>
        <v/>
      </c>
    </row>
    <row r="4122" spans="1:13" ht="15">
      <c r="A4122" s="17"/>
      <c r="B4122" t="str">
        <f>IF($A4122="","",YEAR($A4122)*100+MONTH($A4122))</f>
        <v/>
      </c>
      <c r="D4122" t="str">
        <f>IF($C4122="","",VLOOKUP($C4122,Baux!$A:$K,2,FALSE))</f>
        <v/>
      </c>
      <c r="E4122" t="str">
        <f>IF($C4122="","",VLOOKUP(VLOOKUP($C4122,Baux!$A:$K,3,FALSE),Locataires!$A:$I,2,FALSE))</f>
        <v/>
      </c>
      <c r="F4122" t="str">
        <f>IF($C4122="","",VLOOKUP($C4122,Baux!$A:$K,8,FALSE))</f>
        <v/>
      </c>
      <c r="G4122" s="12" t="str">
        <f>IF(OR($A4122="",$F4122=""),"",DATE(YEAR($A4122),MONTH($A4122),$F4122))</f>
        <v/>
      </c>
      <c r="H4122" s="13" t="str">
        <f>IF($C4122="","",VLOOKUP($C4122,Baux!$A:$K,6,FALSE))</f>
        <v/>
      </c>
      <c r="I4122" s="13" t="str">
        <f>IF($C4122="","",VLOOKUP($C4122,Baux!$A:$K,7,FALSE))</f>
        <v/>
      </c>
      <c r="J4122" s="13" t="str">
        <f>IF($C4122="","",$H4122+$I4122)</f>
        <v/>
      </c>
      <c r="K4122" s="13" t="str">
        <f>IF($C4122="","",SUMIFS(Banque_Transactions!$E:$E,Banque_Transactions!$G:$G,$C4122&amp;"-"&amp;$B4122))</f>
        <v/>
      </c>
      <c r="L4122" s="13" t="str">
        <f>IF($C4122="","",$J4122-$K4122)</f>
        <v/>
      </c>
      <c r="M4122" t="str">
        <f>IF($C4122="","",IF($L4122&lt;=0,"Payé",IF($K4122=0,"Impayé","Partiel")))</f>
        <v/>
      </c>
    </row>
    <row r="4123" spans="1:13" ht="15">
      <c r="A4123" s="17"/>
      <c r="B4123" t="str">
        <f>IF($A4123="","",YEAR($A4123)*100+MONTH($A4123))</f>
        <v/>
      </c>
      <c r="D4123" t="str">
        <f>IF($C4123="","",VLOOKUP($C4123,Baux!$A:$K,2,FALSE))</f>
        <v/>
      </c>
      <c r="E4123" t="str">
        <f>IF($C4123="","",VLOOKUP(VLOOKUP($C4123,Baux!$A:$K,3,FALSE),Locataires!$A:$I,2,FALSE))</f>
        <v/>
      </c>
      <c r="F4123" t="str">
        <f>IF($C4123="","",VLOOKUP($C4123,Baux!$A:$K,8,FALSE))</f>
        <v/>
      </c>
      <c r="G4123" s="12" t="str">
        <f>IF(OR($A4123="",$F4123=""),"",DATE(YEAR($A4123),MONTH($A4123),$F4123))</f>
        <v/>
      </c>
      <c r="H4123" s="13" t="str">
        <f>IF($C4123="","",VLOOKUP($C4123,Baux!$A:$K,6,FALSE))</f>
        <v/>
      </c>
      <c r="I4123" s="13" t="str">
        <f>IF($C4123="","",VLOOKUP($C4123,Baux!$A:$K,7,FALSE))</f>
        <v/>
      </c>
      <c r="J4123" s="13" t="str">
        <f>IF($C4123="","",$H4123+$I4123)</f>
        <v/>
      </c>
      <c r="K4123" s="13" t="str">
        <f>IF($C4123="","",SUMIFS(Banque_Transactions!$E:$E,Banque_Transactions!$G:$G,$C4123&amp;"-"&amp;$B4123))</f>
        <v/>
      </c>
      <c r="L4123" s="13" t="str">
        <f>IF($C4123="","",$J4123-$K4123)</f>
        <v/>
      </c>
      <c r="M4123" t="str">
        <f>IF($C4123="","",IF($L4123&lt;=0,"Payé",IF($K4123=0,"Impayé","Partiel")))</f>
        <v/>
      </c>
    </row>
    <row r="4124" spans="1:13" ht="15">
      <c r="A4124" s="17"/>
      <c r="B4124" t="str">
        <f>IF($A4124="","",YEAR($A4124)*100+MONTH($A4124))</f>
        <v/>
      </c>
      <c r="D4124" t="str">
        <f>IF($C4124="","",VLOOKUP($C4124,Baux!$A:$K,2,FALSE))</f>
        <v/>
      </c>
      <c r="E4124" t="str">
        <f>IF($C4124="","",VLOOKUP(VLOOKUP($C4124,Baux!$A:$K,3,FALSE),Locataires!$A:$I,2,FALSE))</f>
        <v/>
      </c>
      <c r="F4124" t="str">
        <f>IF($C4124="","",VLOOKUP($C4124,Baux!$A:$K,8,FALSE))</f>
        <v/>
      </c>
      <c r="G4124" s="12" t="str">
        <f>IF(OR($A4124="",$F4124=""),"",DATE(YEAR($A4124),MONTH($A4124),$F4124))</f>
        <v/>
      </c>
      <c r="H4124" s="13" t="str">
        <f>IF($C4124="","",VLOOKUP($C4124,Baux!$A:$K,6,FALSE))</f>
        <v/>
      </c>
      <c r="I4124" s="13" t="str">
        <f>IF($C4124="","",VLOOKUP($C4124,Baux!$A:$K,7,FALSE))</f>
        <v/>
      </c>
      <c r="J4124" s="13" t="str">
        <f>IF($C4124="","",$H4124+$I4124)</f>
        <v/>
      </c>
      <c r="K4124" s="13" t="str">
        <f>IF($C4124="","",SUMIFS(Banque_Transactions!$E:$E,Banque_Transactions!$G:$G,$C4124&amp;"-"&amp;$B4124))</f>
        <v/>
      </c>
      <c r="L4124" s="13" t="str">
        <f>IF($C4124="","",$J4124-$K4124)</f>
        <v/>
      </c>
      <c r="M4124" t="str">
        <f>IF($C4124="","",IF($L4124&lt;=0,"Payé",IF($K4124=0,"Impayé","Partiel")))</f>
        <v/>
      </c>
    </row>
    <row r="4125" spans="1:13" ht="15">
      <c r="A4125" s="17"/>
      <c r="B4125" t="str">
        <f>IF($A4125="","",YEAR($A4125)*100+MONTH($A4125))</f>
        <v/>
      </c>
      <c r="D4125" t="str">
        <f>IF($C4125="","",VLOOKUP($C4125,Baux!$A:$K,2,FALSE))</f>
        <v/>
      </c>
      <c r="E4125" t="str">
        <f>IF($C4125="","",VLOOKUP(VLOOKUP($C4125,Baux!$A:$K,3,FALSE),Locataires!$A:$I,2,FALSE))</f>
        <v/>
      </c>
      <c r="F4125" t="str">
        <f>IF($C4125="","",VLOOKUP($C4125,Baux!$A:$K,8,FALSE))</f>
        <v/>
      </c>
      <c r="G4125" s="12" t="str">
        <f>IF(OR($A4125="",$F4125=""),"",DATE(YEAR($A4125),MONTH($A4125),$F4125))</f>
        <v/>
      </c>
      <c r="H4125" s="13" t="str">
        <f>IF($C4125="","",VLOOKUP($C4125,Baux!$A:$K,6,FALSE))</f>
        <v/>
      </c>
      <c r="I4125" s="13" t="str">
        <f>IF($C4125="","",VLOOKUP($C4125,Baux!$A:$K,7,FALSE))</f>
        <v/>
      </c>
      <c r="J4125" s="13" t="str">
        <f>IF($C4125="","",$H4125+$I4125)</f>
        <v/>
      </c>
      <c r="K4125" s="13" t="str">
        <f>IF($C4125="","",SUMIFS(Banque_Transactions!$E:$E,Banque_Transactions!$G:$G,$C4125&amp;"-"&amp;$B4125))</f>
        <v/>
      </c>
      <c r="L4125" s="13" t="str">
        <f>IF($C4125="","",$J4125-$K4125)</f>
        <v/>
      </c>
      <c r="M4125" t="str">
        <f>IF($C4125="","",IF($L4125&lt;=0,"Payé",IF($K4125=0,"Impayé","Partiel")))</f>
        <v/>
      </c>
    </row>
    <row r="4126" spans="1:13" ht="15">
      <c r="A4126" s="17"/>
      <c r="B4126" t="str">
        <f>IF($A4126="","",YEAR($A4126)*100+MONTH($A4126))</f>
        <v/>
      </c>
      <c r="D4126" t="str">
        <f>IF($C4126="","",VLOOKUP($C4126,Baux!$A:$K,2,FALSE))</f>
        <v/>
      </c>
      <c r="E4126" t="str">
        <f>IF($C4126="","",VLOOKUP(VLOOKUP($C4126,Baux!$A:$K,3,FALSE),Locataires!$A:$I,2,FALSE))</f>
        <v/>
      </c>
      <c r="F4126" t="str">
        <f>IF($C4126="","",VLOOKUP($C4126,Baux!$A:$K,8,FALSE))</f>
        <v/>
      </c>
      <c r="G4126" s="12" t="str">
        <f>IF(OR($A4126="",$F4126=""),"",DATE(YEAR($A4126),MONTH($A4126),$F4126))</f>
        <v/>
      </c>
      <c r="H4126" s="13" t="str">
        <f>IF($C4126="","",VLOOKUP($C4126,Baux!$A:$K,6,FALSE))</f>
        <v/>
      </c>
      <c r="I4126" s="13" t="str">
        <f>IF($C4126="","",VLOOKUP($C4126,Baux!$A:$K,7,FALSE))</f>
        <v/>
      </c>
      <c r="J4126" s="13" t="str">
        <f>IF($C4126="","",$H4126+$I4126)</f>
        <v/>
      </c>
      <c r="K4126" s="13" t="str">
        <f>IF($C4126="","",SUMIFS(Banque_Transactions!$E:$E,Banque_Transactions!$G:$G,$C4126&amp;"-"&amp;$B4126))</f>
        <v/>
      </c>
      <c r="L4126" s="13" t="str">
        <f>IF($C4126="","",$J4126-$K4126)</f>
        <v/>
      </c>
      <c r="M4126" t="str">
        <f>IF($C4126="","",IF($L4126&lt;=0,"Payé",IF($K4126=0,"Impayé","Partiel")))</f>
        <v/>
      </c>
    </row>
    <row r="4127" spans="1:13" ht="15">
      <c r="A4127" s="17"/>
      <c r="B4127" t="str">
        <f>IF($A4127="","",YEAR($A4127)*100+MONTH($A4127))</f>
        <v/>
      </c>
      <c r="D4127" t="str">
        <f>IF($C4127="","",VLOOKUP($C4127,Baux!$A:$K,2,FALSE))</f>
        <v/>
      </c>
      <c r="E4127" t="str">
        <f>IF($C4127="","",VLOOKUP(VLOOKUP($C4127,Baux!$A:$K,3,FALSE),Locataires!$A:$I,2,FALSE))</f>
        <v/>
      </c>
      <c r="F4127" t="str">
        <f>IF($C4127="","",VLOOKUP($C4127,Baux!$A:$K,8,FALSE))</f>
        <v/>
      </c>
      <c r="G4127" s="12" t="str">
        <f>IF(OR($A4127="",$F4127=""),"",DATE(YEAR($A4127),MONTH($A4127),$F4127))</f>
        <v/>
      </c>
      <c r="H4127" s="13" t="str">
        <f>IF($C4127="","",VLOOKUP($C4127,Baux!$A:$K,6,FALSE))</f>
        <v/>
      </c>
      <c r="I4127" s="13" t="str">
        <f>IF($C4127="","",VLOOKUP($C4127,Baux!$A:$K,7,FALSE))</f>
        <v/>
      </c>
      <c r="J4127" s="13" t="str">
        <f>IF($C4127="","",$H4127+$I4127)</f>
        <v/>
      </c>
      <c r="K4127" s="13" t="str">
        <f>IF($C4127="","",SUMIFS(Banque_Transactions!$E:$E,Banque_Transactions!$G:$G,$C4127&amp;"-"&amp;$B4127))</f>
        <v/>
      </c>
      <c r="L4127" s="13" t="str">
        <f>IF($C4127="","",$J4127-$K4127)</f>
        <v/>
      </c>
      <c r="M4127" t="str">
        <f>IF($C4127="","",IF($L4127&lt;=0,"Payé",IF($K4127=0,"Impayé","Partiel")))</f>
        <v/>
      </c>
    </row>
    <row r="4128" spans="1:13" ht="15">
      <c r="A4128" s="17"/>
      <c r="B4128" t="str">
        <f>IF($A4128="","",YEAR($A4128)*100+MONTH($A4128))</f>
        <v/>
      </c>
      <c r="D4128" t="str">
        <f>IF($C4128="","",VLOOKUP($C4128,Baux!$A:$K,2,FALSE))</f>
        <v/>
      </c>
      <c r="E4128" t="str">
        <f>IF($C4128="","",VLOOKUP(VLOOKUP($C4128,Baux!$A:$K,3,FALSE),Locataires!$A:$I,2,FALSE))</f>
        <v/>
      </c>
      <c r="F4128" t="str">
        <f>IF($C4128="","",VLOOKUP($C4128,Baux!$A:$K,8,FALSE))</f>
        <v/>
      </c>
      <c r="G4128" s="12" t="str">
        <f>IF(OR($A4128="",$F4128=""),"",DATE(YEAR($A4128),MONTH($A4128),$F4128))</f>
        <v/>
      </c>
      <c r="H4128" s="13" t="str">
        <f>IF($C4128="","",VLOOKUP($C4128,Baux!$A:$K,6,FALSE))</f>
        <v/>
      </c>
      <c r="I4128" s="13" t="str">
        <f>IF($C4128="","",VLOOKUP($C4128,Baux!$A:$K,7,FALSE))</f>
        <v/>
      </c>
      <c r="J4128" s="13" t="str">
        <f>IF($C4128="","",$H4128+$I4128)</f>
        <v/>
      </c>
      <c r="K4128" s="13" t="str">
        <f>IF($C4128="","",SUMIFS(Banque_Transactions!$E:$E,Banque_Transactions!$G:$G,$C4128&amp;"-"&amp;$B4128))</f>
        <v/>
      </c>
      <c r="L4128" s="13" t="str">
        <f>IF($C4128="","",$J4128-$K4128)</f>
        <v/>
      </c>
      <c r="M4128" t="str">
        <f>IF($C4128="","",IF($L4128&lt;=0,"Payé",IF($K4128=0,"Impayé","Partiel")))</f>
        <v/>
      </c>
    </row>
    <row r="4129" spans="1:13" ht="15">
      <c r="A4129" s="17"/>
      <c r="B4129" t="str">
        <f>IF($A4129="","",YEAR($A4129)*100+MONTH($A4129))</f>
        <v/>
      </c>
      <c r="D4129" t="str">
        <f>IF($C4129="","",VLOOKUP($C4129,Baux!$A:$K,2,FALSE))</f>
        <v/>
      </c>
      <c r="E4129" t="str">
        <f>IF($C4129="","",VLOOKUP(VLOOKUP($C4129,Baux!$A:$K,3,FALSE),Locataires!$A:$I,2,FALSE))</f>
        <v/>
      </c>
      <c r="F4129" t="str">
        <f>IF($C4129="","",VLOOKUP($C4129,Baux!$A:$K,8,FALSE))</f>
        <v/>
      </c>
      <c r="G4129" s="12" t="str">
        <f>IF(OR($A4129="",$F4129=""),"",DATE(YEAR($A4129),MONTH($A4129),$F4129))</f>
        <v/>
      </c>
      <c r="H4129" s="13" t="str">
        <f>IF($C4129="","",VLOOKUP($C4129,Baux!$A:$K,6,FALSE))</f>
        <v/>
      </c>
      <c r="I4129" s="13" t="str">
        <f>IF($C4129="","",VLOOKUP($C4129,Baux!$A:$K,7,FALSE))</f>
        <v/>
      </c>
      <c r="J4129" s="13" t="str">
        <f>IF($C4129="","",$H4129+$I4129)</f>
        <v/>
      </c>
      <c r="K4129" s="13" t="str">
        <f>IF($C4129="","",SUMIFS(Banque_Transactions!$E:$E,Banque_Transactions!$G:$G,$C4129&amp;"-"&amp;$B4129))</f>
        <v/>
      </c>
      <c r="L4129" s="13" t="str">
        <f>IF($C4129="","",$J4129-$K4129)</f>
        <v/>
      </c>
      <c r="M4129" t="str">
        <f>IF($C4129="","",IF($L4129&lt;=0,"Payé",IF($K4129=0,"Impayé","Partiel")))</f>
        <v/>
      </c>
    </row>
    <row r="4130" spans="1:13" ht="15">
      <c r="A4130" s="17"/>
      <c r="B4130" t="str">
        <f>IF($A4130="","",YEAR($A4130)*100+MONTH($A4130))</f>
        <v/>
      </c>
      <c r="D4130" t="str">
        <f>IF($C4130="","",VLOOKUP($C4130,Baux!$A:$K,2,FALSE))</f>
        <v/>
      </c>
      <c r="E4130" t="str">
        <f>IF($C4130="","",VLOOKUP(VLOOKUP($C4130,Baux!$A:$K,3,FALSE),Locataires!$A:$I,2,FALSE))</f>
        <v/>
      </c>
      <c r="F4130" t="str">
        <f>IF($C4130="","",VLOOKUP($C4130,Baux!$A:$K,8,FALSE))</f>
        <v/>
      </c>
      <c r="G4130" s="12" t="str">
        <f>IF(OR($A4130="",$F4130=""),"",DATE(YEAR($A4130),MONTH($A4130),$F4130))</f>
        <v/>
      </c>
      <c r="H4130" s="13" t="str">
        <f>IF($C4130="","",VLOOKUP($C4130,Baux!$A:$K,6,FALSE))</f>
        <v/>
      </c>
      <c r="I4130" s="13" t="str">
        <f>IF($C4130="","",VLOOKUP($C4130,Baux!$A:$K,7,FALSE))</f>
        <v/>
      </c>
      <c r="J4130" s="13" t="str">
        <f>IF($C4130="","",$H4130+$I4130)</f>
        <v/>
      </c>
      <c r="K4130" s="13" t="str">
        <f>IF($C4130="","",SUMIFS(Banque_Transactions!$E:$E,Banque_Transactions!$G:$G,$C4130&amp;"-"&amp;$B4130))</f>
        <v/>
      </c>
      <c r="L4130" s="13" t="str">
        <f>IF($C4130="","",$J4130-$K4130)</f>
        <v/>
      </c>
      <c r="M4130" t="str">
        <f>IF($C4130="","",IF($L4130&lt;=0,"Payé",IF($K4130=0,"Impayé","Partiel")))</f>
        <v/>
      </c>
    </row>
    <row r="4131" spans="1:13" ht="15">
      <c r="A4131" s="17"/>
      <c r="B4131" t="str">
        <f>IF($A4131="","",YEAR($A4131)*100+MONTH($A4131))</f>
        <v/>
      </c>
      <c r="D4131" t="str">
        <f>IF($C4131="","",VLOOKUP($C4131,Baux!$A:$K,2,FALSE))</f>
        <v/>
      </c>
      <c r="E4131" t="str">
        <f>IF($C4131="","",VLOOKUP(VLOOKUP($C4131,Baux!$A:$K,3,FALSE),Locataires!$A:$I,2,FALSE))</f>
        <v/>
      </c>
      <c r="F4131" t="str">
        <f>IF($C4131="","",VLOOKUP($C4131,Baux!$A:$K,8,FALSE))</f>
        <v/>
      </c>
      <c r="G4131" s="12" t="str">
        <f>IF(OR($A4131="",$F4131=""),"",DATE(YEAR($A4131),MONTH($A4131),$F4131))</f>
        <v/>
      </c>
      <c r="H4131" s="13" t="str">
        <f>IF($C4131="","",VLOOKUP($C4131,Baux!$A:$K,6,FALSE))</f>
        <v/>
      </c>
      <c r="I4131" s="13" t="str">
        <f>IF($C4131="","",VLOOKUP($C4131,Baux!$A:$K,7,FALSE))</f>
        <v/>
      </c>
      <c r="J4131" s="13" t="str">
        <f>IF($C4131="","",$H4131+$I4131)</f>
        <v/>
      </c>
      <c r="K4131" s="13" t="str">
        <f>IF($C4131="","",SUMIFS(Banque_Transactions!$E:$E,Banque_Transactions!$G:$G,$C4131&amp;"-"&amp;$B4131))</f>
        <v/>
      </c>
      <c r="L4131" s="13" t="str">
        <f>IF($C4131="","",$J4131-$K4131)</f>
        <v/>
      </c>
      <c r="M4131" t="str">
        <f>IF($C4131="","",IF($L4131&lt;=0,"Payé",IF($K4131=0,"Impayé","Partiel")))</f>
        <v/>
      </c>
    </row>
    <row r="4132" spans="1:13" ht="15">
      <c r="A4132" s="17"/>
      <c r="B4132" t="str">
        <f>IF($A4132="","",YEAR($A4132)*100+MONTH($A4132))</f>
        <v/>
      </c>
      <c r="D4132" t="str">
        <f>IF($C4132="","",VLOOKUP($C4132,Baux!$A:$K,2,FALSE))</f>
        <v/>
      </c>
      <c r="E4132" t="str">
        <f>IF($C4132="","",VLOOKUP(VLOOKUP($C4132,Baux!$A:$K,3,FALSE),Locataires!$A:$I,2,FALSE))</f>
        <v/>
      </c>
      <c r="F4132" t="str">
        <f>IF($C4132="","",VLOOKUP($C4132,Baux!$A:$K,8,FALSE))</f>
        <v/>
      </c>
      <c r="G4132" s="12" t="str">
        <f>IF(OR($A4132="",$F4132=""),"",DATE(YEAR($A4132),MONTH($A4132),$F4132))</f>
        <v/>
      </c>
      <c r="H4132" s="13" t="str">
        <f>IF($C4132="","",VLOOKUP($C4132,Baux!$A:$K,6,FALSE))</f>
        <v/>
      </c>
      <c r="I4132" s="13" t="str">
        <f>IF($C4132="","",VLOOKUP($C4132,Baux!$A:$K,7,FALSE))</f>
        <v/>
      </c>
      <c r="J4132" s="13" t="str">
        <f>IF($C4132="","",$H4132+$I4132)</f>
        <v/>
      </c>
      <c r="K4132" s="13" t="str">
        <f>IF($C4132="","",SUMIFS(Banque_Transactions!$E:$E,Banque_Transactions!$G:$G,$C4132&amp;"-"&amp;$B4132))</f>
        <v/>
      </c>
      <c r="L4132" s="13" t="str">
        <f>IF($C4132="","",$J4132-$K4132)</f>
        <v/>
      </c>
      <c r="M4132" t="str">
        <f>IF($C4132="","",IF($L4132&lt;=0,"Payé",IF($K4132=0,"Impayé","Partiel")))</f>
        <v/>
      </c>
    </row>
    <row r="4133" spans="1:13" ht="15">
      <c r="A4133" s="17"/>
      <c r="B4133" t="str">
        <f>IF($A4133="","",YEAR($A4133)*100+MONTH($A4133))</f>
        <v/>
      </c>
      <c r="D4133" t="str">
        <f>IF($C4133="","",VLOOKUP($C4133,Baux!$A:$K,2,FALSE))</f>
        <v/>
      </c>
      <c r="E4133" t="str">
        <f>IF($C4133="","",VLOOKUP(VLOOKUP($C4133,Baux!$A:$K,3,FALSE),Locataires!$A:$I,2,FALSE))</f>
        <v/>
      </c>
      <c r="F4133" t="str">
        <f>IF($C4133="","",VLOOKUP($C4133,Baux!$A:$K,8,FALSE))</f>
        <v/>
      </c>
      <c r="G4133" s="12" t="str">
        <f>IF(OR($A4133="",$F4133=""),"",DATE(YEAR($A4133),MONTH($A4133),$F4133))</f>
        <v/>
      </c>
      <c r="H4133" s="13" t="str">
        <f>IF($C4133="","",VLOOKUP($C4133,Baux!$A:$K,6,FALSE))</f>
        <v/>
      </c>
      <c r="I4133" s="13" t="str">
        <f>IF($C4133="","",VLOOKUP($C4133,Baux!$A:$K,7,FALSE))</f>
        <v/>
      </c>
      <c r="J4133" s="13" t="str">
        <f>IF($C4133="","",$H4133+$I4133)</f>
        <v/>
      </c>
      <c r="K4133" s="13" t="str">
        <f>IF($C4133="","",SUMIFS(Banque_Transactions!$E:$E,Banque_Transactions!$G:$G,$C4133&amp;"-"&amp;$B4133))</f>
        <v/>
      </c>
      <c r="L4133" s="13" t="str">
        <f>IF($C4133="","",$J4133-$K4133)</f>
        <v/>
      </c>
      <c r="M4133" t="str">
        <f>IF($C4133="","",IF($L4133&lt;=0,"Payé",IF($K4133=0,"Impayé","Partiel")))</f>
        <v/>
      </c>
    </row>
    <row r="4134" spans="1:13" ht="15">
      <c r="A4134" s="17"/>
      <c r="B4134" t="str">
        <f>IF($A4134="","",YEAR($A4134)*100+MONTH($A4134))</f>
        <v/>
      </c>
      <c r="D4134" t="str">
        <f>IF($C4134="","",VLOOKUP($C4134,Baux!$A:$K,2,FALSE))</f>
        <v/>
      </c>
      <c r="E4134" t="str">
        <f>IF($C4134="","",VLOOKUP(VLOOKUP($C4134,Baux!$A:$K,3,FALSE),Locataires!$A:$I,2,FALSE))</f>
        <v/>
      </c>
      <c r="F4134" t="str">
        <f>IF($C4134="","",VLOOKUP($C4134,Baux!$A:$K,8,FALSE))</f>
        <v/>
      </c>
      <c r="G4134" s="12" t="str">
        <f>IF(OR($A4134="",$F4134=""),"",DATE(YEAR($A4134),MONTH($A4134),$F4134))</f>
        <v/>
      </c>
      <c r="H4134" s="13" t="str">
        <f>IF($C4134="","",VLOOKUP($C4134,Baux!$A:$K,6,FALSE))</f>
        <v/>
      </c>
      <c r="I4134" s="13" t="str">
        <f>IF($C4134="","",VLOOKUP($C4134,Baux!$A:$K,7,FALSE))</f>
        <v/>
      </c>
      <c r="J4134" s="13" t="str">
        <f>IF($C4134="","",$H4134+$I4134)</f>
        <v/>
      </c>
      <c r="K4134" s="13" t="str">
        <f>IF($C4134="","",SUMIFS(Banque_Transactions!$E:$E,Banque_Transactions!$G:$G,$C4134&amp;"-"&amp;$B4134))</f>
        <v/>
      </c>
      <c r="L4134" s="13" t="str">
        <f>IF($C4134="","",$J4134-$K4134)</f>
        <v/>
      </c>
      <c r="M4134" t="str">
        <f>IF($C4134="","",IF($L4134&lt;=0,"Payé",IF($K4134=0,"Impayé","Partiel")))</f>
        <v/>
      </c>
    </row>
    <row r="4135" spans="1:13" ht="15">
      <c r="A4135" s="17"/>
      <c r="B4135" t="str">
        <f>IF($A4135="","",YEAR($A4135)*100+MONTH($A4135))</f>
        <v/>
      </c>
      <c r="D4135" t="str">
        <f>IF($C4135="","",VLOOKUP($C4135,Baux!$A:$K,2,FALSE))</f>
        <v/>
      </c>
      <c r="E4135" t="str">
        <f>IF($C4135="","",VLOOKUP(VLOOKUP($C4135,Baux!$A:$K,3,FALSE),Locataires!$A:$I,2,FALSE))</f>
        <v/>
      </c>
      <c r="F4135" t="str">
        <f>IF($C4135="","",VLOOKUP($C4135,Baux!$A:$K,8,FALSE))</f>
        <v/>
      </c>
      <c r="G4135" s="12" t="str">
        <f>IF(OR($A4135="",$F4135=""),"",DATE(YEAR($A4135),MONTH($A4135),$F4135))</f>
        <v/>
      </c>
      <c r="H4135" s="13" t="str">
        <f>IF($C4135="","",VLOOKUP($C4135,Baux!$A:$K,6,FALSE))</f>
        <v/>
      </c>
      <c r="I4135" s="13" t="str">
        <f>IF($C4135="","",VLOOKUP($C4135,Baux!$A:$K,7,FALSE))</f>
        <v/>
      </c>
      <c r="J4135" s="13" t="str">
        <f>IF($C4135="","",$H4135+$I4135)</f>
        <v/>
      </c>
      <c r="K4135" s="13" t="str">
        <f>IF($C4135="","",SUMIFS(Banque_Transactions!$E:$E,Banque_Transactions!$G:$G,$C4135&amp;"-"&amp;$B4135))</f>
        <v/>
      </c>
      <c r="L4135" s="13" t="str">
        <f>IF($C4135="","",$J4135-$K4135)</f>
        <v/>
      </c>
      <c r="M4135" t="str">
        <f>IF($C4135="","",IF($L4135&lt;=0,"Payé",IF($K4135=0,"Impayé","Partiel")))</f>
        <v/>
      </c>
    </row>
    <row r="4136" spans="1:13" ht="15">
      <c r="A4136" s="17"/>
      <c r="B4136" t="str">
        <f>IF($A4136="","",YEAR($A4136)*100+MONTH($A4136))</f>
        <v/>
      </c>
      <c r="D4136" t="str">
        <f>IF($C4136="","",VLOOKUP($C4136,Baux!$A:$K,2,FALSE))</f>
        <v/>
      </c>
      <c r="E4136" t="str">
        <f>IF($C4136="","",VLOOKUP(VLOOKUP($C4136,Baux!$A:$K,3,FALSE),Locataires!$A:$I,2,FALSE))</f>
        <v/>
      </c>
      <c r="F4136" t="str">
        <f>IF($C4136="","",VLOOKUP($C4136,Baux!$A:$K,8,FALSE))</f>
        <v/>
      </c>
      <c r="G4136" s="12" t="str">
        <f>IF(OR($A4136="",$F4136=""),"",DATE(YEAR($A4136),MONTH($A4136),$F4136))</f>
        <v/>
      </c>
      <c r="H4136" s="13" t="str">
        <f>IF($C4136="","",VLOOKUP($C4136,Baux!$A:$K,6,FALSE))</f>
        <v/>
      </c>
      <c r="I4136" s="13" t="str">
        <f>IF($C4136="","",VLOOKUP($C4136,Baux!$A:$K,7,FALSE))</f>
        <v/>
      </c>
      <c r="J4136" s="13" t="str">
        <f>IF($C4136="","",$H4136+$I4136)</f>
        <v/>
      </c>
      <c r="K4136" s="13" t="str">
        <f>IF($C4136="","",SUMIFS(Banque_Transactions!$E:$E,Banque_Transactions!$G:$G,$C4136&amp;"-"&amp;$B4136))</f>
        <v/>
      </c>
      <c r="L4136" s="13" t="str">
        <f>IF($C4136="","",$J4136-$K4136)</f>
        <v/>
      </c>
      <c r="M4136" t="str">
        <f>IF($C4136="","",IF($L4136&lt;=0,"Payé",IF($K4136=0,"Impayé","Partiel")))</f>
        <v/>
      </c>
    </row>
    <row r="4137" spans="1:13" ht="15">
      <c r="A4137" s="17"/>
      <c r="B4137" t="str">
        <f>IF($A4137="","",YEAR($A4137)*100+MONTH($A4137))</f>
        <v/>
      </c>
      <c r="D4137" t="str">
        <f>IF($C4137="","",VLOOKUP($C4137,Baux!$A:$K,2,FALSE))</f>
        <v/>
      </c>
      <c r="E4137" t="str">
        <f>IF($C4137="","",VLOOKUP(VLOOKUP($C4137,Baux!$A:$K,3,FALSE),Locataires!$A:$I,2,FALSE))</f>
        <v/>
      </c>
      <c r="F4137" t="str">
        <f>IF($C4137="","",VLOOKUP($C4137,Baux!$A:$K,8,FALSE))</f>
        <v/>
      </c>
      <c r="G4137" s="12" t="str">
        <f>IF(OR($A4137="",$F4137=""),"",DATE(YEAR($A4137),MONTH($A4137),$F4137))</f>
        <v/>
      </c>
      <c r="H4137" s="13" t="str">
        <f>IF($C4137="","",VLOOKUP($C4137,Baux!$A:$K,6,FALSE))</f>
        <v/>
      </c>
      <c r="I4137" s="13" t="str">
        <f>IF($C4137="","",VLOOKUP($C4137,Baux!$A:$K,7,FALSE))</f>
        <v/>
      </c>
      <c r="J4137" s="13" t="str">
        <f>IF($C4137="","",$H4137+$I4137)</f>
        <v/>
      </c>
      <c r="K4137" s="13" t="str">
        <f>IF($C4137="","",SUMIFS(Banque_Transactions!$E:$E,Banque_Transactions!$G:$G,$C4137&amp;"-"&amp;$B4137))</f>
        <v/>
      </c>
      <c r="L4137" s="13" t="str">
        <f>IF($C4137="","",$J4137-$K4137)</f>
        <v/>
      </c>
      <c r="M4137" t="str">
        <f>IF($C4137="","",IF($L4137&lt;=0,"Payé",IF($K4137=0,"Impayé","Partiel")))</f>
        <v/>
      </c>
    </row>
    <row r="4138" spans="1:13" ht="15">
      <c r="A4138" s="17"/>
      <c r="B4138" t="str">
        <f>IF($A4138="","",YEAR($A4138)*100+MONTH($A4138))</f>
        <v/>
      </c>
      <c r="D4138" t="str">
        <f>IF($C4138="","",VLOOKUP($C4138,Baux!$A:$K,2,FALSE))</f>
        <v/>
      </c>
      <c r="E4138" t="str">
        <f>IF($C4138="","",VLOOKUP(VLOOKUP($C4138,Baux!$A:$K,3,FALSE),Locataires!$A:$I,2,FALSE))</f>
        <v/>
      </c>
      <c r="F4138" t="str">
        <f>IF($C4138="","",VLOOKUP($C4138,Baux!$A:$K,8,FALSE))</f>
        <v/>
      </c>
      <c r="G4138" s="12" t="str">
        <f>IF(OR($A4138="",$F4138=""),"",DATE(YEAR($A4138),MONTH($A4138),$F4138))</f>
        <v/>
      </c>
      <c r="H4138" s="13" t="str">
        <f>IF($C4138="","",VLOOKUP($C4138,Baux!$A:$K,6,FALSE))</f>
        <v/>
      </c>
      <c r="I4138" s="13" t="str">
        <f>IF($C4138="","",VLOOKUP($C4138,Baux!$A:$K,7,FALSE))</f>
        <v/>
      </c>
      <c r="J4138" s="13" t="str">
        <f>IF($C4138="","",$H4138+$I4138)</f>
        <v/>
      </c>
      <c r="K4138" s="13" t="str">
        <f>IF($C4138="","",SUMIFS(Banque_Transactions!$E:$E,Banque_Transactions!$G:$G,$C4138&amp;"-"&amp;$B4138))</f>
        <v/>
      </c>
      <c r="L4138" s="13" t="str">
        <f>IF($C4138="","",$J4138-$K4138)</f>
        <v/>
      </c>
      <c r="M4138" t="str">
        <f>IF($C4138="","",IF($L4138&lt;=0,"Payé",IF($K4138=0,"Impayé","Partiel")))</f>
        <v/>
      </c>
    </row>
    <row r="4139" spans="1:13" ht="15">
      <c r="A4139" s="17"/>
      <c r="B4139" t="str">
        <f>IF($A4139="","",YEAR($A4139)*100+MONTH($A4139))</f>
        <v/>
      </c>
      <c r="D4139" t="str">
        <f>IF($C4139="","",VLOOKUP($C4139,Baux!$A:$K,2,FALSE))</f>
        <v/>
      </c>
      <c r="E4139" t="str">
        <f>IF($C4139="","",VLOOKUP(VLOOKUP($C4139,Baux!$A:$K,3,FALSE),Locataires!$A:$I,2,FALSE))</f>
        <v/>
      </c>
      <c r="F4139" t="str">
        <f>IF($C4139="","",VLOOKUP($C4139,Baux!$A:$K,8,FALSE))</f>
        <v/>
      </c>
      <c r="G4139" s="12" t="str">
        <f>IF(OR($A4139="",$F4139=""),"",DATE(YEAR($A4139),MONTH($A4139),$F4139))</f>
        <v/>
      </c>
      <c r="H4139" s="13" t="str">
        <f>IF($C4139="","",VLOOKUP($C4139,Baux!$A:$K,6,FALSE))</f>
        <v/>
      </c>
      <c r="I4139" s="13" t="str">
        <f>IF($C4139="","",VLOOKUP($C4139,Baux!$A:$K,7,FALSE))</f>
        <v/>
      </c>
      <c r="J4139" s="13" t="str">
        <f>IF($C4139="","",$H4139+$I4139)</f>
        <v/>
      </c>
      <c r="K4139" s="13" t="str">
        <f>IF($C4139="","",SUMIFS(Banque_Transactions!$E:$E,Banque_Transactions!$G:$G,$C4139&amp;"-"&amp;$B4139))</f>
        <v/>
      </c>
      <c r="L4139" s="13" t="str">
        <f>IF($C4139="","",$J4139-$K4139)</f>
        <v/>
      </c>
      <c r="M4139" t="str">
        <f>IF($C4139="","",IF($L4139&lt;=0,"Payé",IF($K4139=0,"Impayé","Partiel")))</f>
        <v/>
      </c>
    </row>
    <row r="4140" spans="1:13" ht="15">
      <c r="A4140" s="17"/>
      <c r="B4140" t="str">
        <f>IF($A4140="","",YEAR($A4140)*100+MONTH($A4140))</f>
        <v/>
      </c>
      <c r="D4140" t="str">
        <f>IF($C4140="","",VLOOKUP($C4140,Baux!$A:$K,2,FALSE))</f>
        <v/>
      </c>
      <c r="E4140" t="str">
        <f>IF($C4140="","",VLOOKUP(VLOOKUP($C4140,Baux!$A:$K,3,FALSE),Locataires!$A:$I,2,FALSE))</f>
        <v/>
      </c>
      <c r="F4140" t="str">
        <f>IF($C4140="","",VLOOKUP($C4140,Baux!$A:$K,8,FALSE))</f>
        <v/>
      </c>
      <c r="G4140" s="12" t="str">
        <f>IF(OR($A4140="",$F4140=""),"",DATE(YEAR($A4140),MONTH($A4140),$F4140))</f>
        <v/>
      </c>
      <c r="H4140" s="13" t="str">
        <f>IF($C4140="","",VLOOKUP($C4140,Baux!$A:$K,6,FALSE))</f>
        <v/>
      </c>
      <c r="I4140" s="13" t="str">
        <f>IF($C4140="","",VLOOKUP($C4140,Baux!$A:$K,7,FALSE))</f>
        <v/>
      </c>
      <c r="J4140" s="13" t="str">
        <f>IF($C4140="","",$H4140+$I4140)</f>
        <v/>
      </c>
      <c r="K4140" s="13" t="str">
        <f>IF($C4140="","",SUMIFS(Banque_Transactions!$E:$E,Banque_Transactions!$G:$G,$C4140&amp;"-"&amp;$B4140))</f>
        <v/>
      </c>
      <c r="L4140" s="13" t="str">
        <f>IF($C4140="","",$J4140-$K4140)</f>
        <v/>
      </c>
      <c r="M4140" t="str">
        <f>IF($C4140="","",IF($L4140&lt;=0,"Payé",IF($K4140=0,"Impayé","Partiel")))</f>
        <v/>
      </c>
    </row>
    <row r="4141" spans="1:13" ht="15">
      <c r="A4141" s="17"/>
      <c r="B4141" t="str">
        <f>IF($A4141="","",YEAR($A4141)*100+MONTH($A4141))</f>
        <v/>
      </c>
      <c r="D4141" t="str">
        <f>IF($C4141="","",VLOOKUP($C4141,Baux!$A:$K,2,FALSE))</f>
        <v/>
      </c>
      <c r="E4141" t="str">
        <f>IF($C4141="","",VLOOKUP(VLOOKUP($C4141,Baux!$A:$K,3,FALSE),Locataires!$A:$I,2,FALSE))</f>
        <v/>
      </c>
      <c r="F4141" t="str">
        <f>IF($C4141="","",VLOOKUP($C4141,Baux!$A:$K,8,FALSE))</f>
        <v/>
      </c>
      <c r="G4141" s="12" t="str">
        <f>IF(OR($A4141="",$F4141=""),"",DATE(YEAR($A4141),MONTH($A4141),$F4141))</f>
        <v/>
      </c>
      <c r="H4141" s="13" t="str">
        <f>IF($C4141="","",VLOOKUP($C4141,Baux!$A:$K,6,FALSE))</f>
        <v/>
      </c>
      <c r="I4141" s="13" t="str">
        <f>IF($C4141="","",VLOOKUP($C4141,Baux!$A:$K,7,FALSE))</f>
        <v/>
      </c>
      <c r="J4141" s="13" t="str">
        <f>IF($C4141="","",$H4141+$I4141)</f>
        <v/>
      </c>
      <c r="K4141" s="13" t="str">
        <f>IF($C4141="","",SUMIFS(Banque_Transactions!$E:$E,Banque_Transactions!$G:$G,$C4141&amp;"-"&amp;$B4141))</f>
        <v/>
      </c>
      <c r="L4141" s="13" t="str">
        <f>IF($C4141="","",$J4141-$K4141)</f>
        <v/>
      </c>
      <c r="M4141" t="str">
        <f>IF($C4141="","",IF($L4141&lt;=0,"Payé",IF($K4141=0,"Impayé","Partiel")))</f>
        <v/>
      </c>
    </row>
    <row r="4142" spans="1:13" ht="15">
      <c r="A4142" s="17"/>
      <c r="B4142" t="str">
        <f>IF($A4142="","",YEAR($A4142)*100+MONTH($A4142))</f>
        <v/>
      </c>
      <c r="D4142" t="str">
        <f>IF($C4142="","",VLOOKUP($C4142,Baux!$A:$K,2,FALSE))</f>
        <v/>
      </c>
      <c r="E4142" t="str">
        <f>IF($C4142="","",VLOOKUP(VLOOKUP($C4142,Baux!$A:$K,3,FALSE),Locataires!$A:$I,2,FALSE))</f>
        <v/>
      </c>
      <c r="F4142" t="str">
        <f>IF($C4142="","",VLOOKUP($C4142,Baux!$A:$K,8,FALSE))</f>
        <v/>
      </c>
      <c r="G4142" s="12" t="str">
        <f>IF(OR($A4142="",$F4142=""),"",DATE(YEAR($A4142),MONTH($A4142),$F4142))</f>
        <v/>
      </c>
      <c r="H4142" s="13" t="str">
        <f>IF($C4142="","",VLOOKUP($C4142,Baux!$A:$K,6,FALSE))</f>
        <v/>
      </c>
      <c r="I4142" s="13" t="str">
        <f>IF($C4142="","",VLOOKUP($C4142,Baux!$A:$K,7,FALSE))</f>
        <v/>
      </c>
      <c r="J4142" s="13" t="str">
        <f>IF($C4142="","",$H4142+$I4142)</f>
        <v/>
      </c>
      <c r="K4142" s="13" t="str">
        <f>IF($C4142="","",SUMIFS(Banque_Transactions!$E:$E,Banque_Transactions!$G:$G,$C4142&amp;"-"&amp;$B4142))</f>
        <v/>
      </c>
      <c r="L4142" s="13" t="str">
        <f>IF($C4142="","",$J4142-$K4142)</f>
        <v/>
      </c>
      <c r="M4142" t="str">
        <f>IF($C4142="","",IF($L4142&lt;=0,"Payé",IF($K4142=0,"Impayé","Partiel")))</f>
        <v/>
      </c>
    </row>
    <row r="4143" spans="1:13" ht="15">
      <c r="A4143" s="17"/>
      <c r="B4143" t="str">
        <f>IF($A4143="","",YEAR($A4143)*100+MONTH($A4143))</f>
        <v/>
      </c>
      <c r="D4143" t="str">
        <f>IF($C4143="","",VLOOKUP($C4143,Baux!$A:$K,2,FALSE))</f>
        <v/>
      </c>
      <c r="E4143" t="str">
        <f>IF($C4143="","",VLOOKUP(VLOOKUP($C4143,Baux!$A:$K,3,FALSE),Locataires!$A:$I,2,FALSE))</f>
        <v/>
      </c>
      <c r="F4143" t="str">
        <f>IF($C4143="","",VLOOKUP($C4143,Baux!$A:$K,8,FALSE))</f>
        <v/>
      </c>
      <c r="G4143" s="12" t="str">
        <f>IF(OR($A4143="",$F4143=""),"",DATE(YEAR($A4143),MONTH($A4143),$F4143))</f>
        <v/>
      </c>
      <c r="H4143" s="13" t="str">
        <f>IF($C4143="","",VLOOKUP($C4143,Baux!$A:$K,6,FALSE))</f>
        <v/>
      </c>
      <c r="I4143" s="13" t="str">
        <f>IF($C4143="","",VLOOKUP($C4143,Baux!$A:$K,7,FALSE))</f>
        <v/>
      </c>
      <c r="J4143" s="13" t="str">
        <f>IF($C4143="","",$H4143+$I4143)</f>
        <v/>
      </c>
      <c r="K4143" s="13" t="str">
        <f>IF($C4143="","",SUMIFS(Banque_Transactions!$E:$E,Banque_Transactions!$G:$G,$C4143&amp;"-"&amp;$B4143))</f>
        <v/>
      </c>
      <c r="L4143" s="13" t="str">
        <f>IF($C4143="","",$J4143-$K4143)</f>
        <v/>
      </c>
      <c r="M4143" t="str">
        <f>IF($C4143="","",IF($L4143&lt;=0,"Payé",IF($K4143=0,"Impayé","Partiel")))</f>
        <v/>
      </c>
    </row>
    <row r="4144" spans="1:13" ht="15">
      <c r="A4144" s="17"/>
      <c r="B4144" t="str">
        <f>IF($A4144="","",YEAR($A4144)*100+MONTH($A4144))</f>
        <v/>
      </c>
      <c r="D4144" t="str">
        <f>IF($C4144="","",VLOOKUP($C4144,Baux!$A:$K,2,FALSE))</f>
        <v/>
      </c>
      <c r="E4144" t="str">
        <f>IF($C4144="","",VLOOKUP(VLOOKUP($C4144,Baux!$A:$K,3,FALSE),Locataires!$A:$I,2,FALSE))</f>
        <v/>
      </c>
      <c r="F4144" t="str">
        <f>IF($C4144="","",VLOOKUP($C4144,Baux!$A:$K,8,FALSE))</f>
        <v/>
      </c>
      <c r="G4144" s="12" t="str">
        <f>IF(OR($A4144="",$F4144=""),"",DATE(YEAR($A4144),MONTH($A4144),$F4144))</f>
        <v/>
      </c>
      <c r="H4144" s="13" t="str">
        <f>IF($C4144="","",VLOOKUP($C4144,Baux!$A:$K,6,FALSE))</f>
        <v/>
      </c>
      <c r="I4144" s="13" t="str">
        <f>IF($C4144="","",VLOOKUP($C4144,Baux!$A:$K,7,FALSE))</f>
        <v/>
      </c>
      <c r="J4144" s="13" t="str">
        <f>IF($C4144="","",$H4144+$I4144)</f>
        <v/>
      </c>
      <c r="K4144" s="13" t="str">
        <f>IF($C4144="","",SUMIFS(Banque_Transactions!$E:$E,Banque_Transactions!$G:$G,$C4144&amp;"-"&amp;$B4144))</f>
        <v/>
      </c>
      <c r="L4144" s="13" t="str">
        <f>IF($C4144="","",$J4144-$K4144)</f>
        <v/>
      </c>
      <c r="M4144" t="str">
        <f>IF($C4144="","",IF($L4144&lt;=0,"Payé",IF($K4144=0,"Impayé","Partiel")))</f>
        <v/>
      </c>
    </row>
    <row r="4145" spans="1:13" ht="15">
      <c r="A4145" s="17"/>
      <c r="B4145" t="str">
        <f>IF($A4145="","",YEAR($A4145)*100+MONTH($A4145))</f>
        <v/>
      </c>
      <c r="D4145" t="str">
        <f>IF($C4145="","",VLOOKUP($C4145,Baux!$A:$K,2,FALSE))</f>
        <v/>
      </c>
      <c r="E4145" t="str">
        <f>IF($C4145="","",VLOOKUP(VLOOKUP($C4145,Baux!$A:$K,3,FALSE),Locataires!$A:$I,2,FALSE))</f>
        <v/>
      </c>
      <c r="F4145" t="str">
        <f>IF($C4145="","",VLOOKUP($C4145,Baux!$A:$K,8,FALSE))</f>
        <v/>
      </c>
      <c r="G4145" s="12" t="str">
        <f>IF(OR($A4145="",$F4145=""),"",DATE(YEAR($A4145),MONTH($A4145),$F4145))</f>
        <v/>
      </c>
      <c r="H4145" s="13" t="str">
        <f>IF($C4145="","",VLOOKUP($C4145,Baux!$A:$K,6,FALSE))</f>
        <v/>
      </c>
      <c r="I4145" s="13" t="str">
        <f>IF($C4145="","",VLOOKUP($C4145,Baux!$A:$K,7,FALSE))</f>
        <v/>
      </c>
      <c r="J4145" s="13" t="str">
        <f>IF($C4145="","",$H4145+$I4145)</f>
        <v/>
      </c>
      <c r="K4145" s="13" t="str">
        <f>IF($C4145="","",SUMIFS(Banque_Transactions!$E:$E,Banque_Transactions!$G:$G,$C4145&amp;"-"&amp;$B4145))</f>
        <v/>
      </c>
      <c r="L4145" s="13" t="str">
        <f>IF($C4145="","",$J4145-$K4145)</f>
        <v/>
      </c>
      <c r="M4145" t="str">
        <f>IF($C4145="","",IF($L4145&lt;=0,"Payé",IF($K4145=0,"Impayé","Partiel")))</f>
        <v/>
      </c>
    </row>
    <row r="4146" spans="1:13" ht="15">
      <c r="A4146" s="17"/>
      <c r="B4146" t="str">
        <f>IF($A4146="","",YEAR($A4146)*100+MONTH($A4146))</f>
        <v/>
      </c>
      <c r="D4146" t="str">
        <f>IF($C4146="","",VLOOKUP($C4146,Baux!$A:$K,2,FALSE))</f>
        <v/>
      </c>
      <c r="E4146" t="str">
        <f>IF($C4146="","",VLOOKUP(VLOOKUP($C4146,Baux!$A:$K,3,FALSE),Locataires!$A:$I,2,FALSE))</f>
        <v/>
      </c>
      <c r="F4146" t="str">
        <f>IF($C4146="","",VLOOKUP($C4146,Baux!$A:$K,8,FALSE))</f>
        <v/>
      </c>
      <c r="G4146" s="12" t="str">
        <f>IF(OR($A4146="",$F4146=""),"",DATE(YEAR($A4146),MONTH($A4146),$F4146))</f>
        <v/>
      </c>
      <c r="H4146" s="13" t="str">
        <f>IF($C4146="","",VLOOKUP($C4146,Baux!$A:$K,6,FALSE))</f>
        <v/>
      </c>
      <c r="I4146" s="13" t="str">
        <f>IF($C4146="","",VLOOKUP($C4146,Baux!$A:$K,7,FALSE))</f>
        <v/>
      </c>
      <c r="J4146" s="13" t="str">
        <f>IF($C4146="","",$H4146+$I4146)</f>
        <v/>
      </c>
      <c r="K4146" s="13" t="str">
        <f>IF($C4146="","",SUMIFS(Banque_Transactions!$E:$E,Banque_Transactions!$G:$G,$C4146&amp;"-"&amp;$B4146))</f>
        <v/>
      </c>
      <c r="L4146" s="13" t="str">
        <f>IF($C4146="","",$J4146-$K4146)</f>
        <v/>
      </c>
      <c r="M4146" t="str">
        <f>IF($C4146="","",IF($L4146&lt;=0,"Payé",IF($K4146=0,"Impayé","Partiel")))</f>
        <v/>
      </c>
    </row>
    <row r="4147" spans="1:13" ht="15">
      <c r="A4147" s="17"/>
      <c r="B4147" t="str">
        <f>IF($A4147="","",YEAR($A4147)*100+MONTH($A4147))</f>
        <v/>
      </c>
      <c r="D4147" t="str">
        <f>IF($C4147="","",VLOOKUP($C4147,Baux!$A:$K,2,FALSE))</f>
        <v/>
      </c>
      <c r="E4147" t="str">
        <f>IF($C4147="","",VLOOKUP(VLOOKUP($C4147,Baux!$A:$K,3,FALSE),Locataires!$A:$I,2,FALSE))</f>
        <v/>
      </c>
      <c r="F4147" t="str">
        <f>IF($C4147="","",VLOOKUP($C4147,Baux!$A:$K,8,FALSE))</f>
        <v/>
      </c>
      <c r="G4147" s="12" t="str">
        <f>IF(OR($A4147="",$F4147=""),"",DATE(YEAR($A4147),MONTH($A4147),$F4147))</f>
        <v/>
      </c>
      <c r="H4147" s="13" t="str">
        <f>IF($C4147="","",VLOOKUP($C4147,Baux!$A:$K,6,FALSE))</f>
        <v/>
      </c>
      <c r="I4147" s="13" t="str">
        <f>IF($C4147="","",VLOOKUP($C4147,Baux!$A:$K,7,FALSE))</f>
        <v/>
      </c>
      <c r="J4147" s="13" t="str">
        <f>IF($C4147="","",$H4147+$I4147)</f>
        <v/>
      </c>
      <c r="K4147" s="13" t="str">
        <f>IF($C4147="","",SUMIFS(Banque_Transactions!$E:$E,Banque_Transactions!$G:$G,$C4147&amp;"-"&amp;$B4147))</f>
        <v/>
      </c>
      <c r="L4147" s="13" t="str">
        <f>IF($C4147="","",$J4147-$K4147)</f>
        <v/>
      </c>
      <c r="M4147" t="str">
        <f>IF($C4147="","",IF($L4147&lt;=0,"Payé",IF($K4147=0,"Impayé","Partiel")))</f>
        <v/>
      </c>
    </row>
    <row r="4148" spans="1:13" ht="15">
      <c r="A4148" s="17"/>
      <c r="B4148" t="str">
        <f>IF($A4148="","",YEAR($A4148)*100+MONTH($A4148))</f>
        <v/>
      </c>
      <c r="D4148" t="str">
        <f>IF($C4148="","",VLOOKUP($C4148,Baux!$A:$K,2,FALSE))</f>
        <v/>
      </c>
      <c r="E4148" t="str">
        <f>IF($C4148="","",VLOOKUP(VLOOKUP($C4148,Baux!$A:$K,3,FALSE),Locataires!$A:$I,2,FALSE))</f>
        <v/>
      </c>
      <c r="F4148" t="str">
        <f>IF($C4148="","",VLOOKUP($C4148,Baux!$A:$K,8,FALSE))</f>
        <v/>
      </c>
      <c r="G4148" s="12" t="str">
        <f>IF(OR($A4148="",$F4148=""),"",DATE(YEAR($A4148),MONTH($A4148),$F4148))</f>
        <v/>
      </c>
      <c r="H4148" s="13" t="str">
        <f>IF($C4148="","",VLOOKUP($C4148,Baux!$A:$K,6,FALSE))</f>
        <v/>
      </c>
      <c r="I4148" s="13" t="str">
        <f>IF($C4148="","",VLOOKUP($C4148,Baux!$A:$K,7,FALSE))</f>
        <v/>
      </c>
      <c r="J4148" s="13" t="str">
        <f>IF($C4148="","",$H4148+$I4148)</f>
        <v/>
      </c>
      <c r="K4148" s="13" t="str">
        <f>IF($C4148="","",SUMIFS(Banque_Transactions!$E:$E,Banque_Transactions!$G:$G,$C4148&amp;"-"&amp;$B4148))</f>
        <v/>
      </c>
      <c r="L4148" s="13" t="str">
        <f>IF($C4148="","",$J4148-$K4148)</f>
        <v/>
      </c>
      <c r="M4148" t="str">
        <f>IF($C4148="","",IF($L4148&lt;=0,"Payé",IF($K4148=0,"Impayé","Partiel")))</f>
        <v/>
      </c>
    </row>
    <row r="4149" spans="1:13" ht="15">
      <c r="A4149" s="17"/>
      <c r="B4149" t="str">
        <f>IF($A4149="","",YEAR($A4149)*100+MONTH($A4149))</f>
        <v/>
      </c>
      <c r="D4149" t="str">
        <f>IF($C4149="","",VLOOKUP($C4149,Baux!$A:$K,2,FALSE))</f>
        <v/>
      </c>
      <c r="E4149" t="str">
        <f>IF($C4149="","",VLOOKUP(VLOOKUP($C4149,Baux!$A:$K,3,FALSE),Locataires!$A:$I,2,FALSE))</f>
        <v/>
      </c>
      <c r="F4149" t="str">
        <f>IF($C4149="","",VLOOKUP($C4149,Baux!$A:$K,8,FALSE))</f>
        <v/>
      </c>
      <c r="G4149" s="12" t="str">
        <f>IF(OR($A4149="",$F4149=""),"",DATE(YEAR($A4149),MONTH($A4149),$F4149))</f>
        <v/>
      </c>
      <c r="H4149" s="13" t="str">
        <f>IF($C4149="","",VLOOKUP($C4149,Baux!$A:$K,6,FALSE))</f>
        <v/>
      </c>
      <c r="I4149" s="13" t="str">
        <f>IF($C4149="","",VLOOKUP($C4149,Baux!$A:$K,7,FALSE))</f>
        <v/>
      </c>
      <c r="J4149" s="13" t="str">
        <f>IF($C4149="","",$H4149+$I4149)</f>
        <v/>
      </c>
      <c r="K4149" s="13" t="str">
        <f>IF($C4149="","",SUMIFS(Banque_Transactions!$E:$E,Banque_Transactions!$G:$G,$C4149&amp;"-"&amp;$B4149))</f>
        <v/>
      </c>
      <c r="L4149" s="13" t="str">
        <f>IF($C4149="","",$J4149-$K4149)</f>
        <v/>
      </c>
      <c r="M4149" t="str">
        <f>IF($C4149="","",IF($L4149&lt;=0,"Payé",IF($K4149=0,"Impayé","Partiel")))</f>
        <v/>
      </c>
    </row>
    <row r="4150" spans="1:13" ht="15">
      <c r="A4150" s="17"/>
      <c r="B4150" t="str">
        <f>IF($A4150="","",YEAR($A4150)*100+MONTH($A4150))</f>
        <v/>
      </c>
      <c r="D4150" t="str">
        <f>IF($C4150="","",VLOOKUP($C4150,Baux!$A:$K,2,FALSE))</f>
        <v/>
      </c>
      <c r="E4150" t="str">
        <f>IF($C4150="","",VLOOKUP(VLOOKUP($C4150,Baux!$A:$K,3,FALSE),Locataires!$A:$I,2,FALSE))</f>
        <v/>
      </c>
      <c r="F4150" t="str">
        <f>IF($C4150="","",VLOOKUP($C4150,Baux!$A:$K,8,FALSE))</f>
        <v/>
      </c>
      <c r="G4150" s="12" t="str">
        <f>IF(OR($A4150="",$F4150=""),"",DATE(YEAR($A4150),MONTH($A4150),$F4150))</f>
        <v/>
      </c>
      <c r="H4150" s="13" t="str">
        <f>IF($C4150="","",VLOOKUP($C4150,Baux!$A:$K,6,FALSE))</f>
        <v/>
      </c>
      <c r="I4150" s="13" t="str">
        <f>IF($C4150="","",VLOOKUP($C4150,Baux!$A:$K,7,FALSE))</f>
        <v/>
      </c>
      <c r="J4150" s="13" t="str">
        <f>IF($C4150="","",$H4150+$I4150)</f>
        <v/>
      </c>
      <c r="K4150" s="13" t="str">
        <f>IF($C4150="","",SUMIFS(Banque_Transactions!$E:$E,Banque_Transactions!$G:$G,$C4150&amp;"-"&amp;$B4150))</f>
        <v/>
      </c>
      <c r="L4150" s="13" t="str">
        <f>IF($C4150="","",$J4150-$K4150)</f>
        <v/>
      </c>
      <c r="M4150" t="str">
        <f>IF($C4150="","",IF($L4150&lt;=0,"Payé",IF($K4150=0,"Impayé","Partiel")))</f>
        <v/>
      </c>
    </row>
    <row r="4151" spans="1:13" ht="15">
      <c r="A4151" s="17"/>
      <c r="B4151" t="str">
        <f>IF($A4151="","",YEAR($A4151)*100+MONTH($A4151))</f>
        <v/>
      </c>
      <c r="D4151" t="str">
        <f>IF($C4151="","",VLOOKUP($C4151,Baux!$A:$K,2,FALSE))</f>
        <v/>
      </c>
      <c r="E4151" t="str">
        <f>IF($C4151="","",VLOOKUP(VLOOKUP($C4151,Baux!$A:$K,3,FALSE),Locataires!$A:$I,2,FALSE))</f>
        <v/>
      </c>
      <c r="F4151" t="str">
        <f>IF($C4151="","",VLOOKUP($C4151,Baux!$A:$K,8,FALSE))</f>
        <v/>
      </c>
      <c r="G4151" s="12" t="str">
        <f>IF(OR($A4151="",$F4151=""),"",DATE(YEAR($A4151),MONTH($A4151),$F4151))</f>
        <v/>
      </c>
      <c r="H4151" s="13" t="str">
        <f>IF($C4151="","",VLOOKUP($C4151,Baux!$A:$K,6,FALSE))</f>
        <v/>
      </c>
      <c r="I4151" s="13" t="str">
        <f>IF($C4151="","",VLOOKUP($C4151,Baux!$A:$K,7,FALSE))</f>
        <v/>
      </c>
      <c r="J4151" s="13" t="str">
        <f>IF($C4151="","",$H4151+$I4151)</f>
        <v/>
      </c>
      <c r="K4151" s="13" t="str">
        <f>IF($C4151="","",SUMIFS(Banque_Transactions!$E:$E,Banque_Transactions!$G:$G,$C4151&amp;"-"&amp;$B4151))</f>
        <v/>
      </c>
      <c r="L4151" s="13" t="str">
        <f>IF($C4151="","",$J4151-$K4151)</f>
        <v/>
      </c>
      <c r="M4151" t="str">
        <f>IF($C4151="","",IF($L4151&lt;=0,"Payé",IF($K4151=0,"Impayé","Partiel")))</f>
        <v/>
      </c>
    </row>
    <row r="4152" spans="1:13" ht="15">
      <c r="A4152" s="17"/>
      <c r="B4152" t="str">
        <f>IF($A4152="","",YEAR($A4152)*100+MONTH($A4152))</f>
        <v/>
      </c>
      <c r="D4152" t="str">
        <f>IF($C4152="","",VLOOKUP($C4152,Baux!$A:$K,2,FALSE))</f>
        <v/>
      </c>
      <c r="E4152" t="str">
        <f>IF($C4152="","",VLOOKUP(VLOOKUP($C4152,Baux!$A:$K,3,FALSE),Locataires!$A:$I,2,FALSE))</f>
        <v/>
      </c>
      <c r="F4152" t="str">
        <f>IF($C4152="","",VLOOKUP($C4152,Baux!$A:$K,8,FALSE))</f>
        <v/>
      </c>
      <c r="G4152" s="12" t="str">
        <f>IF(OR($A4152="",$F4152=""),"",DATE(YEAR($A4152),MONTH($A4152),$F4152))</f>
        <v/>
      </c>
      <c r="H4152" s="13" t="str">
        <f>IF($C4152="","",VLOOKUP($C4152,Baux!$A:$K,6,FALSE))</f>
        <v/>
      </c>
      <c r="I4152" s="13" t="str">
        <f>IF($C4152="","",VLOOKUP($C4152,Baux!$A:$K,7,FALSE))</f>
        <v/>
      </c>
      <c r="J4152" s="13" t="str">
        <f>IF($C4152="","",$H4152+$I4152)</f>
        <v/>
      </c>
      <c r="K4152" s="13" t="str">
        <f>IF($C4152="","",SUMIFS(Banque_Transactions!$E:$E,Banque_Transactions!$G:$G,$C4152&amp;"-"&amp;$B4152))</f>
        <v/>
      </c>
      <c r="L4152" s="13" t="str">
        <f>IF($C4152="","",$J4152-$K4152)</f>
        <v/>
      </c>
      <c r="M4152" t="str">
        <f>IF($C4152="","",IF($L4152&lt;=0,"Payé",IF($K4152=0,"Impayé","Partiel")))</f>
        <v/>
      </c>
    </row>
    <row r="4153" spans="1:13" ht="15">
      <c r="A4153" s="17"/>
      <c r="B4153" t="str">
        <f>IF($A4153="","",YEAR($A4153)*100+MONTH($A4153))</f>
        <v/>
      </c>
      <c r="D4153" t="str">
        <f>IF($C4153="","",VLOOKUP($C4153,Baux!$A:$K,2,FALSE))</f>
        <v/>
      </c>
      <c r="E4153" t="str">
        <f>IF($C4153="","",VLOOKUP(VLOOKUP($C4153,Baux!$A:$K,3,FALSE),Locataires!$A:$I,2,FALSE))</f>
        <v/>
      </c>
      <c r="F4153" t="str">
        <f>IF($C4153="","",VLOOKUP($C4153,Baux!$A:$K,8,FALSE))</f>
        <v/>
      </c>
      <c r="G4153" s="12" t="str">
        <f>IF(OR($A4153="",$F4153=""),"",DATE(YEAR($A4153),MONTH($A4153),$F4153))</f>
        <v/>
      </c>
      <c r="H4153" s="13" t="str">
        <f>IF($C4153="","",VLOOKUP($C4153,Baux!$A:$K,6,FALSE))</f>
        <v/>
      </c>
      <c r="I4153" s="13" t="str">
        <f>IF($C4153="","",VLOOKUP($C4153,Baux!$A:$K,7,FALSE))</f>
        <v/>
      </c>
      <c r="J4153" s="13" t="str">
        <f>IF($C4153="","",$H4153+$I4153)</f>
        <v/>
      </c>
      <c r="K4153" s="13" t="str">
        <f>IF($C4153="","",SUMIFS(Banque_Transactions!$E:$E,Banque_Transactions!$G:$G,$C4153&amp;"-"&amp;$B4153))</f>
        <v/>
      </c>
      <c r="L4153" s="13" t="str">
        <f>IF($C4153="","",$J4153-$K4153)</f>
        <v/>
      </c>
      <c r="M4153" t="str">
        <f>IF($C4153="","",IF($L4153&lt;=0,"Payé",IF($K4153=0,"Impayé","Partiel")))</f>
        <v/>
      </c>
    </row>
    <row r="4154" spans="1:13" ht="15">
      <c r="A4154" s="17"/>
      <c r="B4154" t="str">
        <f>IF($A4154="","",YEAR($A4154)*100+MONTH($A4154))</f>
        <v/>
      </c>
      <c r="D4154" t="str">
        <f>IF($C4154="","",VLOOKUP($C4154,Baux!$A:$K,2,FALSE))</f>
        <v/>
      </c>
      <c r="E4154" t="str">
        <f>IF($C4154="","",VLOOKUP(VLOOKUP($C4154,Baux!$A:$K,3,FALSE),Locataires!$A:$I,2,FALSE))</f>
        <v/>
      </c>
      <c r="F4154" t="str">
        <f>IF($C4154="","",VLOOKUP($C4154,Baux!$A:$K,8,FALSE))</f>
        <v/>
      </c>
      <c r="G4154" s="12" t="str">
        <f>IF(OR($A4154="",$F4154=""),"",DATE(YEAR($A4154),MONTH($A4154),$F4154))</f>
        <v/>
      </c>
      <c r="H4154" s="13" t="str">
        <f>IF($C4154="","",VLOOKUP($C4154,Baux!$A:$K,6,FALSE))</f>
        <v/>
      </c>
      <c r="I4154" s="13" t="str">
        <f>IF($C4154="","",VLOOKUP($C4154,Baux!$A:$K,7,FALSE))</f>
        <v/>
      </c>
      <c r="J4154" s="13" t="str">
        <f>IF($C4154="","",$H4154+$I4154)</f>
        <v/>
      </c>
      <c r="K4154" s="13" t="str">
        <f>IF($C4154="","",SUMIFS(Banque_Transactions!$E:$E,Banque_Transactions!$G:$G,$C4154&amp;"-"&amp;$B4154))</f>
        <v/>
      </c>
      <c r="L4154" s="13" t="str">
        <f>IF($C4154="","",$J4154-$K4154)</f>
        <v/>
      </c>
      <c r="M4154" t="str">
        <f>IF($C4154="","",IF($L4154&lt;=0,"Payé",IF($K4154=0,"Impayé","Partiel")))</f>
        <v/>
      </c>
    </row>
    <row r="4155" spans="1:13" ht="15">
      <c r="A4155" s="17"/>
      <c r="B4155" t="str">
        <f>IF($A4155="","",YEAR($A4155)*100+MONTH($A4155))</f>
        <v/>
      </c>
      <c r="D4155" t="str">
        <f>IF($C4155="","",VLOOKUP($C4155,Baux!$A:$K,2,FALSE))</f>
        <v/>
      </c>
      <c r="E4155" t="str">
        <f>IF($C4155="","",VLOOKUP(VLOOKUP($C4155,Baux!$A:$K,3,FALSE),Locataires!$A:$I,2,FALSE))</f>
        <v/>
      </c>
      <c r="F4155" t="str">
        <f>IF($C4155="","",VLOOKUP($C4155,Baux!$A:$K,8,FALSE))</f>
        <v/>
      </c>
      <c r="G4155" s="12" t="str">
        <f>IF(OR($A4155="",$F4155=""),"",DATE(YEAR($A4155),MONTH($A4155),$F4155))</f>
        <v/>
      </c>
      <c r="H4155" s="13" t="str">
        <f>IF($C4155="","",VLOOKUP($C4155,Baux!$A:$K,6,FALSE))</f>
        <v/>
      </c>
      <c r="I4155" s="13" t="str">
        <f>IF($C4155="","",VLOOKUP($C4155,Baux!$A:$K,7,FALSE))</f>
        <v/>
      </c>
      <c r="J4155" s="13" t="str">
        <f>IF($C4155="","",$H4155+$I4155)</f>
        <v/>
      </c>
      <c r="K4155" s="13" t="str">
        <f>IF($C4155="","",SUMIFS(Banque_Transactions!$E:$E,Banque_Transactions!$G:$G,$C4155&amp;"-"&amp;$B4155))</f>
        <v/>
      </c>
      <c r="L4155" s="13" t="str">
        <f>IF($C4155="","",$J4155-$K4155)</f>
        <v/>
      </c>
      <c r="M4155" t="str">
        <f>IF($C4155="","",IF($L4155&lt;=0,"Payé",IF($K4155=0,"Impayé","Partiel")))</f>
        <v/>
      </c>
    </row>
    <row r="4156" spans="1:13" ht="15">
      <c r="A4156" s="17"/>
      <c r="B4156" t="str">
        <f>IF($A4156="","",YEAR($A4156)*100+MONTH($A4156))</f>
        <v/>
      </c>
      <c r="D4156" t="str">
        <f>IF($C4156="","",VLOOKUP($C4156,Baux!$A:$K,2,FALSE))</f>
        <v/>
      </c>
      <c r="E4156" t="str">
        <f>IF($C4156="","",VLOOKUP(VLOOKUP($C4156,Baux!$A:$K,3,FALSE),Locataires!$A:$I,2,FALSE))</f>
        <v/>
      </c>
      <c r="F4156" t="str">
        <f>IF($C4156="","",VLOOKUP($C4156,Baux!$A:$K,8,FALSE))</f>
        <v/>
      </c>
      <c r="G4156" s="12" t="str">
        <f>IF(OR($A4156="",$F4156=""),"",DATE(YEAR($A4156),MONTH($A4156),$F4156))</f>
        <v/>
      </c>
      <c r="H4156" s="13" t="str">
        <f>IF($C4156="","",VLOOKUP($C4156,Baux!$A:$K,6,FALSE))</f>
        <v/>
      </c>
      <c r="I4156" s="13" t="str">
        <f>IF($C4156="","",VLOOKUP($C4156,Baux!$A:$K,7,FALSE))</f>
        <v/>
      </c>
      <c r="J4156" s="13" t="str">
        <f>IF($C4156="","",$H4156+$I4156)</f>
        <v/>
      </c>
      <c r="K4156" s="13" t="str">
        <f>IF($C4156="","",SUMIFS(Banque_Transactions!$E:$E,Banque_Transactions!$G:$G,$C4156&amp;"-"&amp;$B4156))</f>
        <v/>
      </c>
      <c r="L4156" s="13" t="str">
        <f>IF($C4156="","",$J4156-$K4156)</f>
        <v/>
      </c>
      <c r="M4156" t="str">
        <f>IF($C4156="","",IF($L4156&lt;=0,"Payé",IF($K4156=0,"Impayé","Partiel")))</f>
        <v/>
      </c>
    </row>
    <row r="4157" spans="1:13" ht="15">
      <c r="A4157" s="17"/>
      <c r="B4157" t="str">
        <f>IF($A4157="","",YEAR($A4157)*100+MONTH($A4157))</f>
        <v/>
      </c>
      <c r="D4157" t="str">
        <f>IF($C4157="","",VLOOKUP($C4157,Baux!$A:$K,2,FALSE))</f>
        <v/>
      </c>
      <c r="E4157" t="str">
        <f>IF($C4157="","",VLOOKUP(VLOOKUP($C4157,Baux!$A:$K,3,FALSE),Locataires!$A:$I,2,FALSE))</f>
        <v/>
      </c>
      <c r="F4157" t="str">
        <f>IF($C4157="","",VLOOKUP($C4157,Baux!$A:$K,8,FALSE))</f>
        <v/>
      </c>
      <c r="G4157" s="12" t="str">
        <f>IF(OR($A4157="",$F4157=""),"",DATE(YEAR($A4157),MONTH($A4157),$F4157))</f>
        <v/>
      </c>
      <c r="H4157" s="13" t="str">
        <f>IF($C4157="","",VLOOKUP($C4157,Baux!$A:$K,6,FALSE))</f>
        <v/>
      </c>
      <c r="I4157" s="13" t="str">
        <f>IF($C4157="","",VLOOKUP($C4157,Baux!$A:$K,7,FALSE))</f>
        <v/>
      </c>
      <c r="J4157" s="13" t="str">
        <f>IF($C4157="","",$H4157+$I4157)</f>
        <v/>
      </c>
      <c r="K4157" s="13" t="str">
        <f>IF($C4157="","",SUMIFS(Banque_Transactions!$E:$E,Banque_Transactions!$G:$G,$C4157&amp;"-"&amp;$B4157))</f>
        <v/>
      </c>
      <c r="L4157" s="13" t="str">
        <f>IF($C4157="","",$J4157-$K4157)</f>
        <v/>
      </c>
      <c r="M4157" t="str">
        <f>IF($C4157="","",IF($L4157&lt;=0,"Payé",IF($K4157=0,"Impayé","Partiel")))</f>
        <v/>
      </c>
    </row>
    <row r="4158" spans="1:13" ht="15">
      <c r="A4158" s="17"/>
      <c r="B4158" t="str">
        <f>IF($A4158="","",YEAR($A4158)*100+MONTH($A4158))</f>
        <v/>
      </c>
      <c r="D4158" t="str">
        <f>IF($C4158="","",VLOOKUP($C4158,Baux!$A:$K,2,FALSE))</f>
        <v/>
      </c>
      <c r="E4158" t="str">
        <f>IF($C4158="","",VLOOKUP(VLOOKUP($C4158,Baux!$A:$K,3,FALSE),Locataires!$A:$I,2,FALSE))</f>
        <v/>
      </c>
      <c r="F4158" t="str">
        <f>IF($C4158="","",VLOOKUP($C4158,Baux!$A:$K,8,FALSE))</f>
        <v/>
      </c>
      <c r="G4158" s="12" t="str">
        <f>IF(OR($A4158="",$F4158=""),"",DATE(YEAR($A4158),MONTH($A4158),$F4158))</f>
        <v/>
      </c>
      <c r="H4158" s="13" t="str">
        <f>IF($C4158="","",VLOOKUP($C4158,Baux!$A:$K,6,FALSE))</f>
        <v/>
      </c>
      <c r="I4158" s="13" t="str">
        <f>IF($C4158="","",VLOOKUP($C4158,Baux!$A:$K,7,FALSE))</f>
        <v/>
      </c>
      <c r="J4158" s="13" t="str">
        <f>IF($C4158="","",$H4158+$I4158)</f>
        <v/>
      </c>
      <c r="K4158" s="13" t="str">
        <f>IF($C4158="","",SUMIFS(Banque_Transactions!$E:$E,Banque_Transactions!$G:$G,$C4158&amp;"-"&amp;$B4158))</f>
        <v/>
      </c>
      <c r="L4158" s="13" t="str">
        <f>IF($C4158="","",$J4158-$K4158)</f>
        <v/>
      </c>
      <c r="M4158" t="str">
        <f>IF($C4158="","",IF($L4158&lt;=0,"Payé",IF($K4158=0,"Impayé","Partiel")))</f>
        <v/>
      </c>
    </row>
    <row r="4159" spans="1:13" ht="15">
      <c r="A4159" s="17"/>
      <c r="B4159" t="str">
        <f>IF($A4159="","",YEAR($A4159)*100+MONTH($A4159))</f>
        <v/>
      </c>
      <c r="D4159" t="str">
        <f>IF($C4159="","",VLOOKUP($C4159,Baux!$A:$K,2,FALSE))</f>
        <v/>
      </c>
      <c r="E4159" t="str">
        <f>IF($C4159="","",VLOOKUP(VLOOKUP($C4159,Baux!$A:$K,3,FALSE),Locataires!$A:$I,2,FALSE))</f>
        <v/>
      </c>
      <c r="F4159" t="str">
        <f>IF($C4159="","",VLOOKUP($C4159,Baux!$A:$K,8,FALSE))</f>
        <v/>
      </c>
      <c r="G4159" s="12" t="str">
        <f>IF(OR($A4159="",$F4159=""),"",DATE(YEAR($A4159),MONTH($A4159),$F4159))</f>
        <v/>
      </c>
      <c r="H4159" s="13" t="str">
        <f>IF($C4159="","",VLOOKUP($C4159,Baux!$A:$K,6,FALSE))</f>
        <v/>
      </c>
      <c r="I4159" s="13" t="str">
        <f>IF($C4159="","",VLOOKUP($C4159,Baux!$A:$K,7,FALSE))</f>
        <v/>
      </c>
      <c r="J4159" s="13" t="str">
        <f>IF($C4159="","",$H4159+$I4159)</f>
        <v/>
      </c>
      <c r="K4159" s="13" t="str">
        <f>IF($C4159="","",SUMIFS(Banque_Transactions!$E:$E,Banque_Transactions!$G:$G,$C4159&amp;"-"&amp;$B4159))</f>
        <v/>
      </c>
      <c r="L4159" s="13" t="str">
        <f>IF($C4159="","",$J4159-$K4159)</f>
        <v/>
      </c>
      <c r="M4159" t="str">
        <f>IF($C4159="","",IF($L4159&lt;=0,"Payé",IF($K4159=0,"Impayé","Partiel")))</f>
        <v/>
      </c>
    </row>
    <row r="4160" spans="1:13" ht="15">
      <c r="A4160" s="17"/>
      <c r="B4160" t="str">
        <f>IF($A4160="","",YEAR($A4160)*100+MONTH($A4160))</f>
        <v/>
      </c>
      <c r="D4160" t="str">
        <f>IF($C4160="","",VLOOKUP($C4160,Baux!$A:$K,2,FALSE))</f>
        <v/>
      </c>
      <c r="E4160" t="str">
        <f>IF($C4160="","",VLOOKUP(VLOOKUP($C4160,Baux!$A:$K,3,FALSE),Locataires!$A:$I,2,FALSE))</f>
        <v/>
      </c>
      <c r="F4160" t="str">
        <f>IF($C4160="","",VLOOKUP($C4160,Baux!$A:$K,8,FALSE))</f>
        <v/>
      </c>
      <c r="G4160" s="12" t="str">
        <f>IF(OR($A4160="",$F4160=""),"",DATE(YEAR($A4160),MONTH($A4160),$F4160))</f>
        <v/>
      </c>
      <c r="H4160" s="13" t="str">
        <f>IF($C4160="","",VLOOKUP($C4160,Baux!$A:$K,6,FALSE))</f>
        <v/>
      </c>
      <c r="I4160" s="13" t="str">
        <f>IF($C4160="","",VLOOKUP($C4160,Baux!$A:$K,7,FALSE))</f>
        <v/>
      </c>
      <c r="J4160" s="13" t="str">
        <f>IF($C4160="","",$H4160+$I4160)</f>
        <v/>
      </c>
      <c r="K4160" s="13" t="str">
        <f>IF($C4160="","",SUMIFS(Banque_Transactions!$E:$E,Banque_Transactions!$G:$G,$C4160&amp;"-"&amp;$B4160))</f>
        <v/>
      </c>
      <c r="L4160" s="13" t="str">
        <f>IF($C4160="","",$J4160-$K4160)</f>
        <v/>
      </c>
      <c r="M4160" t="str">
        <f>IF($C4160="","",IF($L4160&lt;=0,"Payé",IF($K4160=0,"Impayé","Partiel")))</f>
        <v/>
      </c>
    </row>
    <row r="4161" spans="1:13" ht="15">
      <c r="A4161" s="17"/>
      <c r="B4161" t="str">
        <f>IF($A4161="","",YEAR($A4161)*100+MONTH($A4161))</f>
        <v/>
      </c>
      <c r="D4161" t="str">
        <f>IF($C4161="","",VLOOKUP($C4161,Baux!$A:$K,2,FALSE))</f>
        <v/>
      </c>
      <c r="E4161" t="str">
        <f>IF($C4161="","",VLOOKUP(VLOOKUP($C4161,Baux!$A:$K,3,FALSE),Locataires!$A:$I,2,FALSE))</f>
        <v/>
      </c>
      <c r="F4161" t="str">
        <f>IF($C4161="","",VLOOKUP($C4161,Baux!$A:$K,8,FALSE))</f>
        <v/>
      </c>
      <c r="G4161" s="12" t="str">
        <f>IF(OR($A4161="",$F4161=""),"",DATE(YEAR($A4161),MONTH($A4161),$F4161))</f>
        <v/>
      </c>
      <c r="H4161" s="13" t="str">
        <f>IF($C4161="","",VLOOKUP($C4161,Baux!$A:$K,6,FALSE))</f>
        <v/>
      </c>
      <c r="I4161" s="13" t="str">
        <f>IF($C4161="","",VLOOKUP($C4161,Baux!$A:$K,7,FALSE))</f>
        <v/>
      </c>
      <c r="J4161" s="13" t="str">
        <f>IF($C4161="","",$H4161+$I4161)</f>
        <v/>
      </c>
      <c r="K4161" s="13" t="str">
        <f>IF($C4161="","",SUMIFS(Banque_Transactions!$E:$E,Banque_Transactions!$G:$G,$C4161&amp;"-"&amp;$B4161))</f>
        <v/>
      </c>
      <c r="L4161" s="13" t="str">
        <f>IF($C4161="","",$J4161-$K4161)</f>
        <v/>
      </c>
      <c r="M4161" t="str">
        <f>IF($C4161="","",IF($L4161&lt;=0,"Payé",IF($K4161=0,"Impayé","Partiel")))</f>
        <v/>
      </c>
    </row>
    <row r="4162" spans="1:13" ht="15">
      <c r="A4162" s="17"/>
      <c r="B4162" t="str">
        <f>IF($A4162="","",YEAR($A4162)*100+MONTH($A4162))</f>
        <v/>
      </c>
      <c r="D4162" t="str">
        <f>IF($C4162="","",VLOOKUP($C4162,Baux!$A:$K,2,FALSE))</f>
        <v/>
      </c>
      <c r="E4162" t="str">
        <f>IF($C4162="","",VLOOKUP(VLOOKUP($C4162,Baux!$A:$K,3,FALSE),Locataires!$A:$I,2,FALSE))</f>
        <v/>
      </c>
      <c r="F4162" t="str">
        <f>IF($C4162="","",VLOOKUP($C4162,Baux!$A:$K,8,FALSE))</f>
        <v/>
      </c>
      <c r="G4162" s="12" t="str">
        <f>IF(OR($A4162="",$F4162=""),"",DATE(YEAR($A4162),MONTH($A4162),$F4162))</f>
        <v/>
      </c>
      <c r="H4162" s="13" t="str">
        <f>IF($C4162="","",VLOOKUP($C4162,Baux!$A:$K,6,FALSE))</f>
        <v/>
      </c>
      <c r="I4162" s="13" t="str">
        <f>IF($C4162="","",VLOOKUP($C4162,Baux!$A:$K,7,FALSE))</f>
        <v/>
      </c>
      <c r="J4162" s="13" t="str">
        <f>IF($C4162="","",$H4162+$I4162)</f>
        <v/>
      </c>
      <c r="K4162" s="13" t="str">
        <f>IF($C4162="","",SUMIFS(Banque_Transactions!$E:$E,Banque_Transactions!$G:$G,$C4162&amp;"-"&amp;$B4162))</f>
        <v/>
      </c>
      <c r="L4162" s="13" t="str">
        <f>IF($C4162="","",$J4162-$K4162)</f>
        <v/>
      </c>
      <c r="M4162" t="str">
        <f>IF($C4162="","",IF($L4162&lt;=0,"Payé",IF($K4162=0,"Impayé","Partiel")))</f>
        <v/>
      </c>
    </row>
    <row r="4163" spans="1:13" ht="15">
      <c r="A4163" s="17"/>
      <c r="B4163" t="str">
        <f>IF($A4163="","",YEAR($A4163)*100+MONTH($A4163))</f>
        <v/>
      </c>
      <c r="D4163" t="str">
        <f>IF($C4163="","",VLOOKUP($C4163,Baux!$A:$K,2,FALSE))</f>
        <v/>
      </c>
      <c r="E4163" t="str">
        <f>IF($C4163="","",VLOOKUP(VLOOKUP($C4163,Baux!$A:$K,3,FALSE),Locataires!$A:$I,2,FALSE))</f>
        <v/>
      </c>
      <c r="F4163" t="str">
        <f>IF($C4163="","",VLOOKUP($C4163,Baux!$A:$K,8,FALSE))</f>
        <v/>
      </c>
      <c r="G4163" s="12" t="str">
        <f>IF(OR($A4163="",$F4163=""),"",DATE(YEAR($A4163),MONTH($A4163),$F4163))</f>
        <v/>
      </c>
      <c r="H4163" s="13" t="str">
        <f>IF($C4163="","",VLOOKUP($C4163,Baux!$A:$K,6,FALSE))</f>
        <v/>
      </c>
      <c r="I4163" s="13" t="str">
        <f>IF($C4163="","",VLOOKUP($C4163,Baux!$A:$K,7,FALSE))</f>
        <v/>
      </c>
      <c r="J4163" s="13" t="str">
        <f>IF($C4163="","",$H4163+$I4163)</f>
        <v/>
      </c>
      <c r="K4163" s="13" t="str">
        <f>IF($C4163="","",SUMIFS(Banque_Transactions!$E:$E,Banque_Transactions!$G:$G,$C4163&amp;"-"&amp;$B4163))</f>
        <v/>
      </c>
      <c r="L4163" s="13" t="str">
        <f>IF($C4163="","",$J4163-$K4163)</f>
        <v/>
      </c>
      <c r="M4163" t="str">
        <f>IF($C4163="","",IF($L4163&lt;=0,"Payé",IF($K4163=0,"Impayé","Partiel")))</f>
        <v/>
      </c>
    </row>
    <row r="4164" spans="1:13" ht="15">
      <c r="A4164" s="17"/>
      <c r="B4164" t="str">
        <f>IF($A4164="","",YEAR($A4164)*100+MONTH($A4164))</f>
        <v/>
      </c>
      <c r="D4164" t="str">
        <f>IF($C4164="","",VLOOKUP($C4164,Baux!$A:$K,2,FALSE))</f>
        <v/>
      </c>
      <c r="E4164" t="str">
        <f>IF($C4164="","",VLOOKUP(VLOOKUP($C4164,Baux!$A:$K,3,FALSE),Locataires!$A:$I,2,FALSE))</f>
        <v/>
      </c>
      <c r="F4164" t="str">
        <f>IF($C4164="","",VLOOKUP($C4164,Baux!$A:$K,8,FALSE))</f>
        <v/>
      </c>
      <c r="G4164" s="12" t="str">
        <f>IF(OR($A4164="",$F4164=""),"",DATE(YEAR($A4164),MONTH($A4164),$F4164))</f>
        <v/>
      </c>
      <c r="H4164" s="13" t="str">
        <f>IF($C4164="","",VLOOKUP($C4164,Baux!$A:$K,6,FALSE))</f>
        <v/>
      </c>
      <c r="I4164" s="13" t="str">
        <f>IF($C4164="","",VLOOKUP($C4164,Baux!$A:$K,7,FALSE))</f>
        <v/>
      </c>
      <c r="J4164" s="13" t="str">
        <f>IF($C4164="","",$H4164+$I4164)</f>
        <v/>
      </c>
      <c r="K4164" s="13" t="str">
        <f>IF($C4164="","",SUMIFS(Banque_Transactions!$E:$E,Banque_Transactions!$G:$G,$C4164&amp;"-"&amp;$B4164))</f>
        <v/>
      </c>
      <c r="L4164" s="13" t="str">
        <f>IF($C4164="","",$J4164-$K4164)</f>
        <v/>
      </c>
      <c r="M4164" t="str">
        <f>IF($C4164="","",IF($L4164&lt;=0,"Payé",IF($K4164=0,"Impayé","Partiel")))</f>
        <v/>
      </c>
    </row>
    <row r="4165" spans="1:13" ht="15">
      <c r="A4165" s="17"/>
      <c r="B4165" t="str">
        <f>IF($A4165="","",YEAR($A4165)*100+MONTH($A4165))</f>
        <v/>
      </c>
      <c r="D4165" t="str">
        <f>IF($C4165="","",VLOOKUP($C4165,Baux!$A:$K,2,FALSE))</f>
        <v/>
      </c>
      <c r="E4165" t="str">
        <f>IF($C4165="","",VLOOKUP(VLOOKUP($C4165,Baux!$A:$K,3,FALSE),Locataires!$A:$I,2,FALSE))</f>
        <v/>
      </c>
      <c r="F4165" t="str">
        <f>IF($C4165="","",VLOOKUP($C4165,Baux!$A:$K,8,FALSE))</f>
        <v/>
      </c>
      <c r="G4165" s="12" t="str">
        <f>IF(OR($A4165="",$F4165=""),"",DATE(YEAR($A4165),MONTH($A4165),$F4165))</f>
        <v/>
      </c>
      <c r="H4165" s="13" t="str">
        <f>IF($C4165="","",VLOOKUP($C4165,Baux!$A:$K,6,FALSE))</f>
        <v/>
      </c>
      <c r="I4165" s="13" t="str">
        <f>IF($C4165="","",VLOOKUP($C4165,Baux!$A:$K,7,FALSE))</f>
        <v/>
      </c>
      <c r="J4165" s="13" t="str">
        <f>IF($C4165="","",$H4165+$I4165)</f>
        <v/>
      </c>
      <c r="K4165" s="13" t="str">
        <f>IF($C4165="","",SUMIFS(Banque_Transactions!$E:$E,Banque_Transactions!$G:$G,$C4165&amp;"-"&amp;$B4165))</f>
        <v/>
      </c>
      <c r="L4165" s="13" t="str">
        <f>IF($C4165="","",$J4165-$K4165)</f>
        <v/>
      </c>
      <c r="M4165" t="str">
        <f>IF($C4165="","",IF($L4165&lt;=0,"Payé",IF($K4165=0,"Impayé","Partiel")))</f>
        <v/>
      </c>
    </row>
    <row r="4166" spans="1:13" ht="15">
      <c r="A4166" s="17"/>
      <c r="B4166" t="str">
        <f>IF($A4166="","",YEAR($A4166)*100+MONTH($A4166))</f>
        <v/>
      </c>
      <c r="D4166" t="str">
        <f>IF($C4166="","",VLOOKUP($C4166,Baux!$A:$K,2,FALSE))</f>
        <v/>
      </c>
      <c r="E4166" t="str">
        <f>IF($C4166="","",VLOOKUP(VLOOKUP($C4166,Baux!$A:$K,3,FALSE),Locataires!$A:$I,2,FALSE))</f>
        <v/>
      </c>
      <c r="F4166" t="str">
        <f>IF($C4166="","",VLOOKUP($C4166,Baux!$A:$K,8,FALSE))</f>
        <v/>
      </c>
      <c r="G4166" s="12" t="str">
        <f>IF(OR($A4166="",$F4166=""),"",DATE(YEAR($A4166),MONTH($A4166),$F4166))</f>
        <v/>
      </c>
      <c r="H4166" s="13" t="str">
        <f>IF($C4166="","",VLOOKUP($C4166,Baux!$A:$K,6,FALSE))</f>
        <v/>
      </c>
      <c r="I4166" s="13" t="str">
        <f>IF($C4166="","",VLOOKUP($C4166,Baux!$A:$K,7,FALSE))</f>
        <v/>
      </c>
      <c r="J4166" s="13" t="str">
        <f>IF($C4166="","",$H4166+$I4166)</f>
        <v/>
      </c>
      <c r="K4166" s="13" t="str">
        <f>IF($C4166="","",SUMIFS(Banque_Transactions!$E:$E,Banque_Transactions!$G:$G,$C4166&amp;"-"&amp;$B4166))</f>
        <v/>
      </c>
      <c r="L4166" s="13" t="str">
        <f>IF($C4166="","",$J4166-$K4166)</f>
        <v/>
      </c>
      <c r="M4166" t="str">
        <f>IF($C4166="","",IF($L4166&lt;=0,"Payé",IF($K4166=0,"Impayé","Partiel")))</f>
        <v/>
      </c>
    </row>
    <row r="4167" spans="1:13" ht="15">
      <c r="A4167" s="17"/>
      <c r="B4167" t="str">
        <f>IF($A4167="","",YEAR($A4167)*100+MONTH($A4167))</f>
        <v/>
      </c>
      <c r="D4167" t="str">
        <f>IF($C4167="","",VLOOKUP($C4167,Baux!$A:$K,2,FALSE))</f>
        <v/>
      </c>
      <c r="E4167" t="str">
        <f>IF($C4167="","",VLOOKUP(VLOOKUP($C4167,Baux!$A:$K,3,FALSE),Locataires!$A:$I,2,FALSE))</f>
        <v/>
      </c>
      <c r="F4167" t="str">
        <f>IF($C4167="","",VLOOKUP($C4167,Baux!$A:$K,8,FALSE))</f>
        <v/>
      </c>
      <c r="G4167" s="12" t="str">
        <f>IF(OR($A4167="",$F4167=""),"",DATE(YEAR($A4167),MONTH($A4167),$F4167))</f>
        <v/>
      </c>
      <c r="H4167" s="13" t="str">
        <f>IF($C4167="","",VLOOKUP($C4167,Baux!$A:$K,6,FALSE))</f>
        <v/>
      </c>
      <c r="I4167" s="13" t="str">
        <f>IF($C4167="","",VLOOKUP($C4167,Baux!$A:$K,7,FALSE))</f>
        <v/>
      </c>
      <c r="J4167" s="13" t="str">
        <f>IF($C4167="","",$H4167+$I4167)</f>
        <v/>
      </c>
      <c r="K4167" s="13" t="str">
        <f>IF($C4167="","",SUMIFS(Banque_Transactions!$E:$E,Banque_Transactions!$G:$G,$C4167&amp;"-"&amp;$B4167))</f>
        <v/>
      </c>
      <c r="L4167" s="13" t="str">
        <f>IF($C4167="","",$J4167-$K4167)</f>
        <v/>
      </c>
      <c r="M4167" t="str">
        <f>IF($C4167="","",IF($L4167&lt;=0,"Payé",IF($K4167=0,"Impayé","Partiel")))</f>
        <v/>
      </c>
    </row>
    <row r="4168" spans="1:13" ht="15">
      <c r="A4168" s="17"/>
      <c r="B4168" t="str">
        <f>IF($A4168="","",YEAR($A4168)*100+MONTH($A4168))</f>
        <v/>
      </c>
      <c r="D4168" t="str">
        <f>IF($C4168="","",VLOOKUP($C4168,Baux!$A:$K,2,FALSE))</f>
        <v/>
      </c>
      <c r="E4168" t="str">
        <f>IF($C4168="","",VLOOKUP(VLOOKUP($C4168,Baux!$A:$K,3,FALSE),Locataires!$A:$I,2,FALSE))</f>
        <v/>
      </c>
      <c r="F4168" t="str">
        <f>IF($C4168="","",VLOOKUP($C4168,Baux!$A:$K,8,FALSE))</f>
        <v/>
      </c>
      <c r="G4168" s="12" t="str">
        <f>IF(OR($A4168="",$F4168=""),"",DATE(YEAR($A4168),MONTH($A4168),$F4168))</f>
        <v/>
      </c>
      <c r="H4168" s="13" t="str">
        <f>IF($C4168="","",VLOOKUP($C4168,Baux!$A:$K,6,FALSE))</f>
        <v/>
      </c>
      <c r="I4168" s="13" t="str">
        <f>IF($C4168="","",VLOOKUP($C4168,Baux!$A:$K,7,FALSE))</f>
        <v/>
      </c>
      <c r="J4168" s="13" t="str">
        <f>IF($C4168="","",$H4168+$I4168)</f>
        <v/>
      </c>
      <c r="K4168" s="13" t="str">
        <f>IF($C4168="","",SUMIFS(Banque_Transactions!$E:$E,Banque_Transactions!$G:$G,$C4168&amp;"-"&amp;$B4168))</f>
        <v/>
      </c>
      <c r="L4168" s="13" t="str">
        <f>IF($C4168="","",$J4168-$K4168)</f>
        <v/>
      </c>
      <c r="M4168" t="str">
        <f>IF($C4168="","",IF($L4168&lt;=0,"Payé",IF($K4168=0,"Impayé","Partiel")))</f>
        <v/>
      </c>
    </row>
    <row r="4169" spans="1:13" ht="15">
      <c r="A4169" s="17"/>
      <c r="B4169" t="str">
        <f>IF($A4169="","",YEAR($A4169)*100+MONTH($A4169))</f>
        <v/>
      </c>
      <c r="D4169" t="str">
        <f>IF($C4169="","",VLOOKUP($C4169,Baux!$A:$K,2,FALSE))</f>
        <v/>
      </c>
      <c r="E4169" t="str">
        <f>IF($C4169="","",VLOOKUP(VLOOKUP($C4169,Baux!$A:$K,3,FALSE),Locataires!$A:$I,2,FALSE))</f>
        <v/>
      </c>
      <c r="F4169" t="str">
        <f>IF($C4169="","",VLOOKUP($C4169,Baux!$A:$K,8,FALSE))</f>
        <v/>
      </c>
      <c r="G4169" s="12" t="str">
        <f>IF(OR($A4169="",$F4169=""),"",DATE(YEAR($A4169),MONTH($A4169),$F4169))</f>
        <v/>
      </c>
      <c r="H4169" s="13" t="str">
        <f>IF($C4169="","",VLOOKUP($C4169,Baux!$A:$K,6,FALSE))</f>
        <v/>
      </c>
      <c r="I4169" s="13" t="str">
        <f>IF($C4169="","",VLOOKUP($C4169,Baux!$A:$K,7,FALSE))</f>
        <v/>
      </c>
      <c r="J4169" s="13" t="str">
        <f>IF($C4169="","",$H4169+$I4169)</f>
        <v/>
      </c>
      <c r="K4169" s="13" t="str">
        <f>IF($C4169="","",SUMIFS(Banque_Transactions!$E:$E,Banque_Transactions!$G:$G,$C4169&amp;"-"&amp;$B4169))</f>
        <v/>
      </c>
      <c r="L4169" s="13" t="str">
        <f>IF($C4169="","",$J4169-$K4169)</f>
        <v/>
      </c>
      <c r="M4169" t="str">
        <f>IF($C4169="","",IF($L4169&lt;=0,"Payé",IF($K4169=0,"Impayé","Partiel")))</f>
        <v/>
      </c>
    </row>
    <row r="4170" spans="1:13" ht="15">
      <c r="A4170" s="17"/>
      <c r="B4170" t="str">
        <f>IF($A4170="","",YEAR($A4170)*100+MONTH($A4170))</f>
        <v/>
      </c>
      <c r="D4170" t="str">
        <f>IF($C4170="","",VLOOKUP($C4170,Baux!$A:$K,2,FALSE))</f>
        <v/>
      </c>
      <c r="E4170" t="str">
        <f>IF($C4170="","",VLOOKUP(VLOOKUP($C4170,Baux!$A:$K,3,FALSE),Locataires!$A:$I,2,FALSE))</f>
        <v/>
      </c>
      <c r="F4170" t="str">
        <f>IF($C4170="","",VLOOKUP($C4170,Baux!$A:$K,8,FALSE))</f>
        <v/>
      </c>
      <c r="G4170" s="12" t="str">
        <f>IF(OR($A4170="",$F4170=""),"",DATE(YEAR($A4170),MONTH($A4170),$F4170))</f>
        <v/>
      </c>
      <c r="H4170" s="13" t="str">
        <f>IF($C4170="","",VLOOKUP($C4170,Baux!$A:$K,6,FALSE))</f>
        <v/>
      </c>
      <c r="I4170" s="13" t="str">
        <f>IF($C4170="","",VLOOKUP($C4170,Baux!$A:$K,7,FALSE))</f>
        <v/>
      </c>
      <c r="J4170" s="13" t="str">
        <f>IF($C4170="","",$H4170+$I4170)</f>
        <v/>
      </c>
      <c r="K4170" s="13" t="str">
        <f>IF($C4170="","",SUMIFS(Banque_Transactions!$E:$E,Banque_Transactions!$G:$G,$C4170&amp;"-"&amp;$B4170))</f>
        <v/>
      </c>
      <c r="L4170" s="13" t="str">
        <f>IF($C4170="","",$J4170-$K4170)</f>
        <v/>
      </c>
      <c r="M4170" t="str">
        <f>IF($C4170="","",IF($L4170&lt;=0,"Payé",IF($K4170=0,"Impayé","Partiel")))</f>
        <v/>
      </c>
    </row>
    <row r="4171" spans="1:13" ht="15">
      <c r="A4171" s="17"/>
      <c r="B4171" t="str">
        <f>IF($A4171="","",YEAR($A4171)*100+MONTH($A4171))</f>
        <v/>
      </c>
      <c r="D4171" t="str">
        <f>IF($C4171="","",VLOOKUP($C4171,Baux!$A:$K,2,FALSE))</f>
        <v/>
      </c>
      <c r="E4171" t="str">
        <f>IF($C4171="","",VLOOKUP(VLOOKUP($C4171,Baux!$A:$K,3,FALSE),Locataires!$A:$I,2,FALSE))</f>
        <v/>
      </c>
      <c r="F4171" t="str">
        <f>IF($C4171="","",VLOOKUP($C4171,Baux!$A:$K,8,FALSE))</f>
        <v/>
      </c>
      <c r="G4171" s="12" t="str">
        <f>IF(OR($A4171="",$F4171=""),"",DATE(YEAR($A4171),MONTH($A4171),$F4171))</f>
        <v/>
      </c>
      <c r="H4171" s="13" t="str">
        <f>IF($C4171="","",VLOOKUP($C4171,Baux!$A:$K,6,FALSE))</f>
        <v/>
      </c>
      <c r="I4171" s="13" t="str">
        <f>IF($C4171="","",VLOOKUP($C4171,Baux!$A:$K,7,FALSE))</f>
        <v/>
      </c>
      <c r="J4171" s="13" t="str">
        <f>IF($C4171="","",$H4171+$I4171)</f>
        <v/>
      </c>
      <c r="K4171" s="13" t="str">
        <f>IF($C4171="","",SUMIFS(Banque_Transactions!$E:$E,Banque_Transactions!$G:$G,$C4171&amp;"-"&amp;$B4171))</f>
        <v/>
      </c>
      <c r="L4171" s="13" t="str">
        <f>IF($C4171="","",$J4171-$K4171)</f>
        <v/>
      </c>
      <c r="M4171" t="str">
        <f>IF($C4171="","",IF($L4171&lt;=0,"Payé",IF($K4171=0,"Impayé","Partiel")))</f>
        <v/>
      </c>
    </row>
    <row r="4172" spans="1:13" ht="15">
      <c r="A4172" s="17"/>
      <c r="B4172" t="str">
        <f>IF($A4172="","",YEAR($A4172)*100+MONTH($A4172))</f>
        <v/>
      </c>
      <c r="D4172" t="str">
        <f>IF($C4172="","",VLOOKUP($C4172,Baux!$A:$K,2,FALSE))</f>
        <v/>
      </c>
      <c r="E4172" t="str">
        <f>IF($C4172="","",VLOOKUP(VLOOKUP($C4172,Baux!$A:$K,3,FALSE),Locataires!$A:$I,2,FALSE))</f>
        <v/>
      </c>
      <c r="F4172" t="str">
        <f>IF($C4172="","",VLOOKUP($C4172,Baux!$A:$K,8,FALSE))</f>
        <v/>
      </c>
      <c r="G4172" s="12" t="str">
        <f>IF(OR($A4172="",$F4172=""),"",DATE(YEAR($A4172),MONTH($A4172),$F4172))</f>
        <v/>
      </c>
      <c r="H4172" s="13" t="str">
        <f>IF($C4172="","",VLOOKUP($C4172,Baux!$A:$K,6,FALSE))</f>
        <v/>
      </c>
      <c r="I4172" s="13" t="str">
        <f>IF($C4172="","",VLOOKUP($C4172,Baux!$A:$K,7,FALSE))</f>
        <v/>
      </c>
      <c r="J4172" s="13" t="str">
        <f>IF($C4172="","",$H4172+$I4172)</f>
        <v/>
      </c>
      <c r="K4172" s="13" t="str">
        <f>IF($C4172="","",SUMIFS(Banque_Transactions!$E:$E,Banque_Transactions!$G:$G,$C4172&amp;"-"&amp;$B4172))</f>
        <v/>
      </c>
      <c r="L4172" s="13" t="str">
        <f>IF($C4172="","",$J4172-$K4172)</f>
        <v/>
      </c>
      <c r="M4172" t="str">
        <f>IF($C4172="","",IF($L4172&lt;=0,"Payé",IF($K4172=0,"Impayé","Partiel")))</f>
        <v/>
      </c>
    </row>
    <row r="4173" spans="1:13" ht="15">
      <c r="A4173" s="17"/>
      <c r="B4173" t="str">
        <f>IF($A4173="","",YEAR($A4173)*100+MONTH($A4173))</f>
        <v/>
      </c>
      <c r="D4173" t="str">
        <f>IF($C4173="","",VLOOKUP($C4173,Baux!$A:$K,2,FALSE))</f>
        <v/>
      </c>
      <c r="E4173" t="str">
        <f>IF($C4173="","",VLOOKUP(VLOOKUP($C4173,Baux!$A:$K,3,FALSE),Locataires!$A:$I,2,FALSE))</f>
        <v/>
      </c>
      <c r="F4173" t="str">
        <f>IF($C4173="","",VLOOKUP($C4173,Baux!$A:$K,8,FALSE))</f>
        <v/>
      </c>
      <c r="G4173" s="12" t="str">
        <f>IF(OR($A4173="",$F4173=""),"",DATE(YEAR($A4173),MONTH($A4173),$F4173))</f>
        <v/>
      </c>
      <c r="H4173" s="13" t="str">
        <f>IF($C4173="","",VLOOKUP($C4173,Baux!$A:$K,6,FALSE))</f>
        <v/>
      </c>
      <c r="I4173" s="13" t="str">
        <f>IF($C4173="","",VLOOKUP($C4173,Baux!$A:$K,7,FALSE))</f>
        <v/>
      </c>
      <c r="J4173" s="13" t="str">
        <f>IF($C4173="","",$H4173+$I4173)</f>
        <v/>
      </c>
      <c r="K4173" s="13" t="str">
        <f>IF($C4173="","",SUMIFS(Banque_Transactions!$E:$E,Banque_Transactions!$G:$G,$C4173&amp;"-"&amp;$B4173))</f>
        <v/>
      </c>
      <c r="L4173" s="13" t="str">
        <f>IF($C4173="","",$J4173-$K4173)</f>
        <v/>
      </c>
      <c r="M4173" t="str">
        <f>IF($C4173="","",IF($L4173&lt;=0,"Payé",IF($K4173=0,"Impayé","Partiel")))</f>
        <v/>
      </c>
    </row>
    <row r="4174" spans="1:13" ht="15">
      <c r="A4174" s="17"/>
      <c r="B4174" t="str">
        <f>IF($A4174="","",YEAR($A4174)*100+MONTH($A4174))</f>
        <v/>
      </c>
      <c r="D4174" t="str">
        <f>IF($C4174="","",VLOOKUP($C4174,Baux!$A:$K,2,FALSE))</f>
        <v/>
      </c>
      <c r="E4174" t="str">
        <f>IF($C4174="","",VLOOKUP(VLOOKUP($C4174,Baux!$A:$K,3,FALSE),Locataires!$A:$I,2,FALSE))</f>
        <v/>
      </c>
      <c r="F4174" t="str">
        <f>IF($C4174="","",VLOOKUP($C4174,Baux!$A:$K,8,FALSE))</f>
        <v/>
      </c>
      <c r="G4174" s="12" t="str">
        <f>IF(OR($A4174="",$F4174=""),"",DATE(YEAR($A4174),MONTH($A4174),$F4174))</f>
        <v/>
      </c>
      <c r="H4174" s="13" t="str">
        <f>IF($C4174="","",VLOOKUP($C4174,Baux!$A:$K,6,FALSE))</f>
        <v/>
      </c>
      <c r="I4174" s="13" t="str">
        <f>IF($C4174="","",VLOOKUP($C4174,Baux!$A:$K,7,FALSE))</f>
        <v/>
      </c>
      <c r="J4174" s="13" t="str">
        <f>IF($C4174="","",$H4174+$I4174)</f>
        <v/>
      </c>
      <c r="K4174" s="13" t="str">
        <f>IF($C4174="","",SUMIFS(Banque_Transactions!$E:$E,Banque_Transactions!$G:$G,$C4174&amp;"-"&amp;$B4174))</f>
        <v/>
      </c>
      <c r="L4174" s="13" t="str">
        <f>IF($C4174="","",$J4174-$K4174)</f>
        <v/>
      </c>
      <c r="M4174" t="str">
        <f>IF($C4174="","",IF($L4174&lt;=0,"Payé",IF($K4174=0,"Impayé","Partiel")))</f>
        <v/>
      </c>
    </row>
    <row r="4175" spans="1:13" ht="15">
      <c r="A4175" s="17"/>
      <c r="B4175" t="str">
        <f>IF($A4175="","",YEAR($A4175)*100+MONTH($A4175))</f>
        <v/>
      </c>
      <c r="D4175" t="str">
        <f>IF($C4175="","",VLOOKUP($C4175,Baux!$A:$K,2,FALSE))</f>
        <v/>
      </c>
      <c r="E4175" t="str">
        <f>IF($C4175="","",VLOOKUP(VLOOKUP($C4175,Baux!$A:$K,3,FALSE),Locataires!$A:$I,2,FALSE))</f>
        <v/>
      </c>
      <c r="F4175" t="str">
        <f>IF($C4175="","",VLOOKUP($C4175,Baux!$A:$K,8,FALSE))</f>
        <v/>
      </c>
      <c r="G4175" s="12" t="str">
        <f>IF(OR($A4175="",$F4175=""),"",DATE(YEAR($A4175),MONTH($A4175),$F4175))</f>
        <v/>
      </c>
      <c r="H4175" s="13" t="str">
        <f>IF($C4175="","",VLOOKUP($C4175,Baux!$A:$K,6,FALSE))</f>
        <v/>
      </c>
      <c r="I4175" s="13" t="str">
        <f>IF($C4175="","",VLOOKUP($C4175,Baux!$A:$K,7,FALSE))</f>
        <v/>
      </c>
      <c r="J4175" s="13" t="str">
        <f>IF($C4175="","",$H4175+$I4175)</f>
        <v/>
      </c>
      <c r="K4175" s="13" t="str">
        <f>IF($C4175="","",SUMIFS(Banque_Transactions!$E:$E,Banque_Transactions!$G:$G,$C4175&amp;"-"&amp;$B4175))</f>
        <v/>
      </c>
      <c r="L4175" s="13" t="str">
        <f>IF($C4175="","",$J4175-$K4175)</f>
        <v/>
      </c>
      <c r="M4175" t="str">
        <f>IF($C4175="","",IF($L4175&lt;=0,"Payé",IF($K4175=0,"Impayé","Partiel")))</f>
        <v/>
      </c>
    </row>
    <row r="4176" spans="1:13" ht="15">
      <c r="A4176" s="17"/>
      <c r="B4176" t="str">
        <f>IF($A4176="","",YEAR($A4176)*100+MONTH($A4176))</f>
        <v/>
      </c>
      <c r="D4176" t="str">
        <f>IF($C4176="","",VLOOKUP($C4176,Baux!$A:$K,2,FALSE))</f>
        <v/>
      </c>
      <c r="E4176" t="str">
        <f>IF($C4176="","",VLOOKUP(VLOOKUP($C4176,Baux!$A:$K,3,FALSE),Locataires!$A:$I,2,FALSE))</f>
        <v/>
      </c>
      <c r="F4176" t="str">
        <f>IF($C4176="","",VLOOKUP($C4176,Baux!$A:$K,8,FALSE))</f>
        <v/>
      </c>
      <c r="G4176" s="12" t="str">
        <f>IF(OR($A4176="",$F4176=""),"",DATE(YEAR($A4176),MONTH($A4176),$F4176))</f>
        <v/>
      </c>
      <c r="H4176" s="13" t="str">
        <f>IF($C4176="","",VLOOKUP($C4176,Baux!$A:$K,6,FALSE))</f>
        <v/>
      </c>
      <c r="I4176" s="13" t="str">
        <f>IF($C4176="","",VLOOKUP($C4176,Baux!$A:$K,7,FALSE))</f>
        <v/>
      </c>
      <c r="J4176" s="13" t="str">
        <f>IF($C4176="","",$H4176+$I4176)</f>
        <v/>
      </c>
      <c r="K4176" s="13" t="str">
        <f>IF($C4176="","",SUMIFS(Banque_Transactions!$E:$E,Banque_Transactions!$G:$G,$C4176&amp;"-"&amp;$B4176))</f>
        <v/>
      </c>
      <c r="L4176" s="13" t="str">
        <f>IF($C4176="","",$J4176-$K4176)</f>
        <v/>
      </c>
      <c r="M4176" t="str">
        <f>IF($C4176="","",IF($L4176&lt;=0,"Payé",IF($K4176=0,"Impayé","Partiel")))</f>
        <v/>
      </c>
    </row>
    <row r="4177" spans="1:13" ht="15">
      <c r="A4177" s="17"/>
      <c r="B4177" t="str">
        <f>IF($A4177="","",YEAR($A4177)*100+MONTH($A4177))</f>
        <v/>
      </c>
      <c r="D4177" t="str">
        <f>IF($C4177="","",VLOOKUP($C4177,Baux!$A:$K,2,FALSE))</f>
        <v/>
      </c>
      <c r="E4177" t="str">
        <f>IF($C4177="","",VLOOKUP(VLOOKUP($C4177,Baux!$A:$K,3,FALSE),Locataires!$A:$I,2,FALSE))</f>
        <v/>
      </c>
      <c r="F4177" t="str">
        <f>IF($C4177="","",VLOOKUP($C4177,Baux!$A:$K,8,FALSE))</f>
        <v/>
      </c>
      <c r="G4177" s="12" t="str">
        <f>IF(OR($A4177="",$F4177=""),"",DATE(YEAR($A4177),MONTH($A4177),$F4177))</f>
        <v/>
      </c>
      <c r="H4177" s="13" t="str">
        <f>IF($C4177="","",VLOOKUP($C4177,Baux!$A:$K,6,FALSE))</f>
        <v/>
      </c>
      <c r="I4177" s="13" t="str">
        <f>IF($C4177="","",VLOOKUP($C4177,Baux!$A:$K,7,FALSE))</f>
        <v/>
      </c>
      <c r="J4177" s="13" t="str">
        <f>IF($C4177="","",$H4177+$I4177)</f>
        <v/>
      </c>
      <c r="K4177" s="13" t="str">
        <f>IF($C4177="","",SUMIFS(Banque_Transactions!$E:$E,Banque_Transactions!$G:$G,$C4177&amp;"-"&amp;$B4177))</f>
        <v/>
      </c>
      <c r="L4177" s="13" t="str">
        <f>IF($C4177="","",$J4177-$K4177)</f>
        <v/>
      </c>
      <c r="M4177" t="str">
        <f>IF($C4177="","",IF($L4177&lt;=0,"Payé",IF($K4177=0,"Impayé","Partiel")))</f>
        <v/>
      </c>
    </row>
    <row r="4178" spans="1:13" ht="15">
      <c r="A4178" s="17"/>
      <c r="B4178" t="str">
        <f>IF($A4178="","",YEAR($A4178)*100+MONTH($A4178))</f>
        <v/>
      </c>
      <c r="D4178" t="str">
        <f>IF($C4178="","",VLOOKUP($C4178,Baux!$A:$K,2,FALSE))</f>
        <v/>
      </c>
      <c r="E4178" t="str">
        <f>IF($C4178="","",VLOOKUP(VLOOKUP($C4178,Baux!$A:$K,3,FALSE),Locataires!$A:$I,2,FALSE))</f>
        <v/>
      </c>
      <c r="F4178" t="str">
        <f>IF($C4178="","",VLOOKUP($C4178,Baux!$A:$K,8,FALSE))</f>
        <v/>
      </c>
      <c r="G4178" s="12" t="str">
        <f>IF(OR($A4178="",$F4178=""),"",DATE(YEAR($A4178),MONTH($A4178),$F4178))</f>
        <v/>
      </c>
      <c r="H4178" s="13" t="str">
        <f>IF($C4178="","",VLOOKUP($C4178,Baux!$A:$K,6,FALSE))</f>
        <v/>
      </c>
      <c r="I4178" s="13" t="str">
        <f>IF($C4178="","",VLOOKUP($C4178,Baux!$A:$K,7,FALSE))</f>
        <v/>
      </c>
      <c r="J4178" s="13" t="str">
        <f>IF($C4178="","",$H4178+$I4178)</f>
        <v/>
      </c>
      <c r="K4178" s="13" t="str">
        <f>IF($C4178="","",SUMIFS(Banque_Transactions!$E:$E,Banque_Transactions!$G:$G,$C4178&amp;"-"&amp;$B4178))</f>
        <v/>
      </c>
      <c r="L4178" s="13" t="str">
        <f>IF($C4178="","",$J4178-$K4178)</f>
        <v/>
      </c>
      <c r="M4178" t="str">
        <f>IF($C4178="","",IF($L4178&lt;=0,"Payé",IF($K4178=0,"Impayé","Partiel")))</f>
        <v/>
      </c>
    </row>
    <row r="4179" spans="1:13" ht="15">
      <c r="A4179" s="17"/>
      <c r="B4179" t="str">
        <f>IF($A4179="","",YEAR($A4179)*100+MONTH($A4179))</f>
        <v/>
      </c>
      <c r="D4179" t="str">
        <f>IF($C4179="","",VLOOKUP($C4179,Baux!$A:$K,2,FALSE))</f>
        <v/>
      </c>
      <c r="E4179" t="str">
        <f>IF($C4179="","",VLOOKUP(VLOOKUP($C4179,Baux!$A:$K,3,FALSE),Locataires!$A:$I,2,FALSE))</f>
        <v/>
      </c>
      <c r="F4179" t="str">
        <f>IF($C4179="","",VLOOKUP($C4179,Baux!$A:$K,8,FALSE))</f>
        <v/>
      </c>
      <c r="G4179" s="12" t="str">
        <f>IF(OR($A4179="",$F4179=""),"",DATE(YEAR($A4179),MONTH($A4179),$F4179))</f>
        <v/>
      </c>
      <c r="H4179" s="13" t="str">
        <f>IF($C4179="","",VLOOKUP($C4179,Baux!$A:$K,6,FALSE))</f>
        <v/>
      </c>
      <c r="I4179" s="13" t="str">
        <f>IF($C4179="","",VLOOKUP($C4179,Baux!$A:$K,7,FALSE))</f>
        <v/>
      </c>
      <c r="J4179" s="13" t="str">
        <f>IF($C4179="","",$H4179+$I4179)</f>
        <v/>
      </c>
      <c r="K4179" s="13" t="str">
        <f>IF($C4179="","",SUMIFS(Banque_Transactions!$E:$E,Banque_Transactions!$G:$G,$C4179&amp;"-"&amp;$B4179))</f>
        <v/>
      </c>
      <c r="L4179" s="13" t="str">
        <f>IF($C4179="","",$J4179-$K4179)</f>
        <v/>
      </c>
      <c r="M4179" t="str">
        <f>IF($C4179="","",IF($L4179&lt;=0,"Payé",IF($K4179=0,"Impayé","Partiel")))</f>
        <v/>
      </c>
    </row>
    <row r="4180" spans="1:13" ht="15">
      <c r="A4180" s="17"/>
      <c r="B4180" t="str">
        <f>IF($A4180="","",YEAR($A4180)*100+MONTH($A4180))</f>
        <v/>
      </c>
      <c r="D4180" t="str">
        <f>IF($C4180="","",VLOOKUP($C4180,Baux!$A:$K,2,FALSE))</f>
        <v/>
      </c>
      <c r="E4180" t="str">
        <f>IF($C4180="","",VLOOKUP(VLOOKUP($C4180,Baux!$A:$K,3,FALSE),Locataires!$A:$I,2,FALSE))</f>
        <v/>
      </c>
      <c r="F4180" t="str">
        <f>IF($C4180="","",VLOOKUP($C4180,Baux!$A:$K,8,FALSE))</f>
        <v/>
      </c>
      <c r="G4180" s="12" t="str">
        <f>IF(OR($A4180="",$F4180=""),"",DATE(YEAR($A4180),MONTH($A4180),$F4180))</f>
        <v/>
      </c>
      <c r="H4180" s="13" t="str">
        <f>IF($C4180="","",VLOOKUP($C4180,Baux!$A:$K,6,FALSE))</f>
        <v/>
      </c>
      <c r="I4180" s="13" t="str">
        <f>IF($C4180="","",VLOOKUP($C4180,Baux!$A:$K,7,FALSE))</f>
        <v/>
      </c>
      <c r="J4180" s="13" t="str">
        <f>IF($C4180="","",$H4180+$I4180)</f>
        <v/>
      </c>
      <c r="K4180" s="13" t="str">
        <f>IF($C4180="","",SUMIFS(Banque_Transactions!$E:$E,Banque_Transactions!$G:$G,$C4180&amp;"-"&amp;$B4180))</f>
        <v/>
      </c>
      <c r="L4180" s="13" t="str">
        <f>IF($C4180="","",$J4180-$K4180)</f>
        <v/>
      </c>
      <c r="M4180" t="str">
        <f>IF($C4180="","",IF($L4180&lt;=0,"Payé",IF($K4180=0,"Impayé","Partiel")))</f>
        <v/>
      </c>
    </row>
    <row r="4181" spans="1:13" ht="15">
      <c r="A4181" s="17"/>
      <c r="B4181" t="str">
        <f>IF($A4181="","",YEAR($A4181)*100+MONTH($A4181))</f>
        <v/>
      </c>
      <c r="D4181" t="str">
        <f>IF($C4181="","",VLOOKUP($C4181,Baux!$A:$K,2,FALSE))</f>
        <v/>
      </c>
      <c r="E4181" t="str">
        <f>IF($C4181="","",VLOOKUP(VLOOKUP($C4181,Baux!$A:$K,3,FALSE),Locataires!$A:$I,2,FALSE))</f>
        <v/>
      </c>
      <c r="F4181" t="str">
        <f>IF($C4181="","",VLOOKUP($C4181,Baux!$A:$K,8,FALSE))</f>
        <v/>
      </c>
      <c r="G4181" s="12" t="str">
        <f>IF(OR($A4181="",$F4181=""),"",DATE(YEAR($A4181),MONTH($A4181),$F4181))</f>
        <v/>
      </c>
      <c r="H4181" s="13" t="str">
        <f>IF($C4181="","",VLOOKUP($C4181,Baux!$A:$K,6,FALSE))</f>
        <v/>
      </c>
      <c r="I4181" s="13" t="str">
        <f>IF($C4181="","",VLOOKUP($C4181,Baux!$A:$K,7,FALSE))</f>
        <v/>
      </c>
      <c r="J4181" s="13" t="str">
        <f>IF($C4181="","",$H4181+$I4181)</f>
        <v/>
      </c>
      <c r="K4181" s="13" t="str">
        <f>IF($C4181="","",SUMIFS(Banque_Transactions!$E:$E,Banque_Transactions!$G:$G,$C4181&amp;"-"&amp;$B4181))</f>
        <v/>
      </c>
      <c r="L4181" s="13" t="str">
        <f>IF($C4181="","",$J4181-$K4181)</f>
        <v/>
      </c>
      <c r="M4181" t="str">
        <f>IF($C4181="","",IF($L4181&lt;=0,"Payé",IF($K4181=0,"Impayé","Partiel")))</f>
        <v/>
      </c>
    </row>
    <row r="4182" spans="1:13" ht="15">
      <c r="A4182" s="17"/>
      <c r="B4182" t="str">
        <f>IF($A4182="","",YEAR($A4182)*100+MONTH($A4182))</f>
        <v/>
      </c>
      <c r="D4182" t="str">
        <f>IF($C4182="","",VLOOKUP($C4182,Baux!$A:$K,2,FALSE))</f>
        <v/>
      </c>
      <c r="E4182" t="str">
        <f>IF($C4182="","",VLOOKUP(VLOOKUP($C4182,Baux!$A:$K,3,FALSE),Locataires!$A:$I,2,FALSE))</f>
        <v/>
      </c>
      <c r="F4182" t="str">
        <f>IF($C4182="","",VLOOKUP($C4182,Baux!$A:$K,8,FALSE))</f>
        <v/>
      </c>
      <c r="G4182" s="12" t="str">
        <f>IF(OR($A4182="",$F4182=""),"",DATE(YEAR($A4182),MONTH($A4182),$F4182))</f>
        <v/>
      </c>
      <c r="H4182" s="13" t="str">
        <f>IF($C4182="","",VLOOKUP($C4182,Baux!$A:$K,6,FALSE))</f>
        <v/>
      </c>
      <c r="I4182" s="13" t="str">
        <f>IF($C4182="","",VLOOKUP($C4182,Baux!$A:$K,7,FALSE))</f>
        <v/>
      </c>
      <c r="J4182" s="13" t="str">
        <f>IF($C4182="","",$H4182+$I4182)</f>
        <v/>
      </c>
      <c r="K4182" s="13" t="str">
        <f>IF($C4182="","",SUMIFS(Banque_Transactions!$E:$E,Banque_Transactions!$G:$G,$C4182&amp;"-"&amp;$B4182))</f>
        <v/>
      </c>
      <c r="L4182" s="13" t="str">
        <f>IF($C4182="","",$J4182-$K4182)</f>
        <v/>
      </c>
      <c r="M4182" t="str">
        <f>IF($C4182="","",IF($L4182&lt;=0,"Payé",IF($K4182=0,"Impayé","Partiel")))</f>
        <v/>
      </c>
    </row>
    <row r="4183" spans="1:13" ht="15">
      <c r="A4183" s="17"/>
      <c r="B4183" t="str">
        <f>IF($A4183="","",YEAR($A4183)*100+MONTH($A4183))</f>
        <v/>
      </c>
      <c r="D4183" t="str">
        <f>IF($C4183="","",VLOOKUP($C4183,Baux!$A:$K,2,FALSE))</f>
        <v/>
      </c>
      <c r="E4183" t="str">
        <f>IF($C4183="","",VLOOKUP(VLOOKUP($C4183,Baux!$A:$K,3,FALSE),Locataires!$A:$I,2,FALSE))</f>
        <v/>
      </c>
      <c r="F4183" t="str">
        <f>IF($C4183="","",VLOOKUP($C4183,Baux!$A:$K,8,FALSE))</f>
        <v/>
      </c>
      <c r="G4183" s="12" t="str">
        <f>IF(OR($A4183="",$F4183=""),"",DATE(YEAR($A4183),MONTH($A4183),$F4183))</f>
        <v/>
      </c>
      <c r="H4183" s="13" t="str">
        <f>IF($C4183="","",VLOOKUP($C4183,Baux!$A:$K,6,FALSE))</f>
        <v/>
      </c>
      <c r="I4183" s="13" t="str">
        <f>IF($C4183="","",VLOOKUP($C4183,Baux!$A:$K,7,FALSE))</f>
        <v/>
      </c>
      <c r="J4183" s="13" t="str">
        <f>IF($C4183="","",$H4183+$I4183)</f>
        <v/>
      </c>
      <c r="K4183" s="13" t="str">
        <f>IF($C4183="","",SUMIFS(Banque_Transactions!$E:$E,Banque_Transactions!$G:$G,$C4183&amp;"-"&amp;$B4183))</f>
        <v/>
      </c>
      <c r="L4183" s="13" t="str">
        <f>IF($C4183="","",$J4183-$K4183)</f>
        <v/>
      </c>
      <c r="M4183" t="str">
        <f>IF($C4183="","",IF($L4183&lt;=0,"Payé",IF($K4183=0,"Impayé","Partiel")))</f>
        <v/>
      </c>
    </row>
    <row r="4184" spans="1:13" ht="15">
      <c r="A4184" s="17"/>
      <c r="B4184" t="str">
        <f>IF($A4184="","",YEAR($A4184)*100+MONTH($A4184))</f>
        <v/>
      </c>
      <c r="D4184" t="str">
        <f>IF($C4184="","",VLOOKUP($C4184,Baux!$A:$K,2,FALSE))</f>
        <v/>
      </c>
      <c r="E4184" t="str">
        <f>IF($C4184="","",VLOOKUP(VLOOKUP($C4184,Baux!$A:$K,3,FALSE),Locataires!$A:$I,2,FALSE))</f>
        <v/>
      </c>
      <c r="F4184" t="str">
        <f>IF($C4184="","",VLOOKUP($C4184,Baux!$A:$K,8,FALSE))</f>
        <v/>
      </c>
      <c r="G4184" s="12" t="str">
        <f>IF(OR($A4184="",$F4184=""),"",DATE(YEAR($A4184),MONTH($A4184),$F4184))</f>
        <v/>
      </c>
      <c r="H4184" s="13" t="str">
        <f>IF($C4184="","",VLOOKUP($C4184,Baux!$A:$K,6,FALSE))</f>
        <v/>
      </c>
      <c r="I4184" s="13" t="str">
        <f>IF($C4184="","",VLOOKUP($C4184,Baux!$A:$K,7,FALSE))</f>
        <v/>
      </c>
      <c r="J4184" s="13" t="str">
        <f>IF($C4184="","",$H4184+$I4184)</f>
        <v/>
      </c>
      <c r="K4184" s="13" t="str">
        <f>IF($C4184="","",SUMIFS(Banque_Transactions!$E:$E,Banque_Transactions!$G:$G,$C4184&amp;"-"&amp;$B4184))</f>
        <v/>
      </c>
      <c r="L4184" s="13" t="str">
        <f>IF($C4184="","",$J4184-$K4184)</f>
        <v/>
      </c>
      <c r="M4184" t="str">
        <f>IF($C4184="","",IF($L4184&lt;=0,"Payé",IF($K4184=0,"Impayé","Partiel")))</f>
        <v/>
      </c>
    </row>
    <row r="4185" spans="1:13" ht="15">
      <c r="A4185" s="17"/>
      <c r="B4185" t="str">
        <f>IF($A4185="","",YEAR($A4185)*100+MONTH($A4185))</f>
        <v/>
      </c>
      <c r="D4185" t="str">
        <f>IF($C4185="","",VLOOKUP($C4185,Baux!$A:$K,2,FALSE))</f>
        <v/>
      </c>
      <c r="E4185" t="str">
        <f>IF($C4185="","",VLOOKUP(VLOOKUP($C4185,Baux!$A:$K,3,FALSE),Locataires!$A:$I,2,FALSE))</f>
        <v/>
      </c>
      <c r="F4185" t="str">
        <f>IF($C4185="","",VLOOKUP($C4185,Baux!$A:$K,8,FALSE))</f>
        <v/>
      </c>
      <c r="G4185" s="12" t="str">
        <f>IF(OR($A4185="",$F4185=""),"",DATE(YEAR($A4185),MONTH($A4185),$F4185))</f>
        <v/>
      </c>
      <c r="H4185" s="13" t="str">
        <f>IF($C4185="","",VLOOKUP($C4185,Baux!$A:$K,6,FALSE))</f>
        <v/>
      </c>
      <c r="I4185" s="13" t="str">
        <f>IF($C4185="","",VLOOKUP($C4185,Baux!$A:$K,7,FALSE))</f>
        <v/>
      </c>
      <c r="J4185" s="13" t="str">
        <f>IF($C4185="","",$H4185+$I4185)</f>
        <v/>
      </c>
      <c r="K4185" s="13" t="str">
        <f>IF($C4185="","",SUMIFS(Banque_Transactions!$E:$E,Banque_Transactions!$G:$G,$C4185&amp;"-"&amp;$B4185))</f>
        <v/>
      </c>
      <c r="L4185" s="13" t="str">
        <f>IF($C4185="","",$J4185-$K4185)</f>
        <v/>
      </c>
      <c r="M4185" t="str">
        <f>IF($C4185="","",IF($L4185&lt;=0,"Payé",IF($K4185=0,"Impayé","Partiel")))</f>
        <v/>
      </c>
    </row>
    <row r="4186" spans="1:13" ht="15">
      <c r="A4186" s="17"/>
      <c r="B4186" t="str">
        <f>IF($A4186="","",YEAR($A4186)*100+MONTH($A4186))</f>
        <v/>
      </c>
      <c r="D4186" t="str">
        <f>IF($C4186="","",VLOOKUP($C4186,Baux!$A:$K,2,FALSE))</f>
        <v/>
      </c>
      <c r="E4186" t="str">
        <f>IF($C4186="","",VLOOKUP(VLOOKUP($C4186,Baux!$A:$K,3,FALSE),Locataires!$A:$I,2,FALSE))</f>
        <v/>
      </c>
      <c r="F4186" t="str">
        <f>IF($C4186="","",VLOOKUP($C4186,Baux!$A:$K,8,FALSE))</f>
        <v/>
      </c>
      <c r="G4186" s="12" t="str">
        <f>IF(OR($A4186="",$F4186=""),"",DATE(YEAR($A4186),MONTH($A4186),$F4186))</f>
        <v/>
      </c>
      <c r="H4186" s="13" t="str">
        <f>IF($C4186="","",VLOOKUP($C4186,Baux!$A:$K,6,FALSE))</f>
        <v/>
      </c>
      <c r="I4186" s="13" t="str">
        <f>IF($C4186="","",VLOOKUP($C4186,Baux!$A:$K,7,FALSE))</f>
        <v/>
      </c>
      <c r="J4186" s="13" t="str">
        <f>IF($C4186="","",$H4186+$I4186)</f>
        <v/>
      </c>
      <c r="K4186" s="13" t="str">
        <f>IF($C4186="","",SUMIFS(Banque_Transactions!$E:$E,Banque_Transactions!$G:$G,$C4186&amp;"-"&amp;$B4186))</f>
        <v/>
      </c>
      <c r="L4186" s="13" t="str">
        <f>IF($C4186="","",$J4186-$K4186)</f>
        <v/>
      </c>
      <c r="M4186" t="str">
        <f>IF($C4186="","",IF($L4186&lt;=0,"Payé",IF($K4186=0,"Impayé","Partiel")))</f>
        <v/>
      </c>
    </row>
    <row r="4187" spans="1:13" ht="15">
      <c r="A4187" s="17"/>
      <c r="B4187" t="str">
        <f>IF($A4187="","",YEAR($A4187)*100+MONTH($A4187))</f>
        <v/>
      </c>
      <c r="D4187" t="str">
        <f>IF($C4187="","",VLOOKUP($C4187,Baux!$A:$K,2,FALSE))</f>
        <v/>
      </c>
      <c r="E4187" t="str">
        <f>IF($C4187="","",VLOOKUP(VLOOKUP($C4187,Baux!$A:$K,3,FALSE),Locataires!$A:$I,2,FALSE))</f>
        <v/>
      </c>
      <c r="F4187" t="str">
        <f>IF($C4187="","",VLOOKUP($C4187,Baux!$A:$K,8,FALSE))</f>
        <v/>
      </c>
      <c r="G4187" s="12" t="str">
        <f>IF(OR($A4187="",$F4187=""),"",DATE(YEAR($A4187),MONTH($A4187),$F4187))</f>
        <v/>
      </c>
      <c r="H4187" s="13" t="str">
        <f>IF($C4187="","",VLOOKUP($C4187,Baux!$A:$K,6,FALSE))</f>
        <v/>
      </c>
      <c r="I4187" s="13" t="str">
        <f>IF($C4187="","",VLOOKUP($C4187,Baux!$A:$K,7,FALSE))</f>
        <v/>
      </c>
      <c r="J4187" s="13" t="str">
        <f>IF($C4187="","",$H4187+$I4187)</f>
        <v/>
      </c>
      <c r="K4187" s="13" t="str">
        <f>IF($C4187="","",SUMIFS(Banque_Transactions!$E:$E,Banque_Transactions!$G:$G,$C4187&amp;"-"&amp;$B4187))</f>
        <v/>
      </c>
      <c r="L4187" s="13" t="str">
        <f>IF($C4187="","",$J4187-$K4187)</f>
        <v/>
      </c>
      <c r="M4187" t="str">
        <f>IF($C4187="","",IF($L4187&lt;=0,"Payé",IF($K4187=0,"Impayé","Partiel")))</f>
        <v/>
      </c>
    </row>
    <row r="4188" spans="1:13" ht="15">
      <c r="A4188" s="17"/>
      <c r="B4188" t="str">
        <f>IF($A4188="","",YEAR($A4188)*100+MONTH($A4188))</f>
        <v/>
      </c>
      <c r="D4188" t="str">
        <f>IF($C4188="","",VLOOKUP($C4188,Baux!$A:$K,2,FALSE))</f>
        <v/>
      </c>
      <c r="E4188" t="str">
        <f>IF($C4188="","",VLOOKUP(VLOOKUP($C4188,Baux!$A:$K,3,FALSE),Locataires!$A:$I,2,FALSE))</f>
        <v/>
      </c>
      <c r="F4188" t="str">
        <f>IF($C4188="","",VLOOKUP($C4188,Baux!$A:$K,8,FALSE))</f>
        <v/>
      </c>
      <c r="G4188" s="12" t="str">
        <f>IF(OR($A4188="",$F4188=""),"",DATE(YEAR($A4188),MONTH($A4188),$F4188))</f>
        <v/>
      </c>
      <c r="H4188" s="13" t="str">
        <f>IF($C4188="","",VLOOKUP($C4188,Baux!$A:$K,6,FALSE))</f>
        <v/>
      </c>
      <c r="I4188" s="13" t="str">
        <f>IF($C4188="","",VLOOKUP($C4188,Baux!$A:$K,7,FALSE))</f>
        <v/>
      </c>
      <c r="J4188" s="13" t="str">
        <f>IF($C4188="","",$H4188+$I4188)</f>
        <v/>
      </c>
      <c r="K4188" s="13" t="str">
        <f>IF($C4188="","",SUMIFS(Banque_Transactions!$E:$E,Banque_Transactions!$G:$G,$C4188&amp;"-"&amp;$B4188))</f>
        <v/>
      </c>
      <c r="L4188" s="13" t="str">
        <f>IF($C4188="","",$J4188-$K4188)</f>
        <v/>
      </c>
      <c r="M4188" t="str">
        <f>IF($C4188="","",IF($L4188&lt;=0,"Payé",IF($K4188=0,"Impayé","Partiel")))</f>
        <v/>
      </c>
    </row>
    <row r="4189" spans="1:13" ht="15">
      <c r="A4189" s="17"/>
      <c r="B4189" t="str">
        <f>IF($A4189="","",YEAR($A4189)*100+MONTH($A4189))</f>
        <v/>
      </c>
      <c r="D4189" t="str">
        <f>IF($C4189="","",VLOOKUP($C4189,Baux!$A:$K,2,FALSE))</f>
        <v/>
      </c>
      <c r="E4189" t="str">
        <f>IF($C4189="","",VLOOKUP(VLOOKUP($C4189,Baux!$A:$K,3,FALSE),Locataires!$A:$I,2,FALSE))</f>
        <v/>
      </c>
      <c r="F4189" t="str">
        <f>IF($C4189="","",VLOOKUP($C4189,Baux!$A:$K,8,FALSE))</f>
        <v/>
      </c>
      <c r="G4189" s="12" t="str">
        <f>IF(OR($A4189="",$F4189=""),"",DATE(YEAR($A4189),MONTH($A4189),$F4189))</f>
        <v/>
      </c>
      <c r="H4189" s="13" t="str">
        <f>IF($C4189="","",VLOOKUP($C4189,Baux!$A:$K,6,FALSE))</f>
        <v/>
      </c>
      <c r="I4189" s="13" t="str">
        <f>IF($C4189="","",VLOOKUP($C4189,Baux!$A:$K,7,FALSE))</f>
        <v/>
      </c>
      <c r="J4189" s="13" t="str">
        <f>IF($C4189="","",$H4189+$I4189)</f>
        <v/>
      </c>
      <c r="K4189" s="13" t="str">
        <f>IF($C4189="","",SUMIFS(Banque_Transactions!$E:$E,Banque_Transactions!$G:$G,$C4189&amp;"-"&amp;$B4189))</f>
        <v/>
      </c>
      <c r="L4189" s="13" t="str">
        <f>IF($C4189="","",$J4189-$K4189)</f>
        <v/>
      </c>
      <c r="M4189" t="str">
        <f>IF($C4189="","",IF($L4189&lt;=0,"Payé",IF($K4189=0,"Impayé","Partiel")))</f>
        <v/>
      </c>
    </row>
    <row r="4190" spans="1:13" ht="15">
      <c r="A4190" s="17"/>
      <c r="B4190" t="str">
        <f>IF($A4190="","",YEAR($A4190)*100+MONTH($A4190))</f>
        <v/>
      </c>
      <c r="D4190" t="str">
        <f>IF($C4190="","",VLOOKUP($C4190,Baux!$A:$K,2,FALSE))</f>
        <v/>
      </c>
      <c r="E4190" t="str">
        <f>IF($C4190="","",VLOOKUP(VLOOKUP($C4190,Baux!$A:$K,3,FALSE),Locataires!$A:$I,2,FALSE))</f>
        <v/>
      </c>
      <c r="F4190" t="str">
        <f>IF($C4190="","",VLOOKUP($C4190,Baux!$A:$K,8,FALSE))</f>
        <v/>
      </c>
      <c r="G4190" s="12" t="str">
        <f>IF(OR($A4190="",$F4190=""),"",DATE(YEAR($A4190),MONTH($A4190),$F4190))</f>
        <v/>
      </c>
      <c r="H4190" s="13" t="str">
        <f>IF($C4190="","",VLOOKUP($C4190,Baux!$A:$K,6,FALSE))</f>
        <v/>
      </c>
      <c r="I4190" s="13" t="str">
        <f>IF($C4190="","",VLOOKUP($C4190,Baux!$A:$K,7,FALSE))</f>
        <v/>
      </c>
      <c r="J4190" s="13" t="str">
        <f>IF($C4190="","",$H4190+$I4190)</f>
        <v/>
      </c>
      <c r="K4190" s="13" t="str">
        <f>IF($C4190="","",SUMIFS(Banque_Transactions!$E:$E,Banque_Transactions!$G:$G,$C4190&amp;"-"&amp;$B4190))</f>
        <v/>
      </c>
      <c r="L4190" s="13" t="str">
        <f>IF($C4190="","",$J4190-$K4190)</f>
        <v/>
      </c>
      <c r="M4190" t="str">
        <f>IF($C4190="","",IF($L4190&lt;=0,"Payé",IF($K4190=0,"Impayé","Partiel")))</f>
        <v/>
      </c>
    </row>
    <row r="4191" spans="1:13" ht="15">
      <c r="A4191" s="17"/>
      <c r="B4191" t="str">
        <f>IF($A4191="","",YEAR($A4191)*100+MONTH($A4191))</f>
        <v/>
      </c>
      <c r="D4191" t="str">
        <f>IF($C4191="","",VLOOKUP($C4191,Baux!$A:$K,2,FALSE))</f>
        <v/>
      </c>
      <c r="E4191" t="str">
        <f>IF($C4191="","",VLOOKUP(VLOOKUP($C4191,Baux!$A:$K,3,FALSE),Locataires!$A:$I,2,FALSE))</f>
        <v/>
      </c>
      <c r="F4191" t="str">
        <f>IF($C4191="","",VLOOKUP($C4191,Baux!$A:$K,8,FALSE))</f>
        <v/>
      </c>
      <c r="G4191" s="12" t="str">
        <f>IF(OR($A4191="",$F4191=""),"",DATE(YEAR($A4191),MONTH($A4191),$F4191))</f>
        <v/>
      </c>
      <c r="H4191" s="13" t="str">
        <f>IF($C4191="","",VLOOKUP($C4191,Baux!$A:$K,6,FALSE))</f>
        <v/>
      </c>
      <c r="I4191" s="13" t="str">
        <f>IF($C4191="","",VLOOKUP($C4191,Baux!$A:$K,7,FALSE))</f>
        <v/>
      </c>
      <c r="J4191" s="13" t="str">
        <f>IF($C4191="","",$H4191+$I4191)</f>
        <v/>
      </c>
      <c r="K4191" s="13" t="str">
        <f>IF($C4191="","",SUMIFS(Banque_Transactions!$E:$E,Banque_Transactions!$G:$G,$C4191&amp;"-"&amp;$B4191))</f>
        <v/>
      </c>
      <c r="L4191" s="13" t="str">
        <f>IF($C4191="","",$J4191-$K4191)</f>
        <v/>
      </c>
      <c r="M4191" t="str">
        <f>IF($C4191="","",IF($L4191&lt;=0,"Payé",IF($K4191=0,"Impayé","Partiel")))</f>
        <v/>
      </c>
    </row>
    <row r="4192" spans="1:13" ht="15">
      <c r="A4192" s="17"/>
      <c r="B4192" t="str">
        <f>IF($A4192="","",YEAR($A4192)*100+MONTH($A4192))</f>
        <v/>
      </c>
      <c r="D4192" t="str">
        <f>IF($C4192="","",VLOOKUP($C4192,Baux!$A:$K,2,FALSE))</f>
        <v/>
      </c>
      <c r="E4192" t="str">
        <f>IF($C4192="","",VLOOKUP(VLOOKUP($C4192,Baux!$A:$K,3,FALSE),Locataires!$A:$I,2,FALSE))</f>
        <v/>
      </c>
      <c r="F4192" t="str">
        <f>IF($C4192="","",VLOOKUP($C4192,Baux!$A:$K,8,FALSE))</f>
        <v/>
      </c>
      <c r="G4192" s="12" t="str">
        <f>IF(OR($A4192="",$F4192=""),"",DATE(YEAR($A4192),MONTH($A4192),$F4192))</f>
        <v/>
      </c>
      <c r="H4192" s="13" t="str">
        <f>IF($C4192="","",VLOOKUP($C4192,Baux!$A:$K,6,FALSE))</f>
        <v/>
      </c>
      <c r="I4192" s="13" t="str">
        <f>IF($C4192="","",VLOOKUP($C4192,Baux!$A:$K,7,FALSE))</f>
        <v/>
      </c>
      <c r="J4192" s="13" t="str">
        <f>IF($C4192="","",$H4192+$I4192)</f>
        <v/>
      </c>
      <c r="K4192" s="13" t="str">
        <f>IF($C4192="","",SUMIFS(Banque_Transactions!$E:$E,Banque_Transactions!$G:$G,$C4192&amp;"-"&amp;$B4192))</f>
        <v/>
      </c>
      <c r="L4192" s="13" t="str">
        <f>IF($C4192="","",$J4192-$K4192)</f>
        <v/>
      </c>
      <c r="M4192" t="str">
        <f>IF($C4192="","",IF($L4192&lt;=0,"Payé",IF($K4192=0,"Impayé","Partiel")))</f>
        <v/>
      </c>
    </row>
    <row r="4193" spans="1:13" ht="15">
      <c r="A4193" s="17"/>
      <c r="B4193" t="str">
        <f>IF($A4193="","",YEAR($A4193)*100+MONTH($A4193))</f>
        <v/>
      </c>
      <c r="D4193" t="str">
        <f>IF($C4193="","",VLOOKUP($C4193,Baux!$A:$K,2,FALSE))</f>
        <v/>
      </c>
      <c r="E4193" t="str">
        <f>IF($C4193="","",VLOOKUP(VLOOKUP($C4193,Baux!$A:$K,3,FALSE),Locataires!$A:$I,2,FALSE))</f>
        <v/>
      </c>
      <c r="F4193" t="str">
        <f>IF($C4193="","",VLOOKUP($C4193,Baux!$A:$K,8,FALSE))</f>
        <v/>
      </c>
      <c r="G4193" s="12" t="str">
        <f>IF(OR($A4193="",$F4193=""),"",DATE(YEAR($A4193),MONTH($A4193),$F4193))</f>
        <v/>
      </c>
      <c r="H4193" s="13" t="str">
        <f>IF($C4193="","",VLOOKUP($C4193,Baux!$A:$K,6,FALSE))</f>
        <v/>
      </c>
      <c r="I4193" s="13" t="str">
        <f>IF($C4193="","",VLOOKUP($C4193,Baux!$A:$K,7,FALSE))</f>
        <v/>
      </c>
      <c r="J4193" s="13" t="str">
        <f>IF($C4193="","",$H4193+$I4193)</f>
        <v/>
      </c>
      <c r="K4193" s="13" t="str">
        <f>IF($C4193="","",SUMIFS(Banque_Transactions!$E:$E,Banque_Transactions!$G:$G,$C4193&amp;"-"&amp;$B4193))</f>
        <v/>
      </c>
      <c r="L4193" s="13" t="str">
        <f>IF($C4193="","",$J4193-$K4193)</f>
        <v/>
      </c>
      <c r="M4193" t="str">
        <f>IF($C4193="","",IF($L4193&lt;=0,"Payé",IF($K4193=0,"Impayé","Partiel")))</f>
        <v/>
      </c>
    </row>
    <row r="4194" spans="1:13" ht="15">
      <c r="A4194" s="17"/>
      <c r="B4194" t="str">
        <f>IF($A4194="","",YEAR($A4194)*100+MONTH($A4194))</f>
        <v/>
      </c>
      <c r="D4194" t="str">
        <f>IF($C4194="","",VLOOKUP($C4194,Baux!$A:$K,2,FALSE))</f>
        <v/>
      </c>
      <c r="E4194" t="str">
        <f>IF($C4194="","",VLOOKUP(VLOOKUP($C4194,Baux!$A:$K,3,FALSE),Locataires!$A:$I,2,FALSE))</f>
        <v/>
      </c>
      <c r="F4194" t="str">
        <f>IF($C4194="","",VLOOKUP($C4194,Baux!$A:$K,8,FALSE))</f>
        <v/>
      </c>
      <c r="G4194" s="12" t="str">
        <f>IF(OR($A4194="",$F4194=""),"",DATE(YEAR($A4194),MONTH($A4194),$F4194))</f>
        <v/>
      </c>
      <c r="H4194" s="13" t="str">
        <f>IF($C4194="","",VLOOKUP($C4194,Baux!$A:$K,6,FALSE))</f>
        <v/>
      </c>
      <c r="I4194" s="13" t="str">
        <f>IF($C4194="","",VLOOKUP($C4194,Baux!$A:$K,7,FALSE))</f>
        <v/>
      </c>
      <c r="J4194" s="13" t="str">
        <f>IF($C4194="","",$H4194+$I4194)</f>
        <v/>
      </c>
      <c r="K4194" s="13" t="str">
        <f>IF($C4194="","",SUMIFS(Banque_Transactions!$E:$E,Banque_Transactions!$G:$G,$C4194&amp;"-"&amp;$B4194))</f>
        <v/>
      </c>
      <c r="L4194" s="13" t="str">
        <f>IF($C4194="","",$J4194-$K4194)</f>
        <v/>
      </c>
      <c r="M4194" t="str">
        <f>IF($C4194="","",IF($L4194&lt;=0,"Payé",IF($K4194=0,"Impayé","Partiel")))</f>
        <v/>
      </c>
    </row>
    <row r="4195" spans="1:13" ht="15">
      <c r="A4195" s="17"/>
      <c r="B4195" t="str">
        <f>IF($A4195="","",YEAR($A4195)*100+MONTH($A4195))</f>
        <v/>
      </c>
      <c r="D4195" t="str">
        <f>IF($C4195="","",VLOOKUP($C4195,Baux!$A:$K,2,FALSE))</f>
        <v/>
      </c>
      <c r="E4195" t="str">
        <f>IF($C4195="","",VLOOKUP(VLOOKUP($C4195,Baux!$A:$K,3,FALSE),Locataires!$A:$I,2,FALSE))</f>
        <v/>
      </c>
      <c r="F4195" t="str">
        <f>IF($C4195="","",VLOOKUP($C4195,Baux!$A:$K,8,FALSE))</f>
        <v/>
      </c>
      <c r="G4195" s="12" t="str">
        <f>IF(OR($A4195="",$F4195=""),"",DATE(YEAR($A4195),MONTH($A4195),$F4195))</f>
        <v/>
      </c>
      <c r="H4195" s="13" t="str">
        <f>IF($C4195="","",VLOOKUP($C4195,Baux!$A:$K,6,FALSE))</f>
        <v/>
      </c>
      <c r="I4195" s="13" t="str">
        <f>IF($C4195="","",VLOOKUP($C4195,Baux!$A:$K,7,FALSE))</f>
        <v/>
      </c>
      <c r="J4195" s="13" t="str">
        <f>IF($C4195="","",$H4195+$I4195)</f>
        <v/>
      </c>
      <c r="K4195" s="13" t="str">
        <f>IF($C4195="","",SUMIFS(Banque_Transactions!$E:$E,Banque_Transactions!$G:$G,$C4195&amp;"-"&amp;$B4195))</f>
        <v/>
      </c>
      <c r="L4195" s="13" t="str">
        <f>IF($C4195="","",$J4195-$K4195)</f>
        <v/>
      </c>
      <c r="M4195" t="str">
        <f>IF($C4195="","",IF($L4195&lt;=0,"Payé",IF($K4195=0,"Impayé","Partiel")))</f>
        <v/>
      </c>
    </row>
    <row r="4196" spans="1:13" ht="15">
      <c r="A4196" s="17"/>
      <c r="B4196" t="str">
        <f>IF($A4196="","",YEAR($A4196)*100+MONTH($A4196))</f>
        <v/>
      </c>
      <c r="D4196" t="str">
        <f>IF($C4196="","",VLOOKUP($C4196,Baux!$A:$K,2,FALSE))</f>
        <v/>
      </c>
      <c r="E4196" t="str">
        <f>IF($C4196="","",VLOOKUP(VLOOKUP($C4196,Baux!$A:$K,3,FALSE),Locataires!$A:$I,2,FALSE))</f>
        <v/>
      </c>
      <c r="F4196" t="str">
        <f>IF($C4196="","",VLOOKUP($C4196,Baux!$A:$K,8,FALSE))</f>
        <v/>
      </c>
      <c r="G4196" s="12" t="str">
        <f>IF(OR($A4196="",$F4196=""),"",DATE(YEAR($A4196),MONTH($A4196),$F4196))</f>
        <v/>
      </c>
      <c r="H4196" s="13" t="str">
        <f>IF($C4196="","",VLOOKUP($C4196,Baux!$A:$K,6,FALSE))</f>
        <v/>
      </c>
      <c r="I4196" s="13" t="str">
        <f>IF($C4196="","",VLOOKUP($C4196,Baux!$A:$K,7,FALSE))</f>
        <v/>
      </c>
      <c r="J4196" s="13" t="str">
        <f>IF($C4196="","",$H4196+$I4196)</f>
        <v/>
      </c>
      <c r="K4196" s="13" t="str">
        <f>IF($C4196="","",SUMIFS(Banque_Transactions!$E:$E,Banque_Transactions!$G:$G,$C4196&amp;"-"&amp;$B4196))</f>
        <v/>
      </c>
      <c r="L4196" s="13" t="str">
        <f>IF($C4196="","",$J4196-$K4196)</f>
        <v/>
      </c>
      <c r="M4196" t="str">
        <f>IF($C4196="","",IF($L4196&lt;=0,"Payé",IF($K4196=0,"Impayé","Partiel")))</f>
        <v/>
      </c>
    </row>
    <row r="4197" spans="1:13" ht="15">
      <c r="A4197" s="17"/>
      <c r="B4197" t="str">
        <f>IF($A4197="","",YEAR($A4197)*100+MONTH($A4197))</f>
        <v/>
      </c>
      <c r="D4197" t="str">
        <f>IF($C4197="","",VLOOKUP($C4197,Baux!$A:$K,2,FALSE))</f>
        <v/>
      </c>
      <c r="E4197" t="str">
        <f>IF($C4197="","",VLOOKUP(VLOOKUP($C4197,Baux!$A:$K,3,FALSE),Locataires!$A:$I,2,FALSE))</f>
        <v/>
      </c>
      <c r="F4197" t="str">
        <f>IF($C4197="","",VLOOKUP($C4197,Baux!$A:$K,8,FALSE))</f>
        <v/>
      </c>
      <c r="G4197" s="12" t="str">
        <f>IF(OR($A4197="",$F4197=""),"",DATE(YEAR($A4197),MONTH($A4197),$F4197))</f>
        <v/>
      </c>
      <c r="H4197" s="13" t="str">
        <f>IF($C4197="","",VLOOKUP($C4197,Baux!$A:$K,6,FALSE))</f>
        <v/>
      </c>
      <c r="I4197" s="13" t="str">
        <f>IF($C4197="","",VLOOKUP($C4197,Baux!$A:$K,7,FALSE))</f>
        <v/>
      </c>
      <c r="J4197" s="13" t="str">
        <f>IF($C4197="","",$H4197+$I4197)</f>
        <v/>
      </c>
      <c r="K4197" s="13" t="str">
        <f>IF($C4197="","",SUMIFS(Banque_Transactions!$E:$E,Banque_Transactions!$G:$G,$C4197&amp;"-"&amp;$B4197))</f>
        <v/>
      </c>
      <c r="L4197" s="13" t="str">
        <f>IF($C4197="","",$J4197-$K4197)</f>
        <v/>
      </c>
      <c r="M4197" t="str">
        <f>IF($C4197="","",IF($L4197&lt;=0,"Payé",IF($K4197=0,"Impayé","Partiel")))</f>
        <v/>
      </c>
    </row>
    <row r="4198" spans="1:13" ht="15">
      <c r="A4198" s="17"/>
      <c r="B4198" t="str">
        <f>IF($A4198="","",YEAR($A4198)*100+MONTH($A4198))</f>
        <v/>
      </c>
      <c r="D4198" t="str">
        <f>IF($C4198="","",VLOOKUP($C4198,Baux!$A:$K,2,FALSE))</f>
        <v/>
      </c>
      <c r="E4198" t="str">
        <f>IF($C4198="","",VLOOKUP(VLOOKUP($C4198,Baux!$A:$K,3,FALSE),Locataires!$A:$I,2,FALSE))</f>
        <v/>
      </c>
      <c r="F4198" t="str">
        <f>IF($C4198="","",VLOOKUP($C4198,Baux!$A:$K,8,FALSE))</f>
        <v/>
      </c>
      <c r="G4198" s="12" t="str">
        <f>IF(OR($A4198="",$F4198=""),"",DATE(YEAR($A4198),MONTH($A4198),$F4198))</f>
        <v/>
      </c>
      <c r="H4198" s="13" t="str">
        <f>IF($C4198="","",VLOOKUP($C4198,Baux!$A:$K,6,FALSE))</f>
        <v/>
      </c>
      <c r="I4198" s="13" t="str">
        <f>IF($C4198="","",VLOOKUP($C4198,Baux!$A:$K,7,FALSE))</f>
        <v/>
      </c>
      <c r="J4198" s="13" t="str">
        <f>IF($C4198="","",$H4198+$I4198)</f>
        <v/>
      </c>
      <c r="K4198" s="13" t="str">
        <f>IF($C4198="","",SUMIFS(Banque_Transactions!$E:$E,Banque_Transactions!$G:$G,$C4198&amp;"-"&amp;$B4198))</f>
        <v/>
      </c>
      <c r="L4198" s="13" t="str">
        <f>IF($C4198="","",$J4198-$K4198)</f>
        <v/>
      </c>
      <c r="M4198" t="str">
        <f>IF($C4198="","",IF($L4198&lt;=0,"Payé",IF($K4198=0,"Impayé","Partiel")))</f>
        <v/>
      </c>
    </row>
    <row r="4199" spans="1:13" ht="15">
      <c r="A4199" s="17"/>
      <c r="B4199" t="str">
        <f>IF($A4199="","",YEAR($A4199)*100+MONTH($A4199))</f>
        <v/>
      </c>
      <c r="D4199" t="str">
        <f>IF($C4199="","",VLOOKUP($C4199,Baux!$A:$K,2,FALSE))</f>
        <v/>
      </c>
      <c r="E4199" t="str">
        <f>IF($C4199="","",VLOOKUP(VLOOKUP($C4199,Baux!$A:$K,3,FALSE),Locataires!$A:$I,2,FALSE))</f>
        <v/>
      </c>
      <c r="F4199" t="str">
        <f>IF($C4199="","",VLOOKUP($C4199,Baux!$A:$K,8,FALSE))</f>
        <v/>
      </c>
      <c r="G4199" s="12" t="str">
        <f>IF(OR($A4199="",$F4199=""),"",DATE(YEAR($A4199),MONTH($A4199),$F4199))</f>
        <v/>
      </c>
      <c r="H4199" s="13" t="str">
        <f>IF($C4199="","",VLOOKUP($C4199,Baux!$A:$K,6,FALSE))</f>
        <v/>
      </c>
      <c r="I4199" s="13" t="str">
        <f>IF($C4199="","",VLOOKUP($C4199,Baux!$A:$K,7,FALSE))</f>
        <v/>
      </c>
      <c r="J4199" s="13" t="str">
        <f>IF($C4199="","",$H4199+$I4199)</f>
        <v/>
      </c>
      <c r="K4199" s="13" t="str">
        <f>IF($C4199="","",SUMIFS(Banque_Transactions!$E:$E,Banque_Transactions!$G:$G,$C4199&amp;"-"&amp;$B4199))</f>
        <v/>
      </c>
      <c r="L4199" s="13" t="str">
        <f>IF($C4199="","",$J4199-$K4199)</f>
        <v/>
      </c>
      <c r="M4199" t="str">
        <f>IF($C4199="","",IF($L4199&lt;=0,"Payé",IF($K4199=0,"Impayé","Partiel")))</f>
        <v/>
      </c>
    </row>
    <row r="4200" spans="1:13" ht="15">
      <c r="A4200" s="17"/>
      <c r="B4200" t="str">
        <f>IF($A4200="","",YEAR($A4200)*100+MONTH($A4200))</f>
        <v/>
      </c>
      <c r="D4200" t="str">
        <f>IF($C4200="","",VLOOKUP($C4200,Baux!$A:$K,2,FALSE))</f>
        <v/>
      </c>
      <c r="E4200" t="str">
        <f>IF($C4200="","",VLOOKUP(VLOOKUP($C4200,Baux!$A:$K,3,FALSE),Locataires!$A:$I,2,FALSE))</f>
        <v/>
      </c>
      <c r="F4200" t="str">
        <f>IF($C4200="","",VLOOKUP($C4200,Baux!$A:$K,8,FALSE))</f>
        <v/>
      </c>
      <c r="G4200" s="12" t="str">
        <f>IF(OR($A4200="",$F4200=""),"",DATE(YEAR($A4200),MONTH($A4200),$F4200))</f>
        <v/>
      </c>
      <c r="H4200" s="13" t="str">
        <f>IF($C4200="","",VLOOKUP($C4200,Baux!$A:$K,6,FALSE))</f>
        <v/>
      </c>
      <c r="I4200" s="13" t="str">
        <f>IF($C4200="","",VLOOKUP($C4200,Baux!$A:$K,7,FALSE))</f>
        <v/>
      </c>
      <c r="J4200" s="13" t="str">
        <f>IF($C4200="","",$H4200+$I4200)</f>
        <v/>
      </c>
      <c r="K4200" s="13" t="str">
        <f>IF($C4200="","",SUMIFS(Banque_Transactions!$E:$E,Banque_Transactions!$G:$G,$C4200&amp;"-"&amp;$B4200))</f>
        <v/>
      </c>
      <c r="L4200" s="13" t="str">
        <f>IF($C4200="","",$J4200-$K4200)</f>
        <v/>
      </c>
      <c r="M4200" t="str">
        <f>IF($C4200="","",IF($L4200&lt;=0,"Payé",IF($K4200=0,"Impayé","Partiel")))</f>
        <v/>
      </c>
    </row>
    <row r="4201" spans="1:13" ht="15">
      <c r="A4201" s="17"/>
      <c r="B4201" t="str">
        <f>IF($A4201="","",YEAR($A4201)*100+MONTH($A4201))</f>
        <v/>
      </c>
      <c r="D4201" t="str">
        <f>IF($C4201="","",VLOOKUP($C4201,Baux!$A:$K,2,FALSE))</f>
        <v/>
      </c>
      <c r="E4201" t="str">
        <f>IF($C4201="","",VLOOKUP(VLOOKUP($C4201,Baux!$A:$K,3,FALSE),Locataires!$A:$I,2,FALSE))</f>
        <v/>
      </c>
      <c r="F4201" t="str">
        <f>IF($C4201="","",VLOOKUP($C4201,Baux!$A:$K,8,FALSE))</f>
        <v/>
      </c>
      <c r="G4201" s="12" t="str">
        <f>IF(OR($A4201="",$F4201=""),"",DATE(YEAR($A4201),MONTH($A4201),$F4201))</f>
        <v/>
      </c>
      <c r="H4201" s="13" t="str">
        <f>IF($C4201="","",VLOOKUP($C4201,Baux!$A:$K,6,FALSE))</f>
        <v/>
      </c>
      <c r="I4201" s="13" t="str">
        <f>IF($C4201="","",VLOOKUP($C4201,Baux!$A:$K,7,FALSE))</f>
        <v/>
      </c>
      <c r="J4201" s="13" t="str">
        <f>IF($C4201="","",$H4201+$I4201)</f>
        <v/>
      </c>
      <c r="K4201" s="13" t="str">
        <f>IF($C4201="","",SUMIFS(Banque_Transactions!$E:$E,Banque_Transactions!$G:$G,$C4201&amp;"-"&amp;$B4201))</f>
        <v/>
      </c>
      <c r="L4201" s="13" t="str">
        <f>IF($C4201="","",$J4201-$K4201)</f>
        <v/>
      </c>
      <c r="M4201" t="str">
        <f>IF($C4201="","",IF($L4201&lt;=0,"Payé",IF($K4201=0,"Impayé","Partiel")))</f>
        <v/>
      </c>
    </row>
    <row r="4202" spans="1:13" ht="15">
      <c r="A4202" s="17"/>
      <c r="B4202" t="str">
        <f>IF($A4202="","",YEAR($A4202)*100+MONTH($A4202))</f>
        <v/>
      </c>
      <c r="D4202" t="str">
        <f>IF($C4202="","",VLOOKUP($C4202,Baux!$A:$K,2,FALSE))</f>
        <v/>
      </c>
      <c r="E4202" t="str">
        <f>IF($C4202="","",VLOOKUP(VLOOKUP($C4202,Baux!$A:$K,3,FALSE),Locataires!$A:$I,2,FALSE))</f>
        <v/>
      </c>
      <c r="F4202" t="str">
        <f>IF($C4202="","",VLOOKUP($C4202,Baux!$A:$K,8,FALSE))</f>
        <v/>
      </c>
      <c r="G4202" s="12" t="str">
        <f>IF(OR($A4202="",$F4202=""),"",DATE(YEAR($A4202),MONTH($A4202),$F4202))</f>
        <v/>
      </c>
      <c r="H4202" s="13" t="str">
        <f>IF($C4202="","",VLOOKUP($C4202,Baux!$A:$K,6,FALSE))</f>
        <v/>
      </c>
      <c r="I4202" s="13" t="str">
        <f>IF($C4202="","",VLOOKUP($C4202,Baux!$A:$K,7,FALSE))</f>
        <v/>
      </c>
      <c r="J4202" s="13" t="str">
        <f>IF($C4202="","",$H4202+$I4202)</f>
        <v/>
      </c>
      <c r="K4202" s="13" t="str">
        <f>IF($C4202="","",SUMIFS(Banque_Transactions!$E:$E,Banque_Transactions!$G:$G,$C4202&amp;"-"&amp;$B4202))</f>
        <v/>
      </c>
      <c r="L4202" s="13" t="str">
        <f>IF($C4202="","",$J4202-$K4202)</f>
        <v/>
      </c>
      <c r="M4202" t="str">
        <f>IF($C4202="","",IF($L4202&lt;=0,"Payé",IF($K4202=0,"Impayé","Partiel")))</f>
        <v/>
      </c>
    </row>
    <row r="4203" spans="1:13" ht="15">
      <c r="A4203" s="17"/>
      <c r="B4203" t="str">
        <f>IF($A4203="","",YEAR($A4203)*100+MONTH($A4203))</f>
        <v/>
      </c>
      <c r="D4203" t="str">
        <f>IF($C4203="","",VLOOKUP($C4203,Baux!$A:$K,2,FALSE))</f>
        <v/>
      </c>
      <c r="E4203" t="str">
        <f>IF($C4203="","",VLOOKUP(VLOOKUP($C4203,Baux!$A:$K,3,FALSE),Locataires!$A:$I,2,FALSE))</f>
        <v/>
      </c>
      <c r="F4203" t="str">
        <f>IF($C4203="","",VLOOKUP($C4203,Baux!$A:$K,8,FALSE))</f>
        <v/>
      </c>
      <c r="G4203" s="12" t="str">
        <f>IF(OR($A4203="",$F4203=""),"",DATE(YEAR($A4203),MONTH($A4203),$F4203))</f>
        <v/>
      </c>
      <c r="H4203" s="13" t="str">
        <f>IF($C4203="","",VLOOKUP($C4203,Baux!$A:$K,6,FALSE))</f>
        <v/>
      </c>
      <c r="I4203" s="13" t="str">
        <f>IF($C4203="","",VLOOKUP($C4203,Baux!$A:$K,7,FALSE))</f>
        <v/>
      </c>
      <c r="J4203" s="13" t="str">
        <f>IF($C4203="","",$H4203+$I4203)</f>
        <v/>
      </c>
      <c r="K4203" s="13" t="str">
        <f>IF($C4203="","",SUMIFS(Banque_Transactions!$E:$E,Banque_Transactions!$G:$G,$C4203&amp;"-"&amp;$B4203))</f>
        <v/>
      </c>
      <c r="L4203" s="13" t="str">
        <f>IF($C4203="","",$J4203-$K4203)</f>
        <v/>
      </c>
      <c r="M4203" t="str">
        <f>IF($C4203="","",IF($L4203&lt;=0,"Payé",IF($K4203=0,"Impayé","Partiel")))</f>
        <v/>
      </c>
    </row>
    <row r="4204" spans="1:13" ht="15">
      <c r="A4204" s="17"/>
      <c r="B4204" t="str">
        <f>IF($A4204="","",YEAR($A4204)*100+MONTH($A4204))</f>
        <v/>
      </c>
      <c r="D4204" t="str">
        <f>IF($C4204="","",VLOOKUP($C4204,Baux!$A:$K,2,FALSE))</f>
        <v/>
      </c>
      <c r="E4204" t="str">
        <f>IF($C4204="","",VLOOKUP(VLOOKUP($C4204,Baux!$A:$K,3,FALSE),Locataires!$A:$I,2,FALSE))</f>
        <v/>
      </c>
      <c r="F4204" t="str">
        <f>IF($C4204="","",VLOOKUP($C4204,Baux!$A:$K,8,FALSE))</f>
        <v/>
      </c>
      <c r="G4204" s="12" t="str">
        <f>IF(OR($A4204="",$F4204=""),"",DATE(YEAR($A4204),MONTH($A4204),$F4204))</f>
        <v/>
      </c>
      <c r="H4204" s="13" t="str">
        <f>IF($C4204="","",VLOOKUP($C4204,Baux!$A:$K,6,FALSE))</f>
        <v/>
      </c>
      <c r="I4204" s="13" t="str">
        <f>IF($C4204="","",VLOOKUP($C4204,Baux!$A:$K,7,FALSE))</f>
        <v/>
      </c>
      <c r="J4204" s="13" t="str">
        <f>IF($C4204="","",$H4204+$I4204)</f>
        <v/>
      </c>
      <c r="K4204" s="13" t="str">
        <f>IF($C4204="","",SUMIFS(Banque_Transactions!$E:$E,Banque_Transactions!$G:$G,$C4204&amp;"-"&amp;$B4204))</f>
        <v/>
      </c>
      <c r="L4204" s="13" t="str">
        <f>IF($C4204="","",$J4204-$K4204)</f>
        <v/>
      </c>
      <c r="M4204" t="str">
        <f>IF($C4204="","",IF($L4204&lt;=0,"Payé",IF($K4204=0,"Impayé","Partiel")))</f>
        <v/>
      </c>
    </row>
    <row r="4205" spans="1:13" ht="15">
      <c r="A4205" s="17"/>
      <c r="B4205" t="str">
        <f>IF($A4205="","",YEAR($A4205)*100+MONTH($A4205))</f>
        <v/>
      </c>
      <c r="D4205" t="str">
        <f>IF($C4205="","",VLOOKUP($C4205,Baux!$A:$K,2,FALSE))</f>
        <v/>
      </c>
      <c r="E4205" t="str">
        <f>IF($C4205="","",VLOOKUP(VLOOKUP($C4205,Baux!$A:$K,3,FALSE),Locataires!$A:$I,2,FALSE))</f>
        <v/>
      </c>
      <c r="F4205" t="str">
        <f>IF($C4205="","",VLOOKUP($C4205,Baux!$A:$K,8,FALSE))</f>
        <v/>
      </c>
      <c r="G4205" s="12" t="str">
        <f>IF(OR($A4205="",$F4205=""),"",DATE(YEAR($A4205),MONTH($A4205),$F4205))</f>
        <v/>
      </c>
      <c r="H4205" s="13" t="str">
        <f>IF($C4205="","",VLOOKUP($C4205,Baux!$A:$K,6,FALSE))</f>
        <v/>
      </c>
      <c r="I4205" s="13" t="str">
        <f>IF($C4205="","",VLOOKUP($C4205,Baux!$A:$K,7,FALSE))</f>
        <v/>
      </c>
      <c r="J4205" s="13" t="str">
        <f>IF($C4205="","",$H4205+$I4205)</f>
        <v/>
      </c>
      <c r="K4205" s="13" t="str">
        <f>IF($C4205="","",SUMIFS(Banque_Transactions!$E:$E,Banque_Transactions!$G:$G,$C4205&amp;"-"&amp;$B4205))</f>
        <v/>
      </c>
      <c r="L4205" s="13" t="str">
        <f>IF($C4205="","",$J4205-$K4205)</f>
        <v/>
      </c>
      <c r="M4205" t="str">
        <f>IF($C4205="","",IF($L4205&lt;=0,"Payé",IF($K4205=0,"Impayé","Partiel")))</f>
        <v/>
      </c>
    </row>
    <row r="4206" spans="1:13" ht="15">
      <c r="A4206" s="17"/>
      <c r="B4206" t="str">
        <f>IF($A4206="","",YEAR($A4206)*100+MONTH($A4206))</f>
        <v/>
      </c>
      <c r="D4206" t="str">
        <f>IF($C4206="","",VLOOKUP($C4206,Baux!$A:$K,2,FALSE))</f>
        <v/>
      </c>
      <c r="E4206" t="str">
        <f>IF($C4206="","",VLOOKUP(VLOOKUP($C4206,Baux!$A:$K,3,FALSE),Locataires!$A:$I,2,FALSE))</f>
        <v/>
      </c>
      <c r="F4206" t="str">
        <f>IF($C4206="","",VLOOKUP($C4206,Baux!$A:$K,8,FALSE))</f>
        <v/>
      </c>
      <c r="G4206" s="12" t="str">
        <f>IF(OR($A4206="",$F4206=""),"",DATE(YEAR($A4206),MONTH($A4206),$F4206))</f>
        <v/>
      </c>
      <c r="H4206" s="13" t="str">
        <f>IF($C4206="","",VLOOKUP($C4206,Baux!$A:$K,6,FALSE))</f>
        <v/>
      </c>
      <c r="I4206" s="13" t="str">
        <f>IF($C4206="","",VLOOKUP($C4206,Baux!$A:$K,7,FALSE))</f>
        <v/>
      </c>
      <c r="J4206" s="13" t="str">
        <f>IF($C4206="","",$H4206+$I4206)</f>
        <v/>
      </c>
      <c r="K4206" s="13" t="str">
        <f>IF($C4206="","",SUMIFS(Banque_Transactions!$E:$E,Banque_Transactions!$G:$G,$C4206&amp;"-"&amp;$B4206))</f>
        <v/>
      </c>
      <c r="L4206" s="13" t="str">
        <f>IF($C4206="","",$J4206-$K4206)</f>
        <v/>
      </c>
      <c r="M4206" t="str">
        <f>IF($C4206="","",IF($L4206&lt;=0,"Payé",IF($K4206=0,"Impayé","Partiel")))</f>
        <v/>
      </c>
    </row>
    <row r="4207" spans="1:13" ht="15">
      <c r="A4207" s="17"/>
      <c r="B4207" t="str">
        <f>IF($A4207="","",YEAR($A4207)*100+MONTH($A4207))</f>
        <v/>
      </c>
      <c r="D4207" t="str">
        <f>IF($C4207="","",VLOOKUP($C4207,Baux!$A:$K,2,FALSE))</f>
        <v/>
      </c>
      <c r="E4207" t="str">
        <f>IF($C4207="","",VLOOKUP(VLOOKUP($C4207,Baux!$A:$K,3,FALSE),Locataires!$A:$I,2,FALSE))</f>
        <v/>
      </c>
      <c r="F4207" t="str">
        <f>IF($C4207="","",VLOOKUP($C4207,Baux!$A:$K,8,FALSE))</f>
        <v/>
      </c>
      <c r="G4207" s="12" t="str">
        <f>IF(OR($A4207="",$F4207=""),"",DATE(YEAR($A4207),MONTH($A4207),$F4207))</f>
        <v/>
      </c>
      <c r="H4207" s="13" t="str">
        <f>IF($C4207="","",VLOOKUP($C4207,Baux!$A:$K,6,FALSE))</f>
        <v/>
      </c>
      <c r="I4207" s="13" t="str">
        <f>IF($C4207="","",VLOOKUP($C4207,Baux!$A:$K,7,FALSE))</f>
        <v/>
      </c>
      <c r="J4207" s="13" t="str">
        <f>IF($C4207="","",$H4207+$I4207)</f>
        <v/>
      </c>
      <c r="K4207" s="13" t="str">
        <f>IF($C4207="","",SUMIFS(Banque_Transactions!$E:$E,Banque_Transactions!$G:$G,$C4207&amp;"-"&amp;$B4207))</f>
        <v/>
      </c>
      <c r="L4207" s="13" t="str">
        <f>IF($C4207="","",$J4207-$K4207)</f>
        <v/>
      </c>
      <c r="M4207" t="str">
        <f>IF($C4207="","",IF($L4207&lt;=0,"Payé",IF($K4207=0,"Impayé","Partiel")))</f>
        <v/>
      </c>
    </row>
    <row r="4208" spans="1:13" ht="15">
      <c r="A4208" s="17"/>
      <c r="B4208" t="str">
        <f>IF($A4208="","",YEAR($A4208)*100+MONTH($A4208))</f>
        <v/>
      </c>
      <c r="D4208" t="str">
        <f>IF($C4208="","",VLOOKUP($C4208,Baux!$A:$K,2,FALSE))</f>
        <v/>
      </c>
      <c r="E4208" t="str">
        <f>IF($C4208="","",VLOOKUP(VLOOKUP($C4208,Baux!$A:$K,3,FALSE),Locataires!$A:$I,2,FALSE))</f>
        <v/>
      </c>
      <c r="F4208" t="str">
        <f>IF($C4208="","",VLOOKUP($C4208,Baux!$A:$K,8,FALSE))</f>
        <v/>
      </c>
      <c r="G4208" s="12" t="str">
        <f>IF(OR($A4208="",$F4208=""),"",DATE(YEAR($A4208),MONTH($A4208),$F4208))</f>
        <v/>
      </c>
      <c r="H4208" s="13" t="str">
        <f>IF($C4208="","",VLOOKUP($C4208,Baux!$A:$K,6,FALSE))</f>
        <v/>
      </c>
      <c r="I4208" s="13" t="str">
        <f>IF($C4208="","",VLOOKUP($C4208,Baux!$A:$K,7,FALSE))</f>
        <v/>
      </c>
      <c r="J4208" s="13" t="str">
        <f>IF($C4208="","",$H4208+$I4208)</f>
        <v/>
      </c>
      <c r="K4208" s="13" t="str">
        <f>IF($C4208="","",SUMIFS(Banque_Transactions!$E:$E,Banque_Transactions!$G:$G,$C4208&amp;"-"&amp;$B4208))</f>
        <v/>
      </c>
      <c r="L4208" s="13" t="str">
        <f>IF($C4208="","",$J4208-$K4208)</f>
        <v/>
      </c>
      <c r="M4208" t="str">
        <f>IF($C4208="","",IF($L4208&lt;=0,"Payé",IF($K4208=0,"Impayé","Partiel")))</f>
        <v/>
      </c>
    </row>
    <row r="4209" spans="1:13" ht="15">
      <c r="A4209" s="17"/>
      <c r="B4209" t="str">
        <f>IF($A4209="","",YEAR($A4209)*100+MONTH($A4209))</f>
        <v/>
      </c>
      <c r="D4209" t="str">
        <f>IF($C4209="","",VLOOKUP($C4209,Baux!$A:$K,2,FALSE))</f>
        <v/>
      </c>
      <c r="E4209" t="str">
        <f>IF($C4209="","",VLOOKUP(VLOOKUP($C4209,Baux!$A:$K,3,FALSE),Locataires!$A:$I,2,FALSE))</f>
        <v/>
      </c>
      <c r="F4209" t="str">
        <f>IF($C4209="","",VLOOKUP($C4209,Baux!$A:$K,8,FALSE))</f>
        <v/>
      </c>
      <c r="G4209" s="12" t="str">
        <f>IF(OR($A4209="",$F4209=""),"",DATE(YEAR($A4209),MONTH($A4209),$F4209))</f>
        <v/>
      </c>
      <c r="H4209" s="13" t="str">
        <f>IF($C4209="","",VLOOKUP($C4209,Baux!$A:$K,6,FALSE))</f>
        <v/>
      </c>
      <c r="I4209" s="13" t="str">
        <f>IF($C4209="","",VLOOKUP($C4209,Baux!$A:$K,7,FALSE))</f>
        <v/>
      </c>
      <c r="J4209" s="13" t="str">
        <f>IF($C4209="","",$H4209+$I4209)</f>
        <v/>
      </c>
      <c r="K4209" s="13" t="str">
        <f>IF($C4209="","",SUMIFS(Banque_Transactions!$E:$E,Banque_Transactions!$G:$G,$C4209&amp;"-"&amp;$B4209))</f>
        <v/>
      </c>
      <c r="L4209" s="13" t="str">
        <f>IF($C4209="","",$J4209-$K4209)</f>
        <v/>
      </c>
      <c r="M4209" t="str">
        <f>IF($C4209="","",IF($L4209&lt;=0,"Payé",IF($K4209=0,"Impayé","Partiel")))</f>
        <v/>
      </c>
    </row>
    <row r="4210" spans="1:13" ht="15">
      <c r="A4210" s="17"/>
      <c r="B4210" t="str">
        <f>IF($A4210="","",YEAR($A4210)*100+MONTH($A4210))</f>
        <v/>
      </c>
      <c r="D4210" t="str">
        <f>IF($C4210="","",VLOOKUP($C4210,Baux!$A:$K,2,FALSE))</f>
        <v/>
      </c>
      <c r="E4210" t="str">
        <f>IF($C4210="","",VLOOKUP(VLOOKUP($C4210,Baux!$A:$K,3,FALSE),Locataires!$A:$I,2,FALSE))</f>
        <v/>
      </c>
      <c r="F4210" t="str">
        <f>IF($C4210="","",VLOOKUP($C4210,Baux!$A:$K,8,FALSE))</f>
        <v/>
      </c>
      <c r="G4210" s="12" t="str">
        <f>IF(OR($A4210="",$F4210=""),"",DATE(YEAR($A4210),MONTH($A4210),$F4210))</f>
        <v/>
      </c>
      <c r="H4210" s="13" t="str">
        <f>IF($C4210="","",VLOOKUP($C4210,Baux!$A:$K,6,FALSE))</f>
        <v/>
      </c>
      <c r="I4210" s="13" t="str">
        <f>IF($C4210="","",VLOOKUP($C4210,Baux!$A:$K,7,FALSE))</f>
        <v/>
      </c>
      <c r="J4210" s="13" t="str">
        <f>IF($C4210="","",$H4210+$I4210)</f>
        <v/>
      </c>
      <c r="K4210" s="13" t="str">
        <f>IF($C4210="","",SUMIFS(Banque_Transactions!$E:$E,Banque_Transactions!$G:$G,$C4210&amp;"-"&amp;$B4210))</f>
        <v/>
      </c>
      <c r="L4210" s="13" t="str">
        <f>IF($C4210="","",$J4210-$K4210)</f>
        <v/>
      </c>
      <c r="M4210" t="str">
        <f>IF($C4210="","",IF($L4210&lt;=0,"Payé",IF($K4210=0,"Impayé","Partiel")))</f>
        <v/>
      </c>
    </row>
    <row r="4211" spans="1:13" ht="15">
      <c r="A4211" s="17"/>
      <c r="B4211" t="str">
        <f>IF($A4211="","",YEAR($A4211)*100+MONTH($A4211))</f>
        <v/>
      </c>
      <c r="D4211" t="str">
        <f>IF($C4211="","",VLOOKUP($C4211,Baux!$A:$K,2,FALSE))</f>
        <v/>
      </c>
      <c r="E4211" t="str">
        <f>IF($C4211="","",VLOOKUP(VLOOKUP($C4211,Baux!$A:$K,3,FALSE),Locataires!$A:$I,2,FALSE))</f>
        <v/>
      </c>
      <c r="F4211" t="str">
        <f>IF($C4211="","",VLOOKUP($C4211,Baux!$A:$K,8,FALSE))</f>
        <v/>
      </c>
      <c r="G4211" s="12" t="str">
        <f>IF(OR($A4211="",$F4211=""),"",DATE(YEAR($A4211),MONTH($A4211),$F4211))</f>
        <v/>
      </c>
      <c r="H4211" s="13" t="str">
        <f>IF($C4211="","",VLOOKUP($C4211,Baux!$A:$K,6,FALSE))</f>
        <v/>
      </c>
      <c r="I4211" s="13" t="str">
        <f>IF($C4211="","",VLOOKUP($C4211,Baux!$A:$K,7,FALSE))</f>
        <v/>
      </c>
      <c r="J4211" s="13" t="str">
        <f>IF($C4211="","",$H4211+$I4211)</f>
        <v/>
      </c>
      <c r="K4211" s="13" t="str">
        <f>IF($C4211="","",SUMIFS(Banque_Transactions!$E:$E,Banque_Transactions!$G:$G,$C4211&amp;"-"&amp;$B4211))</f>
        <v/>
      </c>
      <c r="L4211" s="13" t="str">
        <f>IF($C4211="","",$J4211-$K4211)</f>
        <v/>
      </c>
      <c r="M4211" t="str">
        <f>IF($C4211="","",IF($L4211&lt;=0,"Payé",IF($K4211=0,"Impayé","Partiel")))</f>
        <v/>
      </c>
    </row>
    <row r="4212" spans="1:13" ht="15">
      <c r="A4212" s="17"/>
      <c r="B4212" t="str">
        <f>IF($A4212="","",YEAR($A4212)*100+MONTH($A4212))</f>
        <v/>
      </c>
      <c r="D4212" t="str">
        <f>IF($C4212="","",VLOOKUP($C4212,Baux!$A:$K,2,FALSE))</f>
        <v/>
      </c>
      <c r="E4212" t="str">
        <f>IF($C4212="","",VLOOKUP(VLOOKUP($C4212,Baux!$A:$K,3,FALSE),Locataires!$A:$I,2,FALSE))</f>
        <v/>
      </c>
      <c r="F4212" t="str">
        <f>IF($C4212="","",VLOOKUP($C4212,Baux!$A:$K,8,FALSE))</f>
        <v/>
      </c>
      <c r="G4212" s="12" t="str">
        <f>IF(OR($A4212="",$F4212=""),"",DATE(YEAR($A4212),MONTH($A4212),$F4212))</f>
        <v/>
      </c>
      <c r="H4212" s="13" t="str">
        <f>IF($C4212="","",VLOOKUP($C4212,Baux!$A:$K,6,FALSE))</f>
        <v/>
      </c>
      <c r="I4212" s="13" t="str">
        <f>IF($C4212="","",VLOOKUP($C4212,Baux!$A:$K,7,FALSE))</f>
        <v/>
      </c>
      <c r="J4212" s="13" t="str">
        <f>IF($C4212="","",$H4212+$I4212)</f>
        <v/>
      </c>
      <c r="K4212" s="13" t="str">
        <f>IF($C4212="","",SUMIFS(Banque_Transactions!$E:$E,Banque_Transactions!$G:$G,$C4212&amp;"-"&amp;$B4212))</f>
        <v/>
      </c>
      <c r="L4212" s="13" t="str">
        <f>IF($C4212="","",$J4212-$K4212)</f>
        <v/>
      </c>
      <c r="M4212" t="str">
        <f>IF($C4212="","",IF($L4212&lt;=0,"Payé",IF($K4212=0,"Impayé","Partiel")))</f>
        <v/>
      </c>
    </row>
    <row r="4213" spans="1:13" ht="15">
      <c r="A4213" s="17"/>
      <c r="B4213" t="str">
        <f>IF($A4213="","",YEAR($A4213)*100+MONTH($A4213))</f>
        <v/>
      </c>
      <c r="D4213" t="str">
        <f>IF($C4213="","",VLOOKUP($C4213,Baux!$A:$K,2,FALSE))</f>
        <v/>
      </c>
      <c r="E4213" t="str">
        <f>IF($C4213="","",VLOOKUP(VLOOKUP($C4213,Baux!$A:$K,3,FALSE),Locataires!$A:$I,2,FALSE))</f>
        <v/>
      </c>
      <c r="F4213" t="str">
        <f>IF($C4213="","",VLOOKUP($C4213,Baux!$A:$K,8,FALSE))</f>
        <v/>
      </c>
      <c r="G4213" s="12" t="str">
        <f>IF(OR($A4213="",$F4213=""),"",DATE(YEAR($A4213),MONTH($A4213),$F4213))</f>
        <v/>
      </c>
      <c r="H4213" s="13" t="str">
        <f>IF($C4213="","",VLOOKUP($C4213,Baux!$A:$K,6,FALSE))</f>
        <v/>
      </c>
      <c r="I4213" s="13" t="str">
        <f>IF($C4213="","",VLOOKUP($C4213,Baux!$A:$K,7,FALSE))</f>
        <v/>
      </c>
      <c r="J4213" s="13" t="str">
        <f>IF($C4213="","",$H4213+$I4213)</f>
        <v/>
      </c>
      <c r="K4213" s="13" t="str">
        <f>IF($C4213="","",SUMIFS(Banque_Transactions!$E:$E,Banque_Transactions!$G:$G,$C4213&amp;"-"&amp;$B4213))</f>
        <v/>
      </c>
      <c r="L4213" s="13" t="str">
        <f>IF($C4213="","",$J4213-$K4213)</f>
        <v/>
      </c>
      <c r="M4213" t="str">
        <f>IF($C4213="","",IF($L4213&lt;=0,"Payé",IF($K4213=0,"Impayé","Partiel")))</f>
        <v/>
      </c>
    </row>
    <row r="4214" spans="1:13" ht="15">
      <c r="A4214" s="17"/>
      <c r="B4214" t="str">
        <f>IF($A4214="","",YEAR($A4214)*100+MONTH($A4214))</f>
        <v/>
      </c>
      <c r="D4214" t="str">
        <f>IF($C4214="","",VLOOKUP($C4214,Baux!$A:$K,2,FALSE))</f>
        <v/>
      </c>
      <c r="E4214" t="str">
        <f>IF($C4214="","",VLOOKUP(VLOOKUP($C4214,Baux!$A:$K,3,FALSE),Locataires!$A:$I,2,FALSE))</f>
        <v/>
      </c>
      <c r="F4214" t="str">
        <f>IF($C4214="","",VLOOKUP($C4214,Baux!$A:$K,8,FALSE))</f>
        <v/>
      </c>
      <c r="G4214" s="12" t="str">
        <f>IF(OR($A4214="",$F4214=""),"",DATE(YEAR($A4214),MONTH($A4214),$F4214))</f>
        <v/>
      </c>
      <c r="H4214" s="13" t="str">
        <f>IF($C4214="","",VLOOKUP($C4214,Baux!$A:$K,6,FALSE))</f>
        <v/>
      </c>
      <c r="I4214" s="13" t="str">
        <f>IF($C4214="","",VLOOKUP($C4214,Baux!$A:$K,7,FALSE))</f>
        <v/>
      </c>
      <c r="J4214" s="13" t="str">
        <f>IF($C4214="","",$H4214+$I4214)</f>
        <v/>
      </c>
      <c r="K4214" s="13" t="str">
        <f>IF($C4214="","",SUMIFS(Banque_Transactions!$E:$E,Banque_Transactions!$G:$G,$C4214&amp;"-"&amp;$B4214))</f>
        <v/>
      </c>
      <c r="L4214" s="13" t="str">
        <f>IF($C4214="","",$J4214-$K4214)</f>
        <v/>
      </c>
      <c r="M4214" t="str">
        <f>IF($C4214="","",IF($L4214&lt;=0,"Payé",IF($K4214=0,"Impayé","Partiel")))</f>
        <v/>
      </c>
    </row>
    <row r="4215" spans="1:13" ht="15">
      <c r="A4215" s="17"/>
      <c r="B4215" t="str">
        <f>IF($A4215="","",YEAR($A4215)*100+MONTH($A4215))</f>
        <v/>
      </c>
      <c r="D4215" t="str">
        <f>IF($C4215="","",VLOOKUP($C4215,Baux!$A:$K,2,FALSE))</f>
        <v/>
      </c>
      <c r="E4215" t="str">
        <f>IF($C4215="","",VLOOKUP(VLOOKUP($C4215,Baux!$A:$K,3,FALSE),Locataires!$A:$I,2,FALSE))</f>
        <v/>
      </c>
      <c r="F4215" t="str">
        <f>IF($C4215="","",VLOOKUP($C4215,Baux!$A:$K,8,FALSE))</f>
        <v/>
      </c>
      <c r="G4215" s="12" t="str">
        <f>IF(OR($A4215="",$F4215=""),"",DATE(YEAR($A4215),MONTH($A4215),$F4215))</f>
        <v/>
      </c>
      <c r="H4215" s="13" t="str">
        <f>IF($C4215="","",VLOOKUP($C4215,Baux!$A:$K,6,FALSE))</f>
        <v/>
      </c>
      <c r="I4215" s="13" t="str">
        <f>IF($C4215="","",VLOOKUP($C4215,Baux!$A:$K,7,FALSE))</f>
        <v/>
      </c>
      <c r="J4215" s="13" t="str">
        <f>IF($C4215="","",$H4215+$I4215)</f>
        <v/>
      </c>
      <c r="K4215" s="13" t="str">
        <f>IF($C4215="","",SUMIFS(Banque_Transactions!$E:$E,Banque_Transactions!$G:$G,$C4215&amp;"-"&amp;$B4215))</f>
        <v/>
      </c>
      <c r="L4215" s="13" t="str">
        <f>IF($C4215="","",$J4215-$K4215)</f>
        <v/>
      </c>
      <c r="M4215" t="str">
        <f>IF($C4215="","",IF($L4215&lt;=0,"Payé",IF($K4215=0,"Impayé","Partiel")))</f>
        <v/>
      </c>
    </row>
    <row r="4216" spans="1:13" ht="15">
      <c r="A4216" s="17"/>
      <c r="B4216" t="str">
        <f>IF($A4216="","",YEAR($A4216)*100+MONTH($A4216))</f>
        <v/>
      </c>
      <c r="D4216" t="str">
        <f>IF($C4216="","",VLOOKUP($C4216,Baux!$A:$K,2,FALSE))</f>
        <v/>
      </c>
      <c r="E4216" t="str">
        <f>IF($C4216="","",VLOOKUP(VLOOKUP($C4216,Baux!$A:$K,3,FALSE),Locataires!$A:$I,2,FALSE))</f>
        <v/>
      </c>
      <c r="F4216" t="str">
        <f>IF($C4216="","",VLOOKUP($C4216,Baux!$A:$K,8,FALSE))</f>
        <v/>
      </c>
      <c r="G4216" s="12" t="str">
        <f>IF(OR($A4216="",$F4216=""),"",DATE(YEAR($A4216),MONTH($A4216),$F4216))</f>
        <v/>
      </c>
      <c r="H4216" s="13" t="str">
        <f>IF($C4216="","",VLOOKUP($C4216,Baux!$A:$K,6,FALSE))</f>
        <v/>
      </c>
      <c r="I4216" s="13" t="str">
        <f>IF($C4216="","",VLOOKUP($C4216,Baux!$A:$K,7,FALSE))</f>
        <v/>
      </c>
      <c r="J4216" s="13" t="str">
        <f>IF($C4216="","",$H4216+$I4216)</f>
        <v/>
      </c>
      <c r="K4216" s="13" t="str">
        <f>IF($C4216="","",SUMIFS(Banque_Transactions!$E:$E,Banque_Transactions!$G:$G,$C4216&amp;"-"&amp;$B4216))</f>
        <v/>
      </c>
      <c r="L4216" s="13" t="str">
        <f>IF($C4216="","",$J4216-$K4216)</f>
        <v/>
      </c>
      <c r="M4216" t="str">
        <f>IF($C4216="","",IF($L4216&lt;=0,"Payé",IF($K4216=0,"Impayé","Partiel")))</f>
        <v/>
      </c>
    </row>
    <row r="4217" spans="1:13" ht="15">
      <c r="A4217" s="17"/>
      <c r="B4217" t="str">
        <f>IF($A4217="","",YEAR($A4217)*100+MONTH($A4217))</f>
        <v/>
      </c>
      <c r="D4217" t="str">
        <f>IF($C4217="","",VLOOKUP($C4217,Baux!$A:$K,2,FALSE))</f>
        <v/>
      </c>
      <c r="E4217" t="str">
        <f>IF($C4217="","",VLOOKUP(VLOOKUP($C4217,Baux!$A:$K,3,FALSE),Locataires!$A:$I,2,FALSE))</f>
        <v/>
      </c>
      <c r="F4217" t="str">
        <f>IF($C4217="","",VLOOKUP($C4217,Baux!$A:$K,8,FALSE))</f>
        <v/>
      </c>
      <c r="G4217" s="12" t="str">
        <f>IF(OR($A4217="",$F4217=""),"",DATE(YEAR($A4217),MONTH($A4217),$F4217))</f>
        <v/>
      </c>
      <c r="H4217" s="13" t="str">
        <f>IF($C4217="","",VLOOKUP($C4217,Baux!$A:$K,6,FALSE))</f>
        <v/>
      </c>
      <c r="I4217" s="13" t="str">
        <f>IF($C4217="","",VLOOKUP($C4217,Baux!$A:$K,7,FALSE))</f>
        <v/>
      </c>
      <c r="J4217" s="13" t="str">
        <f>IF($C4217="","",$H4217+$I4217)</f>
        <v/>
      </c>
      <c r="K4217" s="13" t="str">
        <f>IF($C4217="","",SUMIFS(Banque_Transactions!$E:$E,Banque_Transactions!$G:$G,$C4217&amp;"-"&amp;$B4217))</f>
        <v/>
      </c>
      <c r="L4217" s="13" t="str">
        <f>IF($C4217="","",$J4217-$K4217)</f>
        <v/>
      </c>
      <c r="M4217" t="str">
        <f>IF($C4217="","",IF($L4217&lt;=0,"Payé",IF($K4217=0,"Impayé","Partiel")))</f>
        <v/>
      </c>
    </row>
    <row r="4218" spans="1:13" ht="15">
      <c r="A4218" s="17"/>
      <c r="B4218" t="str">
        <f>IF($A4218="","",YEAR($A4218)*100+MONTH($A4218))</f>
        <v/>
      </c>
      <c r="D4218" t="str">
        <f>IF($C4218="","",VLOOKUP($C4218,Baux!$A:$K,2,FALSE))</f>
        <v/>
      </c>
      <c r="E4218" t="str">
        <f>IF($C4218="","",VLOOKUP(VLOOKUP($C4218,Baux!$A:$K,3,FALSE),Locataires!$A:$I,2,FALSE))</f>
        <v/>
      </c>
      <c r="F4218" t="str">
        <f>IF($C4218="","",VLOOKUP($C4218,Baux!$A:$K,8,FALSE))</f>
        <v/>
      </c>
      <c r="G4218" s="12" t="str">
        <f>IF(OR($A4218="",$F4218=""),"",DATE(YEAR($A4218),MONTH($A4218),$F4218))</f>
        <v/>
      </c>
      <c r="H4218" s="13" t="str">
        <f>IF($C4218="","",VLOOKUP($C4218,Baux!$A:$K,6,FALSE))</f>
        <v/>
      </c>
      <c r="I4218" s="13" t="str">
        <f>IF($C4218="","",VLOOKUP($C4218,Baux!$A:$K,7,FALSE))</f>
        <v/>
      </c>
      <c r="J4218" s="13" t="str">
        <f>IF($C4218="","",$H4218+$I4218)</f>
        <v/>
      </c>
      <c r="K4218" s="13" t="str">
        <f>IF($C4218="","",SUMIFS(Banque_Transactions!$E:$E,Banque_Transactions!$G:$G,$C4218&amp;"-"&amp;$B4218))</f>
        <v/>
      </c>
      <c r="L4218" s="13" t="str">
        <f>IF($C4218="","",$J4218-$K4218)</f>
        <v/>
      </c>
      <c r="M4218" t="str">
        <f>IF($C4218="","",IF($L4218&lt;=0,"Payé",IF($K4218=0,"Impayé","Partiel")))</f>
        <v/>
      </c>
    </row>
    <row r="4219" spans="1:13" ht="15">
      <c r="A4219" s="17"/>
      <c r="B4219" t="str">
        <f>IF($A4219="","",YEAR($A4219)*100+MONTH($A4219))</f>
        <v/>
      </c>
      <c r="D4219" t="str">
        <f>IF($C4219="","",VLOOKUP($C4219,Baux!$A:$K,2,FALSE))</f>
        <v/>
      </c>
      <c r="E4219" t="str">
        <f>IF($C4219="","",VLOOKUP(VLOOKUP($C4219,Baux!$A:$K,3,FALSE),Locataires!$A:$I,2,FALSE))</f>
        <v/>
      </c>
      <c r="F4219" t="str">
        <f>IF($C4219="","",VLOOKUP($C4219,Baux!$A:$K,8,FALSE))</f>
        <v/>
      </c>
      <c r="G4219" s="12" t="str">
        <f>IF(OR($A4219="",$F4219=""),"",DATE(YEAR($A4219),MONTH($A4219),$F4219))</f>
        <v/>
      </c>
      <c r="H4219" s="13" t="str">
        <f>IF($C4219="","",VLOOKUP($C4219,Baux!$A:$K,6,FALSE))</f>
        <v/>
      </c>
      <c r="I4219" s="13" t="str">
        <f>IF($C4219="","",VLOOKUP($C4219,Baux!$A:$K,7,FALSE))</f>
        <v/>
      </c>
      <c r="J4219" s="13" t="str">
        <f>IF($C4219="","",$H4219+$I4219)</f>
        <v/>
      </c>
      <c r="K4219" s="13" t="str">
        <f>IF($C4219="","",SUMIFS(Banque_Transactions!$E:$E,Banque_Transactions!$G:$G,$C4219&amp;"-"&amp;$B4219))</f>
        <v/>
      </c>
      <c r="L4219" s="13" t="str">
        <f>IF($C4219="","",$J4219-$K4219)</f>
        <v/>
      </c>
      <c r="M4219" t="str">
        <f>IF($C4219="","",IF($L4219&lt;=0,"Payé",IF($K4219=0,"Impayé","Partiel")))</f>
        <v/>
      </c>
    </row>
    <row r="4220" spans="1:13" ht="15">
      <c r="A4220" s="17"/>
      <c r="B4220" t="str">
        <f>IF($A4220="","",YEAR($A4220)*100+MONTH($A4220))</f>
        <v/>
      </c>
      <c r="D4220" t="str">
        <f>IF($C4220="","",VLOOKUP($C4220,Baux!$A:$K,2,FALSE))</f>
        <v/>
      </c>
      <c r="E4220" t="str">
        <f>IF($C4220="","",VLOOKUP(VLOOKUP($C4220,Baux!$A:$K,3,FALSE),Locataires!$A:$I,2,FALSE))</f>
        <v/>
      </c>
      <c r="F4220" t="str">
        <f>IF($C4220="","",VLOOKUP($C4220,Baux!$A:$K,8,FALSE))</f>
        <v/>
      </c>
      <c r="G4220" s="12" t="str">
        <f>IF(OR($A4220="",$F4220=""),"",DATE(YEAR($A4220),MONTH($A4220),$F4220))</f>
        <v/>
      </c>
      <c r="H4220" s="13" t="str">
        <f>IF($C4220="","",VLOOKUP($C4220,Baux!$A:$K,6,FALSE))</f>
        <v/>
      </c>
      <c r="I4220" s="13" t="str">
        <f>IF($C4220="","",VLOOKUP($C4220,Baux!$A:$K,7,FALSE))</f>
        <v/>
      </c>
      <c r="J4220" s="13" t="str">
        <f>IF($C4220="","",$H4220+$I4220)</f>
        <v/>
      </c>
      <c r="K4220" s="13" t="str">
        <f>IF($C4220="","",SUMIFS(Banque_Transactions!$E:$E,Banque_Transactions!$G:$G,$C4220&amp;"-"&amp;$B4220))</f>
        <v/>
      </c>
      <c r="L4220" s="13" t="str">
        <f>IF($C4220="","",$J4220-$K4220)</f>
        <v/>
      </c>
      <c r="M4220" t="str">
        <f>IF($C4220="","",IF($L4220&lt;=0,"Payé",IF($K4220=0,"Impayé","Partiel")))</f>
        <v/>
      </c>
    </row>
    <row r="4221" spans="1:13" ht="15">
      <c r="A4221" s="17"/>
      <c r="B4221" t="str">
        <f>IF($A4221="","",YEAR($A4221)*100+MONTH($A4221))</f>
        <v/>
      </c>
      <c r="D4221" t="str">
        <f>IF($C4221="","",VLOOKUP($C4221,Baux!$A:$K,2,FALSE))</f>
        <v/>
      </c>
      <c r="E4221" t="str">
        <f>IF($C4221="","",VLOOKUP(VLOOKUP($C4221,Baux!$A:$K,3,FALSE),Locataires!$A:$I,2,FALSE))</f>
        <v/>
      </c>
      <c r="F4221" t="str">
        <f>IF($C4221="","",VLOOKUP($C4221,Baux!$A:$K,8,FALSE))</f>
        <v/>
      </c>
      <c r="G4221" s="12" t="str">
        <f>IF(OR($A4221="",$F4221=""),"",DATE(YEAR($A4221),MONTH($A4221),$F4221))</f>
        <v/>
      </c>
      <c r="H4221" s="13" t="str">
        <f>IF($C4221="","",VLOOKUP($C4221,Baux!$A:$K,6,FALSE))</f>
        <v/>
      </c>
      <c r="I4221" s="13" t="str">
        <f>IF($C4221="","",VLOOKUP($C4221,Baux!$A:$K,7,FALSE))</f>
        <v/>
      </c>
      <c r="J4221" s="13" t="str">
        <f>IF($C4221="","",$H4221+$I4221)</f>
        <v/>
      </c>
      <c r="K4221" s="13" t="str">
        <f>IF($C4221="","",SUMIFS(Banque_Transactions!$E:$E,Banque_Transactions!$G:$G,$C4221&amp;"-"&amp;$B4221))</f>
        <v/>
      </c>
      <c r="L4221" s="13" t="str">
        <f>IF($C4221="","",$J4221-$K4221)</f>
        <v/>
      </c>
      <c r="M4221" t="str">
        <f>IF($C4221="","",IF($L4221&lt;=0,"Payé",IF($K4221=0,"Impayé","Partiel")))</f>
        <v/>
      </c>
    </row>
    <row r="4222" spans="1:13" ht="15">
      <c r="A4222" s="17"/>
      <c r="B4222" t="str">
        <f>IF($A4222="","",YEAR($A4222)*100+MONTH($A4222))</f>
        <v/>
      </c>
      <c r="D4222" t="str">
        <f>IF($C4222="","",VLOOKUP($C4222,Baux!$A:$K,2,FALSE))</f>
        <v/>
      </c>
      <c r="E4222" t="str">
        <f>IF($C4222="","",VLOOKUP(VLOOKUP($C4222,Baux!$A:$K,3,FALSE),Locataires!$A:$I,2,FALSE))</f>
        <v/>
      </c>
      <c r="F4222" t="str">
        <f>IF($C4222="","",VLOOKUP($C4222,Baux!$A:$K,8,FALSE))</f>
        <v/>
      </c>
      <c r="G4222" s="12" t="str">
        <f>IF(OR($A4222="",$F4222=""),"",DATE(YEAR($A4222),MONTH($A4222),$F4222))</f>
        <v/>
      </c>
      <c r="H4222" s="13" t="str">
        <f>IF($C4222="","",VLOOKUP($C4222,Baux!$A:$K,6,FALSE))</f>
        <v/>
      </c>
      <c r="I4222" s="13" t="str">
        <f>IF($C4222="","",VLOOKUP($C4222,Baux!$A:$K,7,FALSE))</f>
        <v/>
      </c>
      <c r="J4222" s="13" t="str">
        <f>IF($C4222="","",$H4222+$I4222)</f>
        <v/>
      </c>
      <c r="K4222" s="13" t="str">
        <f>IF($C4222="","",SUMIFS(Banque_Transactions!$E:$E,Banque_Transactions!$G:$G,$C4222&amp;"-"&amp;$B4222))</f>
        <v/>
      </c>
      <c r="L4222" s="13" t="str">
        <f>IF($C4222="","",$J4222-$K4222)</f>
        <v/>
      </c>
      <c r="M4222" t="str">
        <f>IF($C4222="","",IF($L4222&lt;=0,"Payé",IF($K4222=0,"Impayé","Partiel")))</f>
        <v/>
      </c>
    </row>
    <row r="4223" spans="1:13" ht="15">
      <c r="A4223" s="17"/>
      <c r="B4223" t="str">
        <f>IF($A4223="","",YEAR($A4223)*100+MONTH($A4223))</f>
        <v/>
      </c>
      <c r="D4223" t="str">
        <f>IF($C4223="","",VLOOKUP($C4223,Baux!$A:$K,2,FALSE))</f>
        <v/>
      </c>
      <c r="E4223" t="str">
        <f>IF($C4223="","",VLOOKUP(VLOOKUP($C4223,Baux!$A:$K,3,FALSE),Locataires!$A:$I,2,FALSE))</f>
        <v/>
      </c>
      <c r="F4223" t="str">
        <f>IF($C4223="","",VLOOKUP($C4223,Baux!$A:$K,8,FALSE))</f>
        <v/>
      </c>
      <c r="G4223" s="12" t="str">
        <f>IF(OR($A4223="",$F4223=""),"",DATE(YEAR($A4223),MONTH($A4223),$F4223))</f>
        <v/>
      </c>
      <c r="H4223" s="13" t="str">
        <f>IF($C4223="","",VLOOKUP($C4223,Baux!$A:$K,6,FALSE))</f>
        <v/>
      </c>
      <c r="I4223" s="13" t="str">
        <f>IF($C4223="","",VLOOKUP($C4223,Baux!$A:$K,7,FALSE))</f>
        <v/>
      </c>
      <c r="J4223" s="13" t="str">
        <f>IF($C4223="","",$H4223+$I4223)</f>
        <v/>
      </c>
      <c r="K4223" s="13" t="str">
        <f>IF($C4223="","",SUMIFS(Banque_Transactions!$E:$E,Banque_Transactions!$G:$G,$C4223&amp;"-"&amp;$B4223))</f>
        <v/>
      </c>
      <c r="L4223" s="13" t="str">
        <f>IF($C4223="","",$J4223-$K4223)</f>
        <v/>
      </c>
      <c r="M4223" t="str">
        <f>IF($C4223="","",IF($L4223&lt;=0,"Payé",IF($K4223=0,"Impayé","Partiel")))</f>
        <v/>
      </c>
    </row>
    <row r="4224" spans="1:13" ht="15">
      <c r="A4224" s="17"/>
      <c r="B4224" t="str">
        <f>IF($A4224="","",YEAR($A4224)*100+MONTH($A4224))</f>
        <v/>
      </c>
      <c r="D4224" t="str">
        <f>IF($C4224="","",VLOOKUP($C4224,Baux!$A:$K,2,FALSE))</f>
        <v/>
      </c>
      <c r="E4224" t="str">
        <f>IF($C4224="","",VLOOKUP(VLOOKUP($C4224,Baux!$A:$K,3,FALSE),Locataires!$A:$I,2,FALSE))</f>
        <v/>
      </c>
      <c r="F4224" t="str">
        <f>IF($C4224="","",VLOOKUP($C4224,Baux!$A:$K,8,FALSE))</f>
        <v/>
      </c>
      <c r="G4224" s="12" t="str">
        <f>IF(OR($A4224="",$F4224=""),"",DATE(YEAR($A4224),MONTH($A4224),$F4224))</f>
        <v/>
      </c>
      <c r="H4224" s="13" t="str">
        <f>IF($C4224="","",VLOOKUP($C4224,Baux!$A:$K,6,FALSE))</f>
        <v/>
      </c>
      <c r="I4224" s="13" t="str">
        <f>IF($C4224="","",VLOOKUP($C4224,Baux!$A:$K,7,FALSE))</f>
        <v/>
      </c>
      <c r="J4224" s="13" t="str">
        <f>IF($C4224="","",$H4224+$I4224)</f>
        <v/>
      </c>
      <c r="K4224" s="13" t="str">
        <f>IF($C4224="","",SUMIFS(Banque_Transactions!$E:$E,Banque_Transactions!$G:$G,$C4224&amp;"-"&amp;$B4224))</f>
        <v/>
      </c>
      <c r="L4224" s="13" t="str">
        <f>IF($C4224="","",$J4224-$K4224)</f>
        <v/>
      </c>
      <c r="M4224" t="str">
        <f>IF($C4224="","",IF($L4224&lt;=0,"Payé",IF($K4224=0,"Impayé","Partiel")))</f>
        <v/>
      </c>
    </row>
    <row r="4225" spans="1:13" ht="15">
      <c r="A4225" s="17"/>
      <c r="B4225" t="str">
        <f>IF($A4225="","",YEAR($A4225)*100+MONTH($A4225))</f>
        <v/>
      </c>
      <c r="D4225" t="str">
        <f>IF($C4225="","",VLOOKUP($C4225,Baux!$A:$K,2,FALSE))</f>
        <v/>
      </c>
      <c r="E4225" t="str">
        <f>IF($C4225="","",VLOOKUP(VLOOKUP($C4225,Baux!$A:$K,3,FALSE),Locataires!$A:$I,2,FALSE))</f>
        <v/>
      </c>
      <c r="F4225" t="str">
        <f>IF($C4225="","",VLOOKUP($C4225,Baux!$A:$K,8,FALSE))</f>
        <v/>
      </c>
      <c r="G4225" s="12" t="str">
        <f>IF(OR($A4225="",$F4225=""),"",DATE(YEAR($A4225),MONTH($A4225),$F4225))</f>
        <v/>
      </c>
      <c r="H4225" s="13" t="str">
        <f>IF($C4225="","",VLOOKUP($C4225,Baux!$A:$K,6,FALSE))</f>
        <v/>
      </c>
      <c r="I4225" s="13" t="str">
        <f>IF($C4225="","",VLOOKUP($C4225,Baux!$A:$K,7,FALSE))</f>
        <v/>
      </c>
      <c r="J4225" s="13" t="str">
        <f>IF($C4225="","",$H4225+$I4225)</f>
        <v/>
      </c>
      <c r="K4225" s="13" t="str">
        <f>IF($C4225="","",SUMIFS(Banque_Transactions!$E:$E,Banque_Transactions!$G:$G,$C4225&amp;"-"&amp;$B4225))</f>
        <v/>
      </c>
      <c r="L4225" s="13" t="str">
        <f>IF($C4225="","",$J4225-$K4225)</f>
        <v/>
      </c>
      <c r="M4225" t="str">
        <f>IF($C4225="","",IF($L4225&lt;=0,"Payé",IF($K4225=0,"Impayé","Partiel")))</f>
        <v/>
      </c>
    </row>
    <row r="4226" spans="1:13" ht="15">
      <c r="A4226" s="17"/>
      <c r="B4226" t="str">
        <f>IF($A4226="","",YEAR($A4226)*100+MONTH($A4226))</f>
        <v/>
      </c>
      <c r="D4226" t="str">
        <f>IF($C4226="","",VLOOKUP($C4226,Baux!$A:$K,2,FALSE))</f>
        <v/>
      </c>
      <c r="E4226" t="str">
        <f>IF($C4226="","",VLOOKUP(VLOOKUP($C4226,Baux!$A:$K,3,FALSE),Locataires!$A:$I,2,FALSE))</f>
        <v/>
      </c>
      <c r="F4226" t="str">
        <f>IF($C4226="","",VLOOKUP($C4226,Baux!$A:$K,8,FALSE))</f>
        <v/>
      </c>
      <c r="G4226" s="12" t="str">
        <f>IF(OR($A4226="",$F4226=""),"",DATE(YEAR($A4226),MONTH($A4226),$F4226))</f>
        <v/>
      </c>
      <c r="H4226" s="13" t="str">
        <f>IF($C4226="","",VLOOKUP($C4226,Baux!$A:$K,6,FALSE))</f>
        <v/>
      </c>
      <c r="I4226" s="13" t="str">
        <f>IF($C4226="","",VLOOKUP($C4226,Baux!$A:$K,7,FALSE))</f>
        <v/>
      </c>
      <c r="J4226" s="13" t="str">
        <f>IF($C4226="","",$H4226+$I4226)</f>
        <v/>
      </c>
      <c r="K4226" s="13" t="str">
        <f>IF($C4226="","",SUMIFS(Banque_Transactions!$E:$E,Banque_Transactions!$G:$G,$C4226&amp;"-"&amp;$B4226))</f>
        <v/>
      </c>
      <c r="L4226" s="13" t="str">
        <f>IF($C4226="","",$J4226-$K4226)</f>
        <v/>
      </c>
      <c r="M4226" t="str">
        <f>IF($C4226="","",IF($L4226&lt;=0,"Payé",IF($K4226=0,"Impayé","Partiel")))</f>
        <v/>
      </c>
    </row>
    <row r="4227" spans="1:13" ht="15">
      <c r="A4227" s="17"/>
      <c r="B4227" t="str">
        <f>IF($A4227="","",YEAR($A4227)*100+MONTH($A4227))</f>
        <v/>
      </c>
      <c r="D4227" t="str">
        <f>IF($C4227="","",VLOOKUP($C4227,Baux!$A:$K,2,FALSE))</f>
        <v/>
      </c>
      <c r="E4227" t="str">
        <f>IF($C4227="","",VLOOKUP(VLOOKUP($C4227,Baux!$A:$K,3,FALSE),Locataires!$A:$I,2,FALSE))</f>
        <v/>
      </c>
      <c r="F4227" t="str">
        <f>IF($C4227="","",VLOOKUP($C4227,Baux!$A:$K,8,FALSE))</f>
        <v/>
      </c>
      <c r="G4227" s="12" t="str">
        <f>IF(OR($A4227="",$F4227=""),"",DATE(YEAR($A4227),MONTH($A4227),$F4227))</f>
        <v/>
      </c>
      <c r="H4227" s="13" t="str">
        <f>IF($C4227="","",VLOOKUP($C4227,Baux!$A:$K,6,FALSE))</f>
        <v/>
      </c>
      <c r="I4227" s="13" t="str">
        <f>IF($C4227="","",VLOOKUP($C4227,Baux!$A:$K,7,FALSE))</f>
        <v/>
      </c>
      <c r="J4227" s="13" t="str">
        <f>IF($C4227="","",$H4227+$I4227)</f>
        <v/>
      </c>
      <c r="K4227" s="13" t="str">
        <f>IF($C4227="","",SUMIFS(Banque_Transactions!$E:$E,Banque_Transactions!$G:$G,$C4227&amp;"-"&amp;$B4227))</f>
        <v/>
      </c>
      <c r="L4227" s="13" t="str">
        <f>IF($C4227="","",$J4227-$K4227)</f>
        <v/>
      </c>
      <c r="M4227" t="str">
        <f>IF($C4227="","",IF($L4227&lt;=0,"Payé",IF($K4227=0,"Impayé","Partiel")))</f>
        <v/>
      </c>
    </row>
    <row r="4228" spans="1:13" ht="15">
      <c r="A4228" s="17"/>
      <c r="B4228" t="str">
        <f>IF($A4228="","",YEAR($A4228)*100+MONTH($A4228))</f>
        <v/>
      </c>
      <c r="D4228" t="str">
        <f>IF($C4228="","",VLOOKUP($C4228,Baux!$A:$K,2,FALSE))</f>
        <v/>
      </c>
      <c r="E4228" t="str">
        <f>IF($C4228="","",VLOOKUP(VLOOKUP($C4228,Baux!$A:$K,3,FALSE),Locataires!$A:$I,2,FALSE))</f>
        <v/>
      </c>
      <c r="F4228" t="str">
        <f>IF($C4228="","",VLOOKUP($C4228,Baux!$A:$K,8,FALSE))</f>
        <v/>
      </c>
      <c r="G4228" s="12" t="str">
        <f>IF(OR($A4228="",$F4228=""),"",DATE(YEAR($A4228),MONTH($A4228),$F4228))</f>
        <v/>
      </c>
      <c r="H4228" s="13" t="str">
        <f>IF($C4228="","",VLOOKUP($C4228,Baux!$A:$K,6,FALSE))</f>
        <v/>
      </c>
      <c r="I4228" s="13" t="str">
        <f>IF($C4228="","",VLOOKUP($C4228,Baux!$A:$K,7,FALSE))</f>
        <v/>
      </c>
      <c r="J4228" s="13" t="str">
        <f>IF($C4228="","",$H4228+$I4228)</f>
        <v/>
      </c>
      <c r="K4228" s="13" t="str">
        <f>IF($C4228="","",SUMIFS(Banque_Transactions!$E:$E,Banque_Transactions!$G:$G,$C4228&amp;"-"&amp;$B4228))</f>
        <v/>
      </c>
      <c r="L4228" s="13" t="str">
        <f>IF($C4228="","",$J4228-$K4228)</f>
        <v/>
      </c>
      <c r="M4228" t="str">
        <f>IF($C4228="","",IF($L4228&lt;=0,"Payé",IF($K4228=0,"Impayé","Partiel")))</f>
        <v/>
      </c>
    </row>
    <row r="4229" spans="1:13" ht="15">
      <c r="A4229" s="17"/>
      <c r="B4229" t="str">
        <f>IF($A4229="","",YEAR($A4229)*100+MONTH($A4229))</f>
        <v/>
      </c>
      <c r="D4229" t="str">
        <f>IF($C4229="","",VLOOKUP($C4229,Baux!$A:$K,2,FALSE))</f>
        <v/>
      </c>
      <c r="E4229" t="str">
        <f>IF($C4229="","",VLOOKUP(VLOOKUP($C4229,Baux!$A:$K,3,FALSE),Locataires!$A:$I,2,FALSE))</f>
        <v/>
      </c>
      <c r="F4229" t="str">
        <f>IF($C4229="","",VLOOKUP($C4229,Baux!$A:$K,8,FALSE))</f>
        <v/>
      </c>
      <c r="G4229" s="12" t="str">
        <f>IF(OR($A4229="",$F4229=""),"",DATE(YEAR($A4229),MONTH($A4229),$F4229))</f>
        <v/>
      </c>
      <c r="H4229" s="13" t="str">
        <f>IF($C4229="","",VLOOKUP($C4229,Baux!$A:$K,6,FALSE))</f>
        <v/>
      </c>
      <c r="I4229" s="13" t="str">
        <f>IF($C4229="","",VLOOKUP($C4229,Baux!$A:$K,7,FALSE))</f>
        <v/>
      </c>
      <c r="J4229" s="13" t="str">
        <f>IF($C4229="","",$H4229+$I4229)</f>
        <v/>
      </c>
      <c r="K4229" s="13" t="str">
        <f>IF($C4229="","",SUMIFS(Banque_Transactions!$E:$E,Banque_Transactions!$G:$G,$C4229&amp;"-"&amp;$B4229))</f>
        <v/>
      </c>
      <c r="L4229" s="13" t="str">
        <f>IF($C4229="","",$J4229-$K4229)</f>
        <v/>
      </c>
      <c r="M4229" t="str">
        <f>IF($C4229="","",IF($L4229&lt;=0,"Payé",IF($K4229=0,"Impayé","Partiel")))</f>
        <v/>
      </c>
    </row>
    <row r="4230" spans="1:13" ht="15">
      <c r="A4230" s="17"/>
      <c r="B4230" t="str">
        <f>IF($A4230="","",YEAR($A4230)*100+MONTH($A4230))</f>
        <v/>
      </c>
      <c r="D4230" t="str">
        <f>IF($C4230="","",VLOOKUP($C4230,Baux!$A:$K,2,FALSE))</f>
        <v/>
      </c>
      <c r="E4230" t="str">
        <f>IF($C4230="","",VLOOKUP(VLOOKUP($C4230,Baux!$A:$K,3,FALSE),Locataires!$A:$I,2,FALSE))</f>
        <v/>
      </c>
      <c r="F4230" t="str">
        <f>IF($C4230="","",VLOOKUP($C4230,Baux!$A:$K,8,FALSE))</f>
        <v/>
      </c>
      <c r="G4230" s="12" t="str">
        <f>IF(OR($A4230="",$F4230=""),"",DATE(YEAR($A4230),MONTH($A4230),$F4230))</f>
        <v/>
      </c>
      <c r="H4230" s="13" t="str">
        <f>IF($C4230="","",VLOOKUP($C4230,Baux!$A:$K,6,FALSE))</f>
        <v/>
      </c>
      <c r="I4230" s="13" t="str">
        <f>IF($C4230="","",VLOOKUP($C4230,Baux!$A:$K,7,FALSE))</f>
        <v/>
      </c>
      <c r="J4230" s="13" t="str">
        <f>IF($C4230="","",$H4230+$I4230)</f>
        <v/>
      </c>
      <c r="K4230" s="13" t="str">
        <f>IF($C4230="","",SUMIFS(Banque_Transactions!$E:$E,Banque_Transactions!$G:$G,$C4230&amp;"-"&amp;$B4230))</f>
        <v/>
      </c>
      <c r="L4230" s="13" t="str">
        <f>IF($C4230="","",$J4230-$K4230)</f>
        <v/>
      </c>
      <c r="M4230" t="str">
        <f>IF($C4230="","",IF($L4230&lt;=0,"Payé",IF($K4230=0,"Impayé","Partiel")))</f>
        <v/>
      </c>
    </row>
    <row r="4231" spans="1:13" ht="15">
      <c r="A4231" s="17"/>
      <c r="B4231" t="str">
        <f>IF($A4231="","",YEAR($A4231)*100+MONTH($A4231))</f>
        <v/>
      </c>
      <c r="D4231" t="str">
        <f>IF($C4231="","",VLOOKUP($C4231,Baux!$A:$K,2,FALSE))</f>
        <v/>
      </c>
      <c r="E4231" t="str">
        <f>IF($C4231="","",VLOOKUP(VLOOKUP($C4231,Baux!$A:$K,3,FALSE),Locataires!$A:$I,2,FALSE))</f>
        <v/>
      </c>
      <c r="F4231" t="str">
        <f>IF($C4231="","",VLOOKUP($C4231,Baux!$A:$K,8,FALSE))</f>
        <v/>
      </c>
      <c r="G4231" s="12" t="str">
        <f>IF(OR($A4231="",$F4231=""),"",DATE(YEAR($A4231),MONTH($A4231),$F4231))</f>
        <v/>
      </c>
      <c r="H4231" s="13" t="str">
        <f>IF($C4231="","",VLOOKUP($C4231,Baux!$A:$K,6,FALSE))</f>
        <v/>
      </c>
      <c r="I4231" s="13" t="str">
        <f>IF($C4231="","",VLOOKUP($C4231,Baux!$A:$K,7,FALSE))</f>
        <v/>
      </c>
      <c r="J4231" s="13" t="str">
        <f>IF($C4231="","",$H4231+$I4231)</f>
        <v/>
      </c>
      <c r="K4231" s="13" t="str">
        <f>IF($C4231="","",SUMIFS(Banque_Transactions!$E:$E,Banque_Transactions!$G:$G,$C4231&amp;"-"&amp;$B4231))</f>
        <v/>
      </c>
      <c r="L4231" s="13" t="str">
        <f>IF($C4231="","",$J4231-$K4231)</f>
        <v/>
      </c>
      <c r="M4231" t="str">
        <f>IF($C4231="","",IF($L4231&lt;=0,"Payé",IF($K4231=0,"Impayé","Partiel")))</f>
        <v/>
      </c>
    </row>
    <row r="4232" spans="1:13" ht="15">
      <c r="A4232" s="17"/>
      <c r="B4232" t="str">
        <f>IF($A4232="","",YEAR($A4232)*100+MONTH($A4232))</f>
        <v/>
      </c>
      <c r="D4232" t="str">
        <f>IF($C4232="","",VLOOKUP($C4232,Baux!$A:$K,2,FALSE))</f>
        <v/>
      </c>
      <c r="E4232" t="str">
        <f>IF($C4232="","",VLOOKUP(VLOOKUP($C4232,Baux!$A:$K,3,FALSE),Locataires!$A:$I,2,FALSE))</f>
        <v/>
      </c>
      <c r="F4232" t="str">
        <f>IF($C4232="","",VLOOKUP($C4232,Baux!$A:$K,8,FALSE))</f>
        <v/>
      </c>
      <c r="G4232" s="12" t="str">
        <f>IF(OR($A4232="",$F4232=""),"",DATE(YEAR($A4232),MONTH($A4232),$F4232))</f>
        <v/>
      </c>
      <c r="H4232" s="13" t="str">
        <f>IF($C4232="","",VLOOKUP($C4232,Baux!$A:$K,6,FALSE))</f>
        <v/>
      </c>
      <c r="I4232" s="13" t="str">
        <f>IF($C4232="","",VLOOKUP($C4232,Baux!$A:$K,7,FALSE))</f>
        <v/>
      </c>
      <c r="J4232" s="13" t="str">
        <f>IF($C4232="","",$H4232+$I4232)</f>
        <v/>
      </c>
      <c r="K4232" s="13" t="str">
        <f>IF($C4232="","",SUMIFS(Banque_Transactions!$E:$E,Banque_Transactions!$G:$G,$C4232&amp;"-"&amp;$B4232))</f>
        <v/>
      </c>
      <c r="L4232" s="13" t="str">
        <f>IF($C4232="","",$J4232-$K4232)</f>
        <v/>
      </c>
      <c r="M4232" t="str">
        <f>IF($C4232="","",IF($L4232&lt;=0,"Payé",IF($K4232=0,"Impayé","Partiel")))</f>
        <v/>
      </c>
    </row>
    <row r="4233" spans="1:13" ht="15">
      <c r="A4233" s="17"/>
      <c r="B4233" t="str">
        <f>IF($A4233="","",YEAR($A4233)*100+MONTH($A4233))</f>
        <v/>
      </c>
      <c r="D4233" t="str">
        <f>IF($C4233="","",VLOOKUP($C4233,Baux!$A:$K,2,FALSE))</f>
        <v/>
      </c>
      <c r="E4233" t="str">
        <f>IF($C4233="","",VLOOKUP(VLOOKUP($C4233,Baux!$A:$K,3,FALSE),Locataires!$A:$I,2,FALSE))</f>
        <v/>
      </c>
      <c r="F4233" t="str">
        <f>IF($C4233="","",VLOOKUP($C4233,Baux!$A:$K,8,FALSE))</f>
        <v/>
      </c>
      <c r="G4233" s="12" t="str">
        <f>IF(OR($A4233="",$F4233=""),"",DATE(YEAR($A4233),MONTH($A4233),$F4233))</f>
        <v/>
      </c>
      <c r="H4233" s="13" t="str">
        <f>IF($C4233="","",VLOOKUP($C4233,Baux!$A:$K,6,FALSE))</f>
        <v/>
      </c>
      <c r="I4233" s="13" t="str">
        <f>IF($C4233="","",VLOOKUP($C4233,Baux!$A:$K,7,FALSE))</f>
        <v/>
      </c>
      <c r="J4233" s="13" t="str">
        <f>IF($C4233="","",$H4233+$I4233)</f>
        <v/>
      </c>
      <c r="K4233" s="13" t="str">
        <f>IF($C4233="","",SUMIFS(Banque_Transactions!$E:$E,Banque_Transactions!$G:$G,$C4233&amp;"-"&amp;$B4233))</f>
        <v/>
      </c>
      <c r="L4233" s="13" t="str">
        <f>IF($C4233="","",$J4233-$K4233)</f>
        <v/>
      </c>
      <c r="M4233" t="str">
        <f>IF($C4233="","",IF($L4233&lt;=0,"Payé",IF($K4233=0,"Impayé","Partiel")))</f>
        <v/>
      </c>
    </row>
    <row r="4234" spans="1:13" ht="15">
      <c r="A4234" s="17"/>
      <c r="B4234" t="str">
        <f>IF($A4234="","",YEAR($A4234)*100+MONTH($A4234))</f>
        <v/>
      </c>
      <c r="D4234" t="str">
        <f>IF($C4234="","",VLOOKUP($C4234,Baux!$A:$K,2,FALSE))</f>
        <v/>
      </c>
      <c r="E4234" t="str">
        <f>IF($C4234="","",VLOOKUP(VLOOKUP($C4234,Baux!$A:$K,3,FALSE),Locataires!$A:$I,2,FALSE))</f>
        <v/>
      </c>
      <c r="F4234" t="str">
        <f>IF($C4234="","",VLOOKUP($C4234,Baux!$A:$K,8,FALSE))</f>
        <v/>
      </c>
      <c r="G4234" s="12" t="str">
        <f>IF(OR($A4234="",$F4234=""),"",DATE(YEAR($A4234),MONTH($A4234),$F4234))</f>
        <v/>
      </c>
      <c r="H4234" s="13" t="str">
        <f>IF($C4234="","",VLOOKUP($C4234,Baux!$A:$K,6,FALSE))</f>
        <v/>
      </c>
      <c r="I4234" s="13" t="str">
        <f>IF($C4234="","",VLOOKUP($C4234,Baux!$A:$K,7,FALSE))</f>
        <v/>
      </c>
      <c r="J4234" s="13" t="str">
        <f>IF($C4234="","",$H4234+$I4234)</f>
        <v/>
      </c>
      <c r="K4234" s="13" t="str">
        <f>IF($C4234="","",SUMIFS(Banque_Transactions!$E:$E,Banque_Transactions!$G:$G,$C4234&amp;"-"&amp;$B4234))</f>
        <v/>
      </c>
      <c r="L4234" s="13" t="str">
        <f>IF($C4234="","",$J4234-$K4234)</f>
        <v/>
      </c>
      <c r="M4234" t="str">
        <f>IF($C4234="","",IF($L4234&lt;=0,"Payé",IF($K4234=0,"Impayé","Partiel")))</f>
        <v/>
      </c>
    </row>
    <row r="4235" spans="1:13" ht="15">
      <c r="A4235" s="17"/>
      <c r="B4235" t="str">
        <f>IF($A4235="","",YEAR($A4235)*100+MONTH($A4235))</f>
        <v/>
      </c>
      <c r="D4235" t="str">
        <f>IF($C4235="","",VLOOKUP($C4235,Baux!$A:$K,2,FALSE))</f>
        <v/>
      </c>
      <c r="E4235" t="str">
        <f>IF($C4235="","",VLOOKUP(VLOOKUP($C4235,Baux!$A:$K,3,FALSE),Locataires!$A:$I,2,FALSE))</f>
        <v/>
      </c>
      <c r="F4235" t="str">
        <f>IF($C4235="","",VLOOKUP($C4235,Baux!$A:$K,8,FALSE))</f>
        <v/>
      </c>
      <c r="G4235" s="12" t="str">
        <f>IF(OR($A4235="",$F4235=""),"",DATE(YEAR($A4235),MONTH($A4235),$F4235))</f>
        <v/>
      </c>
      <c r="H4235" s="13" t="str">
        <f>IF($C4235="","",VLOOKUP($C4235,Baux!$A:$K,6,FALSE))</f>
        <v/>
      </c>
      <c r="I4235" s="13" t="str">
        <f>IF($C4235="","",VLOOKUP($C4235,Baux!$A:$K,7,FALSE))</f>
        <v/>
      </c>
      <c r="J4235" s="13" t="str">
        <f>IF($C4235="","",$H4235+$I4235)</f>
        <v/>
      </c>
      <c r="K4235" s="13" t="str">
        <f>IF($C4235="","",SUMIFS(Banque_Transactions!$E:$E,Banque_Transactions!$G:$G,$C4235&amp;"-"&amp;$B4235))</f>
        <v/>
      </c>
      <c r="L4235" s="13" t="str">
        <f>IF($C4235="","",$J4235-$K4235)</f>
        <v/>
      </c>
      <c r="M4235" t="str">
        <f>IF($C4235="","",IF($L4235&lt;=0,"Payé",IF($K4235=0,"Impayé","Partiel")))</f>
        <v/>
      </c>
    </row>
    <row r="4236" spans="1:13" ht="15">
      <c r="A4236" s="17"/>
      <c r="B4236" t="str">
        <f>IF($A4236="","",YEAR($A4236)*100+MONTH($A4236))</f>
        <v/>
      </c>
      <c r="D4236" t="str">
        <f>IF($C4236="","",VLOOKUP($C4236,Baux!$A:$K,2,FALSE))</f>
        <v/>
      </c>
      <c r="E4236" t="str">
        <f>IF($C4236="","",VLOOKUP(VLOOKUP($C4236,Baux!$A:$K,3,FALSE),Locataires!$A:$I,2,FALSE))</f>
        <v/>
      </c>
      <c r="F4236" t="str">
        <f>IF($C4236="","",VLOOKUP($C4236,Baux!$A:$K,8,FALSE))</f>
        <v/>
      </c>
      <c r="G4236" s="12" t="str">
        <f>IF(OR($A4236="",$F4236=""),"",DATE(YEAR($A4236),MONTH($A4236),$F4236))</f>
        <v/>
      </c>
      <c r="H4236" s="13" t="str">
        <f>IF($C4236="","",VLOOKUP($C4236,Baux!$A:$K,6,FALSE))</f>
        <v/>
      </c>
      <c r="I4236" s="13" t="str">
        <f>IF($C4236="","",VLOOKUP($C4236,Baux!$A:$K,7,FALSE))</f>
        <v/>
      </c>
      <c r="J4236" s="13" t="str">
        <f>IF($C4236="","",$H4236+$I4236)</f>
        <v/>
      </c>
      <c r="K4236" s="13" t="str">
        <f>IF($C4236="","",SUMIFS(Banque_Transactions!$E:$E,Banque_Transactions!$G:$G,$C4236&amp;"-"&amp;$B4236))</f>
        <v/>
      </c>
      <c r="L4236" s="13" t="str">
        <f>IF($C4236="","",$J4236-$K4236)</f>
        <v/>
      </c>
      <c r="M4236" t="str">
        <f>IF($C4236="","",IF($L4236&lt;=0,"Payé",IF($K4236=0,"Impayé","Partiel")))</f>
        <v/>
      </c>
    </row>
    <row r="4237" spans="1:13" ht="15">
      <c r="A4237" s="17"/>
      <c r="B4237" t="str">
        <f>IF($A4237="","",YEAR($A4237)*100+MONTH($A4237))</f>
        <v/>
      </c>
      <c r="D4237" t="str">
        <f>IF($C4237="","",VLOOKUP($C4237,Baux!$A:$K,2,FALSE))</f>
        <v/>
      </c>
      <c r="E4237" t="str">
        <f>IF($C4237="","",VLOOKUP(VLOOKUP($C4237,Baux!$A:$K,3,FALSE),Locataires!$A:$I,2,FALSE))</f>
        <v/>
      </c>
      <c r="F4237" t="str">
        <f>IF($C4237="","",VLOOKUP($C4237,Baux!$A:$K,8,FALSE))</f>
        <v/>
      </c>
      <c r="G4237" s="12" t="str">
        <f>IF(OR($A4237="",$F4237=""),"",DATE(YEAR($A4237),MONTH($A4237),$F4237))</f>
        <v/>
      </c>
      <c r="H4237" s="13" t="str">
        <f>IF($C4237="","",VLOOKUP($C4237,Baux!$A:$K,6,FALSE))</f>
        <v/>
      </c>
      <c r="I4237" s="13" t="str">
        <f>IF($C4237="","",VLOOKUP($C4237,Baux!$A:$K,7,FALSE))</f>
        <v/>
      </c>
      <c r="J4237" s="13" t="str">
        <f>IF($C4237="","",$H4237+$I4237)</f>
        <v/>
      </c>
      <c r="K4237" s="13" t="str">
        <f>IF($C4237="","",SUMIFS(Banque_Transactions!$E:$E,Banque_Transactions!$G:$G,$C4237&amp;"-"&amp;$B4237))</f>
        <v/>
      </c>
      <c r="L4237" s="13" t="str">
        <f>IF($C4237="","",$J4237-$K4237)</f>
        <v/>
      </c>
      <c r="M4237" t="str">
        <f>IF($C4237="","",IF($L4237&lt;=0,"Payé",IF($K4237=0,"Impayé","Partiel")))</f>
        <v/>
      </c>
    </row>
    <row r="4238" spans="1:13" ht="15">
      <c r="A4238" s="17"/>
      <c r="B4238" t="str">
        <f>IF($A4238="","",YEAR($A4238)*100+MONTH($A4238))</f>
        <v/>
      </c>
      <c r="D4238" t="str">
        <f>IF($C4238="","",VLOOKUP($C4238,Baux!$A:$K,2,FALSE))</f>
        <v/>
      </c>
      <c r="E4238" t="str">
        <f>IF($C4238="","",VLOOKUP(VLOOKUP($C4238,Baux!$A:$K,3,FALSE),Locataires!$A:$I,2,FALSE))</f>
        <v/>
      </c>
      <c r="F4238" t="str">
        <f>IF($C4238="","",VLOOKUP($C4238,Baux!$A:$K,8,FALSE))</f>
        <v/>
      </c>
      <c r="G4238" s="12" t="str">
        <f>IF(OR($A4238="",$F4238=""),"",DATE(YEAR($A4238),MONTH($A4238),$F4238))</f>
        <v/>
      </c>
      <c r="H4238" s="13" t="str">
        <f>IF($C4238="","",VLOOKUP($C4238,Baux!$A:$K,6,FALSE))</f>
        <v/>
      </c>
      <c r="I4238" s="13" t="str">
        <f>IF($C4238="","",VLOOKUP($C4238,Baux!$A:$K,7,FALSE))</f>
        <v/>
      </c>
      <c r="J4238" s="13" t="str">
        <f>IF($C4238="","",$H4238+$I4238)</f>
        <v/>
      </c>
      <c r="K4238" s="13" t="str">
        <f>IF($C4238="","",SUMIFS(Banque_Transactions!$E:$E,Banque_Transactions!$G:$G,$C4238&amp;"-"&amp;$B4238))</f>
        <v/>
      </c>
      <c r="L4238" s="13" t="str">
        <f>IF($C4238="","",$J4238-$K4238)</f>
        <v/>
      </c>
      <c r="M4238" t="str">
        <f>IF($C4238="","",IF($L4238&lt;=0,"Payé",IF($K4238=0,"Impayé","Partiel")))</f>
        <v/>
      </c>
    </row>
    <row r="4239" spans="1:13" ht="15">
      <c r="A4239" s="17"/>
      <c r="B4239" t="str">
        <f>IF($A4239="","",YEAR($A4239)*100+MONTH($A4239))</f>
        <v/>
      </c>
      <c r="D4239" t="str">
        <f>IF($C4239="","",VLOOKUP($C4239,Baux!$A:$K,2,FALSE))</f>
        <v/>
      </c>
      <c r="E4239" t="str">
        <f>IF($C4239="","",VLOOKUP(VLOOKUP($C4239,Baux!$A:$K,3,FALSE),Locataires!$A:$I,2,FALSE))</f>
        <v/>
      </c>
      <c r="F4239" t="str">
        <f>IF($C4239="","",VLOOKUP($C4239,Baux!$A:$K,8,FALSE))</f>
        <v/>
      </c>
      <c r="G4239" s="12" t="str">
        <f>IF(OR($A4239="",$F4239=""),"",DATE(YEAR($A4239),MONTH($A4239),$F4239))</f>
        <v/>
      </c>
      <c r="H4239" s="13" t="str">
        <f>IF($C4239="","",VLOOKUP($C4239,Baux!$A:$K,6,FALSE))</f>
        <v/>
      </c>
      <c r="I4239" s="13" t="str">
        <f>IF($C4239="","",VLOOKUP($C4239,Baux!$A:$K,7,FALSE))</f>
        <v/>
      </c>
      <c r="J4239" s="13" t="str">
        <f>IF($C4239="","",$H4239+$I4239)</f>
        <v/>
      </c>
      <c r="K4239" s="13" t="str">
        <f>IF($C4239="","",SUMIFS(Banque_Transactions!$E:$E,Banque_Transactions!$G:$G,$C4239&amp;"-"&amp;$B4239))</f>
        <v/>
      </c>
      <c r="L4239" s="13" t="str">
        <f>IF($C4239="","",$J4239-$K4239)</f>
        <v/>
      </c>
      <c r="M4239" t="str">
        <f>IF($C4239="","",IF($L4239&lt;=0,"Payé",IF($K4239=0,"Impayé","Partiel")))</f>
        <v/>
      </c>
    </row>
    <row r="4240" spans="1:13" ht="15">
      <c r="A4240" s="17"/>
      <c r="B4240" t="str">
        <f>IF($A4240="","",YEAR($A4240)*100+MONTH($A4240))</f>
        <v/>
      </c>
      <c r="D4240" t="str">
        <f>IF($C4240="","",VLOOKUP($C4240,Baux!$A:$K,2,FALSE))</f>
        <v/>
      </c>
      <c r="E4240" t="str">
        <f>IF($C4240="","",VLOOKUP(VLOOKUP($C4240,Baux!$A:$K,3,FALSE),Locataires!$A:$I,2,FALSE))</f>
        <v/>
      </c>
      <c r="F4240" t="str">
        <f>IF($C4240="","",VLOOKUP($C4240,Baux!$A:$K,8,FALSE))</f>
        <v/>
      </c>
      <c r="G4240" s="12" t="str">
        <f>IF(OR($A4240="",$F4240=""),"",DATE(YEAR($A4240),MONTH($A4240),$F4240))</f>
        <v/>
      </c>
      <c r="H4240" s="13" t="str">
        <f>IF($C4240="","",VLOOKUP($C4240,Baux!$A:$K,6,FALSE))</f>
        <v/>
      </c>
      <c r="I4240" s="13" t="str">
        <f>IF($C4240="","",VLOOKUP($C4240,Baux!$A:$K,7,FALSE))</f>
        <v/>
      </c>
      <c r="J4240" s="13" t="str">
        <f>IF($C4240="","",$H4240+$I4240)</f>
        <v/>
      </c>
      <c r="K4240" s="13" t="str">
        <f>IF($C4240="","",SUMIFS(Banque_Transactions!$E:$E,Banque_Transactions!$G:$G,$C4240&amp;"-"&amp;$B4240))</f>
        <v/>
      </c>
      <c r="L4240" s="13" t="str">
        <f>IF($C4240="","",$J4240-$K4240)</f>
        <v/>
      </c>
      <c r="M4240" t="str">
        <f>IF($C4240="","",IF($L4240&lt;=0,"Payé",IF($K4240=0,"Impayé","Partiel")))</f>
        <v/>
      </c>
    </row>
    <row r="4241" spans="1:13" ht="15">
      <c r="A4241" s="17"/>
      <c r="B4241" t="str">
        <f>IF($A4241="","",YEAR($A4241)*100+MONTH($A4241))</f>
        <v/>
      </c>
      <c r="D4241" t="str">
        <f>IF($C4241="","",VLOOKUP($C4241,Baux!$A:$K,2,FALSE))</f>
        <v/>
      </c>
      <c r="E4241" t="str">
        <f>IF($C4241="","",VLOOKUP(VLOOKUP($C4241,Baux!$A:$K,3,FALSE),Locataires!$A:$I,2,FALSE))</f>
        <v/>
      </c>
      <c r="F4241" t="str">
        <f>IF($C4241="","",VLOOKUP($C4241,Baux!$A:$K,8,FALSE))</f>
        <v/>
      </c>
      <c r="G4241" s="12" t="str">
        <f>IF(OR($A4241="",$F4241=""),"",DATE(YEAR($A4241),MONTH($A4241),$F4241))</f>
        <v/>
      </c>
      <c r="H4241" s="13" t="str">
        <f>IF($C4241="","",VLOOKUP($C4241,Baux!$A:$K,6,FALSE))</f>
        <v/>
      </c>
      <c r="I4241" s="13" t="str">
        <f>IF($C4241="","",VLOOKUP($C4241,Baux!$A:$K,7,FALSE))</f>
        <v/>
      </c>
      <c r="J4241" s="13" t="str">
        <f>IF($C4241="","",$H4241+$I4241)</f>
        <v/>
      </c>
      <c r="K4241" s="13" t="str">
        <f>IF($C4241="","",SUMIFS(Banque_Transactions!$E:$E,Banque_Transactions!$G:$G,$C4241&amp;"-"&amp;$B4241))</f>
        <v/>
      </c>
      <c r="L4241" s="13" t="str">
        <f>IF($C4241="","",$J4241-$K4241)</f>
        <v/>
      </c>
      <c r="M4241" t="str">
        <f>IF($C4241="","",IF($L4241&lt;=0,"Payé",IF($K4241=0,"Impayé","Partiel")))</f>
        <v/>
      </c>
    </row>
    <row r="4242" spans="1:13" ht="15">
      <c r="A4242" s="17"/>
      <c r="B4242" t="str">
        <f>IF($A4242="","",YEAR($A4242)*100+MONTH($A4242))</f>
        <v/>
      </c>
      <c r="D4242" t="str">
        <f>IF($C4242="","",VLOOKUP($C4242,Baux!$A:$K,2,FALSE))</f>
        <v/>
      </c>
      <c r="E4242" t="str">
        <f>IF($C4242="","",VLOOKUP(VLOOKUP($C4242,Baux!$A:$K,3,FALSE),Locataires!$A:$I,2,FALSE))</f>
        <v/>
      </c>
      <c r="F4242" t="str">
        <f>IF($C4242="","",VLOOKUP($C4242,Baux!$A:$K,8,FALSE))</f>
        <v/>
      </c>
      <c r="G4242" s="12" t="str">
        <f>IF(OR($A4242="",$F4242=""),"",DATE(YEAR($A4242),MONTH($A4242),$F4242))</f>
        <v/>
      </c>
      <c r="H4242" s="13" t="str">
        <f>IF($C4242="","",VLOOKUP($C4242,Baux!$A:$K,6,FALSE))</f>
        <v/>
      </c>
      <c r="I4242" s="13" t="str">
        <f>IF($C4242="","",VLOOKUP($C4242,Baux!$A:$K,7,FALSE))</f>
        <v/>
      </c>
      <c r="J4242" s="13" t="str">
        <f>IF($C4242="","",$H4242+$I4242)</f>
        <v/>
      </c>
      <c r="K4242" s="13" t="str">
        <f>IF($C4242="","",SUMIFS(Banque_Transactions!$E:$E,Banque_Transactions!$G:$G,$C4242&amp;"-"&amp;$B4242))</f>
        <v/>
      </c>
      <c r="L4242" s="13" t="str">
        <f>IF($C4242="","",$J4242-$K4242)</f>
        <v/>
      </c>
      <c r="M4242" t="str">
        <f>IF($C4242="","",IF($L4242&lt;=0,"Payé",IF($K4242=0,"Impayé","Partiel")))</f>
        <v/>
      </c>
    </row>
    <row r="4243" spans="1:13" ht="15">
      <c r="A4243" s="17"/>
      <c r="B4243" t="str">
        <f>IF($A4243="","",YEAR($A4243)*100+MONTH($A4243))</f>
        <v/>
      </c>
      <c r="D4243" t="str">
        <f>IF($C4243="","",VLOOKUP($C4243,Baux!$A:$K,2,FALSE))</f>
        <v/>
      </c>
      <c r="E4243" t="str">
        <f>IF($C4243="","",VLOOKUP(VLOOKUP($C4243,Baux!$A:$K,3,FALSE),Locataires!$A:$I,2,FALSE))</f>
        <v/>
      </c>
      <c r="F4243" t="str">
        <f>IF($C4243="","",VLOOKUP($C4243,Baux!$A:$K,8,FALSE))</f>
        <v/>
      </c>
      <c r="G4243" s="12" t="str">
        <f>IF(OR($A4243="",$F4243=""),"",DATE(YEAR($A4243),MONTH($A4243),$F4243))</f>
        <v/>
      </c>
      <c r="H4243" s="13" t="str">
        <f>IF($C4243="","",VLOOKUP($C4243,Baux!$A:$K,6,FALSE))</f>
        <v/>
      </c>
      <c r="I4243" s="13" t="str">
        <f>IF($C4243="","",VLOOKUP($C4243,Baux!$A:$K,7,FALSE))</f>
        <v/>
      </c>
      <c r="J4243" s="13" t="str">
        <f>IF($C4243="","",$H4243+$I4243)</f>
        <v/>
      </c>
      <c r="K4243" s="13" t="str">
        <f>IF($C4243="","",SUMIFS(Banque_Transactions!$E:$E,Banque_Transactions!$G:$G,$C4243&amp;"-"&amp;$B4243))</f>
        <v/>
      </c>
      <c r="L4243" s="13" t="str">
        <f>IF($C4243="","",$J4243-$K4243)</f>
        <v/>
      </c>
      <c r="M4243" t="str">
        <f>IF($C4243="","",IF($L4243&lt;=0,"Payé",IF($K4243=0,"Impayé","Partiel")))</f>
        <v/>
      </c>
    </row>
    <row r="4244" spans="1:13" ht="15">
      <c r="A4244" s="17"/>
      <c r="B4244" t="str">
        <f>IF($A4244="","",YEAR($A4244)*100+MONTH($A4244))</f>
        <v/>
      </c>
      <c r="D4244" t="str">
        <f>IF($C4244="","",VLOOKUP($C4244,Baux!$A:$K,2,FALSE))</f>
        <v/>
      </c>
      <c r="E4244" t="str">
        <f>IF($C4244="","",VLOOKUP(VLOOKUP($C4244,Baux!$A:$K,3,FALSE),Locataires!$A:$I,2,FALSE))</f>
        <v/>
      </c>
      <c r="F4244" t="str">
        <f>IF($C4244="","",VLOOKUP($C4244,Baux!$A:$K,8,FALSE))</f>
        <v/>
      </c>
      <c r="G4244" s="12" t="str">
        <f>IF(OR($A4244="",$F4244=""),"",DATE(YEAR($A4244),MONTH($A4244),$F4244))</f>
        <v/>
      </c>
      <c r="H4244" s="13" t="str">
        <f>IF($C4244="","",VLOOKUP($C4244,Baux!$A:$K,6,FALSE))</f>
        <v/>
      </c>
      <c r="I4244" s="13" t="str">
        <f>IF($C4244="","",VLOOKUP($C4244,Baux!$A:$K,7,FALSE))</f>
        <v/>
      </c>
      <c r="J4244" s="13" t="str">
        <f>IF($C4244="","",$H4244+$I4244)</f>
        <v/>
      </c>
      <c r="K4244" s="13" t="str">
        <f>IF($C4244="","",SUMIFS(Banque_Transactions!$E:$E,Banque_Transactions!$G:$G,$C4244&amp;"-"&amp;$B4244))</f>
        <v/>
      </c>
      <c r="L4244" s="13" t="str">
        <f>IF($C4244="","",$J4244-$K4244)</f>
        <v/>
      </c>
      <c r="M4244" t="str">
        <f>IF($C4244="","",IF($L4244&lt;=0,"Payé",IF($K4244=0,"Impayé","Partiel")))</f>
        <v/>
      </c>
    </row>
    <row r="4245" spans="1:13" ht="15">
      <c r="A4245" s="17"/>
      <c r="B4245" t="str">
        <f>IF($A4245="","",YEAR($A4245)*100+MONTH($A4245))</f>
        <v/>
      </c>
      <c r="D4245" t="str">
        <f>IF($C4245="","",VLOOKUP($C4245,Baux!$A:$K,2,FALSE))</f>
        <v/>
      </c>
      <c r="E4245" t="str">
        <f>IF($C4245="","",VLOOKUP(VLOOKUP($C4245,Baux!$A:$K,3,FALSE),Locataires!$A:$I,2,FALSE))</f>
        <v/>
      </c>
      <c r="F4245" t="str">
        <f>IF($C4245="","",VLOOKUP($C4245,Baux!$A:$K,8,FALSE))</f>
        <v/>
      </c>
      <c r="G4245" s="12" t="str">
        <f>IF(OR($A4245="",$F4245=""),"",DATE(YEAR($A4245),MONTH($A4245),$F4245))</f>
        <v/>
      </c>
      <c r="H4245" s="13" t="str">
        <f>IF($C4245="","",VLOOKUP($C4245,Baux!$A:$K,6,FALSE))</f>
        <v/>
      </c>
      <c r="I4245" s="13" t="str">
        <f>IF($C4245="","",VLOOKUP($C4245,Baux!$A:$K,7,FALSE))</f>
        <v/>
      </c>
      <c r="J4245" s="13" t="str">
        <f>IF($C4245="","",$H4245+$I4245)</f>
        <v/>
      </c>
      <c r="K4245" s="13" t="str">
        <f>IF($C4245="","",SUMIFS(Banque_Transactions!$E:$E,Banque_Transactions!$G:$G,$C4245&amp;"-"&amp;$B4245))</f>
        <v/>
      </c>
      <c r="L4245" s="13" t="str">
        <f>IF($C4245="","",$J4245-$K4245)</f>
        <v/>
      </c>
      <c r="M4245" t="str">
        <f>IF($C4245="","",IF($L4245&lt;=0,"Payé",IF($K4245=0,"Impayé","Partiel")))</f>
        <v/>
      </c>
    </row>
    <row r="4246" spans="1:13" ht="15">
      <c r="A4246" s="17"/>
      <c r="B4246" t="str">
        <f>IF($A4246="","",YEAR($A4246)*100+MONTH($A4246))</f>
        <v/>
      </c>
      <c r="D4246" t="str">
        <f>IF($C4246="","",VLOOKUP($C4246,Baux!$A:$K,2,FALSE))</f>
        <v/>
      </c>
      <c r="E4246" t="str">
        <f>IF($C4246="","",VLOOKUP(VLOOKUP($C4246,Baux!$A:$K,3,FALSE),Locataires!$A:$I,2,FALSE))</f>
        <v/>
      </c>
      <c r="F4246" t="str">
        <f>IF($C4246="","",VLOOKUP($C4246,Baux!$A:$K,8,FALSE))</f>
        <v/>
      </c>
      <c r="G4246" s="12" t="str">
        <f>IF(OR($A4246="",$F4246=""),"",DATE(YEAR($A4246),MONTH($A4246),$F4246))</f>
        <v/>
      </c>
      <c r="H4246" s="13" t="str">
        <f>IF($C4246="","",VLOOKUP($C4246,Baux!$A:$K,6,FALSE))</f>
        <v/>
      </c>
      <c r="I4246" s="13" t="str">
        <f>IF($C4246="","",VLOOKUP($C4246,Baux!$A:$K,7,FALSE))</f>
        <v/>
      </c>
      <c r="J4246" s="13" t="str">
        <f>IF($C4246="","",$H4246+$I4246)</f>
        <v/>
      </c>
      <c r="K4246" s="13" t="str">
        <f>IF($C4246="","",SUMIFS(Banque_Transactions!$E:$E,Banque_Transactions!$G:$G,$C4246&amp;"-"&amp;$B4246))</f>
        <v/>
      </c>
      <c r="L4246" s="13" t="str">
        <f>IF($C4246="","",$J4246-$K4246)</f>
        <v/>
      </c>
      <c r="M4246" t="str">
        <f>IF($C4246="","",IF($L4246&lt;=0,"Payé",IF($K4246=0,"Impayé","Partiel")))</f>
        <v/>
      </c>
    </row>
    <row r="4247" spans="1:13" ht="15">
      <c r="A4247" s="17"/>
      <c r="B4247" t="str">
        <f>IF($A4247="","",YEAR($A4247)*100+MONTH($A4247))</f>
        <v/>
      </c>
      <c r="D4247" t="str">
        <f>IF($C4247="","",VLOOKUP($C4247,Baux!$A:$K,2,FALSE))</f>
        <v/>
      </c>
      <c r="E4247" t="str">
        <f>IF($C4247="","",VLOOKUP(VLOOKUP($C4247,Baux!$A:$K,3,FALSE),Locataires!$A:$I,2,FALSE))</f>
        <v/>
      </c>
      <c r="F4247" t="str">
        <f>IF($C4247="","",VLOOKUP($C4247,Baux!$A:$K,8,FALSE))</f>
        <v/>
      </c>
      <c r="G4247" s="12" t="str">
        <f>IF(OR($A4247="",$F4247=""),"",DATE(YEAR($A4247),MONTH($A4247),$F4247))</f>
        <v/>
      </c>
      <c r="H4247" s="13" t="str">
        <f>IF($C4247="","",VLOOKUP($C4247,Baux!$A:$K,6,FALSE))</f>
        <v/>
      </c>
      <c r="I4247" s="13" t="str">
        <f>IF($C4247="","",VLOOKUP($C4247,Baux!$A:$K,7,FALSE))</f>
        <v/>
      </c>
      <c r="J4247" s="13" t="str">
        <f>IF($C4247="","",$H4247+$I4247)</f>
        <v/>
      </c>
      <c r="K4247" s="13" t="str">
        <f>IF($C4247="","",SUMIFS(Banque_Transactions!$E:$E,Banque_Transactions!$G:$G,$C4247&amp;"-"&amp;$B4247))</f>
        <v/>
      </c>
      <c r="L4247" s="13" t="str">
        <f>IF($C4247="","",$J4247-$K4247)</f>
        <v/>
      </c>
      <c r="M4247" t="str">
        <f>IF($C4247="","",IF($L4247&lt;=0,"Payé",IF($K4247=0,"Impayé","Partiel")))</f>
        <v/>
      </c>
    </row>
    <row r="4248" spans="1:13" ht="15">
      <c r="A4248" s="17"/>
      <c r="B4248" t="str">
        <f>IF($A4248="","",YEAR($A4248)*100+MONTH($A4248))</f>
        <v/>
      </c>
      <c r="D4248" t="str">
        <f>IF($C4248="","",VLOOKUP($C4248,Baux!$A:$K,2,FALSE))</f>
        <v/>
      </c>
      <c r="E4248" t="str">
        <f>IF($C4248="","",VLOOKUP(VLOOKUP($C4248,Baux!$A:$K,3,FALSE),Locataires!$A:$I,2,FALSE))</f>
        <v/>
      </c>
      <c r="F4248" t="str">
        <f>IF($C4248="","",VLOOKUP($C4248,Baux!$A:$K,8,FALSE))</f>
        <v/>
      </c>
      <c r="G4248" s="12" t="str">
        <f>IF(OR($A4248="",$F4248=""),"",DATE(YEAR($A4248),MONTH($A4248),$F4248))</f>
        <v/>
      </c>
      <c r="H4248" s="13" t="str">
        <f>IF($C4248="","",VLOOKUP($C4248,Baux!$A:$K,6,FALSE))</f>
        <v/>
      </c>
      <c r="I4248" s="13" t="str">
        <f>IF($C4248="","",VLOOKUP($C4248,Baux!$A:$K,7,FALSE))</f>
        <v/>
      </c>
      <c r="J4248" s="13" t="str">
        <f>IF($C4248="","",$H4248+$I4248)</f>
        <v/>
      </c>
      <c r="K4248" s="13" t="str">
        <f>IF($C4248="","",SUMIFS(Banque_Transactions!$E:$E,Banque_Transactions!$G:$G,$C4248&amp;"-"&amp;$B4248))</f>
        <v/>
      </c>
      <c r="L4248" s="13" t="str">
        <f>IF($C4248="","",$J4248-$K4248)</f>
        <v/>
      </c>
      <c r="M4248" t="str">
        <f>IF($C4248="","",IF($L4248&lt;=0,"Payé",IF($K4248=0,"Impayé","Partiel")))</f>
        <v/>
      </c>
    </row>
    <row r="4249" spans="1:13" ht="15">
      <c r="A4249" s="17"/>
      <c r="B4249" t="str">
        <f>IF($A4249="","",YEAR($A4249)*100+MONTH($A4249))</f>
        <v/>
      </c>
      <c r="D4249" t="str">
        <f>IF($C4249="","",VLOOKUP($C4249,Baux!$A:$K,2,FALSE))</f>
        <v/>
      </c>
      <c r="E4249" t="str">
        <f>IF($C4249="","",VLOOKUP(VLOOKUP($C4249,Baux!$A:$K,3,FALSE),Locataires!$A:$I,2,FALSE))</f>
        <v/>
      </c>
      <c r="F4249" t="str">
        <f>IF($C4249="","",VLOOKUP($C4249,Baux!$A:$K,8,FALSE))</f>
        <v/>
      </c>
      <c r="G4249" s="12" t="str">
        <f>IF(OR($A4249="",$F4249=""),"",DATE(YEAR($A4249),MONTH($A4249),$F4249))</f>
        <v/>
      </c>
      <c r="H4249" s="13" t="str">
        <f>IF($C4249="","",VLOOKUP($C4249,Baux!$A:$K,6,FALSE))</f>
        <v/>
      </c>
      <c r="I4249" s="13" t="str">
        <f>IF($C4249="","",VLOOKUP($C4249,Baux!$A:$K,7,FALSE))</f>
        <v/>
      </c>
      <c r="J4249" s="13" t="str">
        <f>IF($C4249="","",$H4249+$I4249)</f>
        <v/>
      </c>
      <c r="K4249" s="13" t="str">
        <f>IF($C4249="","",SUMIFS(Banque_Transactions!$E:$E,Banque_Transactions!$G:$G,$C4249&amp;"-"&amp;$B4249))</f>
        <v/>
      </c>
      <c r="L4249" s="13" t="str">
        <f>IF($C4249="","",$J4249-$K4249)</f>
        <v/>
      </c>
      <c r="M4249" t="str">
        <f>IF($C4249="","",IF($L4249&lt;=0,"Payé",IF($K4249=0,"Impayé","Partiel")))</f>
        <v/>
      </c>
    </row>
    <row r="4250" spans="1:13" ht="15">
      <c r="A4250" s="17"/>
      <c r="B4250" t="str">
        <f>IF($A4250="","",YEAR($A4250)*100+MONTH($A4250))</f>
        <v/>
      </c>
      <c r="D4250" t="str">
        <f>IF($C4250="","",VLOOKUP($C4250,Baux!$A:$K,2,FALSE))</f>
        <v/>
      </c>
      <c r="E4250" t="str">
        <f>IF($C4250="","",VLOOKUP(VLOOKUP($C4250,Baux!$A:$K,3,FALSE),Locataires!$A:$I,2,FALSE))</f>
        <v/>
      </c>
      <c r="F4250" t="str">
        <f>IF($C4250="","",VLOOKUP($C4250,Baux!$A:$K,8,FALSE))</f>
        <v/>
      </c>
      <c r="G4250" s="12" t="str">
        <f>IF(OR($A4250="",$F4250=""),"",DATE(YEAR($A4250),MONTH($A4250),$F4250))</f>
        <v/>
      </c>
      <c r="H4250" s="13" t="str">
        <f>IF($C4250="","",VLOOKUP($C4250,Baux!$A:$K,6,FALSE))</f>
        <v/>
      </c>
      <c r="I4250" s="13" t="str">
        <f>IF($C4250="","",VLOOKUP($C4250,Baux!$A:$K,7,FALSE))</f>
        <v/>
      </c>
      <c r="J4250" s="13" t="str">
        <f>IF($C4250="","",$H4250+$I4250)</f>
        <v/>
      </c>
      <c r="K4250" s="13" t="str">
        <f>IF($C4250="","",SUMIFS(Banque_Transactions!$E:$E,Banque_Transactions!$G:$G,$C4250&amp;"-"&amp;$B4250))</f>
        <v/>
      </c>
      <c r="L4250" s="13" t="str">
        <f>IF($C4250="","",$J4250-$K4250)</f>
        <v/>
      </c>
      <c r="M4250" t="str">
        <f>IF($C4250="","",IF($L4250&lt;=0,"Payé",IF($K4250=0,"Impayé","Partiel")))</f>
        <v/>
      </c>
    </row>
    <row r="4251" spans="1:13" ht="15">
      <c r="A4251" s="17"/>
      <c r="B4251" t="str">
        <f>IF($A4251="","",YEAR($A4251)*100+MONTH($A4251))</f>
        <v/>
      </c>
      <c r="D4251" t="str">
        <f>IF($C4251="","",VLOOKUP($C4251,Baux!$A:$K,2,FALSE))</f>
        <v/>
      </c>
      <c r="E4251" t="str">
        <f>IF($C4251="","",VLOOKUP(VLOOKUP($C4251,Baux!$A:$K,3,FALSE),Locataires!$A:$I,2,FALSE))</f>
        <v/>
      </c>
      <c r="F4251" t="str">
        <f>IF($C4251="","",VLOOKUP($C4251,Baux!$A:$K,8,FALSE))</f>
        <v/>
      </c>
      <c r="G4251" s="12" t="str">
        <f>IF(OR($A4251="",$F4251=""),"",DATE(YEAR($A4251),MONTH($A4251),$F4251))</f>
        <v/>
      </c>
      <c r="H4251" s="13" t="str">
        <f>IF($C4251="","",VLOOKUP($C4251,Baux!$A:$K,6,FALSE))</f>
        <v/>
      </c>
      <c r="I4251" s="13" t="str">
        <f>IF($C4251="","",VLOOKUP($C4251,Baux!$A:$K,7,FALSE))</f>
        <v/>
      </c>
      <c r="J4251" s="13" t="str">
        <f>IF($C4251="","",$H4251+$I4251)</f>
        <v/>
      </c>
      <c r="K4251" s="13" t="str">
        <f>IF($C4251="","",SUMIFS(Banque_Transactions!$E:$E,Banque_Transactions!$G:$G,$C4251&amp;"-"&amp;$B4251))</f>
        <v/>
      </c>
      <c r="L4251" s="13" t="str">
        <f>IF($C4251="","",$J4251-$K4251)</f>
        <v/>
      </c>
      <c r="M4251" t="str">
        <f>IF($C4251="","",IF($L4251&lt;=0,"Payé",IF($K4251=0,"Impayé","Partiel")))</f>
        <v/>
      </c>
    </row>
    <row r="4252" spans="1:13" ht="15">
      <c r="A4252" s="17"/>
      <c r="B4252" t="str">
        <f>IF($A4252="","",YEAR($A4252)*100+MONTH($A4252))</f>
        <v/>
      </c>
      <c r="D4252" t="str">
        <f>IF($C4252="","",VLOOKUP($C4252,Baux!$A:$K,2,FALSE))</f>
        <v/>
      </c>
      <c r="E4252" t="str">
        <f>IF($C4252="","",VLOOKUP(VLOOKUP($C4252,Baux!$A:$K,3,FALSE),Locataires!$A:$I,2,FALSE))</f>
        <v/>
      </c>
      <c r="F4252" t="str">
        <f>IF($C4252="","",VLOOKUP($C4252,Baux!$A:$K,8,FALSE))</f>
        <v/>
      </c>
      <c r="G4252" s="12" t="str">
        <f>IF(OR($A4252="",$F4252=""),"",DATE(YEAR($A4252),MONTH($A4252),$F4252))</f>
        <v/>
      </c>
      <c r="H4252" s="13" t="str">
        <f>IF($C4252="","",VLOOKUP($C4252,Baux!$A:$K,6,FALSE))</f>
        <v/>
      </c>
      <c r="I4252" s="13" t="str">
        <f>IF($C4252="","",VLOOKUP($C4252,Baux!$A:$K,7,FALSE))</f>
        <v/>
      </c>
      <c r="J4252" s="13" t="str">
        <f>IF($C4252="","",$H4252+$I4252)</f>
        <v/>
      </c>
      <c r="K4252" s="13" t="str">
        <f>IF($C4252="","",SUMIFS(Banque_Transactions!$E:$E,Banque_Transactions!$G:$G,$C4252&amp;"-"&amp;$B4252))</f>
        <v/>
      </c>
      <c r="L4252" s="13" t="str">
        <f>IF($C4252="","",$J4252-$K4252)</f>
        <v/>
      </c>
      <c r="M4252" t="str">
        <f>IF($C4252="","",IF($L4252&lt;=0,"Payé",IF($K4252=0,"Impayé","Partiel")))</f>
        <v/>
      </c>
    </row>
    <row r="4253" spans="1:13" ht="15">
      <c r="A4253" s="17"/>
      <c r="B4253" t="str">
        <f>IF($A4253="","",YEAR($A4253)*100+MONTH($A4253))</f>
        <v/>
      </c>
      <c r="D4253" t="str">
        <f>IF($C4253="","",VLOOKUP($C4253,Baux!$A:$K,2,FALSE))</f>
        <v/>
      </c>
      <c r="E4253" t="str">
        <f>IF($C4253="","",VLOOKUP(VLOOKUP($C4253,Baux!$A:$K,3,FALSE),Locataires!$A:$I,2,FALSE))</f>
        <v/>
      </c>
      <c r="F4253" t="str">
        <f>IF($C4253="","",VLOOKUP($C4253,Baux!$A:$K,8,FALSE))</f>
        <v/>
      </c>
      <c r="G4253" s="12" t="str">
        <f>IF(OR($A4253="",$F4253=""),"",DATE(YEAR($A4253),MONTH($A4253),$F4253))</f>
        <v/>
      </c>
      <c r="H4253" s="13" t="str">
        <f>IF($C4253="","",VLOOKUP($C4253,Baux!$A:$K,6,FALSE))</f>
        <v/>
      </c>
      <c r="I4253" s="13" t="str">
        <f>IF($C4253="","",VLOOKUP($C4253,Baux!$A:$K,7,FALSE))</f>
        <v/>
      </c>
      <c r="J4253" s="13" t="str">
        <f>IF($C4253="","",$H4253+$I4253)</f>
        <v/>
      </c>
      <c r="K4253" s="13" t="str">
        <f>IF($C4253="","",SUMIFS(Banque_Transactions!$E:$E,Banque_Transactions!$G:$G,$C4253&amp;"-"&amp;$B4253))</f>
        <v/>
      </c>
      <c r="L4253" s="13" t="str">
        <f>IF($C4253="","",$J4253-$K4253)</f>
        <v/>
      </c>
      <c r="M4253" t="str">
        <f>IF($C4253="","",IF($L4253&lt;=0,"Payé",IF($K4253=0,"Impayé","Partiel")))</f>
        <v/>
      </c>
    </row>
    <row r="4254" spans="1:13" ht="15">
      <c r="A4254" s="17"/>
      <c r="B4254" t="str">
        <f>IF($A4254="","",YEAR($A4254)*100+MONTH($A4254))</f>
        <v/>
      </c>
      <c r="D4254" t="str">
        <f>IF($C4254="","",VLOOKUP($C4254,Baux!$A:$K,2,FALSE))</f>
        <v/>
      </c>
      <c r="E4254" t="str">
        <f>IF($C4254="","",VLOOKUP(VLOOKUP($C4254,Baux!$A:$K,3,FALSE),Locataires!$A:$I,2,FALSE))</f>
        <v/>
      </c>
      <c r="F4254" t="str">
        <f>IF($C4254="","",VLOOKUP($C4254,Baux!$A:$K,8,FALSE))</f>
        <v/>
      </c>
      <c r="G4254" s="12" t="str">
        <f>IF(OR($A4254="",$F4254=""),"",DATE(YEAR($A4254),MONTH($A4254),$F4254))</f>
        <v/>
      </c>
      <c r="H4254" s="13" t="str">
        <f>IF($C4254="","",VLOOKUP($C4254,Baux!$A:$K,6,FALSE))</f>
        <v/>
      </c>
      <c r="I4254" s="13" t="str">
        <f>IF($C4254="","",VLOOKUP($C4254,Baux!$A:$K,7,FALSE))</f>
        <v/>
      </c>
      <c r="J4254" s="13" t="str">
        <f>IF($C4254="","",$H4254+$I4254)</f>
        <v/>
      </c>
      <c r="K4254" s="13" t="str">
        <f>IF($C4254="","",SUMIFS(Banque_Transactions!$E:$E,Banque_Transactions!$G:$G,$C4254&amp;"-"&amp;$B4254))</f>
        <v/>
      </c>
      <c r="L4254" s="13" t="str">
        <f>IF($C4254="","",$J4254-$K4254)</f>
        <v/>
      </c>
      <c r="M4254" t="str">
        <f>IF($C4254="","",IF($L4254&lt;=0,"Payé",IF($K4254=0,"Impayé","Partiel")))</f>
        <v/>
      </c>
    </row>
    <row r="4255" spans="1:13" ht="15">
      <c r="A4255" s="17"/>
      <c r="B4255" t="str">
        <f>IF($A4255="","",YEAR($A4255)*100+MONTH($A4255))</f>
        <v/>
      </c>
      <c r="D4255" t="str">
        <f>IF($C4255="","",VLOOKUP($C4255,Baux!$A:$K,2,FALSE))</f>
        <v/>
      </c>
      <c r="E4255" t="str">
        <f>IF($C4255="","",VLOOKUP(VLOOKUP($C4255,Baux!$A:$K,3,FALSE),Locataires!$A:$I,2,FALSE))</f>
        <v/>
      </c>
      <c r="F4255" t="str">
        <f>IF($C4255="","",VLOOKUP($C4255,Baux!$A:$K,8,FALSE))</f>
        <v/>
      </c>
      <c r="G4255" s="12" t="str">
        <f>IF(OR($A4255="",$F4255=""),"",DATE(YEAR($A4255),MONTH($A4255),$F4255))</f>
        <v/>
      </c>
      <c r="H4255" s="13" t="str">
        <f>IF($C4255="","",VLOOKUP($C4255,Baux!$A:$K,6,FALSE))</f>
        <v/>
      </c>
      <c r="I4255" s="13" t="str">
        <f>IF($C4255="","",VLOOKUP($C4255,Baux!$A:$K,7,FALSE))</f>
        <v/>
      </c>
      <c r="J4255" s="13" t="str">
        <f>IF($C4255="","",$H4255+$I4255)</f>
        <v/>
      </c>
      <c r="K4255" s="13" t="str">
        <f>IF($C4255="","",SUMIFS(Banque_Transactions!$E:$E,Banque_Transactions!$G:$G,$C4255&amp;"-"&amp;$B4255))</f>
        <v/>
      </c>
      <c r="L4255" s="13" t="str">
        <f>IF($C4255="","",$J4255-$K4255)</f>
        <v/>
      </c>
      <c r="M4255" t="str">
        <f>IF($C4255="","",IF($L4255&lt;=0,"Payé",IF($K4255=0,"Impayé","Partiel")))</f>
        <v/>
      </c>
    </row>
    <row r="4256" spans="1:13" ht="15">
      <c r="A4256" s="17"/>
      <c r="B4256" t="str">
        <f>IF($A4256="","",YEAR($A4256)*100+MONTH($A4256))</f>
        <v/>
      </c>
      <c r="D4256" t="str">
        <f>IF($C4256="","",VLOOKUP($C4256,Baux!$A:$K,2,FALSE))</f>
        <v/>
      </c>
      <c r="E4256" t="str">
        <f>IF($C4256="","",VLOOKUP(VLOOKUP($C4256,Baux!$A:$K,3,FALSE),Locataires!$A:$I,2,FALSE))</f>
        <v/>
      </c>
      <c r="F4256" t="str">
        <f>IF($C4256="","",VLOOKUP($C4256,Baux!$A:$K,8,FALSE))</f>
        <v/>
      </c>
      <c r="G4256" s="12" t="str">
        <f>IF(OR($A4256="",$F4256=""),"",DATE(YEAR($A4256),MONTH($A4256),$F4256))</f>
        <v/>
      </c>
      <c r="H4256" s="13" t="str">
        <f>IF($C4256="","",VLOOKUP($C4256,Baux!$A:$K,6,FALSE))</f>
        <v/>
      </c>
      <c r="I4256" s="13" t="str">
        <f>IF($C4256="","",VLOOKUP($C4256,Baux!$A:$K,7,FALSE))</f>
        <v/>
      </c>
      <c r="J4256" s="13" t="str">
        <f>IF($C4256="","",$H4256+$I4256)</f>
        <v/>
      </c>
      <c r="K4256" s="13" t="str">
        <f>IF($C4256="","",SUMIFS(Banque_Transactions!$E:$E,Banque_Transactions!$G:$G,$C4256&amp;"-"&amp;$B4256))</f>
        <v/>
      </c>
      <c r="L4256" s="13" t="str">
        <f>IF($C4256="","",$J4256-$K4256)</f>
        <v/>
      </c>
      <c r="M4256" t="str">
        <f>IF($C4256="","",IF($L4256&lt;=0,"Payé",IF($K4256=0,"Impayé","Partiel")))</f>
        <v/>
      </c>
    </row>
    <row r="4257" spans="1:13" ht="15">
      <c r="A4257" s="17"/>
      <c r="B4257" t="str">
        <f>IF($A4257="","",YEAR($A4257)*100+MONTH($A4257))</f>
        <v/>
      </c>
      <c r="D4257" t="str">
        <f>IF($C4257="","",VLOOKUP($C4257,Baux!$A:$K,2,FALSE))</f>
        <v/>
      </c>
      <c r="E4257" t="str">
        <f>IF($C4257="","",VLOOKUP(VLOOKUP($C4257,Baux!$A:$K,3,FALSE),Locataires!$A:$I,2,FALSE))</f>
        <v/>
      </c>
      <c r="F4257" t="str">
        <f>IF($C4257="","",VLOOKUP($C4257,Baux!$A:$K,8,FALSE))</f>
        <v/>
      </c>
      <c r="G4257" s="12" t="str">
        <f>IF(OR($A4257="",$F4257=""),"",DATE(YEAR($A4257),MONTH($A4257),$F4257))</f>
        <v/>
      </c>
      <c r="H4257" s="13" t="str">
        <f>IF($C4257="","",VLOOKUP($C4257,Baux!$A:$K,6,FALSE))</f>
        <v/>
      </c>
      <c r="I4257" s="13" t="str">
        <f>IF($C4257="","",VLOOKUP($C4257,Baux!$A:$K,7,FALSE))</f>
        <v/>
      </c>
      <c r="J4257" s="13" t="str">
        <f>IF($C4257="","",$H4257+$I4257)</f>
        <v/>
      </c>
      <c r="K4257" s="13" t="str">
        <f>IF($C4257="","",SUMIFS(Banque_Transactions!$E:$E,Banque_Transactions!$G:$G,$C4257&amp;"-"&amp;$B4257))</f>
        <v/>
      </c>
      <c r="L4257" s="13" t="str">
        <f>IF($C4257="","",$J4257-$K4257)</f>
        <v/>
      </c>
      <c r="M4257" t="str">
        <f>IF($C4257="","",IF($L4257&lt;=0,"Payé",IF($K4257=0,"Impayé","Partiel")))</f>
        <v/>
      </c>
    </row>
    <row r="4258" spans="1:13" ht="15">
      <c r="A4258" s="17"/>
      <c r="B4258" t="str">
        <f>IF($A4258="","",YEAR($A4258)*100+MONTH($A4258))</f>
        <v/>
      </c>
      <c r="D4258" t="str">
        <f>IF($C4258="","",VLOOKUP($C4258,Baux!$A:$K,2,FALSE))</f>
        <v/>
      </c>
      <c r="E4258" t="str">
        <f>IF($C4258="","",VLOOKUP(VLOOKUP($C4258,Baux!$A:$K,3,FALSE),Locataires!$A:$I,2,FALSE))</f>
        <v/>
      </c>
      <c r="F4258" t="str">
        <f>IF($C4258="","",VLOOKUP($C4258,Baux!$A:$K,8,FALSE))</f>
        <v/>
      </c>
      <c r="G4258" s="12" t="str">
        <f>IF(OR($A4258="",$F4258=""),"",DATE(YEAR($A4258),MONTH($A4258),$F4258))</f>
        <v/>
      </c>
      <c r="H4258" s="13" t="str">
        <f>IF($C4258="","",VLOOKUP($C4258,Baux!$A:$K,6,FALSE))</f>
        <v/>
      </c>
      <c r="I4258" s="13" t="str">
        <f>IF($C4258="","",VLOOKUP($C4258,Baux!$A:$K,7,FALSE))</f>
        <v/>
      </c>
      <c r="J4258" s="13" t="str">
        <f>IF($C4258="","",$H4258+$I4258)</f>
        <v/>
      </c>
      <c r="K4258" s="13" t="str">
        <f>IF($C4258="","",SUMIFS(Banque_Transactions!$E:$E,Banque_Transactions!$G:$G,$C4258&amp;"-"&amp;$B4258))</f>
        <v/>
      </c>
      <c r="L4258" s="13" t="str">
        <f>IF($C4258="","",$J4258-$K4258)</f>
        <v/>
      </c>
      <c r="M4258" t="str">
        <f>IF($C4258="","",IF($L4258&lt;=0,"Payé",IF($K4258=0,"Impayé","Partiel")))</f>
        <v/>
      </c>
    </row>
    <row r="4259" spans="1:13" ht="15">
      <c r="A4259" s="17"/>
      <c r="B4259" t="str">
        <f>IF($A4259="","",YEAR($A4259)*100+MONTH($A4259))</f>
        <v/>
      </c>
      <c r="D4259" t="str">
        <f>IF($C4259="","",VLOOKUP($C4259,Baux!$A:$K,2,FALSE))</f>
        <v/>
      </c>
      <c r="E4259" t="str">
        <f>IF($C4259="","",VLOOKUP(VLOOKUP($C4259,Baux!$A:$K,3,FALSE),Locataires!$A:$I,2,FALSE))</f>
        <v/>
      </c>
      <c r="F4259" t="str">
        <f>IF($C4259="","",VLOOKUP($C4259,Baux!$A:$K,8,FALSE))</f>
        <v/>
      </c>
      <c r="G4259" s="12" t="str">
        <f>IF(OR($A4259="",$F4259=""),"",DATE(YEAR($A4259),MONTH($A4259),$F4259))</f>
        <v/>
      </c>
      <c r="H4259" s="13" t="str">
        <f>IF($C4259="","",VLOOKUP($C4259,Baux!$A:$K,6,FALSE))</f>
        <v/>
      </c>
      <c r="I4259" s="13" t="str">
        <f>IF($C4259="","",VLOOKUP($C4259,Baux!$A:$K,7,FALSE))</f>
        <v/>
      </c>
      <c r="J4259" s="13" t="str">
        <f>IF($C4259="","",$H4259+$I4259)</f>
        <v/>
      </c>
      <c r="K4259" s="13" t="str">
        <f>IF($C4259="","",SUMIFS(Banque_Transactions!$E:$E,Banque_Transactions!$G:$G,$C4259&amp;"-"&amp;$B4259))</f>
        <v/>
      </c>
      <c r="L4259" s="13" t="str">
        <f>IF($C4259="","",$J4259-$K4259)</f>
        <v/>
      </c>
      <c r="M4259" t="str">
        <f>IF($C4259="","",IF($L4259&lt;=0,"Payé",IF($K4259=0,"Impayé","Partiel")))</f>
        <v/>
      </c>
    </row>
    <row r="4260" spans="1:13" ht="15">
      <c r="A4260" s="17"/>
      <c r="B4260" t="str">
        <f>IF($A4260="","",YEAR($A4260)*100+MONTH($A4260))</f>
        <v/>
      </c>
      <c r="D4260" t="str">
        <f>IF($C4260="","",VLOOKUP($C4260,Baux!$A:$K,2,FALSE))</f>
        <v/>
      </c>
      <c r="E4260" t="str">
        <f>IF($C4260="","",VLOOKUP(VLOOKUP($C4260,Baux!$A:$K,3,FALSE),Locataires!$A:$I,2,FALSE))</f>
        <v/>
      </c>
      <c r="F4260" t="str">
        <f>IF($C4260="","",VLOOKUP($C4260,Baux!$A:$K,8,FALSE))</f>
        <v/>
      </c>
      <c r="G4260" s="12" t="str">
        <f>IF(OR($A4260="",$F4260=""),"",DATE(YEAR($A4260),MONTH($A4260),$F4260))</f>
        <v/>
      </c>
      <c r="H4260" s="13" t="str">
        <f>IF($C4260="","",VLOOKUP($C4260,Baux!$A:$K,6,FALSE))</f>
        <v/>
      </c>
      <c r="I4260" s="13" t="str">
        <f>IF($C4260="","",VLOOKUP($C4260,Baux!$A:$K,7,FALSE))</f>
        <v/>
      </c>
      <c r="J4260" s="13" t="str">
        <f>IF($C4260="","",$H4260+$I4260)</f>
        <v/>
      </c>
      <c r="K4260" s="13" t="str">
        <f>IF($C4260="","",SUMIFS(Banque_Transactions!$E:$E,Banque_Transactions!$G:$G,$C4260&amp;"-"&amp;$B4260))</f>
        <v/>
      </c>
      <c r="L4260" s="13" t="str">
        <f>IF($C4260="","",$J4260-$K4260)</f>
        <v/>
      </c>
      <c r="M4260" t="str">
        <f>IF($C4260="","",IF($L4260&lt;=0,"Payé",IF($K4260=0,"Impayé","Partiel")))</f>
        <v/>
      </c>
    </row>
    <row r="4261" spans="1:13" ht="15">
      <c r="A4261" s="17"/>
      <c r="B4261" t="str">
        <f>IF($A4261="","",YEAR($A4261)*100+MONTH($A4261))</f>
        <v/>
      </c>
      <c r="D4261" t="str">
        <f>IF($C4261="","",VLOOKUP($C4261,Baux!$A:$K,2,FALSE))</f>
        <v/>
      </c>
      <c r="E4261" t="str">
        <f>IF($C4261="","",VLOOKUP(VLOOKUP($C4261,Baux!$A:$K,3,FALSE),Locataires!$A:$I,2,FALSE))</f>
        <v/>
      </c>
      <c r="F4261" t="str">
        <f>IF($C4261="","",VLOOKUP($C4261,Baux!$A:$K,8,FALSE))</f>
        <v/>
      </c>
      <c r="G4261" s="12" t="str">
        <f>IF(OR($A4261="",$F4261=""),"",DATE(YEAR($A4261),MONTH($A4261),$F4261))</f>
        <v/>
      </c>
      <c r="H4261" s="13" t="str">
        <f>IF($C4261="","",VLOOKUP($C4261,Baux!$A:$K,6,FALSE))</f>
        <v/>
      </c>
      <c r="I4261" s="13" t="str">
        <f>IF($C4261="","",VLOOKUP($C4261,Baux!$A:$K,7,FALSE))</f>
        <v/>
      </c>
      <c r="J4261" s="13" t="str">
        <f>IF($C4261="","",$H4261+$I4261)</f>
        <v/>
      </c>
      <c r="K4261" s="13" t="str">
        <f>IF($C4261="","",SUMIFS(Banque_Transactions!$E:$E,Banque_Transactions!$G:$G,$C4261&amp;"-"&amp;$B4261))</f>
        <v/>
      </c>
      <c r="L4261" s="13" t="str">
        <f>IF($C4261="","",$J4261-$K4261)</f>
        <v/>
      </c>
      <c r="M4261" t="str">
        <f>IF($C4261="","",IF($L4261&lt;=0,"Payé",IF($K4261=0,"Impayé","Partiel")))</f>
        <v/>
      </c>
    </row>
    <row r="4262" spans="1:13" ht="15">
      <c r="A4262" s="17"/>
      <c r="B4262" t="str">
        <f>IF($A4262="","",YEAR($A4262)*100+MONTH($A4262))</f>
        <v/>
      </c>
      <c r="D4262" t="str">
        <f>IF($C4262="","",VLOOKUP($C4262,Baux!$A:$K,2,FALSE))</f>
        <v/>
      </c>
      <c r="E4262" t="str">
        <f>IF($C4262="","",VLOOKUP(VLOOKUP($C4262,Baux!$A:$K,3,FALSE),Locataires!$A:$I,2,FALSE))</f>
        <v/>
      </c>
      <c r="F4262" t="str">
        <f>IF($C4262="","",VLOOKUP($C4262,Baux!$A:$K,8,FALSE))</f>
        <v/>
      </c>
      <c r="G4262" s="12" t="str">
        <f>IF(OR($A4262="",$F4262=""),"",DATE(YEAR($A4262),MONTH($A4262),$F4262))</f>
        <v/>
      </c>
      <c r="H4262" s="13" t="str">
        <f>IF($C4262="","",VLOOKUP($C4262,Baux!$A:$K,6,FALSE))</f>
        <v/>
      </c>
      <c r="I4262" s="13" t="str">
        <f>IF($C4262="","",VLOOKUP($C4262,Baux!$A:$K,7,FALSE))</f>
        <v/>
      </c>
      <c r="J4262" s="13" t="str">
        <f>IF($C4262="","",$H4262+$I4262)</f>
        <v/>
      </c>
      <c r="K4262" s="13" t="str">
        <f>IF($C4262="","",SUMIFS(Banque_Transactions!$E:$E,Banque_Transactions!$G:$G,$C4262&amp;"-"&amp;$B4262))</f>
        <v/>
      </c>
      <c r="L4262" s="13" t="str">
        <f>IF($C4262="","",$J4262-$K4262)</f>
        <v/>
      </c>
      <c r="M4262" t="str">
        <f>IF($C4262="","",IF($L4262&lt;=0,"Payé",IF($K4262=0,"Impayé","Partiel")))</f>
        <v/>
      </c>
    </row>
    <row r="4263" spans="1:13" ht="15">
      <c r="A4263" s="17"/>
      <c r="B4263" t="str">
        <f>IF($A4263="","",YEAR($A4263)*100+MONTH($A4263))</f>
        <v/>
      </c>
      <c r="D4263" t="str">
        <f>IF($C4263="","",VLOOKUP($C4263,Baux!$A:$K,2,FALSE))</f>
        <v/>
      </c>
      <c r="E4263" t="str">
        <f>IF($C4263="","",VLOOKUP(VLOOKUP($C4263,Baux!$A:$K,3,FALSE),Locataires!$A:$I,2,FALSE))</f>
        <v/>
      </c>
      <c r="F4263" t="str">
        <f>IF($C4263="","",VLOOKUP($C4263,Baux!$A:$K,8,FALSE))</f>
        <v/>
      </c>
      <c r="G4263" s="12" t="str">
        <f>IF(OR($A4263="",$F4263=""),"",DATE(YEAR($A4263),MONTH($A4263),$F4263))</f>
        <v/>
      </c>
      <c r="H4263" s="13" t="str">
        <f>IF($C4263="","",VLOOKUP($C4263,Baux!$A:$K,6,FALSE))</f>
        <v/>
      </c>
      <c r="I4263" s="13" t="str">
        <f>IF($C4263="","",VLOOKUP($C4263,Baux!$A:$K,7,FALSE))</f>
        <v/>
      </c>
      <c r="J4263" s="13" t="str">
        <f>IF($C4263="","",$H4263+$I4263)</f>
        <v/>
      </c>
      <c r="K4263" s="13" t="str">
        <f>IF($C4263="","",SUMIFS(Banque_Transactions!$E:$E,Banque_Transactions!$G:$G,$C4263&amp;"-"&amp;$B4263))</f>
        <v/>
      </c>
      <c r="L4263" s="13" t="str">
        <f>IF($C4263="","",$J4263-$K4263)</f>
        <v/>
      </c>
      <c r="M4263" t="str">
        <f>IF($C4263="","",IF($L4263&lt;=0,"Payé",IF($K4263=0,"Impayé","Partiel")))</f>
        <v/>
      </c>
    </row>
    <row r="4264" spans="1:13" ht="15">
      <c r="A4264" s="17"/>
      <c r="B4264" t="str">
        <f>IF($A4264="","",YEAR($A4264)*100+MONTH($A4264))</f>
        <v/>
      </c>
      <c r="D4264" t="str">
        <f>IF($C4264="","",VLOOKUP($C4264,Baux!$A:$K,2,FALSE))</f>
        <v/>
      </c>
      <c r="E4264" t="str">
        <f>IF($C4264="","",VLOOKUP(VLOOKUP($C4264,Baux!$A:$K,3,FALSE),Locataires!$A:$I,2,FALSE))</f>
        <v/>
      </c>
      <c r="F4264" t="str">
        <f>IF($C4264="","",VLOOKUP($C4264,Baux!$A:$K,8,FALSE))</f>
        <v/>
      </c>
      <c r="G4264" s="12" t="str">
        <f>IF(OR($A4264="",$F4264=""),"",DATE(YEAR($A4264),MONTH($A4264),$F4264))</f>
        <v/>
      </c>
      <c r="H4264" s="13" t="str">
        <f>IF($C4264="","",VLOOKUP($C4264,Baux!$A:$K,6,FALSE))</f>
        <v/>
      </c>
      <c r="I4264" s="13" t="str">
        <f>IF($C4264="","",VLOOKUP($C4264,Baux!$A:$K,7,FALSE))</f>
        <v/>
      </c>
      <c r="J4264" s="13" t="str">
        <f>IF($C4264="","",$H4264+$I4264)</f>
        <v/>
      </c>
      <c r="K4264" s="13" t="str">
        <f>IF($C4264="","",SUMIFS(Banque_Transactions!$E:$E,Banque_Transactions!$G:$G,$C4264&amp;"-"&amp;$B4264))</f>
        <v/>
      </c>
      <c r="L4264" s="13" t="str">
        <f>IF($C4264="","",$J4264-$K4264)</f>
        <v/>
      </c>
      <c r="M4264" t="str">
        <f>IF($C4264="","",IF($L4264&lt;=0,"Payé",IF($K4264=0,"Impayé","Partiel")))</f>
        <v/>
      </c>
    </row>
    <row r="4265" spans="1:13" ht="15">
      <c r="A4265" s="17"/>
      <c r="B4265" t="str">
        <f>IF($A4265="","",YEAR($A4265)*100+MONTH($A4265))</f>
        <v/>
      </c>
      <c r="D4265" t="str">
        <f>IF($C4265="","",VLOOKUP($C4265,Baux!$A:$K,2,FALSE))</f>
        <v/>
      </c>
      <c r="E4265" t="str">
        <f>IF($C4265="","",VLOOKUP(VLOOKUP($C4265,Baux!$A:$K,3,FALSE),Locataires!$A:$I,2,FALSE))</f>
        <v/>
      </c>
      <c r="F4265" t="str">
        <f>IF($C4265="","",VLOOKUP($C4265,Baux!$A:$K,8,FALSE))</f>
        <v/>
      </c>
      <c r="G4265" s="12" t="str">
        <f>IF(OR($A4265="",$F4265=""),"",DATE(YEAR($A4265),MONTH($A4265),$F4265))</f>
        <v/>
      </c>
      <c r="H4265" s="13" t="str">
        <f>IF($C4265="","",VLOOKUP($C4265,Baux!$A:$K,6,FALSE))</f>
        <v/>
      </c>
      <c r="I4265" s="13" t="str">
        <f>IF($C4265="","",VLOOKUP($C4265,Baux!$A:$K,7,FALSE))</f>
        <v/>
      </c>
      <c r="J4265" s="13" t="str">
        <f>IF($C4265="","",$H4265+$I4265)</f>
        <v/>
      </c>
      <c r="K4265" s="13" t="str">
        <f>IF($C4265="","",SUMIFS(Banque_Transactions!$E:$E,Banque_Transactions!$G:$G,$C4265&amp;"-"&amp;$B4265))</f>
        <v/>
      </c>
      <c r="L4265" s="13" t="str">
        <f>IF($C4265="","",$J4265-$K4265)</f>
        <v/>
      </c>
      <c r="M4265" t="str">
        <f>IF($C4265="","",IF($L4265&lt;=0,"Payé",IF($K4265=0,"Impayé","Partiel")))</f>
        <v/>
      </c>
    </row>
    <row r="4266" spans="1:13" ht="15">
      <c r="A4266" s="17"/>
      <c r="B4266" t="str">
        <f>IF($A4266="","",YEAR($A4266)*100+MONTH($A4266))</f>
        <v/>
      </c>
      <c r="D4266" t="str">
        <f>IF($C4266="","",VLOOKUP($C4266,Baux!$A:$K,2,FALSE))</f>
        <v/>
      </c>
      <c r="E4266" t="str">
        <f>IF($C4266="","",VLOOKUP(VLOOKUP($C4266,Baux!$A:$K,3,FALSE),Locataires!$A:$I,2,FALSE))</f>
        <v/>
      </c>
      <c r="F4266" t="str">
        <f>IF($C4266="","",VLOOKUP($C4266,Baux!$A:$K,8,FALSE))</f>
        <v/>
      </c>
      <c r="G4266" s="12" t="str">
        <f>IF(OR($A4266="",$F4266=""),"",DATE(YEAR($A4266),MONTH($A4266),$F4266))</f>
        <v/>
      </c>
      <c r="H4266" s="13" t="str">
        <f>IF($C4266="","",VLOOKUP($C4266,Baux!$A:$K,6,FALSE))</f>
        <v/>
      </c>
      <c r="I4266" s="13" t="str">
        <f>IF($C4266="","",VLOOKUP($C4266,Baux!$A:$K,7,FALSE))</f>
        <v/>
      </c>
      <c r="J4266" s="13" t="str">
        <f>IF($C4266="","",$H4266+$I4266)</f>
        <v/>
      </c>
      <c r="K4266" s="13" t="str">
        <f>IF($C4266="","",SUMIFS(Banque_Transactions!$E:$E,Banque_Transactions!$G:$G,$C4266&amp;"-"&amp;$B4266))</f>
        <v/>
      </c>
      <c r="L4266" s="13" t="str">
        <f>IF($C4266="","",$J4266-$K4266)</f>
        <v/>
      </c>
      <c r="M4266" t="str">
        <f>IF($C4266="","",IF($L4266&lt;=0,"Payé",IF($K4266=0,"Impayé","Partiel")))</f>
        <v/>
      </c>
    </row>
    <row r="4267" spans="1:13" ht="15">
      <c r="A4267" s="17"/>
      <c r="B4267" t="str">
        <f>IF($A4267="","",YEAR($A4267)*100+MONTH($A4267))</f>
        <v/>
      </c>
      <c r="D4267" t="str">
        <f>IF($C4267="","",VLOOKUP($C4267,Baux!$A:$K,2,FALSE))</f>
        <v/>
      </c>
      <c r="E4267" t="str">
        <f>IF($C4267="","",VLOOKUP(VLOOKUP($C4267,Baux!$A:$K,3,FALSE),Locataires!$A:$I,2,FALSE))</f>
        <v/>
      </c>
      <c r="F4267" t="str">
        <f>IF($C4267="","",VLOOKUP($C4267,Baux!$A:$K,8,FALSE))</f>
        <v/>
      </c>
      <c r="G4267" s="12" t="str">
        <f>IF(OR($A4267="",$F4267=""),"",DATE(YEAR($A4267),MONTH($A4267),$F4267))</f>
        <v/>
      </c>
      <c r="H4267" s="13" t="str">
        <f>IF($C4267="","",VLOOKUP($C4267,Baux!$A:$K,6,FALSE))</f>
        <v/>
      </c>
      <c r="I4267" s="13" t="str">
        <f>IF($C4267="","",VLOOKUP($C4267,Baux!$A:$K,7,FALSE))</f>
        <v/>
      </c>
      <c r="J4267" s="13" t="str">
        <f>IF($C4267="","",$H4267+$I4267)</f>
        <v/>
      </c>
      <c r="K4267" s="13" t="str">
        <f>IF($C4267="","",SUMIFS(Banque_Transactions!$E:$E,Banque_Transactions!$G:$G,$C4267&amp;"-"&amp;$B4267))</f>
        <v/>
      </c>
      <c r="L4267" s="13" t="str">
        <f>IF($C4267="","",$J4267-$K4267)</f>
        <v/>
      </c>
      <c r="M4267" t="str">
        <f>IF($C4267="","",IF($L4267&lt;=0,"Payé",IF($K4267=0,"Impayé","Partiel")))</f>
        <v/>
      </c>
    </row>
    <row r="4268" spans="1:13" ht="15">
      <c r="A4268" s="17"/>
      <c r="B4268" t="str">
        <f>IF($A4268="","",YEAR($A4268)*100+MONTH($A4268))</f>
        <v/>
      </c>
      <c r="D4268" t="str">
        <f>IF($C4268="","",VLOOKUP($C4268,Baux!$A:$K,2,FALSE))</f>
        <v/>
      </c>
      <c r="E4268" t="str">
        <f>IF($C4268="","",VLOOKUP(VLOOKUP($C4268,Baux!$A:$K,3,FALSE),Locataires!$A:$I,2,FALSE))</f>
        <v/>
      </c>
      <c r="F4268" t="str">
        <f>IF($C4268="","",VLOOKUP($C4268,Baux!$A:$K,8,FALSE))</f>
        <v/>
      </c>
      <c r="G4268" s="12" t="str">
        <f>IF(OR($A4268="",$F4268=""),"",DATE(YEAR($A4268),MONTH($A4268),$F4268))</f>
        <v/>
      </c>
      <c r="H4268" s="13" t="str">
        <f>IF($C4268="","",VLOOKUP($C4268,Baux!$A:$K,6,FALSE))</f>
        <v/>
      </c>
      <c r="I4268" s="13" t="str">
        <f>IF($C4268="","",VLOOKUP($C4268,Baux!$A:$K,7,FALSE))</f>
        <v/>
      </c>
      <c r="J4268" s="13" t="str">
        <f>IF($C4268="","",$H4268+$I4268)</f>
        <v/>
      </c>
      <c r="K4268" s="13" t="str">
        <f>IF($C4268="","",SUMIFS(Banque_Transactions!$E:$E,Banque_Transactions!$G:$G,$C4268&amp;"-"&amp;$B4268))</f>
        <v/>
      </c>
      <c r="L4268" s="13" t="str">
        <f>IF($C4268="","",$J4268-$K4268)</f>
        <v/>
      </c>
      <c r="M4268" t="str">
        <f>IF($C4268="","",IF($L4268&lt;=0,"Payé",IF($K4268=0,"Impayé","Partiel")))</f>
        <v/>
      </c>
    </row>
    <row r="4269" spans="1:13" ht="15">
      <c r="A4269" s="17"/>
      <c r="B4269" t="str">
        <f>IF($A4269="","",YEAR($A4269)*100+MONTH($A4269))</f>
        <v/>
      </c>
      <c r="D4269" t="str">
        <f>IF($C4269="","",VLOOKUP($C4269,Baux!$A:$K,2,FALSE))</f>
        <v/>
      </c>
      <c r="E4269" t="str">
        <f>IF($C4269="","",VLOOKUP(VLOOKUP($C4269,Baux!$A:$K,3,FALSE),Locataires!$A:$I,2,FALSE))</f>
        <v/>
      </c>
      <c r="F4269" t="str">
        <f>IF($C4269="","",VLOOKUP($C4269,Baux!$A:$K,8,FALSE))</f>
        <v/>
      </c>
      <c r="G4269" s="12" t="str">
        <f>IF(OR($A4269="",$F4269=""),"",DATE(YEAR($A4269),MONTH($A4269),$F4269))</f>
        <v/>
      </c>
      <c r="H4269" s="13" t="str">
        <f>IF($C4269="","",VLOOKUP($C4269,Baux!$A:$K,6,FALSE))</f>
        <v/>
      </c>
      <c r="I4269" s="13" t="str">
        <f>IF($C4269="","",VLOOKUP($C4269,Baux!$A:$K,7,FALSE))</f>
        <v/>
      </c>
      <c r="J4269" s="13" t="str">
        <f>IF($C4269="","",$H4269+$I4269)</f>
        <v/>
      </c>
      <c r="K4269" s="13" t="str">
        <f>IF($C4269="","",SUMIFS(Banque_Transactions!$E:$E,Banque_Transactions!$G:$G,$C4269&amp;"-"&amp;$B4269))</f>
        <v/>
      </c>
      <c r="L4269" s="13" t="str">
        <f>IF($C4269="","",$J4269-$K4269)</f>
        <v/>
      </c>
      <c r="M4269" t="str">
        <f>IF($C4269="","",IF($L4269&lt;=0,"Payé",IF($K4269=0,"Impayé","Partiel")))</f>
        <v/>
      </c>
    </row>
    <row r="4270" spans="1:13" ht="15">
      <c r="A4270" s="17"/>
      <c r="B4270" t="str">
        <f>IF($A4270="","",YEAR($A4270)*100+MONTH($A4270))</f>
        <v/>
      </c>
      <c r="D4270" t="str">
        <f>IF($C4270="","",VLOOKUP($C4270,Baux!$A:$K,2,FALSE))</f>
        <v/>
      </c>
      <c r="E4270" t="str">
        <f>IF($C4270="","",VLOOKUP(VLOOKUP($C4270,Baux!$A:$K,3,FALSE),Locataires!$A:$I,2,FALSE))</f>
        <v/>
      </c>
      <c r="F4270" t="str">
        <f>IF($C4270="","",VLOOKUP($C4270,Baux!$A:$K,8,FALSE))</f>
        <v/>
      </c>
      <c r="G4270" s="12" t="str">
        <f>IF(OR($A4270="",$F4270=""),"",DATE(YEAR($A4270),MONTH($A4270),$F4270))</f>
        <v/>
      </c>
      <c r="H4270" s="13" t="str">
        <f>IF($C4270="","",VLOOKUP($C4270,Baux!$A:$K,6,FALSE))</f>
        <v/>
      </c>
      <c r="I4270" s="13" t="str">
        <f>IF($C4270="","",VLOOKUP($C4270,Baux!$A:$K,7,FALSE))</f>
        <v/>
      </c>
      <c r="J4270" s="13" t="str">
        <f>IF($C4270="","",$H4270+$I4270)</f>
        <v/>
      </c>
      <c r="K4270" s="13" t="str">
        <f>IF($C4270="","",SUMIFS(Banque_Transactions!$E:$E,Banque_Transactions!$G:$G,$C4270&amp;"-"&amp;$B4270))</f>
        <v/>
      </c>
      <c r="L4270" s="13" t="str">
        <f>IF($C4270="","",$J4270-$K4270)</f>
        <v/>
      </c>
      <c r="M4270" t="str">
        <f>IF($C4270="","",IF($L4270&lt;=0,"Payé",IF($K4270=0,"Impayé","Partiel")))</f>
        <v/>
      </c>
    </row>
    <row r="4271" spans="1:13" ht="15">
      <c r="A4271" s="17"/>
      <c r="B4271" t="str">
        <f>IF($A4271="","",YEAR($A4271)*100+MONTH($A4271))</f>
        <v/>
      </c>
      <c r="D4271" t="str">
        <f>IF($C4271="","",VLOOKUP($C4271,Baux!$A:$K,2,FALSE))</f>
        <v/>
      </c>
      <c r="E4271" t="str">
        <f>IF($C4271="","",VLOOKUP(VLOOKUP($C4271,Baux!$A:$K,3,FALSE),Locataires!$A:$I,2,FALSE))</f>
        <v/>
      </c>
      <c r="F4271" t="str">
        <f>IF($C4271="","",VLOOKUP($C4271,Baux!$A:$K,8,FALSE))</f>
        <v/>
      </c>
      <c r="G4271" s="12" t="str">
        <f>IF(OR($A4271="",$F4271=""),"",DATE(YEAR($A4271),MONTH($A4271),$F4271))</f>
        <v/>
      </c>
      <c r="H4271" s="13" t="str">
        <f>IF($C4271="","",VLOOKUP($C4271,Baux!$A:$K,6,FALSE))</f>
        <v/>
      </c>
      <c r="I4271" s="13" t="str">
        <f>IF($C4271="","",VLOOKUP($C4271,Baux!$A:$K,7,FALSE))</f>
        <v/>
      </c>
      <c r="J4271" s="13" t="str">
        <f>IF($C4271="","",$H4271+$I4271)</f>
        <v/>
      </c>
      <c r="K4271" s="13" t="str">
        <f>IF($C4271="","",SUMIFS(Banque_Transactions!$E:$E,Banque_Transactions!$G:$G,$C4271&amp;"-"&amp;$B4271))</f>
        <v/>
      </c>
      <c r="L4271" s="13" t="str">
        <f>IF($C4271="","",$J4271-$K4271)</f>
        <v/>
      </c>
      <c r="M4271" t="str">
        <f>IF($C4271="","",IF($L4271&lt;=0,"Payé",IF($K4271=0,"Impayé","Partiel")))</f>
        <v/>
      </c>
    </row>
    <row r="4272" spans="1:13" ht="15">
      <c r="A4272" s="17"/>
      <c r="B4272" t="str">
        <f>IF($A4272="","",YEAR($A4272)*100+MONTH($A4272))</f>
        <v/>
      </c>
      <c r="D4272" t="str">
        <f>IF($C4272="","",VLOOKUP($C4272,Baux!$A:$K,2,FALSE))</f>
        <v/>
      </c>
      <c r="E4272" t="str">
        <f>IF($C4272="","",VLOOKUP(VLOOKUP($C4272,Baux!$A:$K,3,FALSE),Locataires!$A:$I,2,FALSE))</f>
        <v/>
      </c>
      <c r="F4272" t="str">
        <f>IF($C4272="","",VLOOKUP($C4272,Baux!$A:$K,8,FALSE))</f>
        <v/>
      </c>
      <c r="G4272" s="12" t="str">
        <f>IF(OR($A4272="",$F4272=""),"",DATE(YEAR($A4272),MONTH($A4272),$F4272))</f>
        <v/>
      </c>
      <c r="H4272" s="13" t="str">
        <f>IF($C4272="","",VLOOKUP($C4272,Baux!$A:$K,6,FALSE))</f>
        <v/>
      </c>
      <c r="I4272" s="13" t="str">
        <f>IF($C4272="","",VLOOKUP($C4272,Baux!$A:$K,7,FALSE))</f>
        <v/>
      </c>
      <c r="J4272" s="13" t="str">
        <f>IF($C4272="","",$H4272+$I4272)</f>
        <v/>
      </c>
      <c r="K4272" s="13" t="str">
        <f>IF($C4272="","",SUMIFS(Banque_Transactions!$E:$E,Banque_Transactions!$G:$G,$C4272&amp;"-"&amp;$B4272))</f>
        <v/>
      </c>
      <c r="L4272" s="13" t="str">
        <f>IF($C4272="","",$J4272-$K4272)</f>
        <v/>
      </c>
      <c r="M4272" t="str">
        <f>IF($C4272="","",IF($L4272&lt;=0,"Payé",IF($K4272=0,"Impayé","Partiel")))</f>
        <v/>
      </c>
    </row>
    <row r="4273" spans="1:13" ht="15">
      <c r="A4273" s="17"/>
      <c r="B4273" t="str">
        <f>IF($A4273="","",YEAR($A4273)*100+MONTH($A4273))</f>
        <v/>
      </c>
      <c r="D4273" t="str">
        <f>IF($C4273="","",VLOOKUP($C4273,Baux!$A:$K,2,FALSE))</f>
        <v/>
      </c>
      <c r="E4273" t="str">
        <f>IF($C4273="","",VLOOKUP(VLOOKUP($C4273,Baux!$A:$K,3,FALSE),Locataires!$A:$I,2,FALSE))</f>
        <v/>
      </c>
      <c r="F4273" t="str">
        <f>IF($C4273="","",VLOOKUP($C4273,Baux!$A:$K,8,FALSE))</f>
        <v/>
      </c>
      <c r="G4273" s="12" t="str">
        <f>IF(OR($A4273="",$F4273=""),"",DATE(YEAR($A4273),MONTH($A4273),$F4273))</f>
        <v/>
      </c>
      <c r="H4273" s="13" t="str">
        <f>IF($C4273="","",VLOOKUP($C4273,Baux!$A:$K,6,FALSE))</f>
        <v/>
      </c>
      <c r="I4273" s="13" t="str">
        <f>IF($C4273="","",VLOOKUP($C4273,Baux!$A:$K,7,FALSE))</f>
        <v/>
      </c>
      <c r="J4273" s="13" t="str">
        <f>IF($C4273="","",$H4273+$I4273)</f>
        <v/>
      </c>
      <c r="K4273" s="13" t="str">
        <f>IF($C4273="","",SUMIFS(Banque_Transactions!$E:$E,Banque_Transactions!$G:$G,$C4273&amp;"-"&amp;$B4273))</f>
        <v/>
      </c>
      <c r="L4273" s="13" t="str">
        <f>IF($C4273="","",$J4273-$K4273)</f>
        <v/>
      </c>
      <c r="M4273" t="str">
        <f>IF($C4273="","",IF($L4273&lt;=0,"Payé",IF($K4273=0,"Impayé","Partiel")))</f>
        <v/>
      </c>
    </row>
    <row r="4274" spans="1:13" ht="15">
      <c r="A4274" s="17"/>
      <c r="B4274" t="str">
        <f>IF($A4274="","",YEAR($A4274)*100+MONTH($A4274))</f>
        <v/>
      </c>
      <c r="D4274" t="str">
        <f>IF($C4274="","",VLOOKUP($C4274,Baux!$A:$K,2,FALSE))</f>
        <v/>
      </c>
      <c r="E4274" t="str">
        <f>IF($C4274="","",VLOOKUP(VLOOKUP($C4274,Baux!$A:$K,3,FALSE),Locataires!$A:$I,2,FALSE))</f>
        <v/>
      </c>
      <c r="F4274" t="str">
        <f>IF($C4274="","",VLOOKUP($C4274,Baux!$A:$K,8,FALSE))</f>
        <v/>
      </c>
      <c r="G4274" s="12" t="str">
        <f>IF(OR($A4274="",$F4274=""),"",DATE(YEAR($A4274),MONTH($A4274),$F4274))</f>
        <v/>
      </c>
      <c r="H4274" s="13" t="str">
        <f>IF($C4274="","",VLOOKUP($C4274,Baux!$A:$K,6,FALSE))</f>
        <v/>
      </c>
      <c r="I4274" s="13" t="str">
        <f>IF($C4274="","",VLOOKUP($C4274,Baux!$A:$K,7,FALSE))</f>
        <v/>
      </c>
      <c r="J4274" s="13" t="str">
        <f>IF($C4274="","",$H4274+$I4274)</f>
        <v/>
      </c>
      <c r="K4274" s="13" t="str">
        <f>IF($C4274="","",SUMIFS(Banque_Transactions!$E:$E,Banque_Transactions!$G:$G,$C4274&amp;"-"&amp;$B4274))</f>
        <v/>
      </c>
      <c r="L4274" s="13" t="str">
        <f>IF($C4274="","",$J4274-$K4274)</f>
        <v/>
      </c>
      <c r="M4274" t="str">
        <f>IF($C4274="","",IF($L4274&lt;=0,"Payé",IF($K4274=0,"Impayé","Partiel")))</f>
        <v/>
      </c>
    </row>
    <row r="4275" spans="1:13" ht="15">
      <c r="A4275" s="17"/>
      <c r="B4275" t="str">
        <f>IF($A4275="","",YEAR($A4275)*100+MONTH($A4275))</f>
        <v/>
      </c>
      <c r="D4275" t="str">
        <f>IF($C4275="","",VLOOKUP($C4275,Baux!$A:$K,2,FALSE))</f>
        <v/>
      </c>
      <c r="E4275" t="str">
        <f>IF($C4275="","",VLOOKUP(VLOOKUP($C4275,Baux!$A:$K,3,FALSE),Locataires!$A:$I,2,FALSE))</f>
        <v/>
      </c>
      <c r="F4275" t="str">
        <f>IF($C4275="","",VLOOKUP($C4275,Baux!$A:$K,8,FALSE))</f>
        <v/>
      </c>
      <c r="G4275" s="12" t="str">
        <f>IF(OR($A4275="",$F4275=""),"",DATE(YEAR($A4275),MONTH($A4275),$F4275))</f>
        <v/>
      </c>
      <c r="H4275" s="13" t="str">
        <f>IF($C4275="","",VLOOKUP($C4275,Baux!$A:$K,6,FALSE))</f>
        <v/>
      </c>
      <c r="I4275" s="13" t="str">
        <f>IF($C4275="","",VLOOKUP($C4275,Baux!$A:$K,7,FALSE))</f>
        <v/>
      </c>
      <c r="J4275" s="13" t="str">
        <f>IF($C4275="","",$H4275+$I4275)</f>
        <v/>
      </c>
      <c r="K4275" s="13" t="str">
        <f>IF($C4275="","",SUMIFS(Banque_Transactions!$E:$E,Banque_Transactions!$G:$G,$C4275&amp;"-"&amp;$B4275))</f>
        <v/>
      </c>
      <c r="L4275" s="13" t="str">
        <f>IF($C4275="","",$J4275-$K4275)</f>
        <v/>
      </c>
      <c r="M4275" t="str">
        <f>IF($C4275="","",IF($L4275&lt;=0,"Payé",IF($K4275=0,"Impayé","Partiel")))</f>
        <v/>
      </c>
    </row>
    <row r="4276" spans="1:13" ht="15">
      <c r="A4276" s="17"/>
      <c r="B4276" t="str">
        <f>IF($A4276="","",YEAR($A4276)*100+MONTH($A4276))</f>
        <v/>
      </c>
      <c r="D4276" t="str">
        <f>IF($C4276="","",VLOOKUP($C4276,Baux!$A:$K,2,FALSE))</f>
        <v/>
      </c>
      <c r="E4276" t="str">
        <f>IF($C4276="","",VLOOKUP(VLOOKUP($C4276,Baux!$A:$K,3,FALSE),Locataires!$A:$I,2,FALSE))</f>
        <v/>
      </c>
      <c r="F4276" t="str">
        <f>IF($C4276="","",VLOOKUP($C4276,Baux!$A:$K,8,FALSE))</f>
        <v/>
      </c>
      <c r="G4276" s="12" t="str">
        <f>IF(OR($A4276="",$F4276=""),"",DATE(YEAR($A4276),MONTH($A4276),$F4276))</f>
        <v/>
      </c>
      <c r="H4276" s="13" t="str">
        <f>IF($C4276="","",VLOOKUP($C4276,Baux!$A:$K,6,FALSE))</f>
        <v/>
      </c>
      <c r="I4276" s="13" t="str">
        <f>IF($C4276="","",VLOOKUP($C4276,Baux!$A:$K,7,FALSE))</f>
        <v/>
      </c>
      <c r="J4276" s="13" t="str">
        <f>IF($C4276="","",$H4276+$I4276)</f>
        <v/>
      </c>
      <c r="K4276" s="13" t="str">
        <f>IF($C4276="","",SUMIFS(Banque_Transactions!$E:$E,Banque_Transactions!$G:$G,$C4276&amp;"-"&amp;$B4276))</f>
        <v/>
      </c>
      <c r="L4276" s="13" t="str">
        <f>IF($C4276="","",$J4276-$K4276)</f>
        <v/>
      </c>
      <c r="M4276" t="str">
        <f>IF($C4276="","",IF($L4276&lt;=0,"Payé",IF($K4276=0,"Impayé","Partiel")))</f>
        <v/>
      </c>
    </row>
    <row r="4277" spans="1:13" ht="15">
      <c r="A4277" s="17"/>
      <c r="B4277" t="str">
        <f>IF($A4277="","",YEAR($A4277)*100+MONTH($A4277))</f>
        <v/>
      </c>
      <c r="D4277" t="str">
        <f>IF($C4277="","",VLOOKUP($C4277,Baux!$A:$K,2,FALSE))</f>
        <v/>
      </c>
      <c r="E4277" t="str">
        <f>IF($C4277="","",VLOOKUP(VLOOKUP($C4277,Baux!$A:$K,3,FALSE),Locataires!$A:$I,2,FALSE))</f>
        <v/>
      </c>
      <c r="F4277" t="str">
        <f>IF($C4277="","",VLOOKUP($C4277,Baux!$A:$K,8,FALSE))</f>
        <v/>
      </c>
      <c r="G4277" s="12" t="str">
        <f>IF(OR($A4277="",$F4277=""),"",DATE(YEAR($A4277),MONTH($A4277),$F4277))</f>
        <v/>
      </c>
      <c r="H4277" s="13" t="str">
        <f>IF($C4277="","",VLOOKUP($C4277,Baux!$A:$K,6,FALSE))</f>
        <v/>
      </c>
      <c r="I4277" s="13" t="str">
        <f>IF($C4277="","",VLOOKUP($C4277,Baux!$A:$K,7,FALSE))</f>
        <v/>
      </c>
      <c r="J4277" s="13" t="str">
        <f>IF($C4277="","",$H4277+$I4277)</f>
        <v/>
      </c>
      <c r="K4277" s="13" t="str">
        <f>IF($C4277="","",SUMIFS(Banque_Transactions!$E:$E,Banque_Transactions!$G:$G,$C4277&amp;"-"&amp;$B4277))</f>
        <v/>
      </c>
      <c r="L4277" s="13" t="str">
        <f>IF($C4277="","",$J4277-$K4277)</f>
        <v/>
      </c>
      <c r="M4277" t="str">
        <f>IF($C4277="","",IF($L4277&lt;=0,"Payé",IF($K4277=0,"Impayé","Partiel")))</f>
        <v/>
      </c>
    </row>
    <row r="4278" spans="1:13" ht="15">
      <c r="A4278" s="17"/>
      <c r="B4278" t="str">
        <f>IF($A4278="","",YEAR($A4278)*100+MONTH($A4278))</f>
        <v/>
      </c>
      <c r="D4278" t="str">
        <f>IF($C4278="","",VLOOKUP($C4278,Baux!$A:$K,2,FALSE))</f>
        <v/>
      </c>
      <c r="E4278" t="str">
        <f>IF($C4278="","",VLOOKUP(VLOOKUP($C4278,Baux!$A:$K,3,FALSE),Locataires!$A:$I,2,FALSE))</f>
        <v/>
      </c>
      <c r="F4278" t="str">
        <f>IF($C4278="","",VLOOKUP($C4278,Baux!$A:$K,8,FALSE))</f>
        <v/>
      </c>
      <c r="G4278" s="12" t="str">
        <f>IF(OR($A4278="",$F4278=""),"",DATE(YEAR($A4278),MONTH($A4278),$F4278))</f>
        <v/>
      </c>
      <c r="H4278" s="13" t="str">
        <f>IF($C4278="","",VLOOKUP($C4278,Baux!$A:$K,6,FALSE))</f>
        <v/>
      </c>
      <c r="I4278" s="13" t="str">
        <f>IF($C4278="","",VLOOKUP($C4278,Baux!$A:$K,7,FALSE))</f>
        <v/>
      </c>
      <c r="J4278" s="13" t="str">
        <f>IF($C4278="","",$H4278+$I4278)</f>
        <v/>
      </c>
      <c r="K4278" s="13" t="str">
        <f>IF($C4278="","",SUMIFS(Banque_Transactions!$E:$E,Banque_Transactions!$G:$G,$C4278&amp;"-"&amp;$B4278))</f>
        <v/>
      </c>
      <c r="L4278" s="13" t="str">
        <f>IF($C4278="","",$J4278-$K4278)</f>
        <v/>
      </c>
      <c r="M4278" t="str">
        <f>IF($C4278="","",IF($L4278&lt;=0,"Payé",IF($K4278=0,"Impayé","Partiel")))</f>
        <v/>
      </c>
    </row>
    <row r="4279" spans="1:13" ht="15">
      <c r="A4279" s="17"/>
      <c r="B4279" t="str">
        <f>IF($A4279="","",YEAR($A4279)*100+MONTH($A4279))</f>
        <v/>
      </c>
      <c r="D4279" t="str">
        <f>IF($C4279="","",VLOOKUP($C4279,Baux!$A:$K,2,FALSE))</f>
        <v/>
      </c>
      <c r="E4279" t="str">
        <f>IF($C4279="","",VLOOKUP(VLOOKUP($C4279,Baux!$A:$K,3,FALSE),Locataires!$A:$I,2,FALSE))</f>
        <v/>
      </c>
      <c r="F4279" t="str">
        <f>IF($C4279="","",VLOOKUP($C4279,Baux!$A:$K,8,FALSE))</f>
        <v/>
      </c>
      <c r="G4279" s="12" t="str">
        <f>IF(OR($A4279="",$F4279=""),"",DATE(YEAR($A4279),MONTH($A4279),$F4279))</f>
        <v/>
      </c>
      <c r="H4279" s="13" t="str">
        <f>IF($C4279="","",VLOOKUP($C4279,Baux!$A:$K,6,FALSE))</f>
        <v/>
      </c>
      <c r="I4279" s="13" t="str">
        <f>IF($C4279="","",VLOOKUP($C4279,Baux!$A:$K,7,FALSE))</f>
        <v/>
      </c>
      <c r="J4279" s="13" t="str">
        <f>IF($C4279="","",$H4279+$I4279)</f>
        <v/>
      </c>
      <c r="K4279" s="13" t="str">
        <f>IF($C4279="","",SUMIFS(Banque_Transactions!$E:$E,Banque_Transactions!$G:$G,$C4279&amp;"-"&amp;$B4279))</f>
        <v/>
      </c>
      <c r="L4279" s="13" t="str">
        <f>IF($C4279="","",$J4279-$K4279)</f>
        <v/>
      </c>
      <c r="M4279" t="str">
        <f>IF($C4279="","",IF($L4279&lt;=0,"Payé",IF($K4279=0,"Impayé","Partiel")))</f>
        <v/>
      </c>
    </row>
    <row r="4280" spans="1:13" ht="15">
      <c r="A4280" s="17"/>
      <c r="B4280" t="str">
        <f>IF($A4280="","",YEAR($A4280)*100+MONTH($A4280))</f>
        <v/>
      </c>
      <c r="D4280" t="str">
        <f>IF($C4280="","",VLOOKUP($C4280,Baux!$A:$K,2,FALSE))</f>
        <v/>
      </c>
      <c r="E4280" t="str">
        <f>IF($C4280="","",VLOOKUP(VLOOKUP($C4280,Baux!$A:$K,3,FALSE),Locataires!$A:$I,2,FALSE))</f>
        <v/>
      </c>
      <c r="F4280" t="str">
        <f>IF($C4280="","",VLOOKUP($C4280,Baux!$A:$K,8,FALSE))</f>
        <v/>
      </c>
      <c r="G4280" s="12" t="str">
        <f>IF(OR($A4280="",$F4280=""),"",DATE(YEAR($A4280),MONTH($A4280),$F4280))</f>
        <v/>
      </c>
      <c r="H4280" s="13" t="str">
        <f>IF($C4280="","",VLOOKUP($C4280,Baux!$A:$K,6,FALSE))</f>
        <v/>
      </c>
      <c r="I4280" s="13" t="str">
        <f>IF($C4280="","",VLOOKUP($C4280,Baux!$A:$K,7,FALSE))</f>
        <v/>
      </c>
      <c r="J4280" s="13" t="str">
        <f>IF($C4280="","",$H4280+$I4280)</f>
        <v/>
      </c>
      <c r="K4280" s="13" t="str">
        <f>IF($C4280="","",SUMIFS(Banque_Transactions!$E:$E,Banque_Transactions!$G:$G,$C4280&amp;"-"&amp;$B4280))</f>
        <v/>
      </c>
      <c r="L4280" s="13" t="str">
        <f>IF($C4280="","",$J4280-$K4280)</f>
        <v/>
      </c>
      <c r="M4280" t="str">
        <f>IF($C4280="","",IF($L4280&lt;=0,"Payé",IF($K4280=0,"Impayé","Partiel")))</f>
        <v/>
      </c>
    </row>
    <row r="4281" spans="1:13" ht="15">
      <c r="A4281" s="17"/>
      <c r="B4281" t="str">
        <f>IF($A4281="","",YEAR($A4281)*100+MONTH($A4281))</f>
        <v/>
      </c>
      <c r="D4281" t="str">
        <f>IF($C4281="","",VLOOKUP($C4281,Baux!$A:$K,2,FALSE))</f>
        <v/>
      </c>
      <c r="E4281" t="str">
        <f>IF($C4281="","",VLOOKUP(VLOOKUP($C4281,Baux!$A:$K,3,FALSE),Locataires!$A:$I,2,FALSE))</f>
        <v/>
      </c>
      <c r="F4281" t="str">
        <f>IF($C4281="","",VLOOKUP($C4281,Baux!$A:$K,8,FALSE))</f>
        <v/>
      </c>
      <c r="G4281" s="12" t="str">
        <f>IF(OR($A4281="",$F4281=""),"",DATE(YEAR($A4281),MONTH($A4281),$F4281))</f>
        <v/>
      </c>
      <c r="H4281" s="13" t="str">
        <f>IF($C4281="","",VLOOKUP($C4281,Baux!$A:$K,6,FALSE))</f>
        <v/>
      </c>
      <c r="I4281" s="13" t="str">
        <f>IF($C4281="","",VLOOKUP($C4281,Baux!$A:$K,7,FALSE))</f>
        <v/>
      </c>
      <c r="J4281" s="13" t="str">
        <f>IF($C4281="","",$H4281+$I4281)</f>
        <v/>
      </c>
      <c r="K4281" s="13" t="str">
        <f>IF($C4281="","",SUMIFS(Banque_Transactions!$E:$E,Banque_Transactions!$G:$G,$C4281&amp;"-"&amp;$B4281))</f>
        <v/>
      </c>
      <c r="L4281" s="13" t="str">
        <f>IF($C4281="","",$J4281-$K4281)</f>
        <v/>
      </c>
      <c r="M4281" t="str">
        <f>IF($C4281="","",IF($L4281&lt;=0,"Payé",IF($K4281=0,"Impayé","Partiel")))</f>
        <v/>
      </c>
    </row>
    <row r="4282" spans="1:13" ht="15">
      <c r="A4282" s="17"/>
      <c r="B4282" t="str">
        <f>IF($A4282="","",YEAR($A4282)*100+MONTH($A4282))</f>
        <v/>
      </c>
      <c r="D4282" t="str">
        <f>IF($C4282="","",VLOOKUP($C4282,Baux!$A:$K,2,FALSE))</f>
        <v/>
      </c>
      <c r="E4282" t="str">
        <f>IF($C4282="","",VLOOKUP(VLOOKUP($C4282,Baux!$A:$K,3,FALSE),Locataires!$A:$I,2,FALSE))</f>
        <v/>
      </c>
      <c r="F4282" t="str">
        <f>IF($C4282="","",VLOOKUP($C4282,Baux!$A:$K,8,FALSE))</f>
        <v/>
      </c>
      <c r="G4282" s="12" t="str">
        <f>IF(OR($A4282="",$F4282=""),"",DATE(YEAR($A4282),MONTH($A4282),$F4282))</f>
        <v/>
      </c>
      <c r="H4282" s="13" t="str">
        <f>IF($C4282="","",VLOOKUP($C4282,Baux!$A:$K,6,FALSE))</f>
        <v/>
      </c>
      <c r="I4282" s="13" t="str">
        <f>IF($C4282="","",VLOOKUP($C4282,Baux!$A:$K,7,FALSE))</f>
        <v/>
      </c>
      <c r="J4282" s="13" t="str">
        <f>IF($C4282="","",$H4282+$I4282)</f>
        <v/>
      </c>
      <c r="K4282" s="13" t="str">
        <f>IF($C4282="","",SUMIFS(Banque_Transactions!$E:$E,Banque_Transactions!$G:$G,$C4282&amp;"-"&amp;$B4282))</f>
        <v/>
      </c>
      <c r="L4282" s="13" t="str">
        <f>IF($C4282="","",$J4282-$K4282)</f>
        <v/>
      </c>
      <c r="M4282" t="str">
        <f>IF($C4282="","",IF($L4282&lt;=0,"Payé",IF($K4282=0,"Impayé","Partiel")))</f>
        <v/>
      </c>
    </row>
    <row r="4283" spans="1:13" ht="15">
      <c r="A4283" s="17"/>
      <c r="B4283" t="str">
        <f>IF($A4283="","",YEAR($A4283)*100+MONTH($A4283))</f>
        <v/>
      </c>
      <c r="D4283" t="str">
        <f>IF($C4283="","",VLOOKUP($C4283,Baux!$A:$K,2,FALSE))</f>
        <v/>
      </c>
      <c r="E4283" t="str">
        <f>IF($C4283="","",VLOOKUP(VLOOKUP($C4283,Baux!$A:$K,3,FALSE),Locataires!$A:$I,2,FALSE))</f>
        <v/>
      </c>
      <c r="F4283" t="str">
        <f>IF($C4283="","",VLOOKUP($C4283,Baux!$A:$K,8,FALSE))</f>
        <v/>
      </c>
      <c r="G4283" s="12" t="str">
        <f>IF(OR($A4283="",$F4283=""),"",DATE(YEAR($A4283),MONTH($A4283),$F4283))</f>
        <v/>
      </c>
      <c r="H4283" s="13" t="str">
        <f>IF($C4283="","",VLOOKUP($C4283,Baux!$A:$K,6,FALSE))</f>
        <v/>
      </c>
      <c r="I4283" s="13" t="str">
        <f>IF($C4283="","",VLOOKUP($C4283,Baux!$A:$K,7,FALSE))</f>
        <v/>
      </c>
      <c r="J4283" s="13" t="str">
        <f>IF($C4283="","",$H4283+$I4283)</f>
        <v/>
      </c>
      <c r="K4283" s="13" t="str">
        <f>IF($C4283="","",SUMIFS(Banque_Transactions!$E:$E,Banque_Transactions!$G:$G,$C4283&amp;"-"&amp;$B4283))</f>
        <v/>
      </c>
      <c r="L4283" s="13" t="str">
        <f>IF($C4283="","",$J4283-$K4283)</f>
        <v/>
      </c>
      <c r="M4283" t="str">
        <f>IF($C4283="","",IF($L4283&lt;=0,"Payé",IF($K4283=0,"Impayé","Partiel")))</f>
        <v/>
      </c>
    </row>
    <row r="4284" spans="1:13" ht="15">
      <c r="A4284" s="17"/>
      <c r="B4284" t="str">
        <f>IF($A4284="","",YEAR($A4284)*100+MONTH($A4284))</f>
        <v/>
      </c>
      <c r="D4284" t="str">
        <f>IF($C4284="","",VLOOKUP($C4284,Baux!$A:$K,2,FALSE))</f>
        <v/>
      </c>
      <c r="E4284" t="str">
        <f>IF($C4284="","",VLOOKUP(VLOOKUP($C4284,Baux!$A:$K,3,FALSE),Locataires!$A:$I,2,FALSE))</f>
        <v/>
      </c>
      <c r="F4284" t="str">
        <f>IF($C4284="","",VLOOKUP($C4284,Baux!$A:$K,8,FALSE))</f>
        <v/>
      </c>
      <c r="G4284" s="12" t="str">
        <f>IF(OR($A4284="",$F4284=""),"",DATE(YEAR($A4284),MONTH($A4284),$F4284))</f>
        <v/>
      </c>
      <c r="H4284" s="13" t="str">
        <f>IF($C4284="","",VLOOKUP($C4284,Baux!$A:$K,6,FALSE))</f>
        <v/>
      </c>
      <c r="I4284" s="13" t="str">
        <f>IF($C4284="","",VLOOKUP($C4284,Baux!$A:$K,7,FALSE))</f>
        <v/>
      </c>
      <c r="J4284" s="13" t="str">
        <f>IF($C4284="","",$H4284+$I4284)</f>
        <v/>
      </c>
      <c r="K4284" s="13" t="str">
        <f>IF($C4284="","",SUMIFS(Banque_Transactions!$E:$E,Banque_Transactions!$G:$G,$C4284&amp;"-"&amp;$B4284))</f>
        <v/>
      </c>
      <c r="L4284" s="13" t="str">
        <f>IF($C4284="","",$J4284-$K4284)</f>
        <v/>
      </c>
      <c r="M4284" t="str">
        <f>IF($C4284="","",IF($L4284&lt;=0,"Payé",IF($K4284=0,"Impayé","Partiel")))</f>
        <v/>
      </c>
    </row>
    <row r="4285" spans="1:13" ht="15">
      <c r="A4285" s="17"/>
      <c r="B4285" t="str">
        <f>IF($A4285="","",YEAR($A4285)*100+MONTH($A4285))</f>
        <v/>
      </c>
      <c r="D4285" t="str">
        <f>IF($C4285="","",VLOOKUP($C4285,Baux!$A:$K,2,FALSE))</f>
        <v/>
      </c>
      <c r="E4285" t="str">
        <f>IF($C4285="","",VLOOKUP(VLOOKUP($C4285,Baux!$A:$K,3,FALSE),Locataires!$A:$I,2,FALSE))</f>
        <v/>
      </c>
      <c r="F4285" t="str">
        <f>IF($C4285="","",VLOOKUP($C4285,Baux!$A:$K,8,FALSE))</f>
        <v/>
      </c>
      <c r="G4285" s="12" t="str">
        <f>IF(OR($A4285="",$F4285=""),"",DATE(YEAR($A4285),MONTH($A4285),$F4285))</f>
        <v/>
      </c>
      <c r="H4285" s="13" t="str">
        <f>IF($C4285="","",VLOOKUP($C4285,Baux!$A:$K,6,FALSE))</f>
        <v/>
      </c>
      <c r="I4285" s="13" t="str">
        <f>IF($C4285="","",VLOOKUP($C4285,Baux!$A:$K,7,FALSE))</f>
        <v/>
      </c>
      <c r="J4285" s="13" t="str">
        <f>IF($C4285="","",$H4285+$I4285)</f>
        <v/>
      </c>
      <c r="K4285" s="13" t="str">
        <f>IF($C4285="","",SUMIFS(Banque_Transactions!$E:$E,Banque_Transactions!$G:$G,$C4285&amp;"-"&amp;$B4285))</f>
        <v/>
      </c>
      <c r="L4285" s="13" t="str">
        <f>IF($C4285="","",$J4285-$K4285)</f>
        <v/>
      </c>
      <c r="M4285" t="str">
        <f>IF($C4285="","",IF($L4285&lt;=0,"Payé",IF($K4285=0,"Impayé","Partiel")))</f>
        <v/>
      </c>
    </row>
    <row r="4286" spans="1:13" ht="15">
      <c r="A4286" s="17"/>
      <c r="B4286" t="str">
        <f>IF($A4286="","",YEAR($A4286)*100+MONTH($A4286))</f>
        <v/>
      </c>
      <c r="D4286" t="str">
        <f>IF($C4286="","",VLOOKUP($C4286,Baux!$A:$K,2,FALSE))</f>
        <v/>
      </c>
      <c r="E4286" t="str">
        <f>IF($C4286="","",VLOOKUP(VLOOKUP($C4286,Baux!$A:$K,3,FALSE),Locataires!$A:$I,2,FALSE))</f>
        <v/>
      </c>
      <c r="F4286" t="str">
        <f>IF($C4286="","",VLOOKUP($C4286,Baux!$A:$K,8,FALSE))</f>
        <v/>
      </c>
      <c r="G4286" s="12" t="str">
        <f>IF(OR($A4286="",$F4286=""),"",DATE(YEAR($A4286),MONTH($A4286),$F4286))</f>
        <v/>
      </c>
      <c r="H4286" s="13" t="str">
        <f>IF($C4286="","",VLOOKUP($C4286,Baux!$A:$K,6,FALSE))</f>
        <v/>
      </c>
      <c r="I4286" s="13" t="str">
        <f>IF($C4286="","",VLOOKUP($C4286,Baux!$A:$K,7,FALSE))</f>
        <v/>
      </c>
      <c r="J4286" s="13" t="str">
        <f>IF($C4286="","",$H4286+$I4286)</f>
        <v/>
      </c>
      <c r="K4286" s="13" t="str">
        <f>IF($C4286="","",SUMIFS(Banque_Transactions!$E:$E,Banque_Transactions!$G:$G,$C4286&amp;"-"&amp;$B4286))</f>
        <v/>
      </c>
      <c r="L4286" s="13" t="str">
        <f>IF($C4286="","",$J4286-$K4286)</f>
        <v/>
      </c>
      <c r="M4286" t="str">
        <f>IF($C4286="","",IF($L4286&lt;=0,"Payé",IF($K4286=0,"Impayé","Partiel")))</f>
        <v/>
      </c>
    </row>
    <row r="4287" spans="1:13" ht="15">
      <c r="A4287" s="17"/>
      <c r="B4287" t="str">
        <f>IF($A4287="","",YEAR($A4287)*100+MONTH($A4287))</f>
        <v/>
      </c>
      <c r="D4287" t="str">
        <f>IF($C4287="","",VLOOKUP($C4287,Baux!$A:$K,2,FALSE))</f>
        <v/>
      </c>
      <c r="E4287" t="str">
        <f>IF($C4287="","",VLOOKUP(VLOOKUP($C4287,Baux!$A:$K,3,FALSE),Locataires!$A:$I,2,FALSE))</f>
        <v/>
      </c>
      <c r="F4287" t="str">
        <f>IF($C4287="","",VLOOKUP($C4287,Baux!$A:$K,8,FALSE))</f>
        <v/>
      </c>
      <c r="G4287" s="12" t="str">
        <f>IF(OR($A4287="",$F4287=""),"",DATE(YEAR($A4287),MONTH($A4287),$F4287))</f>
        <v/>
      </c>
      <c r="H4287" s="13" t="str">
        <f>IF($C4287="","",VLOOKUP($C4287,Baux!$A:$K,6,FALSE))</f>
        <v/>
      </c>
      <c r="I4287" s="13" t="str">
        <f>IF($C4287="","",VLOOKUP($C4287,Baux!$A:$K,7,FALSE))</f>
        <v/>
      </c>
      <c r="J4287" s="13" t="str">
        <f>IF($C4287="","",$H4287+$I4287)</f>
        <v/>
      </c>
      <c r="K4287" s="13" t="str">
        <f>IF($C4287="","",SUMIFS(Banque_Transactions!$E:$E,Banque_Transactions!$G:$G,$C4287&amp;"-"&amp;$B4287))</f>
        <v/>
      </c>
      <c r="L4287" s="13" t="str">
        <f>IF($C4287="","",$J4287-$K4287)</f>
        <v/>
      </c>
      <c r="M4287" t="str">
        <f>IF($C4287="","",IF($L4287&lt;=0,"Payé",IF($K4287=0,"Impayé","Partiel")))</f>
        <v/>
      </c>
    </row>
    <row r="4288" spans="1:13" ht="15">
      <c r="A4288" s="17"/>
      <c r="B4288" t="str">
        <f>IF($A4288="","",YEAR($A4288)*100+MONTH($A4288))</f>
        <v/>
      </c>
      <c r="D4288" t="str">
        <f>IF($C4288="","",VLOOKUP($C4288,Baux!$A:$K,2,FALSE))</f>
        <v/>
      </c>
      <c r="E4288" t="str">
        <f>IF($C4288="","",VLOOKUP(VLOOKUP($C4288,Baux!$A:$K,3,FALSE),Locataires!$A:$I,2,FALSE))</f>
        <v/>
      </c>
      <c r="F4288" t="str">
        <f>IF($C4288="","",VLOOKUP($C4288,Baux!$A:$K,8,FALSE))</f>
        <v/>
      </c>
      <c r="G4288" s="12" t="str">
        <f>IF(OR($A4288="",$F4288=""),"",DATE(YEAR($A4288),MONTH($A4288),$F4288))</f>
        <v/>
      </c>
      <c r="H4288" s="13" t="str">
        <f>IF($C4288="","",VLOOKUP($C4288,Baux!$A:$K,6,FALSE))</f>
        <v/>
      </c>
      <c r="I4288" s="13" t="str">
        <f>IF($C4288="","",VLOOKUP($C4288,Baux!$A:$K,7,FALSE))</f>
        <v/>
      </c>
      <c r="J4288" s="13" t="str">
        <f>IF($C4288="","",$H4288+$I4288)</f>
        <v/>
      </c>
      <c r="K4288" s="13" t="str">
        <f>IF($C4288="","",SUMIFS(Banque_Transactions!$E:$E,Banque_Transactions!$G:$G,$C4288&amp;"-"&amp;$B4288))</f>
        <v/>
      </c>
      <c r="L4288" s="13" t="str">
        <f>IF($C4288="","",$J4288-$K4288)</f>
        <v/>
      </c>
      <c r="M4288" t="str">
        <f>IF($C4288="","",IF($L4288&lt;=0,"Payé",IF($K4288=0,"Impayé","Partiel")))</f>
        <v/>
      </c>
    </row>
    <row r="4289" spans="1:13" ht="15">
      <c r="A4289" s="17"/>
      <c r="B4289" t="str">
        <f>IF($A4289="","",YEAR($A4289)*100+MONTH($A4289))</f>
        <v/>
      </c>
      <c r="D4289" t="str">
        <f>IF($C4289="","",VLOOKUP($C4289,Baux!$A:$K,2,FALSE))</f>
        <v/>
      </c>
      <c r="E4289" t="str">
        <f>IF($C4289="","",VLOOKUP(VLOOKUP($C4289,Baux!$A:$K,3,FALSE),Locataires!$A:$I,2,FALSE))</f>
        <v/>
      </c>
      <c r="F4289" t="str">
        <f>IF($C4289="","",VLOOKUP($C4289,Baux!$A:$K,8,FALSE))</f>
        <v/>
      </c>
      <c r="G4289" s="12" t="str">
        <f>IF(OR($A4289="",$F4289=""),"",DATE(YEAR($A4289),MONTH($A4289),$F4289))</f>
        <v/>
      </c>
      <c r="H4289" s="13" t="str">
        <f>IF($C4289="","",VLOOKUP($C4289,Baux!$A:$K,6,FALSE))</f>
        <v/>
      </c>
      <c r="I4289" s="13" t="str">
        <f>IF($C4289="","",VLOOKUP($C4289,Baux!$A:$K,7,FALSE))</f>
        <v/>
      </c>
      <c r="J4289" s="13" t="str">
        <f>IF($C4289="","",$H4289+$I4289)</f>
        <v/>
      </c>
      <c r="K4289" s="13" t="str">
        <f>IF($C4289="","",SUMIFS(Banque_Transactions!$E:$E,Banque_Transactions!$G:$G,$C4289&amp;"-"&amp;$B4289))</f>
        <v/>
      </c>
      <c r="L4289" s="13" t="str">
        <f>IF($C4289="","",$J4289-$K4289)</f>
        <v/>
      </c>
      <c r="M4289" t="str">
        <f>IF($C4289="","",IF($L4289&lt;=0,"Payé",IF($K4289=0,"Impayé","Partiel")))</f>
        <v/>
      </c>
    </row>
    <row r="4290" spans="1:13" ht="15">
      <c r="A4290" s="17"/>
      <c r="B4290" t="str">
        <f>IF($A4290="","",YEAR($A4290)*100+MONTH($A4290))</f>
        <v/>
      </c>
      <c r="D4290" t="str">
        <f>IF($C4290="","",VLOOKUP($C4290,Baux!$A:$K,2,FALSE))</f>
        <v/>
      </c>
      <c r="E4290" t="str">
        <f>IF($C4290="","",VLOOKUP(VLOOKUP($C4290,Baux!$A:$K,3,FALSE),Locataires!$A:$I,2,FALSE))</f>
        <v/>
      </c>
      <c r="F4290" t="str">
        <f>IF($C4290="","",VLOOKUP($C4290,Baux!$A:$K,8,FALSE))</f>
        <v/>
      </c>
      <c r="G4290" s="12" t="str">
        <f>IF(OR($A4290="",$F4290=""),"",DATE(YEAR($A4290),MONTH($A4290),$F4290))</f>
        <v/>
      </c>
      <c r="H4290" s="13" t="str">
        <f>IF($C4290="","",VLOOKUP($C4290,Baux!$A:$K,6,FALSE))</f>
        <v/>
      </c>
      <c r="I4290" s="13" t="str">
        <f>IF($C4290="","",VLOOKUP($C4290,Baux!$A:$K,7,FALSE))</f>
        <v/>
      </c>
      <c r="J4290" s="13" t="str">
        <f>IF($C4290="","",$H4290+$I4290)</f>
        <v/>
      </c>
      <c r="K4290" s="13" t="str">
        <f>IF($C4290="","",SUMIFS(Banque_Transactions!$E:$E,Banque_Transactions!$G:$G,$C4290&amp;"-"&amp;$B4290))</f>
        <v/>
      </c>
      <c r="L4290" s="13" t="str">
        <f>IF($C4290="","",$J4290-$K4290)</f>
        <v/>
      </c>
      <c r="M4290" t="str">
        <f>IF($C4290="","",IF($L4290&lt;=0,"Payé",IF($K4290=0,"Impayé","Partiel")))</f>
        <v/>
      </c>
    </row>
    <row r="4291" spans="1:13" ht="15">
      <c r="A4291" s="17"/>
      <c r="B4291" t="str">
        <f>IF($A4291="","",YEAR($A4291)*100+MONTH($A4291))</f>
        <v/>
      </c>
      <c r="D4291" t="str">
        <f>IF($C4291="","",VLOOKUP($C4291,Baux!$A:$K,2,FALSE))</f>
        <v/>
      </c>
      <c r="E4291" t="str">
        <f>IF($C4291="","",VLOOKUP(VLOOKUP($C4291,Baux!$A:$K,3,FALSE),Locataires!$A:$I,2,FALSE))</f>
        <v/>
      </c>
      <c r="F4291" t="str">
        <f>IF($C4291="","",VLOOKUP($C4291,Baux!$A:$K,8,FALSE))</f>
        <v/>
      </c>
      <c r="G4291" s="12" t="str">
        <f>IF(OR($A4291="",$F4291=""),"",DATE(YEAR($A4291),MONTH($A4291),$F4291))</f>
        <v/>
      </c>
      <c r="H4291" s="13" t="str">
        <f>IF($C4291="","",VLOOKUP($C4291,Baux!$A:$K,6,FALSE))</f>
        <v/>
      </c>
      <c r="I4291" s="13" t="str">
        <f>IF($C4291="","",VLOOKUP($C4291,Baux!$A:$K,7,FALSE))</f>
        <v/>
      </c>
      <c r="J4291" s="13" t="str">
        <f>IF($C4291="","",$H4291+$I4291)</f>
        <v/>
      </c>
      <c r="K4291" s="13" t="str">
        <f>IF($C4291="","",SUMIFS(Banque_Transactions!$E:$E,Banque_Transactions!$G:$G,$C4291&amp;"-"&amp;$B4291))</f>
        <v/>
      </c>
      <c r="L4291" s="13" t="str">
        <f>IF($C4291="","",$J4291-$K4291)</f>
        <v/>
      </c>
      <c r="M4291" t="str">
        <f>IF($C4291="","",IF($L4291&lt;=0,"Payé",IF($K4291=0,"Impayé","Partiel")))</f>
        <v/>
      </c>
    </row>
    <row r="4292" spans="1:13" ht="15">
      <c r="A4292" s="17"/>
      <c r="B4292" t="str">
        <f>IF($A4292="","",YEAR($A4292)*100+MONTH($A4292))</f>
        <v/>
      </c>
      <c r="D4292" t="str">
        <f>IF($C4292="","",VLOOKUP($C4292,Baux!$A:$K,2,FALSE))</f>
        <v/>
      </c>
      <c r="E4292" t="str">
        <f>IF($C4292="","",VLOOKUP(VLOOKUP($C4292,Baux!$A:$K,3,FALSE),Locataires!$A:$I,2,FALSE))</f>
        <v/>
      </c>
      <c r="F4292" t="str">
        <f>IF($C4292="","",VLOOKUP($C4292,Baux!$A:$K,8,FALSE))</f>
        <v/>
      </c>
      <c r="G4292" s="12" t="str">
        <f>IF(OR($A4292="",$F4292=""),"",DATE(YEAR($A4292),MONTH($A4292),$F4292))</f>
        <v/>
      </c>
      <c r="H4292" s="13" t="str">
        <f>IF($C4292="","",VLOOKUP($C4292,Baux!$A:$K,6,FALSE))</f>
        <v/>
      </c>
      <c r="I4292" s="13" t="str">
        <f>IF($C4292="","",VLOOKUP($C4292,Baux!$A:$K,7,FALSE))</f>
        <v/>
      </c>
      <c r="J4292" s="13" t="str">
        <f>IF($C4292="","",$H4292+$I4292)</f>
        <v/>
      </c>
      <c r="K4292" s="13" t="str">
        <f>IF($C4292="","",SUMIFS(Banque_Transactions!$E:$E,Banque_Transactions!$G:$G,$C4292&amp;"-"&amp;$B4292))</f>
        <v/>
      </c>
      <c r="L4292" s="13" t="str">
        <f>IF($C4292="","",$J4292-$K4292)</f>
        <v/>
      </c>
      <c r="M4292" t="str">
        <f>IF($C4292="","",IF($L4292&lt;=0,"Payé",IF($K4292=0,"Impayé","Partiel")))</f>
        <v/>
      </c>
    </row>
    <row r="4293" spans="1:13" ht="15">
      <c r="A4293" s="17"/>
      <c r="B4293" t="str">
        <f>IF($A4293="","",YEAR($A4293)*100+MONTH($A4293))</f>
        <v/>
      </c>
      <c r="D4293" t="str">
        <f>IF($C4293="","",VLOOKUP($C4293,Baux!$A:$K,2,FALSE))</f>
        <v/>
      </c>
      <c r="E4293" t="str">
        <f>IF($C4293="","",VLOOKUP(VLOOKUP($C4293,Baux!$A:$K,3,FALSE),Locataires!$A:$I,2,FALSE))</f>
        <v/>
      </c>
      <c r="F4293" t="str">
        <f>IF($C4293="","",VLOOKUP($C4293,Baux!$A:$K,8,FALSE))</f>
        <v/>
      </c>
      <c r="G4293" s="12" t="str">
        <f>IF(OR($A4293="",$F4293=""),"",DATE(YEAR($A4293),MONTH($A4293),$F4293))</f>
        <v/>
      </c>
      <c r="H4293" s="13" t="str">
        <f>IF($C4293="","",VLOOKUP($C4293,Baux!$A:$K,6,FALSE))</f>
        <v/>
      </c>
      <c r="I4293" s="13" t="str">
        <f>IF($C4293="","",VLOOKUP($C4293,Baux!$A:$K,7,FALSE))</f>
        <v/>
      </c>
      <c r="J4293" s="13" t="str">
        <f>IF($C4293="","",$H4293+$I4293)</f>
        <v/>
      </c>
      <c r="K4293" s="13" t="str">
        <f>IF($C4293="","",SUMIFS(Banque_Transactions!$E:$E,Banque_Transactions!$G:$G,$C4293&amp;"-"&amp;$B4293))</f>
        <v/>
      </c>
      <c r="L4293" s="13" t="str">
        <f>IF($C4293="","",$J4293-$K4293)</f>
        <v/>
      </c>
      <c r="M4293" t="str">
        <f>IF($C4293="","",IF($L4293&lt;=0,"Payé",IF($K4293=0,"Impayé","Partiel")))</f>
        <v/>
      </c>
    </row>
    <row r="4294" spans="1:13" ht="15">
      <c r="A4294" s="17"/>
      <c r="B4294" t="str">
        <f>IF($A4294="","",YEAR($A4294)*100+MONTH($A4294))</f>
        <v/>
      </c>
      <c r="D4294" t="str">
        <f>IF($C4294="","",VLOOKUP($C4294,Baux!$A:$K,2,FALSE))</f>
        <v/>
      </c>
      <c r="E4294" t="str">
        <f>IF($C4294="","",VLOOKUP(VLOOKUP($C4294,Baux!$A:$K,3,FALSE),Locataires!$A:$I,2,FALSE))</f>
        <v/>
      </c>
      <c r="F4294" t="str">
        <f>IF($C4294="","",VLOOKUP($C4294,Baux!$A:$K,8,FALSE))</f>
        <v/>
      </c>
      <c r="G4294" s="12" t="str">
        <f>IF(OR($A4294="",$F4294=""),"",DATE(YEAR($A4294),MONTH($A4294),$F4294))</f>
        <v/>
      </c>
      <c r="H4294" s="13" t="str">
        <f>IF($C4294="","",VLOOKUP($C4294,Baux!$A:$K,6,FALSE))</f>
        <v/>
      </c>
      <c r="I4294" s="13" t="str">
        <f>IF($C4294="","",VLOOKUP($C4294,Baux!$A:$K,7,FALSE))</f>
        <v/>
      </c>
      <c r="J4294" s="13" t="str">
        <f>IF($C4294="","",$H4294+$I4294)</f>
        <v/>
      </c>
      <c r="K4294" s="13" t="str">
        <f>IF($C4294="","",SUMIFS(Banque_Transactions!$E:$E,Banque_Transactions!$G:$G,$C4294&amp;"-"&amp;$B4294))</f>
        <v/>
      </c>
      <c r="L4294" s="13" t="str">
        <f>IF($C4294="","",$J4294-$K4294)</f>
        <v/>
      </c>
      <c r="M4294" t="str">
        <f>IF($C4294="","",IF($L4294&lt;=0,"Payé",IF($K4294=0,"Impayé","Partiel")))</f>
        <v/>
      </c>
    </row>
    <row r="4295" spans="1:13" ht="15">
      <c r="A4295" s="17"/>
      <c r="B4295" t="str">
        <f>IF($A4295="","",YEAR($A4295)*100+MONTH($A4295))</f>
        <v/>
      </c>
      <c r="D4295" t="str">
        <f>IF($C4295="","",VLOOKUP($C4295,Baux!$A:$K,2,FALSE))</f>
        <v/>
      </c>
      <c r="E4295" t="str">
        <f>IF($C4295="","",VLOOKUP(VLOOKUP($C4295,Baux!$A:$K,3,FALSE),Locataires!$A:$I,2,FALSE))</f>
        <v/>
      </c>
      <c r="F4295" t="str">
        <f>IF($C4295="","",VLOOKUP($C4295,Baux!$A:$K,8,FALSE))</f>
        <v/>
      </c>
      <c r="G4295" s="12" t="str">
        <f>IF(OR($A4295="",$F4295=""),"",DATE(YEAR($A4295),MONTH($A4295),$F4295))</f>
        <v/>
      </c>
      <c r="H4295" s="13" t="str">
        <f>IF($C4295="","",VLOOKUP($C4295,Baux!$A:$K,6,FALSE))</f>
        <v/>
      </c>
      <c r="I4295" s="13" t="str">
        <f>IF($C4295="","",VLOOKUP($C4295,Baux!$A:$K,7,FALSE))</f>
        <v/>
      </c>
      <c r="J4295" s="13" t="str">
        <f>IF($C4295="","",$H4295+$I4295)</f>
        <v/>
      </c>
      <c r="K4295" s="13" t="str">
        <f>IF($C4295="","",SUMIFS(Banque_Transactions!$E:$E,Banque_Transactions!$G:$G,$C4295&amp;"-"&amp;$B4295))</f>
        <v/>
      </c>
      <c r="L4295" s="13" t="str">
        <f>IF($C4295="","",$J4295-$K4295)</f>
        <v/>
      </c>
      <c r="M4295" t="str">
        <f>IF($C4295="","",IF($L4295&lt;=0,"Payé",IF($K4295=0,"Impayé","Partiel")))</f>
        <v/>
      </c>
    </row>
    <row r="4296" spans="1:13" ht="15">
      <c r="A4296" s="17"/>
      <c r="B4296" t="str">
        <f>IF($A4296="","",YEAR($A4296)*100+MONTH($A4296))</f>
        <v/>
      </c>
      <c r="D4296" t="str">
        <f>IF($C4296="","",VLOOKUP($C4296,Baux!$A:$K,2,FALSE))</f>
        <v/>
      </c>
      <c r="E4296" t="str">
        <f>IF($C4296="","",VLOOKUP(VLOOKUP($C4296,Baux!$A:$K,3,FALSE),Locataires!$A:$I,2,FALSE))</f>
        <v/>
      </c>
      <c r="F4296" t="str">
        <f>IF($C4296="","",VLOOKUP($C4296,Baux!$A:$K,8,FALSE))</f>
        <v/>
      </c>
      <c r="G4296" s="12" t="str">
        <f>IF(OR($A4296="",$F4296=""),"",DATE(YEAR($A4296),MONTH($A4296),$F4296))</f>
        <v/>
      </c>
      <c r="H4296" s="13" t="str">
        <f>IF($C4296="","",VLOOKUP($C4296,Baux!$A:$K,6,FALSE))</f>
        <v/>
      </c>
      <c r="I4296" s="13" t="str">
        <f>IF($C4296="","",VLOOKUP($C4296,Baux!$A:$K,7,FALSE))</f>
        <v/>
      </c>
      <c r="J4296" s="13" t="str">
        <f>IF($C4296="","",$H4296+$I4296)</f>
        <v/>
      </c>
      <c r="K4296" s="13" t="str">
        <f>IF($C4296="","",SUMIFS(Banque_Transactions!$E:$E,Banque_Transactions!$G:$G,$C4296&amp;"-"&amp;$B4296))</f>
        <v/>
      </c>
      <c r="L4296" s="13" t="str">
        <f>IF($C4296="","",$J4296-$K4296)</f>
        <v/>
      </c>
      <c r="M4296" t="str">
        <f>IF($C4296="","",IF($L4296&lt;=0,"Payé",IF($K4296=0,"Impayé","Partiel")))</f>
        <v/>
      </c>
    </row>
    <row r="4297" spans="1:13" ht="15">
      <c r="A4297" s="17"/>
      <c r="B4297" t="str">
        <f>IF($A4297="","",YEAR($A4297)*100+MONTH($A4297))</f>
        <v/>
      </c>
      <c r="D4297" t="str">
        <f>IF($C4297="","",VLOOKUP($C4297,Baux!$A:$K,2,FALSE))</f>
        <v/>
      </c>
      <c r="E4297" t="str">
        <f>IF($C4297="","",VLOOKUP(VLOOKUP($C4297,Baux!$A:$K,3,FALSE),Locataires!$A:$I,2,FALSE))</f>
        <v/>
      </c>
      <c r="F4297" t="str">
        <f>IF($C4297="","",VLOOKUP($C4297,Baux!$A:$K,8,FALSE))</f>
        <v/>
      </c>
      <c r="G4297" s="12" t="str">
        <f>IF(OR($A4297="",$F4297=""),"",DATE(YEAR($A4297),MONTH($A4297),$F4297))</f>
        <v/>
      </c>
      <c r="H4297" s="13" t="str">
        <f>IF($C4297="","",VLOOKUP($C4297,Baux!$A:$K,6,FALSE))</f>
        <v/>
      </c>
      <c r="I4297" s="13" t="str">
        <f>IF($C4297="","",VLOOKUP($C4297,Baux!$A:$K,7,FALSE))</f>
        <v/>
      </c>
      <c r="J4297" s="13" t="str">
        <f>IF($C4297="","",$H4297+$I4297)</f>
        <v/>
      </c>
      <c r="K4297" s="13" t="str">
        <f>IF($C4297="","",SUMIFS(Banque_Transactions!$E:$E,Banque_Transactions!$G:$G,$C4297&amp;"-"&amp;$B4297))</f>
        <v/>
      </c>
      <c r="L4297" s="13" t="str">
        <f>IF($C4297="","",$J4297-$K4297)</f>
        <v/>
      </c>
      <c r="M4297" t="str">
        <f>IF($C4297="","",IF($L4297&lt;=0,"Payé",IF($K4297=0,"Impayé","Partiel")))</f>
        <v/>
      </c>
    </row>
    <row r="4298" spans="1:13" ht="15">
      <c r="A4298" s="17"/>
      <c r="B4298" t="str">
        <f>IF($A4298="","",YEAR($A4298)*100+MONTH($A4298))</f>
        <v/>
      </c>
      <c r="D4298" t="str">
        <f>IF($C4298="","",VLOOKUP($C4298,Baux!$A:$K,2,FALSE))</f>
        <v/>
      </c>
      <c r="E4298" t="str">
        <f>IF($C4298="","",VLOOKUP(VLOOKUP($C4298,Baux!$A:$K,3,FALSE),Locataires!$A:$I,2,FALSE))</f>
        <v/>
      </c>
      <c r="F4298" t="str">
        <f>IF($C4298="","",VLOOKUP($C4298,Baux!$A:$K,8,FALSE))</f>
        <v/>
      </c>
      <c r="G4298" s="12" t="str">
        <f>IF(OR($A4298="",$F4298=""),"",DATE(YEAR($A4298),MONTH($A4298),$F4298))</f>
        <v/>
      </c>
      <c r="H4298" s="13" t="str">
        <f>IF($C4298="","",VLOOKUP($C4298,Baux!$A:$K,6,FALSE))</f>
        <v/>
      </c>
      <c r="I4298" s="13" t="str">
        <f>IF($C4298="","",VLOOKUP($C4298,Baux!$A:$K,7,FALSE))</f>
        <v/>
      </c>
      <c r="J4298" s="13" t="str">
        <f>IF($C4298="","",$H4298+$I4298)</f>
        <v/>
      </c>
      <c r="K4298" s="13" t="str">
        <f>IF($C4298="","",SUMIFS(Banque_Transactions!$E:$E,Banque_Transactions!$G:$G,$C4298&amp;"-"&amp;$B4298))</f>
        <v/>
      </c>
      <c r="L4298" s="13" t="str">
        <f>IF($C4298="","",$J4298-$K4298)</f>
        <v/>
      </c>
      <c r="M4298" t="str">
        <f>IF($C4298="","",IF($L4298&lt;=0,"Payé",IF($K4298=0,"Impayé","Partiel")))</f>
        <v/>
      </c>
    </row>
    <row r="4299" spans="1:13" ht="15">
      <c r="A4299" s="17"/>
      <c r="B4299" t="str">
        <f>IF($A4299="","",YEAR($A4299)*100+MONTH($A4299))</f>
        <v/>
      </c>
      <c r="D4299" t="str">
        <f>IF($C4299="","",VLOOKUP($C4299,Baux!$A:$K,2,FALSE))</f>
        <v/>
      </c>
      <c r="E4299" t="str">
        <f>IF($C4299="","",VLOOKUP(VLOOKUP($C4299,Baux!$A:$K,3,FALSE),Locataires!$A:$I,2,FALSE))</f>
        <v/>
      </c>
      <c r="F4299" t="str">
        <f>IF($C4299="","",VLOOKUP($C4299,Baux!$A:$K,8,FALSE))</f>
        <v/>
      </c>
      <c r="G4299" s="12" t="str">
        <f>IF(OR($A4299="",$F4299=""),"",DATE(YEAR($A4299),MONTH($A4299),$F4299))</f>
        <v/>
      </c>
      <c r="H4299" s="13" t="str">
        <f>IF($C4299="","",VLOOKUP($C4299,Baux!$A:$K,6,FALSE))</f>
        <v/>
      </c>
      <c r="I4299" s="13" t="str">
        <f>IF($C4299="","",VLOOKUP($C4299,Baux!$A:$K,7,FALSE))</f>
        <v/>
      </c>
      <c r="J4299" s="13" t="str">
        <f>IF($C4299="","",$H4299+$I4299)</f>
        <v/>
      </c>
      <c r="K4299" s="13" t="str">
        <f>IF($C4299="","",SUMIFS(Banque_Transactions!$E:$E,Banque_Transactions!$G:$G,$C4299&amp;"-"&amp;$B4299))</f>
        <v/>
      </c>
      <c r="L4299" s="13" t="str">
        <f>IF($C4299="","",$J4299-$K4299)</f>
        <v/>
      </c>
      <c r="M4299" t="str">
        <f>IF($C4299="","",IF($L4299&lt;=0,"Payé",IF($K4299=0,"Impayé","Partiel")))</f>
        <v/>
      </c>
    </row>
    <row r="4300" spans="1:13" ht="15">
      <c r="A4300" s="17"/>
      <c r="B4300" t="str">
        <f>IF($A4300="","",YEAR($A4300)*100+MONTH($A4300))</f>
        <v/>
      </c>
      <c r="D4300" t="str">
        <f>IF($C4300="","",VLOOKUP($C4300,Baux!$A:$K,2,FALSE))</f>
        <v/>
      </c>
      <c r="E4300" t="str">
        <f>IF($C4300="","",VLOOKUP(VLOOKUP($C4300,Baux!$A:$K,3,FALSE),Locataires!$A:$I,2,FALSE))</f>
        <v/>
      </c>
      <c r="F4300" t="str">
        <f>IF($C4300="","",VLOOKUP($C4300,Baux!$A:$K,8,FALSE))</f>
        <v/>
      </c>
      <c r="G4300" s="12" t="str">
        <f>IF(OR($A4300="",$F4300=""),"",DATE(YEAR($A4300),MONTH($A4300),$F4300))</f>
        <v/>
      </c>
      <c r="H4300" s="13" t="str">
        <f>IF($C4300="","",VLOOKUP($C4300,Baux!$A:$K,6,FALSE))</f>
        <v/>
      </c>
      <c r="I4300" s="13" t="str">
        <f>IF($C4300="","",VLOOKUP($C4300,Baux!$A:$K,7,FALSE))</f>
        <v/>
      </c>
      <c r="J4300" s="13" t="str">
        <f>IF($C4300="","",$H4300+$I4300)</f>
        <v/>
      </c>
      <c r="K4300" s="13" t="str">
        <f>IF($C4300="","",SUMIFS(Banque_Transactions!$E:$E,Banque_Transactions!$G:$G,$C4300&amp;"-"&amp;$B4300))</f>
        <v/>
      </c>
      <c r="L4300" s="13" t="str">
        <f>IF($C4300="","",$J4300-$K4300)</f>
        <v/>
      </c>
      <c r="M4300" t="str">
        <f>IF($C4300="","",IF($L4300&lt;=0,"Payé",IF($K4300=0,"Impayé","Partiel")))</f>
        <v/>
      </c>
    </row>
    <row r="4301" spans="1:13" ht="15">
      <c r="A4301" s="17"/>
      <c r="B4301" t="str">
        <f>IF($A4301="","",YEAR($A4301)*100+MONTH($A4301))</f>
        <v/>
      </c>
      <c r="D4301" t="str">
        <f>IF($C4301="","",VLOOKUP($C4301,Baux!$A:$K,2,FALSE))</f>
        <v/>
      </c>
      <c r="E4301" t="str">
        <f>IF($C4301="","",VLOOKUP(VLOOKUP($C4301,Baux!$A:$K,3,FALSE),Locataires!$A:$I,2,FALSE))</f>
        <v/>
      </c>
      <c r="F4301" t="str">
        <f>IF($C4301="","",VLOOKUP($C4301,Baux!$A:$K,8,FALSE))</f>
        <v/>
      </c>
      <c r="G4301" s="12" t="str">
        <f>IF(OR($A4301="",$F4301=""),"",DATE(YEAR($A4301),MONTH($A4301),$F4301))</f>
        <v/>
      </c>
      <c r="H4301" s="13" t="str">
        <f>IF($C4301="","",VLOOKUP($C4301,Baux!$A:$K,6,FALSE))</f>
        <v/>
      </c>
      <c r="I4301" s="13" t="str">
        <f>IF($C4301="","",VLOOKUP($C4301,Baux!$A:$K,7,FALSE))</f>
        <v/>
      </c>
      <c r="J4301" s="13" t="str">
        <f>IF($C4301="","",$H4301+$I4301)</f>
        <v/>
      </c>
      <c r="K4301" s="13" t="str">
        <f>IF($C4301="","",SUMIFS(Banque_Transactions!$E:$E,Banque_Transactions!$G:$G,$C4301&amp;"-"&amp;$B4301))</f>
        <v/>
      </c>
      <c r="L4301" s="13" t="str">
        <f>IF($C4301="","",$J4301-$K4301)</f>
        <v/>
      </c>
      <c r="M4301" t="str">
        <f>IF($C4301="","",IF($L4301&lt;=0,"Payé",IF($K4301=0,"Impayé","Partiel")))</f>
        <v/>
      </c>
    </row>
    <row r="4302" spans="1:13" ht="15">
      <c r="A4302" s="17"/>
      <c r="B4302" t="str">
        <f>IF($A4302="","",YEAR($A4302)*100+MONTH($A4302))</f>
        <v/>
      </c>
      <c r="D4302" t="str">
        <f>IF($C4302="","",VLOOKUP($C4302,Baux!$A:$K,2,FALSE))</f>
        <v/>
      </c>
      <c r="E4302" t="str">
        <f>IF($C4302="","",VLOOKUP(VLOOKUP($C4302,Baux!$A:$K,3,FALSE),Locataires!$A:$I,2,FALSE))</f>
        <v/>
      </c>
      <c r="F4302" t="str">
        <f>IF($C4302="","",VLOOKUP($C4302,Baux!$A:$K,8,FALSE))</f>
        <v/>
      </c>
      <c r="G4302" s="12" t="str">
        <f>IF(OR($A4302="",$F4302=""),"",DATE(YEAR($A4302),MONTH($A4302),$F4302))</f>
        <v/>
      </c>
      <c r="H4302" s="13" t="str">
        <f>IF($C4302="","",VLOOKUP($C4302,Baux!$A:$K,6,FALSE))</f>
        <v/>
      </c>
      <c r="I4302" s="13" t="str">
        <f>IF($C4302="","",VLOOKUP($C4302,Baux!$A:$K,7,FALSE))</f>
        <v/>
      </c>
      <c r="J4302" s="13" t="str">
        <f>IF($C4302="","",$H4302+$I4302)</f>
        <v/>
      </c>
      <c r="K4302" s="13" t="str">
        <f>IF($C4302="","",SUMIFS(Banque_Transactions!$E:$E,Banque_Transactions!$G:$G,$C4302&amp;"-"&amp;$B4302))</f>
        <v/>
      </c>
      <c r="L4302" s="13" t="str">
        <f>IF($C4302="","",$J4302-$K4302)</f>
        <v/>
      </c>
      <c r="M4302" t="str">
        <f>IF($C4302="","",IF($L4302&lt;=0,"Payé",IF($K4302=0,"Impayé","Partiel")))</f>
        <v/>
      </c>
    </row>
    <row r="4303" spans="1:13" ht="15">
      <c r="A4303" s="17"/>
      <c r="B4303" t="str">
        <f>IF($A4303="","",YEAR($A4303)*100+MONTH($A4303))</f>
        <v/>
      </c>
      <c r="D4303" t="str">
        <f>IF($C4303="","",VLOOKUP($C4303,Baux!$A:$K,2,FALSE))</f>
        <v/>
      </c>
      <c r="E4303" t="str">
        <f>IF($C4303="","",VLOOKUP(VLOOKUP($C4303,Baux!$A:$K,3,FALSE),Locataires!$A:$I,2,FALSE))</f>
        <v/>
      </c>
      <c r="F4303" t="str">
        <f>IF($C4303="","",VLOOKUP($C4303,Baux!$A:$K,8,FALSE))</f>
        <v/>
      </c>
      <c r="G4303" s="12" t="str">
        <f>IF(OR($A4303="",$F4303=""),"",DATE(YEAR($A4303),MONTH($A4303),$F4303))</f>
        <v/>
      </c>
      <c r="H4303" s="13" t="str">
        <f>IF($C4303="","",VLOOKUP($C4303,Baux!$A:$K,6,FALSE))</f>
        <v/>
      </c>
      <c r="I4303" s="13" t="str">
        <f>IF($C4303="","",VLOOKUP($C4303,Baux!$A:$K,7,FALSE))</f>
        <v/>
      </c>
      <c r="J4303" s="13" t="str">
        <f>IF($C4303="","",$H4303+$I4303)</f>
        <v/>
      </c>
      <c r="K4303" s="13" t="str">
        <f>IF($C4303="","",SUMIFS(Banque_Transactions!$E:$E,Banque_Transactions!$G:$G,$C4303&amp;"-"&amp;$B4303))</f>
        <v/>
      </c>
      <c r="L4303" s="13" t="str">
        <f>IF($C4303="","",$J4303-$K4303)</f>
        <v/>
      </c>
      <c r="M4303" t="str">
        <f>IF($C4303="","",IF($L4303&lt;=0,"Payé",IF($K4303=0,"Impayé","Partiel")))</f>
        <v/>
      </c>
    </row>
    <row r="4304" spans="1:13" ht="15">
      <c r="A4304" s="17"/>
      <c r="B4304" t="str">
        <f>IF($A4304="","",YEAR($A4304)*100+MONTH($A4304))</f>
        <v/>
      </c>
      <c r="D4304" t="str">
        <f>IF($C4304="","",VLOOKUP($C4304,Baux!$A:$K,2,FALSE))</f>
        <v/>
      </c>
      <c r="E4304" t="str">
        <f>IF($C4304="","",VLOOKUP(VLOOKUP($C4304,Baux!$A:$K,3,FALSE),Locataires!$A:$I,2,FALSE))</f>
        <v/>
      </c>
      <c r="F4304" t="str">
        <f>IF($C4304="","",VLOOKUP($C4304,Baux!$A:$K,8,FALSE))</f>
        <v/>
      </c>
      <c r="G4304" s="12" t="str">
        <f>IF(OR($A4304="",$F4304=""),"",DATE(YEAR($A4304),MONTH($A4304),$F4304))</f>
        <v/>
      </c>
      <c r="H4304" s="13" t="str">
        <f>IF($C4304="","",VLOOKUP($C4304,Baux!$A:$K,6,FALSE))</f>
        <v/>
      </c>
      <c r="I4304" s="13" t="str">
        <f>IF($C4304="","",VLOOKUP($C4304,Baux!$A:$K,7,FALSE))</f>
        <v/>
      </c>
      <c r="J4304" s="13" t="str">
        <f>IF($C4304="","",$H4304+$I4304)</f>
        <v/>
      </c>
      <c r="K4304" s="13" t="str">
        <f>IF($C4304="","",SUMIFS(Banque_Transactions!$E:$E,Banque_Transactions!$G:$G,$C4304&amp;"-"&amp;$B4304))</f>
        <v/>
      </c>
      <c r="L4304" s="13" t="str">
        <f>IF($C4304="","",$J4304-$K4304)</f>
        <v/>
      </c>
      <c r="M4304" t="str">
        <f>IF($C4304="","",IF($L4304&lt;=0,"Payé",IF($K4304=0,"Impayé","Partiel")))</f>
        <v/>
      </c>
    </row>
    <row r="4305" spans="1:13" ht="15">
      <c r="A4305" s="17"/>
      <c r="B4305" t="str">
        <f>IF($A4305="","",YEAR($A4305)*100+MONTH($A4305))</f>
        <v/>
      </c>
      <c r="D4305" t="str">
        <f>IF($C4305="","",VLOOKUP($C4305,Baux!$A:$K,2,FALSE))</f>
        <v/>
      </c>
      <c r="E4305" t="str">
        <f>IF($C4305="","",VLOOKUP(VLOOKUP($C4305,Baux!$A:$K,3,FALSE),Locataires!$A:$I,2,FALSE))</f>
        <v/>
      </c>
      <c r="F4305" t="str">
        <f>IF($C4305="","",VLOOKUP($C4305,Baux!$A:$K,8,FALSE))</f>
        <v/>
      </c>
      <c r="G4305" s="12" t="str">
        <f>IF(OR($A4305="",$F4305=""),"",DATE(YEAR($A4305),MONTH($A4305),$F4305))</f>
        <v/>
      </c>
      <c r="H4305" s="13" t="str">
        <f>IF($C4305="","",VLOOKUP($C4305,Baux!$A:$K,6,FALSE))</f>
        <v/>
      </c>
      <c r="I4305" s="13" t="str">
        <f>IF($C4305="","",VLOOKUP($C4305,Baux!$A:$K,7,FALSE))</f>
        <v/>
      </c>
      <c r="J4305" s="13" t="str">
        <f>IF($C4305="","",$H4305+$I4305)</f>
        <v/>
      </c>
      <c r="K4305" s="13" t="str">
        <f>IF($C4305="","",SUMIFS(Banque_Transactions!$E:$E,Banque_Transactions!$G:$G,$C4305&amp;"-"&amp;$B4305))</f>
        <v/>
      </c>
      <c r="L4305" s="13" t="str">
        <f>IF($C4305="","",$J4305-$K4305)</f>
        <v/>
      </c>
      <c r="M4305" t="str">
        <f>IF($C4305="","",IF($L4305&lt;=0,"Payé",IF($K4305=0,"Impayé","Partiel")))</f>
        <v/>
      </c>
    </row>
    <row r="4306" spans="1:13" ht="15">
      <c r="A4306" s="17"/>
      <c r="B4306" t="str">
        <f>IF($A4306="","",YEAR($A4306)*100+MONTH($A4306))</f>
        <v/>
      </c>
      <c r="D4306" t="str">
        <f>IF($C4306="","",VLOOKUP($C4306,Baux!$A:$K,2,FALSE))</f>
        <v/>
      </c>
      <c r="E4306" t="str">
        <f>IF($C4306="","",VLOOKUP(VLOOKUP($C4306,Baux!$A:$K,3,FALSE),Locataires!$A:$I,2,FALSE))</f>
        <v/>
      </c>
      <c r="F4306" t="str">
        <f>IF($C4306="","",VLOOKUP($C4306,Baux!$A:$K,8,FALSE))</f>
        <v/>
      </c>
      <c r="G4306" s="12" t="str">
        <f>IF(OR($A4306="",$F4306=""),"",DATE(YEAR($A4306),MONTH($A4306),$F4306))</f>
        <v/>
      </c>
      <c r="H4306" s="13" t="str">
        <f>IF($C4306="","",VLOOKUP($C4306,Baux!$A:$K,6,FALSE))</f>
        <v/>
      </c>
      <c r="I4306" s="13" t="str">
        <f>IF($C4306="","",VLOOKUP($C4306,Baux!$A:$K,7,FALSE))</f>
        <v/>
      </c>
      <c r="J4306" s="13" t="str">
        <f>IF($C4306="","",$H4306+$I4306)</f>
        <v/>
      </c>
      <c r="K4306" s="13" t="str">
        <f>IF($C4306="","",SUMIFS(Banque_Transactions!$E:$E,Banque_Transactions!$G:$G,$C4306&amp;"-"&amp;$B4306))</f>
        <v/>
      </c>
      <c r="L4306" s="13" t="str">
        <f>IF($C4306="","",$J4306-$K4306)</f>
        <v/>
      </c>
      <c r="M4306" t="str">
        <f>IF($C4306="","",IF($L4306&lt;=0,"Payé",IF($K4306=0,"Impayé","Partiel")))</f>
        <v/>
      </c>
    </row>
    <row r="4307" spans="1:13" ht="15">
      <c r="A4307" s="17"/>
      <c r="B4307" t="str">
        <f>IF($A4307="","",YEAR($A4307)*100+MONTH($A4307))</f>
        <v/>
      </c>
      <c r="D4307" t="str">
        <f>IF($C4307="","",VLOOKUP($C4307,Baux!$A:$K,2,FALSE))</f>
        <v/>
      </c>
      <c r="E4307" t="str">
        <f>IF($C4307="","",VLOOKUP(VLOOKUP($C4307,Baux!$A:$K,3,FALSE),Locataires!$A:$I,2,FALSE))</f>
        <v/>
      </c>
      <c r="F4307" t="str">
        <f>IF($C4307="","",VLOOKUP($C4307,Baux!$A:$K,8,FALSE))</f>
        <v/>
      </c>
      <c r="G4307" s="12" t="str">
        <f>IF(OR($A4307="",$F4307=""),"",DATE(YEAR($A4307),MONTH($A4307),$F4307))</f>
        <v/>
      </c>
      <c r="H4307" s="13" t="str">
        <f>IF($C4307="","",VLOOKUP($C4307,Baux!$A:$K,6,FALSE))</f>
        <v/>
      </c>
      <c r="I4307" s="13" t="str">
        <f>IF($C4307="","",VLOOKUP($C4307,Baux!$A:$K,7,FALSE))</f>
        <v/>
      </c>
      <c r="J4307" s="13" t="str">
        <f>IF($C4307="","",$H4307+$I4307)</f>
        <v/>
      </c>
      <c r="K4307" s="13" t="str">
        <f>IF($C4307="","",SUMIFS(Banque_Transactions!$E:$E,Banque_Transactions!$G:$G,$C4307&amp;"-"&amp;$B4307))</f>
        <v/>
      </c>
      <c r="L4307" s="13" t="str">
        <f>IF($C4307="","",$J4307-$K4307)</f>
        <v/>
      </c>
      <c r="M4307" t="str">
        <f>IF($C4307="","",IF($L4307&lt;=0,"Payé",IF($K4307=0,"Impayé","Partiel")))</f>
        <v/>
      </c>
    </row>
    <row r="4308" spans="1:13" ht="15">
      <c r="A4308" s="17"/>
      <c r="B4308" t="str">
        <f>IF($A4308="","",YEAR($A4308)*100+MONTH($A4308))</f>
        <v/>
      </c>
      <c r="D4308" t="str">
        <f>IF($C4308="","",VLOOKUP($C4308,Baux!$A:$K,2,FALSE))</f>
        <v/>
      </c>
      <c r="E4308" t="str">
        <f>IF($C4308="","",VLOOKUP(VLOOKUP($C4308,Baux!$A:$K,3,FALSE),Locataires!$A:$I,2,FALSE))</f>
        <v/>
      </c>
      <c r="F4308" t="str">
        <f>IF($C4308="","",VLOOKUP($C4308,Baux!$A:$K,8,FALSE))</f>
        <v/>
      </c>
      <c r="G4308" s="12" t="str">
        <f>IF(OR($A4308="",$F4308=""),"",DATE(YEAR($A4308),MONTH($A4308),$F4308))</f>
        <v/>
      </c>
      <c r="H4308" s="13" t="str">
        <f>IF($C4308="","",VLOOKUP($C4308,Baux!$A:$K,6,FALSE))</f>
        <v/>
      </c>
      <c r="I4308" s="13" t="str">
        <f>IF($C4308="","",VLOOKUP($C4308,Baux!$A:$K,7,FALSE))</f>
        <v/>
      </c>
      <c r="J4308" s="13" t="str">
        <f>IF($C4308="","",$H4308+$I4308)</f>
        <v/>
      </c>
      <c r="K4308" s="13" t="str">
        <f>IF($C4308="","",SUMIFS(Banque_Transactions!$E:$E,Banque_Transactions!$G:$G,$C4308&amp;"-"&amp;$B4308))</f>
        <v/>
      </c>
      <c r="L4308" s="13" t="str">
        <f>IF($C4308="","",$J4308-$K4308)</f>
        <v/>
      </c>
      <c r="M4308" t="str">
        <f>IF($C4308="","",IF($L4308&lt;=0,"Payé",IF($K4308=0,"Impayé","Partiel")))</f>
        <v/>
      </c>
    </row>
    <row r="4309" spans="1:13" ht="15">
      <c r="A4309" s="17"/>
      <c r="B4309" t="str">
        <f>IF($A4309="","",YEAR($A4309)*100+MONTH($A4309))</f>
        <v/>
      </c>
      <c r="D4309" t="str">
        <f>IF($C4309="","",VLOOKUP($C4309,Baux!$A:$K,2,FALSE))</f>
        <v/>
      </c>
      <c r="E4309" t="str">
        <f>IF($C4309="","",VLOOKUP(VLOOKUP($C4309,Baux!$A:$K,3,FALSE),Locataires!$A:$I,2,FALSE))</f>
        <v/>
      </c>
      <c r="F4309" t="str">
        <f>IF($C4309="","",VLOOKUP($C4309,Baux!$A:$K,8,FALSE))</f>
        <v/>
      </c>
      <c r="G4309" s="12" t="str">
        <f>IF(OR($A4309="",$F4309=""),"",DATE(YEAR($A4309),MONTH($A4309),$F4309))</f>
        <v/>
      </c>
      <c r="H4309" s="13" t="str">
        <f>IF($C4309="","",VLOOKUP($C4309,Baux!$A:$K,6,FALSE))</f>
        <v/>
      </c>
      <c r="I4309" s="13" t="str">
        <f>IF($C4309="","",VLOOKUP($C4309,Baux!$A:$K,7,FALSE))</f>
        <v/>
      </c>
      <c r="J4309" s="13" t="str">
        <f>IF($C4309="","",$H4309+$I4309)</f>
        <v/>
      </c>
      <c r="K4309" s="13" t="str">
        <f>IF($C4309="","",SUMIFS(Banque_Transactions!$E:$E,Banque_Transactions!$G:$G,$C4309&amp;"-"&amp;$B4309))</f>
        <v/>
      </c>
      <c r="L4309" s="13" t="str">
        <f>IF($C4309="","",$J4309-$K4309)</f>
        <v/>
      </c>
      <c r="M4309" t="str">
        <f>IF($C4309="","",IF($L4309&lt;=0,"Payé",IF($K4309=0,"Impayé","Partiel")))</f>
        <v/>
      </c>
    </row>
    <row r="4310" spans="1:13" ht="15">
      <c r="A4310" s="17"/>
      <c r="B4310" t="str">
        <f>IF($A4310="","",YEAR($A4310)*100+MONTH($A4310))</f>
        <v/>
      </c>
      <c r="D4310" t="str">
        <f>IF($C4310="","",VLOOKUP($C4310,Baux!$A:$K,2,FALSE))</f>
        <v/>
      </c>
      <c r="E4310" t="str">
        <f>IF($C4310="","",VLOOKUP(VLOOKUP($C4310,Baux!$A:$K,3,FALSE),Locataires!$A:$I,2,FALSE))</f>
        <v/>
      </c>
      <c r="F4310" t="str">
        <f>IF($C4310="","",VLOOKUP($C4310,Baux!$A:$K,8,FALSE))</f>
        <v/>
      </c>
      <c r="G4310" s="12" t="str">
        <f>IF(OR($A4310="",$F4310=""),"",DATE(YEAR($A4310),MONTH($A4310),$F4310))</f>
        <v/>
      </c>
      <c r="H4310" s="13" t="str">
        <f>IF($C4310="","",VLOOKUP($C4310,Baux!$A:$K,6,FALSE))</f>
        <v/>
      </c>
      <c r="I4310" s="13" t="str">
        <f>IF($C4310="","",VLOOKUP($C4310,Baux!$A:$K,7,FALSE))</f>
        <v/>
      </c>
      <c r="J4310" s="13" t="str">
        <f>IF($C4310="","",$H4310+$I4310)</f>
        <v/>
      </c>
      <c r="K4310" s="13" t="str">
        <f>IF($C4310="","",SUMIFS(Banque_Transactions!$E:$E,Banque_Transactions!$G:$G,$C4310&amp;"-"&amp;$B4310))</f>
        <v/>
      </c>
      <c r="L4310" s="13" t="str">
        <f>IF($C4310="","",$J4310-$K4310)</f>
        <v/>
      </c>
      <c r="M4310" t="str">
        <f>IF($C4310="","",IF($L4310&lt;=0,"Payé",IF($K4310=0,"Impayé","Partiel")))</f>
        <v/>
      </c>
    </row>
    <row r="4311" spans="1:13" ht="15">
      <c r="A4311" s="17"/>
      <c r="B4311" t="str">
        <f>IF($A4311="","",YEAR($A4311)*100+MONTH($A4311))</f>
        <v/>
      </c>
      <c r="D4311" t="str">
        <f>IF($C4311="","",VLOOKUP($C4311,Baux!$A:$K,2,FALSE))</f>
        <v/>
      </c>
      <c r="E4311" t="str">
        <f>IF($C4311="","",VLOOKUP(VLOOKUP($C4311,Baux!$A:$K,3,FALSE),Locataires!$A:$I,2,FALSE))</f>
        <v/>
      </c>
      <c r="F4311" t="str">
        <f>IF($C4311="","",VLOOKUP($C4311,Baux!$A:$K,8,FALSE))</f>
        <v/>
      </c>
      <c r="G4311" s="12" t="str">
        <f>IF(OR($A4311="",$F4311=""),"",DATE(YEAR($A4311),MONTH($A4311),$F4311))</f>
        <v/>
      </c>
      <c r="H4311" s="13" t="str">
        <f>IF($C4311="","",VLOOKUP($C4311,Baux!$A:$K,6,FALSE))</f>
        <v/>
      </c>
      <c r="I4311" s="13" t="str">
        <f>IF($C4311="","",VLOOKUP($C4311,Baux!$A:$K,7,FALSE))</f>
        <v/>
      </c>
      <c r="J4311" s="13" t="str">
        <f>IF($C4311="","",$H4311+$I4311)</f>
        <v/>
      </c>
      <c r="K4311" s="13" t="str">
        <f>IF($C4311="","",SUMIFS(Banque_Transactions!$E:$E,Banque_Transactions!$G:$G,$C4311&amp;"-"&amp;$B4311))</f>
        <v/>
      </c>
      <c r="L4311" s="13" t="str">
        <f>IF($C4311="","",$J4311-$K4311)</f>
        <v/>
      </c>
      <c r="M4311" t="str">
        <f>IF($C4311="","",IF($L4311&lt;=0,"Payé",IF($K4311=0,"Impayé","Partiel")))</f>
        <v/>
      </c>
    </row>
    <row r="4312" spans="1:13" ht="15">
      <c r="A4312" s="17"/>
      <c r="B4312" t="str">
        <f>IF($A4312="","",YEAR($A4312)*100+MONTH($A4312))</f>
        <v/>
      </c>
      <c r="D4312" t="str">
        <f>IF($C4312="","",VLOOKUP($C4312,Baux!$A:$K,2,FALSE))</f>
        <v/>
      </c>
      <c r="E4312" t="str">
        <f>IF($C4312="","",VLOOKUP(VLOOKUP($C4312,Baux!$A:$K,3,FALSE),Locataires!$A:$I,2,FALSE))</f>
        <v/>
      </c>
      <c r="F4312" t="str">
        <f>IF($C4312="","",VLOOKUP($C4312,Baux!$A:$K,8,FALSE))</f>
        <v/>
      </c>
      <c r="G4312" s="12" t="str">
        <f>IF(OR($A4312="",$F4312=""),"",DATE(YEAR($A4312),MONTH($A4312),$F4312))</f>
        <v/>
      </c>
      <c r="H4312" s="13" t="str">
        <f>IF($C4312="","",VLOOKUP($C4312,Baux!$A:$K,6,FALSE))</f>
        <v/>
      </c>
      <c r="I4312" s="13" t="str">
        <f>IF($C4312="","",VLOOKUP($C4312,Baux!$A:$K,7,FALSE))</f>
        <v/>
      </c>
      <c r="J4312" s="13" t="str">
        <f>IF($C4312="","",$H4312+$I4312)</f>
        <v/>
      </c>
      <c r="K4312" s="13" t="str">
        <f>IF($C4312="","",SUMIFS(Banque_Transactions!$E:$E,Banque_Transactions!$G:$G,$C4312&amp;"-"&amp;$B4312))</f>
        <v/>
      </c>
      <c r="L4312" s="13" t="str">
        <f>IF($C4312="","",$J4312-$K4312)</f>
        <v/>
      </c>
      <c r="M4312" t="str">
        <f>IF($C4312="","",IF($L4312&lt;=0,"Payé",IF($K4312=0,"Impayé","Partiel")))</f>
        <v/>
      </c>
    </row>
    <row r="4313" spans="1:13" ht="15">
      <c r="A4313" s="17"/>
      <c r="B4313" t="str">
        <f>IF($A4313="","",YEAR($A4313)*100+MONTH($A4313))</f>
        <v/>
      </c>
      <c r="D4313" t="str">
        <f>IF($C4313="","",VLOOKUP($C4313,Baux!$A:$K,2,FALSE))</f>
        <v/>
      </c>
      <c r="E4313" t="str">
        <f>IF($C4313="","",VLOOKUP(VLOOKUP($C4313,Baux!$A:$K,3,FALSE),Locataires!$A:$I,2,FALSE))</f>
        <v/>
      </c>
      <c r="F4313" t="str">
        <f>IF($C4313="","",VLOOKUP($C4313,Baux!$A:$K,8,FALSE))</f>
        <v/>
      </c>
      <c r="G4313" s="12" t="str">
        <f>IF(OR($A4313="",$F4313=""),"",DATE(YEAR($A4313),MONTH($A4313),$F4313))</f>
        <v/>
      </c>
      <c r="H4313" s="13" t="str">
        <f>IF($C4313="","",VLOOKUP($C4313,Baux!$A:$K,6,FALSE))</f>
        <v/>
      </c>
      <c r="I4313" s="13" t="str">
        <f>IF($C4313="","",VLOOKUP($C4313,Baux!$A:$K,7,FALSE))</f>
        <v/>
      </c>
      <c r="J4313" s="13" t="str">
        <f>IF($C4313="","",$H4313+$I4313)</f>
        <v/>
      </c>
      <c r="K4313" s="13" t="str">
        <f>IF($C4313="","",SUMIFS(Banque_Transactions!$E:$E,Banque_Transactions!$G:$G,$C4313&amp;"-"&amp;$B4313))</f>
        <v/>
      </c>
      <c r="L4313" s="13" t="str">
        <f>IF($C4313="","",$J4313-$K4313)</f>
        <v/>
      </c>
      <c r="M4313" t="str">
        <f>IF($C4313="","",IF($L4313&lt;=0,"Payé",IF($K4313=0,"Impayé","Partiel")))</f>
        <v/>
      </c>
    </row>
    <row r="4314" spans="1:13" ht="15">
      <c r="A4314" s="17"/>
      <c r="B4314" t="str">
        <f>IF($A4314="","",YEAR($A4314)*100+MONTH($A4314))</f>
        <v/>
      </c>
      <c r="D4314" t="str">
        <f>IF($C4314="","",VLOOKUP($C4314,Baux!$A:$K,2,FALSE))</f>
        <v/>
      </c>
      <c r="E4314" t="str">
        <f>IF($C4314="","",VLOOKUP(VLOOKUP($C4314,Baux!$A:$K,3,FALSE),Locataires!$A:$I,2,FALSE))</f>
        <v/>
      </c>
      <c r="F4314" t="str">
        <f>IF($C4314="","",VLOOKUP($C4314,Baux!$A:$K,8,FALSE))</f>
        <v/>
      </c>
      <c r="G4314" s="12" t="str">
        <f>IF(OR($A4314="",$F4314=""),"",DATE(YEAR($A4314),MONTH($A4314),$F4314))</f>
        <v/>
      </c>
      <c r="H4314" s="13" t="str">
        <f>IF($C4314="","",VLOOKUP($C4314,Baux!$A:$K,6,FALSE))</f>
        <v/>
      </c>
      <c r="I4314" s="13" t="str">
        <f>IF($C4314="","",VLOOKUP($C4314,Baux!$A:$K,7,FALSE))</f>
        <v/>
      </c>
      <c r="J4314" s="13" t="str">
        <f>IF($C4314="","",$H4314+$I4314)</f>
        <v/>
      </c>
      <c r="K4314" s="13" t="str">
        <f>IF($C4314="","",SUMIFS(Banque_Transactions!$E:$E,Banque_Transactions!$G:$G,$C4314&amp;"-"&amp;$B4314))</f>
        <v/>
      </c>
      <c r="L4314" s="13" t="str">
        <f>IF($C4314="","",$J4314-$K4314)</f>
        <v/>
      </c>
      <c r="M4314" t="str">
        <f>IF($C4314="","",IF($L4314&lt;=0,"Payé",IF($K4314=0,"Impayé","Partiel")))</f>
        <v/>
      </c>
    </row>
    <row r="4315" spans="1:13" ht="15">
      <c r="A4315" s="17"/>
      <c r="B4315" t="str">
        <f>IF($A4315="","",YEAR($A4315)*100+MONTH($A4315))</f>
        <v/>
      </c>
      <c r="D4315" t="str">
        <f>IF($C4315="","",VLOOKUP($C4315,Baux!$A:$K,2,FALSE))</f>
        <v/>
      </c>
      <c r="E4315" t="str">
        <f>IF($C4315="","",VLOOKUP(VLOOKUP($C4315,Baux!$A:$K,3,FALSE),Locataires!$A:$I,2,FALSE))</f>
        <v/>
      </c>
      <c r="F4315" t="str">
        <f>IF($C4315="","",VLOOKUP($C4315,Baux!$A:$K,8,FALSE))</f>
        <v/>
      </c>
      <c r="G4315" s="12" t="str">
        <f>IF(OR($A4315="",$F4315=""),"",DATE(YEAR($A4315),MONTH($A4315),$F4315))</f>
        <v/>
      </c>
      <c r="H4315" s="13" t="str">
        <f>IF($C4315="","",VLOOKUP($C4315,Baux!$A:$K,6,FALSE))</f>
        <v/>
      </c>
      <c r="I4315" s="13" t="str">
        <f>IF($C4315="","",VLOOKUP($C4315,Baux!$A:$K,7,FALSE))</f>
        <v/>
      </c>
      <c r="J4315" s="13" t="str">
        <f>IF($C4315="","",$H4315+$I4315)</f>
        <v/>
      </c>
      <c r="K4315" s="13" t="str">
        <f>IF($C4315="","",SUMIFS(Banque_Transactions!$E:$E,Banque_Transactions!$G:$G,$C4315&amp;"-"&amp;$B4315))</f>
        <v/>
      </c>
      <c r="L4315" s="13" t="str">
        <f>IF($C4315="","",$J4315-$K4315)</f>
        <v/>
      </c>
      <c r="M4315" t="str">
        <f>IF($C4315="","",IF($L4315&lt;=0,"Payé",IF($K4315=0,"Impayé","Partiel")))</f>
        <v/>
      </c>
    </row>
    <row r="4316" spans="1:13" ht="15">
      <c r="A4316" s="17"/>
      <c r="B4316" t="str">
        <f>IF($A4316="","",YEAR($A4316)*100+MONTH($A4316))</f>
        <v/>
      </c>
      <c r="D4316" t="str">
        <f>IF($C4316="","",VLOOKUP($C4316,Baux!$A:$K,2,FALSE))</f>
        <v/>
      </c>
      <c r="E4316" t="str">
        <f>IF($C4316="","",VLOOKUP(VLOOKUP($C4316,Baux!$A:$K,3,FALSE),Locataires!$A:$I,2,FALSE))</f>
        <v/>
      </c>
      <c r="F4316" t="str">
        <f>IF($C4316="","",VLOOKUP($C4316,Baux!$A:$K,8,FALSE))</f>
        <v/>
      </c>
      <c r="G4316" s="12" t="str">
        <f>IF(OR($A4316="",$F4316=""),"",DATE(YEAR($A4316),MONTH($A4316),$F4316))</f>
        <v/>
      </c>
      <c r="H4316" s="13" t="str">
        <f>IF($C4316="","",VLOOKUP($C4316,Baux!$A:$K,6,FALSE))</f>
        <v/>
      </c>
      <c r="I4316" s="13" t="str">
        <f>IF($C4316="","",VLOOKUP($C4316,Baux!$A:$K,7,FALSE))</f>
        <v/>
      </c>
      <c r="J4316" s="13" t="str">
        <f>IF($C4316="","",$H4316+$I4316)</f>
        <v/>
      </c>
      <c r="K4316" s="13" t="str">
        <f>IF($C4316="","",SUMIFS(Banque_Transactions!$E:$E,Banque_Transactions!$G:$G,$C4316&amp;"-"&amp;$B4316))</f>
        <v/>
      </c>
      <c r="L4316" s="13" t="str">
        <f>IF($C4316="","",$J4316-$K4316)</f>
        <v/>
      </c>
      <c r="M4316" t="str">
        <f>IF($C4316="","",IF($L4316&lt;=0,"Payé",IF($K4316=0,"Impayé","Partiel")))</f>
        <v/>
      </c>
    </row>
    <row r="4317" spans="1:13" ht="15">
      <c r="A4317" s="17"/>
      <c r="B4317" t="str">
        <f>IF($A4317="","",YEAR($A4317)*100+MONTH($A4317))</f>
        <v/>
      </c>
      <c r="D4317" t="str">
        <f>IF($C4317="","",VLOOKUP($C4317,Baux!$A:$K,2,FALSE))</f>
        <v/>
      </c>
      <c r="E4317" t="str">
        <f>IF($C4317="","",VLOOKUP(VLOOKUP($C4317,Baux!$A:$K,3,FALSE),Locataires!$A:$I,2,FALSE))</f>
        <v/>
      </c>
      <c r="F4317" t="str">
        <f>IF($C4317="","",VLOOKUP($C4317,Baux!$A:$K,8,FALSE))</f>
        <v/>
      </c>
      <c r="G4317" s="12" t="str">
        <f>IF(OR($A4317="",$F4317=""),"",DATE(YEAR($A4317),MONTH($A4317),$F4317))</f>
        <v/>
      </c>
      <c r="H4317" s="13" t="str">
        <f>IF($C4317="","",VLOOKUP($C4317,Baux!$A:$K,6,FALSE))</f>
        <v/>
      </c>
      <c r="I4317" s="13" t="str">
        <f>IF($C4317="","",VLOOKUP($C4317,Baux!$A:$K,7,FALSE))</f>
        <v/>
      </c>
      <c r="J4317" s="13" t="str">
        <f>IF($C4317="","",$H4317+$I4317)</f>
        <v/>
      </c>
      <c r="K4317" s="13" t="str">
        <f>IF($C4317="","",SUMIFS(Banque_Transactions!$E:$E,Banque_Transactions!$G:$G,$C4317&amp;"-"&amp;$B4317))</f>
        <v/>
      </c>
      <c r="L4317" s="13" t="str">
        <f>IF($C4317="","",$J4317-$K4317)</f>
        <v/>
      </c>
      <c r="M4317" t="str">
        <f>IF($C4317="","",IF($L4317&lt;=0,"Payé",IF($K4317=0,"Impayé","Partiel")))</f>
        <v/>
      </c>
    </row>
    <row r="4318" spans="1:13" ht="15">
      <c r="A4318" s="17"/>
      <c r="B4318" t="str">
        <f>IF($A4318="","",YEAR($A4318)*100+MONTH($A4318))</f>
        <v/>
      </c>
      <c r="D4318" t="str">
        <f>IF($C4318="","",VLOOKUP($C4318,Baux!$A:$K,2,FALSE))</f>
        <v/>
      </c>
      <c r="E4318" t="str">
        <f>IF($C4318="","",VLOOKUP(VLOOKUP($C4318,Baux!$A:$K,3,FALSE),Locataires!$A:$I,2,FALSE))</f>
        <v/>
      </c>
      <c r="F4318" t="str">
        <f>IF($C4318="","",VLOOKUP($C4318,Baux!$A:$K,8,FALSE))</f>
        <v/>
      </c>
      <c r="G4318" s="12" t="str">
        <f>IF(OR($A4318="",$F4318=""),"",DATE(YEAR($A4318),MONTH($A4318),$F4318))</f>
        <v/>
      </c>
      <c r="H4318" s="13" t="str">
        <f>IF($C4318="","",VLOOKUP($C4318,Baux!$A:$K,6,FALSE))</f>
        <v/>
      </c>
      <c r="I4318" s="13" t="str">
        <f>IF($C4318="","",VLOOKUP($C4318,Baux!$A:$K,7,FALSE))</f>
        <v/>
      </c>
      <c r="J4318" s="13" t="str">
        <f>IF($C4318="","",$H4318+$I4318)</f>
        <v/>
      </c>
      <c r="K4318" s="13" t="str">
        <f>IF($C4318="","",SUMIFS(Banque_Transactions!$E:$E,Banque_Transactions!$G:$G,$C4318&amp;"-"&amp;$B4318))</f>
        <v/>
      </c>
      <c r="L4318" s="13" t="str">
        <f>IF($C4318="","",$J4318-$K4318)</f>
        <v/>
      </c>
      <c r="M4318" t="str">
        <f>IF($C4318="","",IF($L4318&lt;=0,"Payé",IF($K4318=0,"Impayé","Partiel")))</f>
        <v/>
      </c>
    </row>
    <row r="4319" spans="1:13" ht="15">
      <c r="A4319" s="17"/>
      <c r="B4319" t="str">
        <f>IF($A4319="","",YEAR($A4319)*100+MONTH($A4319))</f>
        <v/>
      </c>
      <c r="D4319" t="str">
        <f>IF($C4319="","",VLOOKUP($C4319,Baux!$A:$K,2,FALSE))</f>
        <v/>
      </c>
      <c r="E4319" t="str">
        <f>IF($C4319="","",VLOOKUP(VLOOKUP($C4319,Baux!$A:$K,3,FALSE),Locataires!$A:$I,2,FALSE))</f>
        <v/>
      </c>
      <c r="F4319" t="str">
        <f>IF($C4319="","",VLOOKUP($C4319,Baux!$A:$K,8,FALSE))</f>
        <v/>
      </c>
      <c r="G4319" s="12" t="str">
        <f>IF(OR($A4319="",$F4319=""),"",DATE(YEAR($A4319),MONTH($A4319),$F4319))</f>
        <v/>
      </c>
      <c r="H4319" s="13" t="str">
        <f>IF($C4319="","",VLOOKUP($C4319,Baux!$A:$K,6,FALSE))</f>
        <v/>
      </c>
      <c r="I4319" s="13" t="str">
        <f>IF($C4319="","",VLOOKUP($C4319,Baux!$A:$K,7,FALSE))</f>
        <v/>
      </c>
      <c r="J4319" s="13" t="str">
        <f>IF($C4319="","",$H4319+$I4319)</f>
        <v/>
      </c>
      <c r="K4319" s="13" t="str">
        <f>IF($C4319="","",SUMIFS(Banque_Transactions!$E:$E,Banque_Transactions!$G:$G,$C4319&amp;"-"&amp;$B4319))</f>
        <v/>
      </c>
      <c r="L4319" s="13" t="str">
        <f>IF($C4319="","",$J4319-$K4319)</f>
        <v/>
      </c>
      <c r="M4319" t="str">
        <f>IF($C4319="","",IF($L4319&lt;=0,"Payé",IF($K4319=0,"Impayé","Partiel")))</f>
        <v/>
      </c>
    </row>
    <row r="4320" spans="1:13" ht="15">
      <c r="A4320" s="17"/>
      <c r="B4320" t="str">
        <f>IF($A4320="","",YEAR($A4320)*100+MONTH($A4320))</f>
        <v/>
      </c>
      <c r="D4320" t="str">
        <f>IF($C4320="","",VLOOKUP($C4320,Baux!$A:$K,2,FALSE))</f>
        <v/>
      </c>
      <c r="E4320" t="str">
        <f>IF($C4320="","",VLOOKUP(VLOOKUP($C4320,Baux!$A:$K,3,FALSE),Locataires!$A:$I,2,FALSE))</f>
        <v/>
      </c>
      <c r="F4320" t="str">
        <f>IF($C4320="","",VLOOKUP($C4320,Baux!$A:$K,8,FALSE))</f>
        <v/>
      </c>
      <c r="G4320" s="12" t="str">
        <f>IF(OR($A4320="",$F4320=""),"",DATE(YEAR($A4320),MONTH($A4320),$F4320))</f>
        <v/>
      </c>
      <c r="H4320" s="13" t="str">
        <f>IF($C4320="","",VLOOKUP($C4320,Baux!$A:$K,6,FALSE))</f>
        <v/>
      </c>
      <c r="I4320" s="13" t="str">
        <f>IF($C4320="","",VLOOKUP($C4320,Baux!$A:$K,7,FALSE))</f>
        <v/>
      </c>
      <c r="J4320" s="13" t="str">
        <f>IF($C4320="","",$H4320+$I4320)</f>
        <v/>
      </c>
      <c r="K4320" s="13" t="str">
        <f>IF($C4320="","",SUMIFS(Banque_Transactions!$E:$E,Banque_Transactions!$G:$G,$C4320&amp;"-"&amp;$B4320))</f>
        <v/>
      </c>
      <c r="L4320" s="13" t="str">
        <f>IF($C4320="","",$J4320-$K4320)</f>
        <v/>
      </c>
      <c r="M4320" t="str">
        <f>IF($C4320="","",IF($L4320&lt;=0,"Payé",IF($K4320=0,"Impayé","Partiel")))</f>
        <v/>
      </c>
    </row>
    <row r="4321" spans="1:13" ht="15">
      <c r="A4321" s="17"/>
      <c r="B4321" t="str">
        <f>IF($A4321="","",YEAR($A4321)*100+MONTH($A4321))</f>
        <v/>
      </c>
      <c r="D4321" t="str">
        <f>IF($C4321="","",VLOOKUP($C4321,Baux!$A:$K,2,FALSE))</f>
        <v/>
      </c>
      <c r="E4321" t="str">
        <f>IF($C4321="","",VLOOKUP(VLOOKUP($C4321,Baux!$A:$K,3,FALSE),Locataires!$A:$I,2,FALSE))</f>
        <v/>
      </c>
      <c r="F4321" t="str">
        <f>IF($C4321="","",VLOOKUP($C4321,Baux!$A:$K,8,FALSE))</f>
        <v/>
      </c>
      <c r="G4321" s="12" t="str">
        <f>IF(OR($A4321="",$F4321=""),"",DATE(YEAR($A4321),MONTH($A4321),$F4321))</f>
        <v/>
      </c>
      <c r="H4321" s="13" t="str">
        <f>IF($C4321="","",VLOOKUP($C4321,Baux!$A:$K,6,FALSE))</f>
        <v/>
      </c>
      <c r="I4321" s="13" t="str">
        <f>IF($C4321="","",VLOOKUP($C4321,Baux!$A:$K,7,FALSE))</f>
        <v/>
      </c>
      <c r="J4321" s="13" t="str">
        <f>IF($C4321="","",$H4321+$I4321)</f>
        <v/>
      </c>
      <c r="K4321" s="13" t="str">
        <f>IF($C4321="","",SUMIFS(Banque_Transactions!$E:$E,Banque_Transactions!$G:$G,$C4321&amp;"-"&amp;$B4321))</f>
        <v/>
      </c>
      <c r="L4321" s="13" t="str">
        <f>IF($C4321="","",$J4321-$K4321)</f>
        <v/>
      </c>
      <c r="M4321" t="str">
        <f>IF($C4321="","",IF($L4321&lt;=0,"Payé",IF($K4321=0,"Impayé","Partiel")))</f>
        <v/>
      </c>
    </row>
    <row r="4322" spans="1:13" ht="15">
      <c r="A4322" s="17"/>
      <c r="B4322" t="str">
        <f>IF($A4322="","",YEAR($A4322)*100+MONTH($A4322))</f>
        <v/>
      </c>
      <c r="D4322" t="str">
        <f>IF($C4322="","",VLOOKUP($C4322,Baux!$A:$K,2,FALSE))</f>
        <v/>
      </c>
      <c r="E4322" t="str">
        <f>IF($C4322="","",VLOOKUP(VLOOKUP($C4322,Baux!$A:$K,3,FALSE),Locataires!$A:$I,2,FALSE))</f>
        <v/>
      </c>
      <c r="F4322" t="str">
        <f>IF($C4322="","",VLOOKUP($C4322,Baux!$A:$K,8,FALSE))</f>
        <v/>
      </c>
      <c r="G4322" s="12" t="str">
        <f>IF(OR($A4322="",$F4322=""),"",DATE(YEAR($A4322),MONTH($A4322),$F4322))</f>
        <v/>
      </c>
      <c r="H4322" s="13" t="str">
        <f>IF($C4322="","",VLOOKUP($C4322,Baux!$A:$K,6,FALSE))</f>
        <v/>
      </c>
      <c r="I4322" s="13" t="str">
        <f>IF($C4322="","",VLOOKUP($C4322,Baux!$A:$K,7,FALSE))</f>
        <v/>
      </c>
      <c r="J4322" s="13" t="str">
        <f>IF($C4322="","",$H4322+$I4322)</f>
        <v/>
      </c>
      <c r="K4322" s="13" t="str">
        <f>IF($C4322="","",SUMIFS(Banque_Transactions!$E:$E,Banque_Transactions!$G:$G,$C4322&amp;"-"&amp;$B4322))</f>
        <v/>
      </c>
      <c r="L4322" s="13" t="str">
        <f>IF($C4322="","",$J4322-$K4322)</f>
        <v/>
      </c>
      <c r="M4322" t="str">
        <f>IF($C4322="","",IF($L4322&lt;=0,"Payé",IF($K4322=0,"Impayé","Partiel")))</f>
        <v/>
      </c>
    </row>
    <row r="4323" spans="1:13" ht="15">
      <c r="A4323" s="17"/>
      <c r="B4323" t="str">
        <f>IF($A4323="","",YEAR($A4323)*100+MONTH($A4323))</f>
        <v/>
      </c>
      <c r="D4323" t="str">
        <f>IF($C4323="","",VLOOKUP($C4323,Baux!$A:$K,2,FALSE))</f>
        <v/>
      </c>
      <c r="E4323" t="str">
        <f>IF($C4323="","",VLOOKUP(VLOOKUP($C4323,Baux!$A:$K,3,FALSE),Locataires!$A:$I,2,FALSE))</f>
        <v/>
      </c>
      <c r="F4323" t="str">
        <f>IF($C4323="","",VLOOKUP($C4323,Baux!$A:$K,8,FALSE))</f>
        <v/>
      </c>
      <c r="G4323" s="12" t="str">
        <f>IF(OR($A4323="",$F4323=""),"",DATE(YEAR($A4323),MONTH($A4323),$F4323))</f>
        <v/>
      </c>
      <c r="H4323" s="13" t="str">
        <f>IF($C4323="","",VLOOKUP($C4323,Baux!$A:$K,6,FALSE))</f>
        <v/>
      </c>
      <c r="I4323" s="13" t="str">
        <f>IF($C4323="","",VLOOKUP($C4323,Baux!$A:$K,7,FALSE))</f>
        <v/>
      </c>
      <c r="J4323" s="13" t="str">
        <f>IF($C4323="","",$H4323+$I4323)</f>
        <v/>
      </c>
      <c r="K4323" s="13" t="str">
        <f>IF($C4323="","",SUMIFS(Banque_Transactions!$E:$E,Banque_Transactions!$G:$G,$C4323&amp;"-"&amp;$B4323))</f>
        <v/>
      </c>
      <c r="L4323" s="13" t="str">
        <f>IF($C4323="","",$J4323-$K4323)</f>
        <v/>
      </c>
      <c r="M4323" t="str">
        <f>IF($C4323="","",IF($L4323&lt;=0,"Payé",IF($K4323=0,"Impayé","Partiel")))</f>
        <v/>
      </c>
    </row>
    <row r="4324" spans="1:13" ht="15">
      <c r="A4324" s="17"/>
      <c r="B4324" t="str">
        <f>IF($A4324="","",YEAR($A4324)*100+MONTH($A4324))</f>
        <v/>
      </c>
      <c r="D4324" t="str">
        <f>IF($C4324="","",VLOOKUP($C4324,Baux!$A:$K,2,FALSE))</f>
        <v/>
      </c>
      <c r="E4324" t="str">
        <f>IF($C4324="","",VLOOKUP(VLOOKUP($C4324,Baux!$A:$K,3,FALSE),Locataires!$A:$I,2,FALSE))</f>
        <v/>
      </c>
      <c r="F4324" t="str">
        <f>IF($C4324="","",VLOOKUP($C4324,Baux!$A:$K,8,FALSE))</f>
        <v/>
      </c>
      <c r="G4324" s="12" t="str">
        <f>IF(OR($A4324="",$F4324=""),"",DATE(YEAR($A4324),MONTH($A4324),$F4324))</f>
        <v/>
      </c>
      <c r="H4324" s="13" t="str">
        <f>IF($C4324="","",VLOOKUP($C4324,Baux!$A:$K,6,FALSE))</f>
        <v/>
      </c>
      <c r="I4324" s="13" t="str">
        <f>IF($C4324="","",VLOOKUP($C4324,Baux!$A:$K,7,FALSE))</f>
        <v/>
      </c>
      <c r="J4324" s="13" t="str">
        <f>IF($C4324="","",$H4324+$I4324)</f>
        <v/>
      </c>
      <c r="K4324" s="13" t="str">
        <f>IF($C4324="","",SUMIFS(Banque_Transactions!$E:$E,Banque_Transactions!$G:$G,$C4324&amp;"-"&amp;$B4324))</f>
        <v/>
      </c>
      <c r="L4324" s="13" t="str">
        <f>IF($C4324="","",$J4324-$K4324)</f>
        <v/>
      </c>
      <c r="M4324" t="str">
        <f>IF($C4324="","",IF($L4324&lt;=0,"Payé",IF($K4324=0,"Impayé","Partiel")))</f>
        <v/>
      </c>
    </row>
    <row r="4325" spans="1:13" ht="15">
      <c r="A4325" s="17"/>
      <c r="B4325" t="str">
        <f>IF($A4325="","",YEAR($A4325)*100+MONTH($A4325))</f>
        <v/>
      </c>
      <c r="D4325" t="str">
        <f>IF($C4325="","",VLOOKUP($C4325,Baux!$A:$K,2,FALSE))</f>
        <v/>
      </c>
      <c r="E4325" t="str">
        <f>IF($C4325="","",VLOOKUP(VLOOKUP($C4325,Baux!$A:$K,3,FALSE),Locataires!$A:$I,2,FALSE))</f>
        <v/>
      </c>
      <c r="F4325" t="str">
        <f>IF($C4325="","",VLOOKUP($C4325,Baux!$A:$K,8,FALSE))</f>
        <v/>
      </c>
      <c r="G4325" s="12" t="str">
        <f>IF(OR($A4325="",$F4325=""),"",DATE(YEAR($A4325),MONTH($A4325),$F4325))</f>
        <v/>
      </c>
      <c r="H4325" s="13" t="str">
        <f>IF($C4325="","",VLOOKUP($C4325,Baux!$A:$K,6,FALSE))</f>
        <v/>
      </c>
      <c r="I4325" s="13" t="str">
        <f>IF($C4325="","",VLOOKUP($C4325,Baux!$A:$K,7,FALSE))</f>
        <v/>
      </c>
      <c r="J4325" s="13" t="str">
        <f>IF($C4325="","",$H4325+$I4325)</f>
        <v/>
      </c>
      <c r="K4325" s="13" t="str">
        <f>IF($C4325="","",SUMIFS(Banque_Transactions!$E:$E,Banque_Transactions!$G:$G,$C4325&amp;"-"&amp;$B4325))</f>
        <v/>
      </c>
      <c r="L4325" s="13" t="str">
        <f>IF($C4325="","",$J4325-$K4325)</f>
        <v/>
      </c>
      <c r="M4325" t="str">
        <f>IF($C4325="","",IF($L4325&lt;=0,"Payé",IF($K4325=0,"Impayé","Partiel")))</f>
        <v/>
      </c>
    </row>
    <row r="4326" spans="1:13" ht="15">
      <c r="A4326" s="17"/>
      <c r="B4326" t="str">
        <f>IF($A4326="","",YEAR($A4326)*100+MONTH($A4326))</f>
        <v/>
      </c>
      <c r="D4326" t="str">
        <f>IF($C4326="","",VLOOKUP($C4326,Baux!$A:$K,2,FALSE))</f>
        <v/>
      </c>
      <c r="E4326" t="str">
        <f>IF($C4326="","",VLOOKUP(VLOOKUP($C4326,Baux!$A:$K,3,FALSE),Locataires!$A:$I,2,FALSE))</f>
        <v/>
      </c>
      <c r="F4326" t="str">
        <f>IF($C4326="","",VLOOKUP($C4326,Baux!$A:$K,8,FALSE))</f>
        <v/>
      </c>
      <c r="G4326" s="12" t="str">
        <f>IF(OR($A4326="",$F4326=""),"",DATE(YEAR($A4326),MONTH($A4326),$F4326))</f>
        <v/>
      </c>
      <c r="H4326" s="13" t="str">
        <f>IF($C4326="","",VLOOKUP($C4326,Baux!$A:$K,6,FALSE))</f>
        <v/>
      </c>
      <c r="I4326" s="13" t="str">
        <f>IF($C4326="","",VLOOKUP($C4326,Baux!$A:$K,7,FALSE))</f>
        <v/>
      </c>
      <c r="J4326" s="13" t="str">
        <f>IF($C4326="","",$H4326+$I4326)</f>
        <v/>
      </c>
      <c r="K4326" s="13" t="str">
        <f>IF($C4326="","",SUMIFS(Banque_Transactions!$E:$E,Banque_Transactions!$G:$G,$C4326&amp;"-"&amp;$B4326))</f>
        <v/>
      </c>
      <c r="L4326" s="13" t="str">
        <f>IF($C4326="","",$J4326-$K4326)</f>
        <v/>
      </c>
      <c r="M4326" t="str">
        <f>IF($C4326="","",IF($L4326&lt;=0,"Payé",IF($K4326=0,"Impayé","Partiel")))</f>
        <v/>
      </c>
    </row>
    <row r="4327" spans="1:13" ht="15">
      <c r="A4327" s="17"/>
      <c r="B4327" t="str">
        <f>IF($A4327="","",YEAR($A4327)*100+MONTH($A4327))</f>
        <v/>
      </c>
      <c r="D4327" t="str">
        <f>IF($C4327="","",VLOOKUP($C4327,Baux!$A:$K,2,FALSE))</f>
        <v/>
      </c>
      <c r="E4327" t="str">
        <f>IF($C4327="","",VLOOKUP(VLOOKUP($C4327,Baux!$A:$K,3,FALSE),Locataires!$A:$I,2,FALSE))</f>
        <v/>
      </c>
      <c r="F4327" t="str">
        <f>IF($C4327="","",VLOOKUP($C4327,Baux!$A:$K,8,FALSE))</f>
        <v/>
      </c>
      <c r="G4327" s="12" t="str">
        <f>IF(OR($A4327="",$F4327=""),"",DATE(YEAR($A4327),MONTH($A4327),$F4327))</f>
        <v/>
      </c>
      <c r="H4327" s="13" t="str">
        <f>IF($C4327="","",VLOOKUP($C4327,Baux!$A:$K,6,FALSE))</f>
        <v/>
      </c>
      <c r="I4327" s="13" t="str">
        <f>IF($C4327="","",VLOOKUP($C4327,Baux!$A:$K,7,FALSE))</f>
        <v/>
      </c>
      <c r="J4327" s="13" t="str">
        <f>IF($C4327="","",$H4327+$I4327)</f>
        <v/>
      </c>
      <c r="K4327" s="13" t="str">
        <f>IF($C4327="","",SUMIFS(Banque_Transactions!$E:$E,Banque_Transactions!$G:$G,$C4327&amp;"-"&amp;$B4327))</f>
        <v/>
      </c>
      <c r="L4327" s="13" t="str">
        <f>IF($C4327="","",$J4327-$K4327)</f>
        <v/>
      </c>
      <c r="M4327" t="str">
        <f>IF($C4327="","",IF($L4327&lt;=0,"Payé",IF($K4327=0,"Impayé","Partiel")))</f>
        <v/>
      </c>
    </row>
    <row r="4328" spans="1:13" ht="15">
      <c r="A4328" s="17"/>
      <c r="B4328" t="str">
        <f>IF($A4328="","",YEAR($A4328)*100+MONTH($A4328))</f>
        <v/>
      </c>
      <c r="D4328" t="str">
        <f>IF($C4328="","",VLOOKUP($C4328,Baux!$A:$K,2,FALSE))</f>
        <v/>
      </c>
      <c r="E4328" t="str">
        <f>IF($C4328="","",VLOOKUP(VLOOKUP($C4328,Baux!$A:$K,3,FALSE),Locataires!$A:$I,2,FALSE))</f>
        <v/>
      </c>
      <c r="F4328" t="str">
        <f>IF($C4328="","",VLOOKUP($C4328,Baux!$A:$K,8,FALSE))</f>
        <v/>
      </c>
      <c r="G4328" s="12" t="str">
        <f>IF(OR($A4328="",$F4328=""),"",DATE(YEAR($A4328),MONTH($A4328),$F4328))</f>
        <v/>
      </c>
      <c r="H4328" s="13" t="str">
        <f>IF($C4328="","",VLOOKUP($C4328,Baux!$A:$K,6,FALSE))</f>
        <v/>
      </c>
      <c r="I4328" s="13" t="str">
        <f>IF($C4328="","",VLOOKUP($C4328,Baux!$A:$K,7,FALSE))</f>
        <v/>
      </c>
      <c r="J4328" s="13" t="str">
        <f>IF($C4328="","",$H4328+$I4328)</f>
        <v/>
      </c>
      <c r="K4328" s="13" t="str">
        <f>IF($C4328="","",SUMIFS(Banque_Transactions!$E:$E,Banque_Transactions!$G:$G,$C4328&amp;"-"&amp;$B4328))</f>
        <v/>
      </c>
      <c r="L4328" s="13" t="str">
        <f>IF($C4328="","",$J4328-$K4328)</f>
        <v/>
      </c>
      <c r="M4328" t="str">
        <f>IF($C4328="","",IF($L4328&lt;=0,"Payé",IF($K4328=0,"Impayé","Partiel")))</f>
        <v/>
      </c>
    </row>
    <row r="4329" spans="1:13" ht="15">
      <c r="A4329" s="17"/>
      <c r="B4329" t="str">
        <f>IF($A4329="","",YEAR($A4329)*100+MONTH($A4329))</f>
        <v/>
      </c>
      <c r="D4329" t="str">
        <f>IF($C4329="","",VLOOKUP($C4329,Baux!$A:$K,2,FALSE))</f>
        <v/>
      </c>
      <c r="E4329" t="str">
        <f>IF($C4329="","",VLOOKUP(VLOOKUP($C4329,Baux!$A:$K,3,FALSE),Locataires!$A:$I,2,FALSE))</f>
        <v/>
      </c>
      <c r="F4329" t="str">
        <f>IF($C4329="","",VLOOKUP($C4329,Baux!$A:$K,8,FALSE))</f>
        <v/>
      </c>
      <c r="G4329" s="12" t="str">
        <f>IF(OR($A4329="",$F4329=""),"",DATE(YEAR($A4329),MONTH($A4329),$F4329))</f>
        <v/>
      </c>
      <c r="H4329" s="13" t="str">
        <f>IF($C4329="","",VLOOKUP($C4329,Baux!$A:$K,6,FALSE))</f>
        <v/>
      </c>
      <c r="I4329" s="13" t="str">
        <f>IF($C4329="","",VLOOKUP($C4329,Baux!$A:$K,7,FALSE))</f>
        <v/>
      </c>
      <c r="J4329" s="13" t="str">
        <f>IF($C4329="","",$H4329+$I4329)</f>
        <v/>
      </c>
      <c r="K4329" s="13" t="str">
        <f>IF($C4329="","",SUMIFS(Banque_Transactions!$E:$E,Banque_Transactions!$G:$G,$C4329&amp;"-"&amp;$B4329))</f>
        <v/>
      </c>
      <c r="L4329" s="13" t="str">
        <f>IF($C4329="","",$J4329-$K4329)</f>
        <v/>
      </c>
      <c r="M4329" t="str">
        <f>IF($C4329="","",IF($L4329&lt;=0,"Payé",IF($K4329=0,"Impayé","Partiel")))</f>
        <v/>
      </c>
    </row>
    <row r="4330" spans="1:13" ht="15">
      <c r="A4330" s="17"/>
      <c r="B4330" t="str">
        <f>IF($A4330="","",YEAR($A4330)*100+MONTH($A4330))</f>
        <v/>
      </c>
      <c r="D4330" t="str">
        <f>IF($C4330="","",VLOOKUP($C4330,Baux!$A:$K,2,FALSE))</f>
        <v/>
      </c>
      <c r="E4330" t="str">
        <f>IF($C4330="","",VLOOKUP(VLOOKUP($C4330,Baux!$A:$K,3,FALSE),Locataires!$A:$I,2,FALSE))</f>
        <v/>
      </c>
      <c r="F4330" t="str">
        <f>IF($C4330="","",VLOOKUP($C4330,Baux!$A:$K,8,FALSE))</f>
        <v/>
      </c>
      <c r="G4330" s="12" t="str">
        <f>IF(OR($A4330="",$F4330=""),"",DATE(YEAR($A4330),MONTH($A4330),$F4330))</f>
        <v/>
      </c>
      <c r="H4330" s="13" t="str">
        <f>IF($C4330="","",VLOOKUP($C4330,Baux!$A:$K,6,FALSE))</f>
        <v/>
      </c>
      <c r="I4330" s="13" t="str">
        <f>IF($C4330="","",VLOOKUP($C4330,Baux!$A:$K,7,FALSE))</f>
        <v/>
      </c>
      <c r="J4330" s="13" t="str">
        <f>IF($C4330="","",$H4330+$I4330)</f>
        <v/>
      </c>
      <c r="K4330" s="13" t="str">
        <f>IF($C4330="","",SUMIFS(Banque_Transactions!$E:$E,Banque_Transactions!$G:$G,$C4330&amp;"-"&amp;$B4330))</f>
        <v/>
      </c>
      <c r="L4330" s="13" t="str">
        <f>IF($C4330="","",$J4330-$K4330)</f>
        <v/>
      </c>
      <c r="M4330" t="str">
        <f>IF($C4330="","",IF($L4330&lt;=0,"Payé",IF($K4330=0,"Impayé","Partiel")))</f>
        <v/>
      </c>
    </row>
    <row r="4331" spans="1:13" ht="15">
      <c r="A4331" s="17"/>
      <c r="B4331" t="str">
        <f>IF($A4331="","",YEAR($A4331)*100+MONTH($A4331))</f>
        <v/>
      </c>
      <c r="D4331" t="str">
        <f>IF($C4331="","",VLOOKUP($C4331,Baux!$A:$K,2,FALSE))</f>
        <v/>
      </c>
      <c r="E4331" t="str">
        <f>IF($C4331="","",VLOOKUP(VLOOKUP($C4331,Baux!$A:$K,3,FALSE),Locataires!$A:$I,2,FALSE))</f>
        <v/>
      </c>
      <c r="F4331" t="str">
        <f>IF($C4331="","",VLOOKUP($C4331,Baux!$A:$K,8,FALSE))</f>
        <v/>
      </c>
      <c r="G4331" s="12" t="str">
        <f>IF(OR($A4331="",$F4331=""),"",DATE(YEAR($A4331),MONTH($A4331),$F4331))</f>
        <v/>
      </c>
      <c r="H4331" s="13" t="str">
        <f>IF($C4331="","",VLOOKUP($C4331,Baux!$A:$K,6,FALSE))</f>
        <v/>
      </c>
      <c r="I4331" s="13" t="str">
        <f>IF($C4331="","",VLOOKUP($C4331,Baux!$A:$K,7,FALSE))</f>
        <v/>
      </c>
      <c r="J4331" s="13" t="str">
        <f>IF($C4331="","",$H4331+$I4331)</f>
        <v/>
      </c>
      <c r="K4331" s="13" t="str">
        <f>IF($C4331="","",SUMIFS(Banque_Transactions!$E:$E,Banque_Transactions!$G:$G,$C4331&amp;"-"&amp;$B4331))</f>
        <v/>
      </c>
      <c r="L4331" s="13" t="str">
        <f>IF($C4331="","",$J4331-$K4331)</f>
        <v/>
      </c>
      <c r="M4331" t="str">
        <f>IF($C4331="","",IF($L4331&lt;=0,"Payé",IF($K4331=0,"Impayé","Partiel")))</f>
        <v/>
      </c>
    </row>
    <row r="4332" spans="1:13" ht="15">
      <c r="A4332" s="17"/>
      <c r="B4332" t="str">
        <f>IF($A4332="","",YEAR($A4332)*100+MONTH($A4332))</f>
        <v/>
      </c>
      <c r="D4332" t="str">
        <f>IF($C4332="","",VLOOKUP($C4332,Baux!$A:$K,2,FALSE))</f>
        <v/>
      </c>
      <c r="E4332" t="str">
        <f>IF($C4332="","",VLOOKUP(VLOOKUP($C4332,Baux!$A:$K,3,FALSE),Locataires!$A:$I,2,FALSE))</f>
        <v/>
      </c>
      <c r="F4332" t="str">
        <f>IF($C4332="","",VLOOKUP($C4332,Baux!$A:$K,8,FALSE))</f>
        <v/>
      </c>
      <c r="G4332" s="12" t="str">
        <f>IF(OR($A4332="",$F4332=""),"",DATE(YEAR($A4332),MONTH($A4332),$F4332))</f>
        <v/>
      </c>
      <c r="H4332" s="13" t="str">
        <f>IF($C4332="","",VLOOKUP($C4332,Baux!$A:$K,6,FALSE))</f>
        <v/>
      </c>
      <c r="I4332" s="13" t="str">
        <f>IF($C4332="","",VLOOKUP($C4332,Baux!$A:$K,7,FALSE))</f>
        <v/>
      </c>
      <c r="J4332" s="13" t="str">
        <f>IF($C4332="","",$H4332+$I4332)</f>
        <v/>
      </c>
      <c r="K4332" s="13" t="str">
        <f>IF($C4332="","",SUMIFS(Banque_Transactions!$E:$E,Banque_Transactions!$G:$G,$C4332&amp;"-"&amp;$B4332))</f>
        <v/>
      </c>
      <c r="L4332" s="13" t="str">
        <f>IF($C4332="","",$J4332-$K4332)</f>
        <v/>
      </c>
      <c r="M4332" t="str">
        <f>IF($C4332="","",IF($L4332&lt;=0,"Payé",IF($K4332=0,"Impayé","Partiel")))</f>
        <v/>
      </c>
    </row>
    <row r="4333" spans="1:13" ht="15">
      <c r="A4333" s="17"/>
      <c r="B4333" t="str">
        <f>IF($A4333="","",YEAR($A4333)*100+MONTH($A4333))</f>
        <v/>
      </c>
      <c r="D4333" t="str">
        <f>IF($C4333="","",VLOOKUP($C4333,Baux!$A:$K,2,FALSE))</f>
        <v/>
      </c>
      <c r="E4333" t="str">
        <f>IF($C4333="","",VLOOKUP(VLOOKUP($C4333,Baux!$A:$K,3,FALSE),Locataires!$A:$I,2,FALSE))</f>
        <v/>
      </c>
      <c r="F4333" t="str">
        <f>IF($C4333="","",VLOOKUP($C4333,Baux!$A:$K,8,FALSE))</f>
        <v/>
      </c>
      <c r="G4333" s="12" t="str">
        <f>IF(OR($A4333="",$F4333=""),"",DATE(YEAR($A4333),MONTH($A4333),$F4333))</f>
        <v/>
      </c>
      <c r="H4333" s="13" t="str">
        <f>IF($C4333="","",VLOOKUP($C4333,Baux!$A:$K,6,FALSE))</f>
        <v/>
      </c>
      <c r="I4333" s="13" t="str">
        <f>IF($C4333="","",VLOOKUP($C4333,Baux!$A:$K,7,FALSE))</f>
        <v/>
      </c>
      <c r="J4333" s="13" t="str">
        <f>IF($C4333="","",$H4333+$I4333)</f>
        <v/>
      </c>
      <c r="K4333" s="13" t="str">
        <f>IF($C4333="","",SUMIFS(Banque_Transactions!$E:$E,Banque_Transactions!$G:$G,$C4333&amp;"-"&amp;$B4333))</f>
        <v/>
      </c>
      <c r="L4333" s="13" t="str">
        <f>IF($C4333="","",$J4333-$K4333)</f>
        <v/>
      </c>
      <c r="M4333" t="str">
        <f>IF($C4333="","",IF($L4333&lt;=0,"Payé",IF($K4333=0,"Impayé","Partiel")))</f>
        <v/>
      </c>
    </row>
    <row r="4334" spans="1:13" ht="15">
      <c r="A4334" s="17"/>
      <c r="B4334" t="str">
        <f>IF($A4334="","",YEAR($A4334)*100+MONTH($A4334))</f>
        <v/>
      </c>
      <c r="D4334" t="str">
        <f>IF($C4334="","",VLOOKUP($C4334,Baux!$A:$K,2,FALSE))</f>
        <v/>
      </c>
      <c r="E4334" t="str">
        <f>IF($C4334="","",VLOOKUP(VLOOKUP($C4334,Baux!$A:$K,3,FALSE),Locataires!$A:$I,2,FALSE))</f>
        <v/>
      </c>
      <c r="F4334" t="str">
        <f>IF($C4334="","",VLOOKUP($C4334,Baux!$A:$K,8,FALSE))</f>
        <v/>
      </c>
      <c r="G4334" s="12" t="str">
        <f>IF(OR($A4334="",$F4334=""),"",DATE(YEAR($A4334),MONTH($A4334),$F4334))</f>
        <v/>
      </c>
      <c r="H4334" s="13" t="str">
        <f>IF($C4334="","",VLOOKUP($C4334,Baux!$A:$K,6,FALSE))</f>
        <v/>
      </c>
      <c r="I4334" s="13" t="str">
        <f>IF($C4334="","",VLOOKUP($C4334,Baux!$A:$K,7,FALSE))</f>
        <v/>
      </c>
      <c r="J4334" s="13" t="str">
        <f>IF($C4334="","",$H4334+$I4334)</f>
        <v/>
      </c>
      <c r="K4334" s="13" t="str">
        <f>IF($C4334="","",SUMIFS(Banque_Transactions!$E:$E,Banque_Transactions!$G:$G,$C4334&amp;"-"&amp;$B4334))</f>
        <v/>
      </c>
      <c r="L4334" s="13" t="str">
        <f>IF($C4334="","",$J4334-$K4334)</f>
        <v/>
      </c>
      <c r="M4334" t="str">
        <f>IF($C4334="","",IF($L4334&lt;=0,"Payé",IF($K4334=0,"Impayé","Partiel")))</f>
        <v/>
      </c>
    </row>
    <row r="4335" spans="1:13" ht="15">
      <c r="A4335" s="17"/>
      <c r="B4335" t="str">
        <f>IF($A4335="","",YEAR($A4335)*100+MONTH($A4335))</f>
        <v/>
      </c>
      <c r="D4335" t="str">
        <f>IF($C4335="","",VLOOKUP($C4335,Baux!$A:$K,2,FALSE))</f>
        <v/>
      </c>
      <c r="E4335" t="str">
        <f>IF($C4335="","",VLOOKUP(VLOOKUP($C4335,Baux!$A:$K,3,FALSE),Locataires!$A:$I,2,FALSE))</f>
        <v/>
      </c>
      <c r="F4335" t="str">
        <f>IF($C4335="","",VLOOKUP($C4335,Baux!$A:$K,8,FALSE))</f>
        <v/>
      </c>
      <c r="G4335" s="12" t="str">
        <f>IF(OR($A4335="",$F4335=""),"",DATE(YEAR($A4335),MONTH($A4335),$F4335))</f>
        <v/>
      </c>
      <c r="H4335" s="13" t="str">
        <f>IF($C4335="","",VLOOKUP($C4335,Baux!$A:$K,6,FALSE))</f>
        <v/>
      </c>
      <c r="I4335" s="13" t="str">
        <f>IF($C4335="","",VLOOKUP($C4335,Baux!$A:$K,7,FALSE))</f>
        <v/>
      </c>
      <c r="J4335" s="13" t="str">
        <f>IF($C4335="","",$H4335+$I4335)</f>
        <v/>
      </c>
      <c r="K4335" s="13" t="str">
        <f>IF($C4335="","",SUMIFS(Banque_Transactions!$E:$E,Banque_Transactions!$G:$G,$C4335&amp;"-"&amp;$B4335))</f>
        <v/>
      </c>
      <c r="L4335" s="13" t="str">
        <f>IF($C4335="","",$J4335-$K4335)</f>
        <v/>
      </c>
      <c r="M4335" t="str">
        <f>IF($C4335="","",IF($L4335&lt;=0,"Payé",IF($K4335=0,"Impayé","Partiel")))</f>
        <v/>
      </c>
    </row>
    <row r="4336" spans="1:13" ht="15">
      <c r="A4336" s="17"/>
      <c r="B4336" t="str">
        <f>IF($A4336="","",YEAR($A4336)*100+MONTH($A4336))</f>
        <v/>
      </c>
      <c r="D4336" t="str">
        <f>IF($C4336="","",VLOOKUP($C4336,Baux!$A:$K,2,FALSE))</f>
        <v/>
      </c>
      <c r="E4336" t="str">
        <f>IF($C4336="","",VLOOKUP(VLOOKUP($C4336,Baux!$A:$K,3,FALSE),Locataires!$A:$I,2,FALSE))</f>
        <v/>
      </c>
      <c r="F4336" t="str">
        <f>IF($C4336="","",VLOOKUP($C4336,Baux!$A:$K,8,FALSE))</f>
        <v/>
      </c>
      <c r="G4336" s="12" t="str">
        <f>IF(OR($A4336="",$F4336=""),"",DATE(YEAR($A4336),MONTH($A4336),$F4336))</f>
        <v/>
      </c>
      <c r="H4336" s="13" t="str">
        <f>IF($C4336="","",VLOOKUP($C4336,Baux!$A:$K,6,FALSE))</f>
        <v/>
      </c>
      <c r="I4336" s="13" t="str">
        <f>IF($C4336="","",VLOOKUP($C4336,Baux!$A:$K,7,FALSE))</f>
        <v/>
      </c>
      <c r="J4336" s="13" t="str">
        <f>IF($C4336="","",$H4336+$I4336)</f>
        <v/>
      </c>
      <c r="K4336" s="13" t="str">
        <f>IF($C4336="","",SUMIFS(Banque_Transactions!$E:$E,Banque_Transactions!$G:$G,$C4336&amp;"-"&amp;$B4336))</f>
        <v/>
      </c>
      <c r="L4336" s="13" t="str">
        <f>IF($C4336="","",$J4336-$K4336)</f>
        <v/>
      </c>
      <c r="M4336" t="str">
        <f>IF($C4336="","",IF($L4336&lt;=0,"Payé",IF($K4336=0,"Impayé","Partiel")))</f>
        <v/>
      </c>
    </row>
    <row r="4337" spans="1:13" ht="15">
      <c r="A4337" s="17"/>
      <c r="B4337" t="str">
        <f>IF($A4337="","",YEAR($A4337)*100+MONTH($A4337))</f>
        <v/>
      </c>
      <c r="D4337" t="str">
        <f>IF($C4337="","",VLOOKUP($C4337,Baux!$A:$K,2,FALSE))</f>
        <v/>
      </c>
      <c r="E4337" t="str">
        <f>IF($C4337="","",VLOOKUP(VLOOKUP($C4337,Baux!$A:$K,3,FALSE),Locataires!$A:$I,2,FALSE))</f>
        <v/>
      </c>
      <c r="F4337" t="str">
        <f>IF($C4337="","",VLOOKUP($C4337,Baux!$A:$K,8,FALSE))</f>
        <v/>
      </c>
      <c r="G4337" s="12" t="str">
        <f>IF(OR($A4337="",$F4337=""),"",DATE(YEAR($A4337),MONTH($A4337),$F4337))</f>
        <v/>
      </c>
      <c r="H4337" s="13" t="str">
        <f>IF($C4337="","",VLOOKUP($C4337,Baux!$A:$K,6,FALSE))</f>
        <v/>
      </c>
      <c r="I4337" s="13" t="str">
        <f>IF($C4337="","",VLOOKUP($C4337,Baux!$A:$K,7,FALSE))</f>
        <v/>
      </c>
      <c r="J4337" s="13" t="str">
        <f>IF($C4337="","",$H4337+$I4337)</f>
        <v/>
      </c>
      <c r="K4337" s="13" t="str">
        <f>IF($C4337="","",SUMIFS(Banque_Transactions!$E:$E,Banque_Transactions!$G:$G,$C4337&amp;"-"&amp;$B4337))</f>
        <v/>
      </c>
      <c r="L4337" s="13" t="str">
        <f>IF($C4337="","",$J4337-$K4337)</f>
        <v/>
      </c>
      <c r="M4337" t="str">
        <f>IF($C4337="","",IF($L4337&lt;=0,"Payé",IF($K4337=0,"Impayé","Partiel")))</f>
        <v/>
      </c>
    </row>
    <row r="4338" spans="1:13" ht="15">
      <c r="A4338" s="17"/>
      <c r="B4338" t="str">
        <f>IF($A4338="","",YEAR($A4338)*100+MONTH($A4338))</f>
        <v/>
      </c>
      <c r="D4338" t="str">
        <f>IF($C4338="","",VLOOKUP($C4338,Baux!$A:$K,2,FALSE))</f>
        <v/>
      </c>
      <c r="E4338" t="str">
        <f>IF($C4338="","",VLOOKUP(VLOOKUP($C4338,Baux!$A:$K,3,FALSE),Locataires!$A:$I,2,FALSE))</f>
        <v/>
      </c>
      <c r="F4338" t="str">
        <f>IF($C4338="","",VLOOKUP($C4338,Baux!$A:$K,8,FALSE))</f>
        <v/>
      </c>
      <c r="G4338" s="12" t="str">
        <f>IF(OR($A4338="",$F4338=""),"",DATE(YEAR($A4338),MONTH($A4338),$F4338))</f>
        <v/>
      </c>
      <c r="H4338" s="13" t="str">
        <f>IF($C4338="","",VLOOKUP($C4338,Baux!$A:$K,6,FALSE))</f>
        <v/>
      </c>
      <c r="I4338" s="13" t="str">
        <f>IF($C4338="","",VLOOKUP($C4338,Baux!$A:$K,7,FALSE))</f>
        <v/>
      </c>
      <c r="J4338" s="13" t="str">
        <f>IF($C4338="","",$H4338+$I4338)</f>
        <v/>
      </c>
      <c r="K4338" s="13" t="str">
        <f>IF($C4338="","",SUMIFS(Banque_Transactions!$E:$E,Banque_Transactions!$G:$G,$C4338&amp;"-"&amp;$B4338))</f>
        <v/>
      </c>
      <c r="L4338" s="13" t="str">
        <f>IF($C4338="","",$J4338-$K4338)</f>
        <v/>
      </c>
      <c r="M4338" t="str">
        <f>IF($C4338="","",IF($L4338&lt;=0,"Payé",IF($K4338=0,"Impayé","Partiel")))</f>
        <v/>
      </c>
    </row>
    <row r="4339" spans="1:13" ht="15">
      <c r="A4339" s="17"/>
      <c r="B4339" t="str">
        <f>IF($A4339="","",YEAR($A4339)*100+MONTH($A4339))</f>
        <v/>
      </c>
      <c r="D4339" t="str">
        <f>IF($C4339="","",VLOOKUP($C4339,Baux!$A:$K,2,FALSE))</f>
        <v/>
      </c>
      <c r="E4339" t="str">
        <f>IF($C4339="","",VLOOKUP(VLOOKUP($C4339,Baux!$A:$K,3,FALSE),Locataires!$A:$I,2,FALSE))</f>
        <v/>
      </c>
      <c r="F4339" t="str">
        <f>IF($C4339="","",VLOOKUP($C4339,Baux!$A:$K,8,FALSE))</f>
        <v/>
      </c>
      <c r="G4339" s="12" t="str">
        <f>IF(OR($A4339="",$F4339=""),"",DATE(YEAR($A4339),MONTH($A4339),$F4339))</f>
        <v/>
      </c>
      <c r="H4339" s="13" t="str">
        <f>IF($C4339="","",VLOOKUP($C4339,Baux!$A:$K,6,FALSE))</f>
        <v/>
      </c>
      <c r="I4339" s="13" t="str">
        <f>IF($C4339="","",VLOOKUP($C4339,Baux!$A:$K,7,FALSE))</f>
        <v/>
      </c>
      <c r="J4339" s="13" t="str">
        <f>IF($C4339="","",$H4339+$I4339)</f>
        <v/>
      </c>
      <c r="K4339" s="13" t="str">
        <f>IF($C4339="","",SUMIFS(Banque_Transactions!$E:$E,Banque_Transactions!$G:$G,$C4339&amp;"-"&amp;$B4339))</f>
        <v/>
      </c>
      <c r="L4339" s="13" t="str">
        <f>IF($C4339="","",$J4339-$K4339)</f>
        <v/>
      </c>
      <c r="M4339" t="str">
        <f>IF($C4339="","",IF($L4339&lt;=0,"Payé",IF($K4339=0,"Impayé","Partiel")))</f>
        <v/>
      </c>
    </row>
    <row r="4340" spans="1:13" ht="15">
      <c r="A4340" s="17"/>
      <c r="B4340" t="str">
        <f>IF($A4340="","",YEAR($A4340)*100+MONTH($A4340))</f>
        <v/>
      </c>
      <c r="D4340" t="str">
        <f>IF($C4340="","",VLOOKUP($C4340,Baux!$A:$K,2,FALSE))</f>
        <v/>
      </c>
      <c r="E4340" t="str">
        <f>IF($C4340="","",VLOOKUP(VLOOKUP($C4340,Baux!$A:$K,3,FALSE),Locataires!$A:$I,2,FALSE))</f>
        <v/>
      </c>
      <c r="F4340" t="str">
        <f>IF($C4340="","",VLOOKUP($C4340,Baux!$A:$K,8,FALSE))</f>
        <v/>
      </c>
      <c r="G4340" s="12" t="str">
        <f>IF(OR($A4340="",$F4340=""),"",DATE(YEAR($A4340),MONTH($A4340),$F4340))</f>
        <v/>
      </c>
      <c r="H4340" s="13" t="str">
        <f>IF($C4340="","",VLOOKUP($C4340,Baux!$A:$K,6,FALSE))</f>
        <v/>
      </c>
      <c r="I4340" s="13" t="str">
        <f>IF($C4340="","",VLOOKUP($C4340,Baux!$A:$K,7,FALSE))</f>
        <v/>
      </c>
      <c r="J4340" s="13" t="str">
        <f>IF($C4340="","",$H4340+$I4340)</f>
        <v/>
      </c>
      <c r="K4340" s="13" t="str">
        <f>IF($C4340="","",SUMIFS(Banque_Transactions!$E:$E,Banque_Transactions!$G:$G,$C4340&amp;"-"&amp;$B4340))</f>
        <v/>
      </c>
      <c r="L4340" s="13" t="str">
        <f>IF($C4340="","",$J4340-$K4340)</f>
        <v/>
      </c>
      <c r="M4340" t="str">
        <f>IF($C4340="","",IF($L4340&lt;=0,"Payé",IF($K4340=0,"Impayé","Partiel")))</f>
        <v/>
      </c>
    </row>
    <row r="4341" spans="1:13" ht="15">
      <c r="A4341" s="17"/>
      <c r="B4341" t="str">
        <f>IF($A4341="","",YEAR($A4341)*100+MONTH($A4341))</f>
        <v/>
      </c>
      <c r="D4341" t="str">
        <f>IF($C4341="","",VLOOKUP($C4341,Baux!$A:$K,2,FALSE))</f>
        <v/>
      </c>
      <c r="E4341" t="str">
        <f>IF($C4341="","",VLOOKUP(VLOOKUP($C4341,Baux!$A:$K,3,FALSE),Locataires!$A:$I,2,FALSE))</f>
        <v/>
      </c>
      <c r="F4341" t="str">
        <f>IF($C4341="","",VLOOKUP($C4341,Baux!$A:$K,8,FALSE))</f>
        <v/>
      </c>
      <c r="G4341" s="12" t="str">
        <f>IF(OR($A4341="",$F4341=""),"",DATE(YEAR($A4341),MONTH($A4341),$F4341))</f>
        <v/>
      </c>
      <c r="H4341" s="13" t="str">
        <f>IF($C4341="","",VLOOKUP($C4341,Baux!$A:$K,6,FALSE))</f>
        <v/>
      </c>
      <c r="I4341" s="13" t="str">
        <f>IF($C4341="","",VLOOKUP($C4341,Baux!$A:$K,7,FALSE))</f>
        <v/>
      </c>
      <c r="J4341" s="13" t="str">
        <f>IF($C4341="","",$H4341+$I4341)</f>
        <v/>
      </c>
      <c r="K4341" s="13" t="str">
        <f>IF($C4341="","",SUMIFS(Banque_Transactions!$E:$E,Banque_Transactions!$G:$G,$C4341&amp;"-"&amp;$B4341))</f>
        <v/>
      </c>
      <c r="L4341" s="13" t="str">
        <f>IF($C4341="","",$J4341-$K4341)</f>
        <v/>
      </c>
      <c r="M4341" t="str">
        <f>IF($C4341="","",IF($L4341&lt;=0,"Payé",IF($K4341=0,"Impayé","Partiel")))</f>
        <v/>
      </c>
    </row>
    <row r="4342" spans="1:13" ht="15">
      <c r="A4342" s="17"/>
      <c r="B4342" t="str">
        <f>IF($A4342="","",YEAR($A4342)*100+MONTH($A4342))</f>
        <v/>
      </c>
      <c r="D4342" t="str">
        <f>IF($C4342="","",VLOOKUP($C4342,Baux!$A:$K,2,FALSE))</f>
        <v/>
      </c>
      <c r="E4342" t="str">
        <f>IF($C4342="","",VLOOKUP(VLOOKUP($C4342,Baux!$A:$K,3,FALSE),Locataires!$A:$I,2,FALSE))</f>
        <v/>
      </c>
      <c r="F4342" t="str">
        <f>IF($C4342="","",VLOOKUP($C4342,Baux!$A:$K,8,FALSE))</f>
        <v/>
      </c>
      <c r="G4342" s="12" t="str">
        <f>IF(OR($A4342="",$F4342=""),"",DATE(YEAR($A4342),MONTH($A4342),$F4342))</f>
        <v/>
      </c>
      <c r="H4342" s="13" t="str">
        <f>IF($C4342="","",VLOOKUP($C4342,Baux!$A:$K,6,FALSE))</f>
        <v/>
      </c>
      <c r="I4342" s="13" t="str">
        <f>IF($C4342="","",VLOOKUP($C4342,Baux!$A:$K,7,FALSE))</f>
        <v/>
      </c>
      <c r="J4342" s="13" t="str">
        <f>IF($C4342="","",$H4342+$I4342)</f>
        <v/>
      </c>
      <c r="K4342" s="13" t="str">
        <f>IF($C4342="","",SUMIFS(Banque_Transactions!$E:$E,Banque_Transactions!$G:$G,$C4342&amp;"-"&amp;$B4342))</f>
        <v/>
      </c>
      <c r="L4342" s="13" t="str">
        <f>IF($C4342="","",$J4342-$K4342)</f>
        <v/>
      </c>
      <c r="M4342" t="str">
        <f>IF($C4342="","",IF($L4342&lt;=0,"Payé",IF($K4342=0,"Impayé","Partiel")))</f>
        <v/>
      </c>
    </row>
    <row r="4343" spans="1:13" ht="15">
      <c r="A4343" s="17"/>
      <c r="B4343" t="str">
        <f>IF($A4343="","",YEAR($A4343)*100+MONTH($A4343))</f>
        <v/>
      </c>
      <c r="D4343" t="str">
        <f>IF($C4343="","",VLOOKUP($C4343,Baux!$A:$K,2,FALSE))</f>
        <v/>
      </c>
      <c r="E4343" t="str">
        <f>IF($C4343="","",VLOOKUP(VLOOKUP($C4343,Baux!$A:$K,3,FALSE),Locataires!$A:$I,2,FALSE))</f>
        <v/>
      </c>
      <c r="F4343" t="str">
        <f>IF($C4343="","",VLOOKUP($C4343,Baux!$A:$K,8,FALSE))</f>
        <v/>
      </c>
      <c r="G4343" s="12" t="str">
        <f>IF(OR($A4343="",$F4343=""),"",DATE(YEAR($A4343),MONTH($A4343),$F4343))</f>
        <v/>
      </c>
      <c r="H4343" s="13" t="str">
        <f>IF($C4343="","",VLOOKUP($C4343,Baux!$A:$K,6,FALSE))</f>
        <v/>
      </c>
      <c r="I4343" s="13" t="str">
        <f>IF($C4343="","",VLOOKUP($C4343,Baux!$A:$K,7,FALSE))</f>
        <v/>
      </c>
      <c r="J4343" s="13" t="str">
        <f>IF($C4343="","",$H4343+$I4343)</f>
        <v/>
      </c>
      <c r="K4343" s="13" t="str">
        <f>IF($C4343="","",SUMIFS(Banque_Transactions!$E:$E,Banque_Transactions!$G:$G,$C4343&amp;"-"&amp;$B4343))</f>
        <v/>
      </c>
      <c r="L4343" s="13" t="str">
        <f>IF($C4343="","",$J4343-$K4343)</f>
        <v/>
      </c>
      <c r="M4343" t="str">
        <f>IF($C4343="","",IF($L4343&lt;=0,"Payé",IF($K4343=0,"Impayé","Partiel")))</f>
        <v/>
      </c>
    </row>
    <row r="4344" spans="1:13" ht="15">
      <c r="A4344" s="17"/>
      <c r="B4344" t="str">
        <f>IF($A4344="","",YEAR($A4344)*100+MONTH($A4344))</f>
        <v/>
      </c>
      <c r="D4344" t="str">
        <f>IF($C4344="","",VLOOKUP($C4344,Baux!$A:$K,2,FALSE))</f>
        <v/>
      </c>
      <c r="E4344" t="str">
        <f>IF($C4344="","",VLOOKUP(VLOOKUP($C4344,Baux!$A:$K,3,FALSE),Locataires!$A:$I,2,FALSE))</f>
        <v/>
      </c>
      <c r="F4344" t="str">
        <f>IF($C4344="","",VLOOKUP($C4344,Baux!$A:$K,8,FALSE))</f>
        <v/>
      </c>
      <c r="G4344" s="12" t="str">
        <f>IF(OR($A4344="",$F4344=""),"",DATE(YEAR($A4344),MONTH($A4344),$F4344))</f>
        <v/>
      </c>
      <c r="H4344" s="13" t="str">
        <f>IF($C4344="","",VLOOKUP($C4344,Baux!$A:$K,6,FALSE))</f>
        <v/>
      </c>
      <c r="I4344" s="13" t="str">
        <f>IF($C4344="","",VLOOKUP($C4344,Baux!$A:$K,7,FALSE))</f>
        <v/>
      </c>
      <c r="J4344" s="13" t="str">
        <f>IF($C4344="","",$H4344+$I4344)</f>
        <v/>
      </c>
      <c r="K4344" s="13" t="str">
        <f>IF($C4344="","",SUMIFS(Banque_Transactions!$E:$E,Banque_Transactions!$G:$G,$C4344&amp;"-"&amp;$B4344))</f>
        <v/>
      </c>
      <c r="L4344" s="13" t="str">
        <f>IF($C4344="","",$J4344-$K4344)</f>
        <v/>
      </c>
      <c r="M4344" t="str">
        <f>IF($C4344="","",IF($L4344&lt;=0,"Payé",IF($K4344=0,"Impayé","Partiel")))</f>
        <v/>
      </c>
    </row>
    <row r="4345" spans="1:13" ht="15">
      <c r="A4345" s="17"/>
      <c r="B4345" t="str">
        <f>IF($A4345="","",YEAR($A4345)*100+MONTH($A4345))</f>
        <v/>
      </c>
      <c r="D4345" t="str">
        <f>IF($C4345="","",VLOOKUP($C4345,Baux!$A:$K,2,FALSE))</f>
        <v/>
      </c>
      <c r="E4345" t="str">
        <f>IF($C4345="","",VLOOKUP(VLOOKUP($C4345,Baux!$A:$K,3,FALSE),Locataires!$A:$I,2,FALSE))</f>
        <v/>
      </c>
      <c r="F4345" t="str">
        <f>IF($C4345="","",VLOOKUP($C4345,Baux!$A:$K,8,FALSE))</f>
        <v/>
      </c>
      <c r="G4345" s="12" t="str">
        <f>IF(OR($A4345="",$F4345=""),"",DATE(YEAR($A4345),MONTH($A4345),$F4345))</f>
        <v/>
      </c>
      <c r="H4345" s="13" t="str">
        <f>IF($C4345="","",VLOOKUP($C4345,Baux!$A:$K,6,FALSE))</f>
        <v/>
      </c>
      <c r="I4345" s="13" t="str">
        <f>IF($C4345="","",VLOOKUP($C4345,Baux!$A:$K,7,FALSE))</f>
        <v/>
      </c>
      <c r="J4345" s="13" t="str">
        <f>IF($C4345="","",$H4345+$I4345)</f>
        <v/>
      </c>
      <c r="K4345" s="13" t="str">
        <f>IF($C4345="","",SUMIFS(Banque_Transactions!$E:$E,Banque_Transactions!$G:$G,$C4345&amp;"-"&amp;$B4345))</f>
        <v/>
      </c>
      <c r="L4345" s="13" t="str">
        <f>IF($C4345="","",$J4345-$K4345)</f>
        <v/>
      </c>
      <c r="M4345" t="str">
        <f>IF($C4345="","",IF($L4345&lt;=0,"Payé",IF($K4345=0,"Impayé","Partiel")))</f>
        <v/>
      </c>
    </row>
    <row r="4346" spans="1:13" ht="15">
      <c r="A4346" s="17"/>
      <c r="B4346" t="str">
        <f>IF($A4346="","",YEAR($A4346)*100+MONTH($A4346))</f>
        <v/>
      </c>
      <c r="D4346" t="str">
        <f>IF($C4346="","",VLOOKUP($C4346,Baux!$A:$K,2,FALSE))</f>
        <v/>
      </c>
      <c r="E4346" t="str">
        <f>IF($C4346="","",VLOOKUP(VLOOKUP($C4346,Baux!$A:$K,3,FALSE),Locataires!$A:$I,2,FALSE))</f>
        <v/>
      </c>
      <c r="F4346" t="str">
        <f>IF($C4346="","",VLOOKUP($C4346,Baux!$A:$K,8,FALSE))</f>
        <v/>
      </c>
      <c r="G4346" s="12" t="str">
        <f>IF(OR($A4346="",$F4346=""),"",DATE(YEAR($A4346),MONTH($A4346),$F4346))</f>
        <v/>
      </c>
      <c r="H4346" s="13" t="str">
        <f>IF($C4346="","",VLOOKUP($C4346,Baux!$A:$K,6,FALSE))</f>
        <v/>
      </c>
      <c r="I4346" s="13" t="str">
        <f>IF($C4346="","",VLOOKUP($C4346,Baux!$A:$K,7,FALSE))</f>
        <v/>
      </c>
      <c r="J4346" s="13" t="str">
        <f>IF($C4346="","",$H4346+$I4346)</f>
        <v/>
      </c>
      <c r="K4346" s="13" t="str">
        <f>IF($C4346="","",SUMIFS(Banque_Transactions!$E:$E,Banque_Transactions!$G:$G,$C4346&amp;"-"&amp;$B4346))</f>
        <v/>
      </c>
      <c r="L4346" s="13" t="str">
        <f>IF($C4346="","",$J4346-$K4346)</f>
        <v/>
      </c>
      <c r="M4346" t="str">
        <f>IF($C4346="","",IF($L4346&lt;=0,"Payé",IF($K4346=0,"Impayé","Partiel")))</f>
        <v/>
      </c>
    </row>
    <row r="4347" spans="1:13" ht="15">
      <c r="A4347" s="17"/>
      <c r="B4347" t="str">
        <f>IF($A4347="","",YEAR($A4347)*100+MONTH($A4347))</f>
        <v/>
      </c>
      <c r="D4347" t="str">
        <f>IF($C4347="","",VLOOKUP($C4347,Baux!$A:$K,2,FALSE))</f>
        <v/>
      </c>
      <c r="E4347" t="str">
        <f>IF($C4347="","",VLOOKUP(VLOOKUP($C4347,Baux!$A:$K,3,FALSE),Locataires!$A:$I,2,FALSE))</f>
        <v/>
      </c>
      <c r="F4347" t="str">
        <f>IF($C4347="","",VLOOKUP($C4347,Baux!$A:$K,8,FALSE))</f>
        <v/>
      </c>
      <c r="G4347" s="12" t="str">
        <f>IF(OR($A4347="",$F4347=""),"",DATE(YEAR($A4347),MONTH($A4347),$F4347))</f>
        <v/>
      </c>
      <c r="H4347" s="13" t="str">
        <f>IF($C4347="","",VLOOKUP($C4347,Baux!$A:$K,6,FALSE))</f>
        <v/>
      </c>
      <c r="I4347" s="13" t="str">
        <f>IF($C4347="","",VLOOKUP($C4347,Baux!$A:$K,7,FALSE))</f>
        <v/>
      </c>
      <c r="J4347" s="13" t="str">
        <f>IF($C4347="","",$H4347+$I4347)</f>
        <v/>
      </c>
      <c r="K4347" s="13" t="str">
        <f>IF($C4347="","",SUMIFS(Banque_Transactions!$E:$E,Banque_Transactions!$G:$G,$C4347&amp;"-"&amp;$B4347))</f>
        <v/>
      </c>
      <c r="L4347" s="13" t="str">
        <f>IF($C4347="","",$J4347-$K4347)</f>
        <v/>
      </c>
      <c r="M4347" t="str">
        <f>IF($C4347="","",IF($L4347&lt;=0,"Payé",IF($K4347=0,"Impayé","Partiel")))</f>
        <v/>
      </c>
    </row>
    <row r="4348" spans="1:13" ht="15">
      <c r="A4348" s="17"/>
      <c r="B4348" t="str">
        <f>IF($A4348="","",YEAR($A4348)*100+MONTH($A4348))</f>
        <v/>
      </c>
      <c r="D4348" t="str">
        <f>IF($C4348="","",VLOOKUP($C4348,Baux!$A:$K,2,FALSE))</f>
        <v/>
      </c>
      <c r="E4348" t="str">
        <f>IF($C4348="","",VLOOKUP(VLOOKUP($C4348,Baux!$A:$K,3,FALSE),Locataires!$A:$I,2,FALSE))</f>
        <v/>
      </c>
      <c r="F4348" t="str">
        <f>IF($C4348="","",VLOOKUP($C4348,Baux!$A:$K,8,FALSE))</f>
        <v/>
      </c>
      <c r="G4348" s="12" t="str">
        <f>IF(OR($A4348="",$F4348=""),"",DATE(YEAR($A4348),MONTH($A4348),$F4348))</f>
        <v/>
      </c>
      <c r="H4348" s="13" t="str">
        <f>IF($C4348="","",VLOOKUP($C4348,Baux!$A:$K,6,FALSE))</f>
        <v/>
      </c>
      <c r="I4348" s="13" t="str">
        <f>IF($C4348="","",VLOOKUP($C4348,Baux!$A:$K,7,FALSE))</f>
        <v/>
      </c>
      <c r="J4348" s="13" t="str">
        <f>IF($C4348="","",$H4348+$I4348)</f>
        <v/>
      </c>
      <c r="K4348" s="13" t="str">
        <f>IF($C4348="","",SUMIFS(Banque_Transactions!$E:$E,Banque_Transactions!$G:$G,$C4348&amp;"-"&amp;$B4348))</f>
        <v/>
      </c>
      <c r="L4348" s="13" t="str">
        <f>IF($C4348="","",$J4348-$K4348)</f>
        <v/>
      </c>
      <c r="M4348" t="str">
        <f>IF($C4348="","",IF($L4348&lt;=0,"Payé",IF($K4348=0,"Impayé","Partiel")))</f>
        <v/>
      </c>
    </row>
    <row r="4349" spans="1:13" ht="15">
      <c r="A4349" s="17"/>
      <c r="B4349" t="str">
        <f>IF($A4349="","",YEAR($A4349)*100+MONTH($A4349))</f>
        <v/>
      </c>
      <c r="D4349" t="str">
        <f>IF($C4349="","",VLOOKUP($C4349,Baux!$A:$K,2,FALSE))</f>
        <v/>
      </c>
      <c r="E4349" t="str">
        <f>IF($C4349="","",VLOOKUP(VLOOKUP($C4349,Baux!$A:$K,3,FALSE),Locataires!$A:$I,2,FALSE))</f>
        <v/>
      </c>
      <c r="F4349" t="str">
        <f>IF($C4349="","",VLOOKUP($C4349,Baux!$A:$K,8,FALSE))</f>
        <v/>
      </c>
      <c r="G4349" s="12" t="str">
        <f>IF(OR($A4349="",$F4349=""),"",DATE(YEAR($A4349),MONTH($A4349),$F4349))</f>
        <v/>
      </c>
      <c r="H4349" s="13" t="str">
        <f>IF($C4349="","",VLOOKUP($C4349,Baux!$A:$K,6,FALSE))</f>
        <v/>
      </c>
      <c r="I4349" s="13" t="str">
        <f>IF($C4349="","",VLOOKUP($C4349,Baux!$A:$K,7,FALSE))</f>
        <v/>
      </c>
      <c r="J4349" s="13" t="str">
        <f>IF($C4349="","",$H4349+$I4349)</f>
        <v/>
      </c>
      <c r="K4349" s="13" t="str">
        <f>IF($C4349="","",SUMIFS(Banque_Transactions!$E:$E,Banque_Transactions!$G:$G,$C4349&amp;"-"&amp;$B4349))</f>
        <v/>
      </c>
      <c r="L4349" s="13" t="str">
        <f>IF($C4349="","",$J4349-$K4349)</f>
        <v/>
      </c>
      <c r="M4349" t="str">
        <f>IF($C4349="","",IF($L4349&lt;=0,"Payé",IF($K4349=0,"Impayé","Partiel")))</f>
        <v/>
      </c>
    </row>
    <row r="4350" spans="1:13" ht="15">
      <c r="A4350" s="17"/>
      <c r="B4350" t="str">
        <f>IF($A4350="","",YEAR($A4350)*100+MONTH($A4350))</f>
        <v/>
      </c>
      <c r="D4350" t="str">
        <f>IF($C4350="","",VLOOKUP($C4350,Baux!$A:$K,2,FALSE))</f>
        <v/>
      </c>
      <c r="E4350" t="str">
        <f>IF($C4350="","",VLOOKUP(VLOOKUP($C4350,Baux!$A:$K,3,FALSE),Locataires!$A:$I,2,FALSE))</f>
        <v/>
      </c>
      <c r="F4350" t="str">
        <f>IF($C4350="","",VLOOKUP($C4350,Baux!$A:$K,8,FALSE))</f>
        <v/>
      </c>
      <c r="G4350" s="12" t="str">
        <f>IF(OR($A4350="",$F4350=""),"",DATE(YEAR($A4350),MONTH($A4350),$F4350))</f>
        <v/>
      </c>
      <c r="H4350" s="13" t="str">
        <f>IF($C4350="","",VLOOKUP($C4350,Baux!$A:$K,6,FALSE))</f>
        <v/>
      </c>
      <c r="I4350" s="13" t="str">
        <f>IF($C4350="","",VLOOKUP($C4350,Baux!$A:$K,7,FALSE))</f>
        <v/>
      </c>
      <c r="J4350" s="13" t="str">
        <f>IF($C4350="","",$H4350+$I4350)</f>
        <v/>
      </c>
      <c r="K4350" s="13" t="str">
        <f>IF($C4350="","",SUMIFS(Banque_Transactions!$E:$E,Banque_Transactions!$G:$G,$C4350&amp;"-"&amp;$B4350))</f>
        <v/>
      </c>
      <c r="L4350" s="13" t="str">
        <f>IF($C4350="","",$J4350-$K4350)</f>
        <v/>
      </c>
      <c r="M4350" t="str">
        <f>IF($C4350="","",IF($L4350&lt;=0,"Payé",IF($K4350=0,"Impayé","Partiel")))</f>
        <v/>
      </c>
    </row>
    <row r="4351" spans="1:13" ht="15">
      <c r="A4351" s="17"/>
      <c r="B4351" t="str">
        <f>IF($A4351="","",YEAR($A4351)*100+MONTH($A4351))</f>
        <v/>
      </c>
      <c r="D4351" t="str">
        <f>IF($C4351="","",VLOOKUP($C4351,Baux!$A:$K,2,FALSE))</f>
        <v/>
      </c>
      <c r="E4351" t="str">
        <f>IF($C4351="","",VLOOKUP(VLOOKUP($C4351,Baux!$A:$K,3,FALSE),Locataires!$A:$I,2,FALSE))</f>
        <v/>
      </c>
      <c r="F4351" t="str">
        <f>IF($C4351="","",VLOOKUP($C4351,Baux!$A:$K,8,FALSE))</f>
        <v/>
      </c>
      <c r="G4351" s="12" t="str">
        <f>IF(OR($A4351="",$F4351=""),"",DATE(YEAR($A4351),MONTH($A4351),$F4351))</f>
        <v/>
      </c>
      <c r="H4351" s="13" t="str">
        <f>IF($C4351="","",VLOOKUP($C4351,Baux!$A:$K,6,FALSE))</f>
        <v/>
      </c>
      <c r="I4351" s="13" t="str">
        <f>IF($C4351="","",VLOOKUP($C4351,Baux!$A:$K,7,FALSE))</f>
        <v/>
      </c>
      <c r="J4351" s="13" t="str">
        <f>IF($C4351="","",$H4351+$I4351)</f>
        <v/>
      </c>
      <c r="K4351" s="13" t="str">
        <f>IF($C4351="","",SUMIFS(Banque_Transactions!$E:$E,Banque_Transactions!$G:$G,$C4351&amp;"-"&amp;$B4351))</f>
        <v/>
      </c>
      <c r="L4351" s="13" t="str">
        <f>IF($C4351="","",$J4351-$K4351)</f>
        <v/>
      </c>
      <c r="M4351" t="str">
        <f>IF($C4351="","",IF($L4351&lt;=0,"Payé",IF($K4351=0,"Impayé","Partiel")))</f>
        <v/>
      </c>
    </row>
    <row r="4352" spans="1:13" ht="15">
      <c r="A4352" s="17"/>
      <c r="B4352" t="str">
        <f>IF($A4352="","",YEAR($A4352)*100+MONTH($A4352))</f>
        <v/>
      </c>
      <c r="D4352" t="str">
        <f>IF($C4352="","",VLOOKUP($C4352,Baux!$A:$K,2,FALSE))</f>
        <v/>
      </c>
      <c r="E4352" t="str">
        <f>IF($C4352="","",VLOOKUP(VLOOKUP($C4352,Baux!$A:$K,3,FALSE),Locataires!$A:$I,2,FALSE))</f>
        <v/>
      </c>
      <c r="F4352" t="str">
        <f>IF($C4352="","",VLOOKUP($C4352,Baux!$A:$K,8,FALSE))</f>
        <v/>
      </c>
      <c r="G4352" s="12" t="str">
        <f>IF(OR($A4352="",$F4352=""),"",DATE(YEAR($A4352),MONTH($A4352),$F4352))</f>
        <v/>
      </c>
      <c r="H4352" s="13" t="str">
        <f>IF($C4352="","",VLOOKUP($C4352,Baux!$A:$K,6,FALSE))</f>
        <v/>
      </c>
      <c r="I4352" s="13" t="str">
        <f>IF($C4352="","",VLOOKUP($C4352,Baux!$A:$K,7,FALSE))</f>
        <v/>
      </c>
      <c r="J4352" s="13" t="str">
        <f>IF($C4352="","",$H4352+$I4352)</f>
        <v/>
      </c>
      <c r="K4352" s="13" t="str">
        <f>IF($C4352="","",SUMIFS(Banque_Transactions!$E:$E,Banque_Transactions!$G:$G,$C4352&amp;"-"&amp;$B4352))</f>
        <v/>
      </c>
      <c r="L4352" s="13" t="str">
        <f>IF($C4352="","",$J4352-$K4352)</f>
        <v/>
      </c>
      <c r="M4352" t="str">
        <f>IF($C4352="","",IF($L4352&lt;=0,"Payé",IF($K4352=0,"Impayé","Partiel")))</f>
        <v/>
      </c>
    </row>
    <row r="4353" spans="1:13" ht="15">
      <c r="A4353" s="17"/>
      <c r="B4353" t="str">
        <f>IF($A4353="","",YEAR($A4353)*100+MONTH($A4353))</f>
        <v/>
      </c>
      <c r="D4353" t="str">
        <f>IF($C4353="","",VLOOKUP($C4353,Baux!$A:$K,2,FALSE))</f>
        <v/>
      </c>
      <c r="E4353" t="str">
        <f>IF($C4353="","",VLOOKUP(VLOOKUP($C4353,Baux!$A:$K,3,FALSE),Locataires!$A:$I,2,FALSE))</f>
        <v/>
      </c>
      <c r="F4353" t="str">
        <f>IF($C4353="","",VLOOKUP($C4353,Baux!$A:$K,8,FALSE))</f>
        <v/>
      </c>
      <c r="G4353" s="12" t="str">
        <f>IF(OR($A4353="",$F4353=""),"",DATE(YEAR($A4353),MONTH($A4353),$F4353))</f>
        <v/>
      </c>
      <c r="H4353" s="13" t="str">
        <f>IF($C4353="","",VLOOKUP($C4353,Baux!$A:$K,6,FALSE))</f>
        <v/>
      </c>
      <c r="I4353" s="13" t="str">
        <f>IF($C4353="","",VLOOKUP($C4353,Baux!$A:$K,7,FALSE))</f>
        <v/>
      </c>
      <c r="J4353" s="13" t="str">
        <f>IF($C4353="","",$H4353+$I4353)</f>
        <v/>
      </c>
      <c r="K4353" s="13" t="str">
        <f>IF($C4353="","",SUMIFS(Banque_Transactions!$E:$E,Banque_Transactions!$G:$G,$C4353&amp;"-"&amp;$B4353))</f>
        <v/>
      </c>
      <c r="L4353" s="13" t="str">
        <f>IF($C4353="","",$J4353-$K4353)</f>
        <v/>
      </c>
      <c r="M4353" t="str">
        <f>IF($C4353="","",IF($L4353&lt;=0,"Payé",IF($K4353=0,"Impayé","Partiel")))</f>
        <v/>
      </c>
    </row>
    <row r="4354" spans="1:13" ht="15">
      <c r="A4354" s="17"/>
      <c r="B4354" t="str">
        <f>IF($A4354="","",YEAR($A4354)*100+MONTH($A4354))</f>
        <v/>
      </c>
      <c r="D4354" t="str">
        <f>IF($C4354="","",VLOOKUP($C4354,Baux!$A:$K,2,FALSE))</f>
        <v/>
      </c>
      <c r="E4354" t="str">
        <f>IF($C4354="","",VLOOKUP(VLOOKUP($C4354,Baux!$A:$K,3,FALSE),Locataires!$A:$I,2,FALSE))</f>
        <v/>
      </c>
      <c r="F4354" t="str">
        <f>IF($C4354="","",VLOOKUP($C4354,Baux!$A:$K,8,FALSE))</f>
        <v/>
      </c>
      <c r="G4354" s="12" t="str">
        <f>IF(OR($A4354="",$F4354=""),"",DATE(YEAR($A4354),MONTH($A4354),$F4354))</f>
        <v/>
      </c>
      <c r="H4354" s="13" t="str">
        <f>IF($C4354="","",VLOOKUP($C4354,Baux!$A:$K,6,FALSE))</f>
        <v/>
      </c>
      <c r="I4354" s="13" t="str">
        <f>IF($C4354="","",VLOOKUP($C4354,Baux!$A:$K,7,FALSE))</f>
        <v/>
      </c>
      <c r="J4354" s="13" t="str">
        <f>IF($C4354="","",$H4354+$I4354)</f>
        <v/>
      </c>
      <c r="K4354" s="13" t="str">
        <f>IF($C4354="","",SUMIFS(Banque_Transactions!$E:$E,Banque_Transactions!$G:$G,$C4354&amp;"-"&amp;$B4354))</f>
        <v/>
      </c>
      <c r="L4354" s="13" t="str">
        <f>IF($C4354="","",$J4354-$K4354)</f>
        <v/>
      </c>
      <c r="M4354" t="str">
        <f>IF($C4354="","",IF($L4354&lt;=0,"Payé",IF($K4354=0,"Impayé","Partiel")))</f>
        <v/>
      </c>
    </row>
    <row r="4355" spans="1:13" ht="15">
      <c r="A4355" s="17"/>
      <c r="B4355" t="str">
        <f>IF($A4355="","",YEAR($A4355)*100+MONTH($A4355))</f>
        <v/>
      </c>
      <c r="D4355" t="str">
        <f>IF($C4355="","",VLOOKUP($C4355,Baux!$A:$K,2,FALSE))</f>
        <v/>
      </c>
      <c r="E4355" t="str">
        <f>IF($C4355="","",VLOOKUP(VLOOKUP($C4355,Baux!$A:$K,3,FALSE),Locataires!$A:$I,2,FALSE))</f>
        <v/>
      </c>
      <c r="F4355" t="str">
        <f>IF($C4355="","",VLOOKUP($C4355,Baux!$A:$K,8,FALSE))</f>
        <v/>
      </c>
      <c r="G4355" s="12" t="str">
        <f>IF(OR($A4355="",$F4355=""),"",DATE(YEAR($A4355),MONTH($A4355),$F4355))</f>
        <v/>
      </c>
      <c r="H4355" s="13" t="str">
        <f>IF($C4355="","",VLOOKUP($C4355,Baux!$A:$K,6,FALSE))</f>
        <v/>
      </c>
      <c r="I4355" s="13" t="str">
        <f>IF($C4355="","",VLOOKUP($C4355,Baux!$A:$K,7,FALSE))</f>
        <v/>
      </c>
      <c r="J4355" s="13" t="str">
        <f>IF($C4355="","",$H4355+$I4355)</f>
        <v/>
      </c>
      <c r="K4355" s="13" t="str">
        <f>IF($C4355="","",SUMIFS(Banque_Transactions!$E:$E,Banque_Transactions!$G:$G,$C4355&amp;"-"&amp;$B4355))</f>
        <v/>
      </c>
      <c r="L4355" s="13" t="str">
        <f>IF($C4355="","",$J4355-$K4355)</f>
        <v/>
      </c>
      <c r="M4355" t="str">
        <f>IF($C4355="","",IF($L4355&lt;=0,"Payé",IF($K4355=0,"Impayé","Partiel")))</f>
        <v/>
      </c>
    </row>
    <row r="4356" spans="1:13" ht="15">
      <c r="A4356" s="17"/>
      <c r="B4356" t="str">
        <f>IF($A4356="","",YEAR($A4356)*100+MONTH($A4356))</f>
        <v/>
      </c>
      <c r="D4356" t="str">
        <f>IF($C4356="","",VLOOKUP($C4356,Baux!$A:$K,2,FALSE))</f>
        <v/>
      </c>
      <c r="E4356" t="str">
        <f>IF($C4356="","",VLOOKUP(VLOOKUP($C4356,Baux!$A:$K,3,FALSE),Locataires!$A:$I,2,FALSE))</f>
        <v/>
      </c>
      <c r="F4356" t="str">
        <f>IF($C4356="","",VLOOKUP($C4356,Baux!$A:$K,8,FALSE))</f>
        <v/>
      </c>
      <c r="G4356" s="12" t="str">
        <f>IF(OR($A4356="",$F4356=""),"",DATE(YEAR($A4356),MONTH($A4356),$F4356))</f>
        <v/>
      </c>
      <c r="H4356" s="13" t="str">
        <f>IF($C4356="","",VLOOKUP($C4356,Baux!$A:$K,6,FALSE))</f>
        <v/>
      </c>
      <c r="I4356" s="13" t="str">
        <f>IF($C4356="","",VLOOKUP($C4356,Baux!$A:$K,7,FALSE))</f>
        <v/>
      </c>
      <c r="J4356" s="13" t="str">
        <f>IF($C4356="","",$H4356+$I4356)</f>
        <v/>
      </c>
      <c r="K4356" s="13" t="str">
        <f>IF($C4356="","",SUMIFS(Banque_Transactions!$E:$E,Banque_Transactions!$G:$G,$C4356&amp;"-"&amp;$B4356))</f>
        <v/>
      </c>
      <c r="L4356" s="13" t="str">
        <f>IF($C4356="","",$J4356-$K4356)</f>
        <v/>
      </c>
      <c r="M4356" t="str">
        <f>IF($C4356="","",IF($L4356&lt;=0,"Payé",IF($K4356=0,"Impayé","Partiel")))</f>
        <v/>
      </c>
    </row>
    <row r="4357" spans="1:13" ht="15">
      <c r="A4357" s="17"/>
      <c r="B4357" t="str">
        <f>IF($A4357="","",YEAR($A4357)*100+MONTH($A4357))</f>
        <v/>
      </c>
      <c r="D4357" t="str">
        <f>IF($C4357="","",VLOOKUP($C4357,Baux!$A:$K,2,FALSE))</f>
        <v/>
      </c>
      <c r="E4357" t="str">
        <f>IF($C4357="","",VLOOKUP(VLOOKUP($C4357,Baux!$A:$K,3,FALSE),Locataires!$A:$I,2,FALSE))</f>
        <v/>
      </c>
      <c r="F4357" t="str">
        <f>IF($C4357="","",VLOOKUP($C4357,Baux!$A:$K,8,FALSE))</f>
        <v/>
      </c>
      <c r="G4357" s="12" t="str">
        <f>IF(OR($A4357="",$F4357=""),"",DATE(YEAR($A4357),MONTH($A4357),$F4357))</f>
        <v/>
      </c>
      <c r="H4357" s="13" t="str">
        <f>IF($C4357="","",VLOOKUP($C4357,Baux!$A:$K,6,FALSE))</f>
        <v/>
      </c>
      <c r="I4357" s="13" t="str">
        <f>IF($C4357="","",VLOOKUP($C4357,Baux!$A:$K,7,FALSE))</f>
        <v/>
      </c>
      <c r="J4357" s="13" t="str">
        <f>IF($C4357="","",$H4357+$I4357)</f>
        <v/>
      </c>
      <c r="K4357" s="13" t="str">
        <f>IF($C4357="","",SUMIFS(Banque_Transactions!$E:$E,Banque_Transactions!$G:$G,$C4357&amp;"-"&amp;$B4357))</f>
        <v/>
      </c>
      <c r="L4357" s="13" t="str">
        <f>IF($C4357="","",$J4357-$K4357)</f>
        <v/>
      </c>
      <c r="M4357" t="str">
        <f>IF($C4357="","",IF($L4357&lt;=0,"Payé",IF($K4357=0,"Impayé","Partiel")))</f>
        <v/>
      </c>
    </row>
    <row r="4358" spans="1:13" ht="15">
      <c r="A4358" s="17"/>
      <c r="B4358" t="str">
        <f>IF($A4358="","",YEAR($A4358)*100+MONTH($A4358))</f>
        <v/>
      </c>
      <c r="D4358" t="str">
        <f>IF($C4358="","",VLOOKUP($C4358,Baux!$A:$K,2,FALSE))</f>
        <v/>
      </c>
      <c r="E4358" t="str">
        <f>IF($C4358="","",VLOOKUP(VLOOKUP($C4358,Baux!$A:$K,3,FALSE),Locataires!$A:$I,2,FALSE))</f>
        <v/>
      </c>
      <c r="F4358" t="str">
        <f>IF($C4358="","",VLOOKUP($C4358,Baux!$A:$K,8,FALSE))</f>
        <v/>
      </c>
      <c r="G4358" s="12" t="str">
        <f>IF(OR($A4358="",$F4358=""),"",DATE(YEAR($A4358),MONTH($A4358),$F4358))</f>
        <v/>
      </c>
      <c r="H4358" s="13" t="str">
        <f>IF($C4358="","",VLOOKUP($C4358,Baux!$A:$K,6,FALSE))</f>
        <v/>
      </c>
      <c r="I4358" s="13" t="str">
        <f>IF($C4358="","",VLOOKUP($C4358,Baux!$A:$K,7,FALSE))</f>
        <v/>
      </c>
      <c r="J4358" s="13" t="str">
        <f>IF($C4358="","",$H4358+$I4358)</f>
        <v/>
      </c>
      <c r="K4358" s="13" t="str">
        <f>IF($C4358="","",SUMIFS(Banque_Transactions!$E:$E,Banque_Transactions!$G:$G,$C4358&amp;"-"&amp;$B4358))</f>
        <v/>
      </c>
      <c r="L4358" s="13" t="str">
        <f>IF($C4358="","",$J4358-$K4358)</f>
        <v/>
      </c>
      <c r="M4358" t="str">
        <f>IF($C4358="","",IF($L4358&lt;=0,"Payé",IF($K4358=0,"Impayé","Partiel")))</f>
        <v/>
      </c>
    </row>
    <row r="4359" spans="1:13" ht="15">
      <c r="A4359" s="17"/>
      <c r="B4359" t="str">
        <f>IF($A4359="","",YEAR($A4359)*100+MONTH($A4359))</f>
        <v/>
      </c>
      <c r="D4359" t="str">
        <f>IF($C4359="","",VLOOKUP($C4359,Baux!$A:$K,2,FALSE))</f>
        <v/>
      </c>
      <c r="E4359" t="str">
        <f>IF($C4359="","",VLOOKUP(VLOOKUP($C4359,Baux!$A:$K,3,FALSE),Locataires!$A:$I,2,FALSE))</f>
        <v/>
      </c>
      <c r="F4359" t="str">
        <f>IF($C4359="","",VLOOKUP($C4359,Baux!$A:$K,8,FALSE))</f>
        <v/>
      </c>
      <c r="G4359" s="12" t="str">
        <f>IF(OR($A4359="",$F4359=""),"",DATE(YEAR($A4359),MONTH($A4359),$F4359))</f>
        <v/>
      </c>
      <c r="H4359" s="13" t="str">
        <f>IF($C4359="","",VLOOKUP($C4359,Baux!$A:$K,6,FALSE))</f>
        <v/>
      </c>
      <c r="I4359" s="13" t="str">
        <f>IF($C4359="","",VLOOKUP($C4359,Baux!$A:$K,7,FALSE))</f>
        <v/>
      </c>
      <c r="J4359" s="13" t="str">
        <f>IF($C4359="","",$H4359+$I4359)</f>
        <v/>
      </c>
      <c r="K4359" s="13" t="str">
        <f>IF($C4359="","",SUMIFS(Banque_Transactions!$E:$E,Banque_Transactions!$G:$G,$C4359&amp;"-"&amp;$B4359))</f>
        <v/>
      </c>
      <c r="L4359" s="13" t="str">
        <f>IF($C4359="","",$J4359-$K4359)</f>
        <v/>
      </c>
      <c r="M4359" t="str">
        <f>IF($C4359="","",IF($L4359&lt;=0,"Payé",IF($K4359=0,"Impayé","Partiel")))</f>
        <v/>
      </c>
    </row>
    <row r="4360" spans="1:13" ht="15">
      <c r="A4360" s="17"/>
      <c r="B4360" t="str">
        <f>IF($A4360="","",YEAR($A4360)*100+MONTH($A4360))</f>
        <v/>
      </c>
      <c r="D4360" t="str">
        <f>IF($C4360="","",VLOOKUP($C4360,Baux!$A:$K,2,FALSE))</f>
        <v/>
      </c>
      <c r="E4360" t="str">
        <f>IF($C4360="","",VLOOKUP(VLOOKUP($C4360,Baux!$A:$K,3,FALSE),Locataires!$A:$I,2,FALSE))</f>
        <v/>
      </c>
      <c r="F4360" t="str">
        <f>IF($C4360="","",VLOOKUP($C4360,Baux!$A:$K,8,FALSE))</f>
        <v/>
      </c>
      <c r="G4360" s="12" t="str">
        <f>IF(OR($A4360="",$F4360=""),"",DATE(YEAR($A4360),MONTH($A4360),$F4360))</f>
        <v/>
      </c>
      <c r="H4360" s="13" t="str">
        <f>IF($C4360="","",VLOOKUP($C4360,Baux!$A:$K,6,FALSE))</f>
        <v/>
      </c>
      <c r="I4360" s="13" t="str">
        <f>IF($C4360="","",VLOOKUP($C4360,Baux!$A:$K,7,FALSE))</f>
        <v/>
      </c>
      <c r="J4360" s="13" t="str">
        <f>IF($C4360="","",$H4360+$I4360)</f>
        <v/>
      </c>
      <c r="K4360" s="13" t="str">
        <f>IF($C4360="","",SUMIFS(Banque_Transactions!$E:$E,Banque_Transactions!$G:$G,$C4360&amp;"-"&amp;$B4360))</f>
        <v/>
      </c>
      <c r="L4360" s="13" t="str">
        <f>IF($C4360="","",$J4360-$K4360)</f>
        <v/>
      </c>
      <c r="M4360" t="str">
        <f>IF($C4360="","",IF($L4360&lt;=0,"Payé",IF($K4360=0,"Impayé","Partiel")))</f>
        <v/>
      </c>
    </row>
    <row r="4361" spans="1:13" ht="15">
      <c r="A4361" s="17"/>
      <c r="B4361" t="str">
        <f>IF($A4361="","",YEAR($A4361)*100+MONTH($A4361))</f>
        <v/>
      </c>
      <c r="D4361" t="str">
        <f>IF($C4361="","",VLOOKUP($C4361,Baux!$A:$K,2,FALSE))</f>
        <v/>
      </c>
      <c r="E4361" t="str">
        <f>IF($C4361="","",VLOOKUP(VLOOKUP($C4361,Baux!$A:$K,3,FALSE),Locataires!$A:$I,2,FALSE))</f>
        <v/>
      </c>
      <c r="F4361" t="str">
        <f>IF($C4361="","",VLOOKUP($C4361,Baux!$A:$K,8,FALSE))</f>
        <v/>
      </c>
      <c r="G4361" s="12" t="str">
        <f>IF(OR($A4361="",$F4361=""),"",DATE(YEAR($A4361),MONTH($A4361),$F4361))</f>
        <v/>
      </c>
      <c r="H4361" s="13" t="str">
        <f>IF($C4361="","",VLOOKUP($C4361,Baux!$A:$K,6,FALSE))</f>
        <v/>
      </c>
      <c r="I4361" s="13" t="str">
        <f>IF($C4361="","",VLOOKUP($C4361,Baux!$A:$K,7,FALSE))</f>
        <v/>
      </c>
      <c r="J4361" s="13" t="str">
        <f>IF($C4361="","",$H4361+$I4361)</f>
        <v/>
      </c>
      <c r="K4361" s="13" t="str">
        <f>IF($C4361="","",SUMIFS(Banque_Transactions!$E:$E,Banque_Transactions!$G:$G,$C4361&amp;"-"&amp;$B4361))</f>
        <v/>
      </c>
      <c r="L4361" s="13" t="str">
        <f>IF($C4361="","",$J4361-$K4361)</f>
        <v/>
      </c>
      <c r="M4361" t="str">
        <f>IF($C4361="","",IF($L4361&lt;=0,"Payé",IF($K4361=0,"Impayé","Partiel")))</f>
        <v/>
      </c>
    </row>
    <row r="4362" spans="1:13" ht="15">
      <c r="A4362" s="17"/>
      <c r="B4362" t="str">
        <f>IF($A4362="","",YEAR($A4362)*100+MONTH($A4362))</f>
        <v/>
      </c>
      <c r="D4362" t="str">
        <f>IF($C4362="","",VLOOKUP($C4362,Baux!$A:$K,2,FALSE))</f>
        <v/>
      </c>
      <c r="E4362" t="str">
        <f>IF($C4362="","",VLOOKUP(VLOOKUP($C4362,Baux!$A:$K,3,FALSE),Locataires!$A:$I,2,FALSE))</f>
        <v/>
      </c>
      <c r="F4362" t="str">
        <f>IF($C4362="","",VLOOKUP($C4362,Baux!$A:$K,8,FALSE))</f>
        <v/>
      </c>
      <c r="G4362" s="12" t="str">
        <f>IF(OR($A4362="",$F4362=""),"",DATE(YEAR($A4362),MONTH($A4362),$F4362))</f>
        <v/>
      </c>
      <c r="H4362" s="13" t="str">
        <f>IF($C4362="","",VLOOKUP($C4362,Baux!$A:$K,6,FALSE))</f>
        <v/>
      </c>
      <c r="I4362" s="13" t="str">
        <f>IF($C4362="","",VLOOKUP($C4362,Baux!$A:$K,7,FALSE))</f>
        <v/>
      </c>
      <c r="J4362" s="13" t="str">
        <f>IF($C4362="","",$H4362+$I4362)</f>
        <v/>
      </c>
      <c r="K4362" s="13" t="str">
        <f>IF($C4362="","",SUMIFS(Banque_Transactions!$E:$E,Banque_Transactions!$G:$G,$C4362&amp;"-"&amp;$B4362))</f>
        <v/>
      </c>
      <c r="L4362" s="13" t="str">
        <f>IF($C4362="","",$J4362-$K4362)</f>
        <v/>
      </c>
      <c r="M4362" t="str">
        <f>IF($C4362="","",IF($L4362&lt;=0,"Payé",IF($K4362=0,"Impayé","Partiel")))</f>
        <v/>
      </c>
    </row>
    <row r="4363" spans="1:13" ht="15">
      <c r="A4363" s="17"/>
      <c r="B4363" t="str">
        <f>IF($A4363="","",YEAR($A4363)*100+MONTH($A4363))</f>
        <v/>
      </c>
      <c r="D4363" t="str">
        <f>IF($C4363="","",VLOOKUP($C4363,Baux!$A:$K,2,FALSE))</f>
        <v/>
      </c>
      <c r="E4363" t="str">
        <f>IF($C4363="","",VLOOKUP(VLOOKUP($C4363,Baux!$A:$K,3,FALSE),Locataires!$A:$I,2,FALSE))</f>
        <v/>
      </c>
      <c r="F4363" t="str">
        <f>IF($C4363="","",VLOOKUP($C4363,Baux!$A:$K,8,FALSE))</f>
        <v/>
      </c>
      <c r="G4363" s="12" t="str">
        <f>IF(OR($A4363="",$F4363=""),"",DATE(YEAR($A4363),MONTH($A4363),$F4363))</f>
        <v/>
      </c>
      <c r="H4363" s="13" t="str">
        <f>IF($C4363="","",VLOOKUP($C4363,Baux!$A:$K,6,FALSE))</f>
        <v/>
      </c>
      <c r="I4363" s="13" t="str">
        <f>IF($C4363="","",VLOOKUP($C4363,Baux!$A:$K,7,FALSE))</f>
        <v/>
      </c>
      <c r="J4363" s="13" t="str">
        <f>IF($C4363="","",$H4363+$I4363)</f>
        <v/>
      </c>
      <c r="K4363" s="13" t="str">
        <f>IF($C4363="","",SUMIFS(Banque_Transactions!$E:$E,Banque_Transactions!$G:$G,$C4363&amp;"-"&amp;$B4363))</f>
        <v/>
      </c>
      <c r="L4363" s="13" t="str">
        <f>IF($C4363="","",$J4363-$K4363)</f>
        <v/>
      </c>
      <c r="M4363" t="str">
        <f>IF($C4363="","",IF($L4363&lt;=0,"Payé",IF($K4363=0,"Impayé","Partiel")))</f>
        <v/>
      </c>
    </row>
    <row r="4364" spans="1:13" ht="15">
      <c r="A4364" s="17"/>
      <c r="B4364" t="str">
        <f>IF($A4364="","",YEAR($A4364)*100+MONTH($A4364))</f>
        <v/>
      </c>
      <c r="D4364" t="str">
        <f>IF($C4364="","",VLOOKUP($C4364,Baux!$A:$K,2,FALSE))</f>
        <v/>
      </c>
      <c r="E4364" t="str">
        <f>IF($C4364="","",VLOOKUP(VLOOKUP($C4364,Baux!$A:$K,3,FALSE),Locataires!$A:$I,2,FALSE))</f>
        <v/>
      </c>
      <c r="F4364" t="str">
        <f>IF($C4364="","",VLOOKUP($C4364,Baux!$A:$K,8,FALSE))</f>
        <v/>
      </c>
      <c r="G4364" s="12" t="str">
        <f>IF(OR($A4364="",$F4364=""),"",DATE(YEAR($A4364),MONTH($A4364),$F4364))</f>
        <v/>
      </c>
      <c r="H4364" s="13" t="str">
        <f>IF($C4364="","",VLOOKUP($C4364,Baux!$A:$K,6,FALSE))</f>
        <v/>
      </c>
      <c r="I4364" s="13" t="str">
        <f>IF($C4364="","",VLOOKUP($C4364,Baux!$A:$K,7,FALSE))</f>
        <v/>
      </c>
      <c r="J4364" s="13" t="str">
        <f>IF($C4364="","",$H4364+$I4364)</f>
        <v/>
      </c>
      <c r="K4364" s="13" t="str">
        <f>IF($C4364="","",SUMIFS(Banque_Transactions!$E:$E,Banque_Transactions!$G:$G,$C4364&amp;"-"&amp;$B4364))</f>
        <v/>
      </c>
      <c r="L4364" s="13" t="str">
        <f>IF($C4364="","",$J4364-$K4364)</f>
        <v/>
      </c>
      <c r="M4364" t="str">
        <f>IF($C4364="","",IF($L4364&lt;=0,"Payé",IF($K4364=0,"Impayé","Partiel")))</f>
        <v/>
      </c>
    </row>
    <row r="4365" spans="1:13" ht="15">
      <c r="A4365" s="17"/>
      <c r="B4365" t="str">
        <f>IF($A4365="","",YEAR($A4365)*100+MONTH($A4365))</f>
        <v/>
      </c>
      <c r="D4365" t="str">
        <f>IF($C4365="","",VLOOKUP($C4365,Baux!$A:$K,2,FALSE))</f>
        <v/>
      </c>
      <c r="E4365" t="str">
        <f>IF($C4365="","",VLOOKUP(VLOOKUP($C4365,Baux!$A:$K,3,FALSE),Locataires!$A:$I,2,FALSE))</f>
        <v/>
      </c>
      <c r="F4365" t="str">
        <f>IF($C4365="","",VLOOKUP($C4365,Baux!$A:$K,8,FALSE))</f>
        <v/>
      </c>
      <c r="G4365" s="12" t="str">
        <f>IF(OR($A4365="",$F4365=""),"",DATE(YEAR($A4365),MONTH($A4365),$F4365))</f>
        <v/>
      </c>
      <c r="H4365" s="13" t="str">
        <f>IF($C4365="","",VLOOKUP($C4365,Baux!$A:$K,6,FALSE))</f>
        <v/>
      </c>
      <c r="I4365" s="13" t="str">
        <f>IF($C4365="","",VLOOKUP($C4365,Baux!$A:$K,7,FALSE))</f>
        <v/>
      </c>
      <c r="J4365" s="13" t="str">
        <f>IF($C4365="","",$H4365+$I4365)</f>
        <v/>
      </c>
      <c r="K4365" s="13" t="str">
        <f>IF($C4365="","",SUMIFS(Banque_Transactions!$E:$E,Banque_Transactions!$G:$G,$C4365&amp;"-"&amp;$B4365))</f>
        <v/>
      </c>
      <c r="L4365" s="13" t="str">
        <f>IF($C4365="","",$J4365-$K4365)</f>
        <v/>
      </c>
      <c r="M4365" t="str">
        <f>IF($C4365="","",IF($L4365&lt;=0,"Payé",IF($K4365=0,"Impayé","Partiel")))</f>
        <v/>
      </c>
    </row>
    <row r="4366" spans="1:13" ht="15">
      <c r="A4366" s="17"/>
      <c r="B4366" t="str">
        <f>IF($A4366="","",YEAR($A4366)*100+MONTH($A4366))</f>
        <v/>
      </c>
      <c r="D4366" t="str">
        <f>IF($C4366="","",VLOOKUP($C4366,Baux!$A:$K,2,FALSE))</f>
        <v/>
      </c>
      <c r="E4366" t="str">
        <f>IF($C4366="","",VLOOKUP(VLOOKUP($C4366,Baux!$A:$K,3,FALSE),Locataires!$A:$I,2,FALSE))</f>
        <v/>
      </c>
      <c r="F4366" t="str">
        <f>IF($C4366="","",VLOOKUP($C4366,Baux!$A:$K,8,FALSE))</f>
        <v/>
      </c>
      <c r="G4366" s="12" t="str">
        <f>IF(OR($A4366="",$F4366=""),"",DATE(YEAR($A4366),MONTH($A4366),$F4366))</f>
        <v/>
      </c>
      <c r="H4366" s="13" t="str">
        <f>IF($C4366="","",VLOOKUP($C4366,Baux!$A:$K,6,FALSE))</f>
        <v/>
      </c>
      <c r="I4366" s="13" t="str">
        <f>IF($C4366="","",VLOOKUP($C4366,Baux!$A:$K,7,FALSE))</f>
        <v/>
      </c>
      <c r="J4366" s="13" t="str">
        <f>IF($C4366="","",$H4366+$I4366)</f>
        <v/>
      </c>
      <c r="K4366" s="13" t="str">
        <f>IF($C4366="","",SUMIFS(Banque_Transactions!$E:$E,Banque_Transactions!$G:$G,$C4366&amp;"-"&amp;$B4366))</f>
        <v/>
      </c>
      <c r="L4366" s="13" t="str">
        <f>IF($C4366="","",$J4366-$K4366)</f>
        <v/>
      </c>
      <c r="M4366" t="str">
        <f>IF($C4366="","",IF($L4366&lt;=0,"Payé",IF($K4366=0,"Impayé","Partiel")))</f>
        <v/>
      </c>
    </row>
    <row r="4367" spans="1:13" ht="15">
      <c r="A4367" s="17"/>
      <c r="B4367" t="str">
        <f>IF($A4367="","",YEAR($A4367)*100+MONTH($A4367))</f>
        <v/>
      </c>
      <c r="D4367" t="str">
        <f>IF($C4367="","",VLOOKUP($C4367,Baux!$A:$K,2,FALSE))</f>
        <v/>
      </c>
      <c r="E4367" t="str">
        <f>IF($C4367="","",VLOOKUP(VLOOKUP($C4367,Baux!$A:$K,3,FALSE),Locataires!$A:$I,2,FALSE))</f>
        <v/>
      </c>
      <c r="F4367" t="str">
        <f>IF($C4367="","",VLOOKUP($C4367,Baux!$A:$K,8,FALSE))</f>
        <v/>
      </c>
      <c r="G4367" s="12" t="str">
        <f>IF(OR($A4367="",$F4367=""),"",DATE(YEAR($A4367),MONTH($A4367),$F4367))</f>
        <v/>
      </c>
      <c r="H4367" s="13" t="str">
        <f>IF($C4367="","",VLOOKUP($C4367,Baux!$A:$K,6,FALSE))</f>
        <v/>
      </c>
      <c r="I4367" s="13" t="str">
        <f>IF($C4367="","",VLOOKUP($C4367,Baux!$A:$K,7,FALSE))</f>
        <v/>
      </c>
      <c r="J4367" s="13" t="str">
        <f>IF($C4367="","",$H4367+$I4367)</f>
        <v/>
      </c>
      <c r="K4367" s="13" t="str">
        <f>IF($C4367="","",SUMIFS(Banque_Transactions!$E:$E,Banque_Transactions!$G:$G,$C4367&amp;"-"&amp;$B4367))</f>
        <v/>
      </c>
      <c r="L4367" s="13" t="str">
        <f>IF($C4367="","",$J4367-$K4367)</f>
        <v/>
      </c>
      <c r="M4367" t="str">
        <f>IF($C4367="","",IF($L4367&lt;=0,"Payé",IF($K4367=0,"Impayé","Partiel")))</f>
        <v/>
      </c>
    </row>
    <row r="4368" spans="1:13" ht="15">
      <c r="A4368" s="17"/>
      <c r="B4368" t="str">
        <f>IF($A4368="","",YEAR($A4368)*100+MONTH($A4368))</f>
        <v/>
      </c>
      <c r="D4368" t="str">
        <f>IF($C4368="","",VLOOKUP($C4368,Baux!$A:$K,2,FALSE))</f>
        <v/>
      </c>
      <c r="E4368" t="str">
        <f>IF($C4368="","",VLOOKUP(VLOOKUP($C4368,Baux!$A:$K,3,FALSE),Locataires!$A:$I,2,FALSE))</f>
        <v/>
      </c>
      <c r="F4368" t="str">
        <f>IF($C4368="","",VLOOKUP($C4368,Baux!$A:$K,8,FALSE))</f>
        <v/>
      </c>
      <c r="G4368" s="12" t="str">
        <f>IF(OR($A4368="",$F4368=""),"",DATE(YEAR($A4368),MONTH($A4368),$F4368))</f>
        <v/>
      </c>
      <c r="H4368" s="13" t="str">
        <f>IF($C4368="","",VLOOKUP($C4368,Baux!$A:$K,6,FALSE))</f>
        <v/>
      </c>
      <c r="I4368" s="13" t="str">
        <f>IF($C4368="","",VLOOKUP($C4368,Baux!$A:$K,7,FALSE))</f>
        <v/>
      </c>
      <c r="J4368" s="13" t="str">
        <f>IF($C4368="","",$H4368+$I4368)</f>
        <v/>
      </c>
      <c r="K4368" s="13" t="str">
        <f>IF($C4368="","",SUMIFS(Banque_Transactions!$E:$E,Banque_Transactions!$G:$G,$C4368&amp;"-"&amp;$B4368))</f>
        <v/>
      </c>
      <c r="L4368" s="13" t="str">
        <f>IF($C4368="","",$J4368-$K4368)</f>
        <v/>
      </c>
      <c r="M4368" t="str">
        <f>IF($C4368="","",IF($L4368&lt;=0,"Payé",IF($K4368=0,"Impayé","Partiel")))</f>
        <v/>
      </c>
    </row>
    <row r="4369" spans="1:13" ht="15">
      <c r="A4369" s="17"/>
      <c r="B4369" t="str">
        <f>IF($A4369="","",YEAR($A4369)*100+MONTH($A4369))</f>
        <v/>
      </c>
      <c r="D4369" t="str">
        <f>IF($C4369="","",VLOOKUP($C4369,Baux!$A:$K,2,FALSE))</f>
        <v/>
      </c>
      <c r="E4369" t="str">
        <f>IF($C4369="","",VLOOKUP(VLOOKUP($C4369,Baux!$A:$K,3,FALSE),Locataires!$A:$I,2,FALSE))</f>
        <v/>
      </c>
      <c r="F4369" t="str">
        <f>IF($C4369="","",VLOOKUP($C4369,Baux!$A:$K,8,FALSE))</f>
        <v/>
      </c>
      <c r="G4369" s="12" t="str">
        <f>IF(OR($A4369="",$F4369=""),"",DATE(YEAR($A4369),MONTH($A4369),$F4369))</f>
        <v/>
      </c>
      <c r="H4369" s="13" t="str">
        <f>IF($C4369="","",VLOOKUP($C4369,Baux!$A:$K,6,FALSE))</f>
        <v/>
      </c>
      <c r="I4369" s="13" t="str">
        <f>IF($C4369="","",VLOOKUP($C4369,Baux!$A:$K,7,FALSE))</f>
        <v/>
      </c>
      <c r="J4369" s="13" t="str">
        <f>IF($C4369="","",$H4369+$I4369)</f>
        <v/>
      </c>
      <c r="K4369" s="13" t="str">
        <f>IF($C4369="","",SUMIFS(Banque_Transactions!$E:$E,Banque_Transactions!$G:$G,$C4369&amp;"-"&amp;$B4369))</f>
        <v/>
      </c>
      <c r="L4369" s="13" t="str">
        <f>IF($C4369="","",$J4369-$K4369)</f>
        <v/>
      </c>
      <c r="M4369" t="str">
        <f>IF($C4369="","",IF($L4369&lt;=0,"Payé",IF($K4369=0,"Impayé","Partiel")))</f>
        <v/>
      </c>
    </row>
    <row r="4370" spans="1:13" ht="15">
      <c r="A4370" s="17"/>
      <c r="B4370" t="str">
        <f>IF($A4370="","",YEAR($A4370)*100+MONTH($A4370))</f>
        <v/>
      </c>
      <c r="D4370" t="str">
        <f>IF($C4370="","",VLOOKUP($C4370,Baux!$A:$K,2,FALSE))</f>
        <v/>
      </c>
      <c r="E4370" t="str">
        <f>IF($C4370="","",VLOOKUP(VLOOKUP($C4370,Baux!$A:$K,3,FALSE),Locataires!$A:$I,2,FALSE))</f>
        <v/>
      </c>
      <c r="F4370" t="str">
        <f>IF($C4370="","",VLOOKUP($C4370,Baux!$A:$K,8,FALSE))</f>
        <v/>
      </c>
      <c r="G4370" s="12" t="str">
        <f>IF(OR($A4370="",$F4370=""),"",DATE(YEAR($A4370),MONTH($A4370),$F4370))</f>
        <v/>
      </c>
      <c r="H4370" s="13" t="str">
        <f>IF($C4370="","",VLOOKUP($C4370,Baux!$A:$K,6,FALSE))</f>
        <v/>
      </c>
      <c r="I4370" s="13" t="str">
        <f>IF($C4370="","",VLOOKUP($C4370,Baux!$A:$K,7,FALSE))</f>
        <v/>
      </c>
      <c r="J4370" s="13" t="str">
        <f>IF($C4370="","",$H4370+$I4370)</f>
        <v/>
      </c>
      <c r="K4370" s="13" t="str">
        <f>IF($C4370="","",SUMIFS(Banque_Transactions!$E:$E,Banque_Transactions!$G:$G,$C4370&amp;"-"&amp;$B4370))</f>
        <v/>
      </c>
      <c r="L4370" s="13" t="str">
        <f>IF($C4370="","",$J4370-$K4370)</f>
        <v/>
      </c>
      <c r="M4370" t="str">
        <f>IF($C4370="","",IF($L4370&lt;=0,"Payé",IF($K4370=0,"Impayé","Partiel")))</f>
        <v/>
      </c>
    </row>
    <row r="4371" spans="1:13" ht="15">
      <c r="A4371" s="17"/>
      <c r="B4371" t="str">
        <f>IF($A4371="","",YEAR($A4371)*100+MONTH($A4371))</f>
        <v/>
      </c>
      <c r="D4371" t="str">
        <f>IF($C4371="","",VLOOKUP($C4371,Baux!$A:$K,2,FALSE))</f>
        <v/>
      </c>
      <c r="E4371" t="str">
        <f>IF($C4371="","",VLOOKUP(VLOOKUP($C4371,Baux!$A:$K,3,FALSE),Locataires!$A:$I,2,FALSE))</f>
        <v/>
      </c>
      <c r="F4371" t="str">
        <f>IF($C4371="","",VLOOKUP($C4371,Baux!$A:$K,8,FALSE))</f>
        <v/>
      </c>
      <c r="G4371" s="12" t="str">
        <f>IF(OR($A4371="",$F4371=""),"",DATE(YEAR($A4371),MONTH($A4371),$F4371))</f>
        <v/>
      </c>
      <c r="H4371" s="13" t="str">
        <f>IF($C4371="","",VLOOKUP($C4371,Baux!$A:$K,6,FALSE))</f>
        <v/>
      </c>
      <c r="I4371" s="13" t="str">
        <f>IF($C4371="","",VLOOKUP($C4371,Baux!$A:$K,7,FALSE))</f>
        <v/>
      </c>
      <c r="J4371" s="13" t="str">
        <f>IF($C4371="","",$H4371+$I4371)</f>
        <v/>
      </c>
      <c r="K4371" s="13" t="str">
        <f>IF($C4371="","",SUMIFS(Banque_Transactions!$E:$E,Banque_Transactions!$G:$G,$C4371&amp;"-"&amp;$B4371))</f>
        <v/>
      </c>
      <c r="L4371" s="13" t="str">
        <f>IF($C4371="","",$J4371-$K4371)</f>
        <v/>
      </c>
      <c r="M4371" t="str">
        <f>IF($C4371="","",IF($L4371&lt;=0,"Payé",IF($K4371=0,"Impayé","Partiel")))</f>
        <v/>
      </c>
    </row>
    <row r="4372" spans="1:13" ht="15">
      <c r="A4372" s="17"/>
      <c r="B4372" t="str">
        <f>IF($A4372="","",YEAR($A4372)*100+MONTH($A4372))</f>
        <v/>
      </c>
      <c r="D4372" t="str">
        <f>IF($C4372="","",VLOOKUP($C4372,Baux!$A:$K,2,FALSE))</f>
        <v/>
      </c>
      <c r="E4372" t="str">
        <f>IF($C4372="","",VLOOKUP(VLOOKUP($C4372,Baux!$A:$K,3,FALSE),Locataires!$A:$I,2,FALSE))</f>
        <v/>
      </c>
      <c r="F4372" t="str">
        <f>IF($C4372="","",VLOOKUP($C4372,Baux!$A:$K,8,FALSE))</f>
        <v/>
      </c>
      <c r="G4372" s="12" t="str">
        <f>IF(OR($A4372="",$F4372=""),"",DATE(YEAR($A4372),MONTH($A4372),$F4372))</f>
        <v/>
      </c>
      <c r="H4372" s="13" t="str">
        <f>IF($C4372="","",VLOOKUP($C4372,Baux!$A:$K,6,FALSE))</f>
        <v/>
      </c>
      <c r="I4372" s="13" t="str">
        <f>IF($C4372="","",VLOOKUP($C4372,Baux!$A:$K,7,FALSE))</f>
        <v/>
      </c>
      <c r="J4372" s="13" t="str">
        <f>IF($C4372="","",$H4372+$I4372)</f>
        <v/>
      </c>
      <c r="K4372" s="13" t="str">
        <f>IF($C4372="","",SUMIFS(Banque_Transactions!$E:$E,Banque_Transactions!$G:$G,$C4372&amp;"-"&amp;$B4372))</f>
        <v/>
      </c>
      <c r="L4372" s="13" t="str">
        <f>IF($C4372="","",$J4372-$K4372)</f>
        <v/>
      </c>
      <c r="M4372" t="str">
        <f>IF($C4372="","",IF($L4372&lt;=0,"Payé",IF($K4372=0,"Impayé","Partiel")))</f>
        <v/>
      </c>
    </row>
    <row r="4373" spans="1:13" ht="15">
      <c r="A4373" s="17"/>
      <c r="B4373" t="str">
        <f>IF($A4373="","",YEAR($A4373)*100+MONTH($A4373))</f>
        <v/>
      </c>
      <c r="D4373" t="str">
        <f>IF($C4373="","",VLOOKUP($C4373,Baux!$A:$K,2,FALSE))</f>
        <v/>
      </c>
      <c r="E4373" t="str">
        <f>IF($C4373="","",VLOOKUP(VLOOKUP($C4373,Baux!$A:$K,3,FALSE),Locataires!$A:$I,2,FALSE))</f>
        <v/>
      </c>
      <c r="F4373" t="str">
        <f>IF($C4373="","",VLOOKUP($C4373,Baux!$A:$K,8,FALSE))</f>
        <v/>
      </c>
      <c r="G4373" s="12" t="str">
        <f>IF(OR($A4373="",$F4373=""),"",DATE(YEAR($A4373),MONTH($A4373),$F4373))</f>
        <v/>
      </c>
      <c r="H4373" s="13" t="str">
        <f>IF($C4373="","",VLOOKUP($C4373,Baux!$A:$K,6,FALSE))</f>
        <v/>
      </c>
      <c r="I4373" s="13" t="str">
        <f>IF($C4373="","",VLOOKUP($C4373,Baux!$A:$K,7,FALSE))</f>
        <v/>
      </c>
      <c r="J4373" s="13" t="str">
        <f>IF($C4373="","",$H4373+$I4373)</f>
        <v/>
      </c>
      <c r="K4373" s="13" t="str">
        <f>IF($C4373="","",SUMIFS(Banque_Transactions!$E:$E,Banque_Transactions!$G:$G,$C4373&amp;"-"&amp;$B4373))</f>
        <v/>
      </c>
      <c r="L4373" s="13" t="str">
        <f>IF($C4373="","",$J4373-$K4373)</f>
        <v/>
      </c>
      <c r="M4373" t="str">
        <f>IF($C4373="","",IF($L4373&lt;=0,"Payé",IF($K4373=0,"Impayé","Partiel")))</f>
        <v/>
      </c>
    </row>
    <row r="4374" spans="1:13" ht="15">
      <c r="A4374" s="17"/>
      <c r="B4374" t="str">
        <f>IF($A4374="","",YEAR($A4374)*100+MONTH($A4374))</f>
        <v/>
      </c>
      <c r="D4374" t="str">
        <f>IF($C4374="","",VLOOKUP($C4374,Baux!$A:$K,2,FALSE))</f>
        <v/>
      </c>
      <c r="E4374" t="str">
        <f>IF($C4374="","",VLOOKUP(VLOOKUP($C4374,Baux!$A:$K,3,FALSE),Locataires!$A:$I,2,FALSE))</f>
        <v/>
      </c>
      <c r="F4374" t="str">
        <f>IF($C4374="","",VLOOKUP($C4374,Baux!$A:$K,8,FALSE))</f>
        <v/>
      </c>
      <c r="G4374" s="12" t="str">
        <f>IF(OR($A4374="",$F4374=""),"",DATE(YEAR($A4374),MONTH($A4374),$F4374))</f>
        <v/>
      </c>
      <c r="H4374" s="13" t="str">
        <f>IF($C4374="","",VLOOKUP($C4374,Baux!$A:$K,6,FALSE))</f>
        <v/>
      </c>
      <c r="I4374" s="13" t="str">
        <f>IF($C4374="","",VLOOKUP($C4374,Baux!$A:$K,7,FALSE))</f>
        <v/>
      </c>
      <c r="J4374" s="13" t="str">
        <f>IF($C4374="","",$H4374+$I4374)</f>
        <v/>
      </c>
      <c r="K4374" s="13" t="str">
        <f>IF($C4374="","",SUMIFS(Banque_Transactions!$E:$E,Banque_Transactions!$G:$G,$C4374&amp;"-"&amp;$B4374))</f>
        <v/>
      </c>
      <c r="L4374" s="13" t="str">
        <f>IF($C4374="","",$J4374-$K4374)</f>
        <v/>
      </c>
      <c r="M4374" t="str">
        <f>IF($C4374="","",IF($L4374&lt;=0,"Payé",IF($K4374=0,"Impayé","Partiel")))</f>
        <v/>
      </c>
    </row>
    <row r="4375" spans="1:13" ht="15">
      <c r="A4375" s="17"/>
      <c r="B4375" t="str">
        <f>IF($A4375="","",YEAR($A4375)*100+MONTH($A4375))</f>
        <v/>
      </c>
      <c r="D4375" t="str">
        <f>IF($C4375="","",VLOOKUP($C4375,Baux!$A:$K,2,FALSE))</f>
        <v/>
      </c>
      <c r="E4375" t="str">
        <f>IF($C4375="","",VLOOKUP(VLOOKUP($C4375,Baux!$A:$K,3,FALSE),Locataires!$A:$I,2,FALSE))</f>
        <v/>
      </c>
      <c r="F4375" t="str">
        <f>IF($C4375="","",VLOOKUP($C4375,Baux!$A:$K,8,FALSE))</f>
        <v/>
      </c>
      <c r="G4375" s="12" t="str">
        <f>IF(OR($A4375="",$F4375=""),"",DATE(YEAR($A4375),MONTH($A4375),$F4375))</f>
        <v/>
      </c>
      <c r="H4375" s="13" t="str">
        <f>IF($C4375="","",VLOOKUP($C4375,Baux!$A:$K,6,FALSE))</f>
        <v/>
      </c>
      <c r="I4375" s="13" t="str">
        <f>IF($C4375="","",VLOOKUP($C4375,Baux!$A:$K,7,FALSE))</f>
        <v/>
      </c>
      <c r="J4375" s="13" t="str">
        <f>IF($C4375="","",$H4375+$I4375)</f>
        <v/>
      </c>
      <c r="K4375" s="13" t="str">
        <f>IF($C4375="","",SUMIFS(Banque_Transactions!$E:$E,Banque_Transactions!$G:$G,$C4375&amp;"-"&amp;$B4375))</f>
        <v/>
      </c>
      <c r="L4375" s="13" t="str">
        <f>IF($C4375="","",$J4375-$K4375)</f>
        <v/>
      </c>
      <c r="M4375" t="str">
        <f>IF($C4375="","",IF($L4375&lt;=0,"Payé",IF($K4375=0,"Impayé","Partiel")))</f>
        <v/>
      </c>
    </row>
    <row r="4376" spans="1:13" ht="15">
      <c r="A4376" s="17"/>
      <c r="B4376" t="str">
        <f>IF($A4376="","",YEAR($A4376)*100+MONTH($A4376))</f>
        <v/>
      </c>
      <c r="D4376" t="str">
        <f>IF($C4376="","",VLOOKUP($C4376,Baux!$A:$K,2,FALSE))</f>
        <v/>
      </c>
      <c r="E4376" t="str">
        <f>IF($C4376="","",VLOOKUP(VLOOKUP($C4376,Baux!$A:$K,3,FALSE),Locataires!$A:$I,2,FALSE))</f>
        <v/>
      </c>
      <c r="F4376" t="str">
        <f>IF($C4376="","",VLOOKUP($C4376,Baux!$A:$K,8,FALSE))</f>
        <v/>
      </c>
      <c r="G4376" s="12" t="str">
        <f>IF(OR($A4376="",$F4376=""),"",DATE(YEAR($A4376),MONTH($A4376),$F4376))</f>
        <v/>
      </c>
      <c r="H4376" s="13" t="str">
        <f>IF($C4376="","",VLOOKUP($C4376,Baux!$A:$K,6,FALSE))</f>
        <v/>
      </c>
      <c r="I4376" s="13" t="str">
        <f>IF($C4376="","",VLOOKUP($C4376,Baux!$A:$K,7,FALSE))</f>
        <v/>
      </c>
      <c r="J4376" s="13" t="str">
        <f>IF($C4376="","",$H4376+$I4376)</f>
        <v/>
      </c>
      <c r="K4376" s="13" t="str">
        <f>IF($C4376="","",SUMIFS(Banque_Transactions!$E:$E,Banque_Transactions!$G:$G,$C4376&amp;"-"&amp;$B4376))</f>
        <v/>
      </c>
      <c r="L4376" s="13" t="str">
        <f>IF($C4376="","",$J4376-$K4376)</f>
        <v/>
      </c>
      <c r="M4376" t="str">
        <f>IF($C4376="","",IF($L4376&lt;=0,"Payé",IF($K4376=0,"Impayé","Partiel")))</f>
        <v/>
      </c>
    </row>
    <row r="4377" spans="1:13" ht="15">
      <c r="A4377" s="17"/>
      <c r="B4377" t="str">
        <f>IF($A4377="","",YEAR($A4377)*100+MONTH($A4377))</f>
        <v/>
      </c>
      <c r="D4377" t="str">
        <f>IF($C4377="","",VLOOKUP($C4377,Baux!$A:$K,2,FALSE))</f>
        <v/>
      </c>
      <c r="E4377" t="str">
        <f>IF($C4377="","",VLOOKUP(VLOOKUP($C4377,Baux!$A:$K,3,FALSE),Locataires!$A:$I,2,FALSE))</f>
        <v/>
      </c>
      <c r="F4377" t="str">
        <f>IF($C4377="","",VLOOKUP($C4377,Baux!$A:$K,8,FALSE))</f>
        <v/>
      </c>
      <c r="G4377" s="12" t="str">
        <f>IF(OR($A4377="",$F4377=""),"",DATE(YEAR($A4377),MONTH($A4377),$F4377))</f>
        <v/>
      </c>
      <c r="H4377" s="13" t="str">
        <f>IF($C4377="","",VLOOKUP($C4377,Baux!$A:$K,6,FALSE))</f>
        <v/>
      </c>
      <c r="I4377" s="13" t="str">
        <f>IF($C4377="","",VLOOKUP($C4377,Baux!$A:$K,7,FALSE))</f>
        <v/>
      </c>
      <c r="J4377" s="13" t="str">
        <f>IF($C4377="","",$H4377+$I4377)</f>
        <v/>
      </c>
      <c r="K4377" s="13" t="str">
        <f>IF($C4377="","",SUMIFS(Banque_Transactions!$E:$E,Banque_Transactions!$G:$G,$C4377&amp;"-"&amp;$B4377))</f>
        <v/>
      </c>
      <c r="L4377" s="13" t="str">
        <f>IF($C4377="","",$J4377-$K4377)</f>
        <v/>
      </c>
      <c r="M4377" t="str">
        <f>IF($C4377="","",IF($L4377&lt;=0,"Payé",IF($K4377=0,"Impayé","Partiel")))</f>
        <v/>
      </c>
    </row>
    <row r="4378" spans="1:13" ht="15">
      <c r="A4378" s="17"/>
      <c r="B4378" t="str">
        <f>IF($A4378="","",YEAR($A4378)*100+MONTH($A4378))</f>
        <v/>
      </c>
      <c r="D4378" t="str">
        <f>IF($C4378="","",VLOOKUP($C4378,Baux!$A:$K,2,FALSE))</f>
        <v/>
      </c>
      <c r="E4378" t="str">
        <f>IF($C4378="","",VLOOKUP(VLOOKUP($C4378,Baux!$A:$K,3,FALSE),Locataires!$A:$I,2,FALSE))</f>
        <v/>
      </c>
      <c r="F4378" t="str">
        <f>IF($C4378="","",VLOOKUP($C4378,Baux!$A:$K,8,FALSE))</f>
        <v/>
      </c>
      <c r="G4378" s="12" t="str">
        <f>IF(OR($A4378="",$F4378=""),"",DATE(YEAR($A4378),MONTH($A4378),$F4378))</f>
        <v/>
      </c>
      <c r="H4378" s="13" t="str">
        <f>IF($C4378="","",VLOOKUP($C4378,Baux!$A:$K,6,FALSE))</f>
        <v/>
      </c>
      <c r="I4378" s="13" t="str">
        <f>IF($C4378="","",VLOOKUP($C4378,Baux!$A:$K,7,FALSE))</f>
        <v/>
      </c>
      <c r="J4378" s="13" t="str">
        <f>IF($C4378="","",$H4378+$I4378)</f>
        <v/>
      </c>
      <c r="K4378" s="13" t="str">
        <f>IF($C4378="","",SUMIFS(Banque_Transactions!$E:$E,Banque_Transactions!$G:$G,$C4378&amp;"-"&amp;$B4378))</f>
        <v/>
      </c>
      <c r="L4378" s="13" t="str">
        <f>IF($C4378="","",$J4378-$K4378)</f>
        <v/>
      </c>
      <c r="M4378" t="str">
        <f>IF($C4378="","",IF($L4378&lt;=0,"Payé",IF($K4378=0,"Impayé","Partiel")))</f>
        <v/>
      </c>
    </row>
    <row r="4379" spans="1:13" ht="15">
      <c r="A4379" s="17"/>
      <c r="B4379" t="str">
        <f>IF($A4379="","",YEAR($A4379)*100+MONTH($A4379))</f>
        <v/>
      </c>
      <c r="D4379" t="str">
        <f>IF($C4379="","",VLOOKUP($C4379,Baux!$A:$K,2,FALSE))</f>
        <v/>
      </c>
      <c r="E4379" t="str">
        <f>IF($C4379="","",VLOOKUP(VLOOKUP($C4379,Baux!$A:$K,3,FALSE),Locataires!$A:$I,2,FALSE))</f>
        <v/>
      </c>
      <c r="F4379" t="str">
        <f>IF($C4379="","",VLOOKUP($C4379,Baux!$A:$K,8,FALSE))</f>
        <v/>
      </c>
      <c r="G4379" s="12" t="str">
        <f>IF(OR($A4379="",$F4379=""),"",DATE(YEAR($A4379),MONTH($A4379),$F4379))</f>
        <v/>
      </c>
      <c r="H4379" s="13" t="str">
        <f>IF($C4379="","",VLOOKUP($C4379,Baux!$A:$K,6,FALSE))</f>
        <v/>
      </c>
      <c r="I4379" s="13" t="str">
        <f>IF($C4379="","",VLOOKUP($C4379,Baux!$A:$K,7,FALSE))</f>
        <v/>
      </c>
      <c r="J4379" s="13" t="str">
        <f>IF($C4379="","",$H4379+$I4379)</f>
        <v/>
      </c>
      <c r="K4379" s="13" t="str">
        <f>IF($C4379="","",SUMIFS(Banque_Transactions!$E:$E,Banque_Transactions!$G:$G,$C4379&amp;"-"&amp;$B4379))</f>
        <v/>
      </c>
      <c r="L4379" s="13" t="str">
        <f>IF($C4379="","",$J4379-$K4379)</f>
        <v/>
      </c>
      <c r="M4379" t="str">
        <f>IF($C4379="","",IF($L4379&lt;=0,"Payé",IF($K4379=0,"Impayé","Partiel")))</f>
        <v/>
      </c>
    </row>
    <row r="4380" spans="1:13" ht="15">
      <c r="A4380" s="17"/>
      <c r="B4380" t="str">
        <f>IF($A4380="","",YEAR($A4380)*100+MONTH($A4380))</f>
        <v/>
      </c>
      <c r="D4380" t="str">
        <f>IF($C4380="","",VLOOKUP($C4380,Baux!$A:$K,2,FALSE))</f>
        <v/>
      </c>
      <c r="E4380" t="str">
        <f>IF($C4380="","",VLOOKUP(VLOOKUP($C4380,Baux!$A:$K,3,FALSE),Locataires!$A:$I,2,FALSE))</f>
        <v/>
      </c>
      <c r="F4380" t="str">
        <f>IF($C4380="","",VLOOKUP($C4380,Baux!$A:$K,8,FALSE))</f>
        <v/>
      </c>
      <c r="G4380" s="12" t="str">
        <f>IF(OR($A4380="",$F4380=""),"",DATE(YEAR($A4380),MONTH($A4380),$F4380))</f>
        <v/>
      </c>
      <c r="H4380" s="13" t="str">
        <f>IF($C4380="","",VLOOKUP($C4380,Baux!$A:$K,6,FALSE))</f>
        <v/>
      </c>
      <c r="I4380" s="13" t="str">
        <f>IF($C4380="","",VLOOKUP($C4380,Baux!$A:$K,7,FALSE))</f>
        <v/>
      </c>
      <c r="J4380" s="13" t="str">
        <f>IF($C4380="","",$H4380+$I4380)</f>
        <v/>
      </c>
      <c r="K4380" s="13" t="str">
        <f>IF($C4380="","",SUMIFS(Banque_Transactions!$E:$E,Banque_Transactions!$G:$G,$C4380&amp;"-"&amp;$B4380))</f>
        <v/>
      </c>
      <c r="L4380" s="13" t="str">
        <f>IF($C4380="","",$J4380-$K4380)</f>
        <v/>
      </c>
      <c r="M4380" t="str">
        <f>IF($C4380="","",IF($L4380&lt;=0,"Payé",IF($K4380=0,"Impayé","Partiel")))</f>
        <v/>
      </c>
    </row>
    <row r="4381" spans="1:13" ht="15">
      <c r="A4381" s="17"/>
      <c r="B4381" t="str">
        <f>IF($A4381="","",YEAR($A4381)*100+MONTH($A4381))</f>
        <v/>
      </c>
      <c r="D4381" t="str">
        <f>IF($C4381="","",VLOOKUP($C4381,Baux!$A:$K,2,FALSE))</f>
        <v/>
      </c>
      <c r="E4381" t="str">
        <f>IF($C4381="","",VLOOKUP(VLOOKUP($C4381,Baux!$A:$K,3,FALSE),Locataires!$A:$I,2,FALSE))</f>
        <v/>
      </c>
      <c r="F4381" t="str">
        <f>IF($C4381="","",VLOOKUP($C4381,Baux!$A:$K,8,FALSE))</f>
        <v/>
      </c>
      <c r="G4381" s="12" t="str">
        <f>IF(OR($A4381="",$F4381=""),"",DATE(YEAR($A4381),MONTH($A4381),$F4381))</f>
        <v/>
      </c>
      <c r="H4381" s="13" t="str">
        <f>IF($C4381="","",VLOOKUP($C4381,Baux!$A:$K,6,FALSE))</f>
        <v/>
      </c>
      <c r="I4381" s="13" t="str">
        <f>IF($C4381="","",VLOOKUP($C4381,Baux!$A:$K,7,FALSE))</f>
        <v/>
      </c>
      <c r="J4381" s="13" t="str">
        <f>IF($C4381="","",$H4381+$I4381)</f>
        <v/>
      </c>
      <c r="K4381" s="13" t="str">
        <f>IF($C4381="","",SUMIFS(Banque_Transactions!$E:$E,Banque_Transactions!$G:$G,$C4381&amp;"-"&amp;$B4381))</f>
        <v/>
      </c>
      <c r="L4381" s="13" t="str">
        <f>IF($C4381="","",$J4381-$K4381)</f>
        <v/>
      </c>
      <c r="M4381" t="str">
        <f>IF($C4381="","",IF($L4381&lt;=0,"Payé",IF($K4381=0,"Impayé","Partiel")))</f>
        <v/>
      </c>
    </row>
    <row r="4382" spans="1:13" ht="15">
      <c r="A4382" s="17"/>
      <c r="B4382" t="str">
        <f>IF($A4382="","",YEAR($A4382)*100+MONTH($A4382))</f>
        <v/>
      </c>
      <c r="D4382" t="str">
        <f>IF($C4382="","",VLOOKUP($C4382,Baux!$A:$K,2,FALSE))</f>
        <v/>
      </c>
      <c r="E4382" t="str">
        <f>IF($C4382="","",VLOOKUP(VLOOKUP($C4382,Baux!$A:$K,3,FALSE),Locataires!$A:$I,2,FALSE))</f>
        <v/>
      </c>
      <c r="F4382" t="str">
        <f>IF($C4382="","",VLOOKUP($C4382,Baux!$A:$K,8,FALSE))</f>
        <v/>
      </c>
      <c r="G4382" s="12" t="str">
        <f>IF(OR($A4382="",$F4382=""),"",DATE(YEAR($A4382),MONTH($A4382),$F4382))</f>
        <v/>
      </c>
      <c r="H4382" s="13" t="str">
        <f>IF($C4382="","",VLOOKUP($C4382,Baux!$A:$K,6,FALSE))</f>
        <v/>
      </c>
      <c r="I4382" s="13" t="str">
        <f>IF($C4382="","",VLOOKUP($C4382,Baux!$A:$K,7,FALSE))</f>
        <v/>
      </c>
      <c r="J4382" s="13" t="str">
        <f>IF($C4382="","",$H4382+$I4382)</f>
        <v/>
      </c>
      <c r="K4382" s="13" t="str">
        <f>IF($C4382="","",SUMIFS(Banque_Transactions!$E:$E,Banque_Transactions!$G:$G,$C4382&amp;"-"&amp;$B4382))</f>
        <v/>
      </c>
      <c r="L4382" s="13" t="str">
        <f>IF($C4382="","",$J4382-$K4382)</f>
        <v/>
      </c>
      <c r="M4382" t="str">
        <f>IF($C4382="","",IF($L4382&lt;=0,"Payé",IF($K4382=0,"Impayé","Partiel")))</f>
        <v/>
      </c>
    </row>
    <row r="4383" spans="1:13" ht="15">
      <c r="A4383" s="17"/>
      <c r="B4383" t="str">
        <f>IF($A4383="","",YEAR($A4383)*100+MONTH($A4383))</f>
        <v/>
      </c>
      <c r="D4383" t="str">
        <f>IF($C4383="","",VLOOKUP($C4383,Baux!$A:$K,2,FALSE))</f>
        <v/>
      </c>
      <c r="E4383" t="str">
        <f>IF($C4383="","",VLOOKUP(VLOOKUP($C4383,Baux!$A:$K,3,FALSE),Locataires!$A:$I,2,FALSE))</f>
        <v/>
      </c>
      <c r="F4383" t="str">
        <f>IF($C4383="","",VLOOKUP($C4383,Baux!$A:$K,8,FALSE))</f>
        <v/>
      </c>
      <c r="G4383" s="12" t="str">
        <f>IF(OR($A4383="",$F4383=""),"",DATE(YEAR($A4383),MONTH($A4383),$F4383))</f>
        <v/>
      </c>
      <c r="H4383" s="13" t="str">
        <f>IF($C4383="","",VLOOKUP($C4383,Baux!$A:$K,6,FALSE))</f>
        <v/>
      </c>
      <c r="I4383" s="13" t="str">
        <f>IF($C4383="","",VLOOKUP($C4383,Baux!$A:$K,7,FALSE))</f>
        <v/>
      </c>
      <c r="J4383" s="13" t="str">
        <f>IF($C4383="","",$H4383+$I4383)</f>
        <v/>
      </c>
      <c r="K4383" s="13" t="str">
        <f>IF($C4383="","",SUMIFS(Banque_Transactions!$E:$E,Banque_Transactions!$G:$G,$C4383&amp;"-"&amp;$B4383))</f>
        <v/>
      </c>
      <c r="L4383" s="13" t="str">
        <f>IF($C4383="","",$J4383-$K4383)</f>
        <v/>
      </c>
      <c r="M4383" t="str">
        <f>IF($C4383="","",IF($L4383&lt;=0,"Payé",IF($K4383=0,"Impayé","Partiel")))</f>
        <v/>
      </c>
    </row>
    <row r="4384" spans="1:13" ht="15">
      <c r="A4384" s="17"/>
      <c r="B4384" t="str">
        <f>IF($A4384="","",YEAR($A4384)*100+MONTH($A4384))</f>
        <v/>
      </c>
      <c r="D4384" t="str">
        <f>IF($C4384="","",VLOOKUP($C4384,Baux!$A:$K,2,FALSE))</f>
        <v/>
      </c>
      <c r="E4384" t="str">
        <f>IF($C4384="","",VLOOKUP(VLOOKUP($C4384,Baux!$A:$K,3,FALSE),Locataires!$A:$I,2,FALSE))</f>
        <v/>
      </c>
      <c r="F4384" t="str">
        <f>IF($C4384="","",VLOOKUP($C4384,Baux!$A:$K,8,FALSE))</f>
        <v/>
      </c>
      <c r="G4384" s="12" t="str">
        <f>IF(OR($A4384="",$F4384=""),"",DATE(YEAR($A4384),MONTH($A4384),$F4384))</f>
        <v/>
      </c>
      <c r="H4384" s="13" t="str">
        <f>IF($C4384="","",VLOOKUP($C4384,Baux!$A:$K,6,FALSE))</f>
        <v/>
      </c>
      <c r="I4384" s="13" t="str">
        <f>IF($C4384="","",VLOOKUP($C4384,Baux!$A:$K,7,FALSE))</f>
        <v/>
      </c>
      <c r="J4384" s="13" t="str">
        <f>IF($C4384="","",$H4384+$I4384)</f>
        <v/>
      </c>
      <c r="K4384" s="13" t="str">
        <f>IF($C4384="","",SUMIFS(Banque_Transactions!$E:$E,Banque_Transactions!$G:$G,$C4384&amp;"-"&amp;$B4384))</f>
        <v/>
      </c>
      <c r="L4384" s="13" t="str">
        <f>IF($C4384="","",$J4384-$K4384)</f>
        <v/>
      </c>
      <c r="M4384" t="str">
        <f>IF($C4384="","",IF($L4384&lt;=0,"Payé",IF($K4384=0,"Impayé","Partiel")))</f>
        <v/>
      </c>
    </row>
    <row r="4385" spans="1:13" ht="15">
      <c r="A4385" s="17"/>
      <c r="B4385" t="str">
        <f>IF($A4385="","",YEAR($A4385)*100+MONTH($A4385))</f>
        <v/>
      </c>
      <c r="D4385" t="str">
        <f>IF($C4385="","",VLOOKUP($C4385,Baux!$A:$K,2,FALSE))</f>
        <v/>
      </c>
      <c r="E4385" t="str">
        <f>IF($C4385="","",VLOOKUP(VLOOKUP($C4385,Baux!$A:$K,3,FALSE),Locataires!$A:$I,2,FALSE))</f>
        <v/>
      </c>
      <c r="F4385" t="str">
        <f>IF($C4385="","",VLOOKUP($C4385,Baux!$A:$K,8,FALSE))</f>
        <v/>
      </c>
      <c r="G4385" s="12" t="str">
        <f>IF(OR($A4385="",$F4385=""),"",DATE(YEAR($A4385),MONTH($A4385),$F4385))</f>
        <v/>
      </c>
      <c r="H4385" s="13" t="str">
        <f>IF($C4385="","",VLOOKUP($C4385,Baux!$A:$K,6,FALSE))</f>
        <v/>
      </c>
      <c r="I4385" s="13" t="str">
        <f>IF($C4385="","",VLOOKUP($C4385,Baux!$A:$K,7,FALSE))</f>
        <v/>
      </c>
      <c r="J4385" s="13" t="str">
        <f>IF($C4385="","",$H4385+$I4385)</f>
        <v/>
      </c>
      <c r="K4385" s="13" t="str">
        <f>IF($C4385="","",SUMIFS(Banque_Transactions!$E:$E,Banque_Transactions!$G:$G,$C4385&amp;"-"&amp;$B4385))</f>
        <v/>
      </c>
      <c r="L4385" s="13" t="str">
        <f>IF($C4385="","",$J4385-$K4385)</f>
        <v/>
      </c>
      <c r="M4385" t="str">
        <f>IF($C4385="","",IF($L4385&lt;=0,"Payé",IF($K4385=0,"Impayé","Partiel")))</f>
        <v/>
      </c>
    </row>
    <row r="4386" spans="1:13" ht="15">
      <c r="A4386" s="17"/>
      <c r="B4386" t="str">
        <f>IF($A4386="","",YEAR($A4386)*100+MONTH($A4386))</f>
        <v/>
      </c>
      <c r="D4386" t="str">
        <f>IF($C4386="","",VLOOKUP($C4386,Baux!$A:$K,2,FALSE))</f>
        <v/>
      </c>
      <c r="E4386" t="str">
        <f>IF($C4386="","",VLOOKUP(VLOOKUP($C4386,Baux!$A:$K,3,FALSE),Locataires!$A:$I,2,FALSE))</f>
        <v/>
      </c>
      <c r="F4386" t="str">
        <f>IF($C4386="","",VLOOKUP($C4386,Baux!$A:$K,8,FALSE))</f>
        <v/>
      </c>
      <c r="G4386" s="12" t="str">
        <f>IF(OR($A4386="",$F4386=""),"",DATE(YEAR($A4386),MONTH($A4386),$F4386))</f>
        <v/>
      </c>
      <c r="H4386" s="13" t="str">
        <f>IF($C4386="","",VLOOKUP($C4386,Baux!$A:$K,6,FALSE))</f>
        <v/>
      </c>
      <c r="I4386" s="13" t="str">
        <f>IF($C4386="","",VLOOKUP($C4386,Baux!$A:$K,7,FALSE))</f>
        <v/>
      </c>
      <c r="J4386" s="13" t="str">
        <f>IF($C4386="","",$H4386+$I4386)</f>
        <v/>
      </c>
      <c r="K4386" s="13" t="str">
        <f>IF($C4386="","",SUMIFS(Banque_Transactions!$E:$E,Banque_Transactions!$G:$G,$C4386&amp;"-"&amp;$B4386))</f>
        <v/>
      </c>
      <c r="L4386" s="13" t="str">
        <f>IF($C4386="","",$J4386-$K4386)</f>
        <v/>
      </c>
      <c r="M4386" t="str">
        <f>IF($C4386="","",IF($L4386&lt;=0,"Payé",IF($K4386=0,"Impayé","Partiel")))</f>
        <v/>
      </c>
    </row>
    <row r="4387" spans="1:13" ht="15">
      <c r="A4387" s="17"/>
      <c r="B4387" t="str">
        <f>IF($A4387="","",YEAR($A4387)*100+MONTH($A4387))</f>
        <v/>
      </c>
      <c r="D4387" t="str">
        <f>IF($C4387="","",VLOOKUP($C4387,Baux!$A:$K,2,FALSE))</f>
        <v/>
      </c>
      <c r="E4387" t="str">
        <f>IF($C4387="","",VLOOKUP(VLOOKUP($C4387,Baux!$A:$K,3,FALSE),Locataires!$A:$I,2,FALSE))</f>
        <v/>
      </c>
      <c r="F4387" t="str">
        <f>IF($C4387="","",VLOOKUP($C4387,Baux!$A:$K,8,FALSE))</f>
        <v/>
      </c>
      <c r="G4387" s="12" t="str">
        <f>IF(OR($A4387="",$F4387=""),"",DATE(YEAR($A4387),MONTH($A4387),$F4387))</f>
        <v/>
      </c>
      <c r="H4387" s="13" t="str">
        <f>IF($C4387="","",VLOOKUP($C4387,Baux!$A:$K,6,FALSE))</f>
        <v/>
      </c>
      <c r="I4387" s="13" t="str">
        <f>IF($C4387="","",VLOOKUP($C4387,Baux!$A:$K,7,FALSE))</f>
        <v/>
      </c>
      <c r="J4387" s="13" t="str">
        <f>IF($C4387="","",$H4387+$I4387)</f>
        <v/>
      </c>
      <c r="K4387" s="13" t="str">
        <f>IF($C4387="","",SUMIFS(Banque_Transactions!$E:$E,Banque_Transactions!$G:$G,$C4387&amp;"-"&amp;$B4387))</f>
        <v/>
      </c>
      <c r="L4387" s="13" t="str">
        <f>IF($C4387="","",$J4387-$K4387)</f>
        <v/>
      </c>
      <c r="M4387" t="str">
        <f>IF($C4387="","",IF($L4387&lt;=0,"Payé",IF($K4387=0,"Impayé","Partiel")))</f>
        <v/>
      </c>
    </row>
    <row r="4388" spans="1:13" ht="15">
      <c r="A4388" s="17"/>
      <c r="B4388" t="str">
        <f>IF($A4388="","",YEAR($A4388)*100+MONTH($A4388))</f>
        <v/>
      </c>
      <c r="D4388" t="str">
        <f>IF($C4388="","",VLOOKUP($C4388,Baux!$A:$K,2,FALSE))</f>
        <v/>
      </c>
      <c r="E4388" t="str">
        <f>IF($C4388="","",VLOOKUP(VLOOKUP($C4388,Baux!$A:$K,3,FALSE),Locataires!$A:$I,2,FALSE))</f>
        <v/>
      </c>
      <c r="F4388" t="str">
        <f>IF($C4388="","",VLOOKUP($C4388,Baux!$A:$K,8,FALSE))</f>
        <v/>
      </c>
      <c r="G4388" s="12" t="str">
        <f>IF(OR($A4388="",$F4388=""),"",DATE(YEAR($A4388),MONTH($A4388),$F4388))</f>
        <v/>
      </c>
      <c r="H4388" s="13" t="str">
        <f>IF($C4388="","",VLOOKUP($C4388,Baux!$A:$K,6,FALSE))</f>
        <v/>
      </c>
      <c r="I4388" s="13" t="str">
        <f>IF($C4388="","",VLOOKUP($C4388,Baux!$A:$K,7,FALSE))</f>
        <v/>
      </c>
      <c r="J4388" s="13" t="str">
        <f>IF($C4388="","",$H4388+$I4388)</f>
        <v/>
      </c>
      <c r="K4388" s="13" t="str">
        <f>IF($C4388="","",SUMIFS(Banque_Transactions!$E:$E,Banque_Transactions!$G:$G,$C4388&amp;"-"&amp;$B4388))</f>
        <v/>
      </c>
      <c r="L4388" s="13" t="str">
        <f>IF($C4388="","",$J4388-$K4388)</f>
        <v/>
      </c>
      <c r="M4388" t="str">
        <f>IF($C4388="","",IF($L4388&lt;=0,"Payé",IF($K4388=0,"Impayé","Partiel")))</f>
        <v/>
      </c>
    </row>
    <row r="4389" spans="1:13" ht="15">
      <c r="A4389" s="17"/>
      <c r="B4389" t="str">
        <f>IF($A4389="","",YEAR($A4389)*100+MONTH($A4389))</f>
        <v/>
      </c>
      <c r="D4389" t="str">
        <f>IF($C4389="","",VLOOKUP($C4389,Baux!$A:$K,2,FALSE))</f>
        <v/>
      </c>
      <c r="E4389" t="str">
        <f>IF($C4389="","",VLOOKUP(VLOOKUP($C4389,Baux!$A:$K,3,FALSE),Locataires!$A:$I,2,FALSE))</f>
        <v/>
      </c>
      <c r="F4389" t="str">
        <f>IF($C4389="","",VLOOKUP($C4389,Baux!$A:$K,8,FALSE))</f>
        <v/>
      </c>
      <c r="G4389" s="12" t="str">
        <f>IF(OR($A4389="",$F4389=""),"",DATE(YEAR($A4389),MONTH($A4389),$F4389))</f>
        <v/>
      </c>
      <c r="H4389" s="13" t="str">
        <f>IF($C4389="","",VLOOKUP($C4389,Baux!$A:$K,6,FALSE))</f>
        <v/>
      </c>
      <c r="I4389" s="13" t="str">
        <f>IF($C4389="","",VLOOKUP($C4389,Baux!$A:$K,7,FALSE))</f>
        <v/>
      </c>
      <c r="J4389" s="13" t="str">
        <f>IF($C4389="","",$H4389+$I4389)</f>
        <v/>
      </c>
      <c r="K4389" s="13" t="str">
        <f>IF($C4389="","",SUMIFS(Banque_Transactions!$E:$E,Banque_Transactions!$G:$G,$C4389&amp;"-"&amp;$B4389))</f>
        <v/>
      </c>
      <c r="L4389" s="13" t="str">
        <f>IF($C4389="","",$J4389-$K4389)</f>
        <v/>
      </c>
      <c r="M4389" t="str">
        <f>IF($C4389="","",IF($L4389&lt;=0,"Payé",IF($K4389=0,"Impayé","Partiel")))</f>
        <v/>
      </c>
    </row>
    <row r="4390" spans="1:13" ht="15">
      <c r="A4390" s="17"/>
      <c r="B4390" t="str">
        <f>IF($A4390="","",YEAR($A4390)*100+MONTH($A4390))</f>
        <v/>
      </c>
      <c r="D4390" t="str">
        <f>IF($C4390="","",VLOOKUP($C4390,Baux!$A:$K,2,FALSE))</f>
        <v/>
      </c>
      <c r="E4390" t="str">
        <f>IF($C4390="","",VLOOKUP(VLOOKUP($C4390,Baux!$A:$K,3,FALSE),Locataires!$A:$I,2,FALSE))</f>
        <v/>
      </c>
      <c r="F4390" t="str">
        <f>IF($C4390="","",VLOOKUP($C4390,Baux!$A:$K,8,FALSE))</f>
        <v/>
      </c>
      <c r="G4390" s="12" t="str">
        <f>IF(OR($A4390="",$F4390=""),"",DATE(YEAR($A4390),MONTH($A4390),$F4390))</f>
        <v/>
      </c>
      <c r="H4390" s="13" t="str">
        <f>IF($C4390="","",VLOOKUP($C4390,Baux!$A:$K,6,FALSE))</f>
        <v/>
      </c>
      <c r="I4390" s="13" t="str">
        <f>IF($C4390="","",VLOOKUP($C4390,Baux!$A:$K,7,FALSE))</f>
        <v/>
      </c>
      <c r="J4390" s="13" t="str">
        <f>IF($C4390="","",$H4390+$I4390)</f>
        <v/>
      </c>
      <c r="K4390" s="13" t="str">
        <f>IF($C4390="","",SUMIFS(Banque_Transactions!$E:$E,Banque_Transactions!$G:$G,$C4390&amp;"-"&amp;$B4390))</f>
        <v/>
      </c>
      <c r="L4390" s="13" t="str">
        <f>IF($C4390="","",$J4390-$K4390)</f>
        <v/>
      </c>
      <c r="M4390" t="str">
        <f>IF($C4390="","",IF($L4390&lt;=0,"Payé",IF($K4390=0,"Impayé","Partiel")))</f>
        <v/>
      </c>
    </row>
    <row r="4391" spans="1:13" ht="15">
      <c r="A4391" s="17"/>
      <c r="B4391" t="str">
        <f>IF($A4391="","",YEAR($A4391)*100+MONTH($A4391))</f>
        <v/>
      </c>
      <c r="D4391" t="str">
        <f>IF($C4391="","",VLOOKUP($C4391,Baux!$A:$K,2,FALSE))</f>
        <v/>
      </c>
      <c r="E4391" t="str">
        <f>IF($C4391="","",VLOOKUP(VLOOKUP($C4391,Baux!$A:$K,3,FALSE),Locataires!$A:$I,2,FALSE))</f>
        <v/>
      </c>
      <c r="F4391" t="str">
        <f>IF($C4391="","",VLOOKUP($C4391,Baux!$A:$K,8,FALSE))</f>
        <v/>
      </c>
      <c r="G4391" s="12" t="str">
        <f>IF(OR($A4391="",$F4391=""),"",DATE(YEAR($A4391),MONTH($A4391),$F4391))</f>
        <v/>
      </c>
      <c r="H4391" s="13" t="str">
        <f>IF($C4391="","",VLOOKUP($C4391,Baux!$A:$K,6,FALSE))</f>
        <v/>
      </c>
      <c r="I4391" s="13" t="str">
        <f>IF($C4391="","",VLOOKUP($C4391,Baux!$A:$K,7,FALSE))</f>
        <v/>
      </c>
      <c r="J4391" s="13" t="str">
        <f>IF($C4391="","",$H4391+$I4391)</f>
        <v/>
      </c>
      <c r="K4391" s="13" t="str">
        <f>IF($C4391="","",SUMIFS(Banque_Transactions!$E:$E,Banque_Transactions!$G:$G,$C4391&amp;"-"&amp;$B4391))</f>
        <v/>
      </c>
      <c r="L4391" s="13" t="str">
        <f>IF($C4391="","",$J4391-$K4391)</f>
        <v/>
      </c>
      <c r="M4391" t="str">
        <f>IF($C4391="","",IF($L4391&lt;=0,"Payé",IF($K4391=0,"Impayé","Partiel")))</f>
        <v/>
      </c>
    </row>
    <row r="4392" spans="1:13" ht="15">
      <c r="A4392" s="17"/>
      <c r="B4392" t="str">
        <f>IF($A4392="","",YEAR($A4392)*100+MONTH($A4392))</f>
        <v/>
      </c>
      <c r="D4392" t="str">
        <f>IF($C4392="","",VLOOKUP($C4392,Baux!$A:$K,2,FALSE))</f>
        <v/>
      </c>
      <c r="E4392" t="str">
        <f>IF($C4392="","",VLOOKUP(VLOOKUP($C4392,Baux!$A:$K,3,FALSE),Locataires!$A:$I,2,FALSE))</f>
        <v/>
      </c>
      <c r="F4392" t="str">
        <f>IF($C4392="","",VLOOKUP($C4392,Baux!$A:$K,8,FALSE))</f>
        <v/>
      </c>
      <c r="G4392" s="12" t="str">
        <f>IF(OR($A4392="",$F4392=""),"",DATE(YEAR($A4392),MONTH($A4392),$F4392))</f>
        <v/>
      </c>
      <c r="H4392" s="13" t="str">
        <f>IF($C4392="","",VLOOKUP($C4392,Baux!$A:$K,6,FALSE))</f>
        <v/>
      </c>
      <c r="I4392" s="13" t="str">
        <f>IF($C4392="","",VLOOKUP($C4392,Baux!$A:$K,7,FALSE))</f>
        <v/>
      </c>
      <c r="J4392" s="13" t="str">
        <f>IF($C4392="","",$H4392+$I4392)</f>
        <v/>
      </c>
      <c r="K4392" s="13" t="str">
        <f>IF($C4392="","",SUMIFS(Banque_Transactions!$E:$E,Banque_Transactions!$G:$G,$C4392&amp;"-"&amp;$B4392))</f>
        <v/>
      </c>
      <c r="L4392" s="13" t="str">
        <f>IF($C4392="","",$J4392-$K4392)</f>
        <v/>
      </c>
      <c r="M4392" t="str">
        <f>IF($C4392="","",IF($L4392&lt;=0,"Payé",IF($K4392=0,"Impayé","Partiel")))</f>
        <v/>
      </c>
    </row>
    <row r="4393" spans="1:13" ht="15">
      <c r="A4393" s="17"/>
      <c r="B4393" t="str">
        <f>IF($A4393="","",YEAR($A4393)*100+MONTH($A4393))</f>
        <v/>
      </c>
      <c r="D4393" t="str">
        <f>IF($C4393="","",VLOOKUP($C4393,Baux!$A:$K,2,FALSE))</f>
        <v/>
      </c>
      <c r="E4393" t="str">
        <f>IF($C4393="","",VLOOKUP(VLOOKUP($C4393,Baux!$A:$K,3,FALSE),Locataires!$A:$I,2,FALSE))</f>
        <v/>
      </c>
      <c r="F4393" t="str">
        <f>IF($C4393="","",VLOOKUP($C4393,Baux!$A:$K,8,FALSE))</f>
        <v/>
      </c>
      <c r="G4393" s="12" t="str">
        <f>IF(OR($A4393="",$F4393=""),"",DATE(YEAR($A4393),MONTH($A4393),$F4393))</f>
        <v/>
      </c>
      <c r="H4393" s="13" t="str">
        <f>IF($C4393="","",VLOOKUP($C4393,Baux!$A:$K,6,FALSE))</f>
        <v/>
      </c>
      <c r="I4393" s="13" t="str">
        <f>IF($C4393="","",VLOOKUP($C4393,Baux!$A:$K,7,FALSE))</f>
        <v/>
      </c>
      <c r="J4393" s="13" t="str">
        <f>IF($C4393="","",$H4393+$I4393)</f>
        <v/>
      </c>
      <c r="K4393" s="13" t="str">
        <f>IF($C4393="","",SUMIFS(Banque_Transactions!$E:$E,Banque_Transactions!$G:$G,$C4393&amp;"-"&amp;$B4393))</f>
        <v/>
      </c>
      <c r="L4393" s="13" t="str">
        <f>IF($C4393="","",$J4393-$K4393)</f>
        <v/>
      </c>
      <c r="M4393" t="str">
        <f>IF($C4393="","",IF($L4393&lt;=0,"Payé",IF($K4393=0,"Impayé","Partiel")))</f>
        <v/>
      </c>
    </row>
    <row r="4394" spans="1:13" ht="15">
      <c r="A4394" s="17"/>
      <c r="B4394" t="str">
        <f>IF($A4394="","",YEAR($A4394)*100+MONTH($A4394))</f>
        <v/>
      </c>
      <c r="D4394" t="str">
        <f>IF($C4394="","",VLOOKUP($C4394,Baux!$A:$K,2,FALSE))</f>
        <v/>
      </c>
      <c r="E4394" t="str">
        <f>IF($C4394="","",VLOOKUP(VLOOKUP($C4394,Baux!$A:$K,3,FALSE),Locataires!$A:$I,2,FALSE))</f>
        <v/>
      </c>
      <c r="F4394" t="str">
        <f>IF($C4394="","",VLOOKUP($C4394,Baux!$A:$K,8,FALSE))</f>
        <v/>
      </c>
      <c r="G4394" s="12" t="str">
        <f>IF(OR($A4394="",$F4394=""),"",DATE(YEAR($A4394),MONTH($A4394),$F4394))</f>
        <v/>
      </c>
      <c r="H4394" s="13" t="str">
        <f>IF($C4394="","",VLOOKUP($C4394,Baux!$A:$K,6,FALSE))</f>
        <v/>
      </c>
      <c r="I4394" s="13" t="str">
        <f>IF($C4394="","",VLOOKUP($C4394,Baux!$A:$K,7,FALSE))</f>
        <v/>
      </c>
      <c r="J4394" s="13" t="str">
        <f>IF($C4394="","",$H4394+$I4394)</f>
        <v/>
      </c>
      <c r="K4394" s="13" t="str">
        <f>IF($C4394="","",SUMIFS(Banque_Transactions!$E:$E,Banque_Transactions!$G:$G,$C4394&amp;"-"&amp;$B4394))</f>
        <v/>
      </c>
      <c r="L4394" s="13" t="str">
        <f>IF($C4394="","",$J4394-$K4394)</f>
        <v/>
      </c>
      <c r="M4394" t="str">
        <f>IF($C4394="","",IF($L4394&lt;=0,"Payé",IF($K4394=0,"Impayé","Partiel")))</f>
        <v/>
      </c>
    </row>
    <row r="4395" spans="1:13" ht="15">
      <c r="A4395" s="17"/>
      <c r="B4395" t="str">
        <f>IF($A4395="","",YEAR($A4395)*100+MONTH($A4395))</f>
        <v/>
      </c>
      <c r="D4395" t="str">
        <f>IF($C4395="","",VLOOKUP($C4395,Baux!$A:$K,2,FALSE))</f>
        <v/>
      </c>
      <c r="E4395" t="str">
        <f>IF($C4395="","",VLOOKUP(VLOOKUP($C4395,Baux!$A:$K,3,FALSE),Locataires!$A:$I,2,FALSE))</f>
        <v/>
      </c>
      <c r="F4395" t="str">
        <f>IF($C4395="","",VLOOKUP($C4395,Baux!$A:$K,8,FALSE))</f>
        <v/>
      </c>
      <c r="G4395" s="12" t="str">
        <f>IF(OR($A4395="",$F4395=""),"",DATE(YEAR($A4395),MONTH($A4395),$F4395))</f>
        <v/>
      </c>
      <c r="H4395" s="13" t="str">
        <f>IF($C4395="","",VLOOKUP($C4395,Baux!$A:$K,6,FALSE))</f>
        <v/>
      </c>
      <c r="I4395" s="13" t="str">
        <f>IF($C4395="","",VLOOKUP($C4395,Baux!$A:$K,7,FALSE))</f>
        <v/>
      </c>
      <c r="J4395" s="13" t="str">
        <f>IF($C4395="","",$H4395+$I4395)</f>
        <v/>
      </c>
      <c r="K4395" s="13" t="str">
        <f>IF($C4395="","",SUMIFS(Banque_Transactions!$E:$E,Banque_Transactions!$G:$G,$C4395&amp;"-"&amp;$B4395))</f>
        <v/>
      </c>
      <c r="L4395" s="13" t="str">
        <f>IF($C4395="","",$J4395-$K4395)</f>
        <v/>
      </c>
      <c r="M4395" t="str">
        <f>IF($C4395="","",IF($L4395&lt;=0,"Payé",IF($K4395=0,"Impayé","Partiel")))</f>
        <v/>
      </c>
    </row>
    <row r="4396" spans="1:13" ht="15">
      <c r="A4396" s="17"/>
      <c r="B4396" t="str">
        <f>IF($A4396="","",YEAR($A4396)*100+MONTH($A4396))</f>
        <v/>
      </c>
      <c r="D4396" t="str">
        <f>IF($C4396="","",VLOOKUP($C4396,Baux!$A:$K,2,FALSE))</f>
        <v/>
      </c>
      <c r="E4396" t="str">
        <f>IF($C4396="","",VLOOKUP(VLOOKUP($C4396,Baux!$A:$K,3,FALSE),Locataires!$A:$I,2,FALSE))</f>
        <v/>
      </c>
      <c r="F4396" t="str">
        <f>IF($C4396="","",VLOOKUP($C4396,Baux!$A:$K,8,FALSE))</f>
        <v/>
      </c>
      <c r="G4396" s="12" t="str">
        <f>IF(OR($A4396="",$F4396=""),"",DATE(YEAR($A4396),MONTH($A4396),$F4396))</f>
        <v/>
      </c>
      <c r="H4396" s="13" t="str">
        <f>IF($C4396="","",VLOOKUP($C4396,Baux!$A:$K,6,FALSE))</f>
        <v/>
      </c>
      <c r="I4396" s="13" t="str">
        <f>IF($C4396="","",VLOOKUP($C4396,Baux!$A:$K,7,FALSE))</f>
        <v/>
      </c>
      <c r="J4396" s="13" t="str">
        <f>IF($C4396="","",$H4396+$I4396)</f>
        <v/>
      </c>
      <c r="K4396" s="13" t="str">
        <f>IF($C4396="","",SUMIFS(Banque_Transactions!$E:$E,Banque_Transactions!$G:$G,$C4396&amp;"-"&amp;$B4396))</f>
        <v/>
      </c>
      <c r="L4396" s="13" t="str">
        <f>IF($C4396="","",$J4396-$K4396)</f>
        <v/>
      </c>
      <c r="M4396" t="str">
        <f>IF($C4396="","",IF($L4396&lt;=0,"Payé",IF($K4396=0,"Impayé","Partiel")))</f>
        <v/>
      </c>
    </row>
    <row r="4397" spans="1:13" ht="15">
      <c r="A4397" s="17"/>
      <c r="B4397" t="str">
        <f>IF($A4397="","",YEAR($A4397)*100+MONTH($A4397))</f>
        <v/>
      </c>
      <c r="D4397" t="str">
        <f>IF($C4397="","",VLOOKUP($C4397,Baux!$A:$K,2,FALSE))</f>
        <v/>
      </c>
      <c r="E4397" t="str">
        <f>IF($C4397="","",VLOOKUP(VLOOKUP($C4397,Baux!$A:$K,3,FALSE),Locataires!$A:$I,2,FALSE))</f>
        <v/>
      </c>
      <c r="F4397" t="str">
        <f>IF($C4397="","",VLOOKUP($C4397,Baux!$A:$K,8,FALSE))</f>
        <v/>
      </c>
      <c r="G4397" s="12" t="str">
        <f>IF(OR($A4397="",$F4397=""),"",DATE(YEAR($A4397),MONTH($A4397),$F4397))</f>
        <v/>
      </c>
      <c r="H4397" s="13" t="str">
        <f>IF($C4397="","",VLOOKUP($C4397,Baux!$A:$K,6,FALSE))</f>
        <v/>
      </c>
      <c r="I4397" s="13" t="str">
        <f>IF($C4397="","",VLOOKUP($C4397,Baux!$A:$K,7,FALSE))</f>
        <v/>
      </c>
      <c r="J4397" s="13" t="str">
        <f>IF($C4397="","",$H4397+$I4397)</f>
        <v/>
      </c>
      <c r="K4397" s="13" t="str">
        <f>IF($C4397="","",SUMIFS(Banque_Transactions!$E:$E,Banque_Transactions!$G:$G,$C4397&amp;"-"&amp;$B4397))</f>
        <v/>
      </c>
      <c r="L4397" s="13" t="str">
        <f>IF($C4397="","",$J4397-$K4397)</f>
        <v/>
      </c>
      <c r="M4397" t="str">
        <f>IF($C4397="","",IF($L4397&lt;=0,"Payé",IF($K4397=0,"Impayé","Partiel")))</f>
        <v/>
      </c>
    </row>
    <row r="4398" spans="1:13" ht="15">
      <c r="A4398" s="17"/>
      <c r="B4398" t="str">
        <f>IF($A4398="","",YEAR($A4398)*100+MONTH($A4398))</f>
        <v/>
      </c>
      <c r="D4398" t="str">
        <f>IF($C4398="","",VLOOKUP($C4398,Baux!$A:$K,2,FALSE))</f>
        <v/>
      </c>
      <c r="E4398" t="str">
        <f>IF($C4398="","",VLOOKUP(VLOOKUP($C4398,Baux!$A:$K,3,FALSE),Locataires!$A:$I,2,FALSE))</f>
        <v/>
      </c>
      <c r="F4398" t="str">
        <f>IF($C4398="","",VLOOKUP($C4398,Baux!$A:$K,8,FALSE))</f>
        <v/>
      </c>
      <c r="G4398" s="12" t="str">
        <f>IF(OR($A4398="",$F4398=""),"",DATE(YEAR($A4398),MONTH($A4398),$F4398))</f>
        <v/>
      </c>
      <c r="H4398" s="13" t="str">
        <f>IF($C4398="","",VLOOKUP($C4398,Baux!$A:$K,6,FALSE))</f>
        <v/>
      </c>
      <c r="I4398" s="13" t="str">
        <f>IF($C4398="","",VLOOKUP($C4398,Baux!$A:$K,7,FALSE))</f>
        <v/>
      </c>
      <c r="J4398" s="13" t="str">
        <f>IF($C4398="","",$H4398+$I4398)</f>
        <v/>
      </c>
      <c r="K4398" s="13" t="str">
        <f>IF($C4398="","",SUMIFS(Banque_Transactions!$E:$E,Banque_Transactions!$G:$G,$C4398&amp;"-"&amp;$B4398))</f>
        <v/>
      </c>
      <c r="L4398" s="13" t="str">
        <f>IF($C4398="","",$J4398-$K4398)</f>
        <v/>
      </c>
      <c r="M4398" t="str">
        <f>IF($C4398="","",IF($L4398&lt;=0,"Payé",IF($K4398=0,"Impayé","Partiel")))</f>
        <v/>
      </c>
    </row>
    <row r="4399" spans="1:13" ht="15">
      <c r="A4399" s="17"/>
      <c r="B4399" t="str">
        <f>IF($A4399="","",YEAR($A4399)*100+MONTH($A4399))</f>
        <v/>
      </c>
      <c r="D4399" t="str">
        <f>IF($C4399="","",VLOOKUP($C4399,Baux!$A:$K,2,FALSE))</f>
        <v/>
      </c>
      <c r="E4399" t="str">
        <f>IF($C4399="","",VLOOKUP(VLOOKUP($C4399,Baux!$A:$K,3,FALSE),Locataires!$A:$I,2,FALSE))</f>
        <v/>
      </c>
      <c r="F4399" t="str">
        <f>IF($C4399="","",VLOOKUP($C4399,Baux!$A:$K,8,FALSE))</f>
        <v/>
      </c>
      <c r="G4399" s="12" t="str">
        <f>IF(OR($A4399="",$F4399=""),"",DATE(YEAR($A4399),MONTH($A4399),$F4399))</f>
        <v/>
      </c>
      <c r="H4399" s="13" t="str">
        <f>IF($C4399="","",VLOOKUP($C4399,Baux!$A:$K,6,FALSE))</f>
        <v/>
      </c>
      <c r="I4399" s="13" t="str">
        <f>IF($C4399="","",VLOOKUP($C4399,Baux!$A:$K,7,FALSE))</f>
        <v/>
      </c>
      <c r="J4399" s="13" t="str">
        <f>IF($C4399="","",$H4399+$I4399)</f>
        <v/>
      </c>
      <c r="K4399" s="13" t="str">
        <f>IF($C4399="","",SUMIFS(Banque_Transactions!$E:$E,Banque_Transactions!$G:$G,$C4399&amp;"-"&amp;$B4399))</f>
        <v/>
      </c>
      <c r="L4399" s="13" t="str">
        <f>IF($C4399="","",$J4399-$K4399)</f>
        <v/>
      </c>
      <c r="M4399" t="str">
        <f>IF($C4399="","",IF($L4399&lt;=0,"Payé",IF($K4399=0,"Impayé","Partiel")))</f>
        <v/>
      </c>
    </row>
    <row r="4400" spans="1:13" ht="15">
      <c r="A4400" s="17"/>
      <c r="B4400" t="str">
        <f>IF($A4400="","",YEAR($A4400)*100+MONTH($A4400))</f>
        <v/>
      </c>
      <c r="D4400" t="str">
        <f>IF($C4400="","",VLOOKUP($C4400,Baux!$A:$K,2,FALSE))</f>
        <v/>
      </c>
      <c r="E4400" t="str">
        <f>IF($C4400="","",VLOOKUP(VLOOKUP($C4400,Baux!$A:$K,3,FALSE),Locataires!$A:$I,2,FALSE))</f>
        <v/>
      </c>
      <c r="F4400" t="str">
        <f>IF($C4400="","",VLOOKUP($C4400,Baux!$A:$K,8,FALSE))</f>
        <v/>
      </c>
      <c r="G4400" s="12" t="str">
        <f>IF(OR($A4400="",$F4400=""),"",DATE(YEAR($A4400),MONTH($A4400),$F4400))</f>
        <v/>
      </c>
      <c r="H4400" s="13" t="str">
        <f>IF($C4400="","",VLOOKUP($C4400,Baux!$A:$K,6,FALSE))</f>
        <v/>
      </c>
      <c r="I4400" s="13" t="str">
        <f>IF($C4400="","",VLOOKUP($C4400,Baux!$A:$K,7,FALSE))</f>
        <v/>
      </c>
      <c r="J4400" s="13" t="str">
        <f>IF($C4400="","",$H4400+$I4400)</f>
        <v/>
      </c>
      <c r="K4400" s="13" t="str">
        <f>IF($C4400="","",SUMIFS(Banque_Transactions!$E:$E,Banque_Transactions!$G:$G,$C4400&amp;"-"&amp;$B4400))</f>
        <v/>
      </c>
      <c r="L4400" s="13" t="str">
        <f>IF($C4400="","",$J4400-$K4400)</f>
        <v/>
      </c>
      <c r="M4400" t="str">
        <f>IF($C4400="","",IF($L4400&lt;=0,"Payé",IF($K4400=0,"Impayé","Partiel")))</f>
        <v/>
      </c>
    </row>
    <row r="4401" spans="1:13" ht="15">
      <c r="A4401" s="17"/>
      <c r="B4401" t="str">
        <f>IF($A4401="","",YEAR($A4401)*100+MONTH($A4401))</f>
        <v/>
      </c>
      <c r="D4401" t="str">
        <f>IF($C4401="","",VLOOKUP($C4401,Baux!$A:$K,2,FALSE))</f>
        <v/>
      </c>
      <c r="E4401" t="str">
        <f>IF($C4401="","",VLOOKUP(VLOOKUP($C4401,Baux!$A:$K,3,FALSE),Locataires!$A:$I,2,FALSE))</f>
        <v/>
      </c>
      <c r="F4401" t="str">
        <f>IF($C4401="","",VLOOKUP($C4401,Baux!$A:$K,8,FALSE))</f>
        <v/>
      </c>
      <c r="G4401" s="12" t="str">
        <f>IF(OR($A4401="",$F4401=""),"",DATE(YEAR($A4401),MONTH($A4401),$F4401))</f>
        <v/>
      </c>
      <c r="H4401" s="13" t="str">
        <f>IF($C4401="","",VLOOKUP($C4401,Baux!$A:$K,6,FALSE))</f>
        <v/>
      </c>
      <c r="I4401" s="13" t="str">
        <f>IF($C4401="","",VLOOKUP($C4401,Baux!$A:$K,7,FALSE))</f>
        <v/>
      </c>
      <c r="J4401" s="13" t="str">
        <f>IF($C4401="","",$H4401+$I4401)</f>
        <v/>
      </c>
      <c r="K4401" s="13" t="str">
        <f>IF($C4401="","",SUMIFS(Banque_Transactions!$E:$E,Banque_Transactions!$G:$G,$C4401&amp;"-"&amp;$B4401))</f>
        <v/>
      </c>
      <c r="L4401" s="13" t="str">
        <f>IF($C4401="","",$J4401-$K4401)</f>
        <v/>
      </c>
      <c r="M4401" t="str">
        <f>IF($C4401="","",IF($L4401&lt;=0,"Payé",IF($K4401=0,"Impayé","Partiel")))</f>
        <v/>
      </c>
    </row>
    <row r="4402" spans="1:13" ht="15">
      <c r="A4402" s="17"/>
      <c r="B4402" t="str">
        <f>IF($A4402="","",YEAR($A4402)*100+MONTH($A4402))</f>
        <v/>
      </c>
      <c r="D4402" t="str">
        <f>IF($C4402="","",VLOOKUP($C4402,Baux!$A:$K,2,FALSE))</f>
        <v/>
      </c>
      <c r="E4402" t="str">
        <f>IF($C4402="","",VLOOKUP(VLOOKUP($C4402,Baux!$A:$K,3,FALSE),Locataires!$A:$I,2,FALSE))</f>
        <v/>
      </c>
      <c r="F4402" t="str">
        <f>IF($C4402="","",VLOOKUP($C4402,Baux!$A:$K,8,FALSE))</f>
        <v/>
      </c>
      <c r="G4402" s="12" t="str">
        <f>IF(OR($A4402="",$F4402=""),"",DATE(YEAR($A4402),MONTH($A4402),$F4402))</f>
        <v/>
      </c>
      <c r="H4402" s="13" t="str">
        <f>IF($C4402="","",VLOOKUP($C4402,Baux!$A:$K,6,FALSE))</f>
        <v/>
      </c>
      <c r="I4402" s="13" t="str">
        <f>IF($C4402="","",VLOOKUP($C4402,Baux!$A:$K,7,FALSE))</f>
        <v/>
      </c>
      <c r="J4402" s="13" t="str">
        <f>IF($C4402="","",$H4402+$I4402)</f>
        <v/>
      </c>
      <c r="K4402" s="13" t="str">
        <f>IF($C4402="","",SUMIFS(Banque_Transactions!$E:$E,Banque_Transactions!$G:$G,$C4402&amp;"-"&amp;$B4402))</f>
        <v/>
      </c>
      <c r="L4402" s="13" t="str">
        <f>IF($C4402="","",$J4402-$K4402)</f>
        <v/>
      </c>
      <c r="M4402" t="str">
        <f>IF($C4402="","",IF($L4402&lt;=0,"Payé",IF($K4402=0,"Impayé","Partiel")))</f>
        <v/>
      </c>
    </row>
    <row r="4403" spans="1:13" ht="15">
      <c r="A4403" s="17"/>
      <c r="B4403" t="str">
        <f>IF($A4403="","",YEAR($A4403)*100+MONTH($A4403))</f>
        <v/>
      </c>
      <c r="D4403" t="str">
        <f>IF($C4403="","",VLOOKUP($C4403,Baux!$A:$K,2,FALSE))</f>
        <v/>
      </c>
      <c r="E4403" t="str">
        <f>IF($C4403="","",VLOOKUP(VLOOKUP($C4403,Baux!$A:$K,3,FALSE),Locataires!$A:$I,2,FALSE))</f>
        <v/>
      </c>
      <c r="F4403" t="str">
        <f>IF($C4403="","",VLOOKUP($C4403,Baux!$A:$K,8,FALSE))</f>
        <v/>
      </c>
      <c r="G4403" s="12" t="str">
        <f>IF(OR($A4403="",$F4403=""),"",DATE(YEAR($A4403),MONTH($A4403),$F4403))</f>
        <v/>
      </c>
      <c r="H4403" s="13" t="str">
        <f>IF($C4403="","",VLOOKUP($C4403,Baux!$A:$K,6,FALSE))</f>
        <v/>
      </c>
      <c r="I4403" s="13" t="str">
        <f>IF($C4403="","",VLOOKUP($C4403,Baux!$A:$K,7,FALSE))</f>
        <v/>
      </c>
      <c r="J4403" s="13" t="str">
        <f>IF($C4403="","",$H4403+$I4403)</f>
        <v/>
      </c>
      <c r="K4403" s="13" t="str">
        <f>IF($C4403="","",SUMIFS(Banque_Transactions!$E:$E,Banque_Transactions!$G:$G,$C4403&amp;"-"&amp;$B4403))</f>
        <v/>
      </c>
      <c r="L4403" s="13" t="str">
        <f>IF($C4403="","",$J4403-$K4403)</f>
        <v/>
      </c>
      <c r="M4403" t="str">
        <f>IF($C4403="","",IF($L4403&lt;=0,"Payé",IF($K4403=0,"Impayé","Partiel")))</f>
        <v/>
      </c>
    </row>
    <row r="4404" spans="1:13" ht="15">
      <c r="A4404" s="17"/>
      <c r="B4404" t="str">
        <f>IF($A4404="","",YEAR($A4404)*100+MONTH($A4404))</f>
        <v/>
      </c>
      <c r="D4404" t="str">
        <f>IF($C4404="","",VLOOKUP($C4404,Baux!$A:$K,2,FALSE))</f>
        <v/>
      </c>
      <c r="E4404" t="str">
        <f>IF($C4404="","",VLOOKUP(VLOOKUP($C4404,Baux!$A:$K,3,FALSE),Locataires!$A:$I,2,FALSE))</f>
        <v/>
      </c>
      <c r="F4404" t="str">
        <f>IF($C4404="","",VLOOKUP($C4404,Baux!$A:$K,8,FALSE))</f>
        <v/>
      </c>
      <c r="G4404" s="12" t="str">
        <f>IF(OR($A4404="",$F4404=""),"",DATE(YEAR($A4404),MONTH($A4404),$F4404))</f>
        <v/>
      </c>
      <c r="H4404" s="13" t="str">
        <f>IF($C4404="","",VLOOKUP($C4404,Baux!$A:$K,6,FALSE))</f>
        <v/>
      </c>
      <c r="I4404" s="13" t="str">
        <f>IF($C4404="","",VLOOKUP($C4404,Baux!$A:$K,7,FALSE))</f>
        <v/>
      </c>
      <c r="J4404" s="13" t="str">
        <f>IF($C4404="","",$H4404+$I4404)</f>
        <v/>
      </c>
      <c r="K4404" s="13" t="str">
        <f>IF($C4404="","",SUMIFS(Banque_Transactions!$E:$E,Banque_Transactions!$G:$G,$C4404&amp;"-"&amp;$B4404))</f>
        <v/>
      </c>
      <c r="L4404" s="13" t="str">
        <f>IF($C4404="","",$J4404-$K4404)</f>
        <v/>
      </c>
      <c r="M4404" t="str">
        <f>IF($C4404="","",IF($L4404&lt;=0,"Payé",IF($K4404=0,"Impayé","Partiel")))</f>
        <v/>
      </c>
    </row>
    <row r="4405" spans="1:13" ht="15">
      <c r="A4405" s="17"/>
      <c r="B4405" t="str">
        <f>IF($A4405="","",YEAR($A4405)*100+MONTH($A4405))</f>
        <v/>
      </c>
      <c r="D4405" t="str">
        <f>IF($C4405="","",VLOOKUP($C4405,Baux!$A:$K,2,FALSE))</f>
        <v/>
      </c>
      <c r="E4405" t="str">
        <f>IF($C4405="","",VLOOKUP(VLOOKUP($C4405,Baux!$A:$K,3,FALSE),Locataires!$A:$I,2,FALSE))</f>
        <v/>
      </c>
      <c r="F4405" t="str">
        <f>IF($C4405="","",VLOOKUP($C4405,Baux!$A:$K,8,FALSE))</f>
        <v/>
      </c>
      <c r="G4405" s="12" t="str">
        <f>IF(OR($A4405="",$F4405=""),"",DATE(YEAR($A4405),MONTH($A4405),$F4405))</f>
        <v/>
      </c>
      <c r="H4405" s="13" t="str">
        <f>IF($C4405="","",VLOOKUP($C4405,Baux!$A:$K,6,FALSE))</f>
        <v/>
      </c>
      <c r="I4405" s="13" t="str">
        <f>IF($C4405="","",VLOOKUP($C4405,Baux!$A:$K,7,FALSE))</f>
        <v/>
      </c>
      <c r="J4405" s="13" t="str">
        <f>IF($C4405="","",$H4405+$I4405)</f>
        <v/>
      </c>
      <c r="K4405" s="13" t="str">
        <f>IF($C4405="","",SUMIFS(Banque_Transactions!$E:$E,Banque_Transactions!$G:$G,$C4405&amp;"-"&amp;$B4405))</f>
        <v/>
      </c>
      <c r="L4405" s="13" t="str">
        <f>IF($C4405="","",$J4405-$K4405)</f>
        <v/>
      </c>
      <c r="M4405" t="str">
        <f>IF($C4405="","",IF($L4405&lt;=0,"Payé",IF($K4405=0,"Impayé","Partiel")))</f>
        <v/>
      </c>
    </row>
    <row r="4406" spans="1:13" ht="15">
      <c r="A4406" s="17"/>
      <c r="B4406" t="str">
        <f>IF($A4406="","",YEAR($A4406)*100+MONTH($A4406))</f>
        <v/>
      </c>
      <c r="D4406" t="str">
        <f>IF($C4406="","",VLOOKUP($C4406,Baux!$A:$K,2,FALSE))</f>
        <v/>
      </c>
      <c r="E4406" t="str">
        <f>IF($C4406="","",VLOOKUP(VLOOKUP($C4406,Baux!$A:$K,3,FALSE),Locataires!$A:$I,2,FALSE))</f>
        <v/>
      </c>
      <c r="F4406" t="str">
        <f>IF($C4406="","",VLOOKUP($C4406,Baux!$A:$K,8,FALSE))</f>
        <v/>
      </c>
      <c r="G4406" s="12" t="str">
        <f>IF(OR($A4406="",$F4406=""),"",DATE(YEAR($A4406),MONTH($A4406),$F4406))</f>
        <v/>
      </c>
      <c r="H4406" s="13" t="str">
        <f>IF($C4406="","",VLOOKUP($C4406,Baux!$A:$K,6,FALSE))</f>
        <v/>
      </c>
      <c r="I4406" s="13" t="str">
        <f>IF($C4406="","",VLOOKUP($C4406,Baux!$A:$K,7,FALSE))</f>
        <v/>
      </c>
      <c r="J4406" s="13" t="str">
        <f>IF($C4406="","",$H4406+$I4406)</f>
        <v/>
      </c>
      <c r="K4406" s="13" t="str">
        <f>IF($C4406="","",SUMIFS(Banque_Transactions!$E:$E,Banque_Transactions!$G:$G,$C4406&amp;"-"&amp;$B4406))</f>
        <v/>
      </c>
      <c r="L4406" s="13" t="str">
        <f>IF($C4406="","",$J4406-$K4406)</f>
        <v/>
      </c>
      <c r="M4406" t="str">
        <f>IF($C4406="","",IF($L4406&lt;=0,"Payé",IF($K4406=0,"Impayé","Partiel")))</f>
        <v/>
      </c>
    </row>
    <row r="4407" spans="1:13" ht="15">
      <c r="A4407" s="17"/>
      <c r="B4407" t="str">
        <f>IF($A4407="","",YEAR($A4407)*100+MONTH($A4407))</f>
        <v/>
      </c>
      <c r="D4407" t="str">
        <f>IF($C4407="","",VLOOKUP($C4407,Baux!$A:$K,2,FALSE))</f>
        <v/>
      </c>
      <c r="E4407" t="str">
        <f>IF($C4407="","",VLOOKUP(VLOOKUP($C4407,Baux!$A:$K,3,FALSE),Locataires!$A:$I,2,FALSE))</f>
        <v/>
      </c>
      <c r="F4407" t="str">
        <f>IF($C4407="","",VLOOKUP($C4407,Baux!$A:$K,8,FALSE))</f>
        <v/>
      </c>
      <c r="G4407" s="12" t="str">
        <f>IF(OR($A4407="",$F4407=""),"",DATE(YEAR($A4407),MONTH($A4407),$F4407))</f>
        <v/>
      </c>
      <c r="H4407" s="13" t="str">
        <f>IF($C4407="","",VLOOKUP($C4407,Baux!$A:$K,6,FALSE))</f>
        <v/>
      </c>
      <c r="I4407" s="13" t="str">
        <f>IF($C4407="","",VLOOKUP($C4407,Baux!$A:$K,7,FALSE))</f>
        <v/>
      </c>
      <c r="J4407" s="13" t="str">
        <f>IF($C4407="","",$H4407+$I4407)</f>
        <v/>
      </c>
      <c r="K4407" s="13" t="str">
        <f>IF($C4407="","",SUMIFS(Banque_Transactions!$E:$E,Banque_Transactions!$G:$G,$C4407&amp;"-"&amp;$B4407))</f>
        <v/>
      </c>
      <c r="L4407" s="13" t="str">
        <f>IF($C4407="","",$J4407-$K4407)</f>
        <v/>
      </c>
      <c r="M4407" t="str">
        <f>IF($C4407="","",IF($L4407&lt;=0,"Payé",IF($K4407=0,"Impayé","Partiel")))</f>
        <v/>
      </c>
    </row>
    <row r="4408" spans="1:13" ht="15">
      <c r="A4408" s="17"/>
      <c r="B4408" t="str">
        <f>IF($A4408="","",YEAR($A4408)*100+MONTH($A4408))</f>
        <v/>
      </c>
      <c r="D4408" t="str">
        <f>IF($C4408="","",VLOOKUP($C4408,Baux!$A:$K,2,FALSE))</f>
        <v/>
      </c>
      <c r="E4408" t="str">
        <f>IF($C4408="","",VLOOKUP(VLOOKUP($C4408,Baux!$A:$K,3,FALSE),Locataires!$A:$I,2,FALSE))</f>
        <v/>
      </c>
      <c r="F4408" t="str">
        <f>IF($C4408="","",VLOOKUP($C4408,Baux!$A:$K,8,FALSE))</f>
        <v/>
      </c>
      <c r="G4408" s="12" t="str">
        <f>IF(OR($A4408="",$F4408=""),"",DATE(YEAR($A4408),MONTH($A4408),$F4408))</f>
        <v/>
      </c>
      <c r="H4408" s="13" t="str">
        <f>IF($C4408="","",VLOOKUP($C4408,Baux!$A:$K,6,FALSE))</f>
        <v/>
      </c>
      <c r="I4408" s="13" t="str">
        <f>IF($C4408="","",VLOOKUP($C4408,Baux!$A:$K,7,FALSE))</f>
        <v/>
      </c>
      <c r="J4408" s="13" t="str">
        <f>IF($C4408="","",$H4408+$I4408)</f>
        <v/>
      </c>
      <c r="K4408" s="13" t="str">
        <f>IF($C4408="","",SUMIFS(Banque_Transactions!$E:$E,Banque_Transactions!$G:$G,$C4408&amp;"-"&amp;$B4408))</f>
        <v/>
      </c>
      <c r="L4408" s="13" t="str">
        <f>IF($C4408="","",$J4408-$K4408)</f>
        <v/>
      </c>
      <c r="M4408" t="str">
        <f>IF($C4408="","",IF($L4408&lt;=0,"Payé",IF($K4408=0,"Impayé","Partiel")))</f>
        <v/>
      </c>
    </row>
    <row r="4409" spans="1:13" ht="15">
      <c r="A4409" s="17"/>
      <c r="B4409" t="str">
        <f>IF($A4409="","",YEAR($A4409)*100+MONTH($A4409))</f>
        <v/>
      </c>
      <c r="D4409" t="str">
        <f>IF($C4409="","",VLOOKUP($C4409,Baux!$A:$K,2,FALSE))</f>
        <v/>
      </c>
      <c r="E4409" t="str">
        <f>IF($C4409="","",VLOOKUP(VLOOKUP($C4409,Baux!$A:$K,3,FALSE),Locataires!$A:$I,2,FALSE))</f>
        <v/>
      </c>
      <c r="F4409" t="str">
        <f>IF($C4409="","",VLOOKUP($C4409,Baux!$A:$K,8,FALSE))</f>
        <v/>
      </c>
      <c r="G4409" s="12" t="str">
        <f>IF(OR($A4409="",$F4409=""),"",DATE(YEAR($A4409),MONTH($A4409),$F4409))</f>
        <v/>
      </c>
      <c r="H4409" s="13" t="str">
        <f>IF($C4409="","",VLOOKUP($C4409,Baux!$A:$K,6,FALSE))</f>
        <v/>
      </c>
      <c r="I4409" s="13" t="str">
        <f>IF($C4409="","",VLOOKUP($C4409,Baux!$A:$K,7,FALSE))</f>
        <v/>
      </c>
      <c r="J4409" s="13" t="str">
        <f>IF($C4409="","",$H4409+$I4409)</f>
        <v/>
      </c>
      <c r="K4409" s="13" t="str">
        <f>IF($C4409="","",SUMIFS(Banque_Transactions!$E:$E,Banque_Transactions!$G:$G,$C4409&amp;"-"&amp;$B4409))</f>
        <v/>
      </c>
      <c r="L4409" s="13" t="str">
        <f>IF($C4409="","",$J4409-$K4409)</f>
        <v/>
      </c>
      <c r="M4409" t="str">
        <f>IF($C4409="","",IF($L4409&lt;=0,"Payé",IF($K4409=0,"Impayé","Partiel")))</f>
        <v/>
      </c>
    </row>
    <row r="4410" spans="1:13" ht="15">
      <c r="A4410" s="17"/>
      <c r="B4410" t="str">
        <f>IF($A4410="","",YEAR($A4410)*100+MONTH($A4410))</f>
        <v/>
      </c>
      <c r="D4410" t="str">
        <f>IF($C4410="","",VLOOKUP($C4410,Baux!$A:$K,2,FALSE))</f>
        <v/>
      </c>
      <c r="E4410" t="str">
        <f>IF($C4410="","",VLOOKUP(VLOOKUP($C4410,Baux!$A:$K,3,FALSE),Locataires!$A:$I,2,FALSE))</f>
        <v/>
      </c>
      <c r="F4410" t="str">
        <f>IF($C4410="","",VLOOKUP($C4410,Baux!$A:$K,8,FALSE))</f>
        <v/>
      </c>
      <c r="G4410" s="12" t="str">
        <f>IF(OR($A4410="",$F4410=""),"",DATE(YEAR($A4410),MONTH($A4410),$F4410))</f>
        <v/>
      </c>
      <c r="H4410" s="13" t="str">
        <f>IF($C4410="","",VLOOKUP($C4410,Baux!$A:$K,6,FALSE))</f>
        <v/>
      </c>
      <c r="I4410" s="13" t="str">
        <f>IF($C4410="","",VLOOKUP($C4410,Baux!$A:$K,7,FALSE))</f>
        <v/>
      </c>
      <c r="J4410" s="13" t="str">
        <f>IF($C4410="","",$H4410+$I4410)</f>
        <v/>
      </c>
      <c r="K4410" s="13" t="str">
        <f>IF($C4410="","",SUMIFS(Banque_Transactions!$E:$E,Banque_Transactions!$G:$G,$C4410&amp;"-"&amp;$B4410))</f>
        <v/>
      </c>
      <c r="L4410" s="13" t="str">
        <f>IF($C4410="","",$J4410-$K4410)</f>
        <v/>
      </c>
      <c r="M4410" t="str">
        <f>IF($C4410="","",IF($L4410&lt;=0,"Payé",IF($K4410=0,"Impayé","Partiel")))</f>
        <v/>
      </c>
    </row>
    <row r="4411" spans="1:13" ht="15">
      <c r="A4411" s="17"/>
      <c r="B4411" t="str">
        <f>IF($A4411="","",YEAR($A4411)*100+MONTH($A4411))</f>
        <v/>
      </c>
      <c r="D4411" t="str">
        <f>IF($C4411="","",VLOOKUP($C4411,Baux!$A:$K,2,FALSE))</f>
        <v/>
      </c>
      <c r="E4411" t="str">
        <f>IF($C4411="","",VLOOKUP(VLOOKUP($C4411,Baux!$A:$K,3,FALSE),Locataires!$A:$I,2,FALSE))</f>
        <v/>
      </c>
      <c r="F4411" t="str">
        <f>IF($C4411="","",VLOOKUP($C4411,Baux!$A:$K,8,FALSE))</f>
        <v/>
      </c>
      <c r="G4411" s="12" t="str">
        <f>IF(OR($A4411="",$F4411=""),"",DATE(YEAR($A4411),MONTH($A4411),$F4411))</f>
        <v/>
      </c>
      <c r="H4411" s="13" t="str">
        <f>IF($C4411="","",VLOOKUP($C4411,Baux!$A:$K,6,FALSE))</f>
        <v/>
      </c>
      <c r="I4411" s="13" t="str">
        <f>IF($C4411="","",VLOOKUP($C4411,Baux!$A:$K,7,FALSE))</f>
        <v/>
      </c>
      <c r="J4411" s="13" t="str">
        <f>IF($C4411="","",$H4411+$I4411)</f>
        <v/>
      </c>
      <c r="K4411" s="13" t="str">
        <f>IF($C4411="","",SUMIFS(Banque_Transactions!$E:$E,Banque_Transactions!$G:$G,$C4411&amp;"-"&amp;$B4411))</f>
        <v/>
      </c>
      <c r="L4411" s="13" t="str">
        <f>IF($C4411="","",$J4411-$K4411)</f>
        <v/>
      </c>
      <c r="M4411" t="str">
        <f>IF($C4411="","",IF($L4411&lt;=0,"Payé",IF($K4411=0,"Impayé","Partiel")))</f>
        <v/>
      </c>
    </row>
    <row r="4412" spans="1:13" ht="15">
      <c r="A4412" s="17"/>
      <c r="B4412" t="str">
        <f>IF($A4412="","",YEAR($A4412)*100+MONTH($A4412))</f>
        <v/>
      </c>
      <c r="D4412" t="str">
        <f>IF($C4412="","",VLOOKUP($C4412,Baux!$A:$K,2,FALSE))</f>
        <v/>
      </c>
      <c r="E4412" t="str">
        <f>IF($C4412="","",VLOOKUP(VLOOKUP($C4412,Baux!$A:$K,3,FALSE),Locataires!$A:$I,2,FALSE))</f>
        <v/>
      </c>
      <c r="F4412" t="str">
        <f>IF($C4412="","",VLOOKUP($C4412,Baux!$A:$K,8,FALSE))</f>
        <v/>
      </c>
      <c r="G4412" s="12" t="str">
        <f>IF(OR($A4412="",$F4412=""),"",DATE(YEAR($A4412),MONTH($A4412),$F4412))</f>
        <v/>
      </c>
      <c r="H4412" s="13" t="str">
        <f>IF($C4412="","",VLOOKUP($C4412,Baux!$A:$K,6,FALSE))</f>
        <v/>
      </c>
      <c r="I4412" s="13" t="str">
        <f>IF($C4412="","",VLOOKUP($C4412,Baux!$A:$K,7,FALSE))</f>
        <v/>
      </c>
      <c r="J4412" s="13" t="str">
        <f>IF($C4412="","",$H4412+$I4412)</f>
        <v/>
      </c>
      <c r="K4412" s="13" t="str">
        <f>IF($C4412="","",SUMIFS(Banque_Transactions!$E:$E,Banque_Transactions!$G:$G,$C4412&amp;"-"&amp;$B4412))</f>
        <v/>
      </c>
      <c r="L4412" s="13" t="str">
        <f>IF($C4412="","",$J4412-$K4412)</f>
        <v/>
      </c>
      <c r="M4412" t="str">
        <f>IF($C4412="","",IF($L4412&lt;=0,"Payé",IF($K4412=0,"Impayé","Partiel")))</f>
        <v/>
      </c>
    </row>
    <row r="4413" spans="1:13" ht="15">
      <c r="A4413" s="17"/>
      <c r="B4413" t="str">
        <f>IF($A4413="","",YEAR($A4413)*100+MONTH($A4413))</f>
        <v/>
      </c>
      <c r="D4413" t="str">
        <f>IF($C4413="","",VLOOKUP($C4413,Baux!$A:$K,2,FALSE))</f>
        <v/>
      </c>
      <c r="E4413" t="str">
        <f>IF($C4413="","",VLOOKUP(VLOOKUP($C4413,Baux!$A:$K,3,FALSE),Locataires!$A:$I,2,FALSE))</f>
        <v/>
      </c>
      <c r="F4413" t="str">
        <f>IF($C4413="","",VLOOKUP($C4413,Baux!$A:$K,8,FALSE))</f>
        <v/>
      </c>
      <c r="G4413" s="12" t="str">
        <f>IF(OR($A4413="",$F4413=""),"",DATE(YEAR($A4413),MONTH($A4413),$F4413))</f>
        <v/>
      </c>
      <c r="H4413" s="13" t="str">
        <f>IF($C4413="","",VLOOKUP($C4413,Baux!$A:$K,6,FALSE))</f>
        <v/>
      </c>
      <c r="I4413" s="13" t="str">
        <f>IF($C4413="","",VLOOKUP($C4413,Baux!$A:$K,7,FALSE))</f>
        <v/>
      </c>
      <c r="J4413" s="13" t="str">
        <f>IF($C4413="","",$H4413+$I4413)</f>
        <v/>
      </c>
      <c r="K4413" s="13" t="str">
        <f>IF($C4413="","",SUMIFS(Banque_Transactions!$E:$E,Banque_Transactions!$G:$G,$C4413&amp;"-"&amp;$B4413))</f>
        <v/>
      </c>
      <c r="L4413" s="13" t="str">
        <f>IF($C4413="","",$J4413-$K4413)</f>
        <v/>
      </c>
      <c r="M4413" t="str">
        <f>IF($C4413="","",IF($L4413&lt;=0,"Payé",IF($K4413=0,"Impayé","Partiel")))</f>
        <v/>
      </c>
    </row>
    <row r="4414" spans="1:13" ht="15">
      <c r="A4414" s="17"/>
      <c r="B4414" t="str">
        <f>IF($A4414="","",YEAR($A4414)*100+MONTH($A4414))</f>
        <v/>
      </c>
      <c r="D4414" t="str">
        <f>IF($C4414="","",VLOOKUP($C4414,Baux!$A:$K,2,FALSE))</f>
        <v/>
      </c>
      <c r="E4414" t="str">
        <f>IF($C4414="","",VLOOKUP(VLOOKUP($C4414,Baux!$A:$K,3,FALSE),Locataires!$A:$I,2,FALSE))</f>
        <v/>
      </c>
      <c r="F4414" t="str">
        <f>IF($C4414="","",VLOOKUP($C4414,Baux!$A:$K,8,FALSE))</f>
        <v/>
      </c>
      <c r="G4414" s="12" t="str">
        <f>IF(OR($A4414="",$F4414=""),"",DATE(YEAR($A4414),MONTH($A4414),$F4414))</f>
        <v/>
      </c>
      <c r="H4414" s="13" t="str">
        <f>IF($C4414="","",VLOOKUP($C4414,Baux!$A:$K,6,FALSE))</f>
        <v/>
      </c>
      <c r="I4414" s="13" t="str">
        <f>IF($C4414="","",VLOOKUP($C4414,Baux!$A:$K,7,FALSE))</f>
        <v/>
      </c>
      <c r="J4414" s="13" t="str">
        <f>IF($C4414="","",$H4414+$I4414)</f>
        <v/>
      </c>
      <c r="K4414" s="13" t="str">
        <f>IF($C4414="","",SUMIFS(Banque_Transactions!$E:$E,Banque_Transactions!$G:$G,$C4414&amp;"-"&amp;$B4414))</f>
        <v/>
      </c>
      <c r="L4414" s="13" t="str">
        <f>IF($C4414="","",$J4414-$K4414)</f>
        <v/>
      </c>
      <c r="M4414" t="str">
        <f>IF($C4414="","",IF($L4414&lt;=0,"Payé",IF($K4414=0,"Impayé","Partiel")))</f>
        <v/>
      </c>
    </row>
    <row r="4415" spans="1:13" ht="15">
      <c r="A4415" s="17"/>
      <c r="B4415" t="str">
        <f>IF($A4415="","",YEAR($A4415)*100+MONTH($A4415))</f>
        <v/>
      </c>
      <c r="D4415" t="str">
        <f>IF($C4415="","",VLOOKUP($C4415,Baux!$A:$K,2,FALSE))</f>
        <v/>
      </c>
      <c r="E4415" t="str">
        <f>IF($C4415="","",VLOOKUP(VLOOKUP($C4415,Baux!$A:$K,3,FALSE),Locataires!$A:$I,2,FALSE))</f>
        <v/>
      </c>
      <c r="F4415" t="str">
        <f>IF($C4415="","",VLOOKUP($C4415,Baux!$A:$K,8,FALSE))</f>
        <v/>
      </c>
      <c r="G4415" s="12" t="str">
        <f>IF(OR($A4415="",$F4415=""),"",DATE(YEAR($A4415),MONTH($A4415),$F4415))</f>
        <v/>
      </c>
      <c r="H4415" s="13" t="str">
        <f>IF($C4415="","",VLOOKUP($C4415,Baux!$A:$K,6,FALSE))</f>
        <v/>
      </c>
      <c r="I4415" s="13" t="str">
        <f>IF($C4415="","",VLOOKUP($C4415,Baux!$A:$K,7,FALSE))</f>
        <v/>
      </c>
      <c r="J4415" s="13" t="str">
        <f>IF($C4415="","",$H4415+$I4415)</f>
        <v/>
      </c>
      <c r="K4415" s="13" t="str">
        <f>IF($C4415="","",SUMIFS(Banque_Transactions!$E:$E,Banque_Transactions!$G:$G,$C4415&amp;"-"&amp;$B4415))</f>
        <v/>
      </c>
      <c r="L4415" s="13" t="str">
        <f>IF($C4415="","",$J4415-$K4415)</f>
        <v/>
      </c>
      <c r="M4415" t="str">
        <f>IF($C4415="","",IF($L4415&lt;=0,"Payé",IF($K4415=0,"Impayé","Partiel")))</f>
        <v/>
      </c>
    </row>
    <row r="4416" spans="1:13" ht="15">
      <c r="A4416" s="17"/>
      <c r="B4416" t="str">
        <f>IF($A4416="","",YEAR($A4416)*100+MONTH($A4416))</f>
        <v/>
      </c>
      <c r="D4416" t="str">
        <f>IF($C4416="","",VLOOKUP($C4416,Baux!$A:$K,2,FALSE))</f>
        <v/>
      </c>
      <c r="E4416" t="str">
        <f>IF($C4416="","",VLOOKUP(VLOOKUP($C4416,Baux!$A:$K,3,FALSE),Locataires!$A:$I,2,FALSE))</f>
        <v/>
      </c>
      <c r="F4416" t="str">
        <f>IF($C4416="","",VLOOKUP($C4416,Baux!$A:$K,8,FALSE))</f>
        <v/>
      </c>
      <c r="G4416" s="12" t="str">
        <f>IF(OR($A4416="",$F4416=""),"",DATE(YEAR($A4416),MONTH($A4416),$F4416))</f>
        <v/>
      </c>
      <c r="H4416" s="13" t="str">
        <f>IF($C4416="","",VLOOKUP($C4416,Baux!$A:$K,6,FALSE))</f>
        <v/>
      </c>
      <c r="I4416" s="13" t="str">
        <f>IF($C4416="","",VLOOKUP($C4416,Baux!$A:$K,7,FALSE))</f>
        <v/>
      </c>
      <c r="J4416" s="13" t="str">
        <f>IF($C4416="","",$H4416+$I4416)</f>
        <v/>
      </c>
      <c r="K4416" s="13" t="str">
        <f>IF($C4416="","",SUMIFS(Banque_Transactions!$E:$E,Banque_Transactions!$G:$G,$C4416&amp;"-"&amp;$B4416))</f>
        <v/>
      </c>
      <c r="L4416" s="13" t="str">
        <f>IF($C4416="","",$J4416-$K4416)</f>
        <v/>
      </c>
      <c r="M4416" t="str">
        <f>IF($C4416="","",IF($L4416&lt;=0,"Payé",IF($K4416=0,"Impayé","Partiel")))</f>
        <v/>
      </c>
    </row>
    <row r="4417" spans="1:13" ht="15">
      <c r="A4417" s="17"/>
      <c r="B4417" t="str">
        <f>IF($A4417="","",YEAR($A4417)*100+MONTH($A4417))</f>
        <v/>
      </c>
      <c r="D4417" t="str">
        <f>IF($C4417="","",VLOOKUP($C4417,Baux!$A:$K,2,FALSE))</f>
        <v/>
      </c>
      <c r="E4417" t="str">
        <f>IF($C4417="","",VLOOKUP(VLOOKUP($C4417,Baux!$A:$K,3,FALSE),Locataires!$A:$I,2,FALSE))</f>
        <v/>
      </c>
      <c r="F4417" t="str">
        <f>IF($C4417="","",VLOOKUP($C4417,Baux!$A:$K,8,FALSE))</f>
        <v/>
      </c>
      <c r="G4417" s="12" t="str">
        <f>IF(OR($A4417="",$F4417=""),"",DATE(YEAR($A4417),MONTH($A4417),$F4417))</f>
        <v/>
      </c>
      <c r="H4417" s="13" t="str">
        <f>IF($C4417="","",VLOOKUP($C4417,Baux!$A:$K,6,FALSE))</f>
        <v/>
      </c>
      <c r="I4417" s="13" t="str">
        <f>IF($C4417="","",VLOOKUP($C4417,Baux!$A:$K,7,FALSE))</f>
        <v/>
      </c>
      <c r="J4417" s="13" t="str">
        <f>IF($C4417="","",$H4417+$I4417)</f>
        <v/>
      </c>
      <c r="K4417" s="13" t="str">
        <f>IF($C4417="","",SUMIFS(Banque_Transactions!$E:$E,Banque_Transactions!$G:$G,$C4417&amp;"-"&amp;$B4417))</f>
        <v/>
      </c>
      <c r="L4417" s="13" t="str">
        <f>IF($C4417="","",$J4417-$K4417)</f>
        <v/>
      </c>
      <c r="M4417" t="str">
        <f>IF($C4417="","",IF($L4417&lt;=0,"Payé",IF($K4417=0,"Impayé","Partiel")))</f>
        <v/>
      </c>
    </row>
    <row r="4418" spans="1:13" ht="15">
      <c r="A4418" s="17"/>
      <c r="B4418" t="str">
        <f>IF($A4418="","",YEAR($A4418)*100+MONTH($A4418))</f>
        <v/>
      </c>
      <c r="D4418" t="str">
        <f>IF($C4418="","",VLOOKUP($C4418,Baux!$A:$K,2,FALSE))</f>
        <v/>
      </c>
      <c r="E4418" t="str">
        <f>IF($C4418="","",VLOOKUP(VLOOKUP($C4418,Baux!$A:$K,3,FALSE),Locataires!$A:$I,2,FALSE))</f>
        <v/>
      </c>
      <c r="F4418" t="str">
        <f>IF($C4418="","",VLOOKUP($C4418,Baux!$A:$K,8,FALSE))</f>
        <v/>
      </c>
      <c r="G4418" s="12" t="str">
        <f>IF(OR($A4418="",$F4418=""),"",DATE(YEAR($A4418),MONTH($A4418),$F4418))</f>
        <v/>
      </c>
      <c r="H4418" s="13" t="str">
        <f>IF($C4418="","",VLOOKUP($C4418,Baux!$A:$K,6,FALSE))</f>
        <v/>
      </c>
      <c r="I4418" s="13" t="str">
        <f>IF($C4418="","",VLOOKUP($C4418,Baux!$A:$K,7,FALSE))</f>
        <v/>
      </c>
      <c r="J4418" s="13" t="str">
        <f>IF($C4418="","",$H4418+$I4418)</f>
        <v/>
      </c>
      <c r="K4418" s="13" t="str">
        <f>IF($C4418="","",SUMIFS(Banque_Transactions!$E:$E,Banque_Transactions!$G:$G,$C4418&amp;"-"&amp;$B4418))</f>
        <v/>
      </c>
      <c r="L4418" s="13" t="str">
        <f>IF($C4418="","",$J4418-$K4418)</f>
        <v/>
      </c>
      <c r="M4418" t="str">
        <f>IF($C4418="","",IF($L4418&lt;=0,"Payé",IF($K4418=0,"Impayé","Partiel")))</f>
        <v/>
      </c>
    </row>
    <row r="4419" spans="1:13" ht="15">
      <c r="A4419" s="17"/>
      <c r="B4419" t="str">
        <f>IF($A4419="","",YEAR($A4419)*100+MONTH($A4419))</f>
        <v/>
      </c>
      <c r="D4419" t="str">
        <f>IF($C4419="","",VLOOKUP($C4419,Baux!$A:$K,2,FALSE))</f>
        <v/>
      </c>
      <c r="E4419" t="str">
        <f>IF($C4419="","",VLOOKUP(VLOOKUP($C4419,Baux!$A:$K,3,FALSE),Locataires!$A:$I,2,FALSE))</f>
        <v/>
      </c>
      <c r="F4419" t="str">
        <f>IF($C4419="","",VLOOKUP($C4419,Baux!$A:$K,8,FALSE))</f>
        <v/>
      </c>
      <c r="G4419" s="12" t="str">
        <f>IF(OR($A4419="",$F4419=""),"",DATE(YEAR($A4419),MONTH($A4419),$F4419))</f>
        <v/>
      </c>
      <c r="H4419" s="13" t="str">
        <f>IF($C4419="","",VLOOKUP($C4419,Baux!$A:$K,6,FALSE))</f>
        <v/>
      </c>
      <c r="I4419" s="13" t="str">
        <f>IF($C4419="","",VLOOKUP($C4419,Baux!$A:$K,7,FALSE))</f>
        <v/>
      </c>
      <c r="J4419" s="13" t="str">
        <f>IF($C4419="","",$H4419+$I4419)</f>
        <v/>
      </c>
      <c r="K4419" s="13" t="str">
        <f>IF($C4419="","",SUMIFS(Banque_Transactions!$E:$E,Banque_Transactions!$G:$G,$C4419&amp;"-"&amp;$B4419))</f>
        <v/>
      </c>
      <c r="L4419" s="13" t="str">
        <f>IF($C4419="","",$J4419-$K4419)</f>
        <v/>
      </c>
      <c r="M4419" t="str">
        <f>IF($C4419="","",IF($L4419&lt;=0,"Payé",IF($K4419=0,"Impayé","Partiel")))</f>
        <v/>
      </c>
    </row>
    <row r="4420" spans="1:13" ht="15">
      <c r="A4420" s="17"/>
      <c r="B4420" t="str">
        <f>IF($A4420="","",YEAR($A4420)*100+MONTH($A4420))</f>
        <v/>
      </c>
      <c r="D4420" t="str">
        <f>IF($C4420="","",VLOOKUP($C4420,Baux!$A:$K,2,FALSE))</f>
        <v/>
      </c>
      <c r="E4420" t="str">
        <f>IF($C4420="","",VLOOKUP(VLOOKUP($C4420,Baux!$A:$K,3,FALSE),Locataires!$A:$I,2,FALSE))</f>
        <v/>
      </c>
      <c r="F4420" t="str">
        <f>IF($C4420="","",VLOOKUP($C4420,Baux!$A:$K,8,FALSE))</f>
        <v/>
      </c>
      <c r="G4420" s="12" t="str">
        <f>IF(OR($A4420="",$F4420=""),"",DATE(YEAR($A4420),MONTH($A4420),$F4420))</f>
        <v/>
      </c>
      <c r="H4420" s="13" t="str">
        <f>IF($C4420="","",VLOOKUP($C4420,Baux!$A:$K,6,FALSE))</f>
        <v/>
      </c>
      <c r="I4420" s="13" t="str">
        <f>IF($C4420="","",VLOOKUP($C4420,Baux!$A:$K,7,FALSE))</f>
        <v/>
      </c>
      <c r="J4420" s="13" t="str">
        <f>IF($C4420="","",$H4420+$I4420)</f>
        <v/>
      </c>
      <c r="K4420" s="13" t="str">
        <f>IF($C4420="","",SUMIFS(Banque_Transactions!$E:$E,Banque_Transactions!$G:$G,$C4420&amp;"-"&amp;$B4420))</f>
        <v/>
      </c>
      <c r="L4420" s="13" t="str">
        <f>IF($C4420="","",$J4420-$K4420)</f>
        <v/>
      </c>
      <c r="M4420" t="str">
        <f>IF($C4420="","",IF($L4420&lt;=0,"Payé",IF($K4420=0,"Impayé","Partiel")))</f>
        <v/>
      </c>
    </row>
    <row r="4421" spans="1:13" ht="15">
      <c r="A4421" s="17"/>
      <c r="B4421" t="str">
        <f>IF($A4421="","",YEAR($A4421)*100+MONTH($A4421))</f>
        <v/>
      </c>
      <c r="D4421" t="str">
        <f>IF($C4421="","",VLOOKUP($C4421,Baux!$A:$K,2,FALSE))</f>
        <v/>
      </c>
      <c r="E4421" t="str">
        <f>IF($C4421="","",VLOOKUP(VLOOKUP($C4421,Baux!$A:$K,3,FALSE),Locataires!$A:$I,2,FALSE))</f>
        <v/>
      </c>
      <c r="F4421" t="str">
        <f>IF($C4421="","",VLOOKUP($C4421,Baux!$A:$K,8,FALSE))</f>
        <v/>
      </c>
      <c r="G4421" s="12" t="str">
        <f>IF(OR($A4421="",$F4421=""),"",DATE(YEAR($A4421),MONTH($A4421),$F4421))</f>
        <v/>
      </c>
      <c r="H4421" s="13" t="str">
        <f>IF($C4421="","",VLOOKUP($C4421,Baux!$A:$K,6,FALSE))</f>
        <v/>
      </c>
      <c r="I4421" s="13" t="str">
        <f>IF($C4421="","",VLOOKUP($C4421,Baux!$A:$K,7,FALSE))</f>
        <v/>
      </c>
      <c r="J4421" s="13" t="str">
        <f>IF($C4421="","",$H4421+$I4421)</f>
        <v/>
      </c>
      <c r="K4421" s="13" t="str">
        <f>IF($C4421="","",SUMIFS(Banque_Transactions!$E:$E,Banque_Transactions!$G:$G,$C4421&amp;"-"&amp;$B4421))</f>
        <v/>
      </c>
      <c r="L4421" s="13" t="str">
        <f>IF($C4421="","",$J4421-$K4421)</f>
        <v/>
      </c>
      <c r="M4421" t="str">
        <f>IF($C4421="","",IF($L4421&lt;=0,"Payé",IF($K4421=0,"Impayé","Partiel")))</f>
        <v/>
      </c>
    </row>
    <row r="4422" spans="1:13" ht="15">
      <c r="A4422" s="17"/>
      <c r="B4422" t="str">
        <f>IF($A4422="","",YEAR($A4422)*100+MONTH($A4422))</f>
        <v/>
      </c>
      <c r="D4422" t="str">
        <f>IF($C4422="","",VLOOKUP($C4422,Baux!$A:$K,2,FALSE))</f>
        <v/>
      </c>
      <c r="E4422" t="str">
        <f>IF($C4422="","",VLOOKUP(VLOOKUP($C4422,Baux!$A:$K,3,FALSE),Locataires!$A:$I,2,FALSE))</f>
        <v/>
      </c>
      <c r="F4422" t="str">
        <f>IF($C4422="","",VLOOKUP($C4422,Baux!$A:$K,8,FALSE))</f>
        <v/>
      </c>
      <c r="G4422" s="12" t="str">
        <f>IF(OR($A4422="",$F4422=""),"",DATE(YEAR($A4422),MONTH($A4422),$F4422))</f>
        <v/>
      </c>
      <c r="H4422" s="13" t="str">
        <f>IF($C4422="","",VLOOKUP($C4422,Baux!$A:$K,6,FALSE))</f>
        <v/>
      </c>
      <c r="I4422" s="13" t="str">
        <f>IF($C4422="","",VLOOKUP($C4422,Baux!$A:$K,7,FALSE))</f>
        <v/>
      </c>
      <c r="J4422" s="13" t="str">
        <f>IF($C4422="","",$H4422+$I4422)</f>
        <v/>
      </c>
      <c r="K4422" s="13" t="str">
        <f>IF($C4422="","",SUMIFS(Banque_Transactions!$E:$E,Banque_Transactions!$G:$G,$C4422&amp;"-"&amp;$B4422))</f>
        <v/>
      </c>
      <c r="L4422" s="13" t="str">
        <f>IF($C4422="","",$J4422-$K4422)</f>
        <v/>
      </c>
      <c r="M4422" t="str">
        <f>IF($C4422="","",IF($L4422&lt;=0,"Payé",IF($K4422=0,"Impayé","Partiel")))</f>
        <v/>
      </c>
    </row>
    <row r="4423" spans="1:13" ht="15">
      <c r="A4423" s="17"/>
      <c r="B4423" t="str">
        <f>IF($A4423="","",YEAR($A4423)*100+MONTH($A4423))</f>
        <v/>
      </c>
      <c r="D4423" t="str">
        <f>IF($C4423="","",VLOOKUP($C4423,Baux!$A:$K,2,FALSE))</f>
        <v/>
      </c>
      <c r="E4423" t="str">
        <f>IF($C4423="","",VLOOKUP(VLOOKUP($C4423,Baux!$A:$K,3,FALSE),Locataires!$A:$I,2,FALSE))</f>
        <v/>
      </c>
      <c r="F4423" t="str">
        <f>IF($C4423="","",VLOOKUP($C4423,Baux!$A:$K,8,FALSE))</f>
        <v/>
      </c>
      <c r="G4423" s="12" t="str">
        <f>IF(OR($A4423="",$F4423=""),"",DATE(YEAR($A4423),MONTH($A4423),$F4423))</f>
        <v/>
      </c>
      <c r="H4423" s="13" t="str">
        <f>IF($C4423="","",VLOOKUP($C4423,Baux!$A:$K,6,FALSE))</f>
        <v/>
      </c>
      <c r="I4423" s="13" t="str">
        <f>IF($C4423="","",VLOOKUP($C4423,Baux!$A:$K,7,FALSE))</f>
        <v/>
      </c>
      <c r="J4423" s="13" t="str">
        <f>IF($C4423="","",$H4423+$I4423)</f>
        <v/>
      </c>
      <c r="K4423" s="13" t="str">
        <f>IF($C4423="","",SUMIFS(Banque_Transactions!$E:$E,Banque_Transactions!$G:$G,$C4423&amp;"-"&amp;$B4423))</f>
        <v/>
      </c>
      <c r="L4423" s="13" t="str">
        <f>IF($C4423="","",$J4423-$K4423)</f>
        <v/>
      </c>
      <c r="M4423" t="str">
        <f>IF($C4423="","",IF($L4423&lt;=0,"Payé",IF($K4423=0,"Impayé","Partiel")))</f>
        <v/>
      </c>
    </row>
    <row r="4424" spans="1:13" ht="15">
      <c r="A4424" s="17"/>
      <c r="B4424" t="str">
        <f>IF($A4424="","",YEAR($A4424)*100+MONTH($A4424))</f>
        <v/>
      </c>
      <c r="D4424" t="str">
        <f>IF($C4424="","",VLOOKUP($C4424,Baux!$A:$K,2,FALSE))</f>
        <v/>
      </c>
      <c r="E4424" t="str">
        <f>IF($C4424="","",VLOOKUP(VLOOKUP($C4424,Baux!$A:$K,3,FALSE),Locataires!$A:$I,2,FALSE))</f>
        <v/>
      </c>
      <c r="F4424" t="str">
        <f>IF($C4424="","",VLOOKUP($C4424,Baux!$A:$K,8,FALSE))</f>
        <v/>
      </c>
      <c r="G4424" s="12" t="str">
        <f>IF(OR($A4424="",$F4424=""),"",DATE(YEAR($A4424),MONTH($A4424),$F4424))</f>
        <v/>
      </c>
      <c r="H4424" s="13" t="str">
        <f>IF($C4424="","",VLOOKUP($C4424,Baux!$A:$K,6,FALSE))</f>
        <v/>
      </c>
      <c r="I4424" s="13" t="str">
        <f>IF($C4424="","",VLOOKUP($C4424,Baux!$A:$K,7,FALSE))</f>
        <v/>
      </c>
      <c r="J4424" s="13" t="str">
        <f>IF($C4424="","",$H4424+$I4424)</f>
        <v/>
      </c>
      <c r="K4424" s="13" t="str">
        <f>IF($C4424="","",SUMIFS(Banque_Transactions!$E:$E,Banque_Transactions!$G:$G,$C4424&amp;"-"&amp;$B4424))</f>
        <v/>
      </c>
      <c r="L4424" s="13" t="str">
        <f>IF($C4424="","",$J4424-$K4424)</f>
        <v/>
      </c>
      <c r="M4424" t="str">
        <f>IF($C4424="","",IF($L4424&lt;=0,"Payé",IF($K4424=0,"Impayé","Partiel")))</f>
        <v/>
      </c>
    </row>
    <row r="4425" spans="1:13" ht="15">
      <c r="A4425" s="17"/>
      <c r="B4425" t="str">
        <f>IF($A4425="","",YEAR($A4425)*100+MONTH($A4425))</f>
        <v/>
      </c>
      <c r="D4425" t="str">
        <f>IF($C4425="","",VLOOKUP($C4425,Baux!$A:$K,2,FALSE))</f>
        <v/>
      </c>
      <c r="E4425" t="str">
        <f>IF($C4425="","",VLOOKUP(VLOOKUP($C4425,Baux!$A:$K,3,FALSE),Locataires!$A:$I,2,FALSE))</f>
        <v/>
      </c>
      <c r="F4425" t="str">
        <f>IF($C4425="","",VLOOKUP($C4425,Baux!$A:$K,8,FALSE))</f>
        <v/>
      </c>
      <c r="G4425" s="12" t="str">
        <f>IF(OR($A4425="",$F4425=""),"",DATE(YEAR($A4425),MONTH($A4425),$F4425))</f>
        <v/>
      </c>
      <c r="H4425" s="13" t="str">
        <f>IF($C4425="","",VLOOKUP($C4425,Baux!$A:$K,6,FALSE))</f>
        <v/>
      </c>
      <c r="I4425" s="13" t="str">
        <f>IF($C4425="","",VLOOKUP($C4425,Baux!$A:$K,7,FALSE))</f>
        <v/>
      </c>
      <c r="J4425" s="13" t="str">
        <f>IF($C4425="","",$H4425+$I4425)</f>
        <v/>
      </c>
      <c r="K4425" s="13" t="str">
        <f>IF($C4425="","",SUMIFS(Banque_Transactions!$E:$E,Banque_Transactions!$G:$G,$C4425&amp;"-"&amp;$B4425))</f>
        <v/>
      </c>
      <c r="L4425" s="13" t="str">
        <f>IF($C4425="","",$J4425-$K4425)</f>
        <v/>
      </c>
      <c r="M4425" t="str">
        <f>IF($C4425="","",IF($L4425&lt;=0,"Payé",IF($K4425=0,"Impayé","Partiel")))</f>
        <v/>
      </c>
    </row>
    <row r="4426" spans="1:13" ht="15">
      <c r="A4426" s="17"/>
      <c r="B4426" t="str">
        <f>IF($A4426="","",YEAR($A4426)*100+MONTH($A4426))</f>
        <v/>
      </c>
      <c r="D4426" t="str">
        <f>IF($C4426="","",VLOOKUP($C4426,Baux!$A:$K,2,FALSE))</f>
        <v/>
      </c>
      <c r="E4426" t="str">
        <f>IF($C4426="","",VLOOKUP(VLOOKUP($C4426,Baux!$A:$K,3,FALSE),Locataires!$A:$I,2,FALSE))</f>
        <v/>
      </c>
      <c r="F4426" t="str">
        <f>IF($C4426="","",VLOOKUP($C4426,Baux!$A:$K,8,FALSE))</f>
        <v/>
      </c>
      <c r="G4426" s="12" t="str">
        <f>IF(OR($A4426="",$F4426=""),"",DATE(YEAR($A4426),MONTH($A4426),$F4426))</f>
        <v/>
      </c>
      <c r="H4426" s="13" t="str">
        <f>IF($C4426="","",VLOOKUP($C4426,Baux!$A:$K,6,FALSE))</f>
        <v/>
      </c>
      <c r="I4426" s="13" t="str">
        <f>IF($C4426="","",VLOOKUP($C4426,Baux!$A:$K,7,FALSE))</f>
        <v/>
      </c>
      <c r="J4426" s="13" t="str">
        <f>IF($C4426="","",$H4426+$I4426)</f>
        <v/>
      </c>
      <c r="K4426" s="13" t="str">
        <f>IF($C4426="","",SUMIFS(Banque_Transactions!$E:$E,Banque_Transactions!$G:$G,$C4426&amp;"-"&amp;$B4426))</f>
        <v/>
      </c>
      <c r="L4426" s="13" t="str">
        <f>IF($C4426="","",$J4426-$K4426)</f>
        <v/>
      </c>
      <c r="M4426" t="str">
        <f>IF($C4426="","",IF($L4426&lt;=0,"Payé",IF($K4426=0,"Impayé","Partiel")))</f>
        <v/>
      </c>
    </row>
    <row r="4427" spans="1:13" ht="15">
      <c r="A4427" s="17"/>
      <c r="B4427" t="str">
        <f>IF($A4427="","",YEAR($A4427)*100+MONTH($A4427))</f>
        <v/>
      </c>
      <c r="D4427" t="str">
        <f>IF($C4427="","",VLOOKUP($C4427,Baux!$A:$K,2,FALSE))</f>
        <v/>
      </c>
      <c r="E4427" t="str">
        <f>IF($C4427="","",VLOOKUP(VLOOKUP($C4427,Baux!$A:$K,3,FALSE),Locataires!$A:$I,2,FALSE))</f>
        <v/>
      </c>
      <c r="F4427" t="str">
        <f>IF($C4427="","",VLOOKUP($C4427,Baux!$A:$K,8,FALSE))</f>
        <v/>
      </c>
      <c r="G4427" s="12" t="str">
        <f>IF(OR($A4427="",$F4427=""),"",DATE(YEAR($A4427),MONTH($A4427),$F4427))</f>
        <v/>
      </c>
      <c r="H4427" s="13" t="str">
        <f>IF($C4427="","",VLOOKUP($C4427,Baux!$A:$K,6,FALSE))</f>
        <v/>
      </c>
      <c r="I4427" s="13" t="str">
        <f>IF($C4427="","",VLOOKUP($C4427,Baux!$A:$K,7,FALSE))</f>
        <v/>
      </c>
      <c r="J4427" s="13" t="str">
        <f>IF($C4427="","",$H4427+$I4427)</f>
        <v/>
      </c>
      <c r="K4427" s="13" t="str">
        <f>IF($C4427="","",SUMIFS(Banque_Transactions!$E:$E,Banque_Transactions!$G:$G,$C4427&amp;"-"&amp;$B4427))</f>
        <v/>
      </c>
      <c r="L4427" s="13" t="str">
        <f>IF($C4427="","",$J4427-$K4427)</f>
        <v/>
      </c>
      <c r="M4427" t="str">
        <f>IF($C4427="","",IF($L4427&lt;=0,"Payé",IF($K4427=0,"Impayé","Partiel")))</f>
        <v/>
      </c>
    </row>
    <row r="4428" spans="1:13" ht="15">
      <c r="A4428" s="17"/>
      <c r="B4428" t="str">
        <f>IF($A4428="","",YEAR($A4428)*100+MONTH($A4428))</f>
        <v/>
      </c>
      <c r="D4428" t="str">
        <f>IF($C4428="","",VLOOKUP($C4428,Baux!$A:$K,2,FALSE))</f>
        <v/>
      </c>
      <c r="E4428" t="str">
        <f>IF($C4428="","",VLOOKUP(VLOOKUP($C4428,Baux!$A:$K,3,FALSE),Locataires!$A:$I,2,FALSE))</f>
        <v/>
      </c>
      <c r="F4428" t="str">
        <f>IF($C4428="","",VLOOKUP($C4428,Baux!$A:$K,8,FALSE))</f>
        <v/>
      </c>
      <c r="G4428" s="12" t="str">
        <f>IF(OR($A4428="",$F4428=""),"",DATE(YEAR($A4428),MONTH($A4428),$F4428))</f>
        <v/>
      </c>
      <c r="H4428" s="13" t="str">
        <f>IF($C4428="","",VLOOKUP($C4428,Baux!$A:$K,6,FALSE))</f>
        <v/>
      </c>
      <c r="I4428" s="13" t="str">
        <f>IF($C4428="","",VLOOKUP($C4428,Baux!$A:$K,7,FALSE))</f>
        <v/>
      </c>
      <c r="J4428" s="13" t="str">
        <f>IF($C4428="","",$H4428+$I4428)</f>
        <v/>
      </c>
      <c r="K4428" s="13" t="str">
        <f>IF($C4428="","",SUMIFS(Banque_Transactions!$E:$E,Banque_Transactions!$G:$G,$C4428&amp;"-"&amp;$B4428))</f>
        <v/>
      </c>
      <c r="L4428" s="13" t="str">
        <f>IF($C4428="","",$J4428-$K4428)</f>
        <v/>
      </c>
      <c r="M4428" t="str">
        <f>IF($C4428="","",IF($L4428&lt;=0,"Payé",IF($K4428=0,"Impayé","Partiel")))</f>
        <v/>
      </c>
    </row>
    <row r="4429" spans="1:13" ht="15">
      <c r="A4429" s="17"/>
      <c r="B4429" t="str">
        <f>IF($A4429="","",YEAR($A4429)*100+MONTH($A4429))</f>
        <v/>
      </c>
      <c r="D4429" t="str">
        <f>IF($C4429="","",VLOOKUP($C4429,Baux!$A:$K,2,FALSE))</f>
        <v/>
      </c>
      <c r="E4429" t="str">
        <f>IF($C4429="","",VLOOKUP(VLOOKUP($C4429,Baux!$A:$K,3,FALSE),Locataires!$A:$I,2,FALSE))</f>
        <v/>
      </c>
      <c r="F4429" t="str">
        <f>IF($C4429="","",VLOOKUP($C4429,Baux!$A:$K,8,FALSE))</f>
        <v/>
      </c>
      <c r="G4429" s="12" t="str">
        <f>IF(OR($A4429="",$F4429=""),"",DATE(YEAR($A4429),MONTH($A4429),$F4429))</f>
        <v/>
      </c>
      <c r="H4429" s="13" t="str">
        <f>IF($C4429="","",VLOOKUP($C4429,Baux!$A:$K,6,FALSE))</f>
        <v/>
      </c>
      <c r="I4429" s="13" t="str">
        <f>IF($C4429="","",VLOOKUP($C4429,Baux!$A:$K,7,FALSE))</f>
        <v/>
      </c>
      <c r="J4429" s="13" t="str">
        <f>IF($C4429="","",$H4429+$I4429)</f>
        <v/>
      </c>
      <c r="K4429" s="13" t="str">
        <f>IF($C4429="","",SUMIFS(Banque_Transactions!$E:$E,Banque_Transactions!$G:$G,$C4429&amp;"-"&amp;$B4429))</f>
        <v/>
      </c>
      <c r="L4429" s="13" t="str">
        <f>IF($C4429="","",$J4429-$K4429)</f>
        <v/>
      </c>
      <c r="M4429" t="str">
        <f>IF($C4429="","",IF($L4429&lt;=0,"Payé",IF($K4429=0,"Impayé","Partiel")))</f>
        <v/>
      </c>
    </row>
    <row r="4430" spans="1:13" ht="15">
      <c r="A4430" s="17"/>
      <c r="B4430" t="str">
        <f>IF($A4430="","",YEAR($A4430)*100+MONTH($A4430))</f>
        <v/>
      </c>
      <c r="D4430" t="str">
        <f>IF($C4430="","",VLOOKUP($C4430,Baux!$A:$K,2,FALSE))</f>
        <v/>
      </c>
      <c r="E4430" t="str">
        <f>IF($C4430="","",VLOOKUP(VLOOKUP($C4430,Baux!$A:$K,3,FALSE),Locataires!$A:$I,2,FALSE))</f>
        <v/>
      </c>
      <c r="F4430" t="str">
        <f>IF($C4430="","",VLOOKUP($C4430,Baux!$A:$K,8,FALSE))</f>
        <v/>
      </c>
      <c r="G4430" s="12" t="str">
        <f>IF(OR($A4430="",$F4430=""),"",DATE(YEAR($A4430),MONTH($A4430),$F4430))</f>
        <v/>
      </c>
      <c r="H4430" s="13" t="str">
        <f>IF($C4430="","",VLOOKUP($C4430,Baux!$A:$K,6,FALSE))</f>
        <v/>
      </c>
      <c r="I4430" s="13" t="str">
        <f>IF($C4430="","",VLOOKUP($C4430,Baux!$A:$K,7,FALSE))</f>
        <v/>
      </c>
      <c r="J4430" s="13" t="str">
        <f>IF($C4430="","",$H4430+$I4430)</f>
        <v/>
      </c>
      <c r="K4430" s="13" t="str">
        <f>IF($C4430="","",SUMIFS(Banque_Transactions!$E:$E,Banque_Transactions!$G:$G,$C4430&amp;"-"&amp;$B4430))</f>
        <v/>
      </c>
      <c r="L4430" s="13" t="str">
        <f>IF($C4430="","",$J4430-$K4430)</f>
        <v/>
      </c>
      <c r="M4430" t="str">
        <f>IF($C4430="","",IF($L4430&lt;=0,"Payé",IF($K4430=0,"Impayé","Partiel")))</f>
        <v/>
      </c>
    </row>
    <row r="4431" spans="1:13" ht="15">
      <c r="A4431" s="17"/>
      <c r="B4431" t="str">
        <f>IF($A4431="","",YEAR($A4431)*100+MONTH($A4431))</f>
        <v/>
      </c>
      <c r="D4431" t="str">
        <f>IF($C4431="","",VLOOKUP($C4431,Baux!$A:$K,2,FALSE))</f>
        <v/>
      </c>
      <c r="E4431" t="str">
        <f>IF($C4431="","",VLOOKUP(VLOOKUP($C4431,Baux!$A:$K,3,FALSE),Locataires!$A:$I,2,FALSE))</f>
        <v/>
      </c>
      <c r="F4431" t="str">
        <f>IF($C4431="","",VLOOKUP($C4431,Baux!$A:$K,8,FALSE))</f>
        <v/>
      </c>
      <c r="G4431" s="12" t="str">
        <f>IF(OR($A4431="",$F4431=""),"",DATE(YEAR($A4431),MONTH($A4431),$F4431))</f>
        <v/>
      </c>
      <c r="H4431" s="13" t="str">
        <f>IF($C4431="","",VLOOKUP($C4431,Baux!$A:$K,6,FALSE))</f>
        <v/>
      </c>
      <c r="I4431" s="13" t="str">
        <f>IF($C4431="","",VLOOKUP($C4431,Baux!$A:$K,7,FALSE))</f>
        <v/>
      </c>
      <c r="J4431" s="13" t="str">
        <f>IF($C4431="","",$H4431+$I4431)</f>
        <v/>
      </c>
      <c r="K4431" s="13" t="str">
        <f>IF($C4431="","",SUMIFS(Banque_Transactions!$E:$E,Banque_Transactions!$G:$G,$C4431&amp;"-"&amp;$B4431))</f>
        <v/>
      </c>
      <c r="L4431" s="13" t="str">
        <f>IF($C4431="","",$J4431-$K4431)</f>
        <v/>
      </c>
      <c r="M4431" t="str">
        <f>IF($C4431="","",IF($L4431&lt;=0,"Payé",IF($K4431=0,"Impayé","Partiel")))</f>
        <v/>
      </c>
    </row>
    <row r="4432" spans="1:13" ht="15">
      <c r="A4432" s="17"/>
      <c r="B4432" t="str">
        <f>IF($A4432="","",YEAR($A4432)*100+MONTH($A4432))</f>
        <v/>
      </c>
      <c r="D4432" t="str">
        <f>IF($C4432="","",VLOOKUP($C4432,Baux!$A:$K,2,FALSE))</f>
        <v/>
      </c>
      <c r="E4432" t="str">
        <f>IF($C4432="","",VLOOKUP(VLOOKUP($C4432,Baux!$A:$K,3,FALSE),Locataires!$A:$I,2,FALSE))</f>
        <v/>
      </c>
      <c r="F4432" t="str">
        <f>IF($C4432="","",VLOOKUP($C4432,Baux!$A:$K,8,FALSE))</f>
        <v/>
      </c>
      <c r="G4432" s="12" t="str">
        <f>IF(OR($A4432="",$F4432=""),"",DATE(YEAR($A4432),MONTH($A4432),$F4432))</f>
        <v/>
      </c>
      <c r="H4432" s="13" t="str">
        <f>IF($C4432="","",VLOOKUP($C4432,Baux!$A:$K,6,FALSE))</f>
        <v/>
      </c>
      <c r="I4432" s="13" t="str">
        <f>IF($C4432="","",VLOOKUP($C4432,Baux!$A:$K,7,FALSE))</f>
        <v/>
      </c>
      <c r="J4432" s="13" t="str">
        <f>IF($C4432="","",$H4432+$I4432)</f>
        <v/>
      </c>
      <c r="K4432" s="13" t="str">
        <f>IF($C4432="","",SUMIFS(Banque_Transactions!$E:$E,Banque_Transactions!$G:$G,$C4432&amp;"-"&amp;$B4432))</f>
        <v/>
      </c>
      <c r="L4432" s="13" t="str">
        <f>IF($C4432="","",$J4432-$K4432)</f>
        <v/>
      </c>
      <c r="M4432" t="str">
        <f>IF($C4432="","",IF($L4432&lt;=0,"Payé",IF($K4432=0,"Impayé","Partiel")))</f>
        <v/>
      </c>
    </row>
    <row r="4433" spans="1:13" ht="15">
      <c r="A4433" s="17"/>
      <c r="B4433" t="str">
        <f>IF($A4433="","",YEAR($A4433)*100+MONTH($A4433))</f>
        <v/>
      </c>
      <c r="D4433" t="str">
        <f>IF($C4433="","",VLOOKUP($C4433,Baux!$A:$K,2,FALSE))</f>
        <v/>
      </c>
      <c r="E4433" t="str">
        <f>IF($C4433="","",VLOOKUP(VLOOKUP($C4433,Baux!$A:$K,3,FALSE),Locataires!$A:$I,2,FALSE))</f>
        <v/>
      </c>
      <c r="F4433" t="str">
        <f>IF($C4433="","",VLOOKUP($C4433,Baux!$A:$K,8,FALSE))</f>
        <v/>
      </c>
      <c r="G4433" s="12" t="str">
        <f>IF(OR($A4433="",$F4433=""),"",DATE(YEAR($A4433),MONTH($A4433),$F4433))</f>
        <v/>
      </c>
      <c r="H4433" s="13" t="str">
        <f>IF($C4433="","",VLOOKUP($C4433,Baux!$A:$K,6,FALSE))</f>
        <v/>
      </c>
      <c r="I4433" s="13" t="str">
        <f>IF($C4433="","",VLOOKUP($C4433,Baux!$A:$K,7,FALSE))</f>
        <v/>
      </c>
      <c r="J4433" s="13" t="str">
        <f>IF($C4433="","",$H4433+$I4433)</f>
        <v/>
      </c>
      <c r="K4433" s="13" t="str">
        <f>IF($C4433="","",SUMIFS(Banque_Transactions!$E:$E,Banque_Transactions!$G:$G,$C4433&amp;"-"&amp;$B4433))</f>
        <v/>
      </c>
      <c r="L4433" s="13" t="str">
        <f>IF($C4433="","",$J4433-$K4433)</f>
        <v/>
      </c>
      <c r="M4433" t="str">
        <f>IF($C4433="","",IF($L4433&lt;=0,"Payé",IF($K4433=0,"Impayé","Partiel")))</f>
        <v/>
      </c>
    </row>
    <row r="4434" spans="1:13" ht="15">
      <c r="A4434" s="17"/>
      <c r="B4434" t="str">
        <f>IF($A4434="","",YEAR($A4434)*100+MONTH($A4434))</f>
        <v/>
      </c>
      <c r="D4434" t="str">
        <f>IF($C4434="","",VLOOKUP($C4434,Baux!$A:$K,2,FALSE))</f>
        <v/>
      </c>
      <c r="E4434" t="str">
        <f>IF($C4434="","",VLOOKUP(VLOOKUP($C4434,Baux!$A:$K,3,FALSE),Locataires!$A:$I,2,FALSE))</f>
        <v/>
      </c>
      <c r="F4434" t="str">
        <f>IF($C4434="","",VLOOKUP($C4434,Baux!$A:$K,8,FALSE))</f>
        <v/>
      </c>
      <c r="G4434" s="12" t="str">
        <f>IF(OR($A4434="",$F4434=""),"",DATE(YEAR($A4434),MONTH($A4434),$F4434))</f>
        <v/>
      </c>
      <c r="H4434" s="13" t="str">
        <f>IF($C4434="","",VLOOKUP($C4434,Baux!$A:$K,6,FALSE))</f>
        <v/>
      </c>
      <c r="I4434" s="13" t="str">
        <f>IF($C4434="","",VLOOKUP($C4434,Baux!$A:$K,7,FALSE))</f>
        <v/>
      </c>
      <c r="J4434" s="13" t="str">
        <f>IF($C4434="","",$H4434+$I4434)</f>
        <v/>
      </c>
      <c r="K4434" s="13" t="str">
        <f>IF($C4434="","",SUMIFS(Banque_Transactions!$E:$E,Banque_Transactions!$G:$G,$C4434&amp;"-"&amp;$B4434))</f>
        <v/>
      </c>
      <c r="L4434" s="13" t="str">
        <f>IF($C4434="","",$J4434-$K4434)</f>
        <v/>
      </c>
      <c r="M4434" t="str">
        <f>IF($C4434="","",IF($L4434&lt;=0,"Payé",IF($K4434=0,"Impayé","Partiel")))</f>
        <v/>
      </c>
    </row>
    <row r="4435" spans="1:13" ht="15">
      <c r="A4435" s="17"/>
      <c r="B4435" t="str">
        <f>IF($A4435="","",YEAR($A4435)*100+MONTH($A4435))</f>
        <v/>
      </c>
      <c r="D4435" t="str">
        <f>IF($C4435="","",VLOOKUP($C4435,Baux!$A:$K,2,FALSE))</f>
        <v/>
      </c>
      <c r="E4435" t="str">
        <f>IF($C4435="","",VLOOKUP(VLOOKUP($C4435,Baux!$A:$K,3,FALSE),Locataires!$A:$I,2,FALSE))</f>
        <v/>
      </c>
      <c r="F4435" t="str">
        <f>IF($C4435="","",VLOOKUP($C4435,Baux!$A:$K,8,FALSE))</f>
        <v/>
      </c>
      <c r="G4435" s="12" t="str">
        <f>IF(OR($A4435="",$F4435=""),"",DATE(YEAR($A4435),MONTH($A4435),$F4435))</f>
        <v/>
      </c>
      <c r="H4435" s="13" t="str">
        <f>IF($C4435="","",VLOOKUP($C4435,Baux!$A:$K,6,FALSE))</f>
        <v/>
      </c>
      <c r="I4435" s="13" t="str">
        <f>IF($C4435="","",VLOOKUP($C4435,Baux!$A:$K,7,FALSE))</f>
        <v/>
      </c>
      <c r="J4435" s="13" t="str">
        <f>IF($C4435="","",$H4435+$I4435)</f>
        <v/>
      </c>
      <c r="K4435" s="13" t="str">
        <f>IF($C4435="","",SUMIFS(Banque_Transactions!$E:$E,Banque_Transactions!$G:$G,$C4435&amp;"-"&amp;$B4435))</f>
        <v/>
      </c>
      <c r="L4435" s="13" t="str">
        <f>IF($C4435="","",$J4435-$K4435)</f>
        <v/>
      </c>
      <c r="M4435" t="str">
        <f>IF($C4435="","",IF($L4435&lt;=0,"Payé",IF($K4435=0,"Impayé","Partiel")))</f>
        <v/>
      </c>
    </row>
    <row r="4436" spans="1:13" ht="15">
      <c r="A4436" s="17"/>
      <c r="B4436" t="str">
        <f>IF($A4436="","",YEAR($A4436)*100+MONTH($A4436))</f>
        <v/>
      </c>
      <c r="D4436" t="str">
        <f>IF($C4436="","",VLOOKUP($C4436,Baux!$A:$K,2,FALSE))</f>
        <v/>
      </c>
      <c r="E4436" t="str">
        <f>IF($C4436="","",VLOOKUP(VLOOKUP($C4436,Baux!$A:$K,3,FALSE),Locataires!$A:$I,2,FALSE))</f>
        <v/>
      </c>
      <c r="F4436" t="str">
        <f>IF($C4436="","",VLOOKUP($C4436,Baux!$A:$K,8,FALSE))</f>
        <v/>
      </c>
      <c r="G4436" s="12" t="str">
        <f>IF(OR($A4436="",$F4436=""),"",DATE(YEAR($A4436),MONTH($A4436),$F4436))</f>
        <v/>
      </c>
      <c r="H4436" s="13" t="str">
        <f>IF($C4436="","",VLOOKUP($C4436,Baux!$A:$K,6,FALSE))</f>
        <v/>
      </c>
      <c r="I4436" s="13" t="str">
        <f>IF($C4436="","",VLOOKUP($C4436,Baux!$A:$K,7,FALSE))</f>
        <v/>
      </c>
      <c r="J4436" s="13" t="str">
        <f>IF($C4436="","",$H4436+$I4436)</f>
        <v/>
      </c>
      <c r="K4436" s="13" t="str">
        <f>IF($C4436="","",SUMIFS(Banque_Transactions!$E:$E,Banque_Transactions!$G:$G,$C4436&amp;"-"&amp;$B4436))</f>
        <v/>
      </c>
      <c r="L4436" s="13" t="str">
        <f>IF($C4436="","",$J4436-$K4436)</f>
        <v/>
      </c>
      <c r="M4436" t="str">
        <f>IF($C4436="","",IF($L4436&lt;=0,"Payé",IF($K4436=0,"Impayé","Partiel")))</f>
        <v/>
      </c>
    </row>
    <row r="4437" spans="1:13" ht="15">
      <c r="A4437" s="17"/>
      <c r="B4437" t="str">
        <f>IF($A4437="","",YEAR($A4437)*100+MONTH($A4437))</f>
        <v/>
      </c>
      <c r="D4437" t="str">
        <f>IF($C4437="","",VLOOKUP($C4437,Baux!$A:$K,2,FALSE))</f>
        <v/>
      </c>
      <c r="E4437" t="str">
        <f>IF($C4437="","",VLOOKUP(VLOOKUP($C4437,Baux!$A:$K,3,FALSE),Locataires!$A:$I,2,FALSE))</f>
        <v/>
      </c>
      <c r="F4437" t="str">
        <f>IF($C4437="","",VLOOKUP($C4437,Baux!$A:$K,8,FALSE))</f>
        <v/>
      </c>
      <c r="G4437" s="12" t="str">
        <f>IF(OR($A4437="",$F4437=""),"",DATE(YEAR($A4437),MONTH($A4437),$F4437))</f>
        <v/>
      </c>
      <c r="H4437" s="13" t="str">
        <f>IF($C4437="","",VLOOKUP($C4437,Baux!$A:$K,6,FALSE))</f>
        <v/>
      </c>
      <c r="I4437" s="13" t="str">
        <f>IF($C4437="","",VLOOKUP($C4437,Baux!$A:$K,7,FALSE))</f>
        <v/>
      </c>
      <c r="J4437" s="13" t="str">
        <f>IF($C4437="","",$H4437+$I4437)</f>
        <v/>
      </c>
      <c r="K4437" s="13" t="str">
        <f>IF($C4437="","",SUMIFS(Banque_Transactions!$E:$E,Banque_Transactions!$G:$G,$C4437&amp;"-"&amp;$B4437))</f>
        <v/>
      </c>
      <c r="L4437" s="13" t="str">
        <f>IF($C4437="","",$J4437-$K4437)</f>
        <v/>
      </c>
      <c r="M4437" t="str">
        <f>IF($C4437="","",IF($L4437&lt;=0,"Payé",IF($K4437=0,"Impayé","Partiel")))</f>
        <v/>
      </c>
    </row>
    <row r="4438" spans="1:13" ht="15">
      <c r="A4438" s="17"/>
      <c r="B4438" t="str">
        <f>IF($A4438="","",YEAR($A4438)*100+MONTH($A4438))</f>
        <v/>
      </c>
      <c r="D4438" t="str">
        <f>IF($C4438="","",VLOOKUP($C4438,Baux!$A:$K,2,FALSE))</f>
        <v/>
      </c>
      <c r="E4438" t="str">
        <f>IF($C4438="","",VLOOKUP(VLOOKUP($C4438,Baux!$A:$K,3,FALSE),Locataires!$A:$I,2,FALSE))</f>
        <v/>
      </c>
      <c r="F4438" t="str">
        <f>IF($C4438="","",VLOOKUP($C4438,Baux!$A:$K,8,FALSE))</f>
        <v/>
      </c>
      <c r="G4438" s="12" t="str">
        <f>IF(OR($A4438="",$F4438=""),"",DATE(YEAR($A4438),MONTH($A4438),$F4438))</f>
        <v/>
      </c>
      <c r="H4438" s="13" t="str">
        <f>IF($C4438="","",VLOOKUP($C4438,Baux!$A:$K,6,FALSE))</f>
        <v/>
      </c>
      <c r="I4438" s="13" t="str">
        <f>IF($C4438="","",VLOOKUP($C4438,Baux!$A:$K,7,FALSE))</f>
        <v/>
      </c>
      <c r="J4438" s="13" t="str">
        <f>IF($C4438="","",$H4438+$I4438)</f>
        <v/>
      </c>
      <c r="K4438" s="13" t="str">
        <f>IF($C4438="","",SUMIFS(Banque_Transactions!$E:$E,Banque_Transactions!$G:$G,$C4438&amp;"-"&amp;$B4438))</f>
        <v/>
      </c>
      <c r="L4438" s="13" t="str">
        <f>IF($C4438="","",$J4438-$K4438)</f>
        <v/>
      </c>
      <c r="M4438" t="str">
        <f>IF($C4438="","",IF($L4438&lt;=0,"Payé",IF($K4438=0,"Impayé","Partiel")))</f>
        <v/>
      </c>
    </row>
    <row r="4439" spans="1:13" ht="15">
      <c r="A4439" s="17"/>
      <c r="B4439" t="str">
        <f>IF($A4439="","",YEAR($A4439)*100+MONTH($A4439))</f>
        <v/>
      </c>
      <c r="D4439" t="str">
        <f>IF($C4439="","",VLOOKUP($C4439,Baux!$A:$K,2,FALSE))</f>
        <v/>
      </c>
      <c r="E4439" t="str">
        <f>IF($C4439="","",VLOOKUP(VLOOKUP($C4439,Baux!$A:$K,3,FALSE),Locataires!$A:$I,2,FALSE))</f>
        <v/>
      </c>
      <c r="F4439" t="str">
        <f>IF($C4439="","",VLOOKUP($C4439,Baux!$A:$K,8,FALSE))</f>
        <v/>
      </c>
      <c r="G4439" s="12" t="str">
        <f>IF(OR($A4439="",$F4439=""),"",DATE(YEAR($A4439),MONTH($A4439),$F4439))</f>
        <v/>
      </c>
      <c r="H4439" s="13" t="str">
        <f>IF($C4439="","",VLOOKUP($C4439,Baux!$A:$K,6,FALSE))</f>
        <v/>
      </c>
      <c r="I4439" s="13" t="str">
        <f>IF($C4439="","",VLOOKUP($C4439,Baux!$A:$K,7,FALSE))</f>
        <v/>
      </c>
      <c r="J4439" s="13" t="str">
        <f>IF($C4439="","",$H4439+$I4439)</f>
        <v/>
      </c>
      <c r="K4439" s="13" t="str">
        <f>IF($C4439="","",SUMIFS(Banque_Transactions!$E:$E,Banque_Transactions!$G:$G,$C4439&amp;"-"&amp;$B4439))</f>
        <v/>
      </c>
      <c r="L4439" s="13" t="str">
        <f>IF($C4439="","",$J4439-$K4439)</f>
        <v/>
      </c>
      <c r="M4439" t="str">
        <f>IF($C4439="","",IF($L4439&lt;=0,"Payé",IF($K4439=0,"Impayé","Partiel")))</f>
        <v/>
      </c>
    </row>
    <row r="4440" spans="1:13" ht="15">
      <c r="A4440" s="17"/>
      <c r="B4440" t="str">
        <f>IF($A4440="","",YEAR($A4440)*100+MONTH($A4440))</f>
        <v/>
      </c>
      <c r="D4440" t="str">
        <f>IF($C4440="","",VLOOKUP($C4440,Baux!$A:$K,2,FALSE))</f>
        <v/>
      </c>
      <c r="E4440" t="str">
        <f>IF($C4440="","",VLOOKUP(VLOOKUP($C4440,Baux!$A:$K,3,FALSE),Locataires!$A:$I,2,FALSE))</f>
        <v/>
      </c>
      <c r="F4440" t="str">
        <f>IF($C4440="","",VLOOKUP($C4440,Baux!$A:$K,8,FALSE))</f>
        <v/>
      </c>
      <c r="G4440" s="12" t="str">
        <f>IF(OR($A4440="",$F4440=""),"",DATE(YEAR($A4440),MONTH($A4440),$F4440))</f>
        <v/>
      </c>
      <c r="H4440" s="13" t="str">
        <f>IF($C4440="","",VLOOKUP($C4440,Baux!$A:$K,6,FALSE))</f>
        <v/>
      </c>
      <c r="I4440" s="13" t="str">
        <f>IF($C4440="","",VLOOKUP($C4440,Baux!$A:$K,7,FALSE))</f>
        <v/>
      </c>
      <c r="J4440" s="13" t="str">
        <f>IF($C4440="","",$H4440+$I4440)</f>
        <v/>
      </c>
      <c r="K4440" s="13" t="str">
        <f>IF($C4440="","",SUMIFS(Banque_Transactions!$E:$E,Banque_Transactions!$G:$G,$C4440&amp;"-"&amp;$B4440))</f>
        <v/>
      </c>
      <c r="L4440" s="13" t="str">
        <f>IF($C4440="","",$J4440-$K4440)</f>
        <v/>
      </c>
      <c r="M4440" t="str">
        <f>IF($C4440="","",IF($L4440&lt;=0,"Payé",IF($K4440=0,"Impayé","Partiel")))</f>
        <v/>
      </c>
    </row>
    <row r="4441" spans="1:13" ht="15">
      <c r="A4441" s="17"/>
      <c r="B4441" t="str">
        <f>IF($A4441="","",YEAR($A4441)*100+MONTH($A4441))</f>
        <v/>
      </c>
      <c r="D4441" t="str">
        <f>IF($C4441="","",VLOOKUP($C4441,Baux!$A:$K,2,FALSE))</f>
        <v/>
      </c>
      <c r="E4441" t="str">
        <f>IF($C4441="","",VLOOKUP(VLOOKUP($C4441,Baux!$A:$K,3,FALSE),Locataires!$A:$I,2,FALSE))</f>
        <v/>
      </c>
      <c r="F4441" t="str">
        <f>IF($C4441="","",VLOOKUP($C4441,Baux!$A:$K,8,FALSE))</f>
        <v/>
      </c>
      <c r="G4441" s="12" t="str">
        <f>IF(OR($A4441="",$F4441=""),"",DATE(YEAR($A4441),MONTH($A4441),$F4441))</f>
        <v/>
      </c>
      <c r="H4441" s="13" t="str">
        <f>IF($C4441="","",VLOOKUP($C4441,Baux!$A:$K,6,FALSE))</f>
        <v/>
      </c>
      <c r="I4441" s="13" t="str">
        <f>IF($C4441="","",VLOOKUP($C4441,Baux!$A:$K,7,FALSE))</f>
        <v/>
      </c>
      <c r="J4441" s="13" t="str">
        <f>IF($C4441="","",$H4441+$I4441)</f>
        <v/>
      </c>
      <c r="K4441" s="13" t="str">
        <f>IF($C4441="","",SUMIFS(Banque_Transactions!$E:$E,Banque_Transactions!$G:$G,$C4441&amp;"-"&amp;$B4441))</f>
        <v/>
      </c>
      <c r="L4441" s="13" t="str">
        <f>IF($C4441="","",$J4441-$K4441)</f>
        <v/>
      </c>
      <c r="M4441" t="str">
        <f>IF($C4441="","",IF($L4441&lt;=0,"Payé",IF($K4441=0,"Impayé","Partiel")))</f>
        <v/>
      </c>
    </row>
    <row r="4442" spans="1:13" ht="15">
      <c r="A4442" s="17"/>
      <c r="B4442" t="str">
        <f>IF($A4442="","",YEAR($A4442)*100+MONTH($A4442))</f>
        <v/>
      </c>
      <c r="D4442" t="str">
        <f>IF($C4442="","",VLOOKUP($C4442,Baux!$A:$K,2,FALSE))</f>
        <v/>
      </c>
      <c r="E4442" t="str">
        <f>IF($C4442="","",VLOOKUP(VLOOKUP($C4442,Baux!$A:$K,3,FALSE),Locataires!$A:$I,2,FALSE))</f>
        <v/>
      </c>
      <c r="F4442" t="str">
        <f>IF($C4442="","",VLOOKUP($C4442,Baux!$A:$K,8,FALSE))</f>
        <v/>
      </c>
      <c r="G4442" s="12" t="str">
        <f>IF(OR($A4442="",$F4442=""),"",DATE(YEAR($A4442),MONTH($A4442),$F4442))</f>
        <v/>
      </c>
      <c r="H4442" s="13" t="str">
        <f>IF($C4442="","",VLOOKUP($C4442,Baux!$A:$K,6,FALSE))</f>
        <v/>
      </c>
      <c r="I4442" s="13" t="str">
        <f>IF($C4442="","",VLOOKUP($C4442,Baux!$A:$K,7,FALSE))</f>
        <v/>
      </c>
      <c r="J4442" s="13" t="str">
        <f>IF($C4442="","",$H4442+$I4442)</f>
        <v/>
      </c>
      <c r="K4442" s="13" t="str">
        <f>IF($C4442="","",SUMIFS(Banque_Transactions!$E:$E,Banque_Transactions!$G:$G,$C4442&amp;"-"&amp;$B4442))</f>
        <v/>
      </c>
      <c r="L4442" s="13" t="str">
        <f>IF($C4442="","",$J4442-$K4442)</f>
        <v/>
      </c>
      <c r="M4442" t="str">
        <f>IF($C4442="","",IF($L4442&lt;=0,"Payé",IF($K4442=0,"Impayé","Partiel")))</f>
        <v/>
      </c>
    </row>
    <row r="4443" spans="1:13" ht="15">
      <c r="A4443" s="17"/>
      <c r="B4443" t="str">
        <f>IF($A4443="","",YEAR($A4443)*100+MONTH($A4443))</f>
        <v/>
      </c>
      <c r="D4443" t="str">
        <f>IF($C4443="","",VLOOKUP($C4443,Baux!$A:$K,2,FALSE))</f>
        <v/>
      </c>
      <c r="E4443" t="str">
        <f>IF($C4443="","",VLOOKUP(VLOOKUP($C4443,Baux!$A:$K,3,FALSE),Locataires!$A:$I,2,FALSE))</f>
        <v/>
      </c>
      <c r="F4443" t="str">
        <f>IF($C4443="","",VLOOKUP($C4443,Baux!$A:$K,8,FALSE))</f>
        <v/>
      </c>
      <c r="G4443" s="12" t="str">
        <f>IF(OR($A4443="",$F4443=""),"",DATE(YEAR($A4443),MONTH($A4443),$F4443))</f>
        <v/>
      </c>
      <c r="H4443" s="13" t="str">
        <f>IF($C4443="","",VLOOKUP($C4443,Baux!$A:$K,6,FALSE))</f>
        <v/>
      </c>
      <c r="I4443" s="13" t="str">
        <f>IF($C4443="","",VLOOKUP($C4443,Baux!$A:$K,7,FALSE))</f>
        <v/>
      </c>
      <c r="J4443" s="13" t="str">
        <f>IF($C4443="","",$H4443+$I4443)</f>
        <v/>
      </c>
      <c r="K4443" s="13" t="str">
        <f>IF($C4443="","",SUMIFS(Banque_Transactions!$E:$E,Banque_Transactions!$G:$G,$C4443&amp;"-"&amp;$B4443))</f>
        <v/>
      </c>
      <c r="L4443" s="13" t="str">
        <f>IF($C4443="","",$J4443-$K4443)</f>
        <v/>
      </c>
      <c r="M4443" t="str">
        <f>IF($C4443="","",IF($L4443&lt;=0,"Payé",IF($K4443=0,"Impayé","Partiel")))</f>
        <v/>
      </c>
    </row>
    <row r="4444" spans="1:13" ht="15">
      <c r="A4444" s="17"/>
      <c r="B4444" t="str">
        <f>IF($A4444="","",YEAR($A4444)*100+MONTH($A4444))</f>
        <v/>
      </c>
      <c r="D4444" t="str">
        <f>IF($C4444="","",VLOOKUP($C4444,Baux!$A:$K,2,FALSE))</f>
        <v/>
      </c>
      <c r="E4444" t="str">
        <f>IF($C4444="","",VLOOKUP(VLOOKUP($C4444,Baux!$A:$K,3,FALSE),Locataires!$A:$I,2,FALSE))</f>
        <v/>
      </c>
      <c r="F4444" t="str">
        <f>IF($C4444="","",VLOOKUP($C4444,Baux!$A:$K,8,FALSE))</f>
        <v/>
      </c>
      <c r="G4444" s="12" t="str">
        <f>IF(OR($A4444="",$F4444=""),"",DATE(YEAR($A4444),MONTH($A4444),$F4444))</f>
        <v/>
      </c>
      <c r="H4444" s="13" t="str">
        <f>IF($C4444="","",VLOOKUP($C4444,Baux!$A:$K,6,FALSE))</f>
        <v/>
      </c>
      <c r="I4444" s="13" t="str">
        <f>IF($C4444="","",VLOOKUP($C4444,Baux!$A:$K,7,FALSE))</f>
        <v/>
      </c>
      <c r="J4444" s="13" t="str">
        <f>IF($C4444="","",$H4444+$I4444)</f>
        <v/>
      </c>
      <c r="K4444" s="13" t="str">
        <f>IF($C4444="","",SUMIFS(Banque_Transactions!$E:$E,Banque_Transactions!$G:$G,$C4444&amp;"-"&amp;$B4444))</f>
        <v/>
      </c>
      <c r="L4444" s="13" t="str">
        <f>IF($C4444="","",$J4444-$K4444)</f>
        <v/>
      </c>
      <c r="M4444" t="str">
        <f>IF($C4444="","",IF($L4444&lt;=0,"Payé",IF($K4444=0,"Impayé","Partiel")))</f>
        <v/>
      </c>
    </row>
    <row r="4445" spans="1:13" ht="15">
      <c r="A4445" s="17"/>
      <c r="B4445" t="str">
        <f>IF($A4445="","",YEAR($A4445)*100+MONTH($A4445))</f>
        <v/>
      </c>
      <c r="D4445" t="str">
        <f>IF($C4445="","",VLOOKUP($C4445,Baux!$A:$K,2,FALSE))</f>
        <v/>
      </c>
      <c r="E4445" t="str">
        <f>IF($C4445="","",VLOOKUP(VLOOKUP($C4445,Baux!$A:$K,3,FALSE),Locataires!$A:$I,2,FALSE))</f>
        <v/>
      </c>
      <c r="F4445" t="str">
        <f>IF($C4445="","",VLOOKUP($C4445,Baux!$A:$K,8,FALSE))</f>
        <v/>
      </c>
      <c r="G4445" s="12" t="str">
        <f>IF(OR($A4445="",$F4445=""),"",DATE(YEAR($A4445),MONTH($A4445),$F4445))</f>
        <v/>
      </c>
      <c r="H4445" s="13" t="str">
        <f>IF($C4445="","",VLOOKUP($C4445,Baux!$A:$K,6,FALSE))</f>
        <v/>
      </c>
      <c r="I4445" s="13" t="str">
        <f>IF($C4445="","",VLOOKUP($C4445,Baux!$A:$K,7,FALSE))</f>
        <v/>
      </c>
      <c r="J4445" s="13" t="str">
        <f>IF($C4445="","",$H4445+$I4445)</f>
        <v/>
      </c>
      <c r="K4445" s="13" t="str">
        <f>IF($C4445="","",SUMIFS(Banque_Transactions!$E:$E,Banque_Transactions!$G:$G,$C4445&amp;"-"&amp;$B4445))</f>
        <v/>
      </c>
      <c r="L4445" s="13" t="str">
        <f>IF($C4445="","",$J4445-$K4445)</f>
        <v/>
      </c>
      <c r="M4445" t="str">
        <f>IF($C4445="","",IF($L4445&lt;=0,"Payé",IF($K4445=0,"Impayé","Partiel")))</f>
        <v/>
      </c>
    </row>
    <row r="4446" spans="1:13" ht="15">
      <c r="A4446" s="17"/>
      <c r="B4446" t="str">
        <f>IF($A4446="","",YEAR($A4446)*100+MONTH($A4446))</f>
        <v/>
      </c>
      <c r="D4446" t="str">
        <f>IF($C4446="","",VLOOKUP($C4446,Baux!$A:$K,2,FALSE))</f>
        <v/>
      </c>
      <c r="E4446" t="str">
        <f>IF($C4446="","",VLOOKUP(VLOOKUP($C4446,Baux!$A:$K,3,FALSE),Locataires!$A:$I,2,FALSE))</f>
        <v/>
      </c>
      <c r="F4446" t="str">
        <f>IF($C4446="","",VLOOKUP($C4446,Baux!$A:$K,8,FALSE))</f>
        <v/>
      </c>
      <c r="G4446" s="12" t="str">
        <f>IF(OR($A4446="",$F4446=""),"",DATE(YEAR($A4446),MONTH($A4446),$F4446))</f>
        <v/>
      </c>
      <c r="H4446" s="13" t="str">
        <f>IF($C4446="","",VLOOKUP($C4446,Baux!$A:$K,6,FALSE))</f>
        <v/>
      </c>
      <c r="I4446" s="13" t="str">
        <f>IF($C4446="","",VLOOKUP($C4446,Baux!$A:$K,7,FALSE))</f>
        <v/>
      </c>
      <c r="J4446" s="13" t="str">
        <f>IF($C4446="","",$H4446+$I4446)</f>
        <v/>
      </c>
      <c r="K4446" s="13" t="str">
        <f>IF($C4446="","",SUMIFS(Banque_Transactions!$E:$E,Banque_Transactions!$G:$G,$C4446&amp;"-"&amp;$B4446))</f>
        <v/>
      </c>
      <c r="L4446" s="13" t="str">
        <f>IF($C4446="","",$J4446-$K4446)</f>
        <v/>
      </c>
      <c r="M4446" t="str">
        <f>IF($C4446="","",IF($L4446&lt;=0,"Payé",IF($K4446=0,"Impayé","Partiel")))</f>
        <v/>
      </c>
    </row>
    <row r="4447" spans="1:13" ht="15">
      <c r="A4447" s="17"/>
      <c r="B4447" t="str">
        <f>IF($A4447="","",YEAR($A4447)*100+MONTH($A4447))</f>
        <v/>
      </c>
      <c r="D4447" t="str">
        <f>IF($C4447="","",VLOOKUP($C4447,Baux!$A:$K,2,FALSE))</f>
        <v/>
      </c>
      <c r="E4447" t="str">
        <f>IF($C4447="","",VLOOKUP(VLOOKUP($C4447,Baux!$A:$K,3,FALSE),Locataires!$A:$I,2,FALSE))</f>
        <v/>
      </c>
      <c r="F4447" t="str">
        <f>IF($C4447="","",VLOOKUP($C4447,Baux!$A:$K,8,FALSE))</f>
        <v/>
      </c>
      <c r="G4447" s="12" t="str">
        <f>IF(OR($A4447="",$F4447=""),"",DATE(YEAR($A4447),MONTH($A4447),$F4447))</f>
        <v/>
      </c>
      <c r="H4447" s="13" t="str">
        <f>IF($C4447="","",VLOOKUP($C4447,Baux!$A:$K,6,FALSE))</f>
        <v/>
      </c>
      <c r="I4447" s="13" t="str">
        <f>IF($C4447="","",VLOOKUP($C4447,Baux!$A:$K,7,FALSE))</f>
        <v/>
      </c>
      <c r="J4447" s="13" t="str">
        <f>IF($C4447="","",$H4447+$I4447)</f>
        <v/>
      </c>
      <c r="K4447" s="13" t="str">
        <f>IF($C4447="","",SUMIFS(Banque_Transactions!$E:$E,Banque_Transactions!$G:$G,$C4447&amp;"-"&amp;$B4447))</f>
        <v/>
      </c>
      <c r="L4447" s="13" t="str">
        <f>IF($C4447="","",$J4447-$K4447)</f>
        <v/>
      </c>
      <c r="M4447" t="str">
        <f>IF($C4447="","",IF($L4447&lt;=0,"Payé",IF($K4447=0,"Impayé","Partiel")))</f>
        <v/>
      </c>
    </row>
    <row r="4448" spans="1:13" ht="15">
      <c r="A4448" s="17"/>
      <c r="B4448" t="str">
        <f>IF($A4448="","",YEAR($A4448)*100+MONTH($A4448))</f>
        <v/>
      </c>
      <c r="D4448" t="str">
        <f>IF($C4448="","",VLOOKUP($C4448,Baux!$A:$K,2,FALSE))</f>
        <v/>
      </c>
      <c r="E4448" t="str">
        <f>IF($C4448="","",VLOOKUP(VLOOKUP($C4448,Baux!$A:$K,3,FALSE),Locataires!$A:$I,2,FALSE))</f>
        <v/>
      </c>
      <c r="F4448" t="str">
        <f>IF($C4448="","",VLOOKUP($C4448,Baux!$A:$K,8,FALSE))</f>
        <v/>
      </c>
      <c r="G4448" s="12" t="str">
        <f>IF(OR($A4448="",$F4448=""),"",DATE(YEAR($A4448),MONTH($A4448),$F4448))</f>
        <v/>
      </c>
      <c r="H4448" s="13" t="str">
        <f>IF($C4448="","",VLOOKUP($C4448,Baux!$A:$K,6,FALSE))</f>
        <v/>
      </c>
      <c r="I4448" s="13" t="str">
        <f>IF($C4448="","",VLOOKUP($C4448,Baux!$A:$K,7,FALSE))</f>
        <v/>
      </c>
      <c r="J4448" s="13" t="str">
        <f>IF($C4448="","",$H4448+$I4448)</f>
        <v/>
      </c>
      <c r="K4448" s="13" t="str">
        <f>IF($C4448="","",SUMIFS(Banque_Transactions!$E:$E,Banque_Transactions!$G:$G,$C4448&amp;"-"&amp;$B4448))</f>
        <v/>
      </c>
      <c r="L4448" s="13" t="str">
        <f>IF($C4448="","",$J4448-$K4448)</f>
        <v/>
      </c>
      <c r="M4448" t="str">
        <f>IF($C4448="","",IF($L4448&lt;=0,"Payé",IF($K4448=0,"Impayé","Partiel")))</f>
        <v/>
      </c>
    </row>
    <row r="4449" spans="1:13" ht="15">
      <c r="A4449" s="17"/>
      <c r="B4449" t="str">
        <f>IF($A4449="","",YEAR($A4449)*100+MONTH($A4449))</f>
        <v/>
      </c>
      <c r="D4449" t="str">
        <f>IF($C4449="","",VLOOKUP($C4449,Baux!$A:$K,2,FALSE))</f>
        <v/>
      </c>
      <c r="E4449" t="str">
        <f>IF($C4449="","",VLOOKUP(VLOOKUP($C4449,Baux!$A:$K,3,FALSE),Locataires!$A:$I,2,FALSE))</f>
        <v/>
      </c>
      <c r="F4449" t="str">
        <f>IF($C4449="","",VLOOKUP($C4449,Baux!$A:$K,8,FALSE))</f>
        <v/>
      </c>
      <c r="G4449" s="12" t="str">
        <f>IF(OR($A4449="",$F4449=""),"",DATE(YEAR($A4449),MONTH($A4449),$F4449))</f>
        <v/>
      </c>
      <c r="H4449" s="13" t="str">
        <f>IF($C4449="","",VLOOKUP($C4449,Baux!$A:$K,6,FALSE))</f>
        <v/>
      </c>
      <c r="I4449" s="13" t="str">
        <f>IF($C4449="","",VLOOKUP($C4449,Baux!$A:$K,7,FALSE))</f>
        <v/>
      </c>
      <c r="J4449" s="13" t="str">
        <f>IF($C4449="","",$H4449+$I4449)</f>
        <v/>
      </c>
      <c r="K4449" s="13" t="str">
        <f>IF($C4449="","",SUMIFS(Banque_Transactions!$E:$E,Banque_Transactions!$G:$G,$C4449&amp;"-"&amp;$B4449))</f>
        <v/>
      </c>
      <c r="L4449" s="13" t="str">
        <f>IF($C4449="","",$J4449-$K4449)</f>
        <v/>
      </c>
      <c r="M4449" t="str">
        <f>IF($C4449="","",IF($L4449&lt;=0,"Payé",IF($K4449=0,"Impayé","Partiel")))</f>
        <v/>
      </c>
    </row>
    <row r="4450" spans="1:13" ht="15">
      <c r="A4450" s="17"/>
      <c r="B4450" t="str">
        <f>IF($A4450="","",YEAR($A4450)*100+MONTH($A4450))</f>
        <v/>
      </c>
      <c r="D4450" t="str">
        <f>IF($C4450="","",VLOOKUP($C4450,Baux!$A:$K,2,FALSE))</f>
        <v/>
      </c>
      <c r="E4450" t="str">
        <f>IF($C4450="","",VLOOKUP(VLOOKUP($C4450,Baux!$A:$K,3,FALSE),Locataires!$A:$I,2,FALSE))</f>
        <v/>
      </c>
      <c r="F4450" t="str">
        <f>IF($C4450="","",VLOOKUP($C4450,Baux!$A:$K,8,FALSE))</f>
        <v/>
      </c>
      <c r="G4450" s="12" t="str">
        <f>IF(OR($A4450="",$F4450=""),"",DATE(YEAR($A4450),MONTH($A4450),$F4450))</f>
        <v/>
      </c>
      <c r="H4450" s="13" t="str">
        <f>IF($C4450="","",VLOOKUP($C4450,Baux!$A:$K,6,FALSE))</f>
        <v/>
      </c>
      <c r="I4450" s="13" t="str">
        <f>IF($C4450="","",VLOOKUP($C4450,Baux!$A:$K,7,FALSE))</f>
        <v/>
      </c>
      <c r="J4450" s="13" t="str">
        <f>IF($C4450="","",$H4450+$I4450)</f>
        <v/>
      </c>
      <c r="K4450" s="13" t="str">
        <f>IF($C4450="","",SUMIFS(Banque_Transactions!$E:$E,Banque_Transactions!$G:$G,$C4450&amp;"-"&amp;$B4450))</f>
        <v/>
      </c>
      <c r="L4450" s="13" t="str">
        <f>IF($C4450="","",$J4450-$K4450)</f>
        <v/>
      </c>
      <c r="M4450" t="str">
        <f>IF($C4450="","",IF($L4450&lt;=0,"Payé",IF($K4450=0,"Impayé","Partiel")))</f>
        <v/>
      </c>
    </row>
    <row r="4451" spans="1:13" ht="15">
      <c r="A4451" s="17"/>
      <c r="B4451" t="str">
        <f>IF($A4451="","",YEAR($A4451)*100+MONTH($A4451))</f>
        <v/>
      </c>
      <c r="D4451" t="str">
        <f>IF($C4451="","",VLOOKUP($C4451,Baux!$A:$K,2,FALSE))</f>
        <v/>
      </c>
      <c r="E4451" t="str">
        <f>IF($C4451="","",VLOOKUP(VLOOKUP($C4451,Baux!$A:$K,3,FALSE),Locataires!$A:$I,2,FALSE))</f>
        <v/>
      </c>
      <c r="F4451" t="str">
        <f>IF($C4451="","",VLOOKUP($C4451,Baux!$A:$K,8,FALSE))</f>
        <v/>
      </c>
      <c r="G4451" s="12" t="str">
        <f>IF(OR($A4451="",$F4451=""),"",DATE(YEAR($A4451),MONTH($A4451),$F4451))</f>
        <v/>
      </c>
      <c r="H4451" s="13" t="str">
        <f>IF($C4451="","",VLOOKUP($C4451,Baux!$A:$K,6,FALSE))</f>
        <v/>
      </c>
      <c r="I4451" s="13" t="str">
        <f>IF($C4451="","",VLOOKUP($C4451,Baux!$A:$K,7,FALSE))</f>
        <v/>
      </c>
      <c r="J4451" s="13" t="str">
        <f>IF($C4451="","",$H4451+$I4451)</f>
        <v/>
      </c>
      <c r="K4451" s="13" t="str">
        <f>IF($C4451="","",SUMIFS(Banque_Transactions!$E:$E,Banque_Transactions!$G:$G,$C4451&amp;"-"&amp;$B4451))</f>
        <v/>
      </c>
      <c r="L4451" s="13" t="str">
        <f>IF($C4451="","",$J4451-$K4451)</f>
        <v/>
      </c>
      <c r="M4451" t="str">
        <f>IF($C4451="","",IF($L4451&lt;=0,"Payé",IF($K4451=0,"Impayé","Partiel")))</f>
        <v/>
      </c>
    </row>
    <row r="4452" spans="1:13" ht="15">
      <c r="A4452" s="17"/>
      <c r="B4452" t="str">
        <f>IF($A4452="","",YEAR($A4452)*100+MONTH($A4452))</f>
        <v/>
      </c>
      <c r="D4452" t="str">
        <f>IF($C4452="","",VLOOKUP($C4452,Baux!$A:$K,2,FALSE))</f>
        <v/>
      </c>
      <c r="E4452" t="str">
        <f>IF($C4452="","",VLOOKUP(VLOOKUP($C4452,Baux!$A:$K,3,FALSE),Locataires!$A:$I,2,FALSE))</f>
        <v/>
      </c>
      <c r="F4452" t="str">
        <f>IF($C4452="","",VLOOKUP($C4452,Baux!$A:$K,8,FALSE))</f>
        <v/>
      </c>
      <c r="G4452" s="12" t="str">
        <f>IF(OR($A4452="",$F4452=""),"",DATE(YEAR($A4452),MONTH($A4452),$F4452))</f>
        <v/>
      </c>
      <c r="H4452" s="13" t="str">
        <f>IF($C4452="","",VLOOKUP($C4452,Baux!$A:$K,6,FALSE))</f>
        <v/>
      </c>
      <c r="I4452" s="13" t="str">
        <f>IF($C4452="","",VLOOKUP($C4452,Baux!$A:$K,7,FALSE))</f>
        <v/>
      </c>
      <c r="J4452" s="13" t="str">
        <f>IF($C4452="","",$H4452+$I4452)</f>
        <v/>
      </c>
      <c r="K4452" s="13" t="str">
        <f>IF($C4452="","",SUMIFS(Banque_Transactions!$E:$E,Banque_Transactions!$G:$G,$C4452&amp;"-"&amp;$B4452))</f>
        <v/>
      </c>
      <c r="L4452" s="13" t="str">
        <f>IF($C4452="","",$J4452-$K4452)</f>
        <v/>
      </c>
      <c r="M4452" t="str">
        <f>IF($C4452="","",IF($L4452&lt;=0,"Payé",IF($K4452=0,"Impayé","Partiel")))</f>
        <v/>
      </c>
    </row>
    <row r="4453" spans="1:13" ht="15">
      <c r="A4453" s="17"/>
      <c r="B4453" t="str">
        <f>IF($A4453="","",YEAR($A4453)*100+MONTH($A4453))</f>
        <v/>
      </c>
      <c r="D4453" t="str">
        <f>IF($C4453="","",VLOOKUP($C4453,Baux!$A:$K,2,FALSE))</f>
        <v/>
      </c>
      <c r="E4453" t="str">
        <f>IF($C4453="","",VLOOKUP(VLOOKUP($C4453,Baux!$A:$K,3,FALSE),Locataires!$A:$I,2,FALSE))</f>
        <v/>
      </c>
      <c r="F4453" t="str">
        <f>IF($C4453="","",VLOOKUP($C4453,Baux!$A:$K,8,FALSE))</f>
        <v/>
      </c>
      <c r="G4453" s="12" t="str">
        <f>IF(OR($A4453="",$F4453=""),"",DATE(YEAR($A4453),MONTH($A4453),$F4453))</f>
        <v/>
      </c>
      <c r="H4453" s="13" t="str">
        <f>IF($C4453="","",VLOOKUP($C4453,Baux!$A:$K,6,FALSE))</f>
        <v/>
      </c>
      <c r="I4453" s="13" t="str">
        <f>IF($C4453="","",VLOOKUP($C4453,Baux!$A:$K,7,FALSE))</f>
        <v/>
      </c>
      <c r="J4453" s="13" t="str">
        <f>IF($C4453="","",$H4453+$I4453)</f>
        <v/>
      </c>
      <c r="K4453" s="13" t="str">
        <f>IF($C4453="","",SUMIFS(Banque_Transactions!$E:$E,Banque_Transactions!$G:$G,$C4453&amp;"-"&amp;$B4453))</f>
        <v/>
      </c>
      <c r="L4453" s="13" t="str">
        <f>IF($C4453="","",$J4453-$K4453)</f>
        <v/>
      </c>
      <c r="M4453" t="str">
        <f>IF($C4453="","",IF($L4453&lt;=0,"Payé",IF($K4453=0,"Impayé","Partiel")))</f>
        <v/>
      </c>
    </row>
    <row r="4454" spans="1:13" ht="15">
      <c r="A4454" s="17"/>
      <c r="B4454" t="str">
        <f>IF($A4454="","",YEAR($A4454)*100+MONTH($A4454))</f>
        <v/>
      </c>
      <c r="D4454" t="str">
        <f>IF($C4454="","",VLOOKUP($C4454,Baux!$A:$K,2,FALSE))</f>
        <v/>
      </c>
      <c r="E4454" t="str">
        <f>IF($C4454="","",VLOOKUP(VLOOKUP($C4454,Baux!$A:$K,3,FALSE),Locataires!$A:$I,2,FALSE))</f>
        <v/>
      </c>
      <c r="F4454" t="str">
        <f>IF($C4454="","",VLOOKUP($C4454,Baux!$A:$K,8,FALSE))</f>
        <v/>
      </c>
      <c r="G4454" s="12" t="str">
        <f>IF(OR($A4454="",$F4454=""),"",DATE(YEAR($A4454),MONTH($A4454),$F4454))</f>
        <v/>
      </c>
      <c r="H4454" s="13" t="str">
        <f>IF($C4454="","",VLOOKUP($C4454,Baux!$A:$K,6,FALSE))</f>
        <v/>
      </c>
      <c r="I4454" s="13" t="str">
        <f>IF($C4454="","",VLOOKUP($C4454,Baux!$A:$K,7,FALSE))</f>
        <v/>
      </c>
      <c r="J4454" s="13" t="str">
        <f>IF($C4454="","",$H4454+$I4454)</f>
        <v/>
      </c>
      <c r="K4454" s="13" t="str">
        <f>IF($C4454="","",SUMIFS(Banque_Transactions!$E:$E,Banque_Transactions!$G:$G,$C4454&amp;"-"&amp;$B4454))</f>
        <v/>
      </c>
      <c r="L4454" s="13" t="str">
        <f>IF($C4454="","",$J4454-$K4454)</f>
        <v/>
      </c>
      <c r="M4454" t="str">
        <f>IF($C4454="","",IF($L4454&lt;=0,"Payé",IF($K4454=0,"Impayé","Partiel")))</f>
        <v/>
      </c>
    </row>
    <row r="4455" spans="1:13" ht="15">
      <c r="A4455" s="17"/>
      <c r="B4455" t="str">
        <f>IF($A4455="","",YEAR($A4455)*100+MONTH($A4455))</f>
        <v/>
      </c>
      <c r="D4455" t="str">
        <f>IF($C4455="","",VLOOKUP($C4455,Baux!$A:$K,2,FALSE))</f>
        <v/>
      </c>
      <c r="E4455" t="str">
        <f>IF($C4455="","",VLOOKUP(VLOOKUP($C4455,Baux!$A:$K,3,FALSE),Locataires!$A:$I,2,FALSE))</f>
        <v/>
      </c>
      <c r="F4455" t="str">
        <f>IF($C4455="","",VLOOKUP($C4455,Baux!$A:$K,8,FALSE))</f>
        <v/>
      </c>
      <c r="G4455" s="12" t="str">
        <f>IF(OR($A4455="",$F4455=""),"",DATE(YEAR($A4455),MONTH($A4455),$F4455))</f>
        <v/>
      </c>
      <c r="H4455" s="13" t="str">
        <f>IF($C4455="","",VLOOKUP($C4455,Baux!$A:$K,6,FALSE))</f>
        <v/>
      </c>
      <c r="I4455" s="13" t="str">
        <f>IF($C4455="","",VLOOKUP($C4455,Baux!$A:$K,7,FALSE))</f>
        <v/>
      </c>
      <c r="J4455" s="13" t="str">
        <f>IF($C4455="","",$H4455+$I4455)</f>
        <v/>
      </c>
      <c r="K4455" s="13" t="str">
        <f>IF($C4455="","",SUMIFS(Banque_Transactions!$E:$E,Banque_Transactions!$G:$G,$C4455&amp;"-"&amp;$B4455))</f>
        <v/>
      </c>
      <c r="L4455" s="13" t="str">
        <f>IF($C4455="","",$J4455-$K4455)</f>
        <v/>
      </c>
      <c r="M4455" t="str">
        <f>IF($C4455="","",IF($L4455&lt;=0,"Payé",IF($K4455=0,"Impayé","Partiel")))</f>
        <v/>
      </c>
    </row>
    <row r="4456" spans="1:13" ht="15">
      <c r="A4456" s="17"/>
      <c r="B4456" t="str">
        <f>IF($A4456="","",YEAR($A4456)*100+MONTH($A4456))</f>
        <v/>
      </c>
      <c r="D4456" t="str">
        <f>IF($C4456="","",VLOOKUP($C4456,Baux!$A:$K,2,FALSE))</f>
        <v/>
      </c>
      <c r="E4456" t="str">
        <f>IF($C4456="","",VLOOKUP(VLOOKUP($C4456,Baux!$A:$K,3,FALSE),Locataires!$A:$I,2,FALSE))</f>
        <v/>
      </c>
      <c r="F4456" t="str">
        <f>IF($C4456="","",VLOOKUP($C4456,Baux!$A:$K,8,FALSE))</f>
        <v/>
      </c>
      <c r="G4456" s="12" t="str">
        <f>IF(OR($A4456="",$F4456=""),"",DATE(YEAR($A4456),MONTH($A4456),$F4456))</f>
        <v/>
      </c>
      <c r="H4456" s="13" t="str">
        <f>IF($C4456="","",VLOOKUP($C4456,Baux!$A:$K,6,FALSE))</f>
        <v/>
      </c>
      <c r="I4456" s="13" t="str">
        <f>IF($C4456="","",VLOOKUP($C4456,Baux!$A:$K,7,FALSE))</f>
        <v/>
      </c>
      <c r="J4456" s="13" t="str">
        <f>IF($C4456="","",$H4456+$I4456)</f>
        <v/>
      </c>
      <c r="K4456" s="13" t="str">
        <f>IF($C4456="","",SUMIFS(Banque_Transactions!$E:$E,Banque_Transactions!$G:$G,$C4456&amp;"-"&amp;$B4456))</f>
        <v/>
      </c>
      <c r="L4456" s="13" t="str">
        <f>IF($C4456="","",$J4456-$K4456)</f>
        <v/>
      </c>
      <c r="M4456" t="str">
        <f>IF($C4456="","",IF($L4456&lt;=0,"Payé",IF($K4456=0,"Impayé","Partiel")))</f>
        <v/>
      </c>
    </row>
    <row r="4457" spans="1:13" ht="15">
      <c r="A4457" s="17"/>
      <c r="B4457" t="str">
        <f>IF($A4457="","",YEAR($A4457)*100+MONTH($A4457))</f>
        <v/>
      </c>
      <c r="D4457" t="str">
        <f>IF($C4457="","",VLOOKUP($C4457,Baux!$A:$K,2,FALSE))</f>
        <v/>
      </c>
      <c r="E4457" t="str">
        <f>IF($C4457="","",VLOOKUP(VLOOKUP($C4457,Baux!$A:$K,3,FALSE),Locataires!$A:$I,2,FALSE))</f>
        <v/>
      </c>
      <c r="F4457" t="str">
        <f>IF($C4457="","",VLOOKUP($C4457,Baux!$A:$K,8,FALSE))</f>
        <v/>
      </c>
      <c r="G4457" s="12" t="str">
        <f>IF(OR($A4457="",$F4457=""),"",DATE(YEAR($A4457),MONTH($A4457),$F4457))</f>
        <v/>
      </c>
      <c r="H4457" s="13" t="str">
        <f>IF($C4457="","",VLOOKUP($C4457,Baux!$A:$K,6,FALSE))</f>
        <v/>
      </c>
      <c r="I4457" s="13" t="str">
        <f>IF($C4457="","",VLOOKUP($C4457,Baux!$A:$K,7,FALSE))</f>
        <v/>
      </c>
      <c r="J4457" s="13" t="str">
        <f>IF($C4457="","",$H4457+$I4457)</f>
        <v/>
      </c>
      <c r="K4457" s="13" t="str">
        <f>IF($C4457="","",SUMIFS(Banque_Transactions!$E:$E,Banque_Transactions!$G:$G,$C4457&amp;"-"&amp;$B4457))</f>
        <v/>
      </c>
      <c r="L4457" s="13" t="str">
        <f>IF($C4457="","",$J4457-$K4457)</f>
        <v/>
      </c>
      <c r="M4457" t="str">
        <f>IF($C4457="","",IF($L4457&lt;=0,"Payé",IF($K4457=0,"Impayé","Partiel")))</f>
        <v/>
      </c>
    </row>
    <row r="4458" spans="1:13" ht="15">
      <c r="A4458" s="17"/>
      <c r="B4458" t="str">
        <f>IF($A4458="","",YEAR($A4458)*100+MONTH($A4458))</f>
        <v/>
      </c>
      <c r="D4458" t="str">
        <f>IF($C4458="","",VLOOKUP($C4458,Baux!$A:$K,2,FALSE))</f>
        <v/>
      </c>
      <c r="E4458" t="str">
        <f>IF($C4458="","",VLOOKUP(VLOOKUP($C4458,Baux!$A:$K,3,FALSE),Locataires!$A:$I,2,FALSE))</f>
        <v/>
      </c>
      <c r="F4458" t="str">
        <f>IF($C4458="","",VLOOKUP($C4458,Baux!$A:$K,8,FALSE))</f>
        <v/>
      </c>
      <c r="G4458" s="12" t="str">
        <f>IF(OR($A4458="",$F4458=""),"",DATE(YEAR($A4458),MONTH($A4458),$F4458))</f>
        <v/>
      </c>
      <c r="H4458" s="13" t="str">
        <f>IF($C4458="","",VLOOKUP($C4458,Baux!$A:$K,6,FALSE))</f>
        <v/>
      </c>
      <c r="I4458" s="13" t="str">
        <f>IF($C4458="","",VLOOKUP($C4458,Baux!$A:$K,7,FALSE))</f>
        <v/>
      </c>
      <c r="J4458" s="13" t="str">
        <f>IF($C4458="","",$H4458+$I4458)</f>
        <v/>
      </c>
      <c r="K4458" s="13" t="str">
        <f>IF($C4458="","",SUMIFS(Banque_Transactions!$E:$E,Banque_Transactions!$G:$G,$C4458&amp;"-"&amp;$B4458))</f>
        <v/>
      </c>
      <c r="L4458" s="13" t="str">
        <f>IF($C4458="","",$J4458-$K4458)</f>
        <v/>
      </c>
      <c r="M4458" t="str">
        <f>IF($C4458="","",IF($L4458&lt;=0,"Payé",IF($K4458=0,"Impayé","Partiel")))</f>
        <v/>
      </c>
    </row>
    <row r="4459" spans="1:13" ht="15">
      <c r="A4459" s="17"/>
      <c r="B4459" t="str">
        <f>IF($A4459="","",YEAR($A4459)*100+MONTH($A4459))</f>
        <v/>
      </c>
      <c r="D4459" t="str">
        <f>IF($C4459="","",VLOOKUP($C4459,Baux!$A:$K,2,FALSE))</f>
        <v/>
      </c>
      <c r="E4459" t="str">
        <f>IF($C4459="","",VLOOKUP(VLOOKUP($C4459,Baux!$A:$K,3,FALSE),Locataires!$A:$I,2,FALSE))</f>
        <v/>
      </c>
      <c r="F4459" t="str">
        <f>IF($C4459="","",VLOOKUP($C4459,Baux!$A:$K,8,FALSE))</f>
        <v/>
      </c>
      <c r="G4459" s="12" t="str">
        <f>IF(OR($A4459="",$F4459=""),"",DATE(YEAR($A4459),MONTH($A4459),$F4459))</f>
        <v/>
      </c>
      <c r="H4459" s="13" t="str">
        <f>IF($C4459="","",VLOOKUP($C4459,Baux!$A:$K,6,FALSE))</f>
        <v/>
      </c>
      <c r="I4459" s="13" t="str">
        <f>IF($C4459="","",VLOOKUP($C4459,Baux!$A:$K,7,FALSE))</f>
        <v/>
      </c>
      <c r="J4459" s="13" t="str">
        <f>IF($C4459="","",$H4459+$I4459)</f>
        <v/>
      </c>
      <c r="K4459" s="13" t="str">
        <f>IF($C4459="","",SUMIFS(Banque_Transactions!$E:$E,Banque_Transactions!$G:$G,$C4459&amp;"-"&amp;$B4459))</f>
        <v/>
      </c>
      <c r="L4459" s="13" t="str">
        <f>IF($C4459="","",$J4459-$K4459)</f>
        <v/>
      </c>
      <c r="M4459" t="str">
        <f>IF($C4459="","",IF($L4459&lt;=0,"Payé",IF($K4459=0,"Impayé","Partiel")))</f>
        <v/>
      </c>
    </row>
    <row r="4460" spans="1:13" ht="15">
      <c r="A4460" s="17"/>
      <c r="B4460" t="str">
        <f>IF($A4460="","",YEAR($A4460)*100+MONTH($A4460))</f>
        <v/>
      </c>
      <c r="D4460" t="str">
        <f>IF($C4460="","",VLOOKUP($C4460,Baux!$A:$K,2,FALSE))</f>
        <v/>
      </c>
      <c r="E4460" t="str">
        <f>IF($C4460="","",VLOOKUP(VLOOKUP($C4460,Baux!$A:$K,3,FALSE),Locataires!$A:$I,2,FALSE))</f>
        <v/>
      </c>
      <c r="F4460" t="str">
        <f>IF($C4460="","",VLOOKUP($C4460,Baux!$A:$K,8,FALSE))</f>
        <v/>
      </c>
      <c r="G4460" s="12" t="str">
        <f>IF(OR($A4460="",$F4460=""),"",DATE(YEAR($A4460),MONTH($A4460),$F4460))</f>
        <v/>
      </c>
      <c r="H4460" s="13" t="str">
        <f>IF($C4460="","",VLOOKUP($C4460,Baux!$A:$K,6,FALSE))</f>
        <v/>
      </c>
      <c r="I4460" s="13" t="str">
        <f>IF($C4460="","",VLOOKUP($C4460,Baux!$A:$K,7,FALSE))</f>
        <v/>
      </c>
      <c r="J4460" s="13" t="str">
        <f>IF($C4460="","",$H4460+$I4460)</f>
        <v/>
      </c>
      <c r="K4460" s="13" t="str">
        <f>IF($C4460="","",SUMIFS(Banque_Transactions!$E:$E,Banque_Transactions!$G:$G,$C4460&amp;"-"&amp;$B4460))</f>
        <v/>
      </c>
      <c r="L4460" s="13" t="str">
        <f>IF($C4460="","",$J4460-$K4460)</f>
        <v/>
      </c>
      <c r="M4460" t="str">
        <f>IF($C4460="","",IF($L4460&lt;=0,"Payé",IF($K4460=0,"Impayé","Partiel")))</f>
        <v/>
      </c>
    </row>
    <row r="4461" spans="1:13" ht="15">
      <c r="A4461" s="17"/>
      <c r="B4461" t="str">
        <f>IF($A4461="","",YEAR($A4461)*100+MONTH($A4461))</f>
        <v/>
      </c>
      <c r="D4461" t="str">
        <f>IF($C4461="","",VLOOKUP($C4461,Baux!$A:$K,2,FALSE))</f>
        <v/>
      </c>
      <c r="E4461" t="str">
        <f>IF($C4461="","",VLOOKUP(VLOOKUP($C4461,Baux!$A:$K,3,FALSE),Locataires!$A:$I,2,FALSE))</f>
        <v/>
      </c>
      <c r="F4461" t="str">
        <f>IF($C4461="","",VLOOKUP($C4461,Baux!$A:$K,8,FALSE))</f>
        <v/>
      </c>
      <c r="G4461" s="12" t="str">
        <f>IF(OR($A4461="",$F4461=""),"",DATE(YEAR($A4461),MONTH($A4461),$F4461))</f>
        <v/>
      </c>
      <c r="H4461" s="13" t="str">
        <f>IF($C4461="","",VLOOKUP($C4461,Baux!$A:$K,6,FALSE))</f>
        <v/>
      </c>
      <c r="I4461" s="13" t="str">
        <f>IF($C4461="","",VLOOKUP($C4461,Baux!$A:$K,7,FALSE))</f>
        <v/>
      </c>
      <c r="J4461" s="13" t="str">
        <f>IF($C4461="","",$H4461+$I4461)</f>
        <v/>
      </c>
      <c r="K4461" s="13" t="str">
        <f>IF($C4461="","",SUMIFS(Banque_Transactions!$E:$E,Banque_Transactions!$G:$G,$C4461&amp;"-"&amp;$B4461))</f>
        <v/>
      </c>
      <c r="L4461" s="13" t="str">
        <f>IF($C4461="","",$J4461-$K4461)</f>
        <v/>
      </c>
      <c r="M4461" t="str">
        <f>IF($C4461="","",IF($L4461&lt;=0,"Payé",IF($K4461=0,"Impayé","Partiel")))</f>
        <v/>
      </c>
    </row>
    <row r="4462" spans="1:13" ht="15">
      <c r="A4462" s="17"/>
      <c r="B4462" t="str">
        <f>IF($A4462="","",YEAR($A4462)*100+MONTH($A4462))</f>
        <v/>
      </c>
      <c r="D4462" t="str">
        <f>IF($C4462="","",VLOOKUP($C4462,Baux!$A:$K,2,FALSE))</f>
        <v/>
      </c>
      <c r="E4462" t="str">
        <f>IF($C4462="","",VLOOKUP(VLOOKUP($C4462,Baux!$A:$K,3,FALSE),Locataires!$A:$I,2,FALSE))</f>
        <v/>
      </c>
      <c r="F4462" t="str">
        <f>IF($C4462="","",VLOOKUP($C4462,Baux!$A:$K,8,FALSE))</f>
        <v/>
      </c>
      <c r="G4462" s="12" t="str">
        <f>IF(OR($A4462="",$F4462=""),"",DATE(YEAR($A4462),MONTH($A4462),$F4462))</f>
        <v/>
      </c>
      <c r="H4462" s="13" t="str">
        <f>IF($C4462="","",VLOOKUP($C4462,Baux!$A:$K,6,FALSE))</f>
        <v/>
      </c>
      <c r="I4462" s="13" t="str">
        <f>IF($C4462="","",VLOOKUP($C4462,Baux!$A:$K,7,FALSE))</f>
        <v/>
      </c>
      <c r="J4462" s="13" t="str">
        <f>IF($C4462="","",$H4462+$I4462)</f>
        <v/>
      </c>
      <c r="K4462" s="13" t="str">
        <f>IF($C4462="","",SUMIFS(Banque_Transactions!$E:$E,Banque_Transactions!$G:$G,$C4462&amp;"-"&amp;$B4462))</f>
        <v/>
      </c>
      <c r="L4462" s="13" t="str">
        <f>IF($C4462="","",$J4462-$K4462)</f>
        <v/>
      </c>
      <c r="M4462" t="str">
        <f>IF($C4462="","",IF($L4462&lt;=0,"Payé",IF($K4462=0,"Impayé","Partiel")))</f>
        <v/>
      </c>
    </row>
    <row r="4463" spans="1:13" ht="15">
      <c r="A4463" s="17"/>
      <c r="B4463" t="str">
        <f>IF($A4463="","",YEAR($A4463)*100+MONTH($A4463))</f>
        <v/>
      </c>
      <c r="D4463" t="str">
        <f>IF($C4463="","",VLOOKUP($C4463,Baux!$A:$K,2,FALSE))</f>
        <v/>
      </c>
      <c r="E4463" t="str">
        <f>IF($C4463="","",VLOOKUP(VLOOKUP($C4463,Baux!$A:$K,3,FALSE),Locataires!$A:$I,2,FALSE))</f>
        <v/>
      </c>
      <c r="F4463" t="str">
        <f>IF($C4463="","",VLOOKUP($C4463,Baux!$A:$K,8,FALSE))</f>
        <v/>
      </c>
      <c r="G4463" s="12" t="str">
        <f>IF(OR($A4463="",$F4463=""),"",DATE(YEAR($A4463),MONTH($A4463),$F4463))</f>
        <v/>
      </c>
      <c r="H4463" s="13" t="str">
        <f>IF($C4463="","",VLOOKUP($C4463,Baux!$A:$K,6,FALSE))</f>
        <v/>
      </c>
      <c r="I4463" s="13" t="str">
        <f>IF($C4463="","",VLOOKUP($C4463,Baux!$A:$K,7,FALSE))</f>
        <v/>
      </c>
      <c r="J4463" s="13" t="str">
        <f>IF($C4463="","",$H4463+$I4463)</f>
        <v/>
      </c>
      <c r="K4463" s="13" t="str">
        <f>IF($C4463="","",SUMIFS(Banque_Transactions!$E:$E,Banque_Transactions!$G:$G,$C4463&amp;"-"&amp;$B4463))</f>
        <v/>
      </c>
      <c r="L4463" s="13" t="str">
        <f>IF($C4463="","",$J4463-$K4463)</f>
        <v/>
      </c>
      <c r="M4463" t="str">
        <f>IF($C4463="","",IF($L4463&lt;=0,"Payé",IF($K4463=0,"Impayé","Partiel")))</f>
        <v/>
      </c>
    </row>
    <row r="4464" spans="1:13" ht="15">
      <c r="A4464" s="17"/>
      <c r="B4464" t="str">
        <f>IF($A4464="","",YEAR($A4464)*100+MONTH($A4464))</f>
        <v/>
      </c>
      <c r="D4464" t="str">
        <f>IF($C4464="","",VLOOKUP($C4464,Baux!$A:$K,2,FALSE))</f>
        <v/>
      </c>
      <c r="E4464" t="str">
        <f>IF($C4464="","",VLOOKUP(VLOOKUP($C4464,Baux!$A:$K,3,FALSE),Locataires!$A:$I,2,FALSE))</f>
        <v/>
      </c>
      <c r="F4464" t="str">
        <f>IF($C4464="","",VLOOKUP($C4464,Baux!$A:$K,8,FALSE))</f>
        <v/>
      </c>
      <c r="G4464" s="12" t="str">
        <f>IF(OR($A4464="",$F4464=""),"",DATE(YEAR($A4464),MONTH($A4464),$F4464))</f>
        <v/>
      </c>
      <c r="H4464" s="13" t="str">
        <f>IF($C4464="","",VLOOKUP($C4464,Baux!$A:$K,6,FALSE))</f>
        <v/>
      </c>
      <c r="I4464" s="13" t="str">
        <f>IF($C4464="","",VLOOKUP($C4464,Baux!$A:$K,7,FALSE))</f>
        <v/>
      </c>
      <c r="J4464" s="13" t="str">
        <f>IF($C4464="","",$H4464+$I4464)</f>
        <v/>
      </c>
      <c r="K4464" s="13" t="str">
        <f>IF($C4464="","",SUMIFS(Banque_Transactions!$E:$E,Banque_Transactions!$G:$G,$C4464&amp;"-"&amp;$B4464))</f>
        <v/>
      </c>
      <c r="L4464" s="13" t="str">
        <f>IF($C4464="","",$J4464-$K4464)</f>
        <v/>
      </c>
      <c r="M4464" t="str">
        <f>IF($C4464="","",IF($L4464&lt;=0,"Payé",IF($K4464=0,"Impayé","Partiel")))</f>
        <v/>
      </c>
    </row>
    <row r="4465" spans="1:13" ht="15">
      <c r="A4465" s="17"/>
      <c r="B4465" t="str">
        <f>IF($A4465="","",YEAR($A4465)*100+MONTH($A4465))</f>
        <v/>
      </c>
      <c r="D4465" t="str">
        <f>IF($C4465="","",VLOOKUP($C4465,Baux!$A:$K,2,FALSE))</f>
        <v/>
      </c>
      <c r="E4465" t="str">
        <f>IF($C4465="","",VLOOKUP(VLOOKUP($C4465,Baux!$A:$K,3,FALSE),Locataires!$A:$I,2,FALSE))</f>
        <v/>
      </c>
      <c r="F4465" t="str">
        <f>IF($C4465="","",VLOOKUP($C4465,Baux!$A:$K,8,FALSE))</f>
        <v/>
      </c>
      <c r="G4465" s="12" t="str">
        <f>IF(OR($A4465="",$F4465=""),"",DATE(YEAR($A4465),MONTH($A4465),$F4465))</f>
        <v/>
      </c>
      <c r="H4465" s="13" t="str">
        <f>IF($C4465="","",VLOOKUP($C4465,Baux!$A:$K,6,FALSE))</f>
        <v/>
      </c>
      <c r="I4465" s="13" t="str">
        <f>IF($C4465="","",VLOOKUP($C4465,Baux!$A:$K,7,FALSE))</f>
        <v/>
      </c>
      <c r="J4465" s="13" t="str">
        <f>IF($C4465="","",$H4465+$I4465)</f>
        <v/>
      </c>
      <c r="K4465" s="13" t="str">
        <f>IF($C4465="","",SUMIFS(Banque_Transactions!$E:$E,Banque_Transactions!$G:$G,$C4465&amp;"-"&amp;$B4465))</f>
        <v/>
      </c>
      <c r="L4465" s="13" t="str">
        <f>IF($C4465="","",$J4465-$K4465)</f>
        <v/>
      </c>
      <c r="M4465" t="str">
        <f>IF($C4465="","",IF($L4465&lt;=0,"Payé",IF($K4465=0,"Impayé","Partiel")))</f>
        <v/>
      </c>
    </row>
    <row r="4466" spans="1:13" ht="15">
      <c r="A4466" s="17"/>
      <c r="B4466" t="str">
        <f>IF($A4466="","",YEAR($A4466)*100+MONTH($A4466))</f>
        <v/>
      </c>
      <c r="D4466" t="str">
        <f>IF($C4466="","",VLOOKUP($C4466,Baux!$A:$K,2,FALSE))</f>
        <v/>
      </c>
      <c r="E4466" t="str">
        <f>IF($C4466="","",VLOOKUP(VLOOKUP($C4466,Baux!$A:$K,3,FALSE),Locataires!$A:$I,2,FALSE))</f>
        <v/>
      </c>
      <c r="F4466" t="str">
        <f>IF($C4466="","",VLOOKUP($C4466,Baux!$A:$K,8,FALSE))</f>
        <v/>
      </c>
      <c r="G4466" s="12" t="str">
        <f>IF(OR($A4466="",$F4466=""),"",DATE(YEAR($A4466),MONTH($A4466),$F4466))</f>
        <v/>
      </c>
      <c r="H4466" s="13" t="str">
        <f>IF($C4466="","",VLOOKUP($C4466,Baux!$A:$K,6,FALSE))</f>
        <v/>
      </c>
      <c r="I4466" s="13" t="str">
        <f>IF($C4466="","",VLOOKUP($C4466,Baux!$A:$K,7,FALSE))</f>
        <v/>
      </c>
      <c r="J4466" s="13" t="str">
        <f>IF($C4466="","",$H4466+$I4466)</f>
        <v/>
      </c>
      <c r="K4466" s="13" t="str">
        <f>IF($C4466="","",SUMIFS(Banque_Transactions!$E:$E,Banque_Transactions!$G:$G,$C4466&amp;"-"&amp;$B4466))</f>
        <v/>
      </c>
      <c r="L4466" s="13" t="str">
        <f>IF($C4466="","",$J4466-$K4466)</f>
        <v/>
      </c>
      <c r="M4466" t="str">
        <f>IF($C4466="","",IF($L4466&lt;=0,"Payé",IF($K4466=0,"Impayé","Partiel")))</f>
        <v/>
      </c>
    </row>
    <row r="4467" spans="1:13" ht="15">
      <c r="A4467" s="17"/>
      <c r="B4467" t="str">
        <f>IF($A4467="","",YEAR($A4467)*100+MONTH($A4467))</f>
        <v/>
      </c>
      <c r="D4467" t="str">
        <f>IF($C4467="","",VLOOKUP($C4467,Baux!$A:$K,2,FALSE))</f>
        <v/>
      </c>
      <c r="E4467" t="str">
        <f>IF($C4467="","",VLOOKUP(VLOOKUP($C4467,Baux!$A:$K,3,FALSE),Locataires!$A:$I,2,FALSE))</f>
        <v/>
      </c>
      <c r="F4467" t="str">
        <f>IF($C4467="","",VLOOKUP($C4467,Baux!$A:$K,8,FALSE))</f>
        <v/>
      </c>
      <c r="G4467" s="12" t="str">
        <f>IF(OR($A4467="",$F4467=""),"",DATE(YEAR($A4467),MONTH($A4467),$F4467))</f>
        <v/>
      </c>
      <c r="H4467" s="13" t="str">
        <f>IF($C4467="","",VLOOKUP($C4467,Baux!$A:$K,6,FALSE))</f>
        <v/>
      </c>
      <c r="I4467" s="13" t="str">
        <f>IF($C4467="","",VLOOKUP($C4467,Baux!$A:$K,7,FALSE))</f>
        <v/>
      </c>
      <c r="J4467" s="13" t="str">
        <f>IF($C4467="","",$H4467+$I4467)</f>
        <v/>
      </c>
      <c r="K4467" s="13" t="str">
        <f>IF($C4467="","",SUMIFS(Banque_Transactions!$E:$E,Banque_Transactions!$G:$G,$C4467&amp;"-"&amp;$B4467))</f>
        <v/>
      </c>
      <c r="L4467" s="13" t="str">
        <f>IF($C4467="","",$J4467-$K4467)</f>
        <v/>
      </c>
      <c r="M4467" t="str">
        <f>IF($C4467="","",IF($L4467&lt;=0,"Payé",IF($K4467=0,"Impayé","Partiel")))</f>
        <v/>
      </c>
    </row>
    <row r="4468" spans="1:13" ht="15">
      <c r="A4468" s="17"/>
      <c r="B4468" t="str">
        <f>IF($A4468="","",YEAR($A4468)*100+MONTH($A4468))</f>
        <v/>
      </c>
      <c r="D4468" t="str">
        <f>IF($C4468="","",VLOOKUP($C4468,Baux!$A:$K,2,FALSE))</f>
        <v/>
      </c>
      <c r="E4468" t="str">
        <f>IF($C4468="","",VLOOKUP(VLOOKUP($C4468,Baux!$A:$K,3,FALSE),Locataires!$A:$I,2,FALSE))</f>
        <v/>
      </c>
      <c r="F4468" t="str">
        <f>IF($C4468="","",VLOOKUP($C4468,Baux!$A:$K,8,FALSE))</f>
        <v/>
      </c>
      <c r="G4468" s="12" t="str">
        <f>IF(OR($A4468="",$F4468=""),"",DATE(YEAR($A4468),MONTH($A4468),$F4468))</f>
        <v/>
      </c>
      <c r="H4468" s="13" t="str">
        <f>IF($C4468="","",VLOOKUP($C4468,Baux!$A:$K,6,FALSE))</f>
        <v/>
      </c>
      <c r="I4468" s="13" t="str">
        <f>IF($C4468="","",VLOOKUP($C4468,Baux!$A:$K,7,FALSE))</f>
        <v/>
      </c>
      <c r="J4468" s="13" t="str">
        <f>IF($C4468="","",$H4468+$I4468)</f>
        <v/>
      </c>
      <c r="K4468" s="13" t="str">
        <f>IF($C4468="","",SUMIFS(Banque_Transactions!$E:$E,Banque_Transactions!$G:$G,$C4468&amp;"-"&amp;$B4468))</f>
        <v/>
      </c>
      <c r="L4468" s="13" t="str">
        <f>IF($C4468="","",$J4468-$K4468)</f>
        <v/>
      </c>
      <c r="M4468" t="str">
        <f>IF($C4468="","",IF($L4468&lt;=0,"Payé",IF($K4468=0,"Impayé","Partiel")))</f>
        <v/>
      </c>
    </row>
    <row r="4469" spans="1:13" ht="15">
      <c r="A4469" s="17"/>
      <c r="B4469" t="str">
        <f>IF($A4469="","",YEAR($A4469)*100+MONTH($A4469))</f>
        <v/>
      </c>
      <c r="D4469" t="str">
        <f>IF($C4469="","",VLOOKUP($C4469,Baux!$A:$K,2,FALSE))</f>
        <v/>
      </c>
      <c r="E4469" t="str">
        <f>IF($C4469="","",VLOOKUP(VLOOKUP($C4469,Baux!$A:$K,3,FALSE),Locataires!$A:$I,2,FALSE))</f>
        <v/>
      </c>
      <c r="F4469" t="str">
        <f>IF($C4469="","",VLOOKUP($C4469,Baux!$A:$K,8,FALSE))</f>
        <v/>
      </c>
      <c r="G4469" s="12" t="str">
        <f>IF(OR($A4469="",$F4469=""),"",DATE(YEAR($A4469),MONTH($A4469),$F4469))</f>
        <v/>
      </c>
      <c r="H4469" s="13" t="str">
        <f>IF($C4469="","",VLOOKUP($C4469,Baux!$A:$K,6,FALSE))</f>
        <v/>
      </c>
      <c r="I4469" s="13" t="str">
        <f>IF($C4469="","",VLOOKUP($C4469,Baux!$A:$K,7,FALSE))</f>
        <v/>
      </c>
      <c r="J4469" s="13" t="str">
        <f>IF($C4469="","",$H4469+$I4469)</f>
        <v/>
      </c>
      <c r="K4469" s="13" t="str">
        <f>IF($C4469="","",SUMIFS(Banque_Transactions!$E:$E,Banque_Transactions!$G:$G,$C4469&amp;"-"&amp;$B4469))</f>
        <v/>
      </c>
      <c r="L4469" s="13" t="str">
        <f>IF($C4469="","",$J4469-$K4469)</f>
        <v/>
      </c>
      <c r="M4469" t="str">
        <f>IF($C4469="","",IF($L4469&lt;=0,"Payé",IF($K4469=0,"Impayé","Partiel")))</f>
        <v/>
      </c>
    </row>
    <row r="4470" spans="1:13" ht="15">
      <c r="A4470" s="17"/>
      <c r="B4470" t="str">
        <f>IF($A4470="","",YEAR($A4470)*100+MONTH($A4470))</f>
        <v/>
      </c>
      <c r="D4470" t="str">
        <f>IF($C4470="","",VLOOKUP($C4470,Baux!$A:$K,2,FALSE))</f>
        <v/>
      </c>
      <c r="E4470" t="str">
        <f>IF($C4470="","",VLOOKUP(VLOOKUP($C4470,Baux!$A:$K,3,FALSE),Locataires!$A:$I,2,FALSE))</f>
        <v/>
      </c>
      <c r="F4470" t="str">
        <f>IF($C4470="","",VLOOKUP($C4470,Baux!$A:$K,8,FALSE))</f>
        <v/>
      </c>
      <c r="G4470" s="12" t="str">
        <f>IF(OR($A4470="",$F4470=""),"",DATE(YEAR($A4470),MONTH($A4470),$F4470))</f>
        <v/>
      </c>
      <c r="H4470" s="13" t="str">
        <f>IF($C4470="","",VLOOKUP($C4470,Baux!$A:$K,6,FALSE))</f>
        <v/>
      </c>
      <c r="I4470" s="13" t="str">
        <f>IF($C4470="","",VLOOKUP($C4470,Baux!$A:$K,7,FALSE))</f>
        <v/>
      </c>
      <c r="J4470" s="13" t="str">
        <f>IF($C4470="","",$H4470+$I4470)</f>
        <v/>
      </c>
      <c r="K4470" s="13" t="str">
        <f>IF($C4470="","",SUMIFS(Banque_Transactions!$E:$E,Banque_Transactions!$G:$G,$C4470&amp;"-"&amp;$B4470))</f>
        <v/>
      </c>
      <c r="L4470" s="13" t="str">
        <f>IF($C4470="","",$J4470-$K4470)</f>
        <v/>
      </c>
      <c r="M4470" t="str">
        <f>IF($C4470="","",IF($L4470&lt;=0,"Payé",IF($K4470=0,"Impayé","Partiel")))</f>
        <v/>
      </c>
    </row>
    <row r="4471" spans="1:13" ht="15">
      <c r="A4471" s="17"/>
      <c r="B4471" t="str">
        <f>IF($A4471="","",YEAR($A4471)*100+MONTH($A4471))</f>
        <v/>
      </c>
      <c r="D4471" t="str">
        <f>IF($C4471="","",VLOOKUP($C4471,Baux!$A:$K,2,FALSE))</f>
        <v/>
      </c>
      <c r="E4471" t="str">
        <f>IF($C4471="","",VLOOKUP(VLOOKUP($C4471,Baux!$A:$K,3,FALSE),Locataires!$A:$I,2,FALSE))</f>
        <v/>
      </c>
      <c r="F4471" t="str">
        <f>IF($C4471="","",VLOOKUP($C4471,Baux!$A:$K,8,FALSE))</f>
        <v/>
      </c>
      <c r="G4471" s="12" t="str">
        <f>IF(OR($A4471="",$F4471=""),"",DATE(YEAR($A4471),MONTH($A4471),$F4471))</f>
        <v/>
      </c>
      <c r="H4471" s="13" t="str">
        <f>IF($C4471="","",VLOOKUP($C4471,Baux!$A:$K,6,FALSE))</f>
        <v/>
      </c>
      <c r="I4471" s="13" t="str">
        <f>IF($C4471="","",VLOOKUP($C4471,Baux!$A:$K,7,FALSE))</f>
        <v/>
      </c>
      <c r="J4471" s="13" t="str">
        <f>IF($C4471="","",$H4471+$I4471)</f>
        <v/>
      </c>
      <c r="K4471" s="13" t="str">
        <f>IF($C4471="","",SUMIFS(Banque_Transactions!$E:$E,Banque_Transactions!$G:$G,$C4471&amp;"-"&amp;$B4471))</f>
        <v/>
      </c>
      <c r="L4471" s="13" t="str">
        <f>IF($C4471="","",$J4471-$K4471)</f>
        <v/>
      </c>
      <c r="M4471" t="str">
        <f>IF($C4471="","",IF($L4471&lt;=0,"Payé",IF($K4471=0,"Impayé","Partiel")))</f>
        <v/>
      </c>
    </row>
    <row r="4472" spans="1:13" ht="15">
      <c r="A4472" s="17"/>
      <c r="B4472" t="str">
        <f>IF($A4472="","",YEAR($A4472)*100+MONTH($A4472))</f>
        <v/>
      </c>
      <c r="D4472" t="str">
        <f>IF($C4472="","",VLOOKUP($C4472,Baux!$A:$K,2,FALSE))</f>
        <v/>
      </c>
      <c r="E4472" t="str">
        <f>IF($C4472="","",VLOOKUP(VLOOKUP($C4472,Baux!$A:$K,3,FALSE),Locataires!$A:$I,2,FALSE))</f>
        <v/>
      </c>
      <c r="F4472" t="str">
        <f>IF($C4472="","",VLOOKUP($C4472,Baux!$A:$K,8,FALSE))</f>
        <v/>
      </c>
      <c r="G4472" s="12" t="str">
        <f>IF(OR($A4472="",$F4472=""),"",DATE(YEAR($A4472),MONTH($A4472),$F4472))</f>
        <v/>
      </c>
      <c r="H4472" s="13" t="str">
        <f>IF($C4472="","",VLOOKUP($C4472,Baux!$A:$K,6,FALSE))</f>
        <v/>
      </c>
      <c r="I4472" s="13" t="str">
        <f>IF($C4472="","",VLOOKUP($C4472,Baux!$A:$K,7,FALSE))</f>
        <v/>
      </c>
      <c r="J4472" s="13" t="str">
        <f>IF($C4472="","",$H4472+$I4472)</f>
        <v/>
      </c>
      <c r="K4472" s="13" t="str">
        <f>IF($C4472="","",SUMIFS(Banque_Transactions!$E:$E,Banque_Transactions!$G:$G,$C4472&amp;"-"&amp;$B4472))</f>
        <v/>
      </c>
      <c r="L4472" s="13" t="str">
        <f>IF($C4472="","",$J4472-$K4472)</f>
        <v/>
      </c>
      <c r="M4472" t="str">
        <f>IF($C4472="","",IF($L4472&lt;=0,"Payé",IF($K4472=0,"Impayé","Partiel")))</f>
        <v/>
      </c>
    </row>
    <row r="4473" spans="1:13" ht="15">
      <c r="A4473" s="17"/>
      <c r="B4473" t="str">
        <f>IF($A4473="","",YEAR($A4473)*100+MONTH($A4473))</f>
        <v/>
      </c>
      <c r="D4473" t="str">
        <f>IF($C4473="","",VLOOKUP($C4473,Baux!$A:$K,2,FALSE))</f>
        <v/>
      </c>
      <c r="E4473" t="str">
        <f>IF($C4473="","",VLOOKUP(VLOOKUP($C4473,Baux!$A:$K,3,FALSE),Locataires!$A:$I,2,FALSE))</f>
        <v/>
      </c>
      <c r="F4473" t="str">
        <f>IF($C4473="","",VLOOKUP($C4473,Baux!$A:$K,8,FALSE))</f>
        <v/>
      </c>
      <c r="G4473" s="12" t="str">
        <f>IF(OR($A4473="",$F4473=""),"",DATE(YEAR($A4473),MONTH($A4473),$F4473))</f>
        <v/>
      </c>
      <c r="H4473" s="13" t="str">
        <f>IF($C4473="","",VLOOKUP($C4473,Baux!$A:$K,6,FALSE))</f>
        <v/>
      </c>
      <c r="I4473" s="13" t="str">
        <f>IF($C4473="","",VLOOKUP($C4473,Baux!$A:$K,7,FALSE))</f>
        <v/>
      </c>
      <c r="J4473" s="13" t="str">
        <f>IF($C4473="","",$H4473+$I4473)</f>
        <v/>
      </c>
      <c r="K4473" s="13" t="str">
        <f>IF($C4473="","",SUMIFS(Banque_Transactions!$E:$E,Banque_Transactions!$G:$G,$C4473&amp;"-"&amp;$B4473))</f>
        <v/>
      </c>
      <c r="L4473" s="13" t="str">
        <f>IF($C4473="","",$J4473-$K4473)</f>
        <v/>
      </c>
      <c r="M4473" t="str">
        <f>IF($C4473="","",IF($L4473&lt;=0,"Payé",IF($K4473=0,"Impayé","Partiel")))</f>
        <v/>
      </c>
    </row>
    <row r="4474" spans="1:13" ht="15">
      <c r="A4474" s="17"/>
      <c r="B4474" t="str">
        <f>IF($A4474="","",YEAR($A4474)*100+MONTH($A4474))</f>
        <v/>
      </c>
      <c r="D4474" t="str">
        <f>IF($C4474="","",VLOOKUP($C4474,Baux!$A:$K,2,FALSE))</f>
        <v/>
      </c>
      <c r="E4474" t="str">
        <f>IF($C4474="","",VLOOKUP(VLOOKUP($C4474,Baux!$A:$K,3,FALSE),Locataires!$A:$I,2,FALSE))</f>
        <v/>
      </c>
      <c r="F4474" t="str">
        <f>IF($C4474="","",VLOOKUP($C4474,Baux!$A:$K,8,FALSE))</f>
        <v/>
      </c>
      <c r="G4474" s="12" t="str">
        <f>IF(OR($A4474="",$F4474=""),"",DATE(YEAR($A4474),MONTH($A4474),$F4474))</f>
        <v/>
      </c>
      <c r="H4474" s="13" t="str">
        <f>IF($C4474="","",VLOOKUP($C4474,Baux!$A:$K,6,FALSE))</f>
        <v/>
      </c>
      <c r="I4474" s="13" t="str">
        <f>IF($C4474="","",VLOOKUP($C4474,Baux!$A:$K,7,FALSE))</f>
        <v/>
      </c>
      <c r="J4474" s="13" t="str">
        <f>IF($C4474="","",$H4474+$I4474)</f>
        <v/>
      </c>
      <c r="K4474" s="13" t="str">
        <f>IF($C4474="","",SUMIFS(Banque_Transactions!$E:$E,Banque_Transactions!$G:$G,$C4474&amp;"-"&amp;$B4474))</f>
        <v/>
      </c>
      <c r="L4474" s="13" t="str">
        <f>IF($C4474="","",$J4474-$K4474)</f>
        <v/>
      </c>
      <c r="M4474" t="str">
        <f>IF($C4474="","",IF($L4474&lt;=0,"Payé",IF($K4474=0,"Impayé","Partiel")))</f>
        <v/>
      </c>
    </row>
    <row r="4475" spans="1:13" ht="15">
      <c r="A4475" s="17"/>
      <c r="B4475" t="str">
        <f>IF($A4475="","",YEAR($A4475)*100+MONTH($A4475))</f>
        <v/>
      </c>
      <c r="D4475" t="str">
        <f>IF($C4475="","",VLOOKUP($C4475,Baux!$A:$K,2,FALSE))</f>
        <v/>
      </c>
      <c r="E4475" t="str">
        <f>IF($C4475="","",VLOOKUP(VLOOKUP($C4475,Baux!$A:$K,3,FALSE),Locataires!$A:$I,2,FALSE))</f>
        <v/>
      </c>
      <c r="F4475" t="str">
        <f>IF($C4475="","",VLOOKUP($C4475,Baux!$A:$K,8,FALSE))</f>
        <v/>
      </c>
      <c r="G4475" s="12" t="str">
        <f>IF(OR($A4475="",$F4475=""),"",DATE(YEAR($A4475),MONTH($A4475),$F4475))</f>
        <v/>
      </c>
      <c r="H4475" s="13" t="str">
        <f>IF($C4475="","",VLOOKUP($C4475,Baux!$A:$K,6,FALSE))</f>
        <v/>
      </c>
      <c r="I4475" s="13" t="str">
        <f>IF($C4475="","",VLOOKUP($C4475,Baux!$A:$K,7,FALSE))</f>
        <v/>
      </c>
      <c r="J4475" s="13" t="str">
        <f>IF($C4475="","",$H4475+$I4475)</f>
        <v/>
      </c>
      <c r="K4475" s="13" t="str">
        <f>IF($C4475="","",SUMIFS(Banque_Transactions!$E:$E,Banque_Transactions!$G:$G,$C4475&amp;"-"&amp;$B4475))</f>
        <v/>
      </c>
      <c r="L4475" s="13" t="str">
        <f>IF($C4475="","",$J4475-$K4475)</f>
        <v/>
      </c>
      <c r="M4475" t="str">
        <f>IF($C4475="","",IF($L4475&lt;=0,"Payé",IF($K4475=0,"Impayé","Partiel")))</f>
        <v/>
      </c>
    </row>
    <row r="4476" spans="1:13" ht="15">
      <c r="A4476" s="17"/>
      <c r="B4476" t="str">
        <f>IF($A4476="","",YEAR($A4476)*100+MONTH($A4476))</f>
        <v/>
      </c>
      <c r="D4476" t="str">
        <f>IF($C4476="","",VLOOKUP($C4476,Baux!$A:$K,2,FALSE))</f>
        <v/>
      </c>
      <c r="E4476" t="str">
        <f>IF($C4476="","",VLOOKUP(VLOOKUP($C4476,Baux!$A:$K,3,FALSE),Locataires!$A:$I,2,FALSE))</f>
        <v/>
      </c>
      <c r="F4476" t="str">
        <f>IF($C4476="","",VLOOKUP($C4476,Baux!$A:$K,8,FALSE))</f>
        <v/>
      </c>
      <c r="G4476" s="12" t="str">
        <f>IF(OR($A4476="",$F4476=""),"",DATE(YEAR($A4476),MONTH($A4476),$F4476))</f>
        <v/>
      </c>
      <c r="H4476" s="13" t="str">
        <f>IF($C4476="","",VLOOKUP($C4476,Baux!$A:$K,6,FALSE))</f>
        <v/>
      </c>
      <c r="I4476" s="13" t="str">
        <f>IF($C4476="","",VLOOKUP($C4476,Baux!$A:$K,7,FALSE))</f>
        <v/>
      </c>
      <c r="J4476" s="13" t="str">
        <f>IF($C4476="","",$H4476+$I4476)</f>
        <v/>
      </c>
      <c r="K4476" s="13" t="str">
        <f>IF($C4476="","",SUMIFS(Banque_Transactions!$E:$E,Banque_Transactions!$G:$G,$C4476&amp;"-"&amp;$B4476))</f>
        <v/>
      </c>
      <c r="L4476" s="13" t="str">
        <f>IF($C4476="","",$J4476-$K4476)</f>
        <v/>
      </c>
      <c r="M4476" t="str">
        <f>IF($C4476="","",IF($L4476&lt;=0,"Payé",IF($K4476=0,"Impayé","Partiel")))</f>
        <v/>
      </c>
    </row>
    <row r="4477" spans="1:13" ht="15">
      <c r="A4477" s="17"/>
      <c r="B4477" t="str">
        <f>IF($A4477="","",YEAR($A4477)*100+MONTH($A4477))</f>
        <v/>
      </c>
      <c r="D4477" t="str">
        <f>IF($C4477="","",VLOOKUP($C4477,Baux!$A:$K,2,FALSE))</f>
        <v/>
      </c>
      <c r="E4477" t="str">
        <f>IF($C4477="","",VLOOKUP(VLOOKUP($C4477,Baux!$A:$K,3,FALSE),Locataires!$A:$I,2,FALSE))</f>
        <v/>
      </c>
      <c r="F4477" t="str">
        <f>IF($C4477="","",VLOOKUP($C4477,Baux!$A:$K,8,FALSE))</f>
        <v/>
      </c>
      <c r="G4477" s="12" t="str">
        <f>IF(OR($A4477="",$F4477=""),"",DATE(YEAR($A4477),MONTH($A4477),$F4477))</f>
        <v/>
      </c>
      <c r="H4477" s="13" t="str">
        <f>IF($C4477="","",VLOOKUP($C4477,Baux!$A:$K,6,FALSE))</f>
        <v/>
      </c>
      <c r="I4477" s="13" t="str">
        <f>IF($C4477="","",VLOOKUP($C4477,Baux!$A:$K,7,FALSE))</f>
        <v/>
      </c>
      <c r="J4477" s="13" t="str">
        <f>IF($C4477="","",$H4477+$I4477)</f>
        <v/>
      </c>
      <c r="K4477" s="13" t="str">
        <f>IF($C4477="","",SUMIFS(Banque_Transactions!$E:$E,Banque_Transactions!$G:$G,$C4477&amp;"-"&amp;$B4477))</f>
        <v/>
      </c>
      <c r="L4477" s="13" t="str">
        <f>IF($C4477="","",$J4477-$K4477)</f>
        <v/>
      </c>
      <c r="M4477" t="str">
        <f>IF($C4477="","",IF($L4477&lt;=0,"Payé",IF($K4477=0,"Impayé","Partiel")))</f>
        <v/>
      </c>
    </row>
    <row r="4478" spans="1:13" ht="15">
      <c r="A4478" s="17"/>
      <c r="B4478" t="str">
        <f>IF($A4478="","",YEAR($A4478)*100+MONTH($A4478))</f>
        <v/>
      </c>
      <c r="D4478" t="str">
        <f>IF($C4478="","",VLOOKUP($C4478,Baux!$A:$K,2,FALSE))</f>
        <v/>
      </c>
      <c r="E4478" t="str">
        <f>IF($C4478="","",VLOOKUP(VLOOKUP($C4478,Baux!$A:$K,3,FALSE),Locataires!$A:$I,2,FALSE))</f>
        <v/>
      </c>
      <c r="F4478" t="str">
        <f>IF($C4478="","",VLOOKUP($C4478,Baux!$A:$K,8,FALSE))</f>
        <v/>
      </c>
      <c r="G4478" s="12" t="str">
        <f>IF(OR($A4478="",$F4478=""),"",DATE(YEAR($A4478),MONTH($A4478),$F4478))</f>
        <v/>
      </c>
      <c r="H4478" s="13" t="str">
        <f>IF($C4478="","",VLOOKUP($C4478,Baux!$A:$K,6,FALSE))</f>
        <v/>
      </c>
      <c r="I4478" s="13" t="str">
        <f>IF($C4478="","",VLOOKUP($C4478,Baux!$A:$K,7,FALSE))</f>
        <v/>
      </c>
      <c r="J4478" s="13" t="str">
        <f>IF($C4478="","",$H4478+$I4478)</f>
        <v/>
      </c>
      <c r="K4478" s="13" t="str">
        <f>IF($C4478="","",SUMIFS(Banque_Transactions!$E:$E,Banque_Transactions!$G:$G,$C4478&amp;"-"&amp;$B4478))</f>
        <v/>
      </c>
      <c r="L4478" s="13" t="str">
        <f>IF($C4478="","",$J4478-$K4478)</f>
        <v/>
      </c>
      <c r="M4478" t="str">
        <f>IF($C4478="","",IF($L4478&lt;=0,"Payé",IF($K4478=0,"Impayé","Partiel")))</f>
        <v/>
      </c>
    </row>
    <row r="4479" spans="1:13" ht="15">
      <c r="A4479" s="17"/>
      <c r="B4479" t="str">
        <f>IF($A4479="","",YEAR($A4479)*100+MONTH($A4479))</f>
        <v/>
      </c>
      <c r="D4479" t="str">
        <f>IF($C4479="","",VLOOKUP($C4479,Baux!$A:$K,2,FALSE))</f>
        <v/>
      </c>
      <c r="E4479" t="str">
        <f>IF($C4479="","",VLOOKUP(VLOOKUP($C4479,Baux!$A:$K,3,FALSE),Locataires!$A:$I,2,FALSE))</f>
        <v/>
      </c>
      <c r="F4479" t="str">
        <f>IF($C4479="","",VLOOKUP($C4479,Baux!$A:$K,8,FALSE))</f>
        <v/>
      </c>
      <c r="G4479" s="12" t="str">
        <f>IF(OR($A4479="",$F4479=""),"",DATE(YEAR($A4479),MONTH($A4479),$F4479))</f>
        <v/>
      </c>
      <c r="H4479" s="13" t="str">
        <f>IF($C4479="","",VLOOKUP($C4479,Baux!$A:$K,6,FALSE))</f>
        <v/>
      </c>
      <c r="I4479" s="13" t="str">
        <f>IF($C4479="","",VLOOKUP($C4479,Baux!$A:$K,7,FALSE))</f>
        <v/>
      </c>
      <c r="J4479" s="13" t="str">
        <f>IF($C4479="","",$H4479+$I4479)</f>
        <v/>
      </c>
      <c r="K4479" s="13" t="str">
        <f>IF($C4479="","",SUMIFS(Banque_Transactions!$E:$E,Banque_Transactions!$G:$G,$C4479&amp;"-"&amp;$B4479))</f>
        <v/>
      </c>
      <c r="L4479" s="13" t="str">
        <f>IF($C4479="","",$J4479-$K4479)</f>
        <v/>
      </c>
      <c r="M4479" t="str">
        <f>IF($C4479="","",IF($L4479&lt;=0,"Payé",IF($K4479=0,"Impayé","Partiel")))</f>
        <v/>
      </c>
    </row>
    <row r="4480" spans="1:13" ht="15">
      <c r="A4480" s="17"/>
      <c r="B4480" t="str">
        <f>IF($A4480="","",YEAR($A4480)*100+MONTH($A4480))</f>
        <v/>
      </c>
      <c r="D4480" t="str">
        <f>IF($C4480="","",VLOOKUP($C4480,Baux!$A:$K,2,FALSE))</f>
        <v/>
      </c>
      <c r="E4480" t="str">
        <f>IF($C4480="","",VLOOKUP(VLOOKUP($C4480,Baux!$A:$K,3,FALSE),Locataires!$A:$I,2,FALSE))</f>
        <v/>
      </c>
      <c r="F4480" t="str">
        <f>IF($C4480="","",VLOOKUP($C4480,Baux!$A:$K,8,FALSE))</f>
        <v/>
      </c>
      <c r="G4480" s="12" t="str">
        <f>IF(OR($A4480="",$F4480=""),"",DATE(YEAR($A4480),MONTH($A4480),$F4480))</f>
        <v/>
      </c>
      <c r="H4480" s="13" t="str">
        <f>IF($C4480="","",VLOOKUP($C4480,Baux!$A:$K,6,FALSE))</f>
        <v/>
      </c>
      <c r="I4480" s="13" t="str">
        <f>IF($C4480="","",VLOOKUP($C4480,Baux!$A:$K,7,FALSE))</f>
        <v/>
      </c>
      <c r="J4480" s="13" t="str">
        <f>IF($C4480="","",$H4480+$I4480)</f>
        <v/>
      </c>
      <c r="K4480" s="13" t="str">
        <f>IF($C4480="","",SUMIFS(Banque_Transactions!$E:$E,Banque_Transactions!$G:$G,$C4480&amp;"-"&amp;$B4480))</f>
        <v/>
      </c>
      <c r="L4480" s="13" t="str">
        <f>IF($C4480="","",$J4480-$K4480)</f>
        <v/>
      </c>
      <c r="M4480" t="str">
        <f>IF($C4480="","",IF($L4480&lt;=0,"Payé",IF($K4480=0,"Impayé","Partiel")))</f>
        <v/>
      </c>
    </row>
    <row r="4481" spans="1:13" ht="15">
      <c r="A4481" s="17"/>
      <c r="B4481" t="str">
        <f>IF($A4481="","",YEAR($A4481)*100+MONTH($A4481))</f>
        <v/>
      </c>
      <c r="D4481" t="str">
        <f>IF($C4481="","",VLOOKUP($C4481,Baux!$A:$K,2,FALSE))</f>
        <v/>
      </c>
      <c r="E4481" t="str">
        <f>IF($C4481="","",VLOOKUP(VLOOKUP($C4481,Baux!$A:$K,3,FALSE),Locataires!$A:$I,2,FALSE))</f>
        <v/>
      </c>
      <c r="F4481" t="str">
        <f>IF($C4481="","",VLOOKUP($C4481,Baux!$A:$K,8,FALSE))</f>
        <v/>
      </c>
      <c r="G4481" s="12" t="str">
        <f>IF(OR($A4481="",$F4481=""),"",DATE(YEAR($A4481),MONTH($A4481),$F4481))</f>
        <v/>
      </c>
      <c r="H4481" s="13" t="str">
        <f>IF($C4481="","",VLOOKUP($C4481,Baux!$A:$K,6,FALSE))</f>
        <v/>
      </c>
      <c r="I4481" s="13" t="str">
        <f>IF($C4481="","",VLOOKUP($C4481,Baux!$A:$K,7,FALSE))</f>
        <v/>
      </c>
      <c r="J4481" s="13" t="str">
        <f>IF($C4481="","",$H4481+$I4481)</f>
        <v/>
      </c>
      <c r="K4481" s="13" t="str">
        <f>IF($C4481="","",SUMIFS(Banque_Transactions!$E:$E,Banque_Transactions!$G:$G,$C4481&amp;"-"&amp;$B4481))</f>
        <v/>
      </c>
      <c r="L4481" s="13" t="str">
        <f>IF($C4481="","",$J4481-$K4481)</f>
        <v/>
      </c>
      <c r="M4481" t="str">
        <f>IF($C4481="","",IF($L4481&lt;=0,"Payé",IF($K4481=0,"Impayé","Partiel")))</f>
        <v/>
      </c>
    </row>
    <row r="4482" spans="1:13" ht="15">
      <c r="A4482" s="17"/>
      <c r="B4482" t="str">
        <f>IF($A4482="","",YEAR($A4482)*100+MONTH($A4482))</f>
        <v/>
      </c>
      <c r="D4482" t="str">
        <f>IF($C4482="","",VLOOKUP($C4482,Baux!$A:$K,2,FALSE))</f>
        <v/>
      </c>
      <c r="E4482" t="str">
        <f>IF($C4482="","",VLOOKUP(VLOOKUP($C4482,Baux!$A:$K,3,FALSE),Locataires!$A:$I,2,FALSE))</f>
        <v/>
      </c>
      <c r="F4482" t="str">
        <f>IF($C4482="","",VLOOKUP($C4482,Baux!$A:$K,8,FALSE))</f>
        <v/>
      </c>
      <c r="G4482" s="12" t="str">
        <f>IF(OR($A4482="",$F4482=""),"",DATE(YEAR($A4482),MONTH($A4482),$F4482))</f>
        <v/>
      </c>
      <c r="H4482" s="13" t="str">
        <f>IF($C4482="","",VLOOKUP($C4482,Baux!$A:$K,6,FALSE))</f>
        <v/>
      </c>
      <c r="I4482" s="13" t="str">
        <f>IF($C4482="","",VLOOKUP($C4482,Baux!$A:$K,7,FALSE))</f>
        <v/>
      </c>
      <c r="J4482" s="13" t="str">
        <f>IF($C4482="","",$H4482+$I4482)</f>
        <v/>
      </c>
      <c r="K4482" s="13" t="str">
        <f>IF($C4482="","",SUMIFS(Banque_Transactions!$E:$E,Banque_Transactions!$G:$G,$C4482&amp;"-"&amp;$B4482))</f>
        <v/>
      </c>
      <c r="L4482" s="13" t="str">
        <f>IF($C4482="","",$J4482-$K4482)</f>
        <v/>
      </c>
      <c r="M4482" t="str">
        <f>IF($C4482="","",IF($L4482&lt;=0,"Payé",IF($K4482=0,"Impayé","Partiel")))</f>
        <v/>
      </c>
    </row>
    <row r="4483" spans="1:13" ht="15">
      <c r="A4483" s="17"/>
      <c r="B4483" t="str">
        <f>IF($A4483="","",YEAR($A4483)*100+MONTH($A4483))</f>
        <v/>
      </c>
      <c r="D4483" t="str">
        <f>IF($C4483="","",VLOOKUP($C4483,Baux!$A:$K,2,FALSE))</f>
        <v/>
      </c>
      <c r="E4483" t="str">
        <f>IF($C4483="","",VLOOKUP(VLOOKUP($C4483,Baux!$A:$K,3,FALSE),Locataires!$A:$I,2,FALSE))</f>
        <v/>
      </c>
      <c r="F4483" t="str">
        <f>IF($C4483="","",VLOOKUP($C4483,Baux!$A:$K,8,FALSE))</f>
        <v/>
      </c>
      <c r="G4483" s="12" t="str">
        <f>IF(OR($A4483="",$F4483=""),"",DATE(YEAR($A4483),MONTH($A4483),$F4483))</f>
        <v/>
      </c>
      <c r="H4483" s="13" t="str">
        <f>IF($C4483="","",VLOOKUP($C4483,Baux!$A:$K,6,FALSE))</f>
        <v/>
      </c>
      <c r="I4483" s="13" t="str">
        <f>IF($C4483="","",VLOOKUP($C4483,Baux!$A:$K,7,FALSE))</f>
        <v/>
      </c>
      <c r="J4483" s="13" t="str">
        <f>IF($C4483="","",$H4483+$I4483)</f>
        <v/>
      </c>
      <c r="K4483" s="13" t="str">
        <f>IF($C4483="","",SUMIFS(Banque_Transactions!$E:$E,Banque_Transactions!$G:$G,$C4483&amp;"-"&amp;$B4483))</f>
        <v/>
      </c>
      <c r="L4483" s="13" t="str">
        <f>IF($C4483="","",$J4483-$K4483)</f>
        <v/>
      </c>
      <c r="M4483" t="str">
        <f>IF($C4483="","",IF($L4483&lt;=0,"Payé",IF($K4483=0,"Impayé","Partiel")))</f>
        <v/>
      </c>
    </row>
    <row r="4484" spans="1:13" ht="15">
      <c r="A4484" s="17"/>
      <c r="B4484" t="str">
        <f>IF($A4484="","",YEAR($A4484)*100+MONTH($A4484))</f>
        <v/>
      </c>
      <c r="D4484" t="str">
        <f>IF($C4484="","",VLOOKUP($C4484,Baux!$A:$K,2,FALSE))</f>
        <v/>
      </c>
      <c r="E4484" t="str">
        <f>IF($C4484="","",VLOOKUP(VLOOKUP($C4484,Baux!$A:$K,3,FALSE),Locataires!$A:$I,2,FALSE))</f>
        <v/>
      </c>
      <c r="F4484" t="str">
        <f>IF($C4484="","",VLOOKUP($C4484,Baux!$A:$K,8,FALSE))</f>
        <v/>
      </c>
      <c r="G4484" s="12" t="str">
        <f>IF(OR($A4484="",$F4484=""),"",DATE(YEAR($A4484),MONTH($A4484),$F4484))</f>
        <v/>
      </c>
      <c r="H4484" s="13" t="str">
        <f>IF($C4484="","",VLOOKUP($C4484,Baux!$A:$K,6,FALSE))</f>
        <v/>
      </c>
      <c r="I4484" s="13" t="str">
        <f>IF($C4484="","",VLOOKUP($C4484,Baux!$A:$K,7,FALSE))</f>
        <v/>
      </c>
      <c r="J4484" s="13" t="str">
        <f>IF($C4484="","",$H4484+$I4484)</f>
        <v/>
      </c>
      <c r="K4484" s="13" t="str">
        <f>IF($C4484="","",SUMIFS(Banque_Transactions!$E:$E,Banque_Transactions!$G:$G,$C4484&amp;"-"&amp;$B4484))</f>
        <v/>
      </c>
      <c r="L4484" s="13" t="str">
        <f>IF($C4484="","",$J4484-$K4484)</f>
        <v/>
      </c>
      <c r="M4484" t="str">
        <f>IF($C4484="","",IF($L4484&lt;=0,"Payé",IF($K4484=0,"Impayé","Partiel")))</f>
        <v/>
      </c>
    </row>
    <row r="4485" spans="1:13" ht="15">
      <c r="A4485" s="17"/>
      <c r="B4485" t="str">
        <f>IF($A4485="","",YEAR($A4485)*100+MONTH($A4485))</f>
        <v/>
      </c>
      <c r="D4485" t="str">
        <f>IF($C4485="","",VLOOKUP($C4485,Baux!$A:$K,2,FALSE))</f>
        <v/>
      </c>
      <c r="E4485" t="str">
        <f>IF($C4485="","",VLOOKUP(VLOOKUP($C4485,Baux!$A:$K,3,FALSE),Locataires!$A:$I,2,FALSE))</f>
        <v/>
      </c>
      <c r="F4485" t="str">
        <f>IF($C4485="","",VLOOKUP($C4485,Baux!$A:$K,8,FALSE))</f>
        <v/>
      </c>
      <c r="G4485" s="12" t="str">
        <f>IF(OR($A4485="",$F4485=""),"",DATE(YEAR($A4485),MONTH($A4485),$F4485))</f>
        <v/>
      </c>
      <c r="H4485" s="13" t="str">
        <f>IF($C4485="","",VLOOKUP($C4485,Baux!$A:$K,6,FALSE))</f>
        <v/>
      </c>
      <c r="I4485" s="13" t="str">
        <f>IF($C4485="","",VLOOKUP($C4485,Baux!$A:$K,7,FALSE))</f>
        <v/>
      </c>
      <c r="J4485" s="13" t="str">
        <f>IF($C4485="","",$H4485+$I4485)</f>
        <v/>
      </c>
      <c r="K4485" s="13" t="str">
        <f>IF($C4485="","",SUMIFS(Banque_Transactions!$E:$E,Banque_Transactions!$G:$G,$C4485&amp;"-"&amp;$B4485))</f>
        <v/>
      </c>
      <c r="L4485" s="13" t="str">
        <f>IF($C4485="","",$J4485-$K4485)</f>
        <v/>
      </c>
      <c r="M4485" t="str">
        <f>IF($C4485="","",IF($L4485&lt;=0,"Payé",IF($K4485=0,"Impayé","Partiel")))</f>
        <v/>
      </c>
    </row>
    <row r="4486" spans="1:13" ht="15">
      <c r="A4486" s="17"/>
      <c r="B4486" t="str">
        <f>IF($A4486="","",YEAR($A4486)*100+MONTH($A4486))</f>
        <v/>
      </c>
      <c r="D4486" t="str">
        <f>IF($C4486="","",VLOOKUP($C4486,Baux!$A:$K,2,FALSE))</f>
        <v/>
      </c>
      <c r="E4486" t="str">
        <f>IF($C4486="","",VLOOKUP(VLOOKUP($C4486,Baux!$A:$K,3,FALSE),Locataires!$A:$I,2,FALSE))</f>
        <v/>
      </c>
      <c r="F4486" t="str">
        <f>IF($C4486="","",VLOOKUP($C4486,Baux!$A:$K,8,FALSE))</f>
        <v/>
      </c>
      <c r="G4486" s="12" t="str">
        <f>IF(OR($A4486="",$F4486=""),"",DATE(YEAR($A4486),MONTH($A4486),$F4486))</f>
        <v/>
      </c>
      <c r="H4486" s="13" t="str">
        <f>IF($C4486="","",VLOOKUP($C4486,Baux!$A:$K,6,FALSE))</f>
        <v/>
      </c>
      <c r="I4486" s="13" t="str">
        <f>IF($C4486="","",VLOOKUP($C4486,Baux!$A:$K,7,FALSE))</f>
        <v/>
      </c>
      <c r="J4486" s="13" t="str">
        <f>IF($C4486="","",$H4486+$I4486)</f>
        <v/>
      </c>
      <c r="K4486" s="13" t="str">
        <f>IF($C4486="","",SUMIFS(Banque_Transactions!$E:$E,Banque_Transactions!$G:$G,$C4486&amp;"-"&amp;$B4486))</f>
        <v/>
      </c>
      <c r="L4486" s="13" t="str">
        <f>IF($C4486="","",$J4486-$K4486)</f>
        <v/>
      </c>
      <c r="M4486" t="str">
        <f>IF($C4486="","",IF($L4486&lt;=0,"Payé",IF($K4486=0,"Impayé","Partiel")))</f>
        <v/>
      </c>
    </row>
    <row r="4487" spans="1:13" ht="15">
      <c r="A4487" s="17"/>
      <c r="B4487" t="str">
        <f>IF($A4487="","",YEAR($A4487)*100+MONTH($A4487))</f>
        <v/>
      </c>
      <c r="D4487" t="str">
        <f>IF($C4487="","",VLOOKUP($C4487,Baux!$A:$K,2,FALSE))</f>
        <v/>
      </c>
      <c r="E4487" t="str">
        <f>IF($C4487="","",VLOOKUP(VLOOKUP($C4487,Baux!$A:$K,3,FALSE),Locataires!$A:$I,2,FALSE))</f>
        <v/>
      </c>
      <c r="F4487" t="str">
        <f>IF($C4487="","",VLOOKUP($C4487,Baux!$A:$K,8,FALSE))</f>
        <v/>
      </c>
      <c r="G4487" s="12" t="str">
        <f>IF(OR($A4487="",$F4487=""),"",DATE(YEAR($A4487),MONTH($A4487),$F4487))</f>
        <v/>
      </c>
      <c r="H4487" s="13" t="str">
        <f>IF($C4487="","",VLOOKUP($C4487,Baux!$A:$K,6,FALSE))</f>
        <v/>
      </c>
      <c r="I4487" s="13" t="str">
        <f>IF($C4487="","",VLOOKUP($C4487,Baux!$A:$K,7,FALSE))</f>
        <v/>
      </c>
      <c r="J4487" s="13" t="str">
        <f>IF($C4487="","",$H4487+$I4487)</f>
        <v/>
      </c>
      <c r="K4487" s="13" t="str">
        <f>IF($C4487="","",SUMIFS(Banque_Transactions!$E:$E,Banque_Transactions!$G:$G,$C4487&amp;"-"&amp;$B4487))</f>
        <v/>
      </c>
      <c r="L4487" s="13" t="str">
        <f>IF($C4487="","",$J4487-$K4487)</f>
        <v/>
      </c>
      <c r="M4487" t="str">
        <f>IF($C4487="","",IF($L4487&lt;=0,"Payé",IF($K4487=0,"Impayé","Partiel")))</f>
        <v/>
      </c>
    </row>
    <row r="4488" spans="1:13" ht="15">
      <c r="A4488" s="17"/>
      <c r="B4488" t="str">
        <f>IF($A4488="","",YEAR($A4488)*100+MONTH($A4488))</f>
        <v/>
      </c>
      <c r="D4488" t="str">
        <f>IF($C4488="","",VLOOKUP($C4488,Baux!$A:$K,2,FALSE))</f>
        <v/>
      </c>
      <c r="E4488" t="str">
        <f>IF($C4488="","",VLOOKUP(VLOOKUP($C4488,Baux!$A:$K,3,FALSE),Locataires!$A:$I,2,FALSE))</f>
        <v/>
      </c>
      <c r="F4488" t="str">
        <f>IF($C4488="","",VLOOKUP($C4488,Baux!$A:$K,8,FALSE))</f>
        <v/>
      </c>
      <c r="G4488" s="12" t="str">
        <f>IF(OR($A4488="",$F4488=""),"",DATE(YEAR($A4488),MONTH($A4488),$F4488))</f>
        <v/>
      </c>
      <c r="H4488" s="13" t="str">
        <f>IF($C4488="","",VLOOKUP($C4488,Baux!$A:$K,6,FALSE))</f>
        <v/>
      </c>
      <c r="I4488" s="13" t="str">
        <f>IF($C4488="","",VLOOKUP($C4488,Baux!$A:$K,7,FALSE))</f>
        <v/>
      </c>
      <c r="J4488" s="13" t="str">
        <f>IF($C4488="","",$H4488+$I4488)</f>
        <v/>
      </c>
      <c r="K4488" s="13" t="str">
        <f>IF($C4488="","",SUMIFS(Banque_Transactions!$E:$E,Banque_Transactions!$G:$G,$C4488&amp;"-"&amp;$B4488))</f>
        <v/>
      </c>
      <c r="L4488" s="13" t="str">
        <f>IF($C4488="","",$J4488-$K4488)</f>
        <v/>
      </c>
      <c r="M4488" t="str">
        <f>IF($C4488="","",IF($L4488&lt;=0,"Payé",IF($K4488=0,"Impayé","Partiel")))</f>
        <v/>
      </c>
    </row>
    <row r="4489" spans="1:13" ht="15">
      <c r="A4489" s="17"/>
      <c r="B4489" t="str">
        <f>IF($A4489="","",YEAR($A4489)*100+MONTH($A4489))</f>
        <v/>
      </c>
      <c r="D4489" t="str">
        <f>IF($C4489="","",VLOOKUP($C4489,Baux!$A:$K,2,FALSE))</f>
        <v/>
      </c>
      <c r="E4489" t="str">
        <f>IF($C4489="","",VLOOKUP(VLOOKUP($C4489,Baux!$A:$K,3,FALSE),Locataires!$A:$I,2,FALSE))</f>
        <v/>
      </c>
      <c r="F4489" t="str">
        <f>IF($C4489="","",VLOOKUP($C4489,Baux!$A:$K,8,FALSE))</f>
        <v/>
      </c>
      <c r="G4489" s="12" t="str">
        <f>IF(OR($A4489="",$F4489=""),"",DATE(YEAR($A4489),MONTH($A4489),$F4489))</f>
        <v/>
      </c>
      <c r="H4489" s="13" t="str">
        <f>IF($C4489="","",VLOOKUP($C4489,Baux!$A:$K,6,FALSE))</f>
        <v/>
      </c>
      <c r="I4489" s="13" t="str">
        <f>IF($C4489="","",VLOOKUP($C4489,Baux!$A:$K,7,FALSE))</f>
        <v/>
      </c>
      <c r="J4489" s="13" t="str">
        <f>IF($C4489="","",$H4489+$I4489)</f>
        <v/>
      </c>
      <c r="K4489" s="13" t="str">
        <f>IF($C4489="","",SUMIFS(Banque_Transactions!$E:$E,Banque_Transactions!$G:$G,$C4489&amp;"-"&amp;$B4489))</f>
        <v/>
      </c>
      <c r="L4489" s="13" t="str">
        <f>IF($C4489="","",$J4489-$K4489)</f>
        <v/>
      </c>
      <c r="M4489" t="str">
        <f>IF($C4489="","",IF($L4489&lt;=0,"Payé",IF($K4489=0,"Impayé","Partiel")))</f>
        <v/>
      </c>
    </row>
    <row r="4490" spans="1:13" ht="15">
      <c r="A4490" s="17"/>
      <c r="B4490" t="str">
        <f>IF($A4490="","",YEAR($A4490)*100+MONTH($A4490))</f>
        <v/>
      </c>
      <c r="D4490" t="str">
        <f>IF($C4490="","",VLOOKUP($C4490,Baux!$A:$K,2,FALSE))</f>
        <v/>
      </c>
      <c r="E4490" t="str">
        <f>IF($C4490="","",VLOOKUP(VLOOKUP($C4490,Baux!$A:$K,3,FALSE),Locataires!$A:$I,2,FALSE))</f>
        <v/>
      </c>
      <c r="F4490" t="str">
        <f>IF($C4490="","",VLOOKUP($C4490,Baux!$A:$K,8,FALSE))</f>
        <v/>
      </c>
      <c r="G4490" s="12" t="str">
        <f>IF(OR($A4490="",$F4490=""),"",DATE(YEAR($A4490),MONTH($A4490),$F4490))</f>
        <v/>
      </c>
      <c r="H4490" s="13" t="str">
        <f>IF($C4490="","",VLOOKUP($C4490,Baux!$A:$K,6,FALSE))</f>
        <v/>
      </c>
      <c r="I4490" s="13" t="str">
        <f>IF($C4490="","",VLOOKUP($C4490,Baux!$A:$K,7,FALSE))</f>
        <v/>
      </c>
      <c r="J4490" s="13" t="str">
        <f>IF($C4490="","",$H4490+$I4490)</f>
        <v/>
      </c>
      <c r="K4490" s="13" t="str">
        <f>IF($C4490="","",SUMIFS(Banque_Transactions!$E:$E,Banque_Transactions!$G:$G,$C4490&amp;"-"&amp;$B4490))</f>
        <v/>
      </c>
      <c r="L4490" s="13" t="str">
        <f>IF($C4490="","",$J4490-$K4490)</f>
        <v/>
      </c>
      <c r="M4490" t="str">
        <f>IF($C4490="","",IF($L4490&lt;=0,"Payé",IF($K4490=0,"Impayé","Partiel")))</f>
        <v/>
      </c>
    </row>
    <row r="4491" spans="1:13" ht="15">
      <c r="A4491" s="17"/>
      <c r="B4491" t="str">
        <f>IF($A4491="","",YEAR($A4491)*100+MONTH($A4491))</f>
        <v/>
      </c>
      <c r="D4491" t="str">
        <f>IF($C4491="","",VLOOKUP($C4491,Baux!$A:$K,2,FALSE))</f>
        <v/>
      </c>
      <c r="E4491" t="str">
        <f>IF($C4491="","",VLOOKUP(VLOOKUP($C4491,Baux!$A:$K,3,FALSE),Locataires!$A:$I,2,FALSE))</f>
        <v/>
      </c>
      <c r="F4491" t="str">
        <f>IF($C4491="","",VLOOKUP($C4491,Baux!$A:$K,8,FALSE))</f>
        <v/>
      </c>
      <c r="G4491" s="12" t="str">
        <f>IF(OR($A4491="",$F4491=""),"",DATE(YEAR($A4491),MONTH($A4491),$F4491))</f>
        <v/>
      </c>
      <c r="H4491" s="13" t="str">
        <f>IF($C4491="","",VLOOKUP($C4491,Baux!$A:$K,6,FALSE))</f>
        <v/>
      </c>
      <c r="I4491" s="13" t="str">
        <f>IF($C4491="","",VLOOKUP($C4491,Baux!$A:$K,7,FALSE))</f>
        <v/>
      </c>
      <c r="J4491" s="13" t="str">
        <f>IF($C4491="","",$H4491+$I4491)</f>
        <v/>
      </c>
      <c r="K4491" s="13" t="str">
        <f>IF($C4491="","",SUMIFS(Banque_Transactions!$E:$E,Banque_Transactions!$G:$G,$C4491&amp;"-"&amp;$B4491))</f>
        <v/>
      </c>
      <c r="L4491" s="13" t="str">
        <f>IF($C4491="","",$J4491-$K4491)</f>
        <v/>
      </c>
      <c r="M4491" t="str">
        <f>IF($C4491="","",IF($L4491&lt;=0,"Payé",IF($K4491=0,"Impayé","Partiel")))</f>
        <v/>
      </c>
    </row>
    <row r="4492" spans="1:13" ht="15">
      <c r="A4492" s="17"/>
      <c r="B4492" t="str">
        <f>IF($A4492="","",YEAR($A4492)*100+MONTH($A4492))</f>
        <v/>
      </c>
      <c r="D4492" t="str">
        <f>IF($C4492="","",VLOOKUP($C4492,Baux!$A:$K,2,FALSE))</f>
        <v/>
      </c>
      <c r="E4492" t="str">
        <f>IF($C4492="","",VLOOKUP(VLOOKUP($C4492,Baux!$A:$K,3,FALSE),Locataires!$A:$I,2,FALSE))</f>
        <v/>
      </c>
      <c r="F4492" t="str">
        <f>IF($C4492="","",VLOOKUP($C4492,Baux!$A:$K,8,FALSE))</f>
        <v/>
      </c>
      <c r="G4492" s="12" t="str">
        <f>IF(OR($A4492="",$F4492=""),"",DATE(YEAR($A4492),MONTH($A4492),$F4492))</f>
        <v/>
      </c>
      <c r="H4492" s="13" t="str">
        <f>IF($C4492="","",VLOOKUP($C4492,Baux!$A:$K,6,FALSE))</f>
        <v/>
      </c>
      <c r="I4492" s="13" t="str">
        <f>IF($C4492="","",VLOOKUP($C4492,Baux!$A:$K,7,FALSE))</f>
        <v/>
      </c>
      <c r="J4492" s="13" t="str">
        <f>IF($C4492="","",$H4492+$I4492)</f>
        <v/>
      </c>
      <c r="K4492" s="13" t="str">
        <f>IF($C4492="","",SUMIFS(Banque_Transactions!$E:$E,Banque_Transactions!$G:$G,$C4492&amp;"-"&amp;$B4492))</f>
        <v/>
      </c>
      <c r="L4492" s="13" t="str">
        <f>IF($C4492="","",$J4492-$K4492)</f>
        <v/>
      </c>
      <c r="M4492" t="str">
        <f>IF($C4492="","",IF($L4492&lt;=0,"Payé",IF($K4492=0,"Impayé","Partiel")))</f>
        <v/>
      </c>
    </row>
    <row r="4493" spans="1:13" ht="15">
      <c r="A4493" s="17"/>
      <c r="B4493" t="str">
        <f>IF($A4493="","",YEAR($A4493)*100+MONTH($A4493))</f>
        <v/>
      </c>
      <c r="D4493" t="str">
        <f>IF($C4493="","",VLOOKUP($C4493,Baux!$A:$K,2,FALSE))</f>
        <v/>
      </c>
      <c r="E4493" t="str">
        <f>IF($C4493="","",VLOOKUP(VLOOKUP($C4493,Baux!$A:$K,3,FALSE),Locataires!$A:$I,2,FALSE))</f>
        <v/>
      </c>
      <c r="F4493" t="str">
        <f>IF($C4493="","",VLOOKUP($C4493,Baux!$A:$K,8,FALSE))</f>
        <v/>
      </c>
      <c r="G4493" s="12" t="str">
        <f>IF(OR($A4493="",$F4493=""),"",DATE(YEAR($A4493),MONTH($A4493),$F4493))</f>
        <v/>
      </c>
      <c r="H4493" s="13" t="str">
        <f>IF($C4493="","",VLOOKUP($C4493,Baux!$A:$K,6,FALSE))</f>
        <v/>
      </c>
      <c r="I4493" s="13" t="str">
        <f>IF($C4493="","",VLOOKUP($C4493,Baux!$A:$K,7,FALSE))</f>
        <v/>
      </c>
      <c r="J4493" s="13" t="str">
        <f>IF($C4493="","",$H4493+$I4493)</f>
        <v/>
      </c>
      <c r="K4493" s="13" t="str">
        <f>IF($C4493="","",SUMIFS(Banque_Transactions!$E:$E,Banque_Transactions!$G:$G,$C4493&amp;"-"&amp;$B4493))</f>
        <v/>
      </c>
      <c r="L4493" s="13" t="str">
        <f>IF($C4493="","",$J4493-$K4493)</f>
        <v/>
      </c>
      <c r="M4493" t="str">
        <f>IF($C4493="","",IF($L4493&lt;=0,"Payé",IF($K4493=0,"Impayé","Partiel")))</f>
        <v/>
      </c>
    </row>
    <row r="4494" spans="1:13" ht="15">
      <c r="A4494" s="17"/>
      <c r="B4494" t="str">
        <f>IF($A4494="","",YEAR($A4494)*100+MONTH($A4494))</f>
        <v/>
      </c>
      <c r="D4494" t="str">
        <f>IF($C4494="","",VLOOKUP($C4494,Baux!$A:$K,2,FALSE))</f>
        <v/>
      </c>
      <c r="E4494" t="str">
        <f>IF($C4494="","",VLOOKUP(VLOOKUP($C4494,Baux!$A:$K,3,FALSE),Locataires!$A:$I,2,FALSE))</f>
        <v/>
      </c>
      <c r="F4494" t="str">
        <f>IF($C4494="","",VLOOKUP($C4494,Baux!$A:$K,8,FALSE))</f>
        <v/>
      </c>
      <c r="G4494" s="12" t="str">
        <f>IF(OR($A4494="",$F4494=""),"",DATE(YEAR($A4494),MONTH($A4494),$F4494))</f>
        <v/>
      </c>
      <c r="H4494" s="13" t="str">
        <f>IF($C4494="","",VLOOKUP($C4494,Baux!$A:$K,6,FALSE))</f>
        <v/>
      </c>
      <c r="I4494" s="13" t="str">
        <f>IF($C4494="","",VLOOKUP($C4494,Baux!$A:$K,7,FALSE))</f>
        <v/>
      </c>
      <c r="J4494" s="13" t="str">
        <f>IF($C4494="","",$H4494+$I4494)</f>
        <v/>
      </c>
      <c r="K4494" s="13" t="str">
        <f>IF($C4494="","",SUMIFS(Banque_Transactions!$E:$E,Banque_Transactions!$G:$G,$C4494&amp;"-"&amp;$B4494))</f>
        <v/>
      </c>
      <c r="L4494" s="13" t="str">
        <f>IF($C4494="","",$J4494-$K4494)</f>
        <v/>
      </c>
      <c r="M4494" t="str">
        <f>IF($C4494="","",IF($L4494&lt;=0,"Payé",IF($K4494=0,"Impayé","Partiel")))</f>
        <v/>
      </c>
    </row>
    <row r="4495" spans="1:13" ht="15">
      <c r="A4495" s="17"/>
      <c r="B4495" t="str">
        <f>IF($A4495="","",YEAR($A4495)*100+MONTH($A4495))</f>
        <v/>
      </c>
      <c r="D4495" t="str">
        <f>IF($C4495="","",VLOOKUP($C4495,Baux!$A:$K,2,FALSE))</f>
        <v/>
      </c>
      <c r="E4495" t="str">
        <f>IF($C4495="","",VLOOKUP(VLOOKUP($C4495,Baux!$A:$K,3,FALSE),Locataires!$A:$I,2,FALSE))</f>
        <v/>
      </c>
      <c r="F4495" t="str">
        <f>IF($C4495="","",VLOOKUP($C4495,Baux!$A:$K,8,FALSE))</f>
        <v/>
      </c>
      <c r="G4495" s="12" t="str">
        <f>IF(OR($A4495="",$F4495=""),"",DATE(YEAR($A4495),MONTH($A4495),$F4495))</f>
        <v/>
      </c>
      <c r="H4495" s="13" t="str">
        <f>IF($C4495="","",VLOOKUP($C4495,Baux!$A:$K,6,FALSE))</f>
        <v/>
      </c>
      <c r="I4495" s="13" t="str">
        <f>IF($C4495="","",VLOOKUP($C4495,Baux!$A:$K,7,FALSE))</f>
        <v/>
      </c>
      <c r="J4495" s="13" t="str">
        <f>IF($C4495="","",$H4495+$I4495)</f>
        <v/>
      </c>
      <c r="K4495" s="13" t="str">
        <f>IF($C4495="","",SUMIFS(Banque_Transactions!$E:$E,Banque_Transactions!$G:$G,$C4495&amp;"-"&amp;$B4495))</f>
        <v/>
      </c>
      <c r="L4495" s="13" t="str">
        <f>IF($C4495="","",$J4495-$K4495)</f>
        <v/>
      </c>
      <c r="M4495" t="str">
        <f>IF($C4495="","",IF($L4495&lt;=0,"Payé",IF($K4495=0,"Impayé","Partiel")))</f>
        <v/>
      </c>
    </row>
    <row r="4496" spans="1:13" ht="15">
      <c r="A4496" s="17"/>
      <c r="B4496" t="str">
        <f>IF($A4496="","",YEAR($A4496)*100+MONTH($A4496))</f>
        <v/>
      </c>
      <c r="D4496" t="str">
        <f>IF($C4496="","",VLOOKUP($C4496,Baux!$A:$K,2,FALSE))</f>
        <v/>
      </c>
      <c r="E4496" t="str">
        <f>IF($C4496="","",VLOOKUP(VLOOKUP($C4496,Baux!$A:$K,3,FALSE),Locataires!$A:$I,2,FALSE))</f>
        <v/>
      </c>
      <c r="F4496" t="str">
        <f>IF($C4496="","",VLOOKUP($C4496,Baux!$A:$K,8,FALSE))</f>
        <v/>
      </c>
      <c r="G4496" s="12" t="str">
        <f>IF(OR($A4496="",$F4496=""),"",DATE(YEAR($A4496),MONTH($A4496),$F4496))</f>
        <v/>
      </c>
      <c r="H4496" s="13" t="str">
        <f>IF($C4496="","",VLOOKUP($C4496,Baux!$A:$K,6,FALSE))</f>
        <v/>
      </c>
      <c r="I4496" s="13" t="str">
        <f>IF($C4496="","",VLOOKUP($C4496,Baux!$A:$K,7,FALSE))</f>
        <v/>
      </c>
      <c r="J4496" s="13" t="str">
        <f>IF($C4496="","",$H4496+$I4496)</f>
        <v/>
      </c>
      <c r="K4496" s="13" t="str">
        <f>IF($C4496="","",SUMIFS(Banque_Transactions!$E:$E,Banque_Transactions!$G:$G,$C4496&amp;"-"&amp;$B4496))</f>
        <v/>
      </c>
      <c r="L4496" s="13" t="str">
        <f>IF($C4496="","",$J4496-$K4496)</f>
        <v/>
      </c>
      <c r="M4496" t="str">
        <f>IF($C4496="","",IF($L4496&lt;=0,"Payé",IF($K4496=0,"Impayé","Partiel")))</f>
        <v/>
      </c>
    </row>
    <row r="4497" spans="1:13" ht="15">
      <c r="A4497" s="17"/>
      <c r="B4497" t="str">
        <f>IF($A4497="","",YEAR($A4497)*100+MONTH($A4497))</f>
        <v/>
      </c>
      <c r="D4497" t="str">
        <f>IF($C4497="","",VLOOKUP($C4497,Baux!$A:$K,2,FALSE))</f>
        <v/>
      </c>
      <c r="E4497" t="str">
        <f>IF($C4497="","",VLOOKUP(VLOOKUP($C4497,Baux!$A:$K,3,FALSE),Locataires!$A:$I,2,FALSE))</f>
        <v/>
      </c>
      <c r="F4497" t="str">
        <f>IF($C4497="","",VLOOKUP($C4497,Baux!$A:$K,8,FALSE))</f>
        <v/>
      </c>
      <c r="G4497" s="12" t="str">
        <f>IF(OR($A4497="",$F4497=""),"",DATE(YEAR($A4497),MONTH($A4497),$F4497))</f>
        <v/>
      </c>
      <c r="H4497" s="13" t="str">
        <f>IF($C4497="","",VLOOKUP($C4497,Baux!$A:$K,6,FALSE))</f>
        <v/>
      </c>
      <c r="I4497" s="13" t="str">
        <f>IF($C4497="","",VLOOKUP($C4497,Baux!$A:$K,7,FALSE))</f>
        <v/>
      </c>
      <c r="J4497" s="13" t="str">
        <f>IF($C4497="","",$H4497+$I4497)</f>
        <v/>
      </c>
      <c r="K4497" s="13" t="str">
        <f>IF($C4497="","",SUMIFS(Banque_Transactions!$E:$E,Banque_Transactions!$G:$G,$C4497&amp;"-"&amp;$B4497))</f>
        <v/>
      </c>
      <c r="L4497" s="13" t="str">
        <f>IF($C4497="","",$J4497-$K4497)</f>
        <v/>
      </c>
      <c r="M4497" t="str">
        <f>IF($C4497="","",IF($L4497&lt;=0,"Payé",IF($K4497=0,"Impayé","Partiel")))</f>
        <v/>
      </c>
    </row>
    <row r="4498" spans="1:13" ht="15">
      <c r="A4498" s="17"/>
      <c r="B4498" t="str">
        <f>IF($A4498="","",YEAR($A4498)*100+MONTH($A4498))</f>
        <v/>
      </c>
      <c r="D4498" t="str">
        <f>IF($C4498="","",VLOOKUP($C4498,Baux!$A:$K,2,FALSE))</f>
        <v/>
      </c>
      <c r="E4498" t="str">
        <f>IF($C4498="","",VLOOKUP(VLOOKUP($C4498,Baux!$A:$K,3,FALSE),Locataires!$A:$I,2,FALSE))</f>
        <v/>
      </c>
      <c r="F4498" t="str">
        <f>IF($C4498="","",VLOOKUP($C4498,Baux!$A:$K,8,FALSE))</f>
        <v/>
      </c>
      <c r="G4498" s="12" t="str">
        <f>IF(OR($A4498="",$F4498=""),"",DATE(YEAR($A4498),MONTH($A4498),$F4498))</f>
        <v/>
      </c>
      <c r="H4498" s="13" t="str">
        <f>IF($C4498="","",VLOOKUP($C4498,Baux!$A:$K,6,FALSE))</f>
        <v/>
      </c>
      <c r="I4498" s="13" t="str">
        <f>IF($C4498="","",VLOOKUP($C4498,Baux!$A:$K,7,FALSE))</f>
        <v/>
      </c>
      <c r="J4498" s="13" t="str">
        <f>IF($C4498="","",$H4498+$I4498)</f>
        <v/>
      </c>
      <c r="K4498" s="13" t="str">
        <f>IF($C4498="","",SUMIFS(Banque_Transactions!$E:$E,Banque_Transactions!$G:$G,$C4498&amp;"-"&amp;$B4498))</f>
        <v/>
      </c>
      <c r="L4498" s="13" t="str">
        <f>IF($C4498="","",$J4498-$K4498)</f>
        <v/>
      </c>
      <c r="M4498" t="str">
        <f>IF($C4498="","",IF($L4498&lt;=0,"Payé",IF($K4498=0,"Impayé","Partiel")))</f>
        <v/>
      </c>
    </row>
    <row r="4499" spans="1:13" ht="15">
      <c r="A4499" s="17"/>
      <c r="B4499" t="str">
        <f>IF($A4499="","",YEAR($A4499)*100+MONTH($A4499))</f>
        <v/>
      </c>
      <c r="D4499" t="str">
        <f>IF($C4499="","",VLOOKUP($C4499,Baux!$A:$K,2,FALSE))</f>
        <v/>
      </c>
      <c r="E4499" t="str">
        <f>IF($C4499="","",VLOOKUP(VLOOKUP($C4499,Baux!$A:$K,3,FALSE),Locataires!$A:$I,2,FALSE))</f>
        <v/>
      </c>
      <c r="F4499" t="str">
        <f>IF($C4499="","",VLOOKUP($C4499,Baux!$A:$K,8,FALSE))</f>
        <v/>
      </c>
      <c r="G4499" s="12" t="str">
        <f>IF(OR($A4499="",$F4499=""),"",DATE(YEAR($A4499),MONTH($A4499),$F4499))</f>
        <v/>
      </c>
      <c r="H4499" s="13" t="str">
        <f>IF($C4499="","",VLOOKUP($C4499,Baux!$A:$K,6,FALSE))</f>
        <v/>
      </c>
      <c r="I4499" s="13" t="str">
        <f>IF($C4499="","",VLOOKUP($C4499,Baux!$A:$K,7,FALSE))</f>
        <v/>
      </c>
      <c r="J4499" s="13" t="str">
        <f>IF($C4499="","",$H4499+$I4499)</f>
        <v/>
      </c>
      <c r="K4499" s="13" t="str">
        <f>IF($C4499="","",SUMIFS(Banque_Transactions!$E:$E,Banque_Transactions!$G:$G,$C4499&amp;"-"&amp;$B4499))</f>
        <v/>
      </c>
      <c r="L4499" s="13" t="str">
        <f>IF($C4499="","",$J4499-$K4499)</f>
        <v/>
      </c>
      <c r="M4499" t="str">
        <f>IF($C4499="","",IF($L4499&lt;=0,"Payé",IF($K4499=0,"Impayé","Partiel")))</f>
        <v/>
      </c>
    </row>
    <row r="4500" spans="1:13" ht="15">
      <c r="A4500" s="17"/>
      <c r="B4500" t="str">
        <f>IF($A4500="","",YEAR($A4500)*100+MONTH($A4500))</f>
        <v/>
      </c>
      <c r="D4500" t="str">
        <f>IF($C4500="","",VLOOKUP($C4500,Baux!$A:$K,2,FALSE))</f>
        <v/>
      </c>
      <c r="E4500" t="str">
        <f>IF($C4500="","",VLOOKUP(VLOOKUP($C4500,Baux!$A:$K,3,FALSE),Locataires!$A:$I,2,FALSE))</f>
        <v/>
      </c>
      <c r="F4500" t="str">
        <f>IF($C4500="","",VLOOKUP($C4500,Baux!$A:$K,8,FALSE))</f>
        <v/>
      </c>
      <c r="G4500" s="12" t="str">
        <f>IF(OR($A4500="",$F4500=""),"",DATE(YEAR($A4500),MONTH($A4500),$F4500))</f>
        <v/>
      </c>
      <c r="H4500" s="13" t="str">
        <f>IF($C4500="","",VLOOKUP($C4500,Baux!$A:$K,6,FALSE))</f>
        <v/>
      </c>
      <c r="I4500" s="13" t="str">
        <f>IF($C4500="","",VLOOKUP($C4500,Baux!$A:$K,7,FALSE))</f>
        <v/>
      </c>
      <c r="J4500" s="13" t="str">
        <f>IF($C4500="","",$H4500+$I4500)</f>
        <v/>
      </c>
      <c r="K4500" s="13" t="str">
        <f>IF($C4500="","",SUMIFS(Banque_Transactions!$E:$E,Banque_Transactions!$G:$G,$C4500&amp;"-"&amp;$B4500))</f>
        <v/>
      </c>
      <c r="L4500" s="13" t="str">
        <f>IF($C4500="","",$J4500-$K4500)</f>
        <v/>
      </c>
      <c r="M4500" t="str">
        <f>IF($C4500="","",IF($L4500&lt;=0,"Payé",IF($K4500=0,"Impayé","Partiel")))</f>
        <v/>
      </c>
    </row>
    <row r="4501" spans="1:13" ht="15">
      <c r="A4501" s="17"/>
      <c r="B4501" t="str">
        <f>IF($A4501="","",YEAR($A4501)*100+MONTH($A4501))</f>
        <v/>
      </c>
      <c r="D4501" t="str">
        <f>IF($C4501="","",VLOOKUP($C4501,Baux!$A:$K,2,FALSE))</f>
        <v/>
      </c>
      <c r="E4501" t="str">
        <f>IF($C4501="","",VLOOKUP(VLOOKUP($C4501,Baux!$A:$K,3,FALSE),Locataires!$A:$I,2,FALSE))</f>
        <v/>
      </c>
      <c r="F4501" t="str">
        <f>IF($C4501="","",VLOOKUP($C4501,Baux!$A:$K,8,FALSE))</f>
        <v/>
      </c>
      <c r="G4501" s="12" t="str">
        <f>IF(OR($A4501="",$F4501=""),"",DATE(YEAR($A4501),MONTH($A4501),$F4501))</f>
        <v/>
      </c>
      <c r="H4501" s="13" t="str">
        <f>IF($C4501="","",VLOOKUP($C4501,Baux!$A:$K,6,FALSE))</f>
        <v/>
      </c>
      <c r="I4501" s="13" t="str">
        <f>IF($C4501="","",VLOOKUP($C4501,Baux!$A:$K,7,FALSE))</f>
        <v/>
      </c>
      <c r="J4501" s="13" t="str">
        <f>IF($C4501="","",$H4501+$I4501)</f>
        <v/>
      </c>
      <c r="K4501" s="13" t="str">
        <f>IF($C4501="","",SUMIFS(Banque_Transactions!$E:$E,Banque_Transactions!$G:$G,$C4501&amp;"-"&amp;$B4501))</f>
        <v/>
      </c>
      <c r="L4501" s="13" t="str">
        <f>IF($C4501="","",$J4501-$K4501)</f>
        <v/>
      </c>
      <c r="M4501" t="str">
        <f>IF($C4501="","",IF($L4501&lt;=0,"Payé",IF($K4501=0,"Impayé","Partiel")))</f>
        <v/>
      </c>
    </row>
    <row r="4502" spans="1:13" ht="15">
      <c r="A4502" s="17"/>
      <c r="B4502" t="str">
        <f>IF($A4502="","",YEAR($A4502)*100+MONTH($A4502))</f>
        <v/>
      </c>
      <c r="D4502" t="str">
        <f>IF($C4502="","",VLOOKUP($C4502,Baux!$A:$K,2,FALSE))</f>
        <v/>
      </c>
      <c r="E4502" t="str">
        <f>IF($C4502="","",VLOOKUP(VLOOKUP($C4502,Baux!$A:$K,3,FALSE),Locataires!$A:$I,2,FALSE))</f>
        <v/>
      </c>
      <c r="F4502" t="str">
        <f>IF($C4502="","",VLOOKUP($C4502,Baux!$A:$K,8,FALSE))</f>
        <v/>
      </c>
      <c r="G4502" s="12" t="str">
        <f>IF(OR($A4502="",$F4502=""),"",DATE(YEAR($A4502),MONTH($A4502),$F4502))</f>
        <v/>
      </c>
      <c r="H4502" s="13" t="str">
        <f>IF($C4502="","",VLOOKUP($C4502,Baux!$A:$K,6,FALSE))</f>
        <v/>
      </c>
      <c r="I4502" s="13" t="str">
        <f>IF($C4502="","",VLOOKUP($C4502,Baux!$A:$K,7,FALSE))</f>
        <v/>
      </c>
      <c r="J4502" s="13" t="str">
        <f>IF($C4502="","",$H4502+$I4502)</f>
        <v/>
      </c>
      <c r="K4502" s="13" t="str">
        <f>IF($C4502="","",SUMIFS(Banque_Transactions!$E:$E,Banque_Transactions!$G:$G,$C4502&amp;"-"&amp;$B4502))</f>
        <v/>
      </c>
      <c r="L4502" s="13" t="str">
        <f>IF($C4502="","",$J4502-$K4502)</f>
        <v/>
      </c>
      <c r="M4502" t="str">
        <f>IF($C4502="","",IF($L4502&lt;=0,"Payé",IF($K4502=0,"Impayé","Partiel")))</f>
        <v/>
      </c>
    </row>
    <row r="4503" spans="1:13" ht="15">
      <c r="A4503" s="17"/>
      <c r="B4503" t="str">
        <f>IF($A4503="","",YEAR($A4503)*100+MONTH($A4503))</f>
        <v/>
      </c>
      <c r="D4503" t="str">
        <f>IF($C4503="","",VLOOKUP($C4503,Baux!$A:$K,2,FALSE))</f>
        <v/>
      </c>
      <c r="E4503" t="str">
        <f>IF($C4503="","",VLOOKUP(VLOOKUP($C4503,Baux!$A:$K,3,FALSE),Locataires!$A:$I,2,FALSE))</f>
        <v/>
      </c>
      <c r="F4503" t="str">
        <f>IF($C4503="","",VLOOKUP($C4503,Baux!$A:$K,8,FALSE))</f>
        <v/>
      </c>
      <c r="G4503" s="12" t="str">
        <f>IF(OR($A4503="",$F4503=""),"",DATE(YEAR($A4503),MONTH($A4503),$F4503))</f>
        <v/>
      </c>
      <c r="H4503" s="13" t="str">
        <f>IF($C4503="","",VLOOKUP($C4503,Baux!$A:$K,6,FALSE))</f>
        <v/>
      </c>
      <c r="I4503" s="13" t="str">
        <f>IF($C4503="","",VLOOKUP($C4503,Baux!$A:$K,7,FALSE))</f>
        <v/>
      </c>
      <c r="J4503" s="13" t="str">
        <f>IF($C4503="","",$H4503+$I4503)</f>
        <v/>
      </c>
      <c r="K4503" s="13" t="str">
        <f>IF($C4503="","",SUMIFS(Banque_Transactions!$E:$E,Banque_Transactions!$G:$G,$C4503&amp;"-"&amp;$B4503))</f>
        <v/>
      </c>
      <c r="L4503" s="13" t="str">
        <f>IF($C4503="","",$J4503-$K4503)</f>
        <v/>
      </c>
      <c r="M4503" t="str">
        <f>IF($C4503="","",IF($L4503&lt;=0,"Payé",IF($K4503=0,"Impayé","Partiel")))</f>
        <v/>
      </c>
    </row>
    <row r="4504" spans="1:13" ht="15">
      <c r="A4504" s="17"/>
      <c r="B4504" t="str">
        <f>IF($A4504="","",YEAR($A4504)*100+MONTH($A4504))</f>
        <v/>
      </c>
      <c r="D4504" t="str">
        <f>IF($C4504="","",VLOOKUP($C4504,Baux!$A:$K,2,FALSE))</f>
        <v/>
      </c>
      <c r="E4504" t="str">
        <f>IF($C4504="","",VLOOKUP(VLOOKUP($C4504,Baux!$A:$K,3,FALSE),Locataires!$A:$I,2,FALSE))</f>
        <v/>
      </c>
      <c r="F4504" t="str">
        <f>IF($C4504="","",VLOOKUP($C4504,Baux!$A:$K,8,FALSE))</f>
        <v/>
      </c>
      <c r="G4504" s="12" t="str">
        <f>IF(OR($A4504="",$F4504=""),"",DATE(YEAR($A4504),MONTH($A4504),$F4504))</f>
        <v/>
      </c>
      <c r="H4504" s="13" t="str">
        <f>IF($C4504="","",VLOOKUP($C4504,Baux!$A:$K,6,FALSE))</f>
        <v/>
      </c>
      <c r="I4504" s="13" t="str">
        <f>IF($C4504="","",VLOOKUP($C4504,Baux!$A:$K,7,FALSE))</f>
        <v/>
      </c>
      <c r="J4504" s="13" t="str">
        <f>IF($C4504="","",$H4504+$I4504)</f>
        <v/>
      </c>
      <c r="K4504" s="13" t="str">
        <f>IF($C4504="","",SUMIFS(Banque_Transactions!$E:$E,Banque_Transactions!$G:$G,$C4504&amp;"-"&amp;$B4504))</f>
        <v/>
      </c>
      <c r="L4504" s="13" t="str">
        <f>IF($C4504="","",$J4504-$K4504)</f>
        <v/>
      </c>
      <c r="M4504" t="str">
        <f>IF($C4504="","",IF($L4504&lt;=0,"Payé",IF($K4504=0,"Impayé","Partiel")))</f>
        <v/>
      </c>
    </row>
    <row r="4505" spans="1:13" ht="15">
      <c r="A4505" s="17"/>
      <c r="B4505" t="str">
        <f>IF($A4505="","",YEAR($A4505)*100+MONTH($A4505))</f>
        <v/>
      </c>
      <c r="D4505" t="str">
        <f>IF($C4505="","",VLOOKUP($C4505,Baux!$A:$K,2,FALSE))</f>
        <v/>
      </c>
      <c r="E4505" t="str">
        <f>IF($C4505="","",VLOOKUP(VLOOKUP($C4505,Baux!$A:$K,3,FALSE),Locataires!$A:$I,2,FALSE))</f>
        <v/>
      </c>
      <c r="F4505" t="str">
        <f>IF($C4505="","",VLOOKUP($C4505,Baux!$A:$K,8,FALSE))</f>
        <v/>
      </c>
      <c r="G4505" s="12" t="str">
        <f>IF(OR($A4505="",$F4505=""),"",DATE(YEAR($A4505),MONTH($A4505),$F4505))</f>
        <v/>
      </c>
      <c r="H4505" s="13" t="str">
        <f>IF($C4505="","",VLOOKUP($C4505,Baux!$A:$K,6,FALSE))</f>
        <v/>
      </c>
      <c r="I4505" s="13" t="str">
        <f>IF($C4505="","",VLOOKUP($C4505,Baux!$A:$K,7,FALSE))</f>
        <v/>
      </c>
      <c r="J4505" s="13" t="str">
        <f>IF($C4505="","",$H4505+$I4505)</f>
        <v/>
      </c>
      <c r="K4505" s="13" t="str">
        <f>IF($C4505="","",SUMIFS(Banque_Transactions!$E:$E,Banque_Transactions!$G:$G,$C4505&amp;"-"&amp;$B4505))</f>
        <v/>
      </c>
      <c r="L4505" s="13" t="str">
        <f>IF($C4505="","",$J4505-$K4505)</f>
        <v/>
      </c>
      <c r="M4505" t="str">
        <f>IF($C4505="","",IF($L4505&lt;=0,"Payé",IF($K4505=0,"Impayé","Partiel")))</f>
        <v/>
      </c>
    </row>
    <row r="4506" spans="1:13" ht="15">
      <c r="A4506" s="17"/>
      <c r="B4506" t="str">
        <f>IF($A4506="","",YEAR($A4506)*100+MONTH($A4506))</f>
        <v/>
      </c>
      <c r="D4506" t="str">
        <f>IF($C4506="","",VLOOKUP($C4506,Baux!$A:$K,2,FALSE))</f>
        <v/>
      </c>
      <c r="E4506" t="str">
        <f>IF($C4506="","",VLOOKUP(VLOOKUP($C4506,Baux!$A:$K,3,FALSE),Locataires!$A:$I,2,FALSE))</f>
        <v/>
      </c>
      <c r="F4506" t="str">
        <f>IF($C4506="","",VLOOKUP($C4506,Baux!$A:$K,8,FALSE))</f>
        <v/>
      </c>
      <c r="G4506" s="12" t="str">
        <f>IF(OR($A4506="",$F4506=""),"",DATE(YEAR($A4506),MONTH($A4506),$F4506))</f>
        <v/>
      </c>
      <c r="H4506" s="13" t="str">
        <f>IF($C4506="","",VLOOKUP($C4506,Baux!$A:$K,6,FALSE))</f>
        <v/>
      </c>
      <c r="I4506" s="13" t="str">
        <f>IF($C4506="","",VLOOKUP($C4506,Baux!$A:$K,7,FALSE))</f>
        <v/>
      </c>
      <c r="J4506" s="13" t="str">
        <f>IF($C4506="","",$H4506+$I4506)</f>
        <v/>
      </c>
      <c r="K4506" s="13" t="str">
        <f>IF($C4506="","",SUMIFS(Banque_Transactions!$E:$E,Banque_Transactions!$G:$G,$C4506&amp;"-"&amp;$B4506))</f>
        <v/>
      </c>
      <c r="L4506" s="13" t="str">
        <f>IF($C4506="","",$J4506-$K4506)</f>
        <v/>
      </c>
      <c r="M4506" t="str">
        <f>IF($C4506="","",IF($L4506&lt;=0,"Payé",IF($K4506=0,"Impayé","Partiel")))</f>
        <v/>
      </c>
    </row>
    <row r="4507" spans="1:13" ht="15">
      <c r="A4507" s="17"/>
      <c r="B4507" t="str">
        <f>IF($A4507="","",YEAR($A4507)*100+MONTH($A4507))</f>
        <v/>
      </c>
      <c r="D4507" t="str">
        <f>IF($C4507="","",VLOOKUP($C4507,Baux!$A:$K,2,FALSE))</f>
        <v/>
      </c>
      <c r="E4507" t="str">
        <f>IF($C4507="","",VLOOKUP(VLOOKUP($C4507,Baux!$A:$K,3,FALSE),Locataires!$A:$I,2,FALSE))</f>
        <v/>
      </c>
      <c r="F4507" t="str">
        <f>IF($C4507="","",VLOOKUP($C4507,Baux!$A:$K,8,FALSE))</f>
        <v/>
      </c>
      <c r="G4507" s="12" t="str">
        <f>IF(OR($A4507="",$F4507=""),"",DATE(YEAR($A4507),MONTH($A4507),$F4507))</f>
        <v/>
      </c>
      <c r="H4507" s="13" t="str">
        <f>IF($C4507="","",VLOOKUP($C4507,Baux!$A:$K,6,FALSE))</f>
        <v/>
      </c>
      <c r="I4507" s="13" t="str">
        <f>IF($C4507="","",VLOOKUP($C4507,Baux!$A:$K,7,FALSE))</f>
        <v/>
      </c>
      <c r="J4507" s="13" t="str">
        <f>IF($C4507="","",$H4507+$I4507)</f>
        <v/>
      </c>
      <c r="K4507" s="13" t="str">
        <f>IF($C4507="","",SUMIFS(Banque_Transactions!$E:$E,Banque_Transactions!$G:$G,$C4507&amp;"-"&amp;$B4507))</f>
        <v/>
      </c>
      <c r="L4507" s="13" t="str">
        <f>IF($C4507="","",$J4507-$K4507)</f>
        <v/>
      </c>
      <c r="M4507" t="str">
        <f>IF($C4507="","",IF($L4507&lt;=0,"Payé",IF($K4507=0,"Impayé","Partiel")))</f>
        <v/>
      </c>
    </row>
    <row r="4508" spans="1:13" ht="15">
      <c r="A4508" s="17"/>
      <c r="B4508" t="str">
        <f>IF($A4508="","",YEAR($A4508)*100+MONTH($A4508))</f>
        <v/>
      </c>
      <c r="D4508" t="str">
        <f>IF($C4508="","",VLOOKUP($C4508,Baux!$A:$K,2,FALSE))</f>
        <v/>
      </c>
      <c r="E4508" t="str">
        <f>IF($C4508="","",VLOOKUP(VLOOKUP($C4508,Baux!$A:$K,3,FALSE),Locataires!$A:$I,2,FALSE))</f>
        <v/>
      </c>
      <c r="F4508" t="str">
        <f>IF($C4508="","",VLOOKUP($C4508,Baux!$A:$K,8,FALSE))</f>
        <v/>
      </c>
      <c r="G4508" s="12" t="str">
        <f>IF(OR($A4508="",$F4508=""),"",DATE(YEAR($A4508),MONTH($A4508),$F4508))</f>
        <v/>
      </c>
      <c r="H4508" s="13" t="str">
        <f>IF($C4508="","",VLOOKUP($C4508,Baux!$A:$K,6,FALSE))</f>
        <v/>
      </c>
      <c r="I4508" s="13" t="str">
        <f>IF($C4508="","",VLOOKUP($C4508,Baux!$A:$K,7,FALSE))</f>
        <v/>
      </c>
      <c r="J4508" s="13" t="str">
        <f>IF($C4508="","",$H4508+$I4508)</f>
        <v/>
      </c>
      <c r="K4508" s="13" t="str">
        <f>IF($C4508="","",SUMIFS(Banque_Transactions!$E:$E,Banque_Transactions!$G:$G,$C4508&amp;"-"&amp;$B4508))</f>
        <v/>
      </c>
      <c r="L4508" s="13" t="str">
        <f>IF($C4508="","",$J4508-$K4508)</f>
        <v/>
      </c>
      <c r="M4508" t="str">
        <f>IF($C4508="","",IF($L4508&lt;=0,"Payé",IF($K4508=0,"Impayé","Partiel")))</f>
        <v/>
      </c>
    </row>
    <row r="4509" spans="1:13" ht="15">
      <c r="A4509" s="17"/>
      <c r="B4509" t="str">
        <f>IF($A4509="","",YEAR($A4509)*100+MONTH($A4509))</f>
        <v/>
      </c>
      <c r="D4509" t="str">
        <f>IF($C4509="","",VLOOKUP($C4509,Baux!$A:$K,2,FALSE))</f>
        <v/>
      </c>
      <c r="E4509" t="str">
        <f>IF($C4509="","",VLOOKUP(VLOOKUP($C4509,Baux!$A:$K,3,FALSE),Locataires!$A:$I,2,FALSE))</f>
        <v/>
      </c>
      <c r="F4509" t="str">
        <f>IF($C4509="","",VLOOKUP($C4509,Baux!$A:$K,8,FALSE))</f>
        <v/>
      </c>
      <c r="G4509" s="12" t="str">
        <f>IF(OR($A4509="",$F4509=""),"",DATE(YEAR($A4509),MONTH($A4509),$F4509))</f>
        <v/>
      </c>
      <c r="H4509" s="13" t="str">
        <f>IF($C4509="","",VLOOKUP($C4509,Baux!$A:$K,6,FALSE))</f>
        <v/>
      </c>
      <c r="I4509" s="13" t="str">
        <f>IF($C4509="","",VLOOKUP($C4509,Baux!$A:$K,7,FALSE))</f>
        <v/>
      </c>
      <c r="J4509" s="13" t="str">
        <f>IF($C4509="","",$H4509+$I4509)</f>
        <v/>
      </c>
      <c r="K4509" s="13" t="str">
        <f>IF($C4509="","",SUMIFS(Banque_Transactions!$E:$E,Banque_Transactions!$G:$G,$C4509&amp;"-"&amp;$B4509))</f>
        <v/>
      </c>
      <c r="L4509" s="13" t="str">
        <f>IF($C4509="","",$J4509-$K4509)</f>
        <v/>
      </c>
      <c r="M4509" t="str">
        <f>IF($C4509="","",IF($L4509&lt;=0,"Payé",IF($K4509=0,"Impayé","Partiel")))</f>
        <v/>
      </c>
    </row>
    <row r="4510" spans="1:13" ht="15">
      <c r="A4510" s="17"/>
      <c r="B4510" t="str">
        <f>IF($A4510="","",YEAR($A4510)*100+MONTH($A4510))</f>
        <v/>
      </c>
      <c r="D4510" t="str">
        <f>IF($C4510="","",VLOOKUP($C4510,Baux!$A:$K,2,FALSE))</f>
        <v/>
      </c>
      <c r="E4510" t="str">
        <f>IF($C4510="","",VLOOKUP(VLOOKUP($C4510,Baux!$A:$K,3,FALSE),Locataires!$A:$I,2,FALSE))</f>
        <v/>
      </c>
      <c r="F4510" t="str">
        <f>IF($C4510="","",VLOOKUP($C4510,Baux!$A:$K,8,FALSE))</f>
        <v/>
      </c>
      <c r="G4510" s="12" t="str">
        <f>IF(OR($A4510="",$F4510=""),"",DATE(YEAR($A4510),MONTH($A4510),$F4510))</f>
        <v/>
      </c>
      <c r="H4510" s="13" t="str">
        <f>IF($C4510="","",VLOOKUP($C4510,Baux!$A:$K,6,FALSE))</f>
        <v/>
      </c>
      <c r="I4510" s="13" t="str">
        <f>IF($C4510="","",VLOOKUP($C4510,Baux!$A:$K,7,FALSE))</f>
        <v/>
      </c>
      <c r="J4510" s="13" t="str">
        <f>IF($C4510="","",$H4510+$I4510)</f>
        <v/>
      </c>
      <c r="K4510" s="13" t="str">
        <f>IF($C4510="","",SUMIFS(Banque_Transactions!$E:$E,Banque_Transactions!$G:$G,$C4510&amp;"-"&amp;$B4510))</f>
        <v/>
      </c>
      <c r="L4510" s="13" t="str">
        <f>IF($C4510="","",$J4510-$K4510)</f>
        <v/>
      </c>
      <c r="M4510" t="str">
        <f>IF($C4510="","",IF($L4510&lt;=0,"Payé",IF($K4510=0,"Impayé","Partiel")))</f>
        <v/>
      </c>
    </row>
    <row r="4511" spans="1:13" ht="15">
      <c r="A4511" s="17"/>
      <c r="B4511" t="str">
        <f>IF($A4511="","",YEAR($A4511)*100+MONTH($A4511))</f>
        <v/>
      </c>
      <c r="D4511" t="str">
        <f>IF($C4511="","",VLOOKUP($C4511,Baux!$A:$K,2,FALSE))</f>
        <v/>
      </c>
      <c r="E4511" t="str">
        <f>IF($C4511="","",VLOOKUP(VLOOKUP($C4511,Baux!$A:$K,3,FALSE),Locataires!$A:$I,2,FALSE))</f>
        <v/>
      </c>
      <c r="F4511" t="str">
        <f>IF($C4511="","",VLOOKUP($C4511,Baux!$A:$K,8,FALSE))</f>
        <v/>
      </c>
      <c r="G4511" s="12" t="str">
        <f>IF(OR($A4511="",$F4511=""),"",DATE(YEAR($A4511),MONTH($A4511),$F4511))</f>
        <v/>
      </c>
      <c r="H4511" s="13" t="str">
        <f>IF($C4511="","",VLOOKUP($C4511,Baux!$A:$K,6,FALSE))</f>
        <v/>
      </c>
      <c r="I4511" s="13" t="str">
        <f>IF($C4511="","",VLOOKUP($C4511,Baux!$A:$K,7,FALSE))</f>
        <v/>
      </c>
      <c r="J4511" s="13" t="str">
        <f>IF($C4511="","",$H4511+$I4511)</f>
        <v/>
      </c>
      <c r="K4511" s="13" t="str">
        <f>IF($C4511="","",SUMIFS(Banque_Transactions!$E:$E,Banque_Transactions!$G:$G,$C4511&amp;"-"&amp;$B4511))</f>
        <v/>
      </c>
      <c r="L4511" s="13" t="str">
        <f>IF($C4511="","",$J4511-$K4511)</f>
        <v/>
      </c>
      <c r="M4511" t="str">
        <f>IF($C4511="","",IF($L4511&lt;=0,"Payé",IF($K4511=0,"Impayé","Partiel")))</f>
        <v/>
      </c>
    </row>
    <row r="4512" spans="1:13" ht="15">
      <c r="A4512" s="17"/>
      <c r="B4512" t="str">
        <f>IF($A4512="","",YEAR($A4512)*100+MONTH($A4512))</f>
        <v/>
      </c>
      <c r="D4512" t="str">
        <f>IF($C4512="","",VLOOKUP($C4512,Baux!$A:$K,2,FALSE))</f>
        <v/>
      </c>
      <c r="E4512" t="str">
        <f>IF($C4512="","",VLOOKUP(VLOOKUP($C4512,Baux!$A:$K,3,FALSE),Locataires!$A:$I,2,FALSE))</f>
        <v/>
      </c>
      <c r="F4512" t="str">
        <f>IF($C4512="","",VLOOKUP($C4512,Baux!$A:$K,8,FALSE))</f>
        <v/>
      </c>
      <c r="G4512" s="12" t="str">
        <f>IF(OR($A4512="",$F4512=""),"",DATE(YEAR($A4512),MONTH($A4512),$F4512))</f>
        <v/>
      </c>
      <c r="H4512" s="13" t="str">
        <f>IF($C4512="","",VLOOKUP($C4512,Baux!$A:$K,6,FALSE))</f>
        <v/>
      </c>
      <c r="I4512" s="13" t="str">
        <f>IF($C4512="","",VLOOKUP($C4512,Baux!$A:$K,7,FALSE))</f>
        <v/>
      </c>
      <c r="J4512" s="13" t="str">
        <f>IF($C4512="","",$H4512+$I4512)</f>
        <v/>
      </c>
      <c r="K4512" s="13" t="str">
        <f>IF($C4512="","",SUMIFS(Banque_Transactions!$E:$E,Banque_Transactions!$G:$G,$C4512&amp;"-"&amp;$B4512))</f>
        <v/>
      </c>
      <c r="L4512" s="13" t="str">
        <f>IF($C4512="","",$J4512-$K4512)</f>
        <v/>
      </c>
      <c r="M4512" t="str">
        <f>IF($C4512="","",IF($L4512&lt;=0,"Payé",IF($K4512=0,"Impayé","Partiel")))</f>
        <v/>
      </c>
    </row>
    <row r="4513" spans="1:13" ht="15">
      <c r="A4513" s="17"/>
      <c r="B4513" t="str">
        <f>IF($A4513="","",YEAR($A4513)*100+MONTH($A4513))</f>
        <v/>
      </c>
      <c r="D4513" t="str">
        <f>IF($C4513="","",VLOOKUP($C4513,Baux!$A:$K,2,FALSE))</f>
        <v/>
      </c>
      <c r="E4513" t="str">
        <f>IF($C4513="","",VLOOKUP(VLOOKUP($C4513,Baux!$A:$K,3,FALSE),Locataires!$A:$I,2,FALSE))</f>
        <v/>
      </c>
      <c r="F4513" t="str">
        <f>IF($C4513="","",VLOOKUP($C4513,Baux!$A:$K,8,FALSE))</f>
        <v/>
      </c>
      <c r="G4513" s="12" t="str">
        <f>IF(OR($A4513="",$F4513=""),"",DATE(YEAR($A4513),MONTH($A4513),$F4513))</f>
        <v/>
      </c>
      <c r="H4513" s="13" t="str">
        <f>IF($C4513="","",VLOOKUP($C4513,Baux!$A:$K,6,FALSE))</f>
        <v/>
      </c>
      <c r="I4513" s="13" t="str">
        <f>IF($C4513="","",VLOOKUP($C4513,Baux!$A:$K,7,FALSE))</f>
        <v/>
      </c>
      <c r="J4513" s="13" t="str">
        <f>IF($C4513="","",$H4513+$I4513)</f>
        <v/>
      </c>
      <c r="K4513" s="13" t="str">
        <f>IF($C4513="","",SUMIFS(Banque_Transactions!$E:$E,Banque_Transactions!$G:$G,$C4513&amp;"-"&amp;$B4513))</f>
        <v/>
      </c>
      <c r="L4513" s="13" t="str">
        <f>IF($C4513="","",$J4513-$K4513)</f>
        <v/>
      </c>
      <c r="M4513" t="str">
        <f>IF($C4513="","",IF($L4513&lt;=0,"Payé",IF($K4513=0,"Impayé","Partiel")))</f>
        <v/>
      </c>
    </row>
    <row r="4514" spans="1:13" ht="15">
      <c r="A4514" s="17"/>
      <c r="B4514" t="str">
        <f>IF($A4514="","",YEAR($A4514)*100+MONTH($A4514))</f>
        <v/>
      </c>
      <c r="D4514" t="str">
        <f>IF($C4514="","",VLOOKUP($C4514,Baux!$A:$K,2,FALSE))</f>
        <v/>
      </c>
      <c r="E4514" t="str">
        <f>IF($C4514="","",VLOOKUP(VLOOKUP($C4514,Baux!$A:$K,3,FALSE),Locataires!$A:$I,2,FALSE))</f>
        <v/>
      </c>
      <c r="F4514" t="str">
        <f>IF($C4514="","",VLOOKUP($C4514,Baux!$A:$K,8,FALSE))</f>
        <v/>
      </c>
      <c r="G4514" s="12" t="str">
        <f>IF(OR($A4514="",$F4514=""),"",DATE(YEAR($A4514),MONTH($A4514),$F4514))</f>
        <v/>
      </c>
      <c r="H4514" s="13" t="str">
        <f>IF($C4514="","",VLOOKUP($C4514,Baux!$A:$K,6,FALSE))</f>
        <v/>
      </c>
      <c r="I4514" s="13" t="str">
        <f>IF($C4514="","",VLOOKUP($C4514,Baux!$A:$K,7,FALSE))</f>
        <v/>
      </c>
      <c r="J4514" s="13" t="str">
        <f>IF($C4514="","",$H4514+$I4514)</f>
        <v/>
      </c>
      <c r="K4514" s="13" t="str">
        <f>IF($C4514="","",SUMIFS(Banque_Transactions!$E:$E,Banque_Transactions!$G:$G,$C4514&amp;"-"&amp;$B4514))</f>
        <v/>
      </c>
      <c r="L4514" s="13" t="str">
        <f>IF($C4514="","",$J4514-$K4514)</f>
        <v/>
      </c>
      <c r="M4514" t="str">
        <f>IF($C4514="","",IF($L4514&lt;=0,"Payé",IF($K4514=0,"Impayé","Partiel")))</f>
        <v/>
      </c>
    </row>
    <row r="4515" spans="1:13" ht="15">
      <c r="A4515" s="17"/>
      <c r="B4515" t="str">
        <f>IF($A4515="","",YEAR($A4515)*100+MONTH($A4515))</f>
        <v/>
      </c>
      <c r="D4515" t="str">
        <f>IF($C4515="","",VLOOKUP($C4515,Baux!$A:$K,2,FALSE))</f>
        <v/>
      </c>
      <c r="E4515" t="str">
        <f>IF($C4515="","",VLOOKUP(VLOOKUP($C4515,Baux!$A:$K,3,FALSE),Locataires!$A:$I,2,FALSE))</f>
        <v/>
      </c>
      <c r="F4515" t="str">
        <f>IF($C4515="","",VLOOKUP($C4515,Baux!$A:$K,8,FALSE))</f>
        <v/>
      </c>
      <c r="G4515" s="12" t="str">
        <f>IF(OR($A4515="",$F4515=""),"",DATE(YEAR($A4515),MONTH($A4515),$F4515))</f>
        <v/>
      </c>
      <c r="H4515" s="13" t="str">
        <f>IF($C4515="","",VLOOKUP($C4515,Baux!$A:$K,6,FALSE))</f>
        <v/>
      </c>
      <c r="I4515" s="13" t="str">
        <f>IF($C4515="","",VLOOKUP($C4515,Baux!$A:$K,7,FALSE))</f>
        <v/>
      </c>
      <c r="J4515" s="13" t="str">
        <f>IF($C4515="","",$H4515+$I4515)</f>
        <v/>
      </c>
      <c r="K4515" s="13" t="str">
        <f>IF($C4515="","",SUMIFS(Banque_Transactions!$E:$E,Banque_Transactions!$G:$G,$C4515&amp;"-"&amp;$B4515))</f>
        <v/>
      </c>
      <c r="L4515" s="13" t="str">
        <f>IF($C4515="","",$J4515-$K4515)</f>
        <v/>
      </c>
      <c r="M4515" t="str">
        <f>IF($C4515="","",IF($L4515&lt;=0,"Payé",IF($K4515=0,"Impayé","Partiel")))</f>
        <v/>
      </c>
    </row>
    <row r="4516" spans="1:13" ht="15">
      <c r="A4516" s="17"/>
      <c r="B4516" t="str">
        <f>IF($A4516="","",YEAR($A4516)*100+MONTH($A4516))</f>
        <v/>
      </c>
      <c r="D4516" t="str">
        <f>IF($C4516="","",VLOOKUP($C4516,Baux!$A:$K,2,FALSE))</f>
        <v/>
      </c>
      <c r="E4516" t="str">
        <f>IF($C4516="","",VLOOKUP(VLOOKUP($C4516,Baux!$A:$K,3,FALSE),Locataires!$A:$I,2,FALSE))</f>
        <v/>
      </c>
      <c r="F4516" t="str">
        <f>IF($C4516="","",VLOOKUP($C4516,Baux!$A:$K,8,FALSE))</f>
        <v/>
      </c>
      <c r="G4516" s="12" t="str">
        <f>IF(OR($A4516="",$F4516=""),"",DATE(YEAR($A4516),MONTH($A4516),$F4516))</f>
        <v/>
      </c>
      <c r="H4516" s="13" t="str">
        <f>IF($C4516="","",VLOOKUP($C4516,Baux!$A:$K,6,FALSE))</f>
        <v/>
      </c>
      <c r="I4516" s="13" t="str">
        <f>IF($C4516="","",VLOOKUP($C4516,Baux!$A:$K,7,FALSE))</f>
        <v/>
      </c>
      <c r="J4516" s="13" t="str">
        <f>IF($C4516="","",$H4516+$I4516)</f>
        <v/>
      </c>
      <c r="K4516" s="13" t="str">
        <f>IF($C4516="","",SUMIFS(Banque_Transactions!$E:$E,Banque_Transactions!$G:$G,$C4516&amp;"-"&amp;$B4516))</f>
        <v/>
      </c>
      <c r="L4516" s="13" t="str">
        <f>IF($C4516="","",$J4516-$K4516)</f>
        <v/>
      </c>
      <c r="M4516" t="str">
        <f>IF($C4516="","",IF($L4516&lt;=0,"Payé",IF($K4516=0,"Impayé","Partiel")))</f>
        <v/>
      </c>
    </row>
    <row r="4517" spans="1:13" ht="15">
      <c r="A4517" s="17"/>
      <c r="B4517" t="str">
        <f>IF($A4517="","",YEAR($A4517)*100+MONTH($A4517))</f>
        <v/>
      </c>
      <c r="D4517" t="str">
        <f>IF($C4517="","",VLOOKUP($C4517,Baux!$A:$K,2,FALSE))</f>
        <v/>
      </c>
      <c r="E4517" t="str">
        <f>IF($C4517="","",VLOOKUP(VLOOKUP($C4517,Baux!$A:$K,3,FALSE),Locataires!$A:$I,2,FALSE))</f>
        <v/>
      </c>
      <c r="F4517" t="str">
        <f>IF($C4517="","",VLOOKUP($C4517,Baux!$A:$K,8,FALSE))</f>
        <v/>
      </c>
      <c r="G4517" s="12" t="str">
        <f>IF(OR($A4517="",$F4517=""),"",DATE(YEAR($A4517),MONTH($A4517),$F4517))</f>
        <v/>
      </c>
      <c r="H4517" s="13" t="str">
        <f>IF($C4517="","",VLOOKUP($C4517,Baux!$A:$K,6,FALSE))</f>
        <v/>
      </c>
      <c r="I4517" s="13" t="str">
        <f>IF($C4517="","",VLOOKUP($C4517,Baux!$A:$K,7,FALSE))</f>
        <v/>
      </c>
      <c r="J4517" s="13" t="str">
        <f>IF($C4517="","",$H4517+$I4517)</f>
        <v/>
      </c>
      <c r="K4517" s="13" t="str">
        <f>IF($C4517="","",SUMIFS(Banque_Transactions!$E:$E,Banque_Transactions!$G:$G,$C4517&amp;"-"&amp;$B4517))</f>
        <v/>
      </c>
      <c r="L4517" s="13" t="str">
        <f>IF($C4517="","",$J4517-$K4517)</f>
        <v/>
      </c>
      <c r="M4517" t="str">
        <f>IF($C4517="","",IF($L4517&lt;=0,"Payé",IF($K4517=0,"Impayé","Partiel")))</f>
        <v/>
      </c>
    </row>
    <row r="4518" spans="1:13" ht="15">
      <c r="A4518" s="17"/>
      <c r="B4518" t="str">
        <f>IF($A4518="","",YEAR($A4518)*100+MONTH($A4518))</f>
        <v/>
      </c>
      <c r="D4518" t="str">
        <f>IF($C4518="","",VLOOKUP($C4518,Baux!$A:$K,2,FALSE))</f>
        <v/>
      </c>
      <c r="E4518" t="str">
        <f>IF($C4518="","",VLOOKUP(VLOOKUP($C4518,Baux!$A:$K,3,FALSE),Locataires!$A:$I,2,FALSE))</f>
        <v/>
      </c>
      <c r="F4518" t="str">
        <f>IF($C4518="","",VLOOKUP($C4518,Baux!$A:$K,8,FALSE))</f>
        <v/>
      </c>
      <c r="G4518" s="12" t="str">
        <f>IF(OR($A4518="",$F4518=""),"",DATE(YEAR($A4518),MONTH($A4518),$F4518))</f>
        <v/>
      </c>
      <c r="H4518" s="13" t="str">
        <f>IF($C4518="","",VLOOKUP($C4518,Baux!$A:$K,6,FALSE))</f>
        <v/>
      </c>
      <c r="I4518" s="13" t="str">
        <f>IF($C4518="","",VLOOKUP($C4518,Baux!$A:$K,7,FALSE))</f>
        <v/>
      </c>
      <c r="J4518" s="13" t="str">
        <f>IF($C4518="","",$H4518+$I4518)</f>
        <v/>
      </c>
      <c r="K4518" s="13" t="str">
        <f>IF($C4518="","",SUMIFS(Banque_Transactions!$E:$E,Banque_Transactions!$G:$G,$C4518&amp;"-"&amp;$B4518))</f>
        <v/>
      </c>
      <c r="L4518" s="13" t="str">
        <f>IF($C4518="","",$J4518-$K4518)</f>
        <v/>
      </c>
      <c r="M4518" t="str">
        <f>IF($C4518="","",IF($L4518&lt;=0,"Payé",IF($K4518=0,"Impayé","Partiel")))</f>
        <v/>
      </c>
    </row>
    <row r="4519" spans="1:13" ht="15">
      <c r="A4519" s="17"/>
      <c r="B4519" t="str">
        <f>IF($A4519="","",YEAR($A4519)*100+MONTH($A4519))</f>
        <v/>
      </c>
      <c r="D4519" t="str">
        <f>IF($C4519="","",VLOOKUP($C4519,Baux!$A:$K,2,FALSE))</f>
        <v/>
      </c>
      <c r="E4519" t="str">
        <f>IF($C4519="","",VLOOKUP(VLOOKUP($C4519,Baux!$A:$K,3,FALSE),Locataires!$A:$I,2,FALSE))</f>
        <v/>
      </c>
      <c r="F4519" t="str">
        <f>IF($C4519="","",VLOOKUP($C4519,Baux!$A:$K,8,FALSE))</f>
        <v/>
      </c>
      <c r="G4519" s="12" t="str">
        <f>IF(OR($A4519="",$F4519=""),"",DATE(YEAR($A4519),MONTH($A4519),$F4519))</f>
        <v/>
      </c>
      <c r="H4519" s="13" t="str">
        <f>IF($C4519="","",VLOOKUP($C4519,Baux!$A:$K,6,FALSE))</f>
        <v/>
      </c>
      <c r="I4519" s="13" t="str">
        <f>IF($C4519="","",VLOOKUP($C4519,Baux!$A:$K,7,FALSE))</f>
        <v/>
      </c>
      <c r="J4519" s="13" t="str">
        <f>IF($C4519="","",$H4519+$I4519)</f>
        <v/>
      </c>
      <c r="K4519" s="13" t="str">
        <f>IF($C4519="","",SUMIFS(Banque_Transactions!$E:$E,Banque_Transactions!$G:$G,$C4519&amp;"-"&amp;$B4519))</f>
        <v/>
      </c>
      <c r="L4519" s="13" t="str">
        <f>IF($C4519="","",$J4519-$K4519)</f>
        <v/>
      </c>
      <c r="M4519" t="str">
        <f>IF($C4519="","",IF($L4519&lt;=0,"Payé",IF($K4519=0,"Impayé","Partiel")))</f>
        <v/>
      </c>
    </row>
    <row r="4520" spans="1:13" ht="15">
      <c r="A4520" s="17"/>
      <c r="B4520" t="str">
        <f>IF($A4520="","",YEAR($A4520)*100+MONTH($A4520))</f>
        <v/>
      </c>
      <c r="D4520" t="str">
        <f>IF($C4520="","",VLOOKUP($C4520,Baux!$A:$K,2,FALSE))</f>
        <v/>
      </c>
      <c r="E4520" t="str">
        <f>IF($C4520="","",VLOOKUP(VLOOKUP($C4520,Baux!$A:$K,3,FALSE),Locataires!$A:$I,2,FALSE))</f>
        <v/>
      </c>
      <c r="F4520" t="str">
        <f>IF($C4520="","",VLOOKUP($C4520,Baux!$A:$K,8,FALSE))</f>
        <v/>
      </c>
      <c r="G4520" s="12" t="str">
        <f>IF(OR($A4520="",$F4520=""),"",DATE(YEAR($A4520),MONTH($A4520),$F4520))</f>
        <v/>
      </c>
      <c r="H4520" s="13" t="str">
        <f>IF($C4520="","",VLOOKUP($C4520,Baux!$A:$K,6,FALSE))</f>
        <v/>
      </c>
      <c r="I4520" s="13" t="str">
        <f>IF($C4520="","",VLOOKUP($C4520,Baux!$A:$K,7,FALSE))</f>
        <v/>
      </c>
      <c r="J4520" s="13" t="str">
        <f>IF($C4520="","",$H4520+$I4520)</f>
        <v/>
      </c>
      <c r="K4520" s="13" t="str">
        <f>IF($C4520="","",SUMIFS(Banque_Transactions!$E:$E,Banque_Transactions!$G:$G,$C4520&amp;"-"&amp;$B4520))</f>
        <v/>
      </c>
      <c r="L4520" s="13" t="str">
        <f>IF($C4520="","",$J4520-$K4520)</f>
        <v/>
      </c>
      <c r="M4520" t="str">
        <f>IF($C4520="","",IF($L4520&lt;=0,"Payé",IF($K4520=0,"Impayé","Partiel")))</f>
        <v/>
      </c>
    </row>
    <row r="4521" spans="1:13" ht="15">
      <c r="A4521" s="17"/>
      <c r="B4521" t="str">
        <f>IF($A4521="","",YEAR($A4521)*100+MONTH($A4521))</f>
        <v/>
      </c>
      <c r="D4521" t="str">
        <f>IF($C4521="","",VLOOKUP($C4521,Baux!$A:$K,2,FALSE))</f>
        <v/>
      </c>
      <c r="E4521" t="str">
        <f>IF($C4521="","",VLOOKUP(VLOOKUP($C4521,Baux!$A:$K,3,FALSE),Locataires!$A:$I,2,FALSE))</f>
        <v/>
      </c>
      <c r="F4521" t="str">
        <f>IF($C4521="","",VLOOKUP($C4521,Baux!$A:$K,8,FALSE))</f>
        <v/>
      </c>
      <c r="G4521" s="12" t="str">
        <f>IF(OR($A4521="",$F4521=""),"",DATE(YEAR($A4521),MONTH($A4521),$F4521))</f>
        <v/>
      </c>
      <c r="H4521" s="13" t="str">
        <f>IF($C4521="","",VLOOKUP($C4521,Baux!$A:$K,6,FALSE))</f>
        <v/>
      </c>
      <c r="I4521" s="13" t="str">
        <f>IF($C4521="","",VLOOKUP($C4521,Baux!$A:$K,7,FALSE))</f>
        <v/>
      </c>
      <c r="J4521" s="13" t="str">
        <f>IF($C4521="","",$H4521+$I4521)</f>
        <v/>
      </c>
      <c r="K4521" s="13" t="str">
        <f>IF($C4521="","",SUMIFS(Banque_Transactions!$E:$E,Banque_Transactions!$G:$G,$C4521&amp;"-"&amp;$B4521))</f>
        <v/>
      </c>
      <c r="L4521" s="13" t="str">
        <f>IF($C4521="","",$J4521-$K4521)</f>
        <v/>
      </c>
      <c r="M4521" t="str">
        <f>IF($C4521="","",IF($L4521&lt;=0,"Payé",IF($K4521=0,"Impayé","Partiel")))</f>
        <v/>
      </c>
    </row>
    <row r="4522" spans="1:13" ht="15">
      <c r="A4522" s="17"/>
      <c r="B4522" t="str">
        <f>IF($A4522="","",YEAR($A4522)*100+MONTH($A4522))</f>
        <v/>
      </c>
      <c r="D4522" t="str">
        <f>IF($C4522="","",VLOOKUP($C4522,Baux!$A:$K,2,FALSE))</f>
        <v/>
      </c>
      <c r="E4522" t="str">
        <f>IF($C4522="","",VLOOKUP(VLOOKUP($C4522,Baux!$A:$K,3,FALSE),Locataires!$A:$I,2,FALSE))</f>
        <v/>
      </c>
      <c r="F4522" t="str">
        <f>IF($C4522="","",VLOOKUP($C4522,Baux!$A:$K,8,FALSE))</f>
        <v/>
      </c>
      <c r="G4522" s="12" t="str">
        <f>IF(OR($A4522="",$F4522=""),"",DATE(YEAR($A4522),MONTH($A4522),$F4522))</f>
        <v/>
      </c>
      <c r="H4522" s="13" t="str">
        <f>IF($C4522="","",VLOOKUP($C4522,Baux!$A:$K,6,FALSE))</f>
        <v/>
      </c>
      <c r="I4522" s="13" t="str">
        <f>IF($C4522="","",VLOOKUP($C4522,Baux!$A:$K,7,FALSE))</f>
        <v/>
      </c>
      <c r="J4522" s="13" t="str">
        <f>IF($C4522="","",$H4522+$I4522)</f>
        <v/>
      </c>
      <c r="K4522" s="13" t="str">
        <f>IF($C4522="","",SUMIFS(Banque_Transactions!$E:$E,Banque_Transactions!$G:$G,$C4522&amp;"-"&amp;$B4522))</f>
        <v/>
      </c>
      <c r="L4522" s="13" t="str">
        <f>IF($C4522="","",$J4522-$K4522)</f>
        <v/>
      </c>
      <c r="M4522" t="str">
        <f>IF($C4522="","",IF($L4522&lt;=0,"Payé",IF($K4522=0,"Impayé","Partiel")))</f>
        <v/>
      </c>
    </row>
    <row r="4523" spans="1:13" ht="15">
      <c r="A4523" s="17"/>
      <c r="B4523" t="str">
        <f>IF($A4523="","",YEAR($A4523)*100+MONTH($A4523))</f>
        <v/>
      </c>
      <c r="D4523" t="str">
        <f>IF($C4523="","",VLOOKUP($C4523,Baux!$A:$K,2,FALSE))</f>
        <v/>
      </c>
      <c r="E4523" t="str">
        <f>IF($C4523="","",VLOOKUP(VLOOKUP($C4523,Baux!$A:$K,3,FALSE),Locataires!$A:$I,2,FALSE))</f>
        <v/>
      </c>
      <c r="F4523" t="str">
        <f>IF($C4523="","",VLOOKUP($C4523,Baux!$A:$K,8,FALSE))</f>
        <v/>
      </c>
      <c r="G4523" s="12" t="str">
        <f>IF(OR($A4523="",$F4523=""),"",DATE(YEAR($A4523),MONTH($A4523),$F4523))</f>
        <v/>
      </c>
      <c r="H4523" s="13" t="str">
        <f>IF($C4523="","",VLOOKUP($C4523,Baux!$A:$K,6,FALSE))</f>
        <v/>
      </c>
      <c r="I4523" s="13" t="str">
        <f>IF($C4523="","",VLOOKUP($C4523,Baux!$A:$K,7,FALSE))</f>
        <v/>
      </c>
      <c r="J4523" s="13" t="str">
        <f>IF($C4523="","",$H4523+$I4523)</f>
        <v/>
      </c>
      <c r="K4523" s="13" t="str">
        <f>IF($C4523="","",SUMIFS(Banque_Transactions!$E:$E,Banque_Transactions!$G:$G,$C4523&amp;"-"&amp;$B4523))</f>
        <v/>
      </c>
      <c r="L4523" s="13" t="str">
        <f>IF($C4523="","",$J4523-$K4523)</f>
        <v/>
      </c>
      <c r="M4523" t="str">
        <f>IF($C4523="","",IF($L4523&lt;=0,"Payé",IF($K4523=0,"Impayé","Partiel")))</f>
        <v/>
      </c>
    </row>
    <row r="4524" spans="1:13" ht="15">
      <c r="A4524" s="17"/>
      <c r="B4524" t="str">
        <f>IF($A4524="","",YEAR($A4524)*100+MONTH($A4524))</f>
        <v/>
      </c>
      <c r="D4524" t="str">
        <f>IF($C4524="","",VLOOKUP($C4524,Baux!$A:$K,2,FALSE))</f>
        <v/>
      </c>
      <c r="E4524" t="str">
        <f>IF($C4524="","",VLOOKUP(VLOOKUP($C4524,Baux!$A:$K,3,FALSE),Locataires!$A:$I,2,FALSE))</f>
        <v/>
      </c>
      <c r="F4524" t="str">
        <f>IF($C4524="","",VLOOKUP($C4524,Baux!$A:$K,8,FALSE))</f>
        <v/>
      </c>
      <c r="G4524" s="12" t="str">
        <f>IF(OR($A4524="",$F4524=""),"",DATE(YEAR($A4524),MONTH($A4524),$F4524))</f>
        <v/>
      </c>
      <c r="H4524" s="13" t="str">
        <f>IF($C4524="","",VLOOKUP($C4524,Baux!$A:$K,6,FALSE))</f>
        <v/>
      </c>
      <c r="I4524" s="13" t="str">
        <f>IF($C4524="","",VLOOKUP($C4524,Baux!$A:$K,7,FALSE))</f>
        <v/>
      </c>
      <c r="J4524" s="13" t="str">
        <f>IF($C4524="","",$H4524+$I4524)</f>
        <v/>
      </c>
      <c r="K4524" s="13" t="str">
        <f>IF($C4524="","",SUMIFS(Banque_Transactions!$E:$E,Banque_Transactions!$G:$G,$C4524&amp;"-"&amp;$B4524))</f>
        <v/>
      </c>
      <c r="L4524" s="13" t="str">
        <f>IF($C4524="","",$J4524-$K4524)</f>
        <v/>
      </c>
      <c r="M4524" t="str">
        <f>IF($C4524="","",IF($L4524&lt;=0,"Payé",IF($K4524=0,"Impayé","Partiel")))</f>
        <v/>
      </c>
    </row>
    <row r="4525" spans="1:13" ht="15">
      <c r="A4525" s="17"/>
      <c r="B4525" t="str">
        <f>IF($A4525="","",YEAR($A4525)*100+MONTH($A4525))</f>
        <v/>
      </c>
      <c r="D4525" t="str">
        <f>IF($C4525="","",VLOOKUP($C4525,Baux!$A:$K,2,FALSE))</f>
        <v/>
      </c>
      <c r="E4525" t="str">
        <f>IF($C4525="","",VLOOKUP(VLOOKUP($C4525,Baux!$A:$K,3,FALSE),Locataires!$A:$I,2,FALSE))</f>
        <v/>
      </c>
      <c r="F4525" t="str">
        <f>IF($C4525="","",VLOOKUP($C4525,Baux!$A:$K,8,FALSE))</f>
        <v/>
      </c>
      <c r="G4525" s="12" t="str">
        <f>IF(OR($A4525="",$F4525=""),"",DATE(YEAR($A4525),MONTH($A4525),$F4525))</f>
        <v/>
      </c>
      <c r="H4525" s="13" t="str">
        <f>IF($C4525="","",VLOOKUP($C4525,Baux!$A:$K,6,FALSE))</f>
        <v/>
      </c>
      <c r="I4525" s="13" t="str">
        <f>IF($C4525="","",VLOOKUP($C4525,Baux!$A:$K,7,FALSE))</f>
        <v/>
      </c>
      <c r="J4525" s="13" t="str">
        <f>IF($C4525="","",$H4525+$I4525)</f>
        <v/>
      </c>
      <c r="K4525" s="13" t="str">
        <f>IF($C4525="","",SUMIFS(Banque_Transactions!$E:$E,Banque_Transactions!$G:$G,$C4525&amp;"-"&amp;$B4525))</f>
        <v/>
      </c>
      <c r="L4525" s="13" t="str">
        <f>IF($C4525="","",$J4525-$K4525)</f>
        <v/>
      </c>
      <c r="M4525" t="str">
        <f>IF($C4525="","",IF($L4525&lt;=0,"Payé",IF($K4525=0,"Impayé","Partiel")))</f>
        <v/>
      </c>
    </row>
    <row r="4526" spans="1:13" ht="15">
      <c r="A4526" s="17"/>
      <c r="B4526" t="str">
        <f>IF($A4526="","",YEAR($A4526)*100+MONTH($A4526))</f>
        <v/>
      </c>
      <c r="D4526" t="str">
        <f>IF($C4526="","",VLOOKUP($C4526,Baux!$A:$K,2,FALSE))</f>
        <v/>
      </c>
      <c r="E4526" t="str">
        <f>IF($C4526="","",VLOOKUP(VLOOKUP($C4526,Baux!$A:$K,3,FALSE),Locataires!$A:$I,2,FALSE))</f>
        <v/>
      </c>
      <c r="F4526" t="str">
        <f>IF($C4526="","",VLOOKUP($C4526,Baux!$A:$K,8,FALSE))</f>
        <v/>
      </c>
      <c r="G4526" s="12" t="str">
        <f>IF(OR($A4526="",$F4526=""),"",DATE(YEAR($A4526),MONTH($A4526),$F4526))</f>
        <v/>
      </c>
      <c r="H4526" s="13" t="str">
        <f>IF($C4526="","",VLOOKUP($C4526,Baux!$A:$K,6,FALSE))</f>
        <v/>
      </c>
      <c r="I4526" s="13" t="str">
        <f>IF($C4526="","",VLOOKUP($C4526,Baux!$A:$K,7,FALSE))</f>
        <v/>
      </c>
      <c r="J4526" s="13" t="str">
        <f>IF($C4526="","",$H4526+$I4526)</f>
        <v/>
      </c>
      <c r="K4526" s="13" t="str">
        <f>IF($C4526="","",SUMIFS(Banque_Transactions!$E:$E,Banque_Transactions!$G:$G,$C4526&amp;"-"&amp;$B4526))</f>
        <v/>
      </c>
      <c r="L4526" s="13" t="str">
        <f>IF($C4526="","",$J4526-$K4526)</f>
        <v/>
      </c>
      <c r="M4526" t="str">
        <f>IF($C4526="","",IF($L4526&lt;=0,"Payé",IF($K4526=0,"Impayé","Partiel")))</f>
        <v/>
      </c>
    </row>
    <row r="4527" spans="1:13" ht="15">
      <c r="A4527" s="17"/>
      <c r="B4527" t="str">
        <f>IF($A4527="","",YEAR($A4527)*100+MONTH($A4527))</f>
        <v/>
      </c>
      <c r="D4527" t="str">
        <f>IF($C4527="","",VLOOKUP($C4527,Baux!$A:$K,2,FALSE))</f>
        <v/>
      </c>
      <c r="E4527" t="str">
        <f>IF($C4527="","",VLOOKUP(VLOOKUP($C4527,Baux!$A:$K,3,FALSE),Locataires!$A:$I,2,FALSE))</f>
        <v/>
      </c>
      <c r="F4527" t="str">
        <f>IF($C4527="","",VLOOKUP($C4527,Baux!$A:$K,8,FALSE))</f>
        <v/>
      </c>
      <c r="G4527" s="12" t="str">
        <f>IF(OR($A4527="",$F4527=""),"",DATE(YEAR($A4527),MONTH($A4527),$F4527))</f>
        <v/>
      </c>
      <c r="H4527" s="13" t="str">
        <f>IF($C4527="","",VLOOKUP($C4527,Baux!$A:$K,6,FALSE))</f>
        <v/>
      </c>
      <c r="I4527" s="13" t="str">
        <f>IF($C4527="","",VLOOKUP($C4527,Baux!$A:$K,7,FALSE))</f>
        <v/>
      </c>
      <c r="J4527" s="13" t="str">
        <f>IF($C4527="","",$H4527+$I4527)</f>
        <v/>
      </c>
      <c r="K4527" s="13" t="str">
        <f>IF($C4527="","",SUMIFS(Banque_Transactions!$E:$E,Banque_Transactions!$G:$G,$C4527&amp;"-"&amp;$B4527))</f>
        <v/>
      </c>
      <c r="L4527" s="13" t="str">
        <f>IF($C4527="","",$J4527-$K4527)</f>
        <v/>
      </c>
      <c r="M4527" t="str">
        <f>IF($C4527="","",IF($L4527&lt;=0,"Payé",IF($K4527=0,"Impayé","Partiel")))</f>
        <v/>
      </c>
    </row>
    <row r="4528" spans="1:13" ht="15">
      <c r="A4528" s="17"/>
      <c r="B4528" t="str">
        <f>IF($A4528="","",YEAR($A4528)*100+MONTH($A4528))</f>
        <v/>
      </c>
      <c r="D4528" t="str">
        <f>IF($C4528="","",VLOOKUP($C4528,Baux!$A:$K,2,FALSE))</f>
        <v/>
      </c>
      <c r="E4528" t="str">
        <f>IF($C4528="","",VLOOKUP(VLOOKUP($C4528,Baux!$A:$K,3,FALSE),Locataires!$A:$I,2,FALSE))</f>
        <v/>
      </c>
      <c r="F4528" t="str">
        <f>IF($C4528="","",VLOOKUP($C4528,Baux!$A:$K,8,FALSE))</f>
        <v/>
      </c>
      <c r="G4528" s="12" t="str">
        <f>IF(OR($A4528="",$F4528=""),"",DATE(YEAR($A4528),MONTH($A4528),$F4528))</f>
        <v/>
      </c>
      <c r="H4528" s="13" t="str">
        <f>IF($C4528="","",VLOOKUP($C4528,Baux!$A:$K,6,FALSE))</f>
        <v/>
      </c>
      <c r="I4528" s="13" t="str">
        <f>IF($C4528="","",VLOOKUP($C4528,Baux!$A:$K,7,FALSE))</f>
        <v/>
      </c>
      <c r="J4528" s="13" t="str">
        <f>IF($C4528="","",$H4528+$I4528)</f>
        <v/>
      </c>
      <c r="K4528" s="13" t="str">
        <f>IF($C4528="","",SUMIFS(Banque_Transactions!$E:$E,Banque_Transactions!$G:$G,$C4528&amp;"-"&amp;$B4528))</f>
        <v/>
      </c>
      <c r="L4528" s="13" t="str">
        <f>IF($C4528="","",$J4528-$K4528)</f>
        <v/>
      </c>
      <c r="M4528" t="str">
        <f>IF($C4528="","",IF($L4528&lt;=0,"Payé",IF($K4528=0,"Impayé","Partiel")))</f>
        <v/>
      </c>
    </row>
    <row r="4529" spans="1:13" ht="15">
      <c r="A4529" s="17"/>
      <c r="B4529" t="str">
        <f>IF($A4529="","",YEAR($A4529)*100+MONTH($A4529))</f>
        <v/>
      </c>
      <c r="D4529" t="str">
        <f>IF($C4529="","",VLOOKUP($C4529,Baux!$A:$K,2,FALSE))</f>
        <v/>
      </c>
      <c r="E4529" t="str">
        <f>IF($C4529="","",VLOOKUP(VLOOKUP($C4529,Baux!$A:$K,3,FALSE),Locataires!$A:$I,2,FALSE))</f>
        <v/>
      </c>
      <c r="F4529" t="str">
        <f>IF($C4529="","",VLOOKUP($C4529,Baux!$A:$K,8,FALSE))</f>
        <v/>
      </c>
      <c r="G4529" s="12" t="str">
        <f>IF(OR($A4529="",$F4529=""),"",DATE(YEAR($A4529),MONTH($A4529),$F4529))</f>
        <v/>
      </c>
      <c r="H4529" s="13" t="str">
        <f>IF($C4529="","",VLOOKUP($C4529,Baux!$A:$K,6,FALSE))</f>
        <v/>
      </c>
      <c r="I4529" s="13" t="str">
        <f>IF($C4529="","",VLOOKUP($C4529,Baux!$A:$K,7,FALSE))</f>
        <v/>
      </c>
      <c r="J4529" s="13" t="str">
        <f>IF($C4529="","",$H4529+$I4529)</f>
        <v/>
      </c>
      <c r="K4529" s="13" t="str">
        <f>IF($C4529="","",SUMIFS(Banque_Transactions!$E:$E,Banque_Transactions!$G:$G,$C4529&amp;"-"&amp;$B4529))</f>
        <v/>
      </c>
      <c r="L4529" s="13" t="str">
        <f>IF($C4529="","",$J4529-$K4529)</f>
        <v/>
      </c>
      <c r="M4529" t="str">
        <f>IF($C4529="","",IF($L4529&lt;=0,"Payé",IF($K4529=0,"Impayé","Partiel")))</f>
        <v/>
      </c>
    </row>
    <row r="4530" spans="1:13" ht="15">
      <c r="A4530" s="17"/>
      <c r="B4530" t="str">
        <f>IF($A4530="","",YEAR($A4530)*100+MONTH($A4530))</f>
        <v/>
      </c>
      <c r="D4530" t="str">
        <f>IF($C4530="","",VLOOKUP($C4530,Baux!$A:$K,2,FALSE))</f>
        <v/>
      </c>
      <c r="E4530" t="str">
        <f>IF($C4530="","",VLOOKUP(VLOOKUP($C4530,Baux!$A:$K,3,FALSE),Locataires!$A:$I,2,FALSE))</f>
        <v/>
      </c>
      <c r="F4530" t="str">
        <f>IF($C4530="","",VLOOKUP($C4530,Baux!$A:$K,8,FALSE))</f>
        <v/>
      </c>
      <c r="G4530" s="12" t="str">
        <f>IF(OR($A4530="",$F4530=""),"",DATE(YEAR($A4530),MONTH($A4530),$F4530))</f>
        <v/>
      </c>
      <c r="H4530" s="13" t="str">
        <f>IF($C4530="","",VLOOKUP($C4530,Baux!$A:$K,6,FALSE))</f>
        <v/>
      </c>
      <c r="I4530" s="13" t="str">
        <f>IF($C4530="","",VLOOKUP($C4530,Baux!$A:$K,7,FALSE))</f>
        <v/>
      </c>
      <c r="J4530" s="13" t="str">
        <f>IF($C4530="","",$H4530+$I4530)</f>
        <v/>
      </c>
      <c r="K4530" s="13" t="str">
        <f>IF($C4530="","",SUMIFS(Banque_Transactions!$E:$E,Banque_Transactions!$G:$G,$C4530&amp;"-"&amp;$B4530))</f>
        <v/>
      </c>
      <c r="L4530" s="13" t="str">
        <f>IF($C4530="","",$J4530-$K4530)</f>
        <v/>
      </c>
      <c r="M4530" t="str">
        <f>IF($C4530="","",IF($L4530&lt;=0,"Payé",IF($K4530=0,"Impayé","Partiel")))</f>
        <v/>
      </c>
    </row>
    <row r="4531" spans="1:13" ht="15">
      <c r="A4531" s="17"/>
      <c r="B4531" t="str">
        <f>IF($A4531="","",YEAR($A4531)*100+MONTH($A4531))</f>
        <v/>
      </c>
      <c r="D4531" t="str">
        <f>IF($C4531="","",VLOOKUP($C4531,Baux!$A:$K,2,FALSE))</f>
        <v/>
      </c>
      <c r="E4531" t="str">
        <f>IF($C4531="","",VLOOKUP(VLOOKUP($C4531,Baux!$A:$K,3,FALSE),Locataires!$A:$I,2,FALSE))</f>
        <v/>
      </c>
      <c r="F4531" t="str">
        <f>IF($C4531="","",VLOOKUP($C4531,Baux!$A:$K,8,FALSE))</f>
        <v/>
      </c>
      <c r="G4531" s="12" t="str">
        <f>IF(OR($A4531="",$F4531=""),"",DATE(YEAR($A4531),MONTH($A4531),$F4531))</f>
        <v/>
      </c>
      <c r="H4531" s="13" t="str">
        <f>IF($C4531="","",VLOOKUP($C4531,Baux!$A:$K,6,FALSE))</f>
        <v/>
      </c>
      <c r="I4531" s="13" t="str">
        <f>IF($C4531="","",VLOOKUP($C4531,Baux!$A:$K,7,FALSE))</f>
        <v/>
      </c>
      <c r="J4531" s="13" t="str">
        <f>IF($C4531="","",$H4531+$I4531)</f>
        <v/>
      </c>
      <c r="K4531" s="13" t="str">
        <f>IF($C4531="","",SUMIFS(Banque_Transactions!$E:$E,Banque_Transactions!$G:$G,$C4531&amp;"-"&amp;$B4531))</f>
        <v/>
      </c>
      <c r="L4531" s="13" t="str">
        <f>IF($C4531="","",$J4531-$K4531)</f>
        <v/>
      </c>
      <c r="M4531" t="str">
        <f>IF($C4531="","",IF($L4531&lt;=0,"Payé",IF($K4531=0,"Impayé","Partiel")))</f>
        <v/>
      </c>
    </row>
    <row r="4532" spans="1:13" ht="15">
      <c r="A4532" s="17"/>
      <c r="B4532" t="str">
        <f>IF($A4532="","",YEAR($A4532)*100+MONTH($A4532))</f>
        <v/>
      </c>
      <c r="D4532" t="str">
        <f>IF($C4532="","",VLOOKUP($C4532,Baux!$A:$K,2,FALSE))</f>
        <v/>
      </c>
      <c r="E4532" t="str">
        <f>IF($C4532="","",VLOOKUP(VLOOKUP($C4532,Baux!$A:$K,3,FALSE),Locataires!$A:$I,2,FALSE))</f>
        <v/>
      </c>
      <c r="F4532" t="str">
        <f>IF($C4532="","",VLOOKUP($C4532,Baux!$A:$K,8,FALSE))</f>
        <v/>
      </c>
      <c r="G4532" s="12" t="str">
        <f>IF(OR($A4532="",$F4532=""),"",DATE(YEAR($A4532),MONTH($A4532),$F4532))</f>
        <v/>
      </c>
      <c r="H4532" s="13" t="str">
        <f>IF($C4532="","",VLOOKUP($C4532,Baux!$A:$K,6,FALSE))</f>
        <v/>
      </c>
      <c r="I4532" s="13" t="str">
        <f>IF($C4532="","",VLOOKUP($C4532,Baux!$A:$K,7,FALSE))</f>
        <v/>
      </c>
      <c r="J4532" s="13" t="str">
        <f>IF($C4532="","",$H4532+$I4532)</f>
        <v/>
      </c>
      <c r="K4532" s="13" t="str">
        <f>IF($C4532="","",SUMIFS(Banque_Transactions!$E:$E,Banque_Transactions!$G:$G,$C4532&amp;"-"&amp;$B4532))</f>
        <v/>
      </c>
      <c r="L4532" s="13" t="str">
        <f>IF($C4532="","",$J4532-$K4532)</f>
        <v/>
      </c>
      <c r="M4532" t="str">
        <f>IF($C4532="","",IF($L4532&lt;=0,"Payé",IF($K4532=0,"Impayé","Partiel")))</f>
        <v/>
      </c>
    </row>
    <row r="4533" spans="1:13" ht="15">
      <c r="A4533" s="17"/>
      <c r="B4533" t="str">
        <f>IF($A4533="","",YEAR($A4533)*100+MONTH($A4533))</f>
        <v/>
      </c>
      <c r="D4533" t="str">
        <f>IF($C4533="","",VLOOKUP($C4533,Baux!$A:$K,2,FALSE))</f>
        <v/>
      </c>
      <c r="E4533" t="str">
        <f>IF($C4533="","",VLOOKUP(VLOOKUP($C4533,Baux!$A:$K,3,FALSE),Locataires!$A:$I,2,FALSE))</f>
        <v/>
      </c>
      <c r="F4533" t="str">
        <f>IF($C4533="","",VLOOKUP($C4533,Baux!$A:$K,8,FALSE))</f>
        <v/>
      </c>
      <c r="G4533" s="12" t="str">
        <f>IF(OR($A4533="",$F4533=""),"",DATE(YEAR($A4533),MONTH($A4533),$F4533))</f>
        <v/>
      </c>
      <c r="H4533" s="13" t="str">
        <f>IF($C4533="","",VLOOKUP($C4533,Baux!$A:$K,6,FALSE))</f>
        <v/>
      </c>
      <c r="I4533" s="13" t="str">
        <f>IF($C4533="","",VLOOKUP($C4533,Baux!$A:$K,7,FALSE))</f>
        <v/>
      </c>
      <c r="J4533" s="13" t="str">
        <f>IF($C4533="","",$H4533+$I4533)</f>
        <v/>
      </c>
      <c r="K4533" s="13" t="str">
        <f>IF($C4533="","",SUMIFS(Banque_Transactions!$E:$E,Banque_Transactions!$G:$G,$C4533&amp;"-"&amp;$B4533))</f>
        <v/>
      </c>
      <c r="L4533" s="13" t="str">
        <f>IF($C4533="","",$J4533-$K4533)</f>
        <v/>
      </c>
      <c r="M4533" t="str">
        <f>IF($C4533="","",IF($L4533&lt;=0,"Payé",IF($K4533=0,"Impayé","Partiel")))</f>
        <v/>
      </c>
    </row>
    <row r="4534" spans="1:13" ht="15">
      <c r="A4534" s="17"/>
      <c r="B4534" t="str">
        <f>IF($A4534="","",YEAR($A4534)*100+MONTH($A4534))</f>
        <v/>
      </c>
      <c r="D4534" t="str">
        <f>IF($C4534="","",VLOOKUP($C4534,Baux!$A:$K,2,FALSE))</f>
        <v/>
      </c>
      <c r="E4534" t="str">
        <f>IF($C4534="","",VLOOKUP(VLOOKUP($C4534,Baux!$A:$K,3,FALSE),Locataires!$A:$I,2,FALSE))</f>
        <v/>
      </c>
      <c r="F4534" t="str">
        <f>IF($C4534="","",VLOOKUP($C4534,Baux!$A:$K,8,FALSE))</f>
        <v/>
      </c>
      <c r="G4534" s="12" t="str">
        <f>IF(OR($A4534="",$F4534=""),"",DATE(YEAR($A4534),MONTH($A4534),$F4534))</f>
        <v/>
      </c>
      <c r="H4534" s="13" t="str">
        <f>IF($C4534="","",VLOOKUP($C4534,Baux!$A:$K,6,FALSE))</f>
        <v/>
      </c>
      <c r="I4534" s="13" t="str">
        <f>IF($C4534="","",VLOOKUP($C4534,Baux!$A:$K,7,FALSE))</f>
        <v/>
      </c>
      <c r="J4534" s="13" t="str">
        <f>IF($C4534="","",$H4534+$I4534)</f>
        <v/>
      </c>
      <c r="K4534" s="13" t="str">
        <f>IF($C4534="","",SUMIFS(Banque_Transactions!$E:$E,Banque_Transactions!$G:$G,$C4534&amp;"-"&amp;$B4534))</f>
        <v/>
      </c>
      <c r="L4534" s="13" t="str">
        <f>IF($C4534="","",$J4534-$K4534)</f>
        <v/>
      </c>
      <c r="M4534" t="str">
        <f>IF($C4534="","",IF($L4534&lt;=0,"Payé",IF($K4534=0,"Impayé","Partiel")))</f>
        <v/>
      </c>
    </row>
    <row r="4535" spans="1:13" ht="15">
      <c r="A4535" s="17"/>
      <c r="B4535" t="str">
        <f>IF($A4535="","",YEAR($A4535)*100+MONTH($A4535))</f>
        <v/>
      </c>
      <c r="D4535" t="str">
        <f>IF($C4535="","",VLOOKUP($C4535,Baux!$A:$K,2,FALSE))</f>
        <v/>
      </c>
      <c r="E4535" t="str">
        <f>IF($C4535="","",VLOOKUP(VLOOKUP($C4535,Baux!$A:$K,3,FALSE),Locataires!$A:$I,2,FALSE))</f>
        <v/>
      </c>
      <c r="F4535" t="str">
        <f>IF($C4535="","",VLOOKUP($C4535,Baux!$A:$K,8,FALSE))</f>
        <v/>
      </c>
      <c r="G4535" s="12" t="str">
        <f>IF(OR($A4535="",$F4535=""),"",DATE(YEAR($A4535),MONTH($A4535),$F4535))</f>
        <v/>
      </c>
      <c r="H4535" s="13" t="str">
        <f>IF($C4535="","",VLOOKUP($C4535,Baux!$A:$K,6,FALSE))</f>
        <v/>
      </c>
      <c r="I4535" s="13" t="str">
        <f>IF($C4535="","",VLOOKUP($C4535,Baux!$A:$K,7,FALSE))</f>
        <v/>
      </c>
      <c r="J4535" s="13" t="str">
        <f>IF($C4535="","",$H4535+$I4535)</f>
        <v/>
      </c>
      <c r="K4535" s="13" t="str">
        <f>IF($C4535="","",SUMIFS(Banque_Transactions!$E:$E,Banque_Transactions!$G:$G,$C4535&amp;"-"&amp;$B4535))</f>
        <v/>
      </c>
      <c r="L4535" s="13" t="str">
        <f>IF($C4535="","",$J4535-$K4535)</f>
        <v/>
      </c>
      <c r="M4535" t="str">
        <f>IF($C4535="","",IF($L4535&lt;=0,"Payé",IF($K4535=0,"Impayé","Partiel")))</f>
        <v/>
      </c>
    </row>
    <row r="4536" spans="1:13" ht="15">
      <c r="A4536" s="17"/>
      <c r="B4536" t="str">
        <f>IF($A4536="","",YEAR($A4536)*100+MONTH($A4536))</f>
        <v/>
      </c>
      <c r="D4536" t="str">
        <f>IF($C4536="","",VLOOKUP($C4536,Baux!$A:$K,2,FALSE))</f>
        <v/>
      </c>
      <c r="E4536" t="str">
        <f>IF($C4536="","",VLOOKUP(VLOOKUP($C4536,Baux!$A:$K,3,FALSE),Locataires!$A:$I,2,FALSE))</f>
        <v/>
      </c>
      <c r="F4536" t="str">
        <f>IF($C4536="","",VLOOKUP($C4536,Baux!$A:$K,8,FALSE))</f>
        <v/>
      </c>
      <c r="G4536" s="12" t="str">
        <f>IF(OR($A4536="",$F4536=""),"",DATE(YEAR($A4536),MONTH($A4536),$F4536))</f>
        <v/>
      </c>
      <c r="H4536" s="13" t="str">
        <f>IF($C4536="","",VLOOKUP($C4536,Baux!$A:$K,6,FALSE))</f>
        <v/>
      </c>
      <c r="I4536" s="13" t="str">
        <f>IF($C4536="","",VLOOKUP($C4536,Baux!$A:$K,7,FALSE))</f>
        <v/>
      </c>
      <c r="J4536" s="13" t="str">
        <f>IF($C4536="","",$H4536+$I4536)</f>
        <v/>
      </c>
      <c r="K4536" s="13" t="str">
        <f>IF($C4536="","",SUMIFS(Banque_Transactions!$E:$E,Banque_Transactions!$G:$G,$C4536&amp;"-"&amp;$B4536))</f>
        <v/>
      </c>
      <c r="L4536" s="13" t="str">
        <f>IF($C4536="","",$J4536-$K4536)</f>
        <v/>
      </c>
      <c r="M4536" t="str">
        <f>IF($C4536="","",IF($L4536&lt;=0,"Payé",IF($K4536=0,"Impayé","Partiel")))</f>
        <v/>
      </c>
    </row>
    <row r="4537" spans="1:13" ht="15">
      <c r="A4537" s="17"/>
      <c r="B4537" t="str">
        <f>IF($A4537="","",YEAR($A4537)*100+MONTH($A4537))</f>
        <v/>
      </c>
      <c r="D4537" t="str">
        <f>IF($C4537="","",VLOOKUP($C4537,Baux!$A:$K,2,FALSE))</f>
        <v/>
      </c>
      <c r="E4537" t="str">
        <f>IF($C4537="","",VLOOKUP(VLOOKUP($C4537,Baux!$A:$K,3,FALSE),Locataires!$A:$I,2,FALSE))</f>
        <v/>
      </c>
      <c r="F4537" t="str">
        <f>IF($C4537="","",VLOOKUP($C4537,Baux!$A:$K,8,FALSE))</f>
        <v/>
      </c>
      <c r="G4537" s="12" t="str">
        <f>IF(OR($A4537="",$F4537=""),"",DATE(YEAR($A4537),MONTH($A4537),$F4537))</f>
        <v/>
      </c>
      <c r="H4537" s="13" t="str">
        <f>IF($C4537="","",VLOOKUP($C4537,Baux!$A:$K,6,FALSE))</f>
        <v/>
      </c>
      <c r="I4537" s="13" t="str">
        <f>IF($C4537="","",VLOOKUP($C4537,Baux!$A:$K,7,FALSE))</f>
        <v/>
      </c>
      <c r="J4537" s="13" t="str">
        <f>IF($C4537="","",$H4537+$I4537)</f>
        <v/>
      </c>
      <c r="K4537" s="13" t="str">
        <f>IF($C4537="","",SUMIFS(Banque_Transactions!$E:$E,Banque_Transactions!$G:$G,$C4537&amp;"-"&amp;$B4537))</f>
        <v/>
      </c>
      <c r="L4537" s="13" t="str">
        <f>IF($C4537="","",$J4537-$K4537)</f>
        <v/>
      </c>
      <c r="M4537" t="str">
        <f>IF($C4537="","",IF($L4537&lt;=0,"Payé",IF($K4537=0,"Impayé","Partiel")))</f>
        <v/>
      </c>
    </row>
    <row r="4538" spans="1:13" ht="15">
      <c r="A4538" s="17"/>
      <c r="B4538" t="str">
        <f>IF($A4538="","",YEAR($A4538)*100+MONTH($A4538))</f>
        <v/>
      </c>
      <c r="D4538" t="str">
        <f>IF($C4538="","",VLOOKUP($C4538,Baux!$A:$K,2,FALSE))</f>
        <v/>
      </c>
      <c r="E4538" t="str">
        <f>IF($C4538="","",VLOOKUP(VLOOKUP($C4538,Baux!$A:$K,3,FALSE),Locataires!$A:$I,2,FALSE))</f>
        <v/>
      </c>
      <c r="F4538" t="str">
        <f>IF($C4538="","",VLOOKUP($C4538,Baux!$A:$K,8,FALSE))</f>
        <v/>
      </c>
      <c r="G4538" s="12" t="str">
        <f>IF(OR($A4538="",$F4538=""),"",DATE(YEAR($A4538),MONTH($A4538),$F4538))</f>
        <v/>
      </c>
      <c r="H4538" s="13" t="str">
        <f>IF($C4538="","",VLOOKUP($C4538,Baux!$A:$K,6,FALSE))</f>
        <v/>
      </c>
      <c r="I4538" s="13" t="str">
        <f>IF($C4538="","",VLOOKUP($C4538,Baux!$A:$K,7,FALSE))</f>
        <v/>
      </c>
      <c r="J4538" s="13" t="str">
        <f>IF($C4538="","",$H4538+$I4538)</f>
        <v/>
      </c>
      <c r="K4538" s="13" t="str">
        <f>IF($C4538="","",SUMIFS(Banque_Transactions!$E:$E,Banque_Transactions!$G:$G,$C4538&amp;"-"&amp;$B4538))</f>
        <v/>
      </c>
      <c r="L4538" s="13" t="str">
        <f>IF($C4538="","",$J4538-$K4538)</f>
        <v/>
      </c>
      <c r="M4538" t="str">
        <f>IF($C4538="","",IF($L4538&lt;=0,"Payé",IF($K4538=0,"Impayé","Partiel")))</f>
        <v/>
      </c>
    </row>
    <row r="4539" spans="1:13" ht="15">
      <c r="A4539" s="17"/>
      <c r="B4539" t="str">
        <f>IF($A4539="","",YEAR($A4539)*100+MONTH($A4539))</f>
        <v/>
      </c>
      <c r="D4539" t="str">
        <f>IF($C4539="","",VLOOKUP($C4539,Baux!$A:$K,2,FALSE))</f>
        <v/>
      </c>
      <c r="E4539" t="str">
        <f>IF($C4539="","",VLOOKUP(VLOOKUP($C4539,Baux!$A:$K,3,FALSE),Locataires!$A:$I,2,FALSE))</f>
        <v/>
      </c>
      <c r="F4539" t="str">
        <f>IF($C4539="","",VLOOKUP($C4539,Baux!$A:$K,8,FALSE))</f>
        <v/>
      </c>
      <c r="G4539" s="12" t="str">
        <f>IF(OR($A4539="",$F4539=""),"",DATE(YEAR($A4539),MONTH($A4539),$F4539))</f>
        <v/>
      </c>
      <c r="H4539" s="13" t="str">
        <f>IF($C4539="","",VLOOKUP($C4539,Baux!$A:$K,6,FALSE))</f>
        <v/>
      </c>
      <c r="I4539" s="13" t="str">
        <f>IF($C4539="","",VLOOKUP($C4539,Baux!$A:$K,7,FALSE))</f>
        <v/>
      </c>
      <c r="J4539" s="13" t="str">
        <f>IF($C4539="","",$H4539+$I4539)</f>
        <v/>
      </c>
      <c r="K4539" s="13" t="str">
        <f>IF($C4539="","",SUMIFS(Banque_Transactions!$E:$E,Banque_Transactions!$G:$G,$C4539&amp;"-"&amp;$B4539))</f>
        <v/>
      </c>
      <c r="L4539" s="13" t="str">
        <f>IF($C4539="","",$J4539-$K4539)</f>
        <v/>
      </c>
      <c r="M4539" t="str">
        <f>IF($C4539="","",IF($L4539&lt;=0,"Payé",IF($K4539=0,"Impayé","Partiel")))</f>
        <v/>
      </c>
    </row>
    <row r="4540" spans="1:13" ht="15">
      <c r="A4540" s="17"/>
      <c r="B4540" t="str">
        <f>IF($A4540="","",YEAR($A4540)*100+MONTH($A4540))</f>
        <v/>
      </c>
      <c r="D4540" t="str">
        <f>IF($C4540="","",VLOOKUP($C4540,Baux!$A:$K,2,FALSE))</f>
        <v/>
      </c>
      <c r="E4540" t="str">
        <f>IF($C4540="","",VLOOKUP(VLOOKUP($C4540,Baux!$A:$K,3,FALSE),Locataires!$A:$I,2,FALSE))</f>
        <v/>
      </c>
      <c r="F4540" t="str">
        <f>IF($C4540="","",VLOOKUP($C4540,Baux!$A:$K,8,FALSE))</f>
        <v/>
      </c>
      <c r="G4540" s="12" t="str">
        <f>IF(OR($A4540="",$F4540=""),"",DATE(YEAR($A4540),MONTH($A4540),$F4540))</f>
        <v/>
      </c>
      <c r="H4540" s="13" t="str">
        <f>IF($C4540="","",VLOOKUP($C4540,Baux!$A:$K,6,FALSE))</f>
        <v/>
      </c>
      <c r="I4540" s="13" t="str">
        <f>IF($C4540="","",VLOOKUP($C4540,Baux!$A:$K,7,FALSE))</f>
        <v/>
      </c>
      <c r="J4540" s="13" t="str">
        <f>IF($C4540="","",$H4540+$I4540)</f>
        <v/>
      </c>
      <c r="K4540" s="13" t="str">
        <f>IF($C4540="","",SUMIFS(Banque_Transactions!$E:$E,Banque_Transactions!$G:$G,$C4540&amp;"-"&amp;$B4540))</f>
        <v/>
      </c>
      <c r="L4540" s="13" t="str">
        <f>IF($C4540="","",$J4540-$K4540)</f>
        <v/>
      </c>
      <c r="M4540" t="str">
        <f>IF($C4540="","",IF($L4540&lt;=0,"Payé",IF($K4540=0,"Impayé","Partiel")))</f>
        <v/>
      </c>
    </row>
    <row r="4541" spans="1:13" ht="15">
      <c r="A4541" s="17"/>
      <c r="B4541" t="str">
        <f>IF($A4541="","",YEAR($A4541)*100+MONTH($A4541))</f>
        <v/>
      </c>
      <c r="D4541" t="str">
        <f>IF($C4541="","",VLOOKUP($C4541,Baux!$A:$K,2,FALSE))</f>
        <v/>
      </c>
      <c r="E4541" t="str">
        <f>IF($C4541="","",VLOOKUP(VLOOKUP($C4541,Baux!$A:$K,3,FALSE),Locataires!$A:$I,2,FALSE))</f>
        <v/>
      </c>
      <c r="F4541" t="str">
        <f>IF($C4541="","",VLOOKUP($C4541,Baux!$A:$K,8,FALSE))</f>
        <v/>
      </c>
      <c r="G4541" s="12" t="str">
        <f>IF(OR($A4541="",$F4541=""),"",DATE(YEAR($A4541),MONTH($A4541),$F4541))</f>
        <v/>
      </c>
      <c r="H4541" s="13" t="str">
        <f>IF($C4541="","",VLOOKUP($C4541,Baux!$A:$K,6,FALSE))</f>
        <v/>
      </c>
      <c r="I4541" s="13" t="str">
        <f>IF($C4541="","",VLOOKUP($C4541,Baux!$A:$K,7,FALSE))</f>
        <v/>
      </c>
      <c r="J4541" s="13" t="str">
        <f>IF($C4541="","",$H4541+$I4541)</f>
        <v/>
      </c>
      <c r="K4541" s="13" t="str">
        <f>IF($C4541="","",SUMIFS(Banque_Transactions!$E:$E,Banque_Transactions!$G:$G,$C4541&amp;"-"&amp;$B4541))</f>
        <v/>
      </c>
      <c r="L4541" s="13" t="str">
        <f>IF($C4541="","",$J4541-$K4541)</f>
        <v/>
      </c>
      <c r="M4541" t="str">
        <f>IF($C4541="","",IF($L4541&lt;=0,"Payé",IF($K4541=0,"Impayé","Partiel")))</f>
        <v/>
      </c>
    </row>
    <row r="4542" spans="1:13" ht="15">
      <c r="A4542" s="17"/>
      <c r="B4542" t="str">
        <f>IF($A4542="","",YEAR($A4542)*100+MONTH($A4542))</f>
        <v/>
      </c>
      <c r="D4542" t="str">
        <f>IF($C4542="","",VLOOKUP($C4542,Baux!$A:$K,2,FALSE))</f>
        <v/>
      </c>
      <c r="E4542" t="str">
        <f>IF($C4542="","",VLOOKUP(VLOOKUP($C4542,Baux!$A:$K,3,FALSE),Locataires!$A:$I,2,FALSE))</f>
        <v/>
      </c>
      <c r="F4542" t="str">
        <f>IF($C4542="","",VLOOKUP($C4542,Baux!$A:$K,8,FALSE))</f>
        <v/>
      </c>
      <c r="G4542" s="12" t="str">
        <f>IF(OR($A4542="",$F4542=""),"",DATE(YEAR($A4542),MONTH($A4542),$F4542))</f>
        <v/>
      </c>
      <c r="H4542" s="13" t="str">
        <f>IF($C4542="","",VLOOKUP($C4542,Baux!$A:$K,6,FALSE))</f>
        <v/>
      </c>
      <c r="I4542" s="13" t="str">
        <f>IF($C4542="","",VLOOKUP($C4542,Baux!$A:$K,7,FALSE))</f>
        <v/>
      </c>
      <c r="J4542" s="13" t="str">
        <f>IF($C4542="","",$H4542+$I4542)</f>
        <v/>
      </c>
      <c r="K4542" s="13" t="str">
        <f>IF($C4542="","",SUMIFS(Banque_Transactions!$E:$E,Banque_Transactions!$G:$G,$C4542&amp;"-"&amp;$B4542))</f>
        <v/>
      </c>
      <c r="L4542" s="13" t="str">
        <f>IF($C4542="","",$J4542-$K4542)</f>
        <v/>
      </c>
      <c r="M4542" t="str">
        <f>IF($C4542="","",IF($L4542&lt;=0,"Payé",IF($K4542=0,"Impayé","Partiel")))</f>
        <v/>
      </c>
    </row>
    <row r="4543" spans="1:13" ht="15">
      <c r="A4543" s="17"/>
      <c r="B4543" t="str">
        <f>IF($A4543="","",YEAR($A4543)*100+MONTH($A4543))</f>
        <v/>
      </c>
      <c r="D4543" t="str">
        <f>IF($C4543="","",VLOOKUP($C4543,Baux!$A:$K,2,FALSE))</f>
        <v/>
      </c>
      <c r="E4543" t="str">
        <f>IF($C4543="","",VLOOKUP(VLOOKUP($C4543,Baux!$A:$K,3,FALSE),Locataires!$A:$I,2,FALSE))</f>
        <v/>
      </c>
      <c r="F4543" t="str">
        <f>IF($C4543="","",VLOOKUP($C4543,Baux!$A:$K,8,FALSE))</f>
        <v/>
      </c>
      <c r="G4543" s="12" t="str">
        <f>IF(OR($A4543="",$F4543=""),"",DATE(YEAR($A4543),MONTH($A4543),$F4543))</f>
        <v/>
      </c>
      <c r="H4543" s="13" t="str">
        <f>IF($C4543="","",VLOOKUP($C4543,Baux!$A:$K,6,FALSE))</f>
        <v/>
      </c>
      <c r="I4543" s="13" t="str">
        <f>IF($C4543="","",VLOOKUP($C4543,Baux!$A:$K,7,FALSE))</f>
        <v/>
      </c>
      <c r="J4543" s="13" t="str">
        <f>IF($C4543="","",$H4543+$I4543)</f>
        <v/>
      </c>
      <c r="K4543" s="13" t="str">
        <f>IF($C4543="","",SUMIFS(Banque_Transactions!$E:$E,Banque_Transactions!$G:$G,$C4543&amp;"-"&amp;$B4543))</f>
        <v/>
      </c>
      <c r="L4543" s="13" t="str">
        <f>IF($C4543="","",$J4543-$K4543)</f>
        <v/>
      </c>
      <c r="M4543" t="str">
        <f>IF($C4543="","",IF($L4543&lt;=0,"Payé",IF($K4543=0,"Impayé","Partiel")))</f>
        <v/>
      </c>
    </row>
    <row r="4544" spans="1:13" ht="15">
      <c r="A4544" s="17"/>
      <c r="B4544" t="str">
        <f>IF($A4544="","",YEAR($A4544)*100+MONTH($A4544))</f>
        <v/>
      </c>
      <c r="D4544" t="str">
        <f>IF($C4544="","",VLOOKUP($C4544,Baux!$A:$K,2,FALSE))</f>
        <v/>
      </c>
      <c r="E4544" t="str">
        <f>IF($C4544="","",VLOOKUP(VLOOKUP($C4544,Baux!$A:$K,3,FALSE),Locataires!$A:$I,2,FALSE))</f>
        <v/>
      </c>
      <c r="F4544" t="str">
        <f>IF($C4544="","",VLOOKUP($C4544,Baux!$A:$K,8,FALSE))</f>
        <v/>
      </c>
      <c r="G4544" s="12" t="str">
        <f>IF(OR($A4544="",$F4544=""),"",DATE(YEAR($A4544),MONTH($A4544),$F4544))</f>
        <v/>
      </c>
      <c r="H4544" s="13" t="str">
        <f>IF($C4544="","",VLOOKUP($C4544,Baux!$A:$K,6,FALSE))</f>
        <v/>
      </c>
      <c r="I4544" s="13" t="str">
        <f>IF($C4544="","",VLOOKUP($C4544,Baux!$A:$K,7,FALSE))</f>
        <v/>
      </c>
      <c r="J4544" s="13" t="str">
        <f>IF($C4544="","",$H4544+$I4544)</f>
        <v/>
      </c>
      <c r="K4544" s="13" t="str">
        <f>IF($C4544="","",SUMIFS(Banque_Transactions!$E:$E,Banque_Transactions!$G:$G,$C4544&amp;"-"&amp;$B4544))</f>
        <v/>
      </c>
      <c r="L4544" s="13" t="str">
        <f>IF($C4544="","",$J4544-$K4544)</f>
        <v/>
      </c>
      <c r="M4544" t="str">
        <f>IF($C4544="","",IF($L4544&lt;=0,"Payé",IF($K4544=0,"Impayé","Partiel")))</f>
        <v/>
      </c>
    </row>
    <row r="4545" spans="1:13" ht="15">
      <c r="A4545" s="17"/>
      <c r="B4545" t="str">
        <f>IF($A4545="","",YEAR($A4545)*100+MONTH($A4545))</f>
        <v/>
      </c>
      <c r="D4545" t="str">
        <f>IF($C4545="","",VLOOKUP($C4545,Baux!$A:$K,2,FALSE))</f>
        <v/>
      </c>
      <c r="E4545" t="str">
        <f>IF($C4545="","",VLOOKUP(VLOOKUP($C4545,Baux!$A:$K,3,FALSE),Locataires!$A:$I,2,FALSE))</f>
        <v/>
      </c>
      <c r="F4545" t="str">
        <f>IF($C4545="","",VLOOKUP($C4545,Baux!$A:$K,8,FALSE))</f>
        <v/>
      </c>
      <c r="G4545" s="12" t="str">
        <f>IF(OR($A4545="",$F4545=""),"",DATE(YEAR($A4545),MONTH($A4545),$F4545))</f>
        <v/>
      </c>
      <c r="H4545" s="13" t="str">
        <f>IF($C4545="","",VLOOKUP($C4545,Baux!$A:$K,6,FALSE))</f>
        <v/>
      </c>
      <c r="I4545" s="13" t="str">
        <f>IF($C4545="","",VLOOKUP($C4545,Baux!$A:$K,7,FALSE))</f>
        <v/>
      </c>
      <c r="J4545" s="13" t="str">
        <f>IF($C4545="","",$H4545+$I4545)</f>
        <v/>
      </c>
      <c r="K4545" s="13" t="str">
        <f>IF($C4545="","",SUMIFS(Banque_Transactions!$E:$E,Banque_Transactions!$G:$G,$C4545&amp;"-"&amp;$B4545))</f>
        <v/>
      </c>
      <c r="L4545" s="13" t="str">
        <f>IF($C4545="","",$J4545-$K4545)</f>
        <v/>
      </c>
      <c r="M4545" t="str">
        <f>IF($C4545="","",IF($L4545&lt;=0,"Payé",IF($K4545=0,"Impayé","Partiel")))</f>
        <v/>
      </c>
    </row>
    <row r="4546" spans="1:13" ht="15">
      <c r="A4546" s="17"/>
      <c r="B4546" t="str">
        <f>IF($A4546="","",YEAR($A4546)*100+MONTH($A4546))</f>
        <v/>
      </c>
      <c r="D4546" t="str">
        <f>IF($C4546="","",VLOOKUP($C4546,Baux!$A:$K,2,FALSE))</f>
        <v/>
      </c>
      <c r="E4546" t="str">
        <f>IF($C4546="","",VLOOKUP(VLOOKUP($C4546,Baux!$A:$K,3,FALSE),Locataires!$A:$I,2,FALSE))</f>
        <v/>
      </c>
      <c r="F4546" t="str">
        <f>IF($C4546="","",VLOOKUP($C4546,Baux!$A:$K,8,FALSE))</f>
        <v/>
      </c>
      <c r="G4546" s="12" t="str">
        <f>IF(OR($A4546="",$F4546=""),"",DATE(YEAR($A4546),MONTH($A4546),$F4546))</f>
        <v/>
      </c>
      <c r="H4546" s="13" t="str">
        <f>IF($C4546="","",VLOOKUP($C4546,Baux!$A:$K,6,FALSE))</f>
        <v/>
      </c>
      <c r="I4546" s="13" t="str">
        <f>IF($C4546="","",VLOOKUP($C4546,Baux!$A:$K,7,FALSE))</f>
        <v/>
      </c>
      <c r="J4546" s="13" t="str">
        <f>IF($C4546="","",$H4546+$I4546)</f>
        <v/>
      </c>
      <c r="K4546" s="13" t="str">
        <f>IF($C4546="","",SUMIFS(Banque_Transactions!$E:$E,Banque_Transactions!$G:$G,$C4546&amp;"-"&amp;$B4546))</f>
        <v/>
      </c>
      <c r="L4546" s="13" t="str">
        <f>IF($C4546="","",$J4546-$K4546)</f>
        <v/>
      </c>
      <c r="M4546" t="str">
        <f>IF($C4546="","",IF($L4546&lt;=0,"Payé",IF($K4546=0,"Impayé","Partiel")))</f>
        <v/>
      </c>
    </row>
    <row r="4547" spans="1:13" ht="15">
      <c r="A4547" s="17"/>
      <c r="B4547" t="str">
        <f>IF($A4547="","",YEAR($A4547)*100+MONTH($A4547))</f>
        <v/>
      </c>
      <c r="D4547" t="str">
        <f>IF($C4547="","",VLOOKUP($C4547,Baux!$A:$K,2,FALSE))</f>
        <v/>
      </c>
      <c r="E4547" t="str">
        <f>IF($C4547="","",VLOOKUP(VLOOKUP($C4547,Baux!$A:$K,3,FALSE),Locataires!$A:$I,2,FALSE))</f>
        <v/>
      </c>
      <c r="F4547" t="str">
        <f>IF($C4547="","",VLOOKUP($C4547,Baux!$A:$K,8,FALSE))</f>
        <v/>
      </c>
      <c r="G4547" s="12" t="str">
        <f>IF(OR($A4547="",$F4547=""),"",DATE(YEAR($A4547),MONTH($A4547),$F4547))</f>
        <v/>
      </c>
      <c r="H4547" s="13" t="str">
        <f>IF($C4547="","",VLOOKUP($C4547,Baux!$A:$K,6,FALSE))</f>
        <v/>
      </c>
      <c r="I4547" s="13" t="str">
        <f>IF($C4547="","",VLOOKUP($C4547,Baux!$A:$K,7,FALSE))</f>
        <v/>
      </c>
      <c r="J4547" s="13" t="str">
        <f>IF($C4547="","",$H4547+$I4547)</f>
        <v/>
      </c>
      <c r="K4547" s="13" t="str">
        <f>IF($C4547="","",SUMIFS(Banque_Transactions!$E:$E,Banque_Transactions!$G:$G,$C4547&amp;"-"&amp;$B4547))</f>
        <v/>
      </c>
      <c r="L4547" s="13" t="str">
        <f>IF($C4547="","",$J4547-$K4547)</f>
        <v/>
      </c>
      <c r="M4547" t="str">
        <f>IF($C4547="","",IF($L4547&lt;=0,"Payé",IF($K4547=0,"Impayé","Partiel")))</f>
        <v/>
      </c>
    </row>
    <row r="4548" spans="1:13" ht="15">
      <c r="A4548" s="17"/>
      <c r="B4548" t="str">
        <f>IF($A4548="","",YEAR($A4548)*100+MONTH($A4548))</f>
        <v/>
      </c>
      <c r="D4548" t="str">
        <f>IF($C4548="","",VLOOKUP($C4548,Baux!$A:$K,2,FALSE))</f>
        <v/>
      </c>
      <c r="E4548" t="str">
        <f>IF($C4548="","",VLOOKUP(VLOOKUP($C4548,Baux!$A:$K,3,FALSE),Locataires!$A:$I,2,FALSE))</f>
        <v/>
      </c>
      <c r="F4548" t="str">
        <f>IF($C4548="","",VLOOKUP($C4548,Baux!$A:$K,8,FALSE))</f>
        <v/>
      </c>
      <c r="G4548" s="12" t="str">
        <f>IF(OR($A4548="",$F4548=""),"",DATE(YEAR($A4548),MONTH($A4548),$F4548))</f>
        <v/>
      </c>
      <c r="H4548" s="13" t="str">
        <f>IF($C4548="","",VLOOKUP($C4548,Baux!$A:$K,6,FALSE))</f>
        <v/>
      </c>
      <c r="I4548" s="13" t="str">
        <f>IF($C4548="","",VLOOKUP($C4548,Baux!$A:$K,7,FALSE))</f>
        <v/>
      </c>
      <c r="J4548" s="13" t="str">
        <f>IF($C4548="","",$H4548+$I4548)</f>
        <v/>
      </c>
      <c r="K4548" s="13" t="str">
        <f>IF($C4548="","",SUMIFS(Banque_Transactions!$E:$E,Banque_Transactions!$G:$G,$C4548&amp;"-"&amp;$B4548))</f>
        <v/>
      </c>
      <c r="L4548" s="13" t="str">
        <f>IF($C4548="","",$J4548-$K4548)</f>
        <v/>
      </c>
      <c r="M4548" t="str">
        <f>IF($C4548="","",IF($L4548&lt;=0,"Payé",IF($K4548=0,"Impayé","Partiel")))</f>
        <v/>
      </c>
    </row>
    <row r="4549" spans="1:13" ht="15">
      <c r="A4549" s="17"/>
      <c r="B4549" t="str">
        <f>IF($A4549="","",YEAR($A4549)*100+MONTH($A4549))</f>
        <v/>
      </c>
      <c r="D4549" t="str">
        <f>IF($C4549="","",VLOOKUP($C4549,Baux!$A:$K,2,FALSE))</f>
        <v/>
      </c>
      <c r="E4549" t="str">
        <f>IF($C4549="","",VLOOKUP(VLOOKUP($C4549,Baux!$A:$K,3,FALSE),Locataires!$A:$I,2,FALSE))</f>
        <v/>
      </c>
      <c r="F4549" t="str">
        <f>IF($C4549="","",VLOOKUP($C4549,Baux!$A:$K,8,FALSE))</f>
        <v/>
      </c>
      <c r="G4549" s="12" t="str">
        <f>IF(OR($A4549="",$F4549=""),"",DATE(YEAR($A4549),MONTH($A4549),$F4549))</f>
        <v/>
      </c>
      <c r="H4549" s="13" t="str">
        <f>IF($C4549="","",VLOOKUP($C4549,Baux!$A:$K,6,FALSE))</f>
        <v/>
      </c>
      <c r="I4549" s="13" t="str">
        <f>IF($C4549="","",VLOOKUP($C4549,Baux!$A:$K,7,FALSE))</f>
        <v/>
      </c>
      <c r="J4549" s="13" t="str">
        <f>IF($C4549="","",$H4549+$I4549)</f>
        <v/>
      </c>
      <c r="K4549" s="13" t="str">
        <f>IF($C4549="","",SUMIFS(Banque_Transactions!$E:$E,Banque_Transactions!$G:$G,$C4549&amp;"-"&amp;$B4549))</f>
        <v/>
      </c>
      <c r="L4549" s="13" t="str">
        <f>IF($C4549="","",$J4549-$K4549)</f>
        <v/>
      </c>
      <c r="M4549" t="str">
        <f>IF($C4549="","",IF($L4549&lt;=0,"Payé",IF($K4549=0,"Impayé","Partiel")))</f>
        <v/>
      </c>
    </row>
    <row r="4550" spans="1:13" ht="15">
      <c r="A4550" s="17"/>
      <c r="B4550" t="str">
        <f>IF($A4550="","",YEAR($A4550)*100+MONTH($A4550))</f>
        <v/>
      </c>
      <c r="D4550" t="str">
        <f>IF($C4550="","",VLOOKUP($C4550,Baux!$A:$K,2,FALSE))</f>
        <v/>
      </c>
      <c r="E4550" t="str">
        <f>IF($C4550="","",VLOOKUP(VLOOKUP($C4550,Baux!$A:$K,3,FALSE),Locataires!$A:$I,2,FALSE))</f>
        <v/>
      </c>
      <c r="F4550" t="str">
        <f>IF($C4550="","",VLOOKUP($C4550,Baux!$A:$K,8,FALSE))</f>
        <v/>
      </c>
      <c r="G4550" s="12" t="str">
        <f>IF(OR($A4550="",$F4550=""),"",DATE(YEAR($A4550),MONTH($A4550),$F4550))</f>
        <v/>
      </c>
      <c r="H4550" s="13" t="str">
        <f>IF($C4550="","",VLOOKUP($C4550,Baux!$A:$K,6,FALSE))</f>
        <v/>
      </c>
      <c r="I4550" s="13" t="str">
        <f>IF($C4550="","",VLOOKUP($C4550,Baux!$A:$K,7,FALSE))</f>
        <v/>
      </c>
      <c r="J4550" s="13" t="str">
        <f>IF($C4550="","",$H4550+$I4550)</f>
        <v/>
      </c>
      <c r="K4550" s="13" t="str">
        <f>IF($C4550="","",SUMIFS(Banque_Transactions!$E:$E,Banque_Transactions!$G:$G,$C4550&amp;"-"&amp;$B4550))</f>
        <v/>
      </c>
      <c r="L4550" s="13" t="str">
        <f>IF($C4550="","",$J4550-$K4550)</f>
        <v/>
      </c>
      <c r="M4550" t="str">
        <f>IF($C4550="","",IF($L4550&lt;=0,"Payé",IF($K4550=0,"Impayé","Partiel")))</f>
        <v/>
      </c>
    </row>
    <row r="4551" spans="1:13" ht="15">
      <c r="A4551" s="17"/>
      <c r="B4551" t="str">
        <f>IF($A4551="","",YEAR($A4551)*100+MONTH($A4551))</f>
        <v/>
      </c>
      <c r="D4551" t="str">
        <f>IF($C4551="","",VLOOKUP($C4551,Baux!$A:$K,2,FALSE))</f>
        <v/>
      </c>
      <c r="E4551" t="str">
        <f>IF($C4551="","",VLOOKUP(VLOOKUP($C4551,Baux!$A:$K,3,FALSE),Locataires!$A:$I,2,FALSE))</f>
        <v/>
      </c>
      <c r="F4551" t="str">
        <f>IF($C4551="","",VLOOKUP($C4551,Baux!$A:$K,8,FALSE))</f>
        <v/>
      </c>
      <c r="G4551" s="12" t="str">
        <f>IF(OR($A4551="",$F4551=""),"",DATE(YEAR($A4551),MONTH($A4551),$F4551))</f>
        <v/>
      </c>
      <c r="H4551" s="13" t="str">
        <f>IF($C4551="","",VLOOKUP($C4551,Baux!$A:$K,6,FALSE))</f>
        <v/>
      </c>
      <c r="I4551" s="13" t="str">
        <f>IF($C4551="","",VLOOKUP($C4551,Baux!$A:$K,7,FALSE))</f>
        <v/>
      </c>
      <c r="J4551" s="13" t="str">
        <f>IF($C4551="","",$H4551+$I4551)</f>
        <v/>
      </c>
      <c r="K4551" s="13" t="str">
        <f>IF($C4551="","",SUMIFS(Banque_Transactions!$E:$E,Banque_Transactions!$G:$G,$C4551&amp;"-"&amp;$B4551))</f>
        <v/>
      </c>
      <c r="L4551" s="13" t="str">
        <f>IF($C4551="","",$J4551-$K4551)</f>
        <v/>
      </c>
      <c r="M4551" t="str">
        <f>IF($C4551="","",IF($L4551&lt;=0,"Payé",IF($K4551=0,"Impayé","Partiel")))</f>
        <v/>
      </c>
    </row>
    <row r="4552" spans="1:13" ht="15">
      <c r="A4552" s="17"/>
      <c r="B4552" t="str">
        <f>IF($A4552="","",YEAR($A4552)*100+MONTH($A4552))</f>
        <v/>
      </c>
      <c r="D4552" t="str">
        <f>IF($C4552="","",VLOOKUP($C4552,Baux!$A:$K,2,FALSE))</f>
        <v/>
      </c>
      <c r="E4552" t="str">
        <f>IF($C4552="","",VLOOKUP(VLOOKUP($C4552,Baux!$A:$K,3,FALSE),Locataires!$A:$I,2,FALSE))</f>
        <v/>
      </c>
      <c r="F4552" t="str">
        <f>IF($C4552="","",VLOOKUP($C4552,Baux!$A:$K,8,FALSE))</f>
        <v/>
      </c>
      <c r="G4552" s="12" t="str">
        <f>IF(OR($A4552="",$F4552=""),"",DATE(YEAR($A4552),MONTH($A4552),$F4552))</f>
        <v/>
      </c>
      <c r="H4552" s="13" t="str">
        <f>IF($C4552="","",VLOOKUP($C4552,Baux!$A:$K,6,FALSE))</f>
        <v/>
      </c>
      <c r="I4552" s="13" t="str">
        <f>IF($C4552="","",VLOOKUP($C4552,Baux!$A:$K,7,FALSE))</f>
        <v/>
      </c>
      <c r="J4552" s="13" t="str">
        <f>IF($C4552="","",$H4552+$I4552)</f>
        <v/>
      </c>
      <c r="K4552" s="13" t="str">
        <f>IF($C4552="","",SUMIFS(Banque_Transactions!$E:$E,Banque_Transactions!$G:$G,$C4552&amp;"-"&amp;$B4552))</f>
        <v/>
      </c>
      <c r="L4552" s="13" t="str">
        <f>IF($C4552="","",$J4552-$K4552)</f>
        <v/>
      </c>
      <c r="M4552" t="str">
        <f>IF($C4552="","",IF($L4552&lt;=0,"Payé",IF($K4552=0,"Impayé","Partiel")))</f>
        <v/>
      </c>
    </row>
    <row r="4553" spans="1:13" ht="15">
      <c r="A4553" s="17"/>
      <c r="B4553" t="str">
        <f>IF($A4553="","",YEAR($A4553)*100+MONTH($A4553))</f>
        <v/>
      </c>
      <c r="D4553" t="str">
        <f>IF($C4553="","",VLOOKUP($C4553,Baux!$A:$K,2,FALSE))</f>
        <v/>
      </c>
      <c r="E4553" t="str">
        <f>IF($C4553="","",VLOOKUP(VLOOKUP($C4553,Baux!$A:$K,3,FALSE),Locataires!$A:$I,2,FALSE))</f>
        <v/>
      </c>
      <c r="F4553" t="str">
        <f>IF($C4553="","",VLOOKUP($C4553,Baux!$A:$K,8,FALSE))</f>
        <v/>
      </c>
      <c r="G4553" s="12" t="str">
        <f>IF(OR($A4553="",$F4553=""),"",DATE(YEAR($A4553),MONTH($A4553),$F4553))</f>
        <v/>
      </c>
      <c r="H4553" s="13" t="str">
        <f>IF($C4553="","",VLOOKUP($C4553,Baux!$A:$K,6,FALSE))</f>
        <v/>
      </c>
      <c r="I4553" s="13" t="str">
        <f>IF($C4553="","",VLOOKUP($C4553,Baux!$A:$K,7,FALSE))</f>
        <v/>
      </c>
      <c r="J4553" s="13" t="str">
        <f>IF($C4553="","",$H4553+$I4553)</f>
        <v/>
      </c>
      <c r="K4553" s="13" t="str">
        <f>IF($C4553="","",SUMIFS(Banque_Transactions!$E:$E,Banque_Transactions!$G:$G,$C4553&amp;"-"&amp;$B4553))</f>
        <v/>
      </c>
      <c r="L4553" s="13" t="str">
        <f>IF($C4553="","",$J4553-$K4553)</f>
        <v/>
      </c>
      <c r="M4553" t="str">
        <f>IF($C4553="","",IF($L4553&lt;=0,"Payé",IF($K4553=0,"Impayé","Partiel")))</f>
        <v/>
      </c>
    </row>
    <row r="4554" spans="1:13" ht="15">
      <c r="A4554" s="17"/>
      <c r="B4554" t="str">
        <f>IF($A4554="","",YEAR($A4554)*100+MONTH($A4554))</f>
        <v/>
      </c>
      <c r="D4554" t="str">
        <f>IF($C4554="","",VLOOKUP($C4554,Baux!$A:$K,2,FALSE))</f>
        <v/>
      </c>
      <c r="E4554" t="str">
        <f>IF($C4554="","",VLOOKUP(VLOOKUP($C4554,Baux!$A:$K,3,FALSE),Locataires!$A:$I,2,FALSE))</f>
        <v/>
      </c>
      <c r="F4554" t="str">
        <f>IF($C4554="","",VLOOKUP($C4554,Baux!$A:$K,8,FALSE))</f>
        <v/>
      </c>
      <c r="G4554" s="12" t="str">
        <f>IF(OR($A4554="",$F4554=""),"",DATE(YEAR($A4554),MONTH($A4554),$F4554))</f>
        <v/>
      </c>
      <c r="H4554" s="13" t="str">
        <f>IF($C4554="","",VLOOKUP($C4554,Baux!$A:$K,6,FALSE))</f>
        <v/>
      </c>
      <c r="I4554" s="13" t="str">
        <f>IF($C4554="","",VLOOKUP($C4554,Baux!$A:$K,7,FALSE))</f>
        <v/>
      </c>
      <c r="J4554" s="13" t="str">
        <f>IF($C4554="","",$H4554+$I4554)</f>
        <v/>
      </c>
      <c r="K4554" s="13" t="str">
        <f>IF($C4554="","",SUMIFS(Banque_Transactions!$E:$E,Banque_Transactions!$G:$G,$C4554&amp;"-"&amp;$B4554))</f>
        <v/>
      </c>
      <c r="L4554" s="13" t="str">
        <f>IF($C4554="","",$J4554-$K4554)</f>
        <v/>
      </c>
      <c r="M4554" t="str">
        <f>IF($C4554="","",IF($L4554&lt;=0,"Payé",IF($K4554=0,"Impayé","Partiel")))</f>
        <v/>
      </c>
    </row>
    <row r="4555" spans="1:13" ht="15">
      <c r="A4555" s="17"/>
      <c r="B4555" t="str">
        <f>IF($A4555="","",YEAR($A4555)*100+MONTH($A4555))</f>
        <v/>
      </c>
      <c r="D4555" t="str">
        <f>IF($C4555="","",VLOOKUP($C4555,Baux!$A:$K,2,FALSE))</f>
        <v/>
      </c>
      <c r="E4555" t="str">
        <f>IF($C4555="","",VLOOKUP(VLOOKUP($C4555,Baux!$A:$K,3,FALSE),Locataires!$A:$I,2,FALSE))</f>
        <v/>
      </c>
      <c r="F4555" t="str">
        <f>IF($C4555="","",VLOOKUP($C4555,Baux!$A:$K,8,FALSE))</f>
        <v/>
      </c>
      <c r="G4555" s="12" t="str">
        <f>IF(OR($A4555="",$F4555=""),"",DATE(YEAR($A4555),MONTH($A4555),$F4555))</f>
        <v/>
      </c>
      <c r="H4555" s="13" t="str">
        <f>IF($C4555="","",VLOOKUP($C4555,Baux!$A:$K,6,FALSE))</f>
        <v/>
      </c>
      <c r="I4555" s="13" t="str">
        <f>IF($C4555="","",VLOOKUP($C4555,Baux!$A:$K,7,FALSE))</f>
        <v/>
      </c>
      <c r="J4555" s="13" t="str">
        <f>IF($C4555="","",$H4555+$I4555)</f>
        <v/>
      </c>
      <c r="K4555" s="13" t="str">
        <f>IF($C4555="","",SUMIFS(Banque_Transactions!$E:$E,Banque_Transactions!$G:$G,$C4555&amp;"-"&amp;$B4555))</f>
        <v/>
      </c>
      <c r="L4555" s="13" t="str">
        <f>IF($C4555="","",$J4555-$K4555)</f>
        <v/>
      </c>
      <c r="M4555" t="str">
        <f>IF($C4555="","",IF($L4555&lt;=0,"Payé",IF($K4555=0,"Impayé","Partiel")))</f>
        <v/>
      </c>
    </row>
    <row r="4556" spans="1:13" ht="15">
      <c r="A4556" s="17"/>
      <c r="B4556" t="str">
        <f>IF($A4556="","",YEAR($A4556)*100+MONTH($A4556))</f>
        <v/>
      </c>
      <c r="D4556" t="str">
        <f>IF($C4556="","",VLOOKUP($C4556,Baux!$A:$K,2,FALSE))</f>
        <v/>
      </c>
      <c r="E4556" t="str">
        <f>IF($C4556="","",VLOOKUP(VLOOKUP($C4556,Baux!$A:$K,3,FALSE),Locataires!$A:$I,2,FALSE))</f>
        <v/>
      </c>
      <c r="F4556" t="str">
        <f>IF($C4556="","",VLOOKUP($C4556,Baux!$A:$K,8,FALSE))</f>
        <v/>
      </c>
      <c r="G4556" s="12" t="str">
        <f>IF(OR($A4556="",$F4556=""),"",DATE(YEAR($A4556),MONTH($A4556),$F4556))</f>
        <v/>
      </c>
      <c r="H4556" s="13" t="str">
        <f>IF($C4556="","",VLOOKUP($C4556,Baux!$A:$K,6,FALSE))</f>
        <v/>
      </c>
      <c r="I4556" s="13" t="str">
        <f>IF($C4556="","",VLOOKUP($C4556,Baux!$A:$K,7,FALSE))</f>
        <v/>
      </c>
      <c r="J4556" s="13" t="str">
        <f>IF($C4556="","",$H4556+$I4556)</f>
        <v/>
      </c>
      <c r="K4556" s="13" t="str">
        <f>IF($C4556="","",SUMIFS(Banque_Transactions!$E:$E,Banque_Transactions!$G:$G,$C4556&amp;"-"&amp;$B4556))</f>
        <v/>
      </c>
      <c r="L4556" s="13" t="str">
        <f>IF($C4556="","",$J4556-$K4556)</f>
        <v/>
      </c>
      <c r="M4556" t="str">
        <f>IF($C4556="","",IF($L4556&lt;=0,"Payé",IF($K4556=0,"Impayé","Partiel")))</f>
        <v/>
      </c>
    </row>
    <row r="4557" spans="1:13" ht="15">
      <c r="A4557" s="17"/>
      <c r="B4557" t="str">
        <f>IF($A4557="","",YEAR($A4557)*100+MONTH($A4557))</f>
        <v/>
      </c>
      <c r="D4557" t="str">
        <f>IF($C4557="","",VLOOKUP($C4557,Baux!$A:$K,2,FALSE))</f>
        <v/>
      </c>
      <c r="E4557" t="str">
        <f>IF($C4557="","",VLOOKUP(VLOOKUP($C4557,Baux!$A:$K,3,FALSE),Locataires!$A:$I,2,FALSE))</f>
        <v/>
      </c>
      <c r="F4557" t="str">
        <f>IF($C4557="","",VLOOKUP($C4557,Baux!$A:$K,8,FALSE))</f>
        <v/>
      </c>
      <c r="G4557" s="12" t="str">
        <f>IF(OR($A4557="",$F4557=""),"",DATE(YEAR($A4557),MONTH($A4557),$F4557))</f>
        <v/>
      </c>
      <c r="H4557" s="13" t="str">
        <f>IF($C4557="","",VLOOKUP($C4557,Baux!$A:$K,6,FALSE))</f>
        <v/>
      </c>
      <c r="I4557" s="13" t="str">
        <f>IF($C4557="","",VLOOKUP($C4557,Baux!$A:$K,7,FALSE))</f>
        <v/>
      </c>
      <c r="J4557" s="13" t="str">
        <f>IF($C4557="","",$H4557+$I4557)</f>
        <v/>
      </c>
      <c r="K4557" s="13" t="str">
        <f>IF($C4557="","",SUMIFS(Banque_Transactions!$E:$E,Banque_Transactions!$G:$G,$C4557&amp;"-"&amp;$B4557))</f>
        <v/>
      </c>
      <c r="L4557" s="13" t="str">
        <f>IF($C4557="","",$J4557-$K4557)</f>
        <v/>
      </c>
      <c r="M4557" t="str">
        <f>IF($C4557="","",IF($L4557&lt;=0,"Payé",IF($K4557=0,"Impayé","Partiel")))</f>
        <v/>
      </c>
    </row>
    <row r="4558" spans="1:13" ht="15">
      <c r="A4558" s="17"/>
      <c r="B4558" t="str">
        <f>IF($A4558="","",YEAR($A4558)*100+MONTH($A4558))</f>
        <v/>
      </c>
      <c r="D4558" t="str">
        <f>IF($C4558="","",VLOOKUP($C4558,Baux!$A:$K,2,FALSE))</f>
        <v/>
      </c>
      <c r="E4558" t="str">
        <f>IF($C4558="","",VLOOKUP(VLOOKUP($C4558,Baux!$A:$K,3,FALSE),Locataires!$A:$I,2,FALSE))</f>
        <v/>
      </c>
      <c r="F4558" t="str">
        <f>IF($C4558="","",VLOOKUP($C4558,Baux!$A:$K,8,FALSE))</f>
        <v/>
      </c>
      <c r="G4558" s="12" t="str">
        <f>IF(OR($A4558="",$F4558=""),"",DATE(YEAR($A4558),MONTH($A4558),$F4558))</f>
        <v/>
      </c>
      <c r="H4558" s="13" t="str">
        <f>IF($C4558="","",VLOOKUP($C4558,Baux!$A:$K,6,FALSE))</f>
        <v/>
      </c>
      <c r="I4558" s="13" t="str">
        <f>IF($C4558="","",VLOOKUP($C4558,Baux!$A:$K,7,FALSE))</f>
        <v/>
      </c>
      <c r="J4558" s="13" t="str">
        <f>IF($C4558="","",$H4558+$I4558)</f>
        <v/>
      </c>
      <c r="K4558" s="13" t="str">
        <f>IF($C4558="","",SUMIFS(Banque_Transactions!$E:$E,Banque_Transactions!$G:$G,$C4558&amp;"-"&amp;$B4558))</f>
        <v/>
      </c>
      <c r="L4558" s="13" t="str">
        <f>IF($C4558="","",$J4558-$K4558)</f>
        <v/>
      </c>
      <c r="M4558" t="str">
        <f>IF($C4558="","",IF($L4558&lt;=0,"Payé",IF($K4558=0,"Impayé","Partiel")))</f>
        <v/>
      </c>
    </row>
    <row r="4559" spans="1:13" ht="15">
      <c r="A4559" s="17"/>
      <c r="B4559" t="str">
        <f>IF($A4559="","",YEAR($A4559)*100+MONTH($A4559))</f>
        <v/>
      </c>
      <c r="D4559" t="str">
        <f>IF($C4559="","",VLOOKUP($C4559,Baux!$A:$K,2,FALSE))</f>
        <v/>
      </c>
      <c r="E4559" t="str">
        <f>IF($C4559="","",VLOOKUP(VLOOKUP($C4559,Baux!$A:$K,3,FALSE),Locataires!$A:$I,2,FALSE))</f>
        <v/>
      </c>
      <c r="F4559" t="str">
        <f>IF($C4559="","",VLOOKUP($C4559,Baux!$A:$K,8,FALSE))</f>
        <v/>
      </c>
      <c r="G4559" s="12" t="str">
        <f>IF(OR($A4559="",$F4559=""),"",DATE(YEAR($A4559),MONTH($A4559),$F4559))</f>
        <v/>
      </c>
      <c r="H4559" s="13" t="str">
        <f>IF($C4559="","",VLOOKUP($C4559,Baux!$A:$K,6,FALSE))</f>
        <v/>
      </c>
      <c r="I4559" s="13" t="str">
        <f>IF($C4559="","",VLOOKUP($C4559,Baux!$A:$K,7,FALSE))</f>
        <v/>
      </c>
      <c r="J4559" s="13" t="str">
        <f>IF($C4559="","",$H4559+$I4559)</f>
        <v/>
      </c>
      <c r="K4559" s="13" t="str">
        <f>IF($C4559="","",SUMIFS(Banque_Transactions!$E:$E,Banque_Transactions!$G:$G,$C4559&amp;"-"&amp;$B4559))</f>
        <v/>
      </c>
      <c r="L4559" s="13" t="str">
        <f>IF($C4559="","",$J4559-$K4559)</f>
        <v/>
      </c>
      <c r="M4559" t="str">
        <f>IF($C4559="","",IF($L4559&lt;=0,"Payé",IF($K4559=0,"Impayé","Partiel")))</f>
        <v/>
      </c>
    </row>
    <row r="4560" spans="1:13" ht="15">
      <c r="A4560" s="17"/>
      <c r="B4560" t="str">
        <f>IF($A4560="","",YEAR($A4560)*100+MONTH($A4560))</f>
        <v/>
      </c>
      <c r="D4560" t="str">
        <f>IF($C4560="","",VLOOKUP($C4560,Baux!$A:$K,2,FALSE))</f>
        <v/>
      </c>
      <c r="E4560" t="str">
        <f>IF($C4560="","",VLOOKUP(VLOOKUP($C4560,Baux!$A:$K,3,FALSE),Locataires!$A:$I,2,FALSE))</f>
        <v/>
      </c>
      <c r="F4560" t="str">
        <f>IF($C4560="","",VLOOKUP($C4560,Baux!$A:$K,8,FALSE))</f>
        <v/>
      </c>
      <c r="G4560" s="12" t="str">
        <f>IF(OR($A4560="",$F4560=""),"",DATE(YEAR($A4560),MONTH($A4560),$F4560))</f>
        <v/>
      </c>
      <c r="H4560" s="13" t="str">
        <f>IF($C4560="","",VLOOKUP($C4560,Baux!$A:$K,6,FALSE))</f>
        <v/>
      </c>
      <c r="I4560" s="13" t="str">
        <f>IF($C4560="","",VLOOKUP($C4560,Baux!$A:$K,7,FALSE))</f>
        <v/>
      </c>
      <c r="J4560" s="13" t="str">
        <f>IF($C4560="","",$H4560+$I4560)</f>
        <v/>
      </c>
      <c r="K4560" s="13" t="str">
        <f>IF($C4560="","",SUMIFS(Banque_Transactions!$E:$E,Banque_Transactions!$G:$G,$C4560&amp;"-"&amp;$B4560))</f>
        <v/>
      </c>
      <c r="L4560" s="13" t="str">
        <f>IF($C4560="","",$J4560-$K4560)</f>
        <v/>
      </c>
      <c r="M4560" t="str">
        <f>IF($C4560="","",IF($L4560&lt;=0,"Payé",IF($K4560=0,"Impayé","Partiel")))</f>
        <v/>
      </c>
    </row>
    <row r="4561" spans="1:13" ht="15">
      <c r="A4561" s="17"/>
      <c r="B4561" t="str">
        <f>IF($A4561="","",YEAR($A4561)*100+MONTH($A4561))</f>
        <v/>
      </c>
      <c r="D4561" t="str">
        <f>IF($C4561="","",VLOOKUP($C4561,Baux!$A:$K,2,FALSE))</f>
        <v/>
      </c>
      <c r="E4561" t="str">
        <f>IF($C4561="","",VLOOKUP(VLOOKUP($C4561,Baux!$A:$K,3,FALSE),Locataires!$A:$I,2,FALSE))</f>
        <v/>
      </c>
      <c r="F4561" t="str">
        <f>IF($C4561="","",VLOOKUP($C4561,Baux!$A:$K,8,FALSE))</f>
        <v/>
      </c>
      <c r="G4561" s="12" t="str">
        <f>IF(OR($A4561="",$F4561=""),"",DATE(YEAR($A4561),MONTH($A4561),$F4561))</f>
        <v/>
      </c>
      <c r="H4561" s="13" t="str">
        <f>IF($C4561="","",VLOOKUP($C4561,Baux!$A:$K,6,FALSE))</f>
        <v/>
      </c>
      <c r="I4561" s="13" t="str">
        <f>IF($C4561="","",VLOOKUP($C4561,Baux!$A:$K,7,FALSE))</f>
        <v/>
      </c>
      <c r="J4561" s="13" t="str">
        <f>IF($C4561="","",$H4561+$I4561)</f>
        <v/>
      </c>
      <c r="K4561" s="13" t="str">
        <f>IF($C4561="","",SUMIFS(Banque_Transactions!$E:$E,Banque_Transactions!$G:$G,$C4561&amp;"-"&amp;$B4561))</f>
        <v/>
      </c>
      <c r="L4561" s="13" t="str">
        <f>IF($C4561="","",$J4561-$K4561)</f>
        <v/>
      </c>
      <c r="M4561" t="str">
        <f>IF($C4561="","",IF($L4561&lt;=0,"Payé",IF($K4561=0,"Impayé","Partiel")))</f>
        <v/>
      </c>
    </row>
    <row r="4562" spans="1:13" ht="15">
      <c r="A4562" s="17"/>
      <c r="B4562" t="str">
        <f>IF($A4562="","",YEAR($A4562)*100+MONTH($A4562))</f>
        <v/>
      </c>
      <c r="D4562" t="str">
        <f>IF($C4562="","",VLOOKUP($C4562,Baux!$A:$K,2,FALSE))</f>
        <v/>
      </c>
      <c r="E4562" t="str">
        <f>IF($C4562="","",VLOOKUP(VLOOKUP($C4562,Baux!$A:$K,3,FALSE),Locataires!$A:$I,2,FALSE))</f>
        <v/>
      </c>
      <c r="F4562" t="str">
        <f>IF($C4562="","",VLOOKUP($C4562,Baux!$A:$K,8,FALSE))</f>
        <v/>
      </c>
      <c r="G4562" s="12" t="str">
        <f>IF(OR($A4562="",$F4562=""),"",DATE(YEAR($A4562),MONTH($A4562),$F4562))</f>
        <v/>
      </c>
      <c r="H4562" s="13" t="str">
        <f>IF($C4562="","",VLOOKUP($C4562,Baux!$A:$K,6,FALSE))</f>
        <v/>
      </c>
      <c r="I4562" s="13" t="str">
        <f>IF($C4562="","",VLOOKUP($C4562,Baux!$A:$K,7,FALSE))</f>
        <v/>
      </c>
      <c r="J4562" s="13" t="str">
        <f>IF($C4562="","",$H4562+$I4562)</f>
        <v/>
      </c>
      <c r="K4562" s="13" t="str">
        <f>IF($C4562="","",SUMIFS(Banque_Transactions!$E:$E,Banque_Transactions!$G:$G,$C4562&amp;"-"&amp;$B4562))</f>
        <v/>
      </c>
      <c r="L4562" s="13" t="str">
        <f>IF($C4562="","",$J4562-$K4562)</f>
        <v/>
      </c>
      <c r="M4562" t="str">
        <f>IF($C4562="","",IF($L4562&lt;=0,"Payé",IF($K4562=0,"Impayé","Partiel")))</f>
        <v/>
      </c>
    </row>
    <row r="4563" spans="1:13" ht="15">
      <c r="A4563" s="17"/>
      <c r="B4563" t="str">
        <f>IF($A4563="","",YEAR($A4563)*100+MONTH($A4563))</f>
        <v/>
      </c>
      <c r="D4563" t="str">
        <f>IF($C4563="","",VLOOKUP($C4563,Baux!$A:$K,2,FALSE))</f>
        <v/>
      </c>
      <c r="E4563" t="str">
        <f>IF($C4563="","",VLOOKUP(VLOOKUP($C4563,Baux!$A:$K,3,FALSE),Locataires!$A:$I,2,FALSE))</f>
        <v/>
      </c>
      <c r="F4563" t="str">
        <f>IF($C4563="","",VLOOKUP($C4563,Baux!$A:$K,8,FALSE))</f>
        <v/>
      </c>
      <c r="G4563" s="12" t="str">
        <f>IF(OR($A4563="",$F4563=""),"",DATE(YEAR($A4563),MONTH($A4563),$F4563))</f>
        <v/>
      </c>
      <c r="H4563" s="13" t="str">
        <f>IF($C4563="","",VLOOKUP($C4563,Baux!$A:$K,6,FALSE))</f>
        <v/>
      </c>
      <c r="I4563" s="13" t="str">
        <f>IF($C4563="","",VLOOKUP($C4563,Baux!$A:$K,7,FALSE))</f>
        <v/>
      </c>
      <c r="J4563" s="13" t="str">
        <f>IF($C4563="","",$H4563+$I4563)</f>
        <v/>
      </c>
      <c r="K4563" s="13" t="str">
        <f>IF($C4563="","",SUMIFS(Banque_Transactions!$E:$E,Banque_Transactions!$G:$G,$C4563&amp;"-"&amp;$B4563))</f>
        <v/>
      </c>
      <c r="L4563" s="13" t="str">
        <f>IF($C4563="","",$J4563-$K4563)</f>
        <v/>
      </c>
      <c r="M4563" t="str">
        <f>IF($C4563="","",IF($L4563&lt;=0,"Payé",IF($K4563=0,"Impayé","Partiel")))</f>
        <v/>
      </c>
    </row>
    <row r="4564" spans="1:13" ht="15">
      <c r="A4564" s="17"/>
      <c r="B4564" t="str">
        <f>IF($A4564="","",YEAR($A4564)*100+MONTH($A4564))</f>
        <v/>
      </c>
      <c r="D4564" t="str">
        <f>IF($C4564="","",VLOOKUP($C4564,Baux!$A:$K,2,FALSE))</f>
        <v/>
      </c>
      <c r="E4564" t="str">
        <f>IF($C4564="","",VLOOKUP(VLOOKUP($C4564,Baux!$A:$K,3,FALSE),Locataires!$A:$I,2,FALSE))</f>
        <v/>
      </c>
      <c r="F4564" t="str">
        <f>IF($C4564="","",VLOOKUP($C4564,Baux!$A:$K,8,FALSE))</f>
        <v/>
      </c>
      <c r="G4564" s="12" t="str">
        <f>IF(OR($A4564="",$F4564=""),"",DATE(YEAR($A4564),MONTH($A4564),$F4564))</f>
        <v/>
      </c>
      <c r="H4564" s="13" t="str">
        <f>IF($C4564="","",VLOOKUP($C4564,Baux!$A:$K,6,FALSE))</f>
        <v/>
      </c>
      <c r="I4564" s="13" t="str">
        <f>IF($C4564="","",VLOOKUP($C4564,Baux!$A:$K,7,FALSE))</f>
        <v/>
      </c>
      <c r="J4564" s="13" t="str">
        <f>IF($C4564="","",$H4564+$I4564)</f>
        <v/>
      </c>
      <c r="K4564" s="13" t="str">
        <f>IF($C4564="","",SUMIFS(Banque_Transactions!$E:$E,Banque_Transactions!$G:$G,$C4564&amp;"-"&amp;$B4564))</f>
        <v/>
      </c>
      <c r="L4564" s="13" t="str">
        <f>IF($C4564="","",$J4564-$K4564)</f>
        <v/>
      </c>
      <c r="M4564" t="str">
        <f>IF($C4564="","",IF($L4564&lt;=0,"Payé",IF($K4564=0,"Impayé","Partiel")))</f>
        <v/>
      </c>
    </row>
    <row r="4565" spans="1:13" ht="15">
      <c r="A4565" s="17"/>
      <c r="B4565" t="str">
        <f>IF($A4565="","",YEAR($A4565)*100+MONTH($A4565))</f>
        <v/>
      </c>
      <c r="D4565" t="str">
        <f>IF($C4565="","",VLOOKUP($C4565,Baux!$A:$K,2,FALSE))</f>
        <v/>
      </c>
      <c r="E4565" t="str">
        <f>IF($C4565="","",VLOOKUP(VLOOKUP($C4565,Baux!$A:$K,3,FALSE),Locataires!$A:$I,2,FALSE))</f>
        <v/>
      </c>
      <c r="F4565" t="str">
        <f>IF($C4565="","",VLOOKUP($C4565,Baux!$A:$K,8,FALSE))</f>
        <v/>
      </c>
      <c r="G4565" s="12" t="str">
        <f>IF(OR($A4565="",$F4565=""),"",DATE(YEAR($A4565),MONTH($A4565),$F4565))</f>
        <v/>
      </c>
      <c r="H4565" s="13" t="str">
        <f>IF($C4565="","",VLOOKUP($C4565,Baux!$A:$K,6,FALSE))</f>
        <v/>
      </c>
      <c r="I4565" s="13" t="str">
        <f>IF($C4565="","",VLOOKUP($C4565,Baux!$A:$K,7,FALSE))</f>
        <v/>
      </c>
      <c r="J4565" s="13" t="str">
        <f>IF($C4565="","",$H4565+$I4565)</f>
        <v/>
      </c>
      <c r="K4565" s="13" t="str">
        <f>IF($C4565="","",SUMIFS(Banque_Transactions!$E:$E,Banque_Transactions!$G:$G,$C4565&amp;"-"&amp;$B4565))</f>
        <v/>
      </c>
      <c r="L4565" s="13" t="str">
        <f>IF($C4565="","",$J4565-$K4565)</f>
        <v/>
      </c>
      <c r="M4565" t="str">
        <f>IF($C4565="","",IF($L4565&lt;=0,"Payé",IF($K4565=0,"Impayé","Partiel")))</f>
        <v/>
      </c>
    </row>
    <row r="4566" spans="1:13" ht="15">
      <c r="A4566" s="17"/>
      <c r="B4566" t="str">
        <f>IF($A4566="","",YEAR($A4566)*100+MONTH($A4566))</f>
        <v/>
      </c>
      <c r="D4566" t="str">
        <f>IF($C4566="","",VLOOKUP($C4566,Baux!$A:$K,2,FALSE))</f>
        <v/>
      </c>
      <c r="E4566" t="str">
        <f>IF($C4566="","",VLOOKUP(VLOOKUP($C4566,Baux!$A:$K,3,FALSE),Locataires!$A:$I,2,FALSE))</f>
        <v/>
      </c>
      <c r="F4566" t="str">
        <f>IF($C4566="","",VLOOKUP($C4566,Baux!$A:$K,8,FALSE))</f>
        <v/>
      </c>
      <c r="G4566" s="12" t="str">
        <f>IF(OR($A4566="",$F4566=""),"",DATE(YEAR($A4566),MONTH($A4566),$F4566))</f>
        <v/>
      </c>
      <c r="H4566" s="13" t="str">
        <f>IF($C4566="","",VLOOKUP($C4566,Baux!$A:$K,6,FALSE))</f>
        <v/>
      </c>
      <c r="I4566" s="13" t="str">
        <f>IF($C4566="","",VLOOKUP($C4566,Baux!$A:$K,7,FALSE))</f>
        <v/>
      </c>
      <c r="J4566" s="13" t="str">
        <f>IF($C4566="","",$H4566+$I4566)</f>
        <v/>
      </c>
      <c r="K4566" s="13" t="str">
        <f>IF($C4566="","",SUMIFS(Banque_Transactions!$E:$E,Banque_Transactions!$G:$G,$C4566&amp;"-"&amp;$B4566))</f>
        <v/>
      </c>
      <c r="L4566" s="13" t="str">
        <f>IF($C4566="","",$J4566-$K4566)</f>
        <v/>
      </c>
      <c r="M4566" t="str">
        <f>IF($C4566="","",IF($L4566&lt;=0,"Payé",IF($K4566=0,"Impayé","Partiel")))</f>
        <v/>
      </c>
    </row>
    <row r="4567" spans="1:13" ht="15">
      <c r="A4567" s="17"/>
      <c r="B4567" t="str">
        <f>IF($A4567="","",YEAR($A4567)*100+MONTH($A4567))</f>
        <v/>
      </c>
      <c r="D4567" t="str">
        <f>IF($C4567="","",VLOOKUP($C4567,Baux!$A:$K,2,FALSE))</f>
        <v/>
      </c>
      <c r="E4567" t="str">
        <f>IF($C4567="","",VLOOKUP(VLOOKUP($C4567,Baux!$A:$K,3,FALSE),Locataires!$A:$I,2,FALSE))</f>
        <v/>
      </c>
      <c r="F4567" t="str">
        <f>IF($C4567="","",VLOOKUP($C4567,Baux!$A:$K,8,FALSE))</f>
        <v/>
      </c>
      <c r="G4567" s="12" t="str">
        <f>IF(OR($A4567="",$F4567=""),"",DATE(YEAR($A4567),MONTH($A4567),$F4567))</f>
        <v/>
      </c>
      <c r="H4567" s="13" t="str">
        <f>IF($C4567="","",VLOOKUP($C4567,Baux!$A:$K,6,FALSE))</f>
        <v/>
      </c>
      <c r="I4567" s="13" t="str">
        <f>IF($C4567="","",VLOOKUP($C4567,Baux!$A:$K,7,FALSE))</f>
        <v/>
      </c>
      <c r="J4567" s="13" t="str">
        <f>IF($C4567="","",$H4567+$I4567)</f>
        <v/>
      </c>
      <c r="K4567" s="13" t="str">
        <f>IF($C4567="","",SUMIFS(Banque_Transactions!$E:$E,Banque_Transactions!$G:$G,$C4567&amp;"-"&amp;$B4567))</f>
        <v/>
      </c>
      <c r="L4567" s="13" t="str">
        <f>IF($C4567="","",$J4567-$K4567)</f>
        <v/>
      </c>
      <c r="M4567" t="str">
        <f>IF($C4567="","",IF($L4567&lt;=0,"Payé",IF($K4567=0,"Impayé","Partiel")))</f>
        <v/>
      </c>
    </row>
    <row r="4568" spans="1:13" ht="15">
      <c r="A4568" s="17"/>
      <c r="B4568" t="str">
        <f>IF($A4568="","",YEAR($A4568)*100+MONTH($A4568))</f>
        <v/>
      </c>
      <c r="D4568" t="str">
        <f>IF($C4568="","",VLOOKUP($C4568,Baux!$A:$K,2,FALSE))</f>
        <v/>
      </c>
      <c r="E4568" t="str">
        <f>IF($C4568="","",VLOOKUP(VLOOKUP($C4568,Baux!$A:$K,3,FALSE),Locataires!$A:$I,2,FALSE))</f>
        <v/>
      </c>
      <c r="F4568" t="str">
        <f>IF($C4568="","",VLOOKUP($C4568,Baux!$A:$K,8,FALSE))</f>
        <v/>
      </c>
      <c r="G4568" s="12" t="str">
        <f>IF(OR($A4568="",$F4568=""),"",DATE(YEAR($A4568),MONTH($A4568),$F4568))</f>
        <v/>
      </c>
      <c r="H4568" s="13" t="str">
        <f>IF($C4568="","",VLOOKUP($C4568,Baux!$A:$K,6,FALSE))</f>
        <v/>
      </c>
      <c r="I4568" s="13" t="str">
        <f>IF($C4568="","",VLOOKUP($C4568,Baux!$A:$K,7,FALSE))</f>
        <v/>
      </c>
      <c r="J4568" s="13" t="str">
        <f>IF($C4568="","",$H4568+$I4568)</f>
        <v/>
      </c>
      <c r="K4568" s="13" t="str">
        <f>IF($C4568="","",SUMIFS(Banque_Transactions!$E:$E,Banque_Transactions!$G:$G,$C4568&amp;"-"&amp;$B4568))</f>
        <v/>
      </c>
      <c r="L4568" s="13" t="str">
        <f>IF($C4568="","",$J4568-$K4568)</f>
        <v/>
      </c>
      <c r="M4568" t="str">
        <f>IF($C4568="","",IF($L4568&lt;=0,"Payé",IF($K4568=0,"Impayé","Partiel")))</f>
        <v/>
      </c>
    </row>
    <row r="4569" spans="1:13" ht="15">
      <c r="A4569" s="17"/>
      <c r="B4569" t="str">
        <f>IF($A4569="","",YEAR($A4569)*100+MONTH($A4569))</f>
        <v/>
      </c>
      <c r="D4569" t="str">
        <f>IF($C4569="","",VLOOKUP($C4569,Baux!$A:$K,2,FALSE))</f>
        <v/>
      </c>
      <c r="E4569" t="str">
        <f>IF($C4569="","",VLOOKUP(VLOOKUP($C4569,Baux!$A:$K,3,FALSE),Locataires!$A:$I,2,FALSE))</f>
        <v/>
      </c>
      <c r="F4569" t="str">
        <f>IF($C4569="","",VLOOKUP($C4569,Baux!$A:$K,8,FALSE))</f>
        <v/>
      </c>
      <c r="G4569" s="12" t="str">
        <f>IF(OR($A4569="",$F4569=""),"",DATE(YEAR($A4569),MONTH($A4569),$F4569))</f>
        <v/>
      </c>
      <c r="H4569" s="13" t="str">
        <f>IF($C4569="","",VLOOKUP($C4569,Baux!$A:$K,6,FALSE))</f>
        <v/>
      </c>
      <c r="I4569" s="13" t="str">
        <f>IF($C4569="","",VLOOKUP($C4569,Baux!$A:$K,7,FALSE))</f>
        <v/>
      </c>
      <c r="J4569" s="13" t="str">
        <f>IF($C4569="","",$H4569+$I4569)</f>
        <v/>
      </c>
      <c r="K4569" s="13" t="str">
        <f>IF($C4569="","",SUMIFS(Banque_Transactions!$E:$E,Banque_Transactions!$G:$G,$C4569&amp;"-"&amp;$B4569))</f>
        <v/>
      </c>
      <c r="L4569" s="13" t="str">
        <f>IF($C4569="","",$J4569-$K4569)</f>
        <v/>
      </c>
      <c r="M4569" t="str">
        <f>IF($C4569="","",IF($L4569&lt;=0,"Payé",IF($K4569=0,"Impayé","Partiel")))</f>
        <v/>
      </c>
    </row>
    <row r="4570" spans="1:13" ht="15">
      <c r="A4570" s="17"/>
      <c r="B4570" t="str">
        <f>IF($A4570="","",YEAR($A4570)*100+MONTH($A4570))</f>
        <v/>
      </c>
      <c r="D4570" t="str">
        <f>IF($C4570="","",VLOOKUP($C4570,Baux!$A:$K,2,FALSE))</f>
        <v/>
      </c>
      <c r="E4570" t="str">
        <f>IF($C4570="","",VLOOKUP(VLOOKUP($C4570,Baux!$A:$K,3,FALSE),Locataires!$A:$I,2,FALSE))</f>
        <v/>
      </c>
      <c r="F4570" t="str">
        <f>IF($C4570="","",VLOOKUP($C4570,Baux!$A:$K,8,FALSE))</f>
        <v/>
      </c>
      <c r="G4570" s="12" t="str">
        <f>IF(OR($A4570="",$F4570=""),"",DATE(YEAR($A4570),MONTH($A4570),$F4570))</f>
        <v/>
      </c>
      <c r="H4570" s="13" t="str">
        <f>IF($C4570="","",VLOOKUP($C4570,Baux!$A:$K,6,FALSE))</f>
        <v/>
      </c>
      <c r="I4570" s="13" t="str">
        <f>IF($C4570="","",VLOOKUP($C4570,Baux!$A:$K,7,FALSE))</f>
        <v/>
      </c>
      <c r="J4570" s="13" t="str">
        <f>IF($C4570="","",$H4570+$I4570)</f>
        <v/>
      </c>
      <c r="K4570" s="13" t="str">
        <f>IF($C4570="","",SUMIFS(Banque_Transactions!$E:$E,Banque_Transactions!$G:$G,$C4570&amp;"-"&amp;$B4570))</f>
        <v/>
      </c>
      <c r="L4570" s="13" t="str">
        <f>IF($C4570="","",$J4570-$K4570)</f>
        <v/>
      </c>
      <c r="M4570" t="str">
        <f>IF($C4570="","",IF($L4570&lt;=0,"Payé",IF($K4570=0,"Impayé","Partiel")))</f>
        <v/>
      </c>
    </row>
    <row r="4571" spans="1:13" ht="15">
      <c r="A4571" s="17"/>
      <c r="B4571" t="str">
        <f>IF($A4571="","",YEAR($A4571)*100+MONTH($A4571))</f>
        <v/>
      </c>
      <c r="D4571" t="str">
        <f>IF($C4571="","",VLOOKUP($C4571,Baux!$A:$K,2,FALSE))</f>
        <v/>
      </c>
      <c r="E4571" t="str">
        <f>IF($C4571="","",VLOOKUP(VLOOKUP($C4571,Baux!$A:$K,3,FALSE),Locataires!$A:$I,2,FALSE))</f>
        <v/>
      </c>
      <c r="F4571" t="str">
        <f>IF($C4571="","",VLOOKUP($C4571,Baux!$A:$K,8,FALSE))</f>
        <v/>
      </c>
      <c r="G4571" s="12" t="str">
        <f>IF(OR($A4571="",$F4571=""),"",DATE(YEAR($A4571),MONTH($A4571),$F4571))</f>
        <v/>
      </c>
      <c r="H4571" s="13" t="str">
        <f>IF($C4571="","",VLOOKUP($C4571,Baux!$A:$K,6,FALSE))</f>
        <v/>
      </c>
      <c r="I4571" s="13" t="str">
        <f>IF($C4571="","",VLOOKUP($C4571,Baux!$A:$K,7,FALSE))</f>
        <v/>
      </c>
      <c r="J4571" s="13" t="str">
        <f>IF($C4571="","",$H4571+$I4571)</f>
        <v/>
      </c>
      <c r="K4571" s="13" t="str">
        <f>IF($C4571="","",SUMIFS(Banque_Transactions!$E:$E,Banque_Transactions!$G:$G,$C4571&amp;"-"&amp;$B4571))</f>
        <v/>
      </c>
      <c r="L4571" s="13" t="str">
        <f>IF($C4571="","",$J4571-$K4571)</f>
        <v/>
      </c>
      <c r="M4571" t="str">
        <f>IF($C4571="","",IF($L4571&lt;=0,"Payé",IF($K4571=0,"Impayé","Partiel")))</f>
        <v/>
      </c>
    </row>
    <row r="4572" spans="1:13" ht="15">
      <c r="A4572" s="17"/>
      <c r="B4572" t="str">
        <f>IF($A4572="","",YEAR($A4572)*100+MONTH($A4572))</f>
        <v/>
      </c>
      <c r="D4572" t="str">
        <f>IF($C4572="","",VLOOKUP($C4572,Baux!$A:$K,2,FALSE))</f>
        <v/>
      </c>
      <c r="E4572" t="str">
        <f>IF($C4572="","",VLOOKUP(VLOOKUP($C4572,Baux!$A:$K,3,FALSE),Locataires!$A:$I,2,FALSE))</f>
        <v/>
      </c>
      <c r="F4572" t="str">
        <f>IF($C4572="","",VLOOKUP($C4572,Baux!$A:$K,8,FALSE))</f>
        <v/>
      </c>
      <c r="G4572" s="12" t="str">
        <f>IF(OR($A4572="",$F4572=""),"",DATE(YEAR($A4572),MONTH($A4572),$F4572))</f>
        <v/>
      </c>
      <c r="H4572" s="13" t="str">
        <f>IF($C4572="","",VLOOKUP($C4572,Baux!$A:$K,6,FALSE))</f>
        <v/>
      </c>
      <c r="I4572" s="13" t="str">
        <f>IF($C4572="","",VLOOKUP($C4572,Baux!$A:$K,7,FALSE))</f>
        <v/>
      </c>
      <c r="J4572" s="13" t="str">
        <f>IF($C4572="","",$H4572+$I4572)</f>
        <v/>
      </c>
      <c r="K4572" s="13" t="str">
        <f>IF($C4572="","",SUMIFS(Banque_Transactions!$E:$E,Banque_Transactions!$G:$G,$C4572&amp;"-"&amp;$B4572))</f>
        <v/>
      </c>
      <c r="L4572" s="13" t="str">
        <f>IF($C4572="","",$J4572-$K4572)</f>
        <v/>
      </c>
      <c r="M4572" t="str">
        <f>IF($C4572="","",IF($L4572&lt;=0,"Payé",IF($K4572=0,"Impayé","Partiel")))</f>
        <v/>
      </c>
    </row>
    <row r="4573" spans="1:13" ht="15">
      <c r="A4573" s="17"/>
      <c r="B4573" t="str">
        <f>IF($A4573="","",YEAR($A4573)*100+MONTH($A4573))</f>
        <v/>
      </c>
      <c r="D4573" t="str">
        <f>IF($C4573="","",VLOOKUP($C4573,Baux!$A:$K,2,FALSE))</f>
        <v/>
      </c>
      <c r="E4573" t="str">
        <f>IF($C4573="","",VLOOKUP(VLOOKUP($C4573,Baux!$A:$K,3,FALSE),Locataires!$A:$I,2,FALSE))</f>
        <v/>
      </c>
      <c r="F4573" t="str">
        <f>IF($C4573="","",VLOOKUP($C4573,Baux!$A:$K,8,FALSE))</f>
        <v/>
      </c>
      <c r="G4573" s="12" t="str">
        <f>IF(OR($A4573="",$F4573=""),"",DATE(YEAR($A4573),MONTH($A4573),$F4573))</f>
        <v/>
      </c>
      <c r="H4573" s="13" t="str">
        <f>IF($C4573="","",VLOOKUP($C4573,Baux!$A:$K,6,FALSE))</f>
        <v/>
      </c>
      <c r="I4573" s="13" t="str">
        <f>IF($C4573="","",VLOOKUP($C4573,Baux!$A:$K,7,FALSE))</f>
        <v/>
      </c>
      <c r="J4573" s="13" t="str">
        <f>IF($C4573="","",$H4573+$I4573)</f>
        <v/>
      </c>
      <c r="K4573" s="13" t="str">
        <f>IF($C4573="","",SUMIFS(Banque_Transactions!$E:$E,Banque_Transactions!$G:$G,$C4573&amp;"-"&amp;$B4573))</f>
        <v/>
      </c>
      <c r="L4573" s="13" t="str">
        <f>IF($C4573="","",$J4573-$K4573)</f>
        <v/>
      </c>
      <c r="M4573" t="str">
        <f>IF($C4573="","",IF($L4573&lt;=0,"Payé",IF($K4573=0,"Impayé","Partiel")))</f>
        <v/>
      </c>
    </row>
    <row r="4574" spans="1:13" ht="15">
      <c r="A4574" s="17"/>
      <c r="B4574" t="str">
        <f>IF($A4574="","",YEAR($A4574)*100+MONTH($A4574))</f>
        <v/>
      </c>
      <c r="D4574" t="str">
        <f>IF($C4574="","",VLOOKUP($C4574,Baux!$A:$K,2,FALSE))</f>
        <v/>
      </c>
      <c r="E4574" t="str">
        <f>IF($C4574="","",VLOOKUP(VLOOKUP($C4574,Baux!$A:$K,3,FALSE),Locataires!$A:$I,2,FALSE))</f>
        <v/>
      </c>
      <c r="F4574" t="str">
        <f>IF($C4574="","",VLOOKUP($C4574,Baux!$A:$K,8,FALSE))</f>
        <v/>
      </c>
      <c r="G4574" s="12" t="str">
        <f>IF(OR($A4574="",$F4574=""),"",DATE(YEAR($A4574),MONTH($A4574),$F4574))</f>
        <v/>
      </c>
      <c r="H4574" s="13" t="str">
        <f>IF($C4574="","",VLOOKUP($C4574,Baux!$A:$K,6,FALSE))</f>
        <v/>
      </c>
      <c r="I4574" s="13" t="str">
        <f>IF($C4574="","",VLOOKUP($C4574,Baux!$A:$K,7,FALSE))</f>
        <v/>
      </c>
      <c r="J4574" s="13" t="str">
        <f>IF($C4574="","",$H4574+$I4574)</f>
        <v/>
      </c>
      <c r="K4574" s="13" t="str">
        <f>IF($C4574="","",SUMIFS(Banque_Transactions!$E:$E,Banque_Transactions!$G:$G,$C4574&amp;"-"&amp;$B4574))</f>
        <v/>
      </c>
      <c r="L4574" s="13" t="str">
        <f>IF($C4574="","",$J4574-$K4574)</f>
        <v/>
      </c>
      <c r="M4574" t="str">
        <f>IF($C4574="","",IF($L4574&lt;=0,"Payé",IF($K4574=0,"Impayé","Partiel")))</f>
        <v/>
      </c>
    </row>
    <row r="4575" spans="1:13" ht="15">
      <c r="A4575" s="17"/>
      <c r="B4575" t="str">
        <f>IF($A4575="","",YEAR($A4575)*100+MONTH($A4575))</f>
        <v/>
      </c>
      <c r="D4575" t="str">
        <f>IF($C4575="","",VLOOKUP($C4575,Baux!$A:$K,2,FALSE))</f>
        <v/>
      </c>
      <c r="E4575" t="str">
        <f>IF($C4575="","",VLOOKUP(VLOOKUP($C4575,Baux!$A:$K,3,FALSE),Locataires!$A:$I,2,FALSE))</f>
        <v/>
      </c>
      <c r="F4575" t="str">
        <f>IF($C4575="","",VLOOKUP($C4575,Baux!$A:$K,8,FALSE))</f>
        <v/>
      </c>
      <c r="G4575" s="12" t="str">
        <f>IF(OR($A4575="",$F4575=""),"",DATE(YEAR($A4575),MONTH($A4575),$F4575))</f>
        <v/>
      </c>
      <c r="H4575" s="13" t="str">
        <f>IF($C4575="","",VLOOKUP($C4575,Baux!$A:$K,6,FALSE))</f>
        <v/>
      </c>
      <c r="I4575" s="13" t="str">
        <f>IF($C4575="","",VLOOKUP($C4575,Baux!$A:$K,7,FALSE))</f>
        <v/>
      </c>
      <c r="J4575" s="13" t="str">
        <f>IF($C4575="","",$H4575+$I4575)</f>
        <v/>
      </c>
      <c r="K4575" s="13" t="str">
        <f>IF($C4575="","",SUMIFS(Banque_Transactions!$E:$E,Banque_Transactions!$G:$G,$C4575&amp;"-"&amp;$B4575))</f>
        <v/>
      </c>
      <c r="L4575" s="13" t="str">
        <f>IF($C4575="","",$J4575-$K4575)</f>
        <v/>
      </c>
      <c r="M4575" t="str">
        <f>IF($C4575="","",IF($L4575&lt;=0,"Payé",IF($K4575=0,"Impayé","Partiel")))</f>
        <v/>
      </c>
    </row>
    <row r="4576" spans="1:13" ht="15">
      <c r="A4576" s="17"/>
      <c r="B4576" t="str">
        <f>IF($A4576="","",YEAR($A4576)*100+MONTH($A4576))</f>
        <v/>
      </c>
      <c r="D4576" t="str">
        <f>IF($C4576="","",VLOOKUP($C4576,Baux!$A:$K,2,FALSE))</f>
        <v/>
      </c>
      <c r="E4576" t="str">
        <f>IF($C4576="","",VLOOKUP(VLOOKUP($C4576,Baux!$A:$K,3,FALSE),Locataires!$A:$I,2,FALSE))</f>
        <v/>
      </c>
      <c r="F4576" t="str">
        <f>IF($C4576="","",VLOOKUP($C4576,Baux!$A:$K,8,FALSE))</f>
        <v/>
      </c>
      <c r="G4576" s="12" t="str">
        <f>IF(OR($A4576="",$F4576=""),"",DATE(YEAR($A4576),MONTH($A4576),$F4576))</f>
        <v/>
      </c>
      <c r="H4576" s="13" t="str">
        <f>IF($C4576="","",VLOOKUP($C4576,Baux!$A:$K,6,FALSE))</f>
        <v/>
      </c>
      <c r="I4576" s="13" t="str">
        <f>IF($C4576="","",VLOOKUP($C4576,Baux!$A:$K,7,FALSE))</f>
        <v/>
      </c>
      <c r="J4576" s="13" t="str">
        <f>IF($C4576="","",$H4576+$I4576)</f>
        <v/>
      </c>
      <c r="K4576" s="13" t="str">
        <f>IF($C4576="","",SUMIFS(Banque_Transactions!$E:$E,Banque_Transactions!$G:$G,$C4576&amp;"-"&amp;$B4576))</f>
        <v/>
      </c>
      <c r="L4576" s="13" t="str">
        <f>IF($C4576="","",$J4576-$K4576)</f>
        <v/>
      </c>
      <c r="M4576" t="str">
        <f>IF($C4576="","",IF($L4576&lt;=0,"Payé",IF($K4576=0,"Impayé","Partiel")))</f>
        <v/>
      </c>
    </row>
    <row r="4577" spans="1:13" ht="15">
      <c r="A4577" s="17"/>
      <c r="B4577" t="str">
        <f>IF($A4577="","",YEAR($A4577)*100+MONTH($A4577))</f>
        <v/>
      </c>
      <c r="D4577" t="str">
        <f>IF($C4577="","",VLOOKUP($C4577,Baux!$A:$K,2,FALSE))</f>
        <v/>
      </c>
      <c r="E4577" t="str">
        <f>IF($C4577="","",VLOOKUP(VLOOKUP($C4577,Baux!$A:$K,3,FALSE),Locataires!$A:$I,2,FALSE))</f>
        <v/>
      </c>
      <c r="F4577" t="str">
        <f>IF($C4577="","",VLOOKUP($C4577,Baux!$A:$K,8,FALSE))</f>
        <v/>
      </c>
      <c r="G4577" s="12" t="str">
        <f>IF(OR($A4577="",$F4577=""),"",DATE(YEAR($A4577),MONTH($A4577),$F4577))</f>
        <v/>
      </c>
      <c r="H4577" s="13" t="str">
        <f>IF($C4577="","",VLOOKUP($C4577,Baux!$A:$K,6,FALSE))</f>
        <v/>
      </c>
      <c r="I4577" s="13" t="str">
        <f>IF($C4577="","",VLOOKUP($C4577,Baux!$A:$K,7,FALSE))</f>
        <v/>
      </c>
      <c r="J4577" s="13" t="str">
        <f>IF($C4577="","",$H4577+$I4577)</f>
        <v/>
      </c>
      <c r="K4577" s="13" t="str">
        <f>IF($C4577="","",SUMIFS(Banque_Transactions!$E:$E,Banque_Transactions!$G:$G,$C4577&amp;"-"&amp;$B4577))</f>
        <v/>
      </c>
      <c r="L4577" s="13" t="str">
        <f>IF($C4577="","",$J4577-$K4577)</f>
        <v/>
      </c>
      <c r="M4577" t="str">
        <f>IF($C4577="","",IF($L4577&lt;=0,"Payé",IF($K4577=0,"Impayé","Partiel")))</f>
        <v/>
      </c>
    </row>
    <row r="4578" spans="1:13" ht="15">
      <c r="A4578" s="17"/>
      <c r="B4578" t="str">
        <f>IF($A4578="","",YEAR($A4578)*100+MONTH($A4578))</f>
        <v/>
      </c>
      <c r="D4578" t="str">
        <f>IF($C4578="","",VLOOKUP($C4578,Baux!$A:$K,2,FALSE))</f>
        <v/>
      </c>
      <c r="E4578" t="str">
        <f>IF($C4578="","",VLOOKUP(VLOOKUP($C4578,Baux!$A:$K,3,FALSE),Locataires!$A:$I,2,FALSE))</f>
        <v/>
      </c>
      <c r="F4578" t="str">
        <f>IF($C4578="","",VLOOKUP($C4578,Baux!$A:$K,8,FALSE))</f>
        <v/>
      </c>
      <c r="G4578" s="12" t="str">
        <f>IF(OR($A4578="",$F4578=""),"",DATE(YEAR($A4578),MONTH($A4578),$F4578))</f>
        <v/>
      </c>
      <c r="H4578" s="13" t="str">
        <f>IF($C4578="","",VLOOKUP($C4578,Baux!$A:$K,6,FALSE))</f>
        <v/>
      </c>
      <c r="I4578" s="13" t="str">
        <f>IF($C4578="","",VLOOKUP($C4578,Baux!$A:$K,7,FALSE))</f>
        <v/>
      </c>
      <c r="J4578" s="13" t="str">
        <f>IF($C4578="","",$H4578+$I4578)</f>
        <v/>
      </c>
      <c r="K4578" s="13" t="str">
        <f>IF($C4578="","",SUMIFS(Banque_Transactions!$E:$E,Banque_Transactions!$G:$G,$C4578&amp;"-"&amp;$B4578))</f>
        <v/>
      </c>
      <c r="L4578" s="13" t="str">
        <f>IF($C4578="","",$J4578-$K4578)</f>
        <v/>
      </c>
      <c r="M4578" t="str">
        <f>IF($C4578="","",IF($L4578&lt;=0,"Payé",IF($K4578=0,"Impayé","Partiel")))</f>
        <v/>
      </c>
    </row>
    <row r="4579" spans="1:13" ht="15">
      <c r="A4579" s="17"/>
      <c r="B4579" t="str">
        <f>IF($A4579="","",YEAR($A4579)*100+MONTH($A4579))</f>
        <v/>
      </c>
      <c r="D4579" t="str">
        <f>IF($C4579="","",VLOOKUP($C4579,Baux!$A:$K,2,FALSE))</f>
        <v/>
      </c>
      <c r="E4579" t="str">
        <f>IF($C4579="","",VLOOKUP(VLOOKUP($C4579,Baux!$A:$K,3,FALSE),Locataires!$A:$I,2,FALSE))</f>
        <v/>
      </c>
      <c r="F4579" t="str">
        <f>IF($C4579="","",VLOOKUP($C4579,Baux!$A:$K,8,FALSE))</f>
        <v/>
      </c>
      <c r="G4579" s="12" t="str">
        <f>IF(OR($A4579="",$F4579=""),"",DATE(YEAR($A4579),MONTH($A4579),$F4579))</f>
        <v/>
      </c>
      <c r="H4579" s="13" t="str">
        <f>IF($C4579="","",VLOOKUP($C4579,Baux!$A:$K,6,FALSE))</f>
        <v/>
      </c>
      <c r="I4579" s="13" t="str">
        <f>IF($C4579="","",VLOOKUP($C4579,Baux!$A:$K,7,FALSE))</f>
        <v/>
      </c>
      <c r="J4579" s="13" t="str">
        <f>IF($C4579="","",$H4579+$I4579)</f>
        <v/>
      </c>
      <c r="K4579" s="13" t="str">
        <f>IF($C4579="","",SUMIFS(Banque_Transactions!$E:$E,Banque_Transactions!$G:$G,$C4579&amp;"-"&amp;$B4579))</f>
        <v/>
      </c>
      <c r="L4579" s="13" t="str">
        <f>IF($C4579="","",$J4579-$K4579)</f>
        <v/>
      </c>
      <c r="M4579" t="str">
        <f>IF($C4579="","",IF($L4579&lt;=0,"Payé",IF($K4579=0,"Impayé","Partiel")))</f>
        <v/>
      </c>
    </row>
    <row r="4580" spans="1:13" ht="15">
      <c r="A4580" s="17"/>
      <c r="B4580" t="str">
        <f>IF($A4580="","",YEAR($A4580)*100+MONTH($A4580))</f>
        <v/>
      </c>
      <c r="D4580" t="str">
        <f>IF($C4580="","",VLOOKUP($C4580,Baux!$A:$K,2,FALSE))</f>
        <v/>
      </c>
      <c r="E4580" t="str">
        <f>IF($C4580="","",VLOOKUP(VLOOKUP($C4580,Baux!$A:$K,3,FALSE),Locataires!$A:$I,2,FALSE))</f>
        <v/>
      </c>
      <c r="F4580" t="str">
        <f>IF($C4580="","",VLOOKUP($C4580,Baux!$A:$K,8,FALSE))</f>
        <v/>
      </c>
      <c r="G4580" s="12" t="str">
        <f>IF(OR($A4580="",$F4580=""),"",DATE(YEAR($A4580),MONTH($A4580),$F4580))</f>
        <v/>
      </c>
      <c r="H4580" s="13" t="str">
        <f>IF($C4580="","",VLOOKUP($C4580,Baux!$A:$K,6,FALSE))</f>
        <v/>
      </c>
      <c r="I4580" s="13" t="str">
        <f>IF($C4580="","",VLOOKUP($C4580,Baux!$A:$K,7,FALSE))</f>
        <v/>
      </c>
      <c r="J4580" s="13" t="str">
        <f>IF($C4580="","",$H4580+$I4580)</f>
        <v/>
      </c>
      <c r="K4580" s="13" t="str">
        <f>IF($C4580="","",SUMIFS(Banque_Transactions!$E:$E,Banque_Transactions!$G:$G,$C4580&amp;"-"&amp;$B4580))</f>
        <v/>
      </c>
      <c r="L4580" s="13" t="str">
        <f>IF($C4580="","",$J4580-$K4580)</f>
        <v/>
      </c>
      <c r="M4580" t="str">
        <f>IF($C4580="","",IF($L4580&lt;=0,"Payé",IF($K4580=0,"Impayé","Partiel")))</f>
        <v/>
      </c>
    </row>
    <row r="4581" spans="1:13" ht="15">
      <c r="A4581" s="17"/>
      <c r="B4581" t="str">
        <f>IF($A4581="","",YEAR($A4581)*100+MONTH($A4581))</f>
        <v/>
      </c>
      <c r="D4581" t="str">
        <f>IF($C4581="","",VLOOKUP($C4581,Baux!$A:$K,2,FALSE))</f>
        <v/>
      </c>
      <c r="E4581" t="str">
        <f>IF($C4581="","",VLOOKUP(VLOOKUP($C4581,Baux!$A:$K,3,FALSE),Locataires!$A:$I,2,FALSE))</f>
        <v/>
      </c>
      <c r="F4581" t="str">
        <f>IF($C4581="","",VLOOKUP($C4581,Baux!$A:$K,8,FALSE))</f>
        <v/>
      </c>
      <c r="G4581" s="12" t="str">
        <f>IF(OR($A4581="",$F4581=""),"",DATE(YEAR($A4581),MONTH($A4581),$F4581))</f>
        <v/>
      </c>
      <c r="H4581" s="13" t="str">
        <f>IF($C4581="","",VLOOKUP($C4581,Baux!$A:$K,6,FALSE))</f>
        <v/>
      </c>
      <c r="I4581" s="13" t="str">
        <f>IF($C4581="","",VLOOKUP($C4581,Baux!$A:$K,7,FALSE))</f>
        <v/>
      </c>
      <c r="J4581" s="13" t="str">
        <f>IF($C4581="","",$H4581+$I4581)</f>
        <v/>
      </c>
      <c r="K4581" s="13" t="str">
        <f>IF($C4581="","",SUMIFS(Banque_Transactions!$E:$E,Banque_Transactions!$G:$G,$C4581&amp;"-"&amp;$B4581))</f>
        <v/>
      </c>
      <c r="L4581" s="13" t="str">
        <f>IF($C4581="","",$J4581-$K4581)</f>
        <v/>
      </c>
      <c r="M4581" t="str">
        <f>IF($C4581="","",IF($L4581&lt;=0,"Payé",IF($K4581=0,"Impayé","Partiel")))</f>
        <v/>
      </c>
    </row>
    <row r="4582" spans="1:13" ht="15">
      <c r="A4582" s="17"/>
      <c r="B4582" t="str">
        <f>IF($A4582="","",YEAR($A4582)*100+MONTH($A4582))</f>
        <v/>
      </c>
      <c r="D4582" t="str">
        <f>IF($C4582="","",VLOOKUP($C4582,Baux!$A:$K,2,FALSE))</f>
        <v/>
      </c>
      <c r="E4582" t="str">
        <f>IF($C4582="","",VLOOKUP(VLOOKUP($C4582,Baux!$A:$K,3,FALSE),Locataires!$A:$I,2,FALSE))</f>
        <v/>
      </c>
      <c r="F4582" t="str">
        <f>IF($C4582="","",VLOOKUP($C4582,Baux!$A:$K,8,FALSE))</f>
        <v/>
      </c>
      <c r="G4582" s="12" t="str">
        <f>IF(OR($A4582="",$F4582=""),"",DATE(YEAR($A4582),MONTH($A4582),$F4582))</f>
        <v/>
      </c>
      <c r="H4582" s="13" t="str">
        <f>IF($C4582="","",VLOOKUP($C4582,Baux!$A:$K,6,FALSE))</f>
        <v/>
      </c>
      <c r="I4582" s="13" t="str">
        <f>IF($C4582="","",VLOOKUP($C4582,Baux!$A:$K,7,FALSE))</f>
        <v/>
      </c>
      <c r="J4582" s="13" t="str">
        <f>IF($C4582="","",$H4582+$I4582)</f>
        <v/>
      </c>
      <c r="K4582" s="13" t="str">
        <f>IF($C4582="","",SUMIFS(Banque_Transactions!$E:$E,Banque_Transactions!$G:$G,$C4582&amp;"-"&amp;$B4582))</f>
        <v/>
      </c>
      <c r="L4582" s="13" t="str">
        <f>IF($C4582="","",$J4582-$K4582)</f>
        <v/>
      </c>
      <c r="M4582" t="str">
        <f>IF($C4582="","",IF($L4582&lt;=0,"Payé",IF($K4582=0,"Impayé","Partiel")))</f>
        <v/>
      </c>
    </row>
    <row r="4583" spans="1:13" ht="15">
      <c r="A4583" s="17"/>
      <c r="B4583" t="str">
        <f>IF($A4583="","",YEAR($A4583)*100+MONTH($A4583))</f>
        <v/>
      </c>
      <c r="D4583" t="str">
        <f>IF($C4583="","",VLOOKUP($C4583,Baux!$A:$K,2,FALSE))</f>
        <v/>
      </c>
      <c r="E4583" t="str">
        <f>IF($C4583="","",VLOOKUP(VLOOKUP($C4583,Baux!$A:$K,3,FALSE),Locataires!$A:$I,2,FALSE))</f>
        <v/>
      </c>
      <c r="F4583" t="str">
        <f>IF($C4583="","",VLOOKUP($C4583,Baux!$A:$K,8,FALSE))</f>
        <v/>
      </c>
      <c r="G4583" s="12" t="str">
        <f>IF(OR($A4583="",$F4583=""),"",DATE(YEAR($A4583),MONTH($A4583),$F4583))</f>
        <v/>
      </c>
      <c r="H4583" s="13" t="str">
        <f>IF($C4583="","",VLOOKUP($C4583,Baux!$A:$K,6,FALSE))</f>
        <v/>
      </c>
      <c r="I4583" s="13" t="str">
        <f>IF($C4583="","",VLOOKUP($C4583,Baux!$A:$K,7,FALSE))</f>
        <v/>
      </c>
      <c r="J4583" s="13" t="str">
        <f>IF($C4583="","",$H4583+$I4583)</f>
        <v/>
      </c>
      <c r="K4583" s="13" t="str">
        <f>IF($C4583="","",SUMIFS(Banque_Transactions!$E:$E,Banque_Transactions!$G:$G,$C4583&amp;"-"&amp;$B4583))</f>
        <v/>
      </c>
      <c r="L4583" s="13" t="str">
        <f>IF($C4583="","",$J4583-$K4583)</f>
        <v/>
      </c>
      <c r="M4583" t="str">
        <f>IF($C4583="","",IF($L4583&lt;=0,"Payé",IF($K4583=0,"Impayé","Partiel")))</f>
        <v/>
      </c>
    </row>
    <row r="4584" spans="1:13" ht="15">
      <c r="A4584" s="17"/>
      <c r="B4584" t="str">
        <f>IF($A4584="","",YEAR($A4584)*100+MONTH($A4584))</f>
        <v/>
      </c>
      <c r="D4584" t="str">
        <f>IF($C4584="","",VLOOKUP($C4584,Baux!$A:$K,2,FALSE))</f>
        <v/>
      </c>
      <c r="E4584" t="str">
        <f>IF($C4584="","",VLOOKUP(VLOOKUP($C4584,Baux!$A:$K,3,FALSE),Locataires!$A:$I,2,FALSE))</f>
        <v/>
      </c>
      <c r="F4584" t="str">
        <f>IF($C4584="","",VLOOKUP($C4584,Baux!$A:$K,8,FALSE))</f>
        <v/>
      </c>
      <c r="G4584" s="12" t="str">
        <f>IF(OR($A4584="",$F4584=""),"",DATE(YEAR($A4584),MONTH($A4584),$F4584))</f>
        <v/>
      </c>
      <c r="H4584" s="13" t="str">
        <f>IF($C4584="","",VLOOKUP($C4584,Baux!$A:$K,6,FALSE))</f>
        <v/>
      </c>
      <c r="I4584" s="13" t="str">
        <f>IF($C4584="","",VLOOKUP($C4584,Baux!$A:$K,7,FALSE))</f>
        <v/>
      </c>
      <c r="J4584" s="13" t="str">
        <f>IF($C4584="","",$H4584+$I4584)</f>
        <v/>
      </c>
      <c r="K4584" s="13" t="str">
        <f>IF($C4584="","",SUMIFS(Banque_Transactions!$E:$E,Banque_Transactions!$G:$G,$C4584&amp;"-"&amp;$B4584))</f>
        <v/>
      </c>
      <c r="L4584" s="13" t="str">
        <f>IF($C4584="","",$J4584-$K4584)</f>
        <v/>
      </c>
      <c r="M4584" t="str">
        <f>IF($C4584="","",IF($L4584&lt;=0,"Payé",IF($K4584=0,"Impayé","Partiel")))</f>
        <v/>
      </c>
    </row>
    <row r="4585" spans="1:13" ht="15">
      <c r="A4585" s="17"/>
      <c r="B4585" t="str">
        <f>IF($A4585="","",YEAR($A4585)*100+MONTH($A4585))</f>
        <v/>
      </c>
      <c r="D4585" t="str">
        <f>IF($C4585="","",VLOOKUP($C4585,Baux!$A:$K,2,FALSE))</f>
        <v/>
      </c>
      <c r="E4585" t="str">
        <f>IF($C4585="","",VLOOKUP(VLOOKUP($C4585,Baux!$A:$K,3,FALSE),Locataires!$A:$I,2,FALSE))</f>
        <v/>
      </c>
      <c r="F4585" t="str">
        <f>IF($C4585="","",VLOOKUP($C4585,Baux!$A:$K,8,FALSE))</f>
        <v/>
      </c>
      <c r="G4585" s="12" t="str">
        <f>IF(OR($A4585="",$F4585=""),"",DATE(YEAR($A4585),MONTH($A4585),$F4585))</f>
        <v/>
      </c>
      <c r="H4585" s="13" t="str">
        <f>IF($C4585="","",VLOOKUP($C4585,Baux!$A:$K,6,FALSE))</f>
        <v/>
      </c>
      <c r="I4585" s="13" t="str">
        <f>IF($C4585="","",VLOOKUP($C4585,Baux!$A:$K,7,FALSE))</f>
        <v/>
      </c>
      <c r="J4585" s="13" t="str">
        <f>IF($C4585="","",$H4585+$I4585)</f>
        <v/>
      </c>
      <c r="K4585" s="13" t="str">
        <f>IF($C4585="","",SUMIFS(Banque_Transactions!$E:$E,Banque_Transactions!$G:$G,$C4585&amp;"-"&amp;$B4585))</f>
        <v/>
      </c>
      <c r="L4585" s="13" t="str">
        <f>IF($C4585="","",$J4585-$K4585)</f>
        <v/>
      </c>
      <c r="M4585" t="str">
        <f>IF($C4585="","",IF($L4585&lt;=0,"Payé",IF($K4585=0,"Impayé","Partiel")))</f>
        <v/>
      </c>
    </row>
    <row r="4586" spans="1:13" ht="15">
      <c r="A4586" s="17"/>
      <c r="B4586" t="str">
        <f>IF($A4586="","",YEAR($A4586)*100+MONTH($A4586))</f>
        <v/>
      </c>
      <c r="D4586" t="str">
        <f>IF($C4586="","",VLOOKUP($C4586,Baux!$A:$K,2,FALSE))</f>
        <v/>
      </c>
      <c r="E4586" t="str">
        <f>IF($C4586="","",VLOOKUP(VLOOKUP($C4586,Baux!$A:$K,3,FALSE),Locataires!$A:$I,2,FALSE))</f>
        <v/>
      </c>
      <c r="F4586" t="str">
        <f>IF($C4586="","",VLOOKUP($C4586,Baux!$A:$K,8,FALSE))</f>
        <v/>
      </c>
      <c r="G4586" s="12" t="str">
        <f>IF(OR($A4586="",$F4586=""),"",DATE(YEAR($A4586),MONTH($A4586),$F4586))</f>
        <v/>
      </c>
      <c r="H4586" s="13" t="str">
        <f>IF($C4586="","",VLOOKUP($C4586,Baux!$A:$K,6,FALSE))</f>
        <v/>
      </c>
      <c r="I4586" s="13" t="str">
        <f>IF($C4586="","",VLOOKUP($C4586,Baux!$A:$K,7,FALSE))</f>
        <v/>
      </c>
      <c r="J4586" s="13" t="str">
        <f>IF($C4586="","",$H4586+$I4586)</f>
        <v/>
      </c>
      <c r="K4586" s="13" t="str">
        <f>IF($C4586="","",SUMIFS(Banque_Transactions!$E:$E,Banque_Transactions!$G:$G,$C4586&amp;"-"&amp;$B4586))</f>
        <v/>
      </c>
      <c r="L4586" s="13" t="str">
        <f>IF($C4586="","",$J4586-$K4586)</f>
        <v/>
      </c>
      <c r="M4586" t="str">
        <f>IF($C4586="","",IF($L4586&lt;=0,"Payé",IF($K4586=0,"Impayé","Partiel")))</f>
        <v/>
      </c>
    </row>
    <row r="4587" spans="1:13" ht="15">
      <c r="A4587" s="17"/>
      <c r="B4587" t="str">
        <f>IF($A4587="","",YEAR($A4587)*100+MONTH($A4587))</f>
        <v/>
      </c>
      <c r="D4587" t="str">
        <f>IF($C4587="","",VLOOKUP($C4587,Baux!$A:$K,2,FALSE))</f>
        <v/>
      </c>
      <c r="E4587" t="str">
        <f>IF($C4587="","",VLOOKUP(VLOOKUP($C4587,Baux!$A:$K,3,FALSE),Locataires!$A:$I,2,FALSE))</f>
        <v/>
      </c>
      <c r="F4587" t="str">
        <f>IF($C4587="","",VLOOKUP($C4587,Baux!$A:$K,8,FALSE))</f>
        <v/>
      </c>
      <c r="G4587" s="12" t="str">
        <f>IF(OR($A4587="",$F4587=""),"",DATE(YEAR($A4587),MONTH($A4587),$F4587))</f>
        <v/>
      </c>
      <c r="H4587" s="13" t="str">
        <f>IF($C4587="","",VLOOKUP($C4587,Baux!$A:$K,6,FALSE))</f>
        <v/>
      </c>
      <c r="I4587" s="13" t="str">
        <f>IF($C4587="","",VLOOKUP($C4587,Baux!$A:$K,7,FALSE))</f>
        <v/>
      </c>
      <c r="J4587" s="13" t="str">
        <f>IF($C4587="","",$H4587+$I4587)</f>
        <v/>
      </c>
      <c r="K4587" s="13" t="str">
        <f>IF($C4587="","",SUMIFS(Banque_Transactions!$E:$E,Banque_Transactions!$G:$G,$C4587&amp;"-"&amp;$B4587))</f>
        <v/>
      </c>
      <c r="L4587" s="13" t="str">
        <f>IF($C4587="","",$J4587-$K4587)</f>
        <v/>
      </c>
      <c r="M4587" t="str">
        <f>IF($C4587="","",IF($L4587&lt;=0,"Payé",IF($K4587=0,"Impayé","Partiel")))</f>
        <v/>
      </c>
    </row>
    <row r="4588" spans="1:13" ht="15">
      <c r="A4588" s="17"/>
      <c r="B4588" t="str">
        <f>IF($A4588="","",YEAR($A4588)*100+MONTH($A4588))</f>
        <v/>
      </c>
      <c r="D4588" t="str">
        <f>IF($C4588="","",VLOOKUP($C4588,Baux!$A:$K,2,FALSE))</f>
        <v/>
      </c>
      <c r="E4588" t="str">
        <f>IF($C4588="","",VLOOKUP(VLOOKUP($C4588,Baux!$A:$K,3,FALSE),Locataires!$A:$I,2,FALSE))</f>
        <v/>
      </c>
      <c r="F4588" t="str">
        <f>IF($C4588="","",VLOOKUP($C4588,Baux!$A:$K,8,FALSE))</f>
        <v/>
      </c>
      <c r="G4588" s="12" t="str">
        <f>IF(OR($A4588="",$F4588=""),"",DATE(YEAR($A4588),MONTH($A4588),$F4588))</f>
        <v/>
      </c>
      <c r="H4588" s="13" t="str">
        <f>IF($C4588="","",VLOOKUP($C4588,Baux!$A:$K,6,FALSE))</f>
        <v/>
      </c>
      <c r="I4588" s="13" t="str">
        <f>IF($C4588="","",VLOOKUP($C4588,Baux!$A:$K,7,FALSE))</f>
        <v/>
      </c>
      <c r="J4588" s="13" t="str">
        <f>IF($C4588="","",$H4588+$I4588)</f>
        <v/>
      </c>
      <c r="K4588" s="13" t="str">
        <f>IF($C4588="","",SUMIFS(Banque_Transactions!$E:$E,Banque_Transactions!$G:$G,$C4588&amp;"-"&amp;$B4588))</f>
        <v/>
      </c>
      <c r="L4588" s="13" t="str">
        <f>IF($C4588="","",$J4588-$K4588)</f>
        <v/>
      </c>
      <c r="M4588" t="str">
        <f>IF($C4588="","",IF($L4588&lt;=0,"Payé",IF($K4588=0,"Impayé","Partiel")))</f>
        <v/>
      </c>
    </row>
    <row r="4589" spans="1:13" ht="15">
      <c r="A4589" s="17"/>
      <c r="B4589" t="str">
        <f>IF($A4589="","",YEAR($A4589)*100+MONTH($A4589))</f>
        <v/>
      </c>
      <c r="D4589" t="str">
        <f>IF($C4589="","",VLOOKUP($C4589,Baux!$A:$K,2,FALSE))</f>
        <v/>
      </c>
      <c r="E4589" t="str">
        <f>IF($C4589="","",VLOOKUP(VLOOKUP($C4589,Baux!$A:$K,3,FALSE),Locataires!$A:$I,2,FALSE))</f>
        <v/>
      </c>
      <c r="F4589" t="str">
        <f>IF($C4589="","",VLOOKUP($C4589,Baux!$A:$K,8,FALSE))</f>
        <v/>
      </c>
      <c r="G4589" s="12" t="str">
        <f>IF(OR($A4589="",$F4589=""),"",DATE(YEAR($A4589),MONTH($A4589),$F4589))</f>
        <v/>
      </c>
      <c r="H4589" s="13" t="str">
        <f>IF($C4589="","",VLOOKUP($C4589,Baux!$A:$K,6,FALSE))</f>
        <v/>
      </c>
      <c r="I4589" s="13" t="str">
        <f>IF($C4589="","",VLOOKUP($C4589,Baux!$A:$K,7,FALSE))</f>
        <v/>
      </c>
      <c r="J4589" s="13" t="str">
        <f>IF($C4589="","",$H4589+$I4589)</f>
        <v/>
      </c>
      <c r="K4589" s="13" t="str">
        <f>IF($C4589="","",SUMIFS(Banque_Transactions!$E:$E,Banque_Transactions!$G:$G,$C4589&amp;"-"&amp;$B4589))</f>
        <v/>
      </c>
      <c r="L4589" s="13" t="str">
        <f>IF($C4589="","",$J4589-$K4589)</f>
        <v/>
      </c>
      <c r="M4589" t="str">
        <f>IF($C4589="","",IF($L4589&lt;=0,"Payé",IF($K4589=0,"Impayé","Partiel")))</f>
        <v/>
      </c>
    </row>
    <row r="4590" spans="1:13" ht="15">
      <c r="A4590" s="17"/>
      <c r="B4590" t="str">
        <f>IF($A4590="","",YEAR($A4590)*100+MONTH($A4590))</f>
        <v/>
      </c>
      <c r="D4590" t="str">
        <f>IF($C4590="","",VLOOKUP($C4590,Baux!$A:$K,2,FALSE))</f>
        <v/>
      </c>
      <c r="E4590" t="str">
        <f>IF($C4590="","",VLOOKUP(VLOOKUP($C4590,Baux!$A:$K,3,FALSE),Locataires!$A:$I,2,FALSE))</f>
        <v/>
      </c>
      <c r="F4590" t="str">
        <f>IF($C4590="","",VLOOKUP($C4590,Baux!$A:$K,8,FALSE))</f>
        <v/>
      </c>
      <c r="G4590" s="12" t="str">
        <f>IF(OR($A4590="",$F4590=""),"",DATE(YEAR($A4590),MONTH($A4590),$F4590))</f>
        <v/>
      </c>
      <c r="H4590" s="13" t="str">
        <f>IF($C4590="","",VLOOKUP($C4590,Baux!$A:$K,6,FALSE))</f>
        <v/>
      </c>
      <c r="I4590" s="13" t="str">
        <f>IF($C4590="","",VLOOKUP($C4590,Baux!$A:$K,7,FALSE))</f>
        <v/>
      </c>
      <c r="J4590" s="13" t="str">
        <f>IF($C4590="","",$H4590+$I4590)</f>
        <v/>
      </c>
      <c r="K4590" s="13" t="str">
        <f>IF($C4590="","",SUMIFS(Banque_Transactions!$E:$E,Banque_Transactions!$G:$G,$C4590&amp;"-"&amp;$B4590))</f>
        <v/>
      </c>
      <c r="L4590" s="13" t="str">
        <f>IF($C4590="","",$J4590-$K4590)</f>
        <v/>
      </c>
      <c r="M4590" t="str">
        <f>IF($C4590="","",IF($L4590&lt;=0,"Payé",IF($K4590=0,"Impayé","Partiel")))</f>
        <v/>
      </c>
    </row>
    <row r="4591" spans="1:13" ht="15">
      <c r="A4591" s="17"/>
      <c r="B4591" t="str">
        <f>IF($A4591="","",YEAR($A4591)*100+MONTH($A4591))</f>
        <v/>
      </c>
      <c r="D4591" t="str">
        <f>IF($C4591="","",VLOOKUP($C4591,Baux!$A:$K,2,FALSE))</f>
        <v/>
      </c>
      <c r="E4591" t="str">
        <f>IF($C4591="","",VLOOKUP(VLOOKUP($C4591,Baux!$A:$K,3,FALSE),Locataires!$A:$I,2,FALSE))</f>
        <v/>
      </c>
      <c r="F4591" t="str">
        <f>IF($C4591="","",VLOOKUP($C4591,Baux!$A:$K,8,FALSE))</f>
        <v/>
      </c>
      <c r="G4591" s="12" t="str">
        <f>IF(OR($A4591="",$F4591=""),"",DATE(YEAR($A4591),MONTH($A4591),$F4591))</f>
        <v/>
      </c>
      <c r="H4591" s="13" t="str">
        <f>IF($C4591="","",VLOOKUP($C4591,Baux!$A:$K,6,FALSE))</f>
        <v/>
      </c>
      <c r="I4591" s="13" t="str">
        <f>IF($C4591="","",VLOOKUP($C4591,Baux!$A:$K,7,FALSE))</f>
        <v/>
      </c>
      <c r="J4591" s="13" t="str">
        <f>IF($C4591="","",$H4591+$I4591)</f>
        <v/>
      </c>
      <c r="K4591" s="13" t="str">
        <f>IF($C4591="","",SUMIFS(Banque_Transactions!$E:$E,Banque_Transactions!$G:$G,$C4591&amp;"-"&amp;$B4591))</f>
        <v/>
      </c>
      <c r="L4591" s="13" t="str">
        <f>IF($C4591="","",$J4591-$K4591)</f>
        <v/>
      </c>
      <c r="M4591" t="str">
        <f>IF($C4591="","",IF($L4591&lt;=0,"Payé",IF($K4591=0,"Impayé","Partiel")))</f>
        <v/>
      </c>
    </row>
    <row r="4592" spans="1:13" ht="15">
      <c r="A4592" s="17"/>
      <c r="B4592" t="str">
        <f>IF($A4592="","",YEAR($A4592)*100+MONTH($A4592))</f>
        <v/>
      </c>
      <c r="D4592" t="str">
        <f>IF($C4592="","",VLOOKUP($C4592,Baux!$A:$K,2,FALSE))</f>
        <v/>
      </c>
      <c r="E4592" t="str">
        <f>IF($C4592="","",VLOOKUP(VLOOKUP($C4592,Baux!$A:$K,3,FALSE),Locataires!$A:$I,2,FALSE))</f>
        <v/>
      </c>
      <c r="F4592" t="str">
        <f>IF($C4592="","",VLOOKUP($C4592,Baux!$A:$K,8,FALSE))</f>
        <v/>
      </c>
      <c r="G4592" s="12" t="str">
        <f>IF(OR($A4592="",$F4592=""),"",DATE(YEAR($A4592),MONTH($A4592),$F4592))</f>
        <v/>
      </c>
      <c r="H4592" s="13" t="str">
        <f>IF($C4592="","",VLOOKUP($C4592,Baux!$A:$K,6,FALSE))</f>
        <v/>
      </c>
      <c r="I4592" s="13" t="str">
        <f>IF($C4592="","",VLOOKUP($C4592,Baux!$A:$K,7,FALSE))</f>
        <v/>
      </c>
      <c r="J4592" s="13" t="str">
        <f>IF($C4592="","",$H4592+$I4592)</f>
        <v/>
      </c>
      <c r="K4592" s="13" t="str">
        <f>IF($C4592="","",SUMIFS(Banque_Transactions!$E:$E,Banque_Transactions!$G:$G,$C4592&amp;"-"&amp;$B4592))</f>
        <v/>
      </c>
      <c r="L4592" s="13" t="str">
        <f>IF($C4592="","",$J4592-$K4592)</f>
        <v/>
      </c>
      <c r="M4592" t="str">
        <f>IF($C4592="","",IF($L4592&lt;=0,"Payé",IF($K4592=0,"Impayé","Partiel")))</f>
        <v/>
      </c>
    </row>
    <row r="4593" spans="1:13" ht="15">
      <c r="A4593" s="17"/>
      <c r="B4593" t="str">
        <f>IF($A4593="","",YEAR($A4593)*100+MONTH($A4593))</f>
        <v/>
      </c>
      <c r="D4593" t="str">
        <f>IF($C4593="","",VLOOKUP($C4593,Baux!$A:$K,2,FALSE))</f>
        <v/>
      </c>
      <c r="E4593" t="str">
        <f>IF($C4593="","",VLOOKUP(VLOOKUP($C4593,Baux!$A:$K,3,FALSE),Locataires!$A:$I,2,FALSE))</f>
        <v/>
      </c>
      <c r="F4593" t="str">
        <f>IF($C4593="","",VLOOKUP($C4593,Baux!$A:$K,8,FALSE))</f>
        <v/>
      </c>
      <c r="G4593" s="12" t="str">
        <f>IF(OR($A4593="",$F4593=""),"",DATE(YEAR($A4593),MONTH($A4593),$F4593))</f>
        <v/>
      </c>
      <c r="H4593" s="13" t="str">
        <f>IF($C4593="","",VLOOKUP($C4593,Baux!$A:$K,6,FALSE))</f>
        <v/>
      </c>
      <c r="I4593" s="13" t="str">
        <f>IF($C4593="","",VLOOKUP($C4593,Baux!$A:$K,7,FALSE))</f>
        <v/>
      </c>
      <c r="J4593" s="13" t="str">
        <f>IF($C4593="","",$H4593+$I4593)</f>
        <v/>
      </c>
      <c r="K4593" s="13" t="str">
        <f>IF($C4593="","",SUMIFS(Banque_Transactions!$E:$E,Banque_Transactions!$G:$G,$C4593&amp;"-"&amp;$B4593))</f>
        <v/>
      </c>
      <c r="L4593" s="13" t="str">
        <f>IF($C4593="","",$J4593-$K4593)</f>
        <v/>
      </c>
      <c r="M4593" t="str">
        <f>IF($C4593="","",IF($L4593&lt;=0,"Payé",IF($K4593=0,"Impayé","Partiel")))</f>
        <v/>
      </c>
    </row>
    <row r="4594" spans="1:13" ht="15">
      <c r="A4594" s="17"/>
      <c r="B4594" t="str">
        <f>IF($A4594="","",YEAR($A4594)*100+MONTH($A4594))</f>
        <v/>
      </c>
      <c r="D4594" t="str">
        <f>IF($C4594="","",VLOOKUP($C4594,Baux!$A:$K,2,FALSE))</f>
        <v/>
      </c>
      <c r="E4594" t="str">
        <f>IF($C4594="","",VLOOKUP(VLOOKUP($C4594,Baux!$A:$K,3,FALSE),Locataires!$A:$I,2,FALSE))</f>
        <v/>
      </c>
      <c r="F4594" t="str">
        <f>IF($C4594="","",VLOOKUP($C4594,Baux!$A:$K,8,FALSE))</f>
        <v/>
      </c>
      <c r="G4594" s="12" t="str">
        <f>IF(OR($A4594="",$F4594=""),"",DATE(YEAR($A4594),MONTH($A4594),$F4594))</f>
        <v/>
      </c>
      <c r="H4594" s="13" t="str">
        <f>IF($C4594="","",VLOOKUP($C4594,Baux!$A:$K,6,FALSE))</f>
        <v/>
      </c>
      <c r="I4594" s="13" t="str">
        <f>IF($C4594="","",VLOOKUP($C4594,Baux!$A:$K,7,FALSE))</f>
        <v/>
      </c>
      <c r="J4594" s="13" t="str">
        <f>IF($C4594="","",$H4594+$I4594)</f>
        <v/>
      </c>
      <c r="K4594" s="13" t="str">
        <f>IF($C4594="","",SUMIFS(Banque_Transactions!$E:$E,Banque_Transactions!$G:$G,$C4594&amp;"-"&amp;$B4594))</f>
        <v/>
      </c>
      <c r="L4594" s="13" t="str">
        <f>IF($C4594="","",$J4594-$K4594)</f>
        <v/>
      </c>
      <c r="M4594" t="str">
        <f>IF($C4594="","",IF($L4594&lt;=0,"Payé",IF($K4594=0,"Impayé","Partiel")))</f>
        <v/>
      </c>
    </row>
    <row r="4595" spans="1:13" ht="15">
      <c r="A4595" s="17"/>
      <c r="B4595" t="str">
        <f>IF($A4595="","",YEAR($A4595)*100+MONTH($A4595))</f>
        <v/>
      </c>
      <c r="D4595" t="str">
        <f>IF($C4595="","",VLOOKUP($C4595,Baux!$A:$K,2,FALSE))</f>
        <v/>
      </c>
      <c r="E4595" t="str">
        <f>IF($C4595="","",VLOOKUP(VLOOKUP($C4595,Baux!$A:$K,3,FALSE),Locataires!$A:$I,2,FALSE))</f>
        <v/>
      </c>
      <c r="F4595" t="str">
        <f>IF($C4595="","",VLOOKUP($C4595,Baux!$A:$K,8,FALSE))</f>
        <v/>
      </c>
      <c r="G4595" s="12" t="str">
        <f>IF(OR($A4595="",$F4595=""),"",DATE(YEAR($A4595),MONTH($A4595),$F4595))</f>
        <v/>
      </c>
      <c r="H4595" s="13" t="str">
        <f>IF($C4595="","",VLOOKUP($C4595,Baux!$A:$K,6,FALSE))</f>
        <v/>
      </c>
      <c r="I4595" s="13" t="str">
        <f>IF($C4595="","",VLOOKUP($C4595,Baux!$A:$K,7,FALSE))</f>
        <v/>
      </c>
      <c r="J4595" s="13" t="str">
        <f>IF($C4595="","",$H4595+$I4595)</f>
        <v/>
      </c>
      <c r="K4595" s="13" t="str">
        <f>IF($C4595="","",SUMIFS(Banque_Transactions!$E:$E,Banque_Transactions!$G:$G,$C4595&amp;"-"&amp;$B4595))</f>
        <v/>
      </c>
      <c r="L4595" s="13" t="str">
        <f>IF($C4595="","",$J4595-$K4595)</f>
        <v/>
      </c>
      <c r="M4595" t="str">
        <f>IF($C4595="","",IF($L4595&lt;=0,"Payé",IF($K4595=0,"Impayé","Partiel")))</f>
        <v/>
      </c>
    </row>
    <row r="4596" spans="1:13" ht="15">
      <c r="A4596" s="17"/>
      <c r="B4596" t="str">
        <f>IF($A4596="","",YEAR($A4596)*100+MONTH($A4596))</f>
        <v/>
      </c>
      <c r="D4596" t="str">
        <f>IF($C4596="","",VLOOKUP($C4596,Baux!$A:$K,2,FALSE))</f>
        <v/>
      </c>
      <c r="E4596" t="str">
        <f>IF($C4596="","",VLOOKUP(VLOOKUP($C4596,Baux!$A:$K,3,FALSE),Locataires!$A:$I,2,FALSE))</f>
        <v/>
      </c>
      <c r="F4596" t="str">
        <f>IF($C4596="","",VLOOKUP($C4596,Baux!$A:$K,8,FALSE))</f>
        <v/>
      </c>
      <c r="G4596" s="12" t="str">
        <f>IF(OR($A4596="",$F4596=""),"",DATE(YEAR($A4596),MONTH($A4596),$F4596))</f>
        <v/>
      </c>
      <c r="H4596" s="13" t="str">
        <f>IF($C4596="","",VLOOKUP($C4596,Baux!$A:$K,6,FALSE))</f>
        <v/>
      </c>
      <c r="I4596" s="13" t="str">
        <f>IF($C4596="","",VLOOKUP($C4596,Baux!$A:$K,7,FALSE))</f>
        <v/>
      </c>
      <c r="J4596" s="13" t="str">
        <f>IF($C4596="","",$H4596+$I4596)</f>
        <v/>
      </c>
      <c r="K4596" s="13" t="str">
        <f>IF($C4596="","",SUMIFS(Banque_Transactions!$E:$E,Banque_Transactions!$G:$G,$C4596&amp;"-"&amp;$B4596))</f>
        <v/>
      </c>
      <c r="L4596" s="13" t="str">
        <f>IF($C4596="","",$J4596-$K4596)</f>
        <v/>
      </c>
      <c r="M4596" t="str">
        <f>IF($C4596="","",IF($L4596&lt;=0,"Payé",IF($K4596=0,"Impayé","Partiel")))</f>
        <v/>
      </c>
    </row>
    <row r="4597" spans="1:13" ht="15">
      <c r="A4597" s="17"/>
      <c r="B4597" t="str">
        <f>IF($A4597="","",YEAR($A4597)*100+MONTH($A4597))</f>
        <v/>
      </c>
      <c r="D4597" t="str">
        <f>IF($C4597="","",VLOOKUP($C4597,Baux!$A:$K,2,FALSE))</f>
        <v/>
      </c>
      <c r="E4597" t="str">
        <f>IF($C4597="","",VLOOKUP(VLOOKUP($C4597,Baux!$A:$K,3,FALSE),Locataires!$A:$I,2,FALSE))</f>
        <v/>
      </c>
      <c r="F4597" t="str">
        <f>IF($C4597="","",VLOOKUP($C4597,Baux!$A:$K,8,FALSE))</f>
        <v/>
      </c>
      <c r="G4597" s="12" t="str">
        <f>IF(OR($A4597="",$F4597=""),"",DATE(YEAR($A4597),MONTH($A4597),$F4597))</f>
        <v/>
      </c>
      <c r="H4597" s="13" t="str">
        <f>IF($C4597="","",VLOOKUP($C4597,Baux!$A:$K,6,FALSE))</f>
        <v/>
      </c>
      <c r="I4597" s="13" t="str">
        <f>IF($C4597="","",VLOOKUP($C4597,Baux!$A:$K,7,FALSE))</f>
        <v/>
      </c>
      <c r="J4597" s="13" t="str">
        <f>IF($C4597="","",$H4597+$I4597)</f>
        <v/>
      </c>
      <c r="K4597" s="13" t="str">
        <f>IF($C4597="","",SUMIFS(Banque_Transactions!$E:$E,Banque_Transactions!$G:$G,$C4597&amp;"-"&amp;$B4597))</f>
        <v/>
      </c>
      <c r="L4597" s="13" t="str">
        <f>IF($C4597="","",$J4597-$K4597)</f>
        <v/>
      </c>
      <c r="M4597" t="str">
        <f>IF($C4597="","",IF($L4597&lt;=0,"Payé",IF($K4597=0,"Impayé","Partiel")))</f>
        <v/>
      </c>
    </row>
    <row r="4598" spans="1:13" ht="15">
      <c r="A4598" s="17"/>
      <c r="B4598" t="str">
        <f>IF($A4598="","",YEAR($A4598)*100+MONTH($A4598))</f>
        <v/>
      </c>
      <c r="D4598" t="str">
        <f>IF($C4598="","",VLOOKUP($C4598,Baux!$A:$K,2,FALSE))</f>
        <v/>
      </c>
      <c r="E4598" t="str">
        <f>IF($C4598="","",VLOOKUP(VLOOKUP($C4598,Baux!$A:$K,3,FALSE),Locataires!$A:$I,2,FALSE))</f>
        <v/>
      </c>
      <c r="F4598" t="str">
        <f>IF($C4598="","",VLOOKUP($C4598,Baux!$A:$K,8,FALSE))</f>
        <v/>
      </c>
      <c r="G4598" s="12" t="str">
        <f>IF(OR($A4598="",$F4598=""),"",DATE(YEAR($A4598),MONTH($A4598),$F4598))</f>
        <v/>
      </c>
      <c r="H4598" s="13" t="str">
        <f>IF($C4598="","",VLOOKUP($C4598,Baux!$A:$K,6,FALSE))</f>
        <v/>
      </c>
      <c r="I4598" s="13" t="str">
        <f>IF($C4598="","",VLOOKUP($C4598,Baux!$A:$K,7,FALSE))</f>
        <v/>
      </c>
      <c r="J4598" s="13" t="str">
        <f>IF($C4598="","",$H4598+$I4598)</f>
        <v/>
      </c>
      <c r="K4598" s="13" t="str">
        <f>IF($C4598="","",SUMIFS(Banque_Transactions!$E:$E,Banque_Transactions!$G:$G,$C4598&amp;"-"&amp;$B4598))</f>
        <v/>
      </c>
      <c r="L4598" s="13" t="str">
        <f>IF($C4598="","",$J4598-$K4598)</f>
        <v/>
      </c>
      <c r="M4598" t="str">
        <f>IF($C4598="","",IF($L4598&lt;=0,"Payé",IF($K4598=0,"Impayé","Partiel")))</f>
        <v/>
      </c>
    </row>
    <row r="4599" spans="1:13" ht="15">
      <c r="A4599" s="17"/>
      <c r="B4599" t="str">
        <f>IF($A4599="","",YEAR($A4599)*100+MONTH($A4599))</f>
        <v/>
      </c>
      <c r="D4599" t="str">
        <f>IF($C4599="","",VLOOKUP($C4599,Baux!$A:$K,2,FALSE))</f>
        <v/>
      </c>
      <c r="E4599" t="str">
        <f>IF($C4599="","",VLOOKUP(VLOOKUP($C4599,Baux!$A:$K,3,FALSE),Locataires!$A:$I,2,FALSE))</f>
        <v/>
      </c>
      <c r="F4599" t="str">
        <f>IF($C4599="","",VLOOKUP($C4599,Baux!$A:$K,8,FALSE))</f>
        <v/>
      </c>
      <c r="G4599" s="12" t="str">
        <f>IF(OR($A4599="",$F4599=""),"",DATE(YEAR($A4599),MONTH($A4599),$F4599))</f>
        <v/>
      </c>
      <c r="H4599" s="13" t="str">
        <f>IF($C4599="","",VLOOKUP($C4599,Baux!$A:$K,6,FALSE))</f>
        <v/>
      </c>
      <c r="I4599" s="13" t="str">
        <f>IF($C4599="","",VLOOKUP($C4599,Baux!$A:$K,7,FALSE))</f>
        <v/>
      </c>
      <c r="J4599" s="13" t="str">
        <f>IF($C4599="","",$H4599+$I4599)</f>
        <v/>
      </c>
      <c r="K4599" s="13" t="str">
        <f>IF($C4599="","",SUMIFS(Banque_Transactions!$E:$E,Banque_Transactions!$G:$G,$C4599&amp;"-"&amp;$B4599))</f>
        <v/>
      </c>
      <c r="L4599" s="13" t="str">
        <f>IF($C4599="","",$J4599-$K4599)</f>
        <v/>
      </c>
      <c r="M4599" t="str">
        <f>IF($C4599="","",IF($L4599&lt;=0,"Payé",IF($K4599=0,"Impayé","Partiel")))</f>
        <v/>
      </c>
    </row>
    <row r="4600" spans="1:13" ht="15">
      <c r="A4600" s="17"/>
      <c r="B4600" t="str">
        <f>IF($A4600="","",YEAR($A4600)*100+MONTH($A4600))</f>
        <v/>
      </c>
      <c r="D4600" t="str">
        <f>IF($C4600="","",VLOOKUP($C4600,Baux!$A:$K,2,FALSE))</f>
        <v/>
      </c>
      <c r="E4600" t="str">
        <f>IF($C4600="","",VLOOKUP(VLOOKUP($C4600,Baux!$A:$K,3,FALSE),Locataires!$A:$I,2,FALSE))</f>
        <v/>
      </c>
      <c r="F4600" t="str">
        <f>IF($C4600="","",VLOOKUP($C4600,Baux!$A:$K,8,FALSE))</f>
        <v/>
      </c>
      <c r="G4600" s="12" t="str">
        <f>IF(OR($A4600="",$F4600=""),"",DATE(YEAR($A4600),MONTH($A4600),$F4600))</f>
        <v/>
      </c>
      <c r="H4600" s="13" t="str">
        <f>IF($C4600="","",VLOOKUP($C4600,Baux!$A:$K,6,FALSE))</f>
        <v/>
      </c>
      <c r="I4600" s="13" t="str">
        <f>IF($C4600="","",VLOOKUP($C4600,Baux!$A:$K,7,FALSE))</f>
        <v/>
      </c>
      <c r="J4600" s="13" t="str">
        <f>IF($C4600="","",$H4600+$I4600)</f>
        <v/>
      </c>
      <c r="K4600" s="13" t="str">
        <f>IF($C4600="","",SUMIFS(Banque_Transactions!$E:$E,Banque_Transactions!$G:$G,$C4600&amp;"-"&amp;$B4600))</f>
        <v/>
      </c>
      <c r="L4600" s="13" t="str">
        <f>IF($C4600="","",$J4600-$K4600)</f>
        <v/>
      </c>
      <c r="M4600" t="str">
        <f>IF($C4600="","",IF($L4600&lt;=0,"Payé",IF($K4600=0,"Impayé","Partiel")))</f>
        <v/>
      </c>
    </row>
    <row r="4601" spans="1:13" ht="15">
      <c r="A4601" s="17"/>
      <c r="B4601" t="str">
        <f>IF($A4601="","",YEAR($A4601)*100+MONTH($A4601))</f>
        <v/>
      </c>
      <c r="D4601" t="str">
        <f>IF($C4601="","",VLOOKUP($C4601,Baux!$A:$K,2,FALSE))</f>
        <v/>
      </c>
      <c r="E4601" t="str">
        <f>IF($C4601="","",VLOOKUP(VLOOKUP($C4601,Baux!$A:$K,3,FALSE),Locataires!$A:$I,2,FALSE))</f>
        <v/>
      </c>
      <c r="F4601" t="str">
        <f>IF($C4601="","",VLOOKUP($C4601,Baux!$A:$K,8,FALSE))</f>
        <v/>
      </c>
      <c r="G4601" s="12" t="str">
        <f>IF(OR($A4601="",$F4601=""),"",DATE(YEAR($A4601),MONTH($A4601),$F4601))</f>
        <v/>
      </c>
      <c r="H4601" s="13" t="str">
        <f>IF($C4601="","",VLOOKUP($C4601,Baux!$A:$K,6,FALSE))</f>
        <v/>
      </c>
      <c r="I4601" s="13" t="str">
        <f>IF($C4601="","",VLOOKUP($C4601,Baux!$A:$K,7,FALSE))</f>
        <v/>
      </c>
      <c r="J4601" s="13" t="str">
        <f>IF($C4601="","",$H4601+$I4601)</f>
        <v/>
      </c>
      <c r="K4601" s="13" t="str">
        <f>IF($C4601="","",SUMIFS(Banque_Transactions!$E:$E,Banque_Transactions!$G:$G,$C4601&amp;"-"&amp;$B4601))</f>
        <v/>
      </c>
      <c r="L4601" s="13" t="str">
        <f>IF($C4601="","",$J4601-$K4601)</f>
        <v/>
      </c>
      <c r="M4601" t="str">
        <f>IF($C4601="","",IF($L4601&lt;=0,"Payé",IF($K4601=0,"Impayé","Partiel")))</f>
        <v/>
      </c>
    </row>
    <row r="4602" spans="1:13" ht="15">
      <c r="A4602" s="17"/>
      <c r="B4602" t="str">
        <f>IF($A4602="","",YEAR($A4602)*100+MONTH($A4602))</f>
        <v/>
      </c>
      <c r="D4602" t="str">
        <f>IF($C4602="","",VLOOKUP($C4602,Baux!$A:$K,2,FALSE))</f>
        <v/>
      </c>
      <c r="E4602" t="str">
        <f>IF($C4602="","",VLOOKUP(VLOOKUP($C4602,Baux!$A:$K,3,FALSE),Locataires!$A:$I,2,FALSE))</f>
        <v/>
      </c>
      <c r="F4602" t="str">
        <f>IF($C4602="","",VLOOKUP($C4602,Baux!$A:$K,8,FALSE))</f>
        <v/>
      </c>
      <c r="G4602" s="12" t="str">
        <f>IF(OR($A4602="",$F4602=""),"",DATE(YEAR($A4602),MONTH($A4602),$F4602))</f>
        <v/>
      </c>
      <c r="H4602" s="13" t="str">
        <f>IF($C4602="","",VLOOKUP($C4602,Baux!$A:$K,6,FALSE))</f>
        <v/>
      </c>
      <c r="I4602" s="13" t="str">
        <f>IF($C4602="","",VLOOKUP($C4602,Baux!$A:$K,7,FALSE))</f>
        <v/>
      </c>
      <c r="J4602" s="13" t="str">
        <f>IF($C4602="","",$H4602+$I4602)</f>
        <v/>
      </c>
      <c r="K4602" s="13" t="str">
        <f>IF($C4602="","",SUMIFS(Banque_Transactions!$E:$E,Banque_Transactions!$G:$G,$C4602&amp;"-"&amp;$B4602))</f>
        <v/>
      </c>
      <c r="L4602" s="13" t="str">
        <f>IF($C4602="","",$J4602-$K4602)</f>
        <v/>
      </c>
      <c r="M4602" t="str">
        <f>IF($C4602="","",IF($L4602&lt;=0,"Payé",IF($K4602=0,"Impayé","Partiel")))</f>
        <v/>
      </c>
    </row>
    <row r="4603" spans="1:13" ht="15">
      <c r="A4603" s="17"/>
      <c r="B4603" t="str">
        <f>IF($A4603="","",YEAR($A4603)*100+MONTH($A4603))</f>
        <v/>
      </c>
      <c r="D4603" t="str">
        <f>IF($C4603="","",VLOOKUP($C4603,Baux!$A:$K,2,FALSE))</f>
        <v/>
      </c>
      <c r="E4603" t="str">
        <f>IF($C4603="","",VLOOKUP(VLOOKUP($C4603,Baux!$A:$K,3,FALSE),Locataires!$A:$I,2,FALSE))</f>
        <v/>
      </c>
      <c r="F4603" t="str">
        <f>IF($C4603="","",VLOOKUP($C4603,Baux!$A:$K,8,FALSE))</f>
        <v/>
      </c>
      <c r="G4603" s="12" t="str">
        <f>IF(OR($A4603="",$F4603=""),"",DATE(YEAR($A4603),MONTH($A4603),$F4603))</f>
        <v/>
      </c>
      <c r="H4603" s="13" t="str">
        <f>IF($C4603="","",VLOOKUP($C4603,Baux!$A:$K,6,FALSE))</f>
        <v/>
      </c>
      <c r="I4603" s="13" t="str">
        <f>IF($C4603="","",VLOOKUP($C4603,Baux!$A:$K,7,FALSE))</f>
        <v/>
      </c>
      <c r="J4603" s="13" t="str">
        <f>IF($C4603="","",$H4603+$I4603)</f>
        <v/>
      </c>
      <c r="K4603" s="13" t="str">
        <f>IF($C4603="","",SUMIFS(Banque_Transactions!$E:$E,Banque_Transactions!$G:$G,$C4603&amp;"-"&amp;$B4603))</f>
        <v/>
      </c>
      <c r="L4603" s="13" t="str">
        <f>IF($C4603="","",$J4603-$K4603)</f>
        <v/>
      </c>
      <c r="M4603" t="str">
        <f>IF($C4603="","",IF($L4603&lt;=0,"Payé",IF($K4603=0,"Impayé","Partiel")))</f>
        <v/>
      </c>
    </row>
    <row r="4604" spans="1:13" ht="15">
      <c r="A4604" s="17"/>
      <c r="B4604" t="str">
        <f>IF($A4604="","",YEAR($A4604)*100+MONTH($A4604))</f>
        <v/>
      </c>
      <c r="D4604" t="str">
        <f>IF($C4604="","",VLOOKUP($C4604,Baux!$A:$K,2,FALSE))</f>
        <v/>
      </c>
      <c r="E4604" t="str">
        <f>IF($C4604="","",VLOOKUP(VLOOKUP($C4604,Baux!$A:$K,3,FALSE),Locataires!$A:$I,2,FALSE))</f>
        <v/>
      </c>
      <c r="F4604" t="str">
        <f>IF($C4604="","",VLOOKUP($C4604,Baux!$A:$K,8,FALSE))</f>
        <v/>
      </c>
      <c r="G4604" s="12" t="str">
        <f>IF(OR($A4604="",$F4604=""),"",DATE(YEAR($A4604),MONTH($A4604),$F4604))</f>
        <v/>
      </c>
      <c r="H4604" s="13" t="str">
        <f>IF($C4604="","",VLOOKUP($C4604,Baux!$A:$K,6,FALSE))</f>
        <v/>
      </c>
      <c r="I4604" s="13" t="str">
        <f>IF($C4604="","",VLOOKUP($C4604,Baux!$A:$K,7,FALSE))</f>
        <v/>
      </c>
      <c r="J4604" s="13" t="str">
        <f>IF($C4604="","",$H4604+$I4604)</f>
        <v/>
      </c>
      <c r="K4604" s="13" t="str">
        <f>IF($C4604="","",SUMIFS(Banque_Transactions!$E:$E,Banque_Transactions!$G:$G,$C4604&amp;"-"&amp;$B4604))</f>
        <v/>
      </c>
      <c r="L4604" s="13" t="str">
        <f>IF($C4604="","",$J4604-$K4604)</f>
        <v/>
      </c>
      <c r="M4604" t="str">
        <f>IF($C4604="","",IF($L4604&lt;=0,"Payé",IF($K4604=0,"Impayé","Partiel")))</f>
        <v/>
      </c>
    </row>
    <row r="4605" spans="1:13" ht="15">
      <c r="A4605" s="17"/>
      <c r="B4605" t="str">
        <f>IF($A4605="","",YEAR($A4605)*100+MONTH($A4605))</f>
        <v/>
      </c>
      <c r="D4605" t="str">
        <f>IF($C4605="","",VLOOKUP($C4605,Baux!$A:$K,2,FALSE))</f>
        <v/>
      </c>
      <c r="E4605" t="str">
        <f>IF($C4605="","",VLOOKUP(VLOOKUP($C4605,Baux!$A:$K,3,FALSE),Locataires!$A:$I,2,FALSE))</f>
        <v/>
      </c>
      <c r="F4605" t="str">
        <f>IF($C4605="","",VLOOKUP($C4605,Baux!$A:$K,8,FALSE))</f>
        <v/>
      </c>
      <c r="G4605" s="12" t="str">
        <f>IF(OR($A4605="",$F4605=""),"",DATE(YEAR($A4605),MONTH($A4605),$F4605))</f>
        <v/>
      </c>
      <c r="H4605" s="13" t="str">
        <f>IF($C4605="","",VLOOKUP($C4605,Baux!$A:$K,6,FALSE))</f>
        <v/>
      </c>
      <c r="I4605" s="13" t="str">
        <f>IF($C4605="","",VLOOKUP($C4605,Baux!$A:$K,7,FALSE))</f>
        <v/>
      </c>
      <c r="J4605" s="13" t="str">
        <f>IF($C4605="","",$H4605+$I4605)</f>
        <v/>
      </c>
      <c r="K4605" s="13" t="str">
        <f>IF($C4605="","",SUMIFS(Banque_Transactions!$E:$E,Banque_Transactions!$G:$G,$C4605&amp;"-"&amp;$B4605))</f>
        <v/>
      </c>
      <c r="L4605" s="13" t="str">
        <f>IF($C4605="","",$J4605-$K4605)</f>
        <v/>
      </c>
      <c r="M4605" t="str">
        <f>IF($C4605="","",IF($L4605&lt;=0,"Payé",IF($K4605=0,"Impayé","Partiel")))</f>
        <v/>
      </c>
    </row>
    <row r="4606" spans="1:13" ht="15">
      <c r="A4606" s="17"/>
      <c r="B4606" t="str">
        <f>IF($A4606="","",YEAR($A4606)*100+MONTH($A4606))</f>
        <v/>
      </c>
      <c r="D4606" t="str">
        <f>IF($C4606="","",VLOOKUP($C4606,Baux!$A:$K,2,FALSE))</f>
        <v/>
      </c>
      <c r="E4606" t="str">
        <f>IF($C4606="","",VLOOKUP(VLOOKUP($C4606,Baux!$A:$K,3,FALSE),Locataires!$A:$I,2,FALSE))</f>
        <v/>
      </c>
      <c r="F4606" t="str">
        <f>IF($C4606="","",VLOOKUP($C4606,Baux!$A:$K,8,FALSE))</f>
        <v/>
      </c>
      <c r="G4606" s="12" t="str">
        <f>IF(OR($A4606="",$F4606=""),"",DATE(YEAR($A4606),MONTH($A4606),$F4606))</f>
        <v/>
      </c>
      <c r="H4606" s="13" t="str">
        <f>IF($C4606="","",VLOOKUP($C4606,Baux!$A:$K,6,FALSE))</f>
        <v/>
      </c>
      <c r="I4606" s="13" t="str">
        <f>IF($C4606="","",VLOOKUP($C4606,Baux!$A:$K,7,FALSE))</f>
        <v/>
      </c>
      <c r="J4606" s="13" t="str">
        <f>IF($C4606="","",$H4606+$I4606)</f>
        <v/>
      </c>
      <c r="K4606" s="13" t="str">
        <f>IF($C4606="","",SUMIFS(Banque_Transactions!$E:$E,Banque_Transactions!$G:$G,$C4606&amp;"-"&amp;$B4606))</f>
        <v/>
      </c>
      <c r="L4606" s="13" t="str">
        <f>IF($C4606="","",$J4606-$K4606)</f>
        <v/>
      </c>
      <c r="M4606" t="str">
        <f>IF($C4606="","",IF($L4606&lt;=0,"Payé",IF($K4606=0,"Impayé","Partiel")))</f>
        <v/>
      </c>
    </row>
    <row r="4607" spans="1:13" ht="15">
      <c r="A4607" s="17"/>
      <c r="B4607" t="str">
        <f>IF($A4607="","",YEAR($A4607)*100+MONTH($A4607))</f>
        <v/>
      </c>
      <c r="D4607" t="str">
        <f>IF($C4607="","",VLOOKUP($C4607,Baux!$A:$K,2,FALSE))</f>
        <v/>
      </c>
      <c r="E4607" t="str">
        <f>IF($C4607="","",VLOOKUP(VLOOKUP($C4607,Baux!$A:$K,3,FALSE),Locataires!$A:$I,2,FALSE))</f>
        <v/>
      </c>
      <c r="F4607" t="str">
        <f>IF($C4607="","",VLOOKUP($C4607,Baux!$A:$K,8,FALSE))</f>
        <v/>
      </c>
      <c r="G4607" s="12" t="str">
        <f>IF(OR($A4607="",$F4607=""),"",DATE(YEAR($A4607),MONTH($A4607),$F4607))</f>
        <v/>
      </c>
      <c r="H4607" s="13" t="str">
        <f>IF($C4607="","",VLOOKUP($C4607,Baux!$A:$K,6,FALSE))</f>
        <v/>
      </c>
      <c r="I4607" s="13" t="str">
        <f>IF($C4607="","",VLOOKUP($C4607,Baux!$A:$K,7,FALSE))</f>
        <v/>
      </c>
      <c r="J4607" s="13" t="str">
        <f>IF($C4607="","",$H4607+$I4607)</f>
        <v/>
      </c>
      <c r="K4607" s="13" t="str">
        <f>IF($C4607="","",SUMIFS(Banque_Transactions!$E:$E,Banque_Transactions!$G:$G,$C4607&amp;"-"&amp;$B4607))</f>
        <v/>
      </c>
      <c r="L4607" s="13" t="str">
        <f>IF($C4607="","",$J4607-$K4607)</f>
        <v/>
      </c>
      <c r="M4607" t="str">
        <f>IF($C4607="","",IF($L4607&lt;=0,"Payé",IF($K4607=0,"Impayé","Partiel")))</f>
        <v/>
      </c>
    </row>
    <row r="4608" spans="1:13" ht="15">
      <c r="A4608" s="17"/>
      <c r="B4608" t="str">
        <f>IF($A4608="","",YEAR($A4608)*100+MONTH($A4608))</f>
        <v/>
      </c>
      <c r="D4608" t="str">
        <f>IF($C4608="","",VLOOKUP($C4608,Baux!$A:$K,2,FALSE))</f>
        <v/>
      </c>
      <c r="E4608" t="str">
        <f>IF($C4608="","",VLOOKUP(VLOOKUP($C4608,Baux!$A:$K,3,FALSE),Locataires!$A:$I,2,FALSE))</f>
        <v/>
      </c>
      <c r="F4608" t="str">
        <f>IF($C4608="","",VLOOKUP($C4608,Baux!$A:$K,8,FALSE))</f>
        <v/>
      </c>
      <c r="G4608" s="12" t="str">
        <f>IF(OR($A4608="",$F4608=""),"",DATE(YEAR($A4608),MONTH($A4608),$F4608))</f>
        <v/>
      </c>
      <c r="H4608" s="13" t="str">
        <f>IF($C4608="","",VLOOKUP($C4608,Baux!$A:$K,6,FALSE))</f>
        <v/>
      </c>
      <c r="I4608" s="13" t="str">
        <f>IF($C4608="","",VLOOKUP($C4608,Baux!$A:$K,7,FALSE))</f>
        <v/>
      </c>
      <c r="J4608" s="13" t="str">
        <f>IF($C4608="","",$H4608+$I4608)</f>
        <v/>
      </c>
      <c r="K4608" s="13" t="str">
        <f>IF($C4608="","",SUMIFS(Banque_Transactions!$E:$E,Banque_Transactions!$G:$G,$C4608&amp;"-"&amp;$B4608))</f>
        <v/>
      </c>
      <c r="L4608" s="13" t="str">
        <f>IF($C4608="","",$J4608-$K4608)</f>
        <v/>
      </c>
      <c r="M4608" t="str">
        <f>IF($C4608="","",IF($L4608&lt;=0,"Payé",IF($K4608=0,"Impayé","Partiel")))</f>
        <v/>
      </c>
    </row>
    <row r="4609" spans="1:13" ht="15">
      <c r="A4609" s="17"/>
      <c r="B4609" t="str">
        <f>IF($A4609="","",YEAR($A4609)*100+MONTH($A4609))</f>
        <v/>
      </c>
      <c r="D4609" t="str">
        <f>IF($C4609="","",VLOOKUP($C4609,Baux!$A:$K,2,FALSE))</f>
        <v/>
      </c>
      <c r="E4609" t="str">
        <f>IF($C4609="","",VLOOKUP(VLOOKUP($C4609,Baux!$A:$K,3,FALSE),Locataires!$A:$I,2,FALSE))</f>
        <v/>
      </c>
      <c r="F4609" t="str">
        <f>IF($C4609="","",VLOOKUP($C4609,Baux!$A:$K,8,FALSE))</f>
        <v/>
      </c>
      <c r="G4609" s="12" t="str">
        <f>IF(OR($A4609="",$F4609=""),"",DATE(YEAR($A4609),MONTH($A4609),$F4609))</f>
        <v/>
      </c>
      <c r="H4609" s="13" t="str">
        <f>IF($C4609="","",VLOOKUP($C4609,Baux!$A:$K,6,FALSE))</f>
        <v/>
      </c>
      <c r="I4609" s="13" t="str">
        <f>IF($C4609="","",VLOOKUP($C4609,Baux!$A:$K,7,FALSE))</f>
        <v/>
      </c>
      <c r="J4609" s="13" t="str">
        <f>IF($C4609="","",$H4609+$I4609)</f>
        <v/>
      </c>
      <c r="K4609" s="13" t="str">
        <f>IF($C4609="","",SUMIFS(Banque_Transactions!$E:$E,Banque_Transactions!$G:$G,$C4609&amp;"-"&amp;$B4609))</f>
        <v/>
      </c>
      <c r="L4609" s="13" t="str">
        <f>IF($C4609="","",$J4609-$K4609)</f>
        <v/>
      </c>
      <c r="M4609" t="str">
        <f>IF($C4609="","",IF($L4609&lt;=0,"Payé",IF($K4609=0,"Impayé","Partiel")))</f>
        <v/>
      </c>
    </row>
    <row r="4610" spans="1:13" ht="15">
      <c r="A4610" s="17"/>
      <c r="B4610" t="str">
        <f>IF($A4610="","",YEAR($A4610)*100+MONTH($A4610))</f>
        <v/>
      </c>
      <c r="D4610" t="str">
        <f>IF($C4610="","",VLOOKUP($C4610,Baux!$A:$K,2,FALSE))</f>
        <v/>
      </c>
      <c r="E4610" t="str">
        <f>IF($C4610="","",VLOOKUP(VLOOKUP($C4610,Baux!$A:$K,3,FALSE),Locataires!$A:$I,2,FALSE))</f>
        <v/>
      </c>
      <c r="F4610" t="str">
        <f>IF($C4610="","",VLOOKUP($C4610,Baux!$A:$K,8,FALSE))</f>
        <v/>
      </c>
      <c r="G4610" s="12" t="str">
        <f>IF(OR($A4610="",$F4610=""),"",DATE(YEAR($A4610),MONTH($A4610),$F4610))</f>
        <v/>
      </c>
      <c r="H4610" s="13" t="str">
        <f>IF($C4610="","",VLOOKUP($C4610,Baux!$A:$K,6,FALSE))</f>
        <v/>
      </c>
      <c r="I4610" s="13" t="str">
        <f>IF($C4610="","",VLOOKUP($C4610,Baux!$A:$K,7,FALSE))</f>
        <v/>
      </c>
      <c r="J4610" s="13" t="str">
        <f>IF($C4610="","",$H4610+$I4610)</f>
        <v/>
      </c>
      <c r="K4610" s="13" t="str">
        <f>IF($C4610="","",SUMIFS(Banque_Transactions!$E:$E,Banque_Transactions!$G:$G,$C4610&amp;"-"&amp;$B4610))</f>
        <v/>
      </c>
      <c r="L4610" s="13" t="str">
        <f>IF($C4610="","",$J4610-$K4610)</f>
        <v/>
      </c>
      <c r="M4610" t="str">
        <f>IF($C4610="","",IF($L4610&lt;=0,"Payé",IF($K4610=0,"Impayé","Partiel")))</f>
        <v/>
      </c>
    </row>
    <row r="4611" spans="1:13" ht="15">
      <c r="A4611" s="17"/>
      <c r="B4611" t="str">
        <f>IF($A4611="","",YEAR($A4611)*100+MONTH($A4611))</f>
        <v/>
      </c>
      <c r="D4611" t="str">
        <f>IF($C4611="","",VLOOKUP($C4611,Baux!$A:$K,2,FALSE))</f>
        <v/>
      </c>
      <c r="E4611" t="str">
        <f>IF($C4611="","",VLOOKUP(VLOOKUP($C4611,Baux!$A:$K,3,FALSE),Locataires!$A:$I,2,FALSE))</f>
        <v/>
      </c>
      <c r="F4611" t="str">
        <f>IF($C4611="","",VLOOKUP($C4611,Baux!$A:$K,8,FALSE))</f>
        <v/>
      </c>
      <c r="G4611" s="12" t="str">
        <f>IF(OR($A4611="",$F4611=""),"",DATE(YEAR($A4611),MONTH($A4611),$F4611))</f>
        <v/>
      </c>
      <c r="H4611" s="13" t="str">
        <f>IF($C4611="","",VLOOKUP($C4611,Baux!$A:$K,6,FALSE))</f>
        <v/>
      </c>
      <c r="I4611" s="13" t="str">
        <f>IF($C4611="","",VLOOKUP($C4611,Baux!$A:$K,7,FALSE))</f>
        <v/>
      </c>
      <c r="J4611" s="13" t="str">
        <f>IF($C4611="","",$H4611+$I4611)</f>
        <v/>
      </c>
      <c r="K4611" s="13" t="str">
        <f>IF($C4611="","",SUMIFS(Banque_Transactions!$E:$E,Banque_Transactions!$G:$G,$C4611&amp;"-"&amp;$B4611))</f>
        <v/>
      </c>
      <c r="L4611" s="13" t="str">
        <f>IF($C4611="","",$J4611-$K4611)</f>
        <v/>
      </c>
      <c r="M4611" t="str">
        <f>IF($C4611="","",IF($L4611&lt;=0,"Payé",IF($K4611=0,"Impayé","Partiel")))</f>
        <v/>
      </c>
    </row>
    <row r="4612" spans="1:13" ht="15">
      <c r="A4612" s="17"/>
      <c r="B4612" t="str">
        <f>IF($A4612="","",YEAR($A4612)*100+MONTH($A4612))</f>
        <v/>
      </c>
      <c r="D4612" t="str">
        <f>IF($C4612="","",VLOOKUP($C4612,Baux!$A:$K,2,FALSE))</f>
        <v/>
      </c>
      <c r="E4612" t="str">
        <f>IF($C4612="","",VLOOKUP(VLOOKUP($C4612,Baux!$A:$K,3,FALSE),Locataires!$A:$I,2,FALSE))</f>
        <v/>
      </c>
      <c r="F4612" t="str">
        <f>IF($C4612="","",VLOOKUP($C4612,Baux!$A:$K,8,FALSE))</f>
        <v/>
      </c>
      <c r="G4612" s="12" t="str">
        <f>IF(OR($A4612="",$F4612=""),"",DATE(YEAR($A4612),MONTH($A4612),$F4612))</f>
        <v/>
      </c>
      <c r="H4612" s="13" t="str">
        <f>IF($C4612="","",VLOOKUP($C4612,Baux!$A:$K,6,FALSE))</f>
        <v/>
      </c>
      <c r="I4612" s="13" t="str">
        <f>IF($C4612="","",VLOOKUP($C4612,Baux!$A:$K,7,FALSE))</f>
        <v/>
      </c>
      <c r="J4612" s="13" t="str">
        <f>IF($C4612="","",$H4612+$I4612)</f>
        <v/>
      </c>
      <c r="K4612" s="13" t="str">
        <f>IF($C4612="","",SUMIFS(Banque_Transactions!$E:$E,Banque_Transactions!$G:$G,$C4612&amp;"-"&amp;$B4612))</f>
        <v/>
      </c>
      <c r="L4612" s="13" t="str">
        <f>IF($C4612="","",$J4612-$K4612)</f>
        <v/>
      </c>
      <c r="M4612" t="str">
        <f>IF($C4612="","",IF($L4612&lt;=0,"Payé",IF($K4612=0,"Impayé","Partiel")))</f>
        <v/>
      </c>
    </row>
    <row r="4613" spans="1:13" ht="15">
      <c r="A4613" s="17"/>
      <c r="B4613" t="str">
        <f>IF($A4613="","",YEAR($A4613)*100+MONTH($A4613))</f>
        <v/>
      </c>
      <c r="D4613" t="str">
        <f>IF($C4613="","",VLOOKUP($C4613,Baux!$A:$K,2,FALSE))</f>
        <v/>
      </c>
      <c r="E4613" t="str">
        <f>IF($C4613="","",VLOOKUP(VLOOKUP($C4613,Baux!$A:$K,3,FALSE),Locataires!$A:$I,2,FALSE))</f>
        <v/>
      </c>
      <c r="F4613" t="str">
        <f>IF($C4613="","",VLOOKUP($C4613,Baux!$A:$K,8,FALSE))</f>
        <v/>
      </c>
      <c r="G4613" s="12" t="str">
        <f>IF(OR($A4613="",$F4613=""),"",DATE(YEAR($A4613),MONTH($A4613),$F4613))</f>
        <v/>
      </c>
      <c r="H4613" s="13" t="str">
        <f>IF($C4613="","",VLOOKUP($C4613,Baux!$A:$K,6,FALSE))</f>
        <v/>
      </c>
      <c r="I4613" s="13" t="str">
        <f>IF($C4613="","",VLOOKUP($C4613,Baux!$A:$K,7,FALSE))</f>
        <v/>
      </c>
      <c r="J4613" s="13" t="str">
        <f>IF($C4613="","",$H4613+$I4613)</f>
        <v/>
      </c>
      <c r="K4613" s="13" t="str">
        <f>IF($C4613="","",SUMIFS(Banque_Transactions!$E:$E,Banque_Transactions!$G:$G,$C4613&amp;"-"&amp;$B4613))</f>
        <v/>
      </c>
      <c r="L4613" s="13" t="str">
        <f>IF($C4613="","",$J4613-$K4613)</f>
        <v/>
      </c>
      <c r="M4613" t="str">
        <f>IF($C4613="","",IF($L4613&lt;=0,"Payé",IF($K4613=0,"Impayé","Partiel")))</f>
        <v/>
      </c>
    </row>
    <row r="4614" spans="1:13" ht="15">
      <c r="A4614" s="17"/>
      <c r="B4614" t="str">
        <f>IF($A4614="","",YEAR($A4614)*100+MONTH($A4614))</f>
        <v/>
      </c>
      <c r="D4614" t="str">
        <f>IF($C4614="","",VLOOKUP($C4614,Baux!$A:$K,2,FALSE))</f>
        <v/>
      </c>
      <c r="E4614" t="str">
        <f>IF($C4614="","",VLOOKUP(VLOOKUP($C4614,Baux!$A:$K,3,FALSE),Locataires!$A:$I,2,FALSE))</f>
        <v/>
      </c>
      <c r="F4614" t="str">
        <f>IF($C4614="","",VLOOKUP($C4614,Baux!$A:$K,8,FALSE))</f>
        <v/>
      </c>
      <c r="G4614" s="12" t="str">
        <f>IF(OR($A4614="",$F4614=""),"",DATE(YEAR($A4614),MONTH($A4614),$F4614))</f>
        <v/>
      </c>
      <c r="H4614" s="13" t="str">
        <f>IF($C4614="","",VLOOKUP($C4614,Baux!$A:$K,6,FALSE))</f>
        <v/>
      </c>
      <c r="I4614" s="13" t="str">
        <f>IF($C4614="","",VLOOKUP($C4614,Baux!$A:$K,7,FALSE))</f>
        <v/>
      </c>
      <c r="J4614" s="13" t="str">
        <f>IF($C4614="","",$H4614+$I4614)</f>
        <v/>
      </c>
      <c r="K4614" s="13" t="str">
        <f>IF($C4614="","",SUMIFS(Banque_Transactions!$E:$E,Banque_Transactions!$G:$G,$C4614&amp;"-"&amp;$B4614))</f>
        <v/>
      </c>
      <c r="L4614" s="13" t="str">
        <f>IF($C4614="","",$J4614-$K4614)</f>
        <v/>
      </c>
      <c r="M4614" t="str">
        <f>IF($C4614="","",IF($L4614&lt;=0,"Payé",IF($K4614=0,"Impayé","Partiel")))</f>
        <v/>
      </c>
    </row>
    <row r="4615" spans="1:13" ht="15">
      <c r="A4615" s="17"/>
      <c r="B4615" t="str">
        <f>IF($A4615="","",YEAR($A4615)*100+MONTH($A4615))</f>
        <v/>
      </c>
      <c r="D4615" t="str">
        <f>IF($C4615="","",VLOOKUP($C4615,Baux!$A:$K,2,FALSE))</f>
        <v/>
      </c>
      <c r="E4615" t="str">
        <f>IF($C4615="","",VLOOKUP(VLOOKUP($C4615,Baux!$A:$K,3,FALSE),Locataires!$A:$I,2,FALSE))</f>
        <v/>
      </c>
      <c r="F4615" t="str">
        <f>IF($C4615="","",VLOOKUP($C4615,Baux!$A:$K,8,FALSE))</f>
        <v/>
      </c>
      <c r="G4615" s="12" t="str">
        <f>IF(OR($A4615="",$F4615=""),"",DATE(YEAR($A4615),MONTH($A4615),$F4615))</f>
        <v/>
      </c>
      <c r="H4615" s="13" t="str">
        <f>IF($C4615="","",VLOOKUP($C4615,Baux!$A:$K,6,FALSE))</f>
        <v/>
      </c>
      <c r="I4615" s="13" t="str">
        <f>IF($C4615="","",VLOOKUP($C4615,Baux!$A:$K,7,FALSE))</f>
        <v/>
      </c>
      <c r="J4615" s="13" t="str">
        <f>IF($C4615="","",$H4615+$I4615)</f>
        <v/>
      </c>
      <c r="K4615" s="13" t="str">
        <f>IF($C4615="","",SUMIFS(Banque_Transactions!$E:$E,Banque_Transactions!$G:$G,$C4615&amp;"-"&amp;$B4615))</f>
        <v/>
      </c>
      <c r="L4615" s="13" t="str">
        <f>IF($C4615="","",$J4615-$K4615)</f>
        <v/>
      </c>
      <c r="M4615" t="str">
        <f>IF($C4615="","",IF($L4615&lt;=0,"Payé",IF($K4615=0,"Impayé","Partiel")))</f>
        <v/>
      </c>
    </row>
    <row r="4616" spans="1:13" ht="15">
      <c r="A4616" s="17"/>
      <c r="B4616" t="str">
        <f>IF($A4616="","",YEAR($A4616)*100+MONTH($A4616))</f>
        <v/>
      </c>
      <c r="D4616" t="str">
        <f>IF($C4616="","",VLOOKUP($C4616,Baux!$A:$K,2,FALSE))</f>
        <v/>
      </c>
      <c r="E4616" t="str">
        <f>IF($C4616="","",VLOOKUP(VLOOKUP($C4616,Baux!$A:$K,3,FALSE),Locataires!$A:$I,2,FALSE))</f>
        <v/>
      </c>
      <c r="F4616" t="str">
        <f>IF($C4616="","",VLOOKUP($C4616,Baux!$A:$K,8,FALSE))</f>
        <v/>
      </c>
      <c r="G4616" s="12" t="str">
        <f>IF(OR($A4616="",$F4616=""),"",DATE(YEAR($A4616),MONTH($A4616),$F4616))</f>
        <v/>
      </c>
      <c r="H4616" s="13" t="str">
        <f>IF($C4616="","",VLOOKUP($C4616,Baux!$A:$K,6,FALSE))</f>
        <v/>
      </c>
      <c r="I4616" s="13" t="str">
        <f>IF($C4616="","",VLOOKUP($C4616,Baux!$A:$K,7,FALSE))</f>
        <v/>
      </c>
      <c r="J4616" s="13" t="str">
        <f>IF($C4616="","",$H4616+$I4616)</f>
        <v/>
      </c>
      <c r="K4616" s="13" t="str">
        <f>IF($C4616="","",SUMIFS(Banque_Transactions!$E:$E,Banque_Transactions!$G:$G,$C4616&amp;"-"&amp;$B4616))</f>
        <v/>
      </c>
      <c r="L4616" s="13" t="str">
        <f>IF($C4616="","",$J4616-$K4616)</f>
        <v/>
      </c>
      <c r="M4616" t="str">
        <f>IF($C4616="","",IF($L4616&lt;=0,"Payé",IF($K4616=0,"Impayé","Partiel")))</f>
        <v/>
      </c>
    </row>
    <row r="4617" spans="1:13" ht="15">
      <c r="A4617" s="17"/>
      <c r="B4617" t="str">
        <f>IF($A4617="","",YEAR($A4617)*100+MONTH($A4617))</f>
        <v/>
      </c>
      <c r="D4617" t="str">
        <f>IF($C4617="","",VLOOKUP($C4617,Baux!$A:$K,2,FALSE))</f>
        <v/>
      </c>
      <c r="E4617" t="str">
        <f>IF($C4617="","",VLOOKUP(VLOOKUP($C4617,Baux!$A:$K,3,FALSE),Locataires!$A:$I,2,FALSE))</f>
        <v/>
      </c>
      <c r="F4617" t="str">
        <f>IF($C4617="","",VLOOKUP($C4617,Baux!$A:$K,8,FALSE))</f>
        <v/>
      </c>
      <c r="G4617" s="12" t="str">
        <f>IF(OR($A4617="",$F4617=""),"",DATE(YEAR($A4617),MONTH($A4617),$F4617))</f>
        <v/>
      </c>
      <c r="H4617" s="13" t="str">
        <f>IF($C4617="","",VLOOKUP($C4617,Baux!$A:$K,6,FALSE))</f>
        <v/>
      </c>
      <c r="I4617" s="13" t="str">
        <f>IF($C4617="","",VLOOKUP($C4617,Baux!$A:$K,7,FALSE))</f>
        <v/>
      </c>
      <c r="J4617" s="13" t="str">
        <f>IF($C4617="","",$H4617+$I4617)</f>
        <v/>
      </c>
      <c r="K4617" s="13" t="str">
        <f>IF($C4617="","",SUMIFS(Banque_Transactions!$E:$E,Banque_Transactions!$G:$G,$C4617&amp;"-"&amp;$B4617))</f>
        <v/>
      </c>
      <c r="L4617" s="13" t="str">
        <f>IF($C4617="","",$J4617-$K4617)</f>
        <v/>
      </c>
      <c r="M4617" t="str">
        <f>IF($C4617="","",IF($L4617&lt;=0,"Payé",IF($K4617=0,"Impayé","Partiel")))</f>
        <v/>
      </c>
    </row>
    <row r="4618" spans="1:13" ht="15">
      <c r="A4618" s="17"/>
      <c r="B4618" t="str">
        <f>IF($A4618="","",YEAR($A4618)*100+MONTH($A4618))</f>
        <v/>
      </c>
      <c r="D4618" t="str">
        <f>IF($C4618="","",VLOOKUP($C4618,Baux!$A:$K,2,FALSE))</f>
        <v/>
      </c>
      <c r="E4618" t="str">
        <f>IF($C4618="","",VLOOKUP(VLOOKUP($C4618,Baux!$A:$K,3,FALSE),Locataires!$A:$I,2,FALSE))</f>
        <v/>
      </c>
      <c r="F4618" t="str">
        <f>IF($C4618="","",VLOOKUP($C4618,Baux!$A:$K,8,FALSE))</f>
        <v/>
      </c>
      <c r="G4618" s="12" t="str">
        <f>IF(OR($A4618="",$F4618=""),"",DATE(YEAR($A4618),MONTH($A4618),$F4618))</f>
        <v/>
      </c>
      <c r="H4618" s="13" t="str">
        <f>IF($C4618="","",VLOOKUP($C4618,Baux!$A:$K,6,FALSE))</f>
        <v/>
      </c>
      <c r="I4618" s="13" t="str">
        <f>IF($C4618="","",VLOOKUP($C4618,Baux!$A:$K,7,FALSE))</f>
        <v/>
      </c>
      <c r="J4618" s="13" t="str">
        <f>IF($C4618="","",$H4618+$I4618)</f>
        <v/>
      </c>
      <c r="K4618" s="13" t="str">
        <f>IF($C4618="","",SUMIFS(Banque_Transactions!$E:$E,Banque_Transactions!$G:$G,$C4618&amp;"-"&amp;$B4618))</f>
        <v/>
      </c>
      <c r="L4618" s="13" t="str">
        <f>IF($C4618="","",$J4618-$K4618)</f>
        <v/>
      </c>
      <c r="M4618" t="str">
        <f>IF($C4618="","",IF($L4618&lt;=0,"Payé",IF($K4618=0,"Impayé","Partiel")))</f>
        <v/>
      </c>
    </row>
    <row r="4619" spans="1:13" ht="15">
      <c r="A4619" s="17"/>
      <c r="B4619" t="str">
        <f>IF($A4619="","",YEAR($A4619)*100+MONTH($A4619))</f>
        <v/>
      </c>
      <c r="D4619" t="str">
        <f>IF($C4619="","",VLOOKUP($C4619,Baux!$A:$K,2,FALSE))</f>
        <v/>
      </c>
      <c r="E4619" t="str">
        <f>IF($C4619="","",VLOOKUP(VLOOKUP($C4619,Baux!$A:$K,3,FALSE),Locataires!$A:$I,2,FALSE))</f>
        <v/>
      </c>
      <c r="F4619" t="str">
        <f>IF($C4619="","",VLOOKUP($C4619,Baux!$A:$K,8,FALSE))</f>
        <v/>
      </c>
      <c r="G4619" s="12" t="str">
        <f>IF(OR($A4619="",$F4619=""),"",DATE(YEAR($A4619),MONTH($A4619),$F4619))</f>
        <v/>
      </c>
      <c r="H4619" s="13" t="str">
        <f>IF($C4619="","",VLOOKUP($C4619,Baux!$A:$K,6,FALSE))</f>
        <v/>
      </c>
      <c r="I4619" s="13" t="str">
        <f>IF($C4619="","",VLOOKUP($C4619,Baux!$A:$K,7,FALSE))</f>
        <v/>
      </c>
      <c r="J4619" s="13" t="str">
        <f>IF($C4619="","",$H4619+$I4619)</f>
        <v/>
      </c>
      <c r="K4619" s="13" t="str">
        <f>IF($C4619="","",SUMIFS(Banque_Transactions!$E:$E,Banque_Transactions!$G:$G,$C4619&amp;"-"&amp;$B4619))</f>
        <v/>
      </c>
      <c r="L4619" s="13" t="str">
        <f>IF($C4619="","",$J4619-$K4619)</f>
        <v/>
      </c>
      <c r="M4619" t="str">
        <f>IF($C4619="","",IF($L4619&lt;=0,"Payé",IF($K4619=0,"Impayé","Partiel")))</f>
        <v/>
      </c>
    </row>
    <row r="4620" spans="1:13" ht="15">
      <c r="A4620" s="17"/>
      <c r="B4620" t="str">
        <f>IF($A4620="","",YEAR($A4620)*100+MONTH($A4620))</f>
        <v/>
      </c>
      <c r="D4620" t="str">
        <f>IF($C4620="","",VLOOKUP($C4620,Baux!$A:$K,2,FALSE))</f>
        <v/>
      </c>
      <c r="E4620" t="str">
        <f>IF($C4620="","",VLOOKUP(VLOOKUP($C4620,Baux!$A:$K,3,FALSE),Locataires!$A:$I,2,FALSE))</f>
        <v/>
      </c>
      <c r="F4620" t="str">
        <f>IF($C4620="","",VLOOKUP($C4620,Baux!$A:$K,8,FALSE))</f>
        <v/>
      </c>
      <c r="G4620" s="12" t="str">
        <f>IF(OR($A4620="",$F4620=""),"",DATE(YEAR($A4620),MONTH($A4620),$F4620))</f>
        <v/>
      </c>
      <c r="H4620" s="13" t="str">
        <f>IF($C4620="","",VLOOKUP($C4620,Baux!$A:$K,6,FALSE))</f>
        <v/>
      </c>
      <c r="I4620" s="13" t="str">
        <f>IF($C4620="","",VLOOKUP($C4620,Baux!$A:$K,7,FALSE))</f>
        <v/>
      </c>
      <c r="J4620" s="13" t="str">
        <f>IF($C4620="","",$H4620+$I4620)</f>
        <v/>
      </c>
      <c r="K4620" s="13" t="str">
        <f>IF($C4620="","",SUMIFS(Banque_Transactions!$E:$E,Banque_Transactions!$G:$G,$C4620&amp;"-"&amp;$B4620))</f>
        <v/>
      </c>
      <c r="L4620" s="13" t="str">
        <f>IF($C4620="","",$J4620-$K4620)</f>
        <v/>
      </c>
      <c r="M4620" t="str">
        <f>IF($C4620="","",IF($L4620&lt;=0,"Payé",IF($K4620=0,"Impayé","Partiel")))</f>
        <v/>
      </c>
    </row>
    <row r="4621" spans="1:13" ht="15">
      <c r="A4621" s="17"/>
      <c r="B4621" t="str">
        <f>IF($A4621="","",YEAR($A4621)*100+MONTH($A4621))</f>
        <v/>
      </c>
      <c r="D4621" t="str">
        <f>IF($C4621="","",VLOOKUP($C4621,Baux!$A:$K,2,FALSE))</f>
        <v/>
      </c>
      <c r="E4621" t="str">
        <f>IF($C4621="","",VLOOKUP(VLOOKUP($C4621,Baux!$A:$K,3,FALSE),Locataires!$A:$I,2,FALSE))</f>
        <v/>
      </c>
      <c r="F4621" t="str">
        <f>IF($C4621="","",VLOOKUP($C4621,Baux!$A:$K,8,FALSE))</f>
        <v/>
      </c>
      <c r="G4621" s="12" t="str">
        <f>IF(OR($A4621="",$F4621=""),"",DATE(YEAR($A4621),MONTH($A4621),$F4621))</f>
        <v/>
      </c>
      <c r="H4621" s="13" t="str">
        <f>IF($C4621="","",VLOOKUP($C4621,Baux!$A:$K,6,FALSE))</f>
        <v/>
      </c>
      <c r="I4621" s="13" t="str">
        <f>IF($C4621="","",VLOOKUP($C4621,Baux!$A:$K,7,FALSE))</f>
        <v/>
      </c>
      <c r="J4621" s="13" t="str">
        <f>IF($C4621="","",$H4621+$I4621)</f>
        <v/>
      </c>
      <c r="K4621" s="13" t="str">
        <f>IF($C4621="","",SUMIFS(Banque_Transactions!$E:$E,Banque_Transactions!$G:$G,$C4621&amp;"-"&amp;$B4621))</f>
        <v/>
      </c>
      <c r="L4621" s="13" t="str">
        <f>IF($C4621="","",$J4621-$K4621)</f>
        <v/>
      </c>
      <c r="M4621" t="str">
        <f>IF($C4621="","",IF($L4621&lt;=0,"Payé",IF($K4621=0,"Impayé","Partiel")))</f>
        <v/>
      </c>
    </row>
    <row r="4622" spans="1:13" ht="15">
      <c r="A4622" s="17"/>
      <c r="B4622" t="str">
        <f>IF($A4622="","",YEAR($A4622)*100+MONTH($A4622))</f>
        <v/>
      </c>
      <c r="D4622" t="str">
        <f>IF($C4622="","",VLOOKUP($C4622,Baux!$A:$K,2,FALSE))</f>
        <v/>
      </c>
      <c r="E4622" t="str">
        <f>IF($C4622="","",VLOOKUP(VLOOKUP($C4622,Baux!$A:$K,3,FALSE),Locataires!$A:$I,2,FALSE))</f>
        <v/>
      </c>
      <c r="F4622" t="str">
        <f>IF($C4622="","",VLOOKUP($C4622,Baux!$A:$K,8,FALSE))</f>
        <v/>
      </c>
      <c r="G4622" s="12" t="str">
        <f>IF(OR($A4622="",$F4622=""),"",DATE(YEAR($A4622),MONTH($A4622),$F4622))</f>
        <v/>
      </c>
      <c r="H4622" s="13" t="str">
        <f>IF($C4622="","",VLOOKUP($C4622,Baux!$A:$K,6,FALSE))</f>
        <v/>
      </c>
      <c r="I4622" s="13" t="str">
        <f>IF($C4622="","",VLOOKUP($C4622,Baux!$A:$K,7,FALSE))</f>
        <v/>
      </c>
      <c r="J4622" s="13" t="str">
        <f>IF($C4622="","",$H4622+$I4622)</f>
        <v/>
      </c>
      <c r="K4622" s="13" t="str">
        <f>IF($C4622="","",SUMIFS(Banque_Transactions!$E:$E,Banque_Transactions!$G:$G,$C4622&amp;"-"&amp;$B4622))</f>
        <v/>
      </c>
      <c r="L4622" s="13" t="str">
        <f>IF($C4622="","",$J4622-$K4622)</f>
        <v/>
      </c>
      <c r="M4622" t="str">
        <f>IF($C4622="","",IF($L4622&lt;=0,"Payé",IF($K4622=0,"Impayé","Partiel")))</f>
        <v/>
      </c>
    </row>
    <row r="4623" spans="1:13" ht="15">
      <c r="A4623" s="17"/>
      <c r="B4623" t="str">
        <f>IF($A4623="","",YEAR($A4623)*100+MONTH($A4623))</f>
        <v/>
      </c>
      <c r="D4623" t="str">
        <f>IF($C4623="","",VLOOKUP($C4623,Baux!$A:$K,2,FALSE))</f>
        <v/>
      </c>
      <c r="E4623" t="str">
        <f>IF($C4623="","",VLOOKUP(VLOOKUP($C4623,Baux!$A:$K,3,FALSE),Locataires!$A:$I,2,FALSE))</f>
        <v/>
      </c>
      <c r="F4623" t="str">
        <f>IF($C4623="","",VLOOKUP($C4623,Baux!$A:$K,8,FALSE))</f>
        <v/>
      </c>
      <c r="G4623" s="12" t="str">
        <f>IF(OR($A4623="",$F4623=""),"",DATE(YEAR($A4623),MONTH($A4623),$F4623))</f>
        <v/>
      </c>
      <c r="H4623" s="13" t="str">
        <f>IF($C4623="","",VLOOKUP($C4623,Baux!$A:$K,6,FALSE))</f>
        <v/>
      </c>
      <c r="I4623" s="13" t="str">
        <f>IF($C4623="","",VLOOKUP($C4623,Baux!$A:$K,7,FALSE))</f>
        <v/>
      </c>
      <c r="J4623" s="13" t="str">
        <f>IF($C4623="","",$H4623+$I4623)</f>
        <v/>
      </c>
      <c r="K4623" s="13" t="str">
        <f>IF($C4623="","",SUMIFS(Banque_Transactions!$E:$E,Banque_Transactions!$G:$G,$C4623&amp;"-"&amp;$B4623))</f>
        <v/>
      </c>
      <c r="L4623" s="13" t="str">
        <f>IF($C4623="","",$J4623-$K4623)</f>
        <v/>
      </c>
      <c r="M4623" t="str">
        <f>IF($C4623="","",IF($L4623&lt;=0,"Payé",IF($K4623=0,"Impayé","Partiel")))</f>
        <v/>
      </c>
    </row>
    <row r="4624" spans="1:13" ht="15">
      <c r="A4624" s="17"/>
      <c r="B4624" t="str">
        <f>IF($A4624="","",YEAR($A4624)*100+MONTH($A4624))</f>
        <v/>
      </c>
      <c r="D4624" t="str">
        <f>IF($C4624="","",VLOOKUP($C4624,Baux!$A:$K,2,FALSE))</f>
        <v/>
      </c>
      <c r="E4624" t="str">
        <f>IF($C4624="","",VLOOKUP(VLOOKUP($C4624,Baux!$A:$K,3,FALSE),Locataires!$A:$I,2,FALSE))</f>
        <v/>
      </c>
      <c r="F4624" t="str">
        <f>IF($C4624="","",VLOOKUP($C4624,Baux!$A:$K,8,FALSE))</f>
        <v/>
      </c>
      <c r="G4624" s="12" t="str">
        <f>IF(OR($A4624="",$F4624=""),"",DATE(YEAR($A4624),MONTH($A4624),$F4624))</f>
        <v/>
      </c>
      <c r="H4624" s="13" t="str">
        <f>IF($C4624="","",VLOOKUP($C4624,Baux!$A:$K,6,FALSE))</f>
        <v/>
      </c>
      <c r="I4624" s="13" t="str">
        <f>IF($C4624="","",VLOOKUP($C4624,Baux!$A:$K,7,FALSE))</f>
        <v/>
      </c>
      <c r="J4624" s="13" t="str">
        <f>IF($C4624="","",$H4624+$I4624)</f>
        <v/>
      </c>
      <c r="K4624" s="13" t="str">
        <f>IF($C4624="","",SUMIFS(Banque_Transactions!$E:$E,Banque_Transactions!$G:$G,$C4624&amp;"-"&amp;$B4624))</f>
        <v/>
      </c>
      <c r="L4624" s="13" t="str">
        <f>IF($C4624="","",$J4624-$K4624)</f>
        <v/>
      </c>
      <c r="M4624" t="str">
        <f>IF($C4624="","",IF($L4624&lt;=0,"Payé",IF($K4624=0,"Impayé","Partiel")))</f>
        <v/>
      </c>
    </row>
    <row r="4625" spans="1:13" ht="15">
      <c r="A4625" s="17"/>
      <c r="B4625" t="str">
        <f>IF($A4625="","",YEAR($A4625)*100+MONTH($A4625))</f>
        <v/>
      </c>
      <c r="D4625" t="str">
        <f>IF($C4625="","",VLOOKUP($C4625,Baux!$A:$K,2,FALSE))</f>
        <v/>
      </c>
      <c r="E4625" t="str">
        <f>IF($C4625="","",VLOOKUP(VLOOKUP($C4625,Baux!$A:$K,3,FALSE),Locataires!$A:$I,2,FALSE))</f>
        <v/>
      </c>
      <c r="F4625" t="str">
        <f>IF($C4625="","",VLOOKUP($C4625,Baux!$A:$K,8,FALSE))</f>
        <v/>
      </c>
      <c r="G4625" s="12" t="str">
        <f>IF(OR($A4625="",$F4625=""),"",DATE(YEAR($A4625),MONTH($A4625),$F4625))</f>
        <v/>
      </c>
      <c r="H4625" s="13" t="str">
        <f>IF($C4625="","",VLOOKUP($C4625,Baux!$A:$K,6,FALSE))</f>
        <v/>
      </c>
      <c r="I4625" s="13" t="str">
        <f>IF($C4625="","",VLOOKUP($C4625,Baux!$A:$K,7,FALSE))</f>
        <v/>
      </c>
      <c r="J4625" s="13" t="str">
        <f>IF($C4625="","",$H4625+$I4625)</f>
        <v/>
      </c>
      <c r="K4625" s="13" t="str">
        <f>IF($C4625="","",SUMIFS(Banque_Transactions!$E:$E,Banque_Transactions!$G:$G,$C4625&amp;"-"&amp;$B4625))</f>
        <v/>
      </c>
      <c r="L4625" s="13" t="str">
        <f>IF($C4625="","",$J4625-$K4625)</f>
        <v/>
      </c>
      <c r="M4625" t="str">
        <f>IF($C4625="","",IF($L4625&lt;=0,"Payé",IF($K4625=0,"Impayé","Partiel")))</f>
        <v/>
      </c>
    </row>
    <row r="4626" spans="1:13" ht="15">
      <c r="A4626" s="17"/>
      <c r="B4626" t="str">
        <f>IF($A4626="","",YEAR($A4626)*100+MONTH($A4626))</f>
        <v/>
      </c>
      <c r="D4626" t="str">
        <f>IF($C4626="","",VLOOKUP($C4626,Baux!$A:$K,2,FALSE))</f>
        <v/>
      </c>
      <c r="E4626" t="str">
        <f>IF($C4626="","",VLOOKUP(VLOOKUP($C4626,Baux!$A:$K,3,FALSE),Locataires!$A:$I,2,FALSE))</f>
        <v/>
      </c>
      <c r="F4626" t="str">
        <f>IF($C4626="","",VLOOKUP($C4626,Baux!$A:$K,8,FALSE))</f>
        <v/>
      </c>
      <c r="G4626" s="12" t="str">
        <f>IF(OR($A4626="",$F4626=""),"",DATE(YEAR($A4626),MONTH($A4626),$F4626))</f>
        <v/>
      </c>
      <c r="H4626" s="13" t="str">
        <f>IF($C4626="","",VLOOKUP($C4626,Baux!$A:$K,6,FALSE))</f>
        <v/>
      </c>
      <c r="I4626" s="13" t="str">
        <f>IF($C4626="","",VLOOKUP($C4626,Baux!$A:$K,7,FALSE))</f>
        <v/>
      </c>
      <c r="J4626" s="13" t="str">
        <f>IF($C4626="","",$H4626+$I4626)</f>
        <v/>
      </c>
      <c r="K4626" s="13" t="str">
        <f>IF($C4626="","",SUMIFS(Banque_Transactions!$E:$E,Banque_Transactions!$G:$G,$C4626&amp;"-"&amp;$B4626))</f>
        <v/>
      </c>
      <c r="L4626" s="13" t="str">
        <f>IF($C4626="","",$J4626-$K4626)</f>
        <v/>
      </c>
      <c r="M4626" t="str">
        <f>IF($C4626="","",IF($L4626&lt;=0,"Payé",IF($K4626=0,"Impayé","Partiel")))</f>
        <v/>
      </c>
    </row>
    <row r="4627" spans="1:13" ht="15">
      <c r="A4627" s="17"/>
      <c r="B4627" t="str">
        <f>IF($A4627="","",YEAR($A4627)*100+MONTH($A4627))</f>
        <v/>
      </c>
      <c r="D4627" t="str">
        <f>IF($C4627="","",VLOOKUP($C4627,Baux!$A:$K,2,FALSE))</f>
        <v/>
      </c>
      <c r="E4627" t="str">
        <f>IF($C4627="","",VLOOKUP(VLOOKUP($C4627,Baux!$A:$K,3,FALSE),Locataires!$A:$I,2,FALSE))</f>
        <v/>
      </c>
      <c r="F4627" t="str">
        <f>IF($C4627="","",VLOOKUP($C4627,Baux!$A:$K,8,FALSE))</f>
        <v/>
      </c>
      <c r="G4627" s="12" t="str">
        <f>IF(OR($A4627="",$F4627=""),"",DATE(YEAR($A4627),MONTH($A4627),$F4627))</f>
        <v/>
      </c>
      <c r="H4627" s="13" t="str">
        <f>IF($C4627="","",VLOOKUP($C4627,Baux!$A:$K,6,FALSE))</f>
        <v/>
      </c>
      <c r="I4627" s="13" t="str">
        <f>IF($C4627="","",VLOOKUP($C4627,Baux!$A:$K,7,FALSE))</f>
        <v/>
      </c>
      <c r="J4627" s="13" t="str">
        <f>IF($C4627="","",$H4627+$I4627)</f>
        <v/>
      </c>
      <c r="K4627" s="13" t="str">
        <f>IF($C4627="","",SUMIFS(Banque_Transactions!$E:$E,Banque_Transactions!$G:$G,$C4627&amp;"-"&amp;$B4627))</f>
        <v/>
      </c>
      <c r="L4627" s="13" t="str">
        <f>IF($C4627="","",$J4627-$K4627)</f>
        <v/>
      </c>
      <c r="M4627" t="str">
        <f>IF($C4627="","",IF($L4627&lt;=0,"Payé",IF($K4627=0,"Impayé","Partiel")))</f>
        <v/>
      </c>
    </row>
    <row r="4628" spans="1:13" ht="15">
      <c r="A4628" s="17"/>
      <c r="B4628" t="str">
        <f>IF($A4628="","",YEAR($A4628)*100+MONTH($A4628))</f>
        <v/>
      </c>
      <c r="D4628" t="str">
        <f>IF($C4628="","",VLOOKUP($C4628,Baux!$A:$K,2,FALSE))</f>
        <v/>
      </c>
      <c r="E4628" t="str">
        <f>IF($C4628="","",VLOOKUP(VLOOKUP($C4628,Baux!$A:$K,3,FALSE),Locataires!$A:$I,2,FALSE))</f>
        <v/>
      </c>
      <c r="F4628" t="str">
        <f>IF($C4628="","",VLOOKUP($C4628,Baux!$A:$K,8,FALSE))</f>
        <v/>
      </c>
      <c r="G4628" s="12" t="str">
        <f>IF(OR($A4628="",$F4628=""),"",DATE(YEAR($A4628),MONTH($A4628),$F4628))</f>
        <v/>
      </c>
      <c r="H4628" s="13" t="str">
        <f>IF($C4628="","",VLOOKUP($C4628,Baux!$A:$K,6,FALSE))</f>
        <v/>
      </c>
      <c r="I4628" s="13" t="str">
        <f>IF($C4628="","",VLOOKUP($C4628,Baux!$A:$K,7,FALSE))</f>
        <v/>
      </c>
      <c r="J4628" s="13" t="str">
        <f>IF($C4628="","",$H4628+$I4628)</f>
        <v/>
      </c>
      <c r="K4628" s="13" t="str">
        <f>IF($C4628="","",SUMIFS(Banque_Transactions!$E:$E,Banque_Transactions!$G:$G,$C4628&amp;"-"&amp;$B4628))</f>
        <v/>
      </c>
      <c r="L4628" s="13" t="str">
        <f>IF($C4628="","",$J4628-$K4628)</f>
        <v/>
      </c>
      <c r="M4628" t="str">
        <f>IF($C4628="","",IF($L4628&lt;=0,"Payé",IF($K4628=0,"Impayé","Partiel")))</f>
        <v/>
      </c>
    </row>
    <row r="4629" spans="1:13" ht="15">
      <c r="A4629" s="17"/>
      <c r="B4629" t="str">
        <f>IF($A4629="","",YEAR($A4629)*100+MONTH($A4629))</f>
        <v/>
      </c>
      <c r="D4629" t="str">
        <f>IF($C4629="","",VLOOKUP($C4629,Baux!$A:$K,2,FALSE))</f>
        <v/>
      </c>
      <c r="E4629" t="str">
        <f>IF($C4629="","",VLOOKUP(VLOOKUP($C4629,Baux!$A:$K,3,FALSE),Locataires!$A:$I,2,FALSE))</f>
        <v/>
      </c>
      <c r="F4629" t="str">
        <f>IF($C4629="","",VLOOKUP($C4629,Baux!$A:$K,8,FALSE))</f>
        <v/>
      </c>
      <c r="G4629" s="12" t="str">
        <f>IF(OR($A4629="",$F4629=""),"",DATE(YEAR($A4629),MONTH($A4629),$F4629))</f>
        <v/>
      </c>
      <c r="H4629" s="13" t="str">
        <f>IF($C4629="","",VLOOKUP($C4629,Baux!$A:$K,6,FALSE))</f>
        <v/>
      </c>
      <c r="I4629" s="13" t="str">
        <f>IF($C4629="","",VLOOKUP($C4629,Baux!$A:$K,7,FALSE))</f>
        <v/>
      </c>
      <c r="J4629" s="13" t="str">
        <f>IF($C4629="","",$H4629+$I4629)</f>
        <v/>
      </c>
      <c r="K4629" s="13" t="str">
        <f>IF($C4629="","",SUMIFS(Banque_Transactions!$E:$E,Banque_Transactions!$G:$G,$C4629&amp;"-"&amp;$B4629))</f>
        <v/>
      </c>
      <c r="L4629" s="13" t="str">
        <f>IF($C4629="","",$J4629-$K4629)</f>
        <v/>
      </c>
      <c r="M4629" t="str">
        <f>IF($C4629="","",IF($L4629&lt;=0,"Payé",IF($K4629=0,"Impayé","Partiel")))</f>
        <v/>
      </c>
    </row>
    <row r="4630" spans="1:13" ht="15">
      <c r="A4630" s="17"/>
      <c r="B4630" t="str">
        <f>IF($A4630="","",YEAR($A4630)*100+MONTH($A4630))</f>
        <v/>
      </c>
      <c r="D4630" t="str">
        <f>IF($C4630="","",VLOOKUP($C4630,Baux!$A:$K,2,FALSE))</f>
        <v/>
      </c>
      <c r="E4630" t="str">
        <f>IF($C4630="","",VLOOKUP(VLOOKUP($C4630,Baux!$A:$K,3,FALSE),Locataires!$A:$I,2,FALSE))</f>
        <v/>
      </c>
      <c r="F4630" t="str">
        <f>IF($C4630="","",VLOOKUP($C4630,Baux!$A:$K,8,FALSE))</f>
        <v/>
      </c>
      <c r="G4630" s="12" t="str">
        <f>IF(OR($A4630="",$F4630=""),"",DATE(YEAR($A4630),MONTH($A4630),$F4630))</f>
        <v/>
      </c>
      <c r="H4630" s="13" t="str">
        <f>IF($C4630="","",VLOOKUP($C4630,Baux!$A:$K,6,FALSE))</f>
        <v/>
      </c>
      <c r="I4630" s="13" t="str">
        <f>IF($C4630="","",VLOOKUP($C4630,Baux!$A:$K,7,FALSE))</f>
        <v/>
      </c>
      <c r="J4630" s="13" t="str">
        <f>IF($C4630="","",$H4630+$I4630)</f>
        <v/>
      </c>
      <c r="K4630" s="13" t="str">
        <f>IF($C4630="","",SUMIFS(Banque_Transactions!$E:$E,Banque_Transactions!$G:$G,$C4630&amp;"-"&amp;$B4630))</f>
        <v/>
      </c>
      <c r="L4630" s="13" t="str">
        <f>IF($C4630="","",$J4630-$K4630)</f>
        <v/>
      </c>
      <c r="M4630" t="str">
        <f>IF($C4630="","",IF($L4630&lt;=0,"Payé",IF($K4630=0,"Impayé","Partiel")))</f>
        <v/>
      </c>
    </row>
    <row r="4631" spans="1:13" ht="15">
      <c r="A4631" s="17"/>
      <c r="B4631" t="str">
        <f>IF($A4631="","",YEAR($A4631)*100+MONTH($A4631))</f>
        <v/>
      </c>
      <c r="D4631" t="str">
        <f>IF($C4631="","",VLOOKUP($C4631,Baux!$A:$K,2,FALSE))</f>
        <v/>
      </c>
      <c r="E4631" t="str">
        <f>IF($C4631="","",VLOOKUP(VLOOKUP($C4631,Baux!$A:$K,3,FALSE),Locataires!$A:$I,2,FALSE))</f>
        <v/>
      </c>
      <c r="F4631" t="str">
        <f>IF($C4631="","",VLOOKUP($C4631,Baux!$A:$K,8,FALSE))</f>
        <v/>
      </c>
      <c r="G4631" s="12" t="str">
        <f>IF(OR($A4631="",$F4631=""),"",DATE(YEAR($A4631),MONTH($A4631),$F4631))</f>
        <v/>
      </c>
      <c r="H4631" s="13" t="str">
        <f>IF($C4631="","",VLOOKUP($C4631,Baux!$A:$K,6,FALSE))</f>
        <v/>
      </c>
      <c r="I4631" s="13" t="str">
        <f>IF($C4631="","",VLOOKUP($C4631,Baux!$A:$K,7,FALSE))</f>
        <v/>
      </c>
      <c r="J4631" s="13" t="str">
        <f>IF($C4631="","",$H4631+$I4631)</f>
        <v/>
      </c>
      <c r="K4631" s="13" t="str">
        <f>IF($C4631="","",SUMIFS(Banque_Transactions!$E:$E,Banque_Transactions!$G:$G,$C4631&amp;"-"&amp;$B4631))</f>
        <v/>
      </c>
      <c r="L4631" s="13" t="str">
        <f>IF($C4631="","",$J4631-$K4631)</f>
        <v/>
      </c>
      <c r="M4631" t="str">
        <f>IF($C4631="","",IF($L4631&lt;=0,"Payé",IF($K4631=0,"Impayé","Partiel")))</f>
        <v/>
      </c>
    </row>
    <row r="4632" spans="1:13" ht="15">
      <c r="A4632" s="17"/>
      <c r="B4632" t="str">
        <f>IF($A4632="","",YEAR($A4632)*100+MONTH($A4632))</f>
        <v/>
      </c>
      <c r="D4632" t="str">
        <f>IF($C4632="","",VLOOKUP($C4632,Baux!$A:$K,2,FALSE))</f>
        <v/>
      </c>
      <c r="E4632" t="str">
        <f>IF($C4632="","",VLOOKUP(VLOOKUP($C4632,Baux!$A:$K,3,FALSE),Locataires!$A:$I,2,FALSE))</f>
        <v/>
      </c>
      <c r="F4632" t="str">
        <f>IF($C4632="","",VLOOKUP($C4632,Baux!$A:$K,8,FALSE))</f>
        <v/>
      </c>
      <c r="G4632" s="12" t="str">
        <f>IF(OR($A4632="",$F4632=""),"",DATE(YEAR($A4632),MONTH($A4632),$F4632))</f>
        <v/>
      </c>
      <c r="H4632" s="13" t="str">
        <f>IF($C4632="","",VLOOKUP($C4632,Baux!$A:$K,6,FALSE))</f>
        <v/>
      </c>
      <c r="I4632" s="13" t="str">
        <f>IF($C4632="","",VLOOKUP($C4632,Baux!$A:$K,7,FALSE))</f>
        <v/>
      </c>
      <c r="J4632" s="13" t="str">
        <f>IF($C4632="","",$H4632+$I4632)</f>
        <v/>
      </c>
      <c r="K4632" s="13" t="str">
        <f>IF($C4632="","",SUMIFS(Banque_Transactions!$E:$E,Banque_Transactions!$G:$G,$C4632&amp;"-"&amp;$B4632))</f>
        <v/>
      </c>
      <c r="L4632" s="13" t="str">
        <f>IF($C4632="","",$J4632-$K4632)</f>
        <v/>
      </c>
      <c r="M4632" t="str">
        <f>IF($C4632="","",IF($L4632&lt;=0,"Payé",IF($K4632=0,"Impayé","Partiel")))</f>
        <v/>
      </c>
    </row>
    <row r="4633" spans="1:13" ht="15">
      <c r="A4633" s="17"/>
      <c r="B4633" t="str">
        <f>IF($A4633="","",YEAR($A4633)*100+MONTH($A4633))</f>
        <v/>
      </c>
      <c r="D4633" t="str">
        <f>IF($C4633="","",VLOOKUP($C4633,Baux!$A:$K,2,FALSE))</f>
        <v/>
      </c>
      <c r="E4633" t="str">
        <f>IF($C4633="","",VLOOKUP(VLOOKUP($C4633,Baux!$A:$K,3,FALSE),Locataires!$A:$I,2,FALSE))</f>
        <v/>
      </c>
      <c r="F4633" t="str">
        <f>IF($C4633="","",VLOOKUP($C4633,Baux!$A:$K,8,FALSE))</f>
        <v/>
      </c>
      <c r="G4633" s="12" t="str">
        <f>IF(OR($A4633="",$F4633=""),"",DATE(YEAR($A4633),MONTH($A4633),$F4633))</f>
        <v/>
      </c>
      <c r="H4633" s="13" t="str">
        <f>IF($C4633="","",VLOOKUP($C4633,Baux!$A:$K,6,FALSE))</f>
        <v/>
      </c>
      <c r="I4633" s="13" t="str">
        <f>IF($C4633="","",VLOOKUP($C4633,Baux!$A:$K,7,FALSE))</f>
        <v/>
      </c>
      <c r="J4633" s="13" t="str">
        <f>IF($C4633="","",$H4633+$I4633)</f>
        <v/>
      </c>
      <c r="K4633" s="13" t="str">
        <f>IF($C4633="","",SUMIFS(Banque_Transactions!$E:$E,Banque_Transactions!$G:$G,$C4633&amp;"-"&amp;$B4633))</f>
        <v/>
      </c>
      <c r="L4633" s="13" t="str">
        <f>IF($C4633="","",$J4633-$K4633)</f>
        <v/>
      </c>
      <c r="M4633" t="str">
        <f>IF($C4633="","",IF($L4633&lt;=0,"Payé",IF($K4633=0,"Impayé","Partiel")))</f>
        <v/>
      </c>
    </row>
    <row r="4634" spans="1:13" ht="15">
      <c r="A4634" s="17"/>
      <c r="B4634" t="str">
        <f>IF($A4634="","",YEAR($A4634)*100+MONTH($A4634))</f>
        <v/>
      </c>
      <c r="D4634" t="str">
        <f>IF($C4634="","",VLOOKUP($C4634,Baux!$A:$K,2,FALSE))</f>
        <v/>
      </c>
      <c r="E4634" t="str">
        <f>IF($C4634="","",VLOOKUP(VLOOKUP($C4634,Baux!$A:$K,3,FALSE),Locataires!$A:$I,2,FALSE))</f>
        <v/>
      </c>
      <c r="F4634" t="str">
        <f>IF($C4634="","",VLOOKUP($C4634,Baux!$A:$K,8,FALSE))</f>
        <v/>
      </c>
      <c r="G4634" s="12" t="str">
        <f>IF(OR($A4634="",$F4634=""),"",DATE(YEAR($A4634),MONTH($A4634),$F4634))</f>
        <v/>
      </c>
      <c r="H4634" s="13" t="str">
        <f>IF($C4634="","",VLOOKUP($C4634,Baux!$A:$K,6,FALSE))</f>
        <v/>
      </c>
      <c r="I4634" s="13" t="str">
        <f>IF($C4634="","",VLOOKUP($C4634,Baux!$A:$K,7,FALSE))</f>
        <v/>
      </c>
      <c r="J4634" s="13" t="str">
        <f>IF($C4634="","",$H4634+$I4634)</f>
        <v/>
      </c>
      <c r="K4634" s="13" t="str">
        <f>IF($C4634="","",SUMIFS(Banque_Transactions!$E:$E,Banque_Transactions!$G:$G,$C4634&amp;"-"&amp;$B4634))</f>
        <v/>
      </c>
      <c r="L4634" s="13" t="str">
        <f>IF($C4634="","",$J4634-$K4634)</f>
        <v/>
      </c>
      <c r="M4634" t="str">
        <f>IF($C4634="","",IF($L4634&lt;=0,"Payé",IF($K4634=0,"Impayé","Partiel")))</f>
        <v/>
      </c>
    </row>
    <row r="4635" spans="1:13" ht="15">
      <c r="A4635" s="17"/>
      <c r="B4635" t="str">
        <f>IF($A4635="","",YEAR($A4635)*100+MONTH($A4635))</f>
        <v/>
      </c>
      <c r="D4635" t="str">
        <f>IF($C4635="","",VLOOKUP($C4635,Baux!$A:$K,2,FALSE))</f>
        <v/>
      </c>
      <c r="E4635" t="str">
        <f>IF($C4635="","",VLOOKUP(VLOOKUP($C4635,Baux!$A:$K,3,FALSE),Locataires!$A:$I,2,FALSE))</f>
        <v/>
      </c>
      <c r="F4635" t="str">
        <f>IF($C4635="","",VLOOKUP($C4635,Baux!$A:$K,8,FALSE))</f>
        <v/>
      </c>
      <c r="G4635" s="12" t="str">
        <f>IF(OR($A4635="",$F4635=""),"",DATE(YEAR($A4635),MONTH($A4635),$F4635))</f>
        <v/>
      </c>
      <c r="H4635" s="13" t="str">
        <f>IF($C4635="","",VLOOKUP($C4635,Baux!$A:$K,6,FALSE))</f>
        <v/>
      </c>
      <c r="I4635" s="13" t="str">
        <f>IF($C4635="","",VLOOKUP($C4635,Baux!$A:$K,7,FALSE))</f>
        <v/>
      </c>
      <c r="J4635" s="13" t="str">
        <f>IF($C4635="","",$H4635+$I4635)</f>
        <v/>
      </c>
      <c r="K4635" s="13" t="str">
        <f>IF($C4635="","",SUMIFS(Banque_Transactions!$E:$E,Banque_Transactions!$G:$G,$C4635&amp;"-"&amp;$B4635))</f>
        <v/>
      </c>
      <c r="L4635" s="13" t="str">
        <f>IF($C4635="","",$J4635-$K4635)</f>
        <v/>
      </c>
      <c r="M4635" t="str">
        <f>IF($C4635="","",IF($L4635&lt;=0,"Payé",IF($K4635=0,"Impayé","Partiel")))</f>
        <v/>
      </c>
    </row>
    <row r="4636" spans="1:13" ht="15">
      <c r="A4636" s="17"/>
      <c r="B4636" t="str">
        <f>IF($A4636="","",YEAR($A4636)*100+MONTH($A4636))</f>
        <v/>
      </c>
      <c r="D4636" t="str">
        <f>IF($C4636="","",VLOOKUP($C4636,Baux!$A:$K,2,FALSE))</f>
        <v/>
      </c>
      <c r="E4636" t="str">
        <f>IF($C4636="","",VLOOKUP(VLOOKUP($C4636,Baux!$A:$K,3,FALSE),Locataires!$A:$I,2,FALSE))</f>
        <v/>
      </c>
      <c r="F4636" t="str">
        <f>IF($C4636="","",VLOOKUP($C4636,Baux!$A:$K,8,FALSE))</f>
        <v/>
      </c>
      <c r="G4636" s="12" t="str">
        <f>IF(OR($A4636="",$F4636=""),"",DATE(YEAR($A4636),MONTH($A4636),$F4636))</f>
        <v/>
      </c>
      <c r="H4636" s="13" t="str">
        <f>IF($C4636="","",VLOOKUP($C4636,Baux!$A:$K,6,FALSE))</f>
        <v/>
      </c>
      <c r="I4636" s="13" t="str">
        <f>IF($C4636="","",VLOOKUP($C4636,Baux!$A:$K,7,FALSE))</f>
        <v/>
      </c>
      <c r="J4636" s="13" t="str">
        <f>IF($C4636="","",$H4636+$I4636)</f>
        <v/>
      </c>
      <c r="K4636" s="13" t="str">
        <f>IF($C4636="","",SUMIFS(Banque_Transactions!$E:$E,Banque_Transactions!$G:$G,$C4636&amp;"-"&amp;$B4636))</f>
        <v/>
      </c>
      <c r="L4636" s="13" t="str">
        <f>IF($C4636="","",$J4636-$K4636)</f>
        <v/>
      </c>
      <c r="M4636" t="str">
        <f>IF($C4636="","",IF($L4636&lt;=0,"Payé",IF($K4636=0,"Impayé","Partiel")))</f>
        <v/>
      </c>
    </row>
    <row r="4637" spans="1:13" ht="15">
      <c r="A4637" s="17"/>
      <c r="B4637" t="str">
        <f>IF($A4637="","",YEAR($A4637)*100+MONTH($A4637))</f>
        <v/>
      </c>
      <c r="D4637" t="str">
        <f>IF($C4637="","",VLOOKUP($C4637,Baux!$A:$K,2,FALSE))</f>
        <v/>
      </c>
      <c r="E4637" t="str">
        <f>IF($C4637="","",VLOOKUP(VLOOKUP($C4637,Baux!$A:$K,3,FALSE),Locataires!$A:$I,2,FALSE))</f>
        <v/>
      </c>
      <c r="F4637" t="str">
        <f>IF($C4637="","",VLOOKUP($C4637,Baux!$A:$K,8,FALSE))</f>
        <v/>
      </c>
      <c r="G4637" s="12" t="str">
        <f>IF(OR($A4637="",$F4637=""),"",DATE(YEAR($A4637),MONTH($A4637),$F4637))</f>
        <v/>
      </c>
      <c r="H4637" s="13" t="str">
        <f>IF($C4637="","",VLOOKUP($C4637,Baux!$A:$K,6,FALSE))</f>
        <v/>
      </c>
      <c r="I4637" s="13" t="str">
        <f>IF($C4637="","",VLOOKUP($C4637,Baux!$A:$K,7,FALSE))</f>
        <v/>
      </c>
      <c r="J4637" s="13" t="str">
        <f>IF($C4637="","",$H4637+$I4637)</f>
        <v/>
      </c>
      <c r="K4637" s="13" t="str">
        <f>IF($C4637="","",SUMIFS(Banque_Transactions!$E:$E,Banque_Transactions!$G:$G,$C4637&amp;"-"&amp;$B4637))</f>
        <v/>
      </c>
      <c r="L4637" s="13" t="str">
        <f>IF($C4637="","",$J4637-$K4637)</f>
        <v/>
      </c>
      <c r="M4637" t="str">
        <f>IF($C4637="","",IF($L4637&lt;=0,"Payé",IF($K4637=0,"Impayé","Partiel")))</f>
        <v/>
      </c>
    </row>
    <row r="4638" spans="1:13" ht="15">
      <c r="A4638" s="17"/>
      <c r="B4638" t="str">
        <f>IF($A4638="","",YEAR($A4638)*100+MONTH($A4638))</f>
        <v/>
      </c>
      <c r="D4638" t="str">
        <f>IF($C4638="","",VLOOKUP($C4638,Baux!$A:$K,2,FALSE))</f>
        <v/>
      </c>
      <c r="E4638" t="str">
        <f>IF($C4638="","",VLOOKUP(VLOOKUP($C4638,Baux!$A:$K,3,FALSE),Locataires!$A:$I,2,FALSE))</f>
        <v/>
      </c>
      <c r="F4638" t="str">
        <f>IF($C4638="","",VLOOKUP($C4638,Baux!$A:$K,8,FALSE))</f>
        <v/>
      </c>
      <c r="G4638" s="12" t="str">
        <f>IF(OR($A4638="",$F4638=""),"",DATE(YEAR($A4638),MONTH($A4638),$F4638))</f>
        <v/>
      </c>
      <c r="H4638" s="13" t="str">
        <f>IF($C4638="","",VLOOKUP($C4638,Baux!$A:$K,6,FALSE))</f>
        <v/>
      </c>
      <c r="I4638" s="13" t="str">
        <f>IF($C4638="","",VLOOKUP($C4638,Baux!$A:$K,7,FALSE))</f>
        <v/>
      </c>
      <c r="J4638" s="13" t="str">
        <f>IF($C4638="","",$H4638+$I4638)</f>
        <v/>
      </c>
      <c r="K4638" s="13" t="str">
        <f>IF($C4638="","",SUMIFS(Banque_Transactions!$E:$E,Banque_Transactions!$G:$G,$C4638&amp;"-"&amp;$B4638))</f>
        <v/>
      </c>
      <c r="L4638" s="13" t="str">
        <f>IF($C4638="","",$J4638-$K4638)</f>
        <v/>
      </c>
      <c r="M4638" t="str">
        <f>IF($C4638="","",IF($L4638&lt;=0,"Payé",IF($K4638=0,"Impayé","Partiel")))</f>
        <v/>
      </c>
    </row>
    <row r="4639" spans="1:13" ht="15">
      <c r="A4639" s="17"/>
      <c r="B4639" t="str">
        <f>IF($A4639="","",YEAR($A4639)*100+MONTH($A4639))</f>
        <v/>
      </c>
      <c r="D4639" t="str">
        <f>IF($C4639="","",VLOOKUP($C4639,Baux!$A:$K,2,FALSE))</f>
        <v/>
      </c>
      <c r="E4639" t="str">
        <f>IF($C4639="","",VLOOKUP(VLOOKUP($C4639,Baux!$A:$K,3,FALSE),Locataires!$A:$I,2,FALSE))</f>
        <v/>
      </c>
      <c r="F4639" t="str">
        <f>IF($C4639="","",VLOOKUP($C4639,Baux!$A:$K,8,FALSE))</f>
        <v/>
      </c>
      <c r="G4639" s="12" t="str">
        <f>IF(OR($A4639="",$F4639=""),"",DATE(YEAR($A4639),MONTH($A4639),$F4639))</f>
        <v/>
      </c>
      <c r="H4639" s="13" t="str">
        <f>IF($C4639="","",VLOOKUP($C4639,Baux!$A:$K,6,FALSE))</f>
        <v/>
      </c>
      <c r="I4639" s="13" t="str">
        <f>IF($C4639="","",VLOOKUP($C4639,Baux!$A:$K,7,FALSE))</f>
        <v/>
      </c>
      <c r="J4639" s="13" t="str">
        <f>IF($C4639="","",$H4639+$I4639)</f>
        <v/>
      </c>
      <c r="K4639" s="13" t="str">
        <f>IF($C4639="","",SUMIFS(Banque_Transactions!$E:$E,Banque_Transactions!$G:$G,$C4639&amp;"-"&amp;$B4639))</f>
        <v/>
      </c>
      <c r="L4639" s="13" t="str">
        <f>IF($C4639="","",$J4639-$K4639)</f>
        <v/>
      </c>
      <c r="M4639" t="str">
        <f>IF($C4639="","",IF($L4639&lt;=0,"Payé",IF($K4639=0,"Impayé","Partiel")))</f>
        <v/>
      </c>
    </row>
    <row r="4640" spans="1:13" ht="15">
      <c r="A4640" s="17"/>
      <c r="B4640" t="str">
        <f>IF($A4640="","",YEAR($A4640)*100+MONTH($A4640))</f>
        <v/>
      </c>
      <c r="D4640" t="str">
        <f>IF($C4640="","",VLOOKUP($C4640,Baux!$A:$K,2,FALSE))</f>
        <v/>
      </c>
      <c r="E4640" t="str">
        <f>IF($C4640="","",VLOOKUP(VLOOKUP($C4640,Baux!$A:$K,3,FALSE),Locataires!$A:$I,2,FALSE))</f>
        <v/>
      </c>
      <c r="F4640" t="str">
        <f>IF($C4640="","",VLOOKUP($C4640,Baux!$A:$K,8,FALSE))</f>
        <v/>
      </c>
      <c r="G4640" s="12" t="str">
        <f>IF(OR($A4640="",$F4640=""),"",DATE(YEAR($A4640),MONTH($A4640),$F4640))</f>
        <v/>
      </c>
      <c r="H4640" s="13" t="str">
        <f>IF($C4640="","",VLOOKUP($C4640,Baux!$A:$K,6,FALSE))</f>
        <v/>
      </c>
      <c r="I4640" s="13" t="str">
        <f>IF($C4640="","",VLOOKUP($C4640,Baux!$A:$K,7,FALSE))</f>
        <v/>
      </c>
      <c r="J4640" s="13" t="str">
        <f>IF($C4640="","",$H4640+$I4640)</f>
        <v/>
      </c>
      <c r="K4640" s="13" t="str">
        <f>IF($C4640="","",SUMIFS(Banque_Transactions!$E:$E,Banque_Transactions!$G:$G,$C4640&amp;"-"&amp;$B4640))</f>
        <v/>
      </c>
      <c r="L4640" s="13" t="str">
        <f>IF($C4640="","",$J4640-$K4640)</f>
        <v/>
      </c>
      <c r="M4640" t="str">
        <f>IF($C4640="","",IF($L4640&lt;=0,"Payé",IF($K4640=0,"Impayé","Partiel")))</f>
        <v/>
      </c>
    </row>
    <row r="4641" spans="1:13" ht="15">
      <c r="A4641" s="17"/>
      <c r="B4641" t="str">
        <f>IF($A4641="","",YEAR($A4641)*100+MONTH($A4641))</f>
        <v/>
      </c>
      <c r="D4641" t="str">
        <f>IF($C4641="","",VLOOKUP($C4641,Baux!$A:$K,2,FALSE))</f>
        <v/>
      </c>
      <c r="E4641" t="str">
        <f>IF($C4641="","",VLOOKUP(VLOOKUP($C4641,Baux!$A:$K,3,FALSE),Locataires!$A:$I,2,FALSE))</f>
        <v/>
      </c>
      <c r="F4641" t="str">
        <f>IF($C4641="","",VLOOKUP($C4641,Baux!$A:$K,8,FALSE))</f>
        <v/>
      </c>
      <c r="G4641" s="12" t="str">
        <f>IF(OR($A4641="",$F4641=""),"",DATE(YEAR($A4641),MONTH($A4641),$F4641))</f>
        <v/>
      </c>
      <c r="H4641" s="13" t="str">
        <f>IF($C4641="","",VLOOKUP($C4641,Baux!$A:$K,6,FALSE))</f>
        <v/>
      </c>
      <c r="I4641" s="13" t="str">
        <f>IF($C4641="","",VLOOKUP($C4641,Baux!$A:$K,7,FALSE))</f>
        <v/>
      </c>
      <c r="J4641" s="13" t="str">
        <f>IF($C4641="","",$H4641+$I4641)</f>
        <v/>
      </c>
      <c r="K4641" s="13" t="str">
        <f>IF($C4641="","",SUMIFS(Banque_Transactions!$E:$E,Banque_Transactions!$G:$G,$C4641&amp;"-"&amp;$B4641))</f>
        <v/>
      </c>
      <c r="L4641" s="13" t="str">
        <f>IF($C4641="","",$J4641-$K4641)</f>
        <v/>
      </c>
      <c r="M4641" t="str">
        <f>IF($C4641="","",IF($L4641&lt;=0,"Payé",IF($K4641=0,"Impayé","Partiel")))</f>
        <v/>
      </c>
    </row>
    <row r="4642" spans="1:13" ht="15">
      <c r="A4642" s="17"/>
      <c r="B4642" t="str">
        <f>IF($A4642="","",YEAR($A4642)*100+MONTH($A4642))</f>
        <v/>
      </c>
      <c r="D4642" t="str">
        <f>IF($C4642="","",VLOOKUP($C4642,Baux!$A:$K,2,FALSE))</f>
        <v/>
      </c>
      <c r="E4642" t="str">
        <f>IF($C4642="","",VLOOKUP(VLOOKUP($C4642,Baux!$A:$K,3,FALSE),Locataires!$A:$I,2,FALSE))</f>
        <v/>
      </c>
      <c r="F4642" t="str">
        <f>IF($C4642="","",VLOOKUP($C4642,Baux!$A:$K,8,FALSE))</f>
        <v/>
      </c>
      <c r="G4642" s="12" t="str">
        <f>IF(OR($A4642="",$F4642=""),"",DATE(YEAR($A4642),MONTH($A4642),$F4642))</f>
        <v/>
      </c>
      <c r="H4642" s="13" t="str">
        <f>IF($C4642="","",VLOOKUP($C4642,Baux!$A:$K,6,FALSE))</f>
        <v/>
      </c>
      <c r="I4642" s="13" t="str">
        <f>IF($C4642="","",VLOOKUP($C4642,Baux!$A:$K,7,FALSE))</f>
        <v/>
      </c>
      <c r="J4642" s="13" t="str">
        <f>IF($C4642="","",$H4642+$I4642)</f>
        <v/>
      </c>
      <c r="K4642" s="13" t="str">
        <f>IF($C4642="","",SUMIFS(Banque_Transactions!$E:$E,Banque_Transactions!$G:$G,$C4642&amp;"-"&amp;$B4642))</f>
        <v/>
      </c>
      <c r="L4642" s="13" t="str">
        <f>IF($C4642="","",$J4642-$K4642)</f>
        <v/>
      </c>
      <c r="M4642" t="str">
        <f>IF($C4642="","",IF($L4642&lt;=0,"Payé",IF($K4642=0,"Impayé","Partiel")))</f>
        <v/>
      </c>
    </row>
    <row r="4643" spans="1:13" ht="15">
      <c r="A4643" s="17"/>
      <c r="B4643" t="str">
        <f>IF($A4643="","",YEAR($A4643)*100+MONTH($A4643))</f>
        <v/>
      </c>
      <c r="D4643" t="str">
        <f>IF($C4643="","",VLOOKUP($C4643,Baux!$A:$K,2,FALSE))</f>
        <v/>
      </c>
      <c r="E4643" t="str">
        <f>IF($C4643="","",VLOOKUP(VLOOKUP($C4643,Baux!$A:$K,3,FALSE),Locataires!$A:$I,2,FALSE))</f>
        <v/>
      </c>
      <c r="F4643" t="str">
        <f>IF($C4643="","",VLOOKUP($C4643,Baux!$A:$K,8,FALSE))</f>
        <v/>
      </c>
      <c r="G4643" s="12" t="str">
        <f>IF(OR($A4643="",$F4643=""),"",DATE(YEAR($A4643),MONTH($A4643),$F4643))</f>
        <v/>
      </c>
      <c r="H4643" s="13" t="str">
        <f>IF($C4643="","",VLOOKUP($C4643,Baux!$A:$K,6,FALSE))</f>
        <v/>
      </c>
      <c r="I4643" s="13" t="str">
        <f>IF($C4643="","",VLOOKUP($C4643,Baux!$A:$K,7,FALSE))</f>
        <v/>
      </c>
      <c r="J4643" s="13" t="str">
        <f>IF($C4643="","",$H4643+$I4643)</f>
        <v/>
      </c>
      <c r="K4643" s="13" t="str">
        <f>IF($C4643="","",SUMIFS(Banque_Transactions!$E:$E,Banque_Transactions!$G:$G,$C4643&amp;"-"&amp;$B4643))</f>
        <v/>
      </c>
      <c r="L4643" s="13" t="str">
        <f>IF($C4643="","",$J4643-$K4643)</f>
        <v/>
      </c>
      <c r="M4643" t="str">
        <f>IF($C4643="","",IF($L4643&lt;=0,"Payé",IF($K4643=0,"Impayé","Partiel")))</f>
        <v/>
      </c>
    </row>
    <row r="4644" spans="1:13" ht="15">
      <c r="A4644" s="17"/>
      <c r="B4644" t="str">
        <f>IF($A4644="","",YEAR($A4644)*100+MONTH($A4644))</f>
        <v/>
      </c>
      <c r="D4644" t="str">
        <f>IF($C4644="","",VLOOKUP($C4644,Baux!$A:$K,2,FALSE))</f>
        <v/>
      </c>
      <c r="E4644" t="str">
        <f>IF($C4644="","",VLOOKUP(VLOOKUP($C4644,Baux!$A:$K,3,FALSE),Locataires!$A:$I,2,FALSE))</f>
        <v/>
      </c>
      <c r="F4644" t="str">
        <f>IF($C4644="","",VLOOKUP($C4644,Baux!$A:$K,8,FALSE))</f>
        <v/>
      </c>
      <c r="G4644" s="12" t="str">
        <f>IF(OR($A4644="",$F4644=""),"",DATE(YEAR($A4644),MONTH($A4644),$F4644))</f>
        <v/>
      </c>
      <c r="H4644" s="13" t="str">
        <f>IF($C4644="","",VLOOKUP($C4644,Baux!$A:$K,6,FALSE))</f>
        <v/>
      </c>
      <c r="I4644" s="13" t="str">
        <f>IF($C4644="","",VLOOKUP($C4644,Baux!$A:$K,7,FALSE))</f>
        <v/>
      </c>
      <c r="J4644" s="13" t="str">
        <f>IF($C4644="","",$H4644+$I4644)</f>
        <v/>
      </c>
      <c r="K4644" s="13" t="str">
        <f>IF($C4644="","",SUMIFS(Banque_Transactions!$E:$E,Banque_Transactions!$G:$G,$C4644&amp;"-"&amp;$B4644))</f>
        <v/>
      </c>
      <c r="L4644" s="13" t="str">
        <f>IF($C4644="","",$J4644-$K4644)</f>
        <v/>
      </c>
      <c r="M4644" t="str">
        <f>IF($C4644="","",IF($L4644&lt;=0,"Payé",IF($K4644=0,"Impayé","Partiel")))</f>
        <v/>
      </c>
    </row>
    <row r="4645" spans="1:13" ht="15">
      <c r="A4645" s="17"/>
      <c r="B4645" t="str">
        <f>IF($A4645="","",YEAR($A4645)*100+MONTH($A4645))</f>
        <v/>
      </c>
      <c r="D4645" t="str">
        <f>IF($C4645="","",VLOOKUP($C4645,Baux!$A:$K,2,FALSE))</f>
        <v/>
      </c>
      <c r="E4645" t="str">
        <f>IF($C4645="","",VLOOKUP(VLOOKUP($C4645,Baux!$A:$K,3,FALSE),Locataires!$A:$I,2,FALSE))</f>
        <v/>
      </c>
      <c r="F4645" t="str">
        <f>IF($C4645="","",VLOOKUP($C4645,Baux!$A:$K,8,FALSE))</f>
        <v/>
      </c>
      <c r="G4645" s="12" t="str">
        <f>IF(OR($A4645="",$F4645=""),"",DATE(YEAR($A4645),MONTH($A4645),$F4645))</f>
        <v/>
      </c>
      <c r="H4645" s="13" t="str">
        <f>IF($C4645="","",VLOOKUP($C4645,Baux!$A:$K,6,FALSE))</f>
        <v/>
      </c>
      <c r="I4645" s="13" t="str">
        <f>IF($C4645="","",VLOOKUP($C4645,Baux!$A:$K,7,FALSE))</f>
        <v/>
      </c>
      <c r="J4645" s="13" t="str">
        <f>IF($C4645="","",$H4645+$I4645)</f>
        <v/>
      </c>
      <c r="K4645" s="13" t="str">
        <f>IF($C4645="","",SUMIFS(Banque_Transactions!$E:$E,Banque_Transactions!$G:$G,$C4645&amp;"-"&amp;$B4645))</f>
        <v/>
      </c>
      <c r="L4645" s="13" t="str">
        <f>IF($C4645="","",$J4645-$K4645)</f>
        <v/>
      </c>
      <c r="M4645" t="str">
        <f>IF($C4645="","",IF($L4645&lt;=0,"Payé",IF($K4645=0,"Impayé","Partiel")))</f>
        <v/>
      </c>
    </row>
    <row r="4646" spans="1:13" ht="15">
      <c r="A4646" s="17"/>
      <c r="B4646" t="str">
        <f>IF($A4646="","",YEAR($A4646)*100+MONTH($A4646))</f>
        <v/>
      </c>
      <c r="D4646" t="str">
        <f>IF($C4646="","",VLOOKUP($C4646,Baux!$A:$K,2,FALSE))</f>
        <v/>
      </c>
      <c r="E4646" t="str">
        <f>IF($C4646="","",VLOOKUP(VLOOKUP($C4646,Baux!$A:$K,3,FALSE),Locataires!$A:$I,2,FALSE))</f>
        <v/>
      </c>
      <c r="F4646" t="str">
        <f>IF($C4646="","",VLOOKUP($C4646,Baux!$A:$K,8,FALSE))</f>
        <v/>
      </c>
      <c r="G4646" s="12" t="str">
        <f>IF(OR($A4646="",$F4646=""),"",DATE(YEAR($A4646),MONTH($A4646),$F4646))</f>
        <v/>
      </c>
      <c r="H4646" s="13" t="str">
        <f>IF($C4646="","",VLOOKUP($C4646,Baux!$A:$K,6,FALSE))</f>
        <v/>
      </c>
      <c r="I4646" s="13" t="str">
        <f>IF($C4646="","",VLOOKUP($C4646,Baux!$A:$K,7,FALSE))</f>
        <v/>
      </c>
      <c r="J4646" s="13" t="str">
        <f>IF($C4646="","",$H4646+$I4646)</f>
        <v/>
      </c>
      <c r="K4646" s="13" t="str">
        <f>IF($C4646="","",SUMIFS(Banque_Transactions!$E:$E,Banque_Transactions!$G:$G,$C4646&amp;"-"&amp;$B4646))</f>
        <v/>
      </c>
      <c r="L4646" s="13" t="str">
        <f>IF($C4646="","",$J4646-$K4646)</f>
        <v/>
      </c>
      <c r="M4646" t="str">
        <f>IF($C4646="","",IF($L4646&lt;=0,"Payé",IF($K4646=0,"Impayé","Partiel")))</f>
        <v/>
      </c>
    </row>
    <row r="4647" spans="1:13" ht="15">
      <c r="A4647" s="17"/>
      <c r="B4647" t="str">
        <f>IF($A4647="","",YEAR($A4647)*100+MONTH($A4647))</f>
        <v/>
      </c>
      <c r="D4647" t="str">
        <f>IF($C4647="","",VLOOKUP($C4647,Baux!$A:$K,2,FALSE))</f>
        <v/>
      </c>
      <c r="E4647" t="str">
        <f>IF($C4647="","",VLOOKUP(VLOOKUP($C4647,Baux!$A:$K,3,FALSE),Locataires!$A:$I,2,FALSE))</f>
        <v/>
      </c>
      <c r="F4647" t="str">
        <f>IF($C4647="","",VLOOKUP($C4647,Baux!$A:$K,8,FALSE))</f>
        <v/>
      </c>
      <c r="G4647" s="12" t="str">
        <f>IF(OR($A4647="",$F4647=""),"",DATE(YEAR($A4647),MONTH($A4647),$F4647))</f>
        <v/>
      </c>
      <c r="H4647" s="13" t="str">
        <f>IF($C4647="","",VLOOKUP($C4647,Baux!$A:$K,6,FALSE))</f>
        <v/>
      </c>
      <c r="I4647" s="13" t="str">
        <f>IF($C4647="","",VLOOKUP($C4647,Baux!$A:$K,7,FALSE))</f>
        <v/>
      </c>
      <c r="J4647" s="13" t="str">
        <f>IF($C4647="","",$H4647+$I4647)</f>
        <v/>
      </c>
      <c r="K4647" s="13" t="str">
        <f>IF($C4647="","",SUMIFS(Banque_Transactions!$E:$E,Banque_Transactions!$G:$G,$C4647&amp;"-"&amp;$B4647))</f>
        <v/>
      </c>
      <c r="L4647" s="13" t="str">
        <f>IF($C4647="","",$J4647-$K4647)</f>
        <v/>
      </c>
      <c r="M4647" t="str">
        <f>IF($C4647="","",IF($L4647&lt;=0,"Payé",IF($K4647=0,"Impayé","Partiel")))</f>
        <v/>
      </c>
    </row>
    <row r="4648" spans="1:13" ht="15">
      <c r="A4648" s="17"/>
      <c r="B4648" t="str">
        <f>IF($A4648="","",YEAR($A4648)*100+MONTH($A4648))</f>
        <v/>
      </c>
      <c r="D4648" t="str">
        <f>IF($C4648="","",VLOOKUP($C4648,Baux!$A:$K,2,FALSE))</f>
        <v/>
      </c>
      <c r="E4648" t="str">
        <f>IF($C4648="","",VLOOKUP(VLOOKUP($C4648,Baux!$A:$K,3,FALSE),Locataires!$A:$I,2,FALSE))</f>
        <v/>
      </c>
      <c r="F4648" t="str">
        <f>IF($C4648="","",VLOOKUP($C4648,Baux!$A:$K,8,FALSE))</f>
        <v/>
      </c>
      <c r="G4648" s="12" t="str">
        <f>IF(OR($A4648="",$F4648=""),"",DATE(YEAR($A4648),MONTH($A4648),$F4648))</f>
        <v/>
      </c>
      <c r="H4648" s="13" t="str">
        <f>IF($C4648="","",VLOOKUP($C4648,Baux!$A:$K,6,FALSE))</f>
        <v/>
      </c>
      <c r="I4648" s="13" t="str">
        <f>IF($C4648="","",VLOOKUP($C4648,Baux!$A:$K,7,FALSE))</f>
        <v/>
      </c>
      <c r="J4648" s="13" t="str">
        <f>IF($C4648="","",$H4648+$I4648)</f>
        <v/>
      </c>
      <c r="K4648" s="13" t="str">
        <f>IF($C4648="","",SUMIFS(Banque_Transactions!$E:$E,Banque_Transactions!$G:$G,$C4648&amp;"-"&amp;$B4648))</f>
        <v/>
      </c>
      <c r="L4648" s="13" t="str">
        <f>IF($C4648="","",$J4648-$K4648)</f>
        <v/>
      </c>
      <c r="M4648" t="str">
        <f>IF($C4648="","",IF($L4648&lt;=0,"Payé",IF($K4648=0,"Impayé","Partiel")))</f>
        <v/>
      </c>
    </row>
    <row r="4649" spans="1:13" ht="15">
      <c r="A4649" s="17"/>
      <c r="B4649" t="str">
        <f>IF($A4649="","",YEAR($A4649)*100+MONTH($A4649))</f>
        <v/>
      </c>
      <c r="D4649" t="str">
        <f>IF($C4649="","",VLOOKUP($C4649,Baux!$A:$K,2,FALSE))</f>
        <v/>
      </c>
      <c r="E4649" t="str">
        <f>IF($C4649="","",VLOOKUP(VLOOKUP($C4649,Baux!$A:$K,3,FALSE),Locataires!$A:$I,2,FALSE))</f>
        <v/>
      </c>
      <c r="F4649" t="str">
        <f>IF($C4649="","",VLOOKUP($C4649,Baux!$A:$K,8,FALSE))</f>
        <v/>
      </c>
      <c r="G4649" s="12" t="str">
        <f>IF(OR($A4649="",$F4649=""),"",DATE(YEAR($A4649),MONTH($A4649),$F4649))</f>
        <v/>
      </c>
      <c r="H4649" s="13" t="str">
        <f>IF($C4649="","",VLOOKUP($C4649,Baux!$A:$K,6,FALSE))</f>
        <v/>
      </c>
      <c r="I4649" s="13" t="str">
        <f>IF($C4649="","",VLOOKUP($C4649,Baux!$A:$K,7,FALSE))</f>
        <v/>
      </c>
      <c r="J4649" s="13" t="str">
        <f>IF($C4649="","",$H4649+$I4649)</f>
        <v/>
      </c>
      <c r="K4649" s="13" t="str">
        <f>IF($C4649="","",SUMIFS(Banque_Transactions!$E:$E,Banque_Transactions!$G:$G,$C4649&amp;"-"&amp;$B4649))</f>
        <v/>
      </c>
      <c r="L4649" s="13" t="str">
        <f>IF($C4649="","",$J4649-$K4649)</f>
        <v/>
      </c>
      <c r="M4649" t="str">
        <f>IF($C4649="","",IF($L4649&lt;=0,"Payé",IF($K4649=0,"Impayé","Partiel")))</f>
        <v/>
      </c>
    </row>
    <row r="4650" spans="1:13" ht="15">
      <c r="A4650" s="17"/>
      <c r="B4650" t="str">
        <f>IF($A4650="","",YEAR($A4650)*100+MONTH($A4650))</f>
        <v/>
      </c>
      <c r="D4650" t="str">
        <f>IF($C4650="","",VLOOKUP($C4650,Baux!$A:$K,2,FALSE))</f>
        <v/>
      </c>
      <c r="E4650" t="str">
        <f>IF($C4650="","",VLOOKUP(VLOOKUP($C4650,Baux!$A:$K,3,FALSE),Locataires!$A:$I,2,FALSE))</f>
        <v/>
      </c>
      <c r="F4650" t="str">
        <f>IF($C4650="","",VLOOKUP($C4650,Baux!$A:$K,8,FALSE))</f>
        <v/>
      </c>
      <c r="G4650" s="12" t="str">
        <f>IF(OR($A4650="",$F4650=""),"",DATE(YEAR($A4650),MONTH($A4650),$F4650))</f>
        <v/>
      </c>
      <c r="H4650" s="13" t="str">
        <f>IF($C4650="","",VLOOKUP($C4650,Baux!$A:$K,6,FALSE))</f>
        <v/>
      </c>
      <c r="I4650" s="13" t="str">
        <f>IF($C4650="","",VLOOKUP($C4650,Baux!$A:$K,7,FALSE))</f>
        <v/>
      </c>
      <c r="J4650" s="13" t="str">
        <f>IF($C4650="","",$H4650+$I4650)</f>
        <v/>
      </c>
      <c r="K4650" s="13" t="str">
        <f>IF($C4650="","",SUMIFS(Banque_Transactions!$E:$E,Banque_Transactions!$G:$G,$C4650&amp;"-"&amp;$B4650))</f>
        <v/>
      </c>
      <c r="L4650" s="13" t="str">
        <f>IF($C4650="","",$J4650-$K4650)</f>
        <v/>
      </c>
      <c r="M4650" t="str">
        <f>IF($C4650="","",IF($L4650&lt;=0,"Payé",IF($K4650=0,"Impayé","Partiel")))</f>
        <v/>
      </c>
    </row>
    <row r="4651" spans="1:13" ht="15">
      <c r="A4651" s="17"/>
      <c r="B4651" t="str">
        <f>IF($A4651="","",YEAR($A4651)*100+MONTH($A4651))</f>
        <v/>
      </c>
      <c r="D4651" t="str">
        <f>IF($C4651="","",VLOOKUP($C4651,Baux!$A:$K,2,FALSE))</f>
        <v/>
      </c>
      <c r="E4651" t="str">
        <f>IF($C4651="","",VLOOKUP(VLOOKUP($C4651,Baux!$A:$K,3,FALSE),Locataires!$A:$I,2,FALSE))</f>
        <v/>
      </c>
      <c r="F4651" t="str">
        <f>IF($C4651="","",VLOOKUP($C4651,Baux!$A:$K,8,FALSE))</f>
        <v/>
      </c>
      <c r="G4651" s="12" t="str">
        <f>IF(OR($A4651="",$F4651=""),"",DATE(YEAR($A4651),MONTH($A4651),$F4651))</f>
        <v/>
      </c>
      <c r="H4651" s="13" t="str">
        <f>IF($C4651="","",VLOOKUP($C4651,Baux!$A:$K,6,FALSE))</f>
        <v/>
      </c>
      <c r="I4651" s="13" t="str">
        <f>IF($C4651="","",VLOOKUP($C4651,Baux!$A:$K,7,FALSE))</f>
        <v/>
      </c>
      <c r="J4651" s="13" t="str">
        <f>IF($C4651="","",$H4651+$I4651)</f>
        <v/>
      </c>
      <c r="K4651" s="13" t="str">
        <f>IF($C4651="","",SUMIFS(Banque_Transactions!$E:$E,Banque_Transactions!$G:$G,$C4651&amp;"-"&amp;$B4651))</f>
        <v/>
      </c>
      <c r="L4651" s="13" t="str">
        <f>IF($C4651="","",$J4651-$K4651)</f>
        <v/>
      </c>
      <c r="M4651" t="str">
        <f>IF($C4651="","",IF($L4651&lt;=0,"Payé",IF($K4651=0,"Impayé","Partiel")))</f>
        <v/>
      </c>
    </row>
    <row r="4652" spans="1:13" ht="15">
      <c r="A4652" s="17"/>
      <c r="B4652" t="str">
        <f>IF($A4652="","",YEAR($A4652)*100+MONTH($A4652))</f>
        <v/>
      </c>
      <c r="D4652" t="str">
        <f>IF($C4652="","",VLOOKUP($C4652,Baux!$A:$K,2,FALSE))</f>
        <v/>
      </c>
      <c r="E4652" t="str">
        <f>IF($C4652="","",VLOOKUP(VLOOKUP($C4652,Baux!$A:$K,3,FALSE),Locataires!$A:$I,2,FALSE))</f>
        <v/>
      </c>
      <c r="F4652" t="str">
        <f>IF($C4652="","",VLOOKUP($C4652,Baux!$A:$K,8,FALSE))</f>
        <v/>
      </c>
      <c r="G4652" s="12" t="str">
        <f>IF(OR($A4652="",$F4652=""),"",DATE(YEAR($A4652),MONTH($A4652),$F4652))</f>
        <v/>
      </c>
      <c r="H4652" s="13" t="str">
        <f>IF($C4652="","",VLOOKUP($C4652,Baux!$A:$K,6,FALSE))</f>
        <v/>
      </c>
      <c r="I4652" s="13" t="str">
        <f>IF($C4652="","",VLOOKUP($C4652,Baux!$A:$K,7,FALSE))</f>
        <v/>
      </c>
      <c r="J4652" s="13" t="str">
        <f>IF($C4652="","",$H4652+$I4652)</f>
        <v/>
      </c>
      <c r="K4652" s="13" t="str">
        <f>IF($C4652="","",SUMIFS(Banque_Transactions!$E:$E,Banque_Transactions!$G:$G,$C4652&amp;"-"&amp;$B4652))</f>
        <v/>
      </c>
      <c r="L4652" s="13" t="str">
        <f>IF($C4652="","",$J4652-$K4652)</f>
        <v/>
      </c>
      <c r="M4652" t="str">
        <f>IF($C4652="","",IF($L4652&lt;=0,"Payé",IF($K4652=0,"Impayé","Partiel")))</f>
        <v/>
      </c>
    </row>
    <row r="4653" spans="1:13" ht="15">
      <c r="A4653" s="17"/>
      <c r="B4653" t="str">
        <f>IF($A4653="","",YEAR($A4653)*100+MONTH($A4653))</f>
        <v/>
      </c>
      <c r="D4653" t="str">
        <f>IF($C4653="","",VLOOKUP($C4653,Baux!$A:$K,2,FALSE))</f>
        <v/>
      </c>
      <c r="E4653" t="str">
        <f>IF($C4653="","",VLOOKUP(VLOOKUP($C4653,Baux!$A:$K,3,FALSE),Locataires!$A:$I,2,FALSE))</f>
        <v/>
      </c>
      <c r="F4653" t="str">
        <f>IF($C4653="","",VLOOKUP($C4653,Baux!$A:$K,8,FALSE))</f>
        <v/>
      </c>
      <c r="G4653" s="12" t="str">
        <f>IF(OR($A4653="",$F4653=""),"",DATE(YEAR($A4653),MONTH($A4653),$F4653))</f>
        <v/>
      </c>
      <c r="H4653" s="13" t="str">
        <f>IF($C4653="","",VLOOKUP($C4653,Baux!$A:$K,6,FALSE))</f>
        <v/>
      </c>
      <c r="I4653" s="13" t="str">
        <f>IF($C4653="","",VLOOKUP($C4653,Baux!$A:$K,7,FALSE))</f>
        <v/>
      </c>
      <c r="J4653" s="13" t="str">
        <f>IF($C4653="","",$H4653+$I4653)</f>
        <v/>
      </c>
      <c r="K4653" s="13" t="str">
        <f>IF($C4653="","",SUMIFS(Banque_Transactions!$E:$E,Banque_Transactions!$G:$G,$C4653&amp;"-"&amp;$B4653))</f>
        <v/>
      </c>
      <c r="L4653" s="13" t="str">
        <f>IF($C4653="","",$J4653-$K4653)</f>
        <v/>
      </c>
      <c r="M4653" t="str">
        <f>IF($C4653="","",IF($L4653&lt;=0,"Payé",IF($K4653=0,"Impayé","Partiel")))</f>
        <v/>
      </c>
    </row>
    <row r="4654" spans="1:13" ht="15">
      <c r="A4654" s="17"/>
      <c r="B4654" t="str">
        <f>IF($A4654="","",YEAR($A4654)*100+MONTH($A4654))</f>
        <v/>
      </c>
      <c r="D4654" t="str">
        <f>IF($C4654="","",VLOOKUP($C4654,Baux!$A:$K,2,FALSE))</f>
        <v/>
      </c>
      <c r="E4654" t="str">
        <f>IF($C4654="","",VLOOKUP(VLOOKUP($C4654,Baux!$A:$K,3,FALSE),Locataires!$A:$I,2,FALSE))</f>
        <v/>
      </c>
      <c r="F4654" t="str">
        <f>IF($C4654="","",VLOOKUP($C4654,Baux!$A:$K,8,FALSE))</f>
        <v/>
      </c>
      <c r="G4654" s="12" t="str">
        <f>IF(OR($A4654="",$F4654=""),"",DATE(YEAR($A4654),MONTH($A4654),$F4654))</f>
        <v/>
      </c>
      <c r="H4654" s="13" t="str">
        <f>IF($C4654="","",VLOOKUP($C4654,Baux!$A:$K,6,FALSE))</f>
        <v/>
      </c>
      <c r="I4654" s="13" t="str">
        <f>IF($C4654="","",VLOOKUP($C4654,Baux!$A:$K,7,FALSE))</f>
        <v/>
      </c>
      <c r="J4654" s="13" t="str">
        <f>IF($C4654="","",$H4654+$I4654)</f>
        <v/>
      </c>
      <c r="K4654" s="13" t="str">
        <f>IF($C4654="","",SUMIFS(Banque_Transactions!$E:$E,Banque_Transactions!$G:$G,$C4654&amp;"-"&amp;$B4654))</f>
        <v/>
      </c>
      <c r="L4654" s="13" t="str">
        <f>IF($C4654="","",$J4654-$K4654)</f>
        <v/>
      </c>
      <c r="M4654" t="str">
        <f>IF($C4654="","",IF($L4654&lt;=0,"Payé",IF($K4654=0,"Impayé","Partiel")))</f>
        <v/>
      </c>
    </row>
    <row r="4655" spans="1:13" ht="15">
      <c r="A4655" s="17"/>
      <c r="B4655" t="str">
        <f>IF($A4655="","",YEAR($A4655)*100+MONTH($A4655))</f>
        <v/>
      </c>
      <c r="D4655" t="str">
        <f>IF($C4655="","",VLOOKUP($C4655,Baux!$A:$K,2,FALSE))</f>
        <v/>
      </c>
      <c r="E4655" t="str">
        <f>IF($C4655="","",VLOOKUP(VLOOKUP($C4655,Baux!$A:$K,3,FALSE),Locataires!$A:$I,2,FALSE))</f>
        <v/>
      </c>
      <c r="F4655" t="str">
        <f>IF($C4655="","",VLOOKUP($C4655,Baux!$A:$K,8,FALSE))</f>
        <v/>
      </c>
      <c r="G4655" s="12" t="str">
        <f>IF(OR($A4655="",$F4655=""),"",DATE(YEAR($A4655),MONTH($A4655),$F4655))</f>
        <v/>
      </c>
      <c r="H4655" s="13" t="str">
        <f>IF($C4655="","",VLOOKUP($C4655,Baux!$A:$K,6,FALSE))</f>
        <v/>
      </c>
      <c r="I4655" s="13" t="str">
        <f>IF($C4655="","",VLOOKUP($C4655,Baux!$A:$K,7,FALSE))</f>
        <v/>
      </c>
      <c r="J4655" s="13" t="str">
        <f>IF($C4655="","",$H4655+$I4655)</f>
        <v/>
      </c>
      <c r="K4655" s="13" t="str">
        <f>IF($C4655="","",SUMIFS(Banque_Transactions!$E:$E,Banque_Transactions!$G:$G,$C4655&amp;"-"&amp;$B4655))</f>
        <v/>
      </c>
      <c r="L4655" s="13" t="str">
        <f>IF($C4655="","",$J4655-$K4655)</f>
        <v/>
      </c>
      <c r="M4655" t="str">
        <f>IF($C4655="","",IF($L4655&lt;=0,"Payé",IF($K4655=0,"Impayé","Partiel")))</f>
        <v/>
      </c>
    </row>
    <row r="4656" spans="1:13" ht="15">
      <c r="A4656" s="17"/>
      <c r="B4656" t="str">
        <f>IF($A4656="","",YEAR($A4656)*100+MONTH($A4656))</f>
        <v/>
      </c>
      <c r="D4656" t="str">
        <f>IF($C4656="","",VLOOKUP($C4656,Baux!$A:$K,2,FALSE))</f>
        <v/>
      </c>
      <c r="E4656" t="str">
        <f>IF($C4656="","",VLOOKUP(VLOOKUP($C4656,Baux!$A:$K,3,FALSE),Locataires!$A:$I,2,FALSE))</f>
        <v/>
      </c>
      <c r="F4656" t="str">
        <f>IF($C4656="","",VLOOKUP($C4656,Baux!$A:$K,8,FALSE))</f>
        <v/>
      </c>
      <c r="G4656" s="12" t="str">
        <f>IF(OR($A4656="",$F4656=""),"",DATE(YEAR($A4656),MONTH($A4656),$F4656))</f>
        <v/>
      </c>
      <c r="H4656" s="13" t="str">
        <f>IF($C4656="","",VLOOKUP($C4656,Baux!$A:$K,6,FALSE))</f>
        <v/>
      </c>
      <c r="I4656" s="13" t="str">
        <f>IF($C4656="","",VLOOKUP($C4656,Baux!$A:$K,7,FALSE))</f>
        <v/>
      </c>
      <c r="J4656" s="13" t="str">
        <f>IF($C4656="","",$H4656+$I4656)</f>
        <v/>
      </c>
      <c r="K4656" s="13" t="str">
        <f>IF($C4656="","",SUMIFS(Banque_Transactions!$E:$E,Banque_Transactions!$G:$G,$C4656&amp;"-"&amp;$B4656))</f>
        <v/>
      </c>
      <c r="L4656" s="13" t="str">
        <f>IF($C4656="","",$J4656-$K4656)</f>
        <v/>
      </c>
      <c r="M4656" t="str">
        <f>IF($C4656="","",IF($L4656&lt;=0,"Payé",IF($K4656=0,"Impayé","Partiel")))</f>
        <v/>
      </c>
    </row>
    <row r="4657" spans="1:13" ht="15">
      <c r="A4657" s="17"/>
      <c r="B4657" t="str">
        <f>IF($A4657="","",YEAR($A4657)*100+MONTH($A4657))</f>
        <v/>
      </c>
      <c r="D4657" t="str">
        <f>IF($C4657="","",VLOOKUP($C4657,Baux!$A:$K,2,FALSE))</f>
        <v/>
      </c>
      <c r="E4657" t="str">
        <f>IF($C4657="","",VLOOKUP(VLOOKUP($C4657,Baux!$A:$K,3,FALSE),Locataires!$A:$I,2,FALSE))</f>
        <v/>
      </c>
      <c r="F4657" t="str">
        <f>IF($C4657="","",VLOOKUP($C4657,Baux!$A:$K,8,FALSE))</f>
        <v/>
      </c>
      <c r="G4657" s="12" t="str">
        <f>IF(OR($A4657="",$F4657=""),"",DATE(YEAR($A4657),MONTH($A4657),$F4657))</f>
        <v/>
      </c>
      <c r="H4657" s="13" t="str">
        <f>IF($C4657="","",VLOOKUP($C4657,Baux!$A:$K,6,FALSE))</f>
        <v/>
      </c>
      <c r="I4657" s="13" t="str">
        <f>IF($C4657="","",VLOOKUP($C4657,Baux!$A:$K,7,FALSE))</f>
        <v/>
      </c>
      <c r="J4657" s="13" t="str">
        <f>IF($C4657="","",$H4657+$I4657)</f>
        <v/>
      </c>
      <c r="K4657" s="13" t="str">
        <f>IF($C4657="","",SUMIFS(Banque_Transactions!$E:$E,Banque_Transactions!$G:$G,$C4657&amp;"-"&amp;$B4657))</f>
        <v/>
      </c>
      <c r="L4657" s="13" t="str">
        <f>IF($C4657="","",$J4657-$K4657)</f>
        <v/>
      </c>
      <c r="M4657" t="str">
        <f>IF($C4657="","",IF($L4657&lt;=0,"Payé",IF($K4657=0,"Impayé","Partiel")))</f>
        <v/>
      </c>
    </row>
    <row r="4658" spans="1:13" ht="15">
      <c r="A4658" s="17"/>
      <c r="B4658" t="str">
        <f>IF($A4658="","",YEAR($A4658)*100+MONTH($A4658))</f>
        <v/>
      </c>
      <c r="D4658" t="str">
        <f>IF($C4658="","",VLOOKUP($C4658,Baux!$A:$K,2,FALSE))</f>
        <v/>
      </c>
      <c r="E4658" t="str">
        <f>IF($C4658="","",VLOOKUP(VLOOKUP($C4658,Baux!$A:$K,3,FALSE),Locataires!$A:$I,2,FALSE))</f>
        <v/>
      </c>
      <c r="F4658" t="str">
        <f>IF($C4658="","",VLOOKUP($C4658,Baux!$A:$K,8,FALSE))</f>
        <v/>
      </c>
      <c r="G4658" s="12" t="str">
        <f>IF(OR($A4658="",$F4658=""),"",DATE(YEAR($A4658),MONTH($A4658),$F4658))</f>
        <v/>
      </c>
      <c r="H4658" s="13" t="str">
        <f>IF($C4658="","",VLOOKUP($C4658,Baux!$A:$K,6,FALSE))</f>
        <v/>
      </c>
      <c r="I4658" s="13" t="str">
        <f>IF($C4658="","",VLOOKUP($C4658,Baux!$A:$K,7,FALSE))</f>
        <v/>
      </c>
      <c r="J4658" s="13" t="str">
        <f>IF($C4658="","",$H4658+$I4658)</f>
        <v/>
      </c>
      <c r="K4658" s="13" t="str">
        <f>IF($C4658="","",SUMIFS(Banque_Transactions!$E:$E,Banque_Transactions!$G:$G,$C4658&amp;"-"&amp;$B4658))</f>
        <v/>
      </c>
      <c r="L4658" s="13" t="str">
        <f>IF($C4658="","",$J4658-$K4658)</f>
        <v/>
      </c>
      <c r="M4658" t="str">
        <f>IF($C4658="","",IF($L4658&lt;=0,"Payé",IF($K4658=0,"Impayé","Partiel")))</f>
        <v/>
      </c>
    </row>
    <row r="4659" spans="1:13" ht="15">
      <c r="A4659" s="17"/>
      <c r="B4659" t="str">
        <f>IF($A4659="","",YEAR($A4659)*100+MONTH($A4659))</f>
        <v/>
      </c>
      <c r="D4659" t="str">
        <f>IF($C4659="","",VLOOKUP($C4659,Baux!$A:$K,2,FALSE))</f>
        <v/>
      </c>
      <c r="E4659" t="str">
        <f>IF($C4659="","",VLOOKUP(VLOOKUP($C4659,Baux!$A:$K,3,FALSE),Locataires!$A:$I,2,FALSE))</f>
        <v/>
      </c>
      <c r="F4659" t="str">
        <f>IF($C4659="","",VLOOKUP($C4659,Baux!$A:$K,8,FALSE))</f>
        <v/>
      </c>
      <c r="G4659" s="12" t="str">
        <f>IF(OR($A4659="",$F4659=""),"",DATE(YEAR($A4659),MONTH($A4659),$F4659))</f>
        <v/>
      </c>
      <c r="H4659" s="13" t="str">
        <f>IF($C4659="","",VLOOKUP($C4659,Baux!$A:$K,6,FALSE))</f>
        <v/>
      </c>
      <c r="I4659" s="13" t="str">
        <f>IF($C4659="","",VLOOKUP($C4659,Baux!$A:$K,7,FALSE))</f>
        <v/>
      </c>
      <c r="J4659" s="13" t="str">
        <f>IF($C4659="","",$H4659+$I4659)</f>
        <v/>
      </c>
      <c r="K4659" s="13" t="str">
        <f>IF($C4659="","",SUMIFS(Banque_Transactions!$E:$E,Banque_Transactions!$G:$G,$C4659&amp;"-"&amp;$B4659))</f>
        <v/>
      </c>
      <c r="L4659" s="13" t="str">
        <f>IF($C4659="","",$J4659-$K4659)</f>
        <v/>
      </c>
      <c r="M4659" t="str">
        <f>IF($C4659="","",IF($L4659&lt;=0,"Payé",IF($K4659=0,"Impayé","Partiel")))</f>
        <v/>
      </c>
    </row>
    <row r="4660" spans="1:13" ht="15">
      <c r="A4660" s="17"/>
      <c r="B4660" t="str">
        <f>IF($A4660="","",YEAR($A4660)*100+MONTH($A4660))</f>
        <v/>
      </c>
      <c r="D4660" t="str">
        <f>IF($C4660="","",VLOOKUP($C4660,Baux!$A:$K,2,FALSE))</f>
        <v/>
      </c>
      <c r="E4660" t="str">
        <f>IF($C4660="","",VLOOKUP(VLOOKUP($C4660,Baux!$A:$K,3,FALSE),Locataires!$A:$I,2,FALSE))</f>
        <v/>
      </c>
      <c r="F4660" t="str">
        <f>IF($C4660="","",VLOOKUP($C4660,Baux!$A:$K,8,FALSE))</f>
        <v/>
      </c>
      <c r="G4660" s="12" t="str">
        <f>IF(OR($A4660="",$F4660=""),"",DATE(YEAR($A4660),MONTH($A4660),$F4660))</f>
        <v/>
      </c>
      <c r="H4660" s="13" t="str">
        <f>IF($C4660="","",VLOOKUP($C4660,Baux!$A:$K,6,FALSE))</f>
        <v/>
      </c>
      <c r="I4660" s="13" t="str">
        <f>IF($C4660="","",VLOOKUP($C4660,Baux!$A:$K,7,FALSE))</f>
        <v/>
      </c>
      <c r="J4660" s="13" t="str">
        <f>IF($C4660="","",$H4660+$I4660)</f>
        <v/>
      </c>
      <c r="K4660" s="13" t="str">
        <f>IF($C4660="","",SUMIFS(Banque_Transactions!$E:$E,Banque_Transactions!$G:$G,$C4660&amp;"-"&amp;$B4660))</f>
        <v/>
      </c>
      <c r="L4660" s="13" t="str">
        <f>IF($C4660="","",$J4660-$K4660)</f>
        <v/>
      </c>
      <c r="M4660" t="str">
        <f>IF($C4660="","",IF($L4660&lt;=0,"Payé",IF($K4660=0,"Impayé","Partiel")))</f>
        <v/>
      </c>
    </row>
    <row r="4661" spans="1:13" ht="15">
      <c r="A4661" s="17"/>
      <c r="B4661" t="str">
        <f>IF($A4661="","",YEAR($A4661)*100+MONTH($A4661))</f>
        <v/>
      </c>
      <c r="D4661" t="str">
        <f>IF($C4661="","",VLOOKUP($C4661,Baux!$A:$K,2,FALSE))</f>
        <v/>
      </c>
      <c r="E4661" t="str">
        <f>IF($C4661="","",VLOOKUP(VLOOKUP($C4661,Baux!$A:$K,3,FALSE),Locataires!$A:$I,2,FALSE))</f>
        <v/>
      </c>
      <c r="F4661" t="str">
        <f>IF($C4661="","",VLOOKUP($C4661,Baux!$A:$K,8,FALSE))</f>
        <v/>
      </c>
      <c r="G4661" s="12" t="str">
        <f>IF(OR($A4661="",$F4661=""),"",DATE(YEAR($A4661),MONTH($A4661),$F4661))</f>
        <v/>
      </c>
      <c r="H4661" s="13" t="str">
        <f>IF($C4661="","",VLOOKUP($C4661,Baux!$A:$K,6,FALSE))</f>
        <v/>
      </c>
      <c r="I4661" s="13" t="str">
        <f>IF($C4661="","",VLOOKUP($C4661,Baux!$A:$K,7,FALSE))</f>
        <v/>
      </c>
      <c r="J4661" s="13" t="str">
        <f>IF($C4661="","",$H4661+$I4661)</f>
        <v/>
      </c>
      <c r="K4661" s="13" t="str">
        <f>IF($C4661="","",SUMIFS(Banque_Transactions!$E:$E,Banque_Transactions!$G:$G,$C4661&amp;"-"&amp;$B4661))</f>
        <v/>
      </c>
      <c r="L4661" s="13" t="str">
        <f>IF($C4661="","",$J4661-$K4661)</f>
        <v/>
      </c>
      <c r="M4661" t="str">
        <f>IF($C4661="","",IF($L4661&lt;=0,"Payé",IF($K4661=0,"Impayé","Partiel")))</f>
        <v/>
      </c>
    </row>
    <row r="4662" spans="1:13" ht="15">
      <c r="A4662" s="17"/>
      <c r="B4662" t="str">
        <f>IF($A4662="","",YEAR($A4662)*100+MONTH($A4662))</f>
        <v/>
      </c>
      <c r="D4662" t="str">
        <f>IF($C4662="","",VLOOKUP($C4662,Baux!$A:$K,2,FALSE))</f>
        <v/>
      </c>
      <c r="E4662" t="str">
        <f>IF($C4662="","",VLOOKUP(VLOOKUP($C4662,Baux!$A:$K,3,FALSE),Locataires!$A:$I,2,FALSE))</f>
        <v/>
      </c>
      <c r="F4662" t="str">
        <f>IF($C4662="","",VLOOKUP($C4662,Baux!$A:$K,8,FALSE))</f>
        <v/>
      </c>
      <c r="G4662" s="12" t="str">
        <f>IF(OR($A4662="",$F4662=""),"",DATE(YEAR($A4662),MONTH($A4662),$F4662))</f>
        <v/>
      </c>
      <c r="H4662" s="13" t="str">
        <f>IF($C4662="","",VLOOKUP($C4662,Baux!$A:$K,6,FALSE))</f>
        <v/>
      </c>
      <c r="I4662" s="13" t="str">
        <f>IF($C4662="","",VLOOKUP($C4662,Baux!$A:$K,7,FALSE))</f>
        <v/>
      </c>
      <c r="J4662" s="13" t="str">
        <f>IF($C4662="","",$H4662+$I4662)</f>
        <v/>
      </c>
      <c r="K4662" s="13" t="str">
        <f>IF($C4662="","",SUMIFS(Banque_Transactions!$E:$E,Banque_Transactions!$G:$G,$C4662&amp;"-"&amp;$B4662))</f>
        <v/>
      </c>
      <c r="L4662" s="13" t="str">
        <f>IF($C4662="","",$J4662-$K4662)</f>
        <v/>
      </c>
      <c r="M4662" t="str">
        <f>IF($C4662="","",IF($L4662&lt;=0,"Payé",IF($K4662=0,"Impayé","Partiel")))</f>
        <v/>
      </c>
    </row>
    <row r="4663" spans="1:13" ht="15">
      <c r="A4663" s="17"/>
      <c r="B4663" t="str">
        <f>IF($A4663="","",YEAR($A4663)*100+MONTH($A4663))</f>
        <v/>
      </c>
      <c r="D4663" t="str">
        <f>IF($C4663="","",VLOOKUP($C4663,Baux!$A:$K,2,FALSE))</f>
        <v/>
      </c>
      <c r="E4663" t="str">
        <f>IF($C4663="","",VLOOKUP(VLOOKUP($C4663,Baux!$A:$K,3,FALSE),Locataires!$A:$I,2,FALSE))</f>
        <v/>
      </c>
      <c r="F4663" t="str">
        <f>IF($C4663="","",VLOOKUP($C4663,Baux!$A:$K,8,FALSE))</f>
        <v/>
      </c>
      <c r="G4663" s="12" t="str">
        <f>IF(OR($A4663="",$F4663=""),"",DATE(YEAR($A4663),MONTH($A4663),$F4663))</f>
        <v/>
      </c>
      <c r="H4663" s="13" t="str">
        <f>IF($C4663="","",VLOOKUP($C4663,Baux!$A:$K,6,FALSE))</f>
        <v/>
      </c>
      <c r="I4663" s="13" t="str">
        <f>IF($C4663="","",VLOOKUP($C4663,Baux!$A:$K,7,FALSE))</f>
        <v/>
      </c>
      <c r="J4663" s="13" t="str">
        <f>IF($C4663="","",$H4663+$I4663)</f>
        <v/>
      </c>
      <c r="K4663" s="13" t="str">
        <f>IF($C4663="","",SUMIFS(Banque_Transactions!$E:$E,Banque_Transactions!$G:$G,$C4663&amp;"-"&amp;$B4663))</f>
        <v/>
      </c>
      <c r="L4663" s="13" t="str">
        <f>IF($C4663="","",$J4663-$K4663)</f>
        <v/>
      </c>
      <c r="M4663" t="str">
        <f>IF($C4663="","",IF($L4663&lt;=0,"Payé",IF($K4663=0,"Impayé","Partiel")))</f>
        <v/>
      </c>
    </row>
    <row r="4664" spans="1:13" ht="15">
      <c r="A4664" s="17"/>
      <c r="B4664" t="str">
        <f>IF($A4664="","",YEAR($A4664)*100+MONTH($A4664))</f>
        <v/>
      </c>
      <c r="D4664" t="str">
        <f>IF($C4664="","",VLOOKUP($C4664,Baux!$A:$K,2,FALSE))</f>
        <v/>
      </c>
      <c r="E4664" t="str">
        <f>IF($C4664="","",VLOOKUP(VLOOKUP($C4664,Baux!$A:$K,3,FALSE),Locataires!$A:$I,2,FALSE))</f>
        <v/>
      </c>
      <c r="F4664" t="str">
        <f>IF($C4664="","",VLOOKUP($C4664,Baux!$A:$K,8,FALSE))</f>
        <v/>
      </c>
      <c r="G4664" s="12" t="str">
        <f>IF(OR($A4664="",$F4664=""),"",DATE(YEAR($A4664),MONTH($A4664),$F4664))</f>
        <v/>
      </c>
      <c r="H4664" s="13" t="str">
        <f>IF($C4664="","",VLOOKUP($C4664,Baux!$A:$K,6,FALSE))</f>
        <v/>
      </c>
      <c r="I4664" s="13" t="str">
        <f>IF($C4664="","",VLOOKUP($C4664,Baux!$A:$K,7,FALSE))</f>
        <v/>
      </c>
      <c r="J4664" s="13" t="str">
        <f>IF($C4664="","",$H4664+$I4664)</f>
        <v/>
      </c>
      <c r="K4664" s="13" t="str">
        <f>IF($C4664="","",SUMIFS(Banque_Transactions!$E:$E,Banque_Transactions!$G:$G,$C4664&amp;"-"&amp;$B4664))</f>
        <v/>
      </c>
      <c r="L4664" s="13" t="str">
        <f>IF($C4664="","",$J4664-$K4664)</f>
        <v/>
      </c>
      <c r="M4664" t="str">
        <f>IF($C4664="","",IF($L4664&lt;=0,"Payé",IF($K4664=0,"Impayé","Partiel")))</f>
        <v/>
      </c>
    </row>
    <row r="4665" spans="1:13" ht="15">
      <c r="A4665" s="17"/>
      <c r="B4665" t="str">
        <f>IF($A4665="","",YEAR($A4665)*100+MONTH($A4665))</f>
        <v/>
      </c>
      <c r="D4665" t="str">
        <f>IF($C4665="","",VLOOKUP($C4665,Baux!$A:$K,2,FALSE))</f>
        <v/>
      </c>
      <c r="E4665" t="str">
        <f>IF($C4665="","",VLOOKUP(VLOOKUP($C4665,Baux!$A:$K,3,FALSE),Locataires!$A:$I,2,FALSE))</f>
        <v/>
      </c>
      <c r="F4665" t="str">
        <f>IF($C4665="","",VLOOKUP($C4665,Baux!$A:$K,8,FALSE))</f>
        <v/>
      </c>
      <c r="G4665" s="12" t="str">
        <f>IF(OR($A4665="",$F4665=""),"",DATE(YEAR($A4665),MONTH($A4665),$F4665))</f>
        <v/>
      </c>
      <c r="H4665" s="13" t="str">
        <f>IF($C4665="","",VLOOKUP($C4665,Baux!$A:$K,6,FALSE))</f>
        <v/>
      </c>
      <c r="I4665" s="13" t="str">
        <f>IF($C4665="","",VLOOKUP($C4665,Baux!$A:$K,7,FALSE))</f>
        <v/>
      </c>
      <c r="J4665" s="13" t="str">
        <f>IF($C4665="","",$H4665+$I4665)</f>
        <v/>
      </c>
      <c r="K4665" s="13" t="str">
        <f>IF($C4665="","",SUMIFS(Banque_Transactions!$E:$E,Banque_Transactions!$G:$G,$C4665&amp;"-"&amp;$B4665))</f>
        <v/>
      </c>
      <c r="L4665" s="13" t="str">
        <f>IF($C4665="","",$J4665-$K4665)</f>
        <v/>
      </c>
      <c r="M4665" t="str">
        <f>IF($C4665="","",IF($L4665&lt;=0,"Payé",IF($K4665=0,"Impayé","Partiel")))</f>
        <v/>
      </c>
    </row>
    <row r="4666" spans="1:13" ht="15">
      <c r="A4666" s="17"/>
      <c r="B4666" t="str">
        <f>IF($A4666="","",YEAR($A4666)*100+MONTH($A4666))</f>
        <v/>
      </c>
      <c r="D4666" t="str">
        <f>IF($C4666="","",VLOOKUP($C4666,Baux!$A:$K,2,FALSE))</f>
        <v/>
      </c>
      <c r="E4666" t="str">
        <f>IF($C4666="","",VLOOKUP(VLOOKUP($C4666,Baux!$A:$K,3,FALSE),Locataires!$A:$I,2,FALSE))</f>
        <v/>
      </c>
      <c r="F4666" t="str">
        <f>IF($C4666="","",VLOOKUP($C4666,Baux!$A:$K,8,FALSE))</f>
        <v/>
      </c>
      <c r="G4666" s="12" t="str">
        <f>IF(OR($A4666="",$F4666=""),"",DATE(YEAR($A4666),MONTH($A4666),$F4666))</f>
        <v/>
      </c>
      <c r="H4666" s="13" t="str">
        <f>IF($C4666="","",VLOOKUP($C4666,Baux!$A:$K,6,FALSE))</f>
        <v/>
      </c>
      <c r="I4666" s="13" t="str">
        <f>IF($C4666="","",VLOOKUP($C4666,Baux!$A:$K,7,FALSE))</f>
        <v/>
      </c>
      <c r="J4666" s="13" t="str">
        <f>IF($C4666="","",$H4666+$I4666)</f>
        <v/>
      </c>
      <c r="K4666" s="13" t="str">
        <f>IF($C4666="","",SUMIFS(Banque_Transactions!$E:$E,Banque_Transactions!$G:$G,$C4666&amp;"-"&amp;$B4666))</f>
        <v/>
      </c>
      <c r="L4666" s="13" t="str">
        <f>IF($C4666="","",$J4666-$K4666)</f>
        <v/>
      </c>
      <c r="M4666" t="str">
        <f>IF($C4666="","",IF($L4666&lt;=0,"Payé",IF($K4666=0,"Impayé","Partiel")))</f>
        <v/>
      </c>
    </row>
    <row r="4667" spans="1:13" ht="15">
      <c r="A4667" s="17"/>
      <c r="B4667" t="str">
        <f>IF($A4667="","",YEAR($A4667)*100+MONTH($A4667))</f>
        <v/>
      </c>
      <c r="D4667" t="str">
        <f>IF($C4667="","",VLOOKUP($C4667,Baux!$A:$K,2,FALSE))</f>
        <v/>
      </c>
      <c r="E4667" t="str">
        <f>IF($C4667="","",VLOOKUP(VLOOKUP($C4667,Baux!$A:$K,3,FALSE),Locataires!$A:$I,2,FALSE))</f>
        <v/>
      </c>
      <c r="F4667" t="str">
        <f>IF($C4667="","",VLOOKUP($C4667,Baux!$A:$K,8,FALSE))</f>
        <v/>
      </c>
      <c r="G4667" s="12" t="str">
        <f>IF(OR($A4667="",$F4667=""),"",DATE(YEAR($A4667),MONTH($A4667),$F4667))</f>
        <v/>
      </c>
      <c r="H4667" s="13" t="str">
        <f>IF($C4667="","",VLOOKUP($C4667,Baux!$A:$K,6,FALSE))</f>
        <v/>
      </c>
      <c r="I4667" s="13" t="str">
        <f>IF($C4667="","",VLOOKUP($C4667,Baux!$A:$K,7,FALSE))</f>
        <v/>
      </c>
      <c r="J4667" s="13" t="str">
        <f>IF($C4667="","",$H4667+$I4667)</f>
        <v/>
      </c>
      <c r="K4667" s="13" t="str">
        <f>IF($C4667="","",SUMIFS(Banque_Transactions!$E:$E,Banque_Transactions!$G:$G,$C4667&amp;"-"&amp;$B4667))</f>
        <v/>
      </c>
      <c r="L4667" s="13" t="str">
        <f>IF($C4667="","",$J4667-$K4667)</f>
        <v/>
      </c>
      <c r="M4667" t="str">
        <f>IF($C4667="","",IF($L4667&lt;=0,"Payé",IF($K4667=0,"Impayé","Partiel")))</f>
        <v/>
      </c>
    </row>
    <row r="4668" spans="1:13" ht="15">
      <c r="A4668" s="17"/>
      <c r="B4668" t="str">
        <f>IF($A4668="","",YEAR($A4668)*100+MONTH($A4668))</f>
        <v/>
      </c>
      <c r="D4668" t="str">
        <f>IF($C4668="","",VLOOKUP($C4668,Baux!$A:$K,2,FALSE))</f>
        <v/>
      </c>
      <c r="E4668" t="str">
        <f>IF($C4668="","",VLOOKUP(VLOOKUP($C4668,Baux!$A:$K,3,FALSE),Locataires!$A:$I,2,FALSE))</f>
        <v/>
      </c>
      <c r="F4668" t="str">
        <f>IF($C4668="","",VLOOKUP($C4668,Baux!$A:$K,8,FALSE))</f>
        <v/>
      </c>
      <c r="G4668" s="12" t="str">
        <f>IF(OR($A4668="",$F4668=""),"",DATE(YEAR($A4668),MONTH($A4668),$F4668))</f>
        <v/>
      </c>
      <c r="H4668" s="13" t="str">
        <f>IF($C4668="","",VLOOKUP($C4668,Baux!$A:$K,6,FALSE))</f>
        <v/>
      </c>
      <c r="I4668" s="13" t="str">
        <f>IF($C4668="","",VLOOKUP($C4668,Baux!$A:$K,7,FALSE))</f>
        <v/>
      </c>
      <c r="J4668" s="13" t="str">
        <f>IF($C4668="","",$H4668+$I4668)</f>
        <v/>
      </c>
      <c r="K4668" s="13" t="str">
        <f>IF($C4668="","",SUMIFS(Banque_Transactions!$E:$E,Banque_Transactions!$G:$G,$C4668&amp;"-"&amp;$B4668))</f>
        <v/>
      </c>
      <c r="L4668" s="13" t="str">
        <f>IF($C4668="","",$J4668-$K4668)</f>
        <v/>
      </c>
      <c r="M4668" t="str">
        <f>IF($C4668="","",IF($L4668&lt;=0,"Payé",IF($K4668=0,"Impayé","Partiel")))</f>
        <v/>
      </c>
    </row>
    <row r="4669" spans="1:13" ht="15">
      <c r="A4669" s="17"/>
      <c r="B4669" t="str">
        <f>IF($A4669="","",YEAR($A4669)*100+MONTH($A4669))</f>
        <v/>
      </c>
      <c r="D4669" t="str">
        <f>IF($C4669="","",VLOOKUP($C4669,Baux!$A:$K,2,FALSE))</f>
        <v/>
      </c>
      <c r="E4669" t="str">
        <f>IF($C4669="","",VLOOKUP(VLOOKUP($C4669,Baux!$A:$K,3,FALSE),Locataires!$A:$I,2,FALSE))</f>
        <v/>
      </c>
      <c r="F4669" t="str">
        <f>IF($C4669="","",VLOOKUP($C4669,Baux!$A:$K,8,FALSE))</f>
        <v/>
      </c>
      <c r="G4669" s="12" t="str">
        <f>IF(OR($A4669="",$F4669=""),"",DATE(YEAR($A4669),MONTH($A4669),$F4669))</f>
        <v/>
      </c>
      <c r="H4669" s="13" t="str">
        <f>IF($C4669="","",VLOOKUP($C4669,Baux!$A:$K,6,FALSE))</f>
        <v/>
      </c>
      <c r="I4669" s="13" t="str">
        <f>IF($C4669="","",VLOOKUP($C4669,Baux!$A:$K,7,FALSE))</f>
        <v/>
      </c>
      <c r="J4669" s="13" t="str">
        <f>IF($C4669="","",$H4669+$I4669)</f>
        <v/>
      </c>
      <c r="K4669" s="13" t="str">
        <f>IF($C4669="","",SUMIFS(Banque_Transactions!$E:$E,Banque_Transactions!$G:$G,$C4669&amp;"-"&amp;$B4669))</f>
        <v/>
      </c>
      <c r="L4669" s="13" t="str">
        <f>IF($C4669="","",$J4669-$K4669)</f>
        <v/>
      </c>
      <c r="M4669" t="str">
        <f>IF($C4669="","",IF($L4669&lt;=0,"Payé",IF($K4669=0,"Impayé","Partiel")))</f>
        <v/>
      </c>
    </row>
    <row r="4670" spans="1:13" ht="15">
      <c r="A4670" s="17"/>
      <c r="B4670" t="str">
        <f>IF($A4670="","",YEAR($A4670)*100+MONTH($A4670))</f>
        <v/>
      </c>
      <c r="D4670" t="str">
        <f>IF($C4670="","",VLOOKUP($C4670,Baux!$A:$K,2,FALSE))</f>
        <v/>
      </c>
      <c r="E4670" t="str">
        <f>IF($C4670="","",VLOOKUP(VLOOKUP($C4670,Baux!$A:$K,3,FALSE),Locataires!$A:$I,2,FALSE))</f>
        <v/>
      </c>
      <c r="F4670" t="str">
        <f>IF($C4670="","",VLOOKUP($C4670,Baux!$A:$K,8,FALSE))</f>
        <v/>
      </c>
      <c r="G4670" s="12" t="str">
        <f>IF(OR($A4670="",$F4670=""),"",DATE(YEAR($A4670),MONTH($A4670),$F4670))</f>
        <v/>
      </c>
      <c r="H4670" s="13" t="str">
        <f>IF($C4670="","",VLOOKUP($C4670,Baux!$A:$K,6,FALSE))</f>
        <v/>
      </c>
      <c r="I4670" s="13" t="str">
        <f>IF($C4670="","",VLOOKUP($C4670,Baux!$A:$K,7,FALSE))</f>
        <v/>
      </c>
      <c r="J4670" s="13" t="str">
        <f>IF($C4670="","",$H4670+$I4670)</f>
        <v/>
      </c>
      <c r="K4670" s="13" t="str">
        <f>IF($C4670="","",SUMIFS(Banque_Transactions!$E:$E,Banque_Transactions!$G:$G,$C4670&amp;"-"&amp;$B4670))</f>
        <v/>
      </c>
      <c r="L4670" s="13" t="str">
        <f>IF($C4670="","",$J4670-$K4670)</f>
        <v/>
      </c>
      <c r="M4670" t="str">
        <f>IF($C4670="","",IF($L4670&lt;=0,"Payé",IF($K4670=0,"Impayé","Partiel")))</f>
        <v/>
      </c>
    </row>
    <row r="4671" spans="1:13" ht="15">
      <c r="A4671" s="17"/>
      <c r="B4671" t="str">
        <f>IF($A4671="","",YEAR($A4671)*100+MONTH($A4671))</f>
        <v/>
      </c>
      <c r="D4671" t="str">
        <f>IF($C4671="","",VLOOKUP($C4671,Baux!$A:$K,2,FALSE))</f>
        <v/>
      </c>
      <c r="E4671" t="str">
        <f>IF($C4671="","",VLOOKUP(VLOOKUP($C4671,Baux!$A:$K,3,FALSE),Locataires!$A:$I,2,FALSE))</f>
        <v/>
      </c>
      <c r="F4671" t="str">
        <f>IF($C4671="","",VLOOKUP($C4671,Baux!$A:$K,8,FALSE))</f>
        <v/>
      </c>
      <c r="G4671" s="12" t="str">
        <f>IF(OR($A4671="",$F4671=""),"",DATE(YEAR($A4671),MONTH($A4671),$F4671))</f>
        <v/>
      </c>
      <c r="H4671" s="13" t="str">
        <f>IF($C4671="","",VLOOKUP($C4671,Baux!$A:$K,6,FALSE))</f>
        <v/>
      </c>
      <c r="I4671" s="13" t="str">
        <f>IF($C4671="","",VLOOKUP($C4671,Baux!$A:$K,7,FALSE))</f>
        <v/>
      </c>
      <c r="J4671" s="13" t="str">
        <f>IF($C4671="","",$H4671+$I4671)</f>
        <v/>
      </c>
      <c r="K4671" s="13" t="str">
        <f>IF($C4671="","",SUMIFS(Banque_Transactions!$E:$E,Banque_Transactions!$G:$G,$C4671&amp;"-"&amp;$B4671))</f>
        <v/>
      </c>
      <c r="L4671" s="13" t="str">
        <f>IF($C4671="","",$J4671-$K4671)</f>
        <v/>
      </c>
      <c r="M4671" t="str">
        <f>IF($C4671="","",IF($L4671&lt;=0,"Payé",IF($K4671=0,"Impayé","Partiel")))</f>
        <v/>
      </c>
    </row>
    <row r="4672" spans="1:13" ht="15">
      <c r="A4672" s="17"/>
      <c r="B4672" t="str">
        <f>IF($A4672="","",YEAR($A4672)*100+MONTH($A4672))</f>
        <v/>
      </c>
      <c r="D4672" t="str">
        <f>IF($C4672="","",VLOOKUP($C4672,Baux!$A:$K,2,FALSE))</f>
        <v/>
      </c>
      <c r="E4672" t="str">
        <f>IF($C4672="","",VLOOKUP(VLOOKUP($C4672,Baux!$A:$K,3,FALSE),Locataires!$A:$I,2,FALSE))</f>
        <v/>
      </c>
      <c r="F4672" t="str">
        <f>IF($C4672="","",VLOOKUP($C4672,Baux!$A:$K,8,FALSE))</f>
        <v/>
      </c>
      <c r="G4672" s="12" t="str">
        <f>IF(OR($A4672="",$F4672=""),"",DATE(YEAR($A4672),MONTH($A4672),$F4672))</f>
        <v/>
      </c>
      <c r="H4672" s="13" t="str">
        <f>IF($C4672="","",VLOOKUP($C4672,Baux!$A:$K,6,FALSE))</f>
        <v/>
      </c>
      <c r="I4672" s="13" t="str">
        <f>IF($C4672="","",VLOOKUP($C4672,Baux!$A:$K,7,FALSE))</f>
        <v/>
      </c>
      <c r="J4672" s="13" t="str">
        <f>IF($C4672="","",$H4672+$I4672)</f>
        <v/>
      </c>
      <c r="K4672" s="13" t="str">
        <f>IF($C4672="","",SUMIFS(Banque_Transactions!$E:$E,Banque_Transactions!$G:$G,$C4672&amp;"-"&amp;$B4672))</f>
        <v/>
      </c>
      <c r="L4672" s="13" t="str">
        <f>IF($C4672="","",$J4672-$K4672)</f>
        <v/>
      </c>
      <c r="M4672" t="str">
        <f>IF($C4672="","",IF($L4672&lt;=0,"Payé",IF($K4672=0,"Impayé","Partiel")))</f>
        <v/>
      </c>
    </row>
    <row r="4673" spans="1:13" ht="15">
      <c r="A4673" s="17"/>
      <c r="B4673" t="str">
        <f>IF($A4673="","",YEAR($A4673)*100+MONTH($A4673))</f>
        <v/>
      </c>
      <c r="D4673" t="str">
        <f>IF($C4673="","",VLOOKUP($C4673,Baux!$A:$K,2,FALSE))</f>
        <v/>
      </c>
      <c r="E4673" t="str">
        <f>IF($C4673="","",VLOOKUP(VLOOKUP($C4673,Baux!$A:$K,3,FALSE),Locataires!$A:$I,2,FALSE))</f>
        <v/>
      </c>
      <c r="F4673" t="str">
        <f>IF($C4673="","",VLOOKUP($C4673,Baux!$A:$K,8,FALSE))</f>
        <v/>
      </c>
      <c r="G4673" s="12" t="str">
        <f>IF(OR($A4673="",$F4673=""),"",DATE(YEAR($A4673),MONTH($A4673),$F4673))</f>
        <v/>
      </c>
      <c r="H4673" s="13" t="str">
        <f>IF($C4673="","",VLOOKUP($C4673,Baux!$A:$K,6,FALSE))</f>
        <v/>
      </c>
      <c r="I4673" s="13" t="str">
        <f>IF($C4673="","",VLOOKUP($C4673,Baux!$A:$K,7,FALSE))</f>
        <v/>
      </c>
      <c r="J4673" s="13" t="str">
        <f>IF($C4673="","",$H4673+$I4673)</f>
        <v/>
      </c>
      <c r="K4673" s="13" t="str">
        <f>IF($C4673="","",SUMIFS(Banque_Transactions!$E:$E,Banque_Transactions!$G:$G,$C4673&amp;"-"&amp;$B4673))</f>
        <v/>
      </c>
      <c r="L4673" s="13" t="str">
        <f>IF($C4673="","",$J4673-$K4673)</f>
        <v/>
      </c>
      <c r="M4673" t="str">
        <f>IF($C4673="","",IF($L4673&lt;=0,"Payé",IF($K4673=0,"Impayé","Partiel")))</f>
        <v/>
      </c>
    </row>
    <row r="4674" spans="1:13" ht="15">
      <c r="A4674" s="17"/>
      <c r="B4674" t="str">
        <f>IF($A4674="","",YEAR($A4674)*100+MONTH($A4674))</f>
        <v/>
      </c>
      <c r="D4674" t="str">
        <f>IF($C4674="","",VLOOKUP($C4674,Baux!$A:$K,2,FALSE))</f>
        <v/>
      </c>
      <c r="E4674" t="str">
        <f>IF($C4674="","",VLOOKUP(VLOOKUP($C4674,Baux!$A:$K,3,FALSE),Locataires!$A:$I,2,FALSE))</f>
        <v/>
      </c>
      <c r="F4674" t="str">
        <f>IF($C4674="","",VLOOKUP($C4674,Baux!$A:$K,8,FALSE))</f>
        <v/>
      </c>
      <c r="G4674" s="12" t="str">
        <f>IF(OR($A4674="",$F4674=""),"",DATE(YEAR($A4674),MONTH($A4674),$F4674))</f>
        <v/>
      </c>
      <c r="H4674" s="13" t="str">
        <f>IF($C4674="","",VLOOKUP($C4674,Baux!$A:$K,6,FALSE))</f>
        <v/>
      </c>
      <c r="I4674" s="13" t="str">
        <f>IF($C4674="","",VLOOKUP($C4674,Baux!$A:$K,7,FALSE))</f>
        <v/>
      </c>
      <c r="J4674" s="13" t="str">
        <f>IF($C4674="","",$H4674+$I4674)</f>
        <v/>
      </c>
      <c r="K4674" s="13" t="str">
        <f>IF($C4674="","",SUMIFS(Banque_Transactions!$E:$E,Banque_Transactions!$G:$G,$C4674&amp;"-"&amp;$B4674))</f>
        <v/>
      </c>
      <c r="L4674" s="13" t="str">
        <f>IF($C4674="","",$J4674-$K4674)</f>
        <v/>
      </c>
      <c r="M4674" t="str">
        <f>IF($C4674="","",IF($L4674&lt;=0,"Payé",IF($K4674=0,"Impayé","Partiel")))</f>
        <v/>
      </c>
    </row>
    <row r="4675" spans="1:13" ht="15">
      <c r="A4675" s="17"/>
      <c r="B4675" t="str">
        <f>IF($A4675="","",YEAR($A4675)*100+MONTH($A4675))</f>
        <v/>
      </c>
      <c r="D4675" t="str">
        <f>IF($C4675="","",VLOOKUP($C4675,Baux!$A:$K,2,FALSE))</f>
        <v/>
      </c>
      <c r="E4675" t="str">
        <f>IF($C4675="","",VLOOKUP(VLOOKUP($C4675,Baux!$A:$K,3,FALSE),Locataires!$A:$I,2,FALSE))</f>
        <v/>
      </c>
      <c r="F4675" t="str">
        <f>IF($C4675="","",VLOOKUP($C4675,Baux!$A:$K,8,FALSE))</f>
        <v/>
      </c>
      <c r="G4675" s="12" t="str">
        <f>IF(OR($A4675="",$F4675=""),"",DATE(YEAR($A4675),MONTH($A4675),$F4675))</f>
        <v/>
      </c>
      <c r="H4675" s="13" t="str">
        <f>IF($C4675="","",VLOOKUP($C4675,Baux!$A:$K,6,FALSE))</f>
        <v/>
      </c>
      <c r="I4675" s="13" t="str">
        <f>IF($C4675="","",VLOOKUP($C4675,Baux!$A:$K,7,FALSE))</f>
        <v/>
      </c>
      <c r="J4675" s="13" t="str">
        <f>IF($C4675="","",$H4675+$I4675)</f>
        <v/>
      </c>
      <c r="K4675" s="13" t="str">
        <f>IF($C4675="","",SUMIFS(Banque_Transactions!$E:$E,Banque_Transactions!$G:$G,$C4675&amp;"-"&amp;$B4675))</f>
        <v/>
      </c>
      <c r="L4675" s="13" t="str">
        <f>IF($C4675="","",$J4675-$K4675)</f>
        <v/>
      </c>
      <c r="M4675" t="str">
        <f>IF($C4675="","",IF($L4675&lt;=0,"Payé",IF($K4675=0,"Impayé","Partiel")))</f>
        <v/>
      </c>
    </row>
    <row r="4676" spans="1:13" ht="15">
      <c r="A4676" s="17"/>
      <c r="B4676" t="str">
        <f>IF($A4676="","",YEAR($A4676)*100+MONTH($A4676))</f>
        <v/>
      </c>
      <c r="D4676" t="str">
        <f>IF($C4676="","",VLOOKUP($C4676,Baux!$A:$K,2,FALSE))</f>
        <v/>
      </c>
      <c r="E4676" t="str">
        <f>IF($C4676="","",VLOOKUP(VLOOKUP($C4676,Baux!$A:$K,3,FALSE),Locataires!$A:$I,2,FALSE))</f>
        <v/>
      </c>
      <c r="F4676" t="str">
        <f>IF($C4676="","",VLOOKUP($C4676,Baux!$A:$K,8,FALSE))</f>
        <v/>
      </c>
      <c r="G4676" s="12" t="str">
        <f>IF(OR($A4676="",$F4676=""),"",DATE(YEAR($A4676),MONTH($A4676),$F4676))</f>
        <v/>
      </c>
      <c r="H4676" s="13" t="str">
        <f>IF($C4676="","",VLOOKUP($C4676,Baux!$A:$K,6,FALSE))</f>
        <v/>
      </c>
      <c r="I4676" s="13" t="str">
        <f>IF($C4676="","",VLOOKUP($C4676,Baux!$A:$K,7,FALSE))</f>
        <v/>
      </c>
      <c r="J4676" s="13" t="str">
        <f>IF($C4676="","",$H4676+$I4676)</f>
        <v/>
      </c>
      <c r="K4676" s="13" t="str">
        <f>IF($C4676="","",SUMIFS(Banque_Transactions!$E:$E,Banque_Transactions!$G:$G,$C4676&amp;"-"&amp;$B4676))</f>
        <v/>
      </c>
      <c r="L4676" s="13" t="str">
        <f>IF($C4676="","",$J4676-$K4676)</f>
        <v/>
      </c>
      <c r="M4676" t="str">
        <f>IF($C4676="","",IF($L4676&lt;=0,"Payé",IF($K4676=0,"Impayé","Partiel")))</f>
        <v/>
      </c>
    </row>
    <row r="4677" spans="1:13" ht="15">
      <c r="A4677" s="17"/>
      <c r="B4677" t="str">
        <f>IF($A4677="","",YEAR($A4677)*100+MONTH($A4677))</f>
        <v/>
      </c>
      <c r="D4677" t="str">
        <f>IF($C4677="","",VLOOKUP($C4677,Baux!$A:$K,2,FALSE))</f>
        <v/>
      </c>
      <c r="E4677" t="str">
        <f>IF($C4677="","",VLOOKUP(VLOOKUP($C4677,Baux!$A:$K,3,FALSE),Locataires!$A:$I,2,FALSE))</f>
        <v/>
      </c>
      <c r="F4677" t="str">
        <f>IF($C4677="","",VLOOKUP($C4677,Baux!$A:$K,8,FALSE))</f>
        <v/>
      </c>
      <c r="G4677" s="12" t="str">
        <f>IF(OR($A4677="",$F4677=""),"",DATE(YEAR($A4677),MONTH($A4677),$F4677))</f>
        <v/>
      </c>
      <c r="H4677" s="13" t="str">
        <f>IF($C4677="","",VLOOKUP($C4677,Baux!$A:$K,6,FALSE))</f>
        <v/>
      </c>
      <c r="I4677" s="13" t="str">
        <f>IF($C4677="","",VLOOKUP($C4677,Baux!$A:$K,7,FALSE))</f>
        <v/>
      </c>
      <c r="J4677" s="13" t="str">
        <f>IF($C4677="","",$H4677+$I4677)</f>
        <v/>
      </c>
      <c r="K4677" s="13" t="str">
        <f>IF($C4677="","",SUMIFS(Banque_Transactions!$E:$E,Banque_Transactions!$G:$G,$C4677&amp;"-"&amp;$B4677))</f>
        <v/>
      </c>
      <c r="L4677" s="13" t="str">
        <f>IF($C4677="","",$J4677-$K4677)</f>
        <v/>
      </c>
      <c r="M4677" t="str">
        <f>IF($C4677="","",IF($L4677&lt;=0,"Payé",IF($K4677=0,"Impayé","Partiel")))</f>
        <v/>
      </c>
    </row>
    <row r="4678" spans="1:13" ht="15">
      <c r="A4678" s="17"/>
      <c r="B4678" t="str">
        <f>IF($A4678="","",YEAR($A4678)*100+MONTH($A4678))</f>
        <v/>
      </c>
      <c r="D4678" t="str">
        <f>IF($C4678="","",VLOOKUP($C4678,Baux!$A:$K,2,FALSE))</f>
        <v/>
      </c>
      <c r="E4678" t="str">
        <f>IF($C4678="","",VLOOKUP(VLOOKUP($C4678,Baux!$A:$K,3,FALSE),Locataires!$A:$I,2,FALSE))</f>
        <v/>
      </c>
      <c r="F4678" t="str">
        <f>IF($C4678="","",VLOOKUP($C4678,Baux!$A:$K,8,FALSE))</f>
        <v/>
      </c>
      <c r="G4678" s="12" t="str">
        <f>IF(OR($A4678="",$F4678=""),"",DATE(YEAR($A4678),MONTH($A4678),$F4678))</f>
        <v/>
      </c>
      <c r="H4678" s="13" t="str">
        <f>IF($C4678="","",VLOOKUP($C4678,Baux!$A:$K,6,FALSE))</f>
        <v/>
      </c>
      <c r="I4678" s="13" t="str">
        <f>IF($C4678="","",VLOOKUP($C4678,Baux!$A:$K,7,FALSE))</f>
        <v/>
      </c>
      <c r="J4678" s="13" t="str">
        <f>IF($C4678="","",$H4678+$I4678)</f>
        <v/>
      </c>
      <c r="K4678" s="13" t="str">
        <f>IF($C4678="","",SUMIFS(Banque_Transactions!$E:$E,Banque_Transactions!$G:$G,$C4678&amp;"-"&amp;$B4678))</f>
        <v/>
      </c>
      <c r="L4678" s="13" t="str">
        <f>IF($C4678="","",$J4678-$K4678)</f>
        <v/>
      </c>
      <c r="M4678" t="str">
        <f>IF($C4678="","",IF($L4678&lt;=0,"Payé",IF($K4678=0,"Impayé","Partiel")))</f>
        <v/>
      </c>
    </row>
    <row r="4679" spans="1:13" ht="15">
      <c r="A4679" s="17"/>
      <c r="B4679" t="str">
        <f>IF($A4679="","",YEAR($A4679)*100+MONTH($A4679))</f>
        <v/>
      </c>
      <c r="D4679" t="str">
        <f>IF($C4679="","",VLOOKUP($C4679,Baux!$A:$K,2,FALSE))</f>
        <v/>
      </c>
      <c r="E4679" t="str">
        <f>IF($C4679="","",VLOOKUP(VLOOKUP($C4679,Baux!$A:$K,3,FALSE),Locataires!$A:$I,2,FALSE))</f>
        <v/>
      </c>
      <c r="F4679" t="str">
        <f>IF($C4679="","",VLOOKUP($C4679,Baux!$A:$K,8,FALSE))</f>
        <v/>
      </c>
      <c r="G4679" s="12" t="str">
        <f>IF(OR($A4679="",$F4679=""),"",DATE(YEAR($A4679),MONTH($A4679),$F4679))</f>
        <v/>
      </c>
      <c r="H4679" s="13" t="str">
        <f>IF($C4679="","",VLOOKUP($C4679,Baux!$A:$K,6,FALSE))</f>
        <v/>
      </c>
      <c r="I4679" s="13" t="str">
        <f>IF($C4679="","",VLOOKUP($C4679,Baux!$A:$K,7,FALSE))</f>
        <v/>
      </c>
      <c r="J4679" s="13" t="str">
        <f>IF($C4679="","",$H4679+$I4679)</f>
        <v/>
      </c>
      <c r="K4679" s="13" t="str">
        <f>IF($C4679="","",SUMIFS(Banque_Transactions!$E:$E,Banque_Transactions!$G:$G,$C4679&amp;"-"&amp;$B4679))</f>
        <v/>
      </c>
      <c r="L4679" s="13" t="str">
        <f>IF($C4679="","",$J4679-$K4679)</f>
        <v/>
      </c>
      <c r="M4679" t="str">
        <f>IF($C4679="","",IF($L4679&lt;=0,"Payé",IF($K4679=0,"Impayé","Partiel")))</f>
        <v/>
      </c>
    </row>
    <row r="4680" spans="1:13" ht="15">
      <c r="A4680" s="17"/>
      <c r="B4680" t="str">
        <f>IF($A4680="","",YEAR($A4680)*100+MONTH($A4680))</f>
        <v/>
      </c>
      <c r="D4680" t="str">
        <f>IF($C4680="","",VLOOKUP($C4680,Baux!$A:$K,2,FALSE))</f>
        <v/>
      </c>
      <c r="E4680" t="str">
        <f>IF($C4680="","",VLOOKUP(VLOOKUP($C4680,Baux!$A:$K,3,FALSE),Locataires!$A:$I,2,FALSE))</f>
        <v/>
      </c>
      <c r="F4680" t="str">
        <f>IF($C4680="","",VLOOKUP($C4680,Baux!$A:$K,8,FALSE))</f>
        <v/>
      </c>
      <c r="G4680" s="12" t="str">
        <f>IF(OR($A4680="",$F4680=""),"",DATE(YEAR($A4680),MONTH($A4680),$F4680))</f>
        <v/>
      </c>
      <c r="H4680" s="13" t="str">
        <f>IF($C4680="","",VLOOKUP($C4680,Baux!$A:$K,6,FALSE))</f>
        <v/>
      </c>
      <c r="I4680" s="13" t="str">
        <f>IF($C4680="","",VLOOKUP($C4680,Baux!$A:$K,7,FALSE))</f>
        <v/>
      </c>
      <c r="J4680" s="13" t="str">
        <f>IF($C4680="","",$H4680+$I4680)</f>
        <v/>
      </c>
      <c r="K4680" s="13" t="str">
        <f>IF($C4680="","",SUMIFS(Banque_Transactions!$E:$E,Banque_Transactions!$G:$G,$C4680&amp;"-"&amp;$B4680))</f>
        <v/>
      </c>
      <c r="L4680" s="13" t="str">
        <f>IF($C4680="","",$J4680-$K4680)</f>
        <v/>
      </c>
      <c r="M4680" t="str">
        <f>IF($C4680="","",IF($L4680&lt;=0,"Payé",IF($K4680=0,"Impayé","Partiel")))</f>
        <v/>
      </c>
    </row>
    <row r="4681" spans="1:13" ht="15">
      <c r="A4681" s="17"/>
      <c r="B4681" t="str">
        <f>IF($A4681="","",YEAR($A4681)*100+MONTH($A4681))</f>
        <v/>
      </c>
      <c r="D4681" t="str">
        <f>IF($C4681="","",VLOOKUP($C4681,Baux!$A:$K,2,FALSE))</f>
        <v/>
      </c>
      <c r="E4681" t="str">
        <f>IF($C4681="","",VLOOKUP(VLOOKUP($C4681,Baux!$A:$K,3,FALSE),Locataires!$A:$I,2,FALSE))</f>
        <v/>
      </c>
      <c r="F4681" t="str">
        <f>IF($C4681="","",VLOOKUP($C4681,Baux!$A:$K,8,FALSE))</f>
        <v/>
      </c>
      <c r="G4681" s="12" t="str">
        <f>IF(OR($A4681="",$F4681=""),"",DATE(YEAR($A4681),MONTH($A4681),$F4681))</f>
        <v/>
      </c>
      <c r="H4681" s="13" t="str">
        <f>IF($C4681="","",VLOOKUP($C4681,Baux!$A:$K,6,FALSE))</f>
        <v/>
      </c>
      <c r="I4681" s="13" t="str">
        <f>IF($C4681="","",VLOOKUP($C4681,Baux!$A:$K,7,FALSE))</f>
        <v/>
      </c>
      <c r="J4681" s="13" t="str">
        <f>IF($C4681="","",$H4681+$I4681)</f>
        <v/>
      </c>
      <c r="K4681" s="13" t="str">
        <f>IF($C4681="","",SUMIFS(Banque_Transactions!$E:$E,Banque_Transactions!$G:$G,$C4681&amp;"-"&amp;$B4681))</f>
        <v/>
      </c>
      <c r="L4681" s="13" t="str">
        <f>IF($C4681="","",$J4681-$K4681)</f>
        <v/>
      </c>
      <c r="M4681" t="str">
        <f>IF($C4681="","",IF($L4681&lt;=0,"Payé",IF($K4681=0,"Impayé","Partiel")))</f>
        <v/>
      </c>
    </row>
    <row r="4682" spans="1:13" ht="15">
      <c r="A4682" s="17"/>
      <c r="B4682" t="str">
        <f>IF($A4682="","",YEAR($A4682)*100+MONTH($A4682))</f>
        <v/>
      </c>
      <c r="D4682" t="str">
        <f>IF($C4682="","",VLOOKUP($C4682,Baux!$A:$K,2,FALSE))</f>
        <v/>
      </c>
      <c r="E4682" t="str">
        <f>IF($C4682="","",VLOOKUP(VLOOKUP($C4682,Baux!$A:$K,3,FALSE),Locataires!$A:$I,2,FALSE))</f>
        <v/>
      </c>
      <c r="F4682" t="str">
        <f>IF($C4682="","",VLOOKUP($C4682,Baux!$A:$K,8,FALSE))</f>
        <v/>
      </c>
      <c r="G4682" s="12" t="str">
        <f>IF(OR($A4682="",$F4682=""),"",DATE(YEAR($A4682),MONTH($A4682),$F4682))</f>
        <v/>
      </c>
      <c r="H4682" s="13" t="str">
        <f>IF($C4682="","",VLOOKUP($C4682,Baux!$A:$K,6,FALSE))</f>
        <v/>
      </c>
      <c r="I4682" s="13" t="str">
        <f>IF($C4682="","",VLOOKUP($C4682,Baux!$A:$K,7,FALSE))</f>
        <v/>
      </c>
      <c r="J4682" s="13" t="str">
        <f>IF($C4682="","",$H4682+$I4682)</f>
        <v/>
      </c>
      <c r="K4682" s="13" t="str">
        <f>IF($C4682="","",SUMIFS(Banque_Transactions!$E:$E,Banque_Transactions!$G:$G,$C4682&amp;"-"&amp;$B4682))</f>
        <v/>
      </c>
      <c r="L4682" s="13" t="str">
        <f>IF($C4682="","",$J4682-$K4682)</f>
        <v/>
      </c>
      <c r="M4682" t="str">
        <f>IF($C4682="","",IF($L4682&lt;=0,"Payé",IF($K4682=0,"Impayé","Partiel")))</f>
        <v/>
      </c>
    </row>
    <row r="4683" spans="1:13" ht="15">
      <c r="A4683" s="17"/>
      <c r="B4683" t="str">
        <f>IF($A4683="","",YEAR($A4683)*100+MONTH($A4683))</f>
        <v/>
      </c>
      <c r="D4683" t="str">
        <f>IF($C4683="","",VLOOKUP($C4683,Baux!$A:$K,2,FALSE))</f>
        <v/>
      </c>
      <c r="E4683" t="str">
        <f>IF($C4683="","",VLOOKUP(VLOOKUP($C4683,Baux!$A:$K,3,FALSE),Locataires!$A:$I,2,FALSE))</f>
        <v/>
      </c>
      <c r="F4683" t="str">
        <f>IF($C4683="","",VLOOKUP($C4683,Baux!$A:$K,8,FALSE))</f>
        <v/>
      </c>
      <c r="G4683" s="12" t="str">
        <f>IF(OR($A4683="",$F4683=""),"",DATE(YEAR($A4683),MONTH($A4683),$F4683))</f>
        <v/>
      </c>
      <c r="H4683" s="13" t="str">
        <f>IF($C4683="","",VLOOKUP($C4683,Baux!$A:$K,6,FALSE))</f>
        <v/>
      </c>
      <c r="I4683" s="13" t="str">
        <f>IF($C4683="","",VLOOKUP($C4683,Baux!$A:$K,7,FALSE))</f>
        <v/>
      </c>
      <c r="J4683" s="13" t="str">
        <f>IF($C4683="","",$H4683+$I4683)</f>
        <v/>
      </c>
      <c r="K4683" s="13" t="str">
        <f>IF($C4683="","",SUMIFS(Banque_Transactions!$E:$E,Banque_Transactions!$G:$G,$C4683&amp;"-"&amp;$B4683))</f>
        <v/>
      </c>
      <c r="L4683" s="13" t="str">
        <f>IF($C4683="","",$J4683-$K4683)</f>
        <v/>
      </c>
      <c r="M4683" t="str">
        <f>IF($C4683="","",IF($L4683&lt;=0,"Payé",IF($K4683=0,"Impayé","Partiel")))</f>
        <v/>
      </c>
    </row>
    <row r="4684" spans="1:13" ht="15">
      <c r="A4684" s="17"/>
      <c r="B4684" t="str">
        <f>IF($A4684="","",YEAR($A4684)*100+MONTH($A4684))</f>
        <v/>
      </c>
      <c r="D4684" t="str">
        <f>IF($C4684="","",VLOOKUP($C4684,Baux!$A:$K,2,FALSE))</f>
        <v/>
      </c>
      <c r="E4684" t="str">
        <f>IF($C4684="","",VLOOKUP(VLOOKUP($C4684,Baux!$A:$K,3,FALSE),Locataires!$A:$I,2,FALSE))</f>
        <v/>
      </c>
      <c r="F4684" t="str">
        <f>IF($C4684="","",VLOOKUP($C4684,Baux!$A:$K,8,FALSE))</f>
        <v/>
      </c>
      <c r="G4684" s="12" t="str">
        <f>IF(OR($A4684="",$F4684=""),"",DATE(YEAR($A4684),MONTH($A4684),$F4684))</f>
        <v/>
      </c>
      <c r="H4684" s="13" t="str">
        <f>IF($C4684="","",VLOOKUP($C4684,Baux!$A:$K,6,FALSE))</f>
        <v/>
      </c>
      <c r="I4684" s="13" t="str">
        <f>IF($C4684="","",VLOOKUP($C4684,Baux!$A:$K,7,FALSE))</f>
        <v/>
      </c>
      <c r="J4684" s="13" t="str">
        <f>IF($C4684="","",$H4684+$I4684)</f>
        <v/>
      </c>
      <c r="K4684" s="13" t="str">
        <f>IF($C4684="","",SUMIFS(Banque_Transactions!$E:$E,Banque_Transactions!$G:$G,$C4684&amp;"-"&amp;$B4684))</f>
        <v/>
      </c>
      <c r="L4684" s="13" t="str">
        <f>IF($C4684="","",$J4684-$K4684)</f>
        <v/>
      </c>
      <c r="M4684" t="str">
        <f>IF($C4684="","",IF($L4684&lt;=0,"Payé",IF($K4684=0,"Impayé","Partiel")))</f>
        <v/>
      </c>
    </row>
    <row r="4685" spans="1:13" ht="15">
      <c r="A4685" s="17"/>
      <c r="B4685" t="str">
        <f>IF($A4685="","",YEAR($A4685)*100+MONTH($A4685))</f>
        <v/>
      </c>
      <c r="D4685" t="str">
        <f>IF($C4685="","",VLOOKUP($C4685,Baux!$A:$K,2,FALSE))</f>
        <v/>
      </c>
      <c r="E4685" t="str">
        <f>IF($C4685="","",VLOOKUP(VLOOKUP($C4685,Baux!$A:$K,3,FALSE),Locataires!$A:$I,2,FALSE))</f>
        <v/>
      </c>
      <c r="F4685" t="str">
        <f>IF($C4685="","",VLOOKUP($C4685,Baux!$A:$K,8,FALSE))</f>
        <v/>
      </c>
      <c r="G4685" s="12" t="str">
        <f>IF(OR($A4685="",$F4685=""),"",DATE(YEAR($A4685),MONTH($A4685),$F4685))</f>
        <v/>
      </c>
      <c r="H4685" s="13" t="str">
        <f>IF($C4685="","",VLOOKUP($C4685,Baux!$A:$K,6,FALSE))</f>
        <v/>
      </c>
      <c r="I4685" s="13" t="str">
        <f>IF($C4685="","",VLOOKUP($C4685,Baux!$A:$K,7,FALSE))</f>
        <v/>
      </c>
      <c r="J4685" s="13" t="str">
        <f>IF($C4685="","",$H4685+$I4685)</f>
        <v/>
      </c>
      <c r="K4685" s="13" t="str">
        <f>IF($C4685="","",SUMIFS(Banque_Transactions!$E:$E,Banque_Transactions!$G:$G,$C4685&amp;"-"&amp;$B4685))</f>
        <v/>
      </c>
      <c r="L4685" s="13" t="str">
        <f>IF($C4685="","",$J4685-$K4685)</f>
        <v/>
      </c>
      <c r="M4685" t="str">
        <f>IF($C4685="","",IF($L4685&lt;=0,"Payé",IF($K4685=0,"Impayé","Partiel")))</f>
        <v/>
      </c>
    </row>
    <row r="4686" spans="1:13" ht="15">
      <c r="A4686" s="17"/>
      <c r="B4686" t="str">
        <f>IF($A4686="","",YEAR($A4686)*100+MONTH($A4686))</f>
        <v/>
      </c>
      <c r="D4686" t="str">
        <f>IF($C4686="","",VLOOKUP($C4686,Baux!$A:$K,2,FALSE))</f>
        <v/>
      </c>
      <c r="E4686" t="str">
        <f>IF($C4686="","",VLOOKUP(VLOOKUP($C4686,Baux!$A:$K,3,FALSE),Locataires!$A:$I,2,FALSE))</f>
        <v/>
      </c>
      <c r="F4686" t="str">
        <f>IF($C4686="","",VLOOKUP($C4686,Baux!$A:$K,8,FALSE))</f>
        <v/>
      </c>
      <c r="G4686" s="12" t="str">
        <f>IF(OR($A4686="",$F4686=""),"",DATE(YEAR($A4686),MONTH($A4686),$F4686))</f>
        <v/>
      </c>
      <c r="H4686" s="13" t="str">
        <f>IF($C4686="","",VLOOKUP($C4686,Baux!$A:$K,6,FALSE))</f>
        <v/>
      </c>
      <c r="I4686" s="13" t="str">
        <f>IF($C4686="","",VLOOKUP($C4686,Baux!$A:$K,7,FALSE))</f>
        <v/>
      </c>
      <c r="J4686" s="13" t="str">
        <f>IF($C4686="","",$H4686+$I4686)</f>
        <v/>
      </c>
      <c r="K4686" s="13" t="str">
        <f>IF($C4686="","",SUMIFS(Banque_Transactions!$E:$E,Banque_Transactions!$G:$G,$C4686&amp;"-"&amp;$B4686))</f>
        <v/>
      </c>
      <c r="L4686" s="13" t="str">
        <f>IF($C4686="","",$J4686-$K4686)</f>
        <v/>
      </c>
      <c r="M4686" t="str">
        <f>IF($C4686="","",IF($L4686&lt;=0,"Payé",IF($K4686=0,"Impayé","Partiel")))</f>
        <v/>
      </c>
    </row>
    <row r="4687" spans="1:13" ht="15">
      <c r="A4687" s="17"/>
      <c r="B4687" t="str">
        <f>IF($A4687="","",YEAR($A4687)*100+MONTH($A4687))</f>
        <v/>
      </c>
      <c r="D4687" t="str">
        <f>IF($C4687="","",VLOOKUP($C4687,Baux!$A:$K,2,FALSE))</f>
        <v/>
      </c>
      <c r="E4687" t="str">
        <f>IF($C4687="","",VLOOKUP(VLOOKUP($C4687,Baux!$A:$K,3,FALSE),Locataires!$A:$I,2,FALSE))</f>
        <v/>
      </c>
      <c r="F4687" t="str">
        <f>IF($C4687="","",VLOOKUP($C4687,Baux!$A:$K,8,FALSE))</f>
        <v/>
      </c>
      <c r="G4687" s="12" t="str">
        <f>IF(OR($A4687="",$F4687=""),"",DATE(YEAR($A4687),MONTH($A4687),$F4687))</f>
        <v/>
      </c>
      <c r="H4687" s="13" t="str">
        <f>IF($C4687="","",VLOOKUP($C4687,Baux!$A:$K,6,FALSE))</f>
        <v/>
      </c>
      <c r="I4687" s="13" t="str">
        <f>IF($C4687="","",VLOOKUP($C4687,Baux!$A:$K,7,FALSE))</f>
        <v/>
      </c>
      <c r="J4687" s="13" t="str">
        <f>IF($C4687="","",$H4687+$I4687)</f>
        <v/>
      </c>
      <c r="K4687" s="13" t="str">
        <f>IF($C4687="","",SUMIFS(Banque_Transactions!$E:$E,Banque_Transactions!$G:$G,$C4687&amp;"-"&amp;$B4687))</f>
        <v/>
      </c>
      <c r="L4687" s="13" t="str">
        <f>IF($C4687="","",$J4687-$K4687)</f>
        <v/>
      </c>
      <c r="M4687" t="str">
        <f>IF($C4687="","",IF($L4687&lt;=0,"Payé",IF($K4687=0,"Impayé","Partiel")))</f>
        <v/>
      </c>
    </row>
    <row r="4688" spans="1:13" ht="15">
      <c r="A4688" s="17"/>
      <c r="B4688" t="str">
        <f>IF($A4688="","",YEAR($A4688)*100+MONTH($A4688))</f>
        <v/>
      </c>
      <c r="D4688" t="str">
        <f>IF($C4688="","",VLOOKUP($C4688,Baux!$A:$K,2,FALSE))</f>
        <v/>
      </c>
      <c r="E4688" t="str">
        <f>IF($C4688="","",VLOOKUP(VLOOKUP($C4688,Baux!$A:$K,3,FALSE),Locataires!$A:$I,2,FALSE))</f>
        <v/>
      </c>
      <c r="F4688" t="str">
        <f>IF($C4688="","",VLOOKUP($C4688,Baux!$A:$K,8,FALSE))</f>
        <v/>
      </c>
      <c r="G4688" s="12" t="str">
        <f>IF(OR($A4688="",$F4688=""),"",DATE(YEAR($A4688),MONTH($A4688),$F4688))</f>
        <v/>
      </c>
      <c r="H4688" s="13" t="str">
        <f>IF($C4688="","",VLOOKUP($C4688,Baux!$A:$K,6,FALSE))</f>
        <v/>
      </c>
      <c r="I4688" s="13" t="str">
        <f>IF($C4688="","",VLOOKUP($C4688,Baux!$A:$K,7,FALSE))</f>
        <v/>
      </c>
      <c r="J4688" s="13" t="str">
        <f>IF($C4688="","",$H4688+$I4688)</f>
        <v/>
      </c>
      <c r="K4688" s="13" t="str">
        <f>IF($C4688="","",SUMIFS(Banque_Transactions!$E:$E,Banque_Transactions!$G:$G,$C4688&amp;"-"&amp;$B4688))</f>
        <v/>
      </c>
      <c r="L4688" s="13" t="str">
        <f>IF($C4688="","",$J4688-$K4688)</f>
        <v/>
      </c>
      <c r="M4688" t="str">
        <f>IF($C4688="","",IF($L4688&lt;=0,"Payé",IF($K4688=0,"Impayé","Partiel")))</f>
        <v/>
      </c>
    </row>
    <row r="4689" spans="1:13" ht="15">
      <c r="A4689" s="17"/>
      <c r="B4689" t="str">
        <f>IF($A4689="","",YEAR($A4689)*100+MONTH($A4689))</f>
        <v/>
      </c>
      <c r="D4689" t="str">
        <f>IF($C4689="","",VLOOKUP($C4689,Baux!$A:$K,2,FALSE))</f>
        <v/>
      </c>
      <c r="E4689" t="str">
        <f>IF($C4689="","",VLOOKUP(VLOOKUP($C4689,Baux!$A:$K,3,FALSE),Locataires!$A:$I,2,FALSE))</f>
        <v/>
      </c>
      <c r="F4689" t="str">
        <f>IF($C4689="","",VLOOKUP($C4689,Baux!$A:$K,8,FALSE))</f>
        <v/>
      </c>
      <c r="G4689" s="12" t="str">
        <f>IF(OR($A4689="",$F4689=""),"",DATE(YEAR($A4689),MONTH($A4689),$F4689))</f>
        <v/>
      </c>
      <c r="H4689" s="13" t="str">
        <f>IF($C4689="","",VLOOKUP($C4689,Baux!$A:$K,6,FALSE))</f>
        <v/>
      </c>
      <c r="I4689" s="13" t="str">
        <f>IF($C4689="","",VLOOKUP($C4689,Baux!$A:$K,7,FALSE))</f>
        <v/>
      </c>
      <c r="J4689" s="13" t="str">
        <f>IF($C4689="","",$H4689+$I4689)</f>
        <v/>
      </c>
      <c r="K4689" s="13" t="str">
        <f>IF($C4689="","",SUMIFS(Banque_Transactions!$E:$E,Banque_Transactions!$G:$G,$C4689&amp;"-"&amp;$B4689))</f>
        <v/>
      </c>
      <c r="L4689" s="13" t="str">
        <f>IF($C4689="","",$J4689-$K4689)</f>
        <v/>
      </c>
      <c r="M4689" t="str">
        <f>IF($C4689="","",IF($L4689&lt;=0,"Payé",IF($K4689=0,"Impayé","Partiel")))</f>
        <v/>
      </c>
    </row>
    <row r="4690" spans="1:13" ht="15">
      <c r="A4690" s="17"/>
      <c r="B4690" t="str">
        <f>IF($A4690="","",YEAR($A4690)*100+MONTH($A4690))</f>
        <v/>
      </c>
      <c r="D4690" t="str">
        <f>IF($C4690="","",VLOOKUP($C4690,Baux!$A:$K,2,FALSE))</f>
        <v/>
      </c>
      <c r="E4690" t="str">
        <f>IF($C4690="","",VLOOKUP(VLOOKUP($C4690,Baux!$A:$K,3,FALSE),Locataires!$A:$I,2,FALSE))</f>
        <v/>
      </c>
      <c r="F4690" t="str">
        <f>IF($C4690="","",VLOOKUP($C4690,Baux!$A:$K,8,FALSE))</f>
        <v/>
      </c>
      <c r="G4690" s="12" t="str">
        <f>IF(OR($A4690="",$F4690=""),"",DATE(YEAR($A4690),MONTH($A4690),$F4690))</f>
        <v/>
      </c>
      <c r="H4690" s="13" t="str">
        <f>IF($C4690="","",VLOOKUP($C4690,Baux!$A:$K,6,FALSE))</f>
        <v/>
      </c>
      <c r="I4690" s="13" t="str">
        <f>IF($C4690="","",VLOOKUP($C4690,Baux!$A:$K,7,FALSE))</f>
        <v/>
      </c>
      <c r="J4690" s="13" t="str">
        <f>IF($C4690="","",$H4690+$I4690)</f>
        <v/>
      </c>
      <c r="K4690" s="13" t="str">
        <f>IF($C4690="","",SUMIFS(Banque_Transactions!$E:$E,Banque_Transactions!$G:$G,$C4690&amp;"-"&amp;$B4690))</f>
        <v/>
      </c>
      <c r="L4690" s="13" t="str">
        <f>IF($C4690="","",$J4690-$K4690)</f>
        <v/>
      </c>
      <c r="M4690" t="str">
        <f>IF($C4690="","",IF($L4690&lt;=0,"Payé",IF($K4690=0,"Impayé","Partiel")))</f>
        <v/>
      </c>
    </row>
    <row r="4691" spans="1:13" ht="15">
      <c r="A4691" s="17"/>
      <c r="B4691" t="str">
        <f>IF($A4691="","",YEAR($A4691)*100+MONTH($A4691))</f>
        <v/>
      </c>
      <c r="D4691" t="str">
        <f>IF($C4691="","",VLOOKUP($C4691,Baux!$A:$K,2,FALSE))</f>
        <v/>
      </c>
      <c r="E4691" t="str">
        <f>IF($C4691="","",VLOOKUP(VLOOKUP($C4691,Baux!$A:$K,3,FALSE),Locataires!$A:$I,2,FALSE))</f>
        <v/>
      </c>
      <c r="F4691" t="str">
        <f>IF($C4691="","",VLOOKUP($C4691,Baux!$A:$K,8,FALSE))</f>
        <v/>
      </c>
      <c r="G4691" s="12" t="str">
        <f>IF(OR($A4691="",$F4691=""),"",DATE(YEAR($A4691),MONTH($A4691),$F4691))</f>
        <v/>
      </c>
      <c r="H4691" s="13" t="str">
        <f>IF($C4691="","",VLOOKUP($C4691,Baux!$A:$K,6,FALSE))</f>
        <v/>
      </c>
      <c r="I4691" s="13" t="str">
        <f>IF($C4691="","",VLOOKUP($C4691,Baux!$A:$K,7,FALSE))</f>
        <v/>
      </c>
      <c r="J4691" s="13" t="str">
        <f>IF($C4691="","",$H4691+$I4691)</f>
        <v/>
      </c>
      <c r="K4691" s="13" t="str">
        <f>IF($C4691="","",SUMIFS(Banque_Transactions!$E:$E,Banque_Transactions!$G:$G,$C4691&amp;"-"&amp;$B4691))</f>
        <v/>
      </c>
      <c r="L4691" s="13" t="str">
        <f>IF($C4691="","",$J4691-$K4691)</f>
        <v/>
      </c>
      <c r="M4691" t="str">
        <f>IF($C4691="","",IF($L4691&lt;=0,"Payé",IF($K4691=0,"Impayé","Partiel")))</f>
        <v/>
      </c>
    </row>
    <row r="4692" spans="1:13" ht="15">
      <c r="A4692" s="17"/>
      <c r="B4692" t="str">
        <f>IF($A4692="","",YEAR($A4692)*100+MONTH($A4692))</f>
        <v/>
      </c>
      <c r="D4692" t="str">
        <f>IF($C4692="","",VLOOKUP($C4692,Baux!$A:$K,2,FALSE))</f>
        <v/>
      </c>
      <c r="E4692" t="str">
        <f>IF($C4692="","",VLOOKUP(VLOOKUP($C4692,Baux!$A:$K,3,FALSE),Locataires!$A:$I,2,FALSE))</f>
        <v/>
      </c>
      <c r="F4692" t="str">
        <f>IF($C4692="","",VLOOKUP($C4692,Baux!$A:$K,8,FALSE))</f>
        <v/>
      </c>
      <c r="G4692" s="12" t="str">
        <f>IF(OR($A4692="",$F4692=""),"",DATE(YEAR($A4692),MONTH($A4692),$F4692))</f>
        <v/>
      </c>
      <c r="H4692" s="13" t="str">
        <f>IF($C4692="","",VLOOKUP($C4692,Baux!$A:$K,6,FALSE))</f>
        <v/>
      </c>
      <c r="I4692" s="13" t="str">
        <f>IF($C4692="","",VLOOKUP($C4692,Baux!$A:$K,7,FALSE))</f>
        <v/>
      </c>
      <c r="J4692" s="13" t="str">
        <f>IF($C4692="","",$H4692+$I4692)</f>
        <v/>
      </c>
      <c r="K4692" s="13" t="str">
        <f>IF($C4692="","",SUMIFS(Banque_Transactions!$E:$E,Banque_Transactions!$G:$G,$C4692&amp;"-"&amp;$B4692))</f>
        <v/>
      </c>
      <c r="L4692" s="13" t="str">
        <f>IF($C4692="","",$J4692-$K4692)</f>
        <v/>
      </c>
      <c r="M4692" t="str">
        <f>IF($C4692="","",IF($L4692&lt;=0,"Payé",IF($K4692=0,"Impayé","Partiel")))</f>
        <v/>
      </c>
    </row>
    <row r="4693" spans="1:13" ht="15">
      <c r="A4693" s="17"/>
      <c r="B4693" t="str">
        <f>IF($A4693="","",YEAR($A4693)*100+MONTH($A4693))</f>
        <v/>
      </c>
      <c r="D4693" t="str">
        <f>IF($C4693="","",VLOOKUP($C4693,Baux!$A:$K,2,FALSE))</f>
        <v/>
      </c>
      <c r="E4693" t="str">
        <f>IF($C4693="","",VLOOKUP(VLOOKUP($C4693,Baux!$A:$K,3,FALSE),Locataires!$A:$I,2,FALSE))</f>
        <v/>
      </c>
      <c r="F4693" t="str">
        <f>IF($C4693="","",VLOOKUP($C4693,Baux!$A:$K,8,FALSE))</f>
        <v/>
      </c>
      <c r="G4693" s="12" t="str">
        <f>IF(OR($A4693="",$F4693=""),"",DATE(YEAR($A4693),MONTH($A4693),$F4693))</f>
        <v/>
      </c>
      <c r="H4693" s="13" t="str">
        <f>IF($C4693="","",VLOOKUP($C4693,Baux!$A:$K,6,FALSE))</f>
        <v/>
      </c>
      <c r="I4693" s="13" t="str">
        <f>IF($C4693="","",VLOOKUP($C4693,Baux!$A:$K,7,FALSE))</f>
        <v/>
      </c>
      <c r="J4693" s="13" t="str">
        <f>IF($C4693="","",$H4693+$I4693)</f>
        <v/>
      </c>
      <c r="K4693" s="13" t="str">
        <f>IF($C4693="","",SUMIFS(Banque_Transactions!$E:$E,Banque_Transactions!$G:$G,$C4693&amp;"-"&amp;$B4693))</f>
        <v/>
      </c>
      <c r="L4693" s="13" t="str">
        <f>IF($C4693="","",$J4693-$K4693)</f>
        <v/>
      </c>
      <c r="M4693" t="str">
        <f>IF($C4693="","",IF($L4693&lt;=0,"Payé",IF($K4693=0,"Impayé","Partiel")))</f>
        <v/>
      </c>
    </row>
    <row r="4694" spans="1:13" ht="15">
      <c r="A4694" s="17"/>
      <c r="B4694" t="str">
        <f>IF($A4694="","",YEAR($A4694)*100+MONTH($A4694))</f>
        <v/>
      </c>
      <c r="D4694" t="str">
        <f>IF($C4694="","",VLOOKUP($C4694,Baux!$A:$K,2,FALSE))</f>
        <v/>
      </c>
      <c r="E4694" t="str">
        <f>IF($C4694="","",VLOOKUP(VLOOKUP($C4694,Baux!$A:$K,3,FALSE),Locataires!$A:$I,2,FALSE))</f>
        <v/>
      </c>
      <c r="F4694" t="str">
        <f>IF($C4694="","",VLOOKUP($C4694,Baux!$A:$K,8,FALSE))</f>
        <v/>
      </c>
      <c r="G4694" s="12" t="str">
        <f>IF(OR($A4694="",$F4694=""),"",DATE(YEAR($A4694),MONTH($A4694),$F4694))</f>
        <v/>
      </c>
      <c r="H4694" s="13" t="str">
        <f>IF($C4694="","",VLOOKUP($C4694,Baux!$A:$K,6,FALSE))</f>
        <v/>
      </c>
      <c r="I4694" s="13" t="str">
        <f>IF($C4694="","",VLOOKUP($C4694,Baux!$A:$K,7,FALSE))</f>
        <v/>
      </c>
      <c r="J4694" s="13" t="str">
        <f>IF($C4694="","",$H4694+$I4694)</f>
        <v/>
      </c>
      <c r="K4694" s="13" t="str">
        <f>IF($C4694="","",SUMIFS(Banque_Transactions!$E:$E,Banque_Transactions!$G:$G,$C4694&amp;"-"&amp;$B4694))</f>
        <v/>
      </c>
      <c r="L4694" s="13" t="str">
        <f>IF($C4694="","",$J4694-$K4694)</f>
        <v/>
      </c>
      <c r="M4694" t="str">
        <f>IF($C4694="","",IF($L4694&lt;=0,"Payé",IF($K4694=0,"Impayé","Partiel")))</f>
        <v/>
      </c>
    </row>
    <row r="4695" spans="1:13" ht="15">
      <c r="A4695" s="17"/>
      <c r="B4695" t="str">
        <f>IF($A4695="","",YEAR($A4695)*100+MONTH($A4695))</f>
        <v/>
      </c>
      <c r="D4695" t="str">
        <f>IF($C4695="","",VLOOKUP($C4695,Baux!$A:$K,2,FALSE))</f>
        <v/>
      </c>
      <c r="E4695" t="str">
        <f>IF($C4695="","",VLOOKUP(VLOOKUP($C4695,Baux!$A:$K,3,FALSE),Locataires!$A:$I,2,FALSE))</f>
        <v/>
      </c>
      <c r="F4695" t="str">
        <f>IF($C4695="","",VLOOKUP($C4695,Baux!$A:$K,8,FALSE))</f>
        <v/>
      </c>
      <c r="G4695" s="12" t="str">
        <f>IF(OR($A4695="",$F4695=""),"",DATE(YEAR($A4695),MONTH($A4695),$F4695))</f>
        <v/>
      </c>
      <c r="H4695" s="13" t="str">
        <f>IF($C4695="","",VLOOKUP($C4695,Baux!$A:$K,6,FALSE))</f>
        <v/>
      </c>
      <c r="I4695" s="13" t="str">
        <f>IF($C4695="","",VLOOKUP($C4695,Baux!$A:$K,7,FALSE))</f>
        <v/>
      </c>
      <c r="J4695" s="13" t="str">
        <f>IF($C4695="","",$H4695+$I4695)</f>
        <v/>
      </c>
      <c r="K4695" s="13" t="str">
        <f>IF($C4695="","",SUMIFS(Banque_Transactions!$E:$E,Banque_Transactions!$G:$G,$C4695&amp;"-"&amp;$B4695))</f>
        <v/>
      </c>
      <c r="L4695" s="13" t="str">
        <f>IF($C4695="","",$J4695-$K4695)</f>
        <v/>
      </c>
      <c r="M4695" t="str">
        <f>IF($C4695="","",IF($L4695&lt;=0,"Payé",IF($K4695=0,"Impayé","Partiel")))</f>
        <v/>
      </c>
    </row>
    <row r="4696" spans="1:13" ht="15">
      <c r="A4696" s="17"/>
      <c r="B4696" t="str">
        <f>IF($A4696="","",YEAR($A4696)*100+MONTH($A4696))</f>
        <v/>
      </c>
      <c r="D4696" t="str">
        <f>IF($C4696="","",VLOOKUP($C4696,Baux!$A:$K,2,FALSE))</f>
        <v/>
      </c>
      <c r="E4696" t="str">
        <f>IF($C4696="","",VLOOKUP(VLOOKUP($C4696,Baux!$A:$K,3,FALSE),Locataires!$A:$I,2,FALSE))</f>
        <v/>
      </c>
      <c r="F4696" t="str">
        <f>IF($C4696="","",VLOOKUP($C4696,Baux!$A:$K,8,FALSE))</f>
        <v/>
      </c>
      <c r="G4696" s="12" t="str">
        <f>IF(OR($A4696="",$F4696=""),"",DATE(YEAR($A4696),MONTH($A4696),$F4696))</f>
        <v/>
      </c>
      <c r="H4696" s="13" t="str">
        <f>IF($C4696="","",VLOOKUP($C4696,Baux!$A:$K,6,FALSE))</f>
        <v/>
      </c>
      <c r="I4696" s="13" t="str">
        <f>IF($C4696="","",VLOOKUP($C4696,Baux!$A:$K,7,FALSE))</f>
        <v/>
      </c>
      <c r="J4696" s="13" t="str">
        <f>IF($C4696="","",$H4696+$I4696)</f>
        <v/>
      </c>
      <c r="K4696" s="13" t="str">
        <f>IF($C4696="","",SUMIFS(Banque_Transactions!$E:$E,Banque_Transactions!$G:$G,$C4696&amp;"-"&amp;$B4696))</f>
        <v/>
      </c>
      <c r="L4696" s="13" t="str">
        <f>IF($C4696="","",$J4696-$K4696)</f>
        <v/>
      </c>
      <c r="M4696" t="str">
        <f>IF($C4696="","",IF($L4696&lt;=0,"Payé",IF($K4696=0,"Impayé","Partiel")))</f>
        <v/>
      </c>
    </row>
    <row r="4697" spans="1:13" ht="15">
      <c r="A4697" s="17"/>
      <c r="B4697" t="str">
        <f>IF($A4697="","",YEAR($A4697)*100+MONTH($A4697))</f>
        <v/>
      </c>
      <c r="D4697" t="str">
        <f>IF($C4697="","",VLOOKUP($C4697,Baux!$A:$K,2,FALSE))</f>
        <v/>
      </c>
      <c r="E4697" t="str">
        <f>IF($C4697="","",VLOOKUP(VLOOKUP($C4697,Baux!$A:$K,3,FALSE),Locataires!$A:$I,2,FALSE))</f>
        <v/>
      </c>
      <c r="F4697" t="str">
        <f>IF($C4697="","",VLOOKUP($C4697,Baux!$A:$K,8,FALSE))</f>
        <v/>
      </c>
      <c r="G4697" s="12" t="str">
        <f>IF(OR($A4697="",$F4697=""),"",DATE(YEAR($A4697),MONTH($A4697),$F4697))</f>
        <v/>
      </c>
      <c r="H4697" s="13" t="str">
        <f>IF($C4697="","",VLOOKUP($C4697,Baux!$A:$K,6,FALSE))</f>
        <v/>
      </c>
      <c r="I4697" s="13" t="str">
        <f>IF($C4697="","",VLOOKUP($C4697,Baux!$A:$K,7,FALSE))</f>
        <v/>
      </c>
      <c r="J4697" s="13" t="str">
        <f>IF($C4697="","",$H4697+$I4697)</f>
        <v/>
      </c>
      <c r="K4697" s="13" t="str">
        <f>IF($C4697="","",SUMIFS(Banque_Transactions!$E:$E,Banque_Transactions!$G:$G,$C4697&amp;"-"&amp;$B4697))</f>
        <v/>
      </c>
      <c r="L4697" s="13" t="str">
        <f>IF($C4697="","",$J4697-$K4697)</f>
        <v/>
      </c>
      <c r="M4697" t="str">
        <f>IF($C4697="","",IF($L4697&lt;=0,"Payé",IF($K4697=0,"Impayé","Partiel")))</f>
        <v/>
      </c>
    </row>
    <row r="4698" spans="1:13" ht="15">
      <c r="A4698" s="17"/>
      <c r="B4698" t="str">
        <f>IF($A4698="","",YEAR($A4698)*100+MONTH($A4698))</f>
        <v/>
      </c>
      <c r="D4698" t="str">
        <f>IF($C4698="","",VLOOKUP($C4698,Baux!$A:$K,2,FALSE))</f>
        <v/>
      </c>
      <c r="E4698" t="str">
        <f>IF($C4698="","",VLOOKUP(VLOOKUP($C4698,Baux!$A:$K,3,FALSE),Locataires!$A:$I,2,FALSE))</f>
        <v/>
      </c>
      <c r="F4698" t="str">
        <f>IF($C4698="","",VLOOKUP($C4698,Baux!$A:$K,8,FALSE))</f>
        <v/>
      </c>
      <c r="G4698" s="12" t="str">
        <f>IF(OR($A4698="",$F4698=""),"",DATE(YEAR($A4698),MONTH($A4698),$F4698))</f>
        <v/>
      </c>
      <c r="H4698" s="13" t="str">
        <f>IF($C4698="","",VLOOKUP($C4698,Baux!$A:$K,6,FALSE))</f>
        <v/>
      </c>
      <c r="I4698" s="13" t="str">
        <f>IF($C4698="","",VLOOKUP($C4698,Baux!$A:$K,7,FALSE))</f>
        <v/>
      </c>
      <c r="J4698" s="13" t="str">
        <f>IF($C4698="","",$H4698+$I4698)</f>
        <v/>
      </c>
      <c r="K4698" s="13" t="str">
        <f>IF($C4698="","",SUMIFS(Banque_Transactions!$E:$E,Banque_Transactions!$G:$G,$C4698&amp;"-"&amp;$B4698))</f>
        <v/>
      </c>
      <c r="L4698" s="13" t="str">
        <f>IF($C4698="","",$J4698-$K4698)</f>
        <v/>
      </c>
      <c r="M4698" t="str">
        <f>IF($C4698="","",IF($L4698&lt;=0,"Payé",IF($K4698=0,"Impayé","Partiel")))</f>
        <v/>
      </c>
    </row>
    <row r="4699" spans="1:13" ht="15">
      <c r="A4699" s="17"/>
      <c r="B4699" t="str">
        <f>IF($A4699="","",YEAR($A4699)*100+MONTH($A4699))</f>
        <v/>
      </c>
      <c r="D4699" t="str">
        <f>IF($C4699="","",VLOOKUP($C4699,Baux!$A:$K,2,FALSE))</f>
        <v/>
      </c>
      <c r="E4699" t="str">
        <f>IF($C4699="","",VLOOKUP(VLOOKUP($C4699,Baux!$A:$K,3,FALSE),Locataires!$A:$I,2,FALSE))</f>
        <v/>
      </c>
      <c r="F4699" t="str">
        <f>IF($C4699="","",VLOOKUP($C4699,Baux!$A:$K,8,FALSE))</f>
        <v/>
      </c>
      <c r="G4699" s="12" t="str">
        <f>IF(OR($A4699="",$F4699=""),"",DATE(YEAR($A4699),MONTH($A4699),$F4699))</f>
        <v/>
      </c>
      <c r="H4699" s="13" t="str">
        <f>IF($C4699="","",VLOOKUP($C4699,Baux!$A:$K,6,FALSE))</f>
        <v/>
      </c>
      <c r="I4699" s="13" t="str">
        <f>IF($C4699="","",VLOOKUP($C4699,Baux!$A:$K,7,FALSE))</f>
        <v/>
      </c>
      <c r="J4699" s="13" t="str">
        <f>IF($C4699="","",$H4699+$I4699)</f>
        <v/>
      </c>
      <c r="K4699" s="13" t="str">
        <f>IF($C4699="","",SUMIFS(Banque_Transactions!$E:$E,Banque_Transactions!$G:$G,$C4699&amp;"-"&amp;$B4699))</f>
        <v/>
      </c>
      <c r="L4699" s="13" t="str">
        <f>IF($C4699="","",$J4699-$K4699)</f>
        <v/>
      </c>
      <c r="M4699" t="str">
        <f>IF($C4699="","",IF($L4699&lt;=0,"Payé",IF($K4699=0,"Impayé","Partiel")))</f>
        <v/>
      </c>
    </row>
    <row r="4700" spans="1:13" ht="15">
      <c r="A4700" s="17"/>
      <c r="B4700" t="str">
        <f>IF($A4700="","",YEAR($A4700)*100+MONTH($A4700))</f>
        <v/>
      </c>
      <c r="D4700" t="str">
        <f>IF($C4700="","",VLOOKUP($C4700,Baux!$A:$K,2,FALSE))</f>
        <v/>
      </c>
      <c r="E4700" t="str">
        <f>IF($C4700="","",VLOOKUP(VLOOKUP($C4700,Baux!$A:$K,3,FALSE),Locataires!$A:$I,2,FALSE))</f>
        <v/>
      </c>
      <c r="F4700" t="str">
        <f>IF($C4700="","",VLOOKUP($C4700,Baux!$A:$K,8,FALSE))</f>
        <v/>
      </c>
      <c r="G4700" s="12" t="str">
        <f>IF(OR($A4700="",$F4700=""),"",DATE(YEAR($A4700),MONTH($A4700),$F4700))</f>
        <v/>
      </c>
      <c r="H4700" s="13" t="str">
        <f>IF($C4700="","",VLOOKUP($C4700,Baux!$A:$K,6,FALSE))</f>
        <v/>
      </c>
      <c r="I4700" s="13" t="str">
        <f>IF($C4700="","",VLOOKUP($C4700,Baux!$A:$K,7,FALSE))</f>
        <v/>
      </c>
      <c r="J4700" s="13" t="str">
        <f>IF($C4700="","",$H4700+$I4700)</f>
        <v/>
      </c>
      <c r="K4700" s="13" t="str">
        <f>IF($C4700="","",SUMIFS(Banque_Transactions!$E:$E,Banque_Transactions!$G:$G,$C4700&amp;"-"&amp;$B4700))</f>
        <v/>
      </c>
      <c r="L4700" s="13" t="str">
        <f>IF($C4700="","",$J4700-$K4700)</f>
        <v/>
      </c>
      <c r="M4700" t="str">
        <f>IF($C4700="","",IF($L4700&lt;=0,"Payé",IF($K4700=0,"Impayé","Partiel")))</f>
        <v/>
      </c>
    </row>
    <row r="4701" spans="1:13" ht="15">
      <c r="A4701" s="17"/>
      <c r="B4701" t="str">
        <f>IF($A4701="","",YEAR($A4701)*100+MONTH($A4701))</f>
        <v/>
      </c>
      <c r="D4701" t="str">
        <f>IF($C4701="","",VLOOKUP($C4701,Baux!$A:$K,2,FALSE))</f>
        <v/>
      </c>
      <c r="E4701" t="str">
        <f>IF($C4701="","",VLOOKUP(VLOOKUP($C4701,Baux!$A:$K,3,FALSE),Locataires!$A:$I,2,FALSE))</f>
        <v/>
      </c>
      <c r="F4701" t="str">
        <f>IF($C4701="","",VLOOKUP($C4701,Baux!$A:$K,8,FALSE))</f>
        <v/>
      </c>
      <c r="G4701" s="12" t="str">
        <f>IF(OR($A4701="",$F4701=""),"",DATE(YEAR($A4701),MONTH($A4701),$F4701))</f>
        <v/>
      </c>
      <c r="H4701" s="13" t="str">
        <f>IF($C4701="","",VLOOKUP($C4701,Baux!$A:$K,6,FALSE))</f>
        <v/>
      </c>
      <c r="I4701" s="13" t="str">
        <f>IF($C4701="","",VLOOKUP($C4701,Baux!$A:$K,7,FALSE))</f>
        <v/>
      </c>
      <c r="J4701" s="13" t="str">
        <f>IF($C4701="","",$H4701+$I4701)</f>
        <v/>
      </c>
      <c r="K4701" s="13" t="str">
        <f>IF($C4701="","",SUMIFS(Banque_Transactions!$E:$E,Banque_Transactions!$G:$G,$C4701&amp;"-"&amp;$B4701))</f>
        <v/>
      </c>
      <c r="L4701" s="13" t="str">
        <f>IF($C4701="","",$J4701-$K4701)</f>
        <v/>
      </c>
      <c r="M4701" t="str">
        <f>IF($C4701="","",IF($L4701&lt;=0,"Payé",IF($K4701=0,"Impayé","Partiel")))</f>
        <v/>
      </c>
    </row>
    <row r="4702" spans="1:13" ht="15">
      <c r="A4702" s="17"/>
      <c r="B4702" t="str">
        <f>IF($A4702="","",YEAR($A4702)*100+MONTH($A4702))</f>
        <v/>
      </c>
      <c r="D4702" t="str">
        <f>IF($C4702="","",VLOOKUP($C4702,Baux!$A:$K,2,FALSE))</f>
        <v/>
      </c>
      <c r="E4702" t="str">
        <f>IF($C4702="","",VLOOKUP(VLOOKUP($C4702,Baux!$A:$K,3,FALSE),Locataires!$A:$I,2,FALSE))</f>
        <v/>
      </c>
      <c r="F4702" t="str">
        <f>IF($C4702="","",VLOOKUP($C4702,Baux!$A:$K,8,FALSE))</f>
        <v/>
      </c>
      <c r="G4702" s="12" t="str">
        <f>IF(OR($A4702="",$F4702=""),"",DATE(YEAR($A4702),MONTH($A4702),$F4702))</f>
        <v/>
      </c>
      <c r="H4702" s="13" t="str">
        <f>IF($C4702="","",VLOOKUP($C4702,Baux!$A:$K,6,FALSE))</f>
        <v/>
      </c>
      <c r="I4702" s="13" t="str">
        <f>IF($C4702="","",VLOOKUP($C4702,Baux!$A:$K,7,FALSE))</f>
        <v/>
      </c>
      <c r="J4702" s="13" t="str">
        <f>IF($C4702="","",$H4702+$I4702)</f>
        <v/>
      </c>
      <c r="K4702" s="13" t="str">
        <f>IF($C4702="","",SUMIFS(Banque_Transactions!$E:$E,Banque_Transactions!$G:$G,$C4702&amp;"-"&amp;$B4702))</f>
        <v/>
      </c>
      <c r="L4702" s="13" t="str">
        <f>IF($C4702="","",$J4702-$K4702)</f>
        <v/>
      </c>
      <c r="M4702" t="str">
        <f>IF($C4702="","",IF($L4702&lt;=0,"Payé",IF($K4702=0,"Impayé","Partiel")))</f>
        <v/>
      </c>
    </row>
    <row r="4703" spans="1:13" ht="15">
      <c r="A4703" s="17"/>
      <c r="B4703" t="str">
        <f>IF($A4703="","",YEAR($A4703)*100+MONTH($A4703))</f>
        <v/>
      </c>
      <c r="D4703" t="str">
        <f>IF($C4703="","",VLOOKUP($C4703,Baux!$A:$K,2,FALSE))</f>
        <v/>
      </c>
      <c r="E4703" t="str">
        <f>IF($C4703="","",VLOOKUP(VLOOKUP($C4703,Baux!$A:$K,3,FALSE),Locataires!$A:$I,2,FALSE))</f>
        <v/>
      </c>
      <c r="F4703" t="str">
        <f>IF($C4703="","",VLOOKUP($C4703,Baux!$A:$K,8,FALSE))</f>
        <v/>
      </c>
      <c r="G4703" s="12" t="str">
        <f>IF(OR($A4703="",$F4703=""),"",DATE(YEAR($A4703),MONTH($A4703),$F4703))</f>
        <v/>
      </c>
      <c r="H4703" s="13" t="str">
        <f>IF($C4703="","",VLOOKUP($C4703,Baux!$A:$K,6,FALSE))</f>
        <v/>
      </c>
      <c r="I4703" s="13" t="str">
        <f>IF($C4703="","",VLOOKUP($C4703,Baux!$A:$K,7,FALSE))</f>
        <v/>
      </c>
      <c r="J4703" s="13" t="str">
        <f>IF($C4703="","",$H4703+$I4703)</f>
        <v/>
      </c>
      <c r="K4703" s="13" t="str">
        <f>IF($C4703="","",SUMIFS(Banque_Transactions!$E:$E,Banque_Transactions!$G:$G,$C4703&amp;"-"&amp;$B4703))</f>
        <v/>
      </c>
      <c r="L4703" s="13" t="str">
        <f>IF($C4703="","",$J4703-$K4703)</f>
        <v/>
      </c>
      <c r="M4703" t="str">
        <f>IF($C4703="","",IF($L4703&lt;=0,"Payé",IF($K4703=0,"Impayé","Partiel")))</f>
        <v/>
      </c>
    </row>
    <row r="4704" spans="1:13" ht="15">
      <c r="A4704" s="17"/>
      <c r="B4704" t="str">
        <f>IF($A4704="","",YEAR($A4704)*100+MONTH($A4704))</f>
        <v/>
      </c>
      <c r="D4704" t="str">
        <f>IF($C4704="","",VLOOKUP($C4704,Baux!$A:$K,2,FALSE))</f>
        <v/>
      </c>
      <c r="E4704" t="str">
        <f>IF($C4704="","",VLOOKUP(VLOOKUP($C4704,Baux!$A:$K,3,FALSE),Locataires!$A:$I,2,FALSE))</f>
        <v/>
      </c>
      <c r="F4704" t="str">
        <f>IF($C4704="","",VLOOKUP($C4704,Baux!$A:$K,8,FALSE))</f>
        <v/>
      </c>
      <c r="G4704" s="12" t="str">
        <f>IF(OR($A4704="",$F4704=""),"",DATE(YEAR($A4704),MONTH($A4704),$F4704))</f>
        <v/>
      </c>
      <c r="H4704" s="13" t="str">
        <f>IF($C4704="","",VLOOKUP($C4704,Baux!$A:$K,6,FALSE))</f>
        <v/>
      </c>
      <c r="I4704" s="13" t="str">
        <f>IF($C4704="","",VLOOKUP($C4704,Baux!$A:$K,7,FALSE))</f>
        <v/>
      </c>
      <c r="J4704" s="13" t="str">
        <f>IF($C4704="","",$H4704+$I4704)</f>
        <v/>
      </c>
      <c r="K4704" s="13" t="str">
        <f>IF($C4704="","",SUMIFS(Banque_Transactions!$E:$E,Banque_Transactions!$G:$G,$C4704&amp;"-"&amp;$B4704))</f>
        <v/>
      </c>
      <c r="L4704" s="13" t="str">
        <f>IF($C4704="","",$J4704-$K4704)</f>
        <v/>
      </c>
      <c r="M4704" t="str">
        <f>IF($C4704="","",IF($L4704&lt;=0,"Payé",IF($K4704=0,"Impayé","Partiel")))</f>
        <v/>
      </c>
    </row>
    <row r="4705" spans="1:13" ht="15">
      <c r="A4705" s="17"/>
      <c r="B4705" t="str">
        <f>IF($A4705="","",YEAR($A4705)*100+MONTH($A4705))</f>
        <v/>
      </c>
      <c r="D4705" t="str">
        <f>IF($C4705="","",VLOOKUP($C4705,Baux!$A:$K,2,FALSE))</f>
        <v/>
      </c>
      <c r="E4705" t="str">
        <f>IF($C4705="","",VLOOKUP(VLOOKUP($C4705,Baux!$A:$K,3,FALSE),Locataires!$A:$I,2,FALSE))</f>
        <v/>
      </c>
      <c r="F4705" t="str">
        <f>IF($C4705="","",VLOOKUP($C4705,Baux!$A:$K,8,FALSE))</f>
        <v/>
      </c>
      <c r="G4705" s="12" t="str">
        <f>IF(OR($A4705="",$F4705=""),"",DATE(YEAR($A4705),MONTH($A4705),$F4705))</f>
        <v/>
      </c>
      <c r="H4705" s="13" t="str">
        <f>IF($C4705="","",VLOOKUP($C4705,Baux!$A:$K,6,FALSE))</f>
        <v/>
      </c>
      <c r="I4705" s="13" t="str">
        <f>IF($C4705="","",VLOOKUP($C4705,Baux!$A:$K,7,FALSE))</f>
        <v/>
      </c>
      <c r="J4705" s="13" t="str">
        <f>IF($C4705="","",$H4705+$I4705)</f>
        <v/>
      </c>
      <c r="K4705" s="13" t="str">
        <f>IF($C4705="","",SUMIFS(Banque_Transactions!$E:$E,Banque_Transactions!$G:$G,$C4705&amp;"-"&amp;$B4705))</f>
        <v/>
      </c>
      <c r="L4705" s="13" t="str">
        <f>IF($C4705="","",$J4705-$K4705)</f>
        <v/>
      </c>
      <c r="M4705" t="str">
        <f>IF($C4705="","",IF($L4705&lt;=0,"Payé",IF($K4705=0,"Impayé","Partiel")))</f>
        <v/>
      </c>
    </row>
    <row r="4706" spans="1:13" ht="15">
      <c r="A4706" s="17"/>
      <c r="B4706" t="str">
        <f>IF($A4706="","",YEAR($A4706)*100+MONTH($A4706))</f>
        <v/>
      </c>
      <c r="D4706" t="str">
        <f>IF($C4706="","",VLOOKUP($C4706,Baux!$A:$K,2,FALSE))</f>
        <v/>
      </c>
      <c r="E4706" t="str">
        <f>IF($C4706="","",VLOOKUP(VLOOKUP($C4706,Baux!$A:$K,3,FALSE),Locataires!$A:$I,2,FALSE))</f>
        <v/>
      </c>
      <c r="F4706" t="str">
        <f>IF($C4706="","",VLOOKUP($C4706,Baux!$A:$K,8,FALSE))</f>
        <v/>
      </c>
      <c r="G4706" s="12" t="str">
        <f>IF(OR($A4706="",$F4706=""),"",DATE(YEAR($A4706),MONTH($A4706),$F4706))</f>
        <v/>
      </c>
      <c r="H4706" s="13" t="str">
        <f>IF($C4706="","",VLOOKUP($C4706,Baux!$A:$K,6,FALSE))</f>
        <v/>
      </c>
      <c r="I4706" s="13" t="str">
        <f>IF($C4706="","",VLOOKUP($C4706,Baux!$A:$K,7,FALSE))</f>
        <v/>
      </c>
      <c r="J4706" s="13" t="str">
        <f>IF($C4706="","",$H4706+$I4706)</f>
        <v/>
      </c>
      <c r="K4706" s="13" t="str">
        <f>IF($C4706="","",SUMIFS(Banque_Transactions!$E:$E,Banque_Transactions!$G:$G,$C4706&amp;"-"&amp;$B4706))</f>
        <v/>
      </c>
      <c r="L4706" s="13" t="str">
        <f>IF($C4706="","",$J4706-$K4706)</f>
        <v/>
      </c>
      <c r="M4706" t="str">
        <f>IF($C4706="","",IF($L4706&lt;=0,"Payé",IF($K4706=0,"Impayé","Partiel")))</f>
        <v/>
      </c>
    </row>
    <row r="4707" spans="1:13" ht="15">
      <c r="A4707" s="17"/>
      <c r="B4707" t="str">
        <f>IF($A4707="","",YEAR($A4707)*100+MONTH($A4707))</f>
        <v/>
      </c>
      <c r="D4707" t="str">
        <f>IF($C4707="","",VLOOKUP($C4707,Baux!$A:$K,2,FALSE))</f>
        <v/>
      </c>
      <c r="E4707" t="str">
        <f>IF($C4707="","",VLOOKUP(VLOOKUP($C4707,Baux!$A:$K,3,FALSE),Locataires!$A:$I,2,FALSE))</f>
        <v/>
      </c>
      <c r="F4707" t="str">
        <f>IF($C4707="","",VLOOKUP($C4707,Baux!$A:$K,8,FALSE))</f>
        <v/>
      </c>
      <c r="G4707" s="12" t="str">
        <f>IF(OR($A4707="",$F4707=""),"",DATE(YEAR($A4707),MONTH($A4707),$F4707))</f>
        <v/>
      </c>
      <c r="H4707" s="13" t="str">
        <f>IF($C4707="","",VLOOKUP($C4707,Baux!$A:$K,6,FALSE))</f>
        <v/>
      </c>
      <c r="I4707" s="13" t="str">
        <f>IF($C4707="","",VLOOKUP($C4707,Baux!$A:$K,7,FALSE))</f>
        <v/>
      </c>
      <c r="J4707" s="13" t="str">
        <f>IF($C4707="","",$H4707+$I4707)</f>
        <v/>
      </c>
      <c r="K4707" s="13" t="str">
        <f>IF($C4707="","",SUMIFS(Banque_Transactions!$E:$E,Banque_Transactions!$G:$G,$C4707&amp;"-"&amp;$B4707))</f>
        <v/>
      </c>
      <c r="L4707" s="13" t="str">
        <f>IF($C4707="","",$J4707-$K4707)</f>
        <v/>
      </c>
      <c r="M4707" t="str">
        <f>IF($C4707="","",IF($L4707&lt;=0,"Payé",IF($K4707=0,"Impayé","Partiel")))</f>
        <v/>
      </c>
    </row>
    <row r="4708" spans="1:13" ht="15">
      <c r="A4708" s="17"/>
      <c r="B4708" t="str">
        <f>IF($A4708="","",YEAR($A4708)*100+MONTH($A4708))</f>
        <v/>
      </c>
      <c r="D4708" t="str">
        <f>IF($C4708="","",VLOOKUP($C4708,Baux!$A:$K,2,FALSE))</f>
        <v/>
      </c>
      <c r="E4708" t="str">
        <f>IF($C4708="","",VLOOKUP(VLOOKUP($C4708,Baux!$A:$K,3,FALSE),Locataires!$A:$I,2,FALSE))</f>
        <v/>
      </c>
      <c r="F4708" t="str">
        <f>IF($C4708="","",VLOOKUP($C4708,Baux!$A:$K,8,FALSE))</f>
        <v/>
      </c>
      <c r="G4708" s="12" t="str">
        <f>IF(OR($A4708="",$F4708=""),"",DATE(YEAR($A4708),MONTH($A4708),$F4708))</f>
        <v/>
      </c>
      <c r="H4708" s="13" t="str">
        <f>IF($C4708="","",VLOOKUP($C4708,Baux!$A:$K,6,FALSE))</f>
        <v/>
      </c>
      <c r="I4708" s="13" t="str">
        <f>IF($C4708="","",VLOOKUP($C4708,Baux!$A:$K,7,FALSE))</f>
        <v/>
      </c>
      <c r="J4708" s="13" t="str">
        <f>IF($C4708="","",$H4708+$I4708)</f>
        <v/>
      </c>
      <c r="K4708" s="13" t="str">
        <f>IF($C4708="","",SUMIFS(Banque_Transactions!$E:$E,Banque_Transactions!$G:$G,$C4708&amp;"-"&amp;$B4708))</f>
        <v/>
      </c>
      <c r="L4708" s="13" t="str">
        <f>IF($C4708="","",$J4708-$K4708)</f>
        <v/>
      </c>
      <c r="M4708" t="str">
        <f>IF($C4708="","",IF($L4708&lt;=0,"Payé",IF($K4708=0,"Impayé","Partiel")))</f>
        <v/>
      </c>
    </row>
    <row r="4709" spans="1:13" ht="15">
      <c r="A4709" s="17"/>
      <c r="B4709" t="str">
        <f>IF($A4709="","",YEAR($A4709)*100+MONTH($A4709))</f>
        <v/>
      </c>
      <c r="D4709" t="str">
        <f>IF($C4709="","",VLOOKUP($C4709,Baux!$A:$K,2,FALSE))</f>
        <v/>
      </c>
      <c r="E4709" t="str">
        <f>IF($C4709="","",VLOOKUP(VLOOKUP($C4709,Baux!$A:$K,3,FALSE),Locataires!$A:$I,2,FALSE))</f>
        <v/>
      </c>
      <c r="F4709" t="str">
        <f>IF($C4709="","",VLOOKUP($C4709,Baux!$A:$K,8,FALSE))</f>
        <v/>
      </c>
      <c r="G4709" s="12" t="str">
        <f>IF(OR($A4709="",$F4709=""),"",DATE(YEAR($A4709),MONTH($A4709),$F4709))</f>
        <v/>
      </c>
      <c r="H4709" s="13" t="str">
        <f>IF($C4709="","",VLOOKUP($C4709,Baux!$A:$K,6,FALSE))</f>
        <v/>
      </c>
      <c r="I4709" s="13" t="str">
        <f>IF($C4709="","",VLOOKUP($C4709,Baux!$A:$K,7,FALSE))</f>
        <v/>
      </c>
      <c r="J4709" s="13" t="str">
        <f>IF($C4709="","",$H4709+$I4709)</f>
        <v/>
      </c>
      <c r="K4709" s="13" t="str">
        <f>IF($C4709="","",SUMIFS(Banque_Transactions!$E:$E,Banque_Transactions!$G:$G,$C4709&amp;"-"&amp;$B4709))</f>
        <v/>
      </c>
      <c r="L4709" s="13" t="str">
        <f>IF($C4709="","",$J4709-$K4709)</f>
        <v/>
      </c>
      <c r="M4709" t="str">
        <f>IF($C4709="","",IF($L4709&lt;=0,"Payé",IF($K4709=0,"Impayé","Partiel")))</f>
        <v/>
      </c>
    </row>
    <row r="4710" spans="1:13" ht="15">
      <c r="A4710" s="17"/>
      <c r="B4710" t="str">
        <f>IF($A4710="","",YEAR($A4710)*100+MONTH($A4710))</f>
        <v/>
      </c>
      <c r="D4710" t="str">
        <f>IF($C4710="","",VLOOKUP($C4710,Baux!$A:$K,2,FALSE))</f>
        <v/>
      </c>
      <c r="E4710" t="str">
        <f>IF($C4710="","",VLOOKUP(VLOOKUP($C4710,Baux!$A:$K,3,FALSE),Locataires!$A:$I,2,FALSE))</f>
        <v/>
      </c>
      <c r="F4710" t="str">
        <f>IF($C4710="","",VLOOKUP($C4710,Baux!$A:$K,8,FALSE))</f>
        <v/>
      </c>
      <c r="G4710" s="12" t="str">
        <f>IF(OR($A4710="",$F4710=""),"",DATE(YEAR($A4710),MONTH($A4710),$F4710))</f>
        <v/>
      </c>
      <c r="H4710" s="13" t="str">
        <f>IF($C4710="","",VLOOKUP($C4710,Baux!$A:$K,6,FALSE))</f>
        <v/>
      </c>
      <c r="I4710" s="13" t="str">
        <f>IF($C4710="","",VLOOKUP($C4710,Baux!$A:$K,7,FALSE))</f>
        <v/>
      </c>
      <c r="J4710" s="13" t="str">
        <f>IF($C4710="","",$H4710+$I4710)</f>
        <v/>
      </c>
      <c r="K4710" s="13" t="str">
        <f>IF($C4710="","",SUMIFS(Banque_Transactions!$E:$E,Banque_Transactions!$G:$G,$C4710&amp;"-"&amp;$B4710))</f>
        <v/>
      </c>
      <c r="L4710" s="13" t="str">
        <f>IF($C4710="","",$J4710-$K4710)</f>
        <v/>
      </c>
      <c r="M4710" t="str">
        <f>IF($C4710="","",IF($L4710&lt;=0,"Payé",IF($K4710=0,"Impayé","Partiel")))</f>
        <v/>
      </c>
    </row>
    <row r="4711" spans="1:13" ht="15">
      <c r="A4711" s="17"/>
      <c r="B4711" t="str">
        <f>IF($A4711="","",YEAR($A4711)*100+MONTH($A4711))</f>
        <v/>
      </c>
      <c r="D4711" t="str">
        <f>IF($C4711="","",VLOOKUP($C4711,Baux!$A:$K,2,FALSE))</f>
        <v/>
      </c>
      <c r="E4711" t="str">
        <f>IF($C4711="","",VLOOKUP(VLOOKUP($C4711,Baux!$A:$K,3,FALSE),Locataires!$A:$I,2,FALSE))</f>
        <v/>
      </c>
      <c r="F4711" t="str">
        <f>IF($C4711="","",VLOOKUP($C4711,Baux!$A:$K,8,FALSE))</f>
        <v/>
      </c>
      <c r="G4711" s="12" t="str">
        <f>IF(OR($A4711="",$F4711=""),"",DATE(YEAR($A4711),MONTH($A4711),$F4711))</f>
        <v/>
      </c>
      <c r="H4711" s="13" t="str">
        <f>IF($C4711="","",VLOOKUP($C4711,Baux!$A:$K,6,FALSE))</f>
        <v/>
      </c>
      <c r="I4711" s="13" t="str">
        <f>IF($C4711="","",VLOOKUP($C4711,Baux!$A:$K,7,FALSE))</f>
        <v/>
      </c>
      <c r="J4711" s="13" t="str">
        <f>IF($C4711="","",$H4711+$I4711)</f>
        <v/>
      </c>
      <c r="K4711" s="13" t="str">
        <f>IF($C4711="","",SUMIFS(Banque_Transactions!$E:$E,Banque_Transactions!$G:$G,$C4711&amp;"-"&amp;$B4711))</f>
        <v/>
      </c>
      <c r="L4711" s="13" t="str">
        <f>IF($C4711="","",$J4711-$K4711)</f>
        <v/>
      </c>
      <c r="M4711" t="str">
        <f>IF($C4711="","",IF($L4711&lt;=0,"Payé",IF($K4711=0,"Impayé","Partiel")))</f>
        <v/>
      </c>
    </row>
    <row r="4712" spans="1:13" ht="15">
      <c r="A4712" s="17"/>
      <c r="B4712" t="str">
        <f>IF($A4712="","",YEAR($A4712)*100+MONTH($A4712))</f>
        <v/>
      </c>
      <c r="D4712" t="str">
        <f>IF($C4712="","",VLOOKUP($C4712,Baux!$A:$K,2,FALSE))</f>
        <v/>
      </c>
      <c r="E4712" t="str">
        <f>IF($C4712="","",VLOOKUP(VLOOKUP($C4712,Baux!$A:$K,3,FALSE),Locataires!$A:$I,2,FALSE))</f>
        <v/>
      </c>
      <c r="F4712" t="str">
        <f>IF($C4712="","",VLOOKUP($C4712,Baux!$A:$K,8,FALSE))</f>
        <v/>
      </c>
      <c r="G4712" s="12" t="str">
        <f>IF(OR($A4712="",$F4712=""),"",DATE(YEAR($A4712),MONTH($A4712),$F4712))</f>
        <v/>
      </c>
      <c r="H4712" s="13" t="str">
        <f>IF($C4712="","",VLOOKUP($C4712,Baux!$A:$K,6,FALSE))</f>
        <v/>
      </c>
      <c r="I4712" s="13" t="str">
        <f>IF($C4712="","",VLOOKUP($C4712,Baux!$A:$K,7,FALSE))</f>
        <v/>
      </c>
      <c r="J4712" s="13" t="str">
        <f>IF($C4712="","",$H4712+$I4712)</f>
        <v/>
      </c>
      <c r="K4712" s="13" t="str">
        <f>IF($C4712="","",SUMIFS(Banque_Transactions!$E:$E,Banque_Transactions!$G:$G,$C4712&amp;"-"&amp;$B4712))</f>
        <v/>
      </c>
      <c r="L4712" s="13" t="str">
        <f>IF($C4712="","",$J4712-$K4712)</f>
        <v/>
      </c>
      <c r="M4712" t="str">
        <f>IF($C4712="","",IF($L4712&lt;=0,"Payé",IF($K4712=0,"Impayé","Partiel")))</f>
        <v/>
      </c>
    </row>
    <row r="4713" spans="1:13" ht="15">
      <c r="A4713" s="17"/>
      <c r="B4713" t="str">
        <f>IF($A4713="","",YEAR($A4713)*100+MONTH($A4713))</f>
        <v/>
      </c>
      <c r="D4713" t="str">
        <f>IF($C4713="","",VLOOKUP($C4713,Baux!$A:$K,2,FALSE))</f>
        <v/>
      </c>
      <c r="E4713" t="str">
        <f>IF($C4713="","",VLOOKUP(VLOOKUP($C4713,Baux!$A:$K,3,FALSE),Locataires!$A:$I,2,FALSE))</f>
        <v/>
      </c>
      <c r="F4713" t="str">
        <f>IF($C4713="","",VLOOKUP($C4713,Baux!$A:$K,8,FALSE))</f>
        <v/>
      </c>
      <c r="G4713" s="12" t="str">
        <f>IF(OR($A4713="",$F4713=""),"",DATE(YEAR($A4713),MONTH($A4713),$F4713))</f>
        <v/>
      </c>
      <c r="H4713" s="13" t="str">
        <f>IF($C4713="","",VLOOKUP($C4713,Baux!$A:$K,6,FALSE))</f>
        <v/>
      </c>
      <c r="I4713" s="13" t="str">
        <f>IF($C4713="","",VLOOKUP($C4713,Baux!$A:$K,7,FALSE))</f>
        <v/>
      </c>
      <c r="J4713" s="13" t="str">
        <f>IF($C4713="","",$H4713+$I4713)</f>
        <v/>
      </c>
      <c r="K4713" s="13" t="str">
        <f>IF($C4713="","",SUMIFS(Banque_Transactions!$E:$E,Banque_Transactions!$G:$G,$C4713&amp;"-"&amp;$B4713))</f>
        <v/>
      </c>
      <c r="L4713" s="13" t="str">
        <f>IF($C4713="","",$J4713-$K4713)</f>
        <v/>
      </c>
      <c r="M4713" t="str">
        <f>IF($C4713="","",IF($L4713&lt;=0,"Payé",IF($K4713=0,"Impayé","Partiel")))</f>
        <v/>
      </c>
    </row>
    <row r="4714" spans="1:13" ht="15">
      <c r="A4714" s="17"/>
      <c r="B4714" t="str">
        <f>IF($A4714="","",YEAR($A4714)*100+MONTH($A4714))</f>
        <v/>
      </c>
      <c r="D4714" t="str">
        <f>IF($C4714="","",VLOOKUP($C4714,Baux!$A:$K,2,FALSE))</f>
        <v/>
      </c>
      <c r="E4714" t="str">
        <f>IF($C4714="","",VLOOKUP(VLOOKUP($C4714,Baux!$A:$K,3,FALSE),Locataires!$A:$I,2,FALSE))</f>
        <v/>
      </c>
      <c r="F4714" t="str">
        <f>IF($C4714="","",VLOOKUP($C4714,Baux!$A:$K,8,FALSE))</f>
        <v/>
      </c>
      <c r="G4714" s="12" t="str">
        <f>IF(OR($A4714="",$F4714=""),"",DATE(YEAR($A4714),MONTH($A4714),$F4714))</f>
        <v/>
      </c>
      <c r="H4714" s="13" t="str">
        <f>IF($C4714="","",VLOOKUP($C4714,Baux!$A:$K,6,FALSE))</f>
        <v/>
      </c>
      <c r="I4714" s="13" t="str">
        <f>IF($C4714="","",VLOOKUP($C4714,Baux!$A:$K,7,FALSE))</f>
        <v/>
      </c>
      <c r="J4714" s="13" t="str">
        <f>IF($C4714="","",$H4714+$I4714)</f>
        <v/>
      </c>
      <c r="K4714" s="13" t="str">
        <f>IF($C4714="","",SUMIFS(Banque_Transactions!$E:$E,Banque_Transactions!$G:$G,$C4714&amp;"-"&amp;$B4714))</f>
        <v/>
      </c>
      <c r="L4714" s="13" t="str">
        <f>IF($C4714="","",$J4714-$K4714)</f>
        <v/>
      </c>
      <c r="M4714" t="str">
        <f>IF($C4714="","",IF($L4714&lt;=0,"Payé",IF($K4714=0,"Impayé","Partiel")))</f>
        <v/>
      </c>
    </row>
    <row r="4715" spans="1:13" ht="15">
      <c r="A4715" s="17"/>
      <c r="B4715" t="str">
        <f>IF($A4715="","",YEAR($A4715)*100+MONTH($A4715))</f>
        <v/>
      </c>
      <c r="D4715" t="str">
        <f>IF($C4715="","",VLOOKUP($C4715,Baux!$A:$K,2,FALSE))</f>
        <v/>
      </c>
      <c r="E4715" t="str">
        <f>IF($C4715="","",VLOOKUP(VLOOKUP($C4715,Baux!$A:$K,3,FALSE),Locataires!$A:$I,2,FALSE))</f>
        <v/>
      </c>
      <c r="F4715" t="str">
        <f>IF($C4715="","",VLOOKUP($C4715,Baux!$A:$K,8,FALSE))</f>
        <v/>
      </c>
      <c r="G4715" s="12" t="str">
        <f>IF(OR($A4715="",$F4715=""),"",DATE(YEAR($A4715),MONTH($A4715),$F4715))</f>
        <v/>
      </c>
      <c r="H4715" s="13" t="str">
        <f>IF($C4715="","",VLOOKUP($C4715,Baux!$A:$K,6,FALSE))</f>
        <v/>
      </c>
      <c r="I4715" s="13" t="str">
        <f>IF($C4715="","",VLOOKUP($C4715,Baux!$A:$K,7,FALSE))</f>
        <v/>
      </c>
      <c r="J4715" s="13" t="str">
        <f>IF($C4715="","",$H4715+$I4715)</f>
        <v/>
      </c>
      <c r="K4715" s="13" t="str">
        <f>IF($C4715="","",SUMIFS(Banque_Transactions!$E:$E,Banque_Transactions!$G:$G,$C4715&amp;"-"&amp;$B4715))</f>
        <v/>
      </c>
      <c r="L4715" s="13" t="str">
        <f>IF($C4715="","",$J4715-$K4715)</f>
        <v/>
      </c>
      <c r="M4715" t="str">
        <f>IF($C4715="","",IF($L4715&lt;=0,"Payé",IF($K4715=0,"Impayé","Partiel")))</f>
        <v/>
      </c>
    </row>
    <row r="4716" spans="1:13" ht="15">
      <c r="A4716" s="17"/>
      <c r="B4716" t="str">
        <f>IF($A4716="","",YEAR($A4716)*100+MONTH($A4716))</f>
        <v/>
      </c>
      <c r="D4716" t="str">
        <f>IF($C4716="","",VLOOKUP($C4716,Baux!$A:$K,2,FALSE))</f>
        <v/>
      </c>
      <c r="E4716" t="str">
        <f>IF($C4716="","",VLOOKUP(VLOOKUP($C4716,Baux!$A:$K,3,FALSE),Locataires!$A:$I,2,FALSE))</f>
        <v/>
      </c>
      <c r="F4716" t="str">
        <f>IF($C4716="","",VLOOKUP($C4716,Baux!$A:$K,8,FALSE))</f>
        <v/>
      </c>
      <c r="G4716" s="12" t="str">
        <f>IF(OR($A4716="",$F4716=""),"",DATE(YEAR($A4716),MONTH($A4716),$F4716))</f>
        <v/>
      </c>
      <c r="H4716" s="13" t="str">
        <f>IF($C4716="","",VLOOKUP($C4716,Baux!$A:$K,6,FALSE))</f>
        <v/>
      </c>
      <c r="I4716" s="13" t="str">
        <f>IF($C4716="","",VLOOKUP($C4716,Baux!$A:$K,7,FALSE))</f>
        <v/>
      </c>
      <c r="J4716" s="13" t="str">
        <f>IF($C4716="","",$H4716+$I4716)</f>
        <v/>
      </c>
      <c r="K4716" s="13" t="str">
        <f>IF($C4716="","",SUMIFS(Banque_Transactions!$E:$E,Banque_Transactions!$G:$G,$C4716&amp;"-"&amp;$B4716))</f>
        <v/>
      </c>
      <c r="L4716" s="13" t="str">
        <f>IF($C4716="","",$J4716-$K4716)</f>
        <v/>
      </c>
      <c r="M4716" t="str">
        <f>IF($C4716="","",IF($L4716&lt;=0,"Payé",IF($K4716=0,"Impayé","Partiel")))</f>
        <v/>
      </c>
    </row>
    <row r="4717" spans="1:13" ht="15">
      <c r="A4717" s="17"/>
      <c r="B4717" t="str">
        <f>IF($A4717="","",YEAR($A4717)*100+MONTH($A4717))</f>
        <v/>
      </c>
      <c r="D4717" t="str">
        <f>IF($C4717="","",VLOOKUP($C4717,Baux!$A:$K,2,FALSE))</f>
        <v/>
      </c>
      <c r="E4717" t="str">
        <f>IF($C4717="","",VLOOKUP(VLOOKUP($C4717,Baux!$A:$K,3,FALSE),Locataires!$A:$I,2,FALSE))</f>
        <v/>
      </c>
      <c r="F4717" t="str">
        <f>IF($C4717="","",VLOOKUP($C4717,Baux!$A:$K,8,FALSE))</f>
        <v/>
      </c>
      <c r="G4717" s="12" t="str">
        <f>IF(OR($A4717="",$F4717=""),"",DATE(YEAR($A4717),MONTH($A4717),$F4717))</f>
        <v/>
      </c>
      <c r="H4717" s="13" t="str">
        <f>IF($C4717="","",VLOOKUP($C4717,Baux!$A:$K,6,FALSE))</f>
        <v/>
      </c>
      <c r="I4717" s="13" t="str">
        <f>IF($C4717="","",VLOOKUP($C4717,Baux!$A:$K,7,FALSE))</f>
        <v/>
      </c>
      <c r="J4717" s="13" t="str">
        <f>IF($C4717="","",$H4717+$I4717)</f>
        <v/>
      </c>
      <c r="K4717" s="13" t="str">
        <f>IF($C4717="","",SUMIFS(Banque_Transactions!$E:$E,Banque_Transactions!$G:$G,$C4717&amp;"-"&amp;$B4717))</f>
        <v/>
      </c>
      <c r="L4717" s="13" t="str">
        <f>IF($C4717="","",$J4717-$K4717)</f>
        <v/>
      </c>
      <c r="M4717" t="str">
        <f>IF($C4717="","",IF($L4717&lt;=0,"Payé",IF($K4717=0,"Impayé","Partiel")))</f>
        <v/>
      </c>
    </row>
    <row r="4718" spans="1:13" ht="15">
      <c r="A4718" s="17"/>
      <c r="B4718" t="str">
        <f>IF($A4718="","",YEAR($A4718)*100+MONTH($A4718))</f>
        <v/>
      </c>
      <c r="D4718" t="str">
        <f>IF($C4718="","",VLOOKUP($C4718,Baux!$A:$K,2,FALSE))</f>
        <v/>
      </c>
      <c r="E4718" t="str">
        <f>IF($C4718="","",VLOOKUP(VLOOKUP($C4718,Baux!$A:$K,3,FALSE),Locataires!$A:$I,2,FALSE))</f>
        <v/>
      </c>
      <c r="F4718" t="str">
        <f>IF($C4718="","",VLOOKUP($C4718,Baux!$A:$K,8,FALSE))</f>
        <v/>
      </c>
      <c r="G4718" s="12" t="str">
        <f>IF(OR($A4718="",$F4718=""),"",DATE(YEAR($A4718),MONTH($A4718),$F4718))</f>
        <v/>
      </c>
      <c r="H4718" s="13" t="str">
        <f>IF($C4718="","",VLOOKUP($C4718,Baux!$A:$K,6,FALSE))</f>
        <v/>
      </c>
      <c r="I4718" s="13" t="str">
        <f>IF($C4718="","",VLOOKUP($C4718,Baux!$A:$K,7,FALSE))</f>
        <v/>
      </c>
      <c r="J4718" s="13" t="str">
        <f>IF($C4718="","",$H4718+$I4718)</f>
        <v/>
      </c>
      <c r="K4718" s="13" t="str">
        <f>IF($C4718="","",SUMIFS(Banque_Transactions!$E:$E,Banque_Transactions!$G:$G,$C4718&amp;"-"&amp;$B4718))</f>
        <v/>
      </c>
      <c r="L4718" s="13" t="str">
        <f>IF($C4718="","",$J4718-$K4718)</f>
        <v/>
      </c>
      <c r="M4718" t="str">
        <f>IF($C4718="","",IF($L4718&lt;=0,"Payé",IF($K4718=0,"Impayé","Partiel")))</f>
        <v/>
      </c>
    </row>
    <row r="4719" spans="1:13" ht="15">
      <c r="A4719" s="17"/>
      <c r="B4719" t="str">
        <f>IF($A4719="","",YEAR($A4719)*100+MONTH($A4719))</f>
        <v/>
      </c>
      <c r="D4719" t="str">
        <f>IF($C4719="","",VLOOKUP($C4719,Baux!$A:$K,2,FALSE))</f>
        <v/>
      </c>
      <c r="E4719" t="str">
        <f>IF($C4719="","",VLOOKUP(VLOOKUP($C4719,Baux!$A:$K,3,FALSE),Locataires!$A:$I,2,FALSE))</f>
        <v/>
      </c>
      <c r="F4719" t="str">
        <f>IF($C4719="","",VLOOKUP($C4719,Baux!$A:$K,8,FALSE))</f>
        <v/>
      </c>
      <c r="G4719" s="12" t="str">
        <f>IF(OR($A4719="",$F4719=""),"",DATE(YEAR($A4719),MONTH($A4719),$F4719))</f>
        <v/>
      </c>
      <c r="H4719" s="13" t="str">
        <f>IF($C4719="","",VLOOKUP($C4719,Baux!$A:$K,6,FALSE))</f>
        <v/>
      </c>
      <c r="I4719" s="13" t="str">
        <f>IF($C4719="","",VLOOKUP($C4719,Baux!$A:$K,7,FALSE))</f>
        <v/>
      </c>
      <c r="J4719" s="13" t="str">
        <f>IF($C4719="","",$H4719+$I4719)</f>
        <v/>
      </c>
      <c r="K4719" s="13" t="str">
        <f>IF($C4719="","",SUMIFS(Banque_Transactions!$E:$E,Banque_Transactions!$G:$G,$C4719&amp;"-"&amp;$B4719))</f>
        <v/>
      </c>
      <c r="L4719" s="13" t="str">
        <f>IF($C4719="","",$J4719-$K4719)</f>
        <v/>
      </c>
      <c r="M4719" t="str">
        <f>IF($C4719="","",IF($L4719&lt;=0,"Payé",IF($K4719=0,"Impayé","Partiel")))</f>
        <v/>
      </c>
    </row>
    <row r="4720" spans="1:13" ht="15">
      <c r="A4720" s="17"/>
      <c r="B4720" t="str">
        <f>IF($A4720="","",YEAR($A4720)*100+MONTH($A4720))</f>
        <v/>
      </c>
      <c r="D4720" t="str">
        <f>IF($C4720="","",VLOOKUP($C4720,Baux!$A:$K,2,FALSE))</f>
        <v/>
      </c>
      <c r="E4720" t="str">
        <f>IF($C4720="","",VLOOKUP(VLOOKUP($C4720,Baux!$A:$K,3,FALSE),Locataires!$A:$I,2,FALSE))</f>
        <v/>
      </c>
      <c r="F4720" t="str">
        <f>IF($C4720="","",VLOOKUP($C4720,Baux!$A:$K,8,FALSE))</f>
        <v/>
      </c>
      <c r="G4720" s="12" t="str">
        <f>IF(OR($A4720="",$F4720=""),"",DATE(YEAR($A4720),MONTH($A4720),$F4720))</f>
        <v/>
      </c>
      <c r="H4720" s="13" t="str">
        <f>IF($C4720="","",VLOOKUP($C4720,Baux!$A:$K,6,FALSE))</f>
        <v/>
      </c>
      <c r="I4720" s="13" t="str">
        <f>IF($C4720="","",VLOOKUP($C4720,Baux!$A:$K,7,FALSE))</f>
        <v/>
      </c>
      <c r="J4720" s="13" t="str">
        <f>IF($C4720="","",$H4720+$I4720)</f>
        <v/>
      </c>
      <c r="K4720" s="13" t="str">
        <f>IF($C4720="","",SUMIFS(Banque_Transactions!$E:$E,Banque_Transactions!$G:$G,$C4720&amp;"-"&amp;$B4720))</f>
        <v/>
      </c>
      <c r="L4720" s="13" t="str">
        <f>IF($C4720="","",$J4720-$K4720)</f>
        <v/>
      </c>
      <c r="M4720" t="str">
        <f>IF($C4720="","",IF($L4720&lt;=0,"Payé",IF($K4720=0,"Impayé","Partiel")))</f>
        <v/>
      </c>
    </row>
    <row r="4721" spans="1:13" ht="15">
      <c r="A4721" s="17"/>
      <c r="B4721" t="str">
        <f>IF($A4721="","",YEAR($A4721)*100+MONTH($A4721))</f>
        <v/>
      </c>
      <c r="D4721" t="str">
        <f>IF($C4721="","",VLOOKUP($C4721,Baux!$A:$K,2,FALSE))</f>
        <v/>
      </c>
      <c r="E4721" t="str">
        <f>IF($C4721="","",VLOOKUP(VLOOKUP($C4721,Baux!$A:$K,3,FALSE),Locataires!$A:$I,2,FALSE))</f>
        <v/>
      </c>
      <c r="F4721" t="str">
        <f>IF($C4721="","",VLOOKUP($C4721,Baux!$A:$K,8,FALSE))</f>
        <v/>
      </c>
      <c r="G4721" s="12" t="str">
        <f>IF(OR($A4721="",$F4721=""),"",DATE(YEAR($A4721),MONTH($A4721),$F4721))</f>
        <v/>
      </c>
      <c r="H4721" s="13" t="str">
        <f>IF($C4721="","",VLOOKUP($C4721,Baux!$A:$K,6,FALSE))</f>
        <v/>
      </c>
      <c r="I4721" s="13" t="str">
        <f>IF($C4721="","",VLOOKUP($C4721,Baux!$A:$K,7,FALSE))</f>
        <v/>
      </c>
      <c r="J4721" s="13" t="str">
        <f>IF($C4721="","",$H4721+$I4721)</f>
        <v/>
      </c>
      <c r="K4721" s="13" t="str">
        <f>IF($C4721="","",SUMIFS(Banque_Transactions!$E:$E,Banque_Transactions!$G:$G,$C4721&amp;"-"&amp;$B4721))</f>
        <v/>
      </c>
      <c r="L4721" s="13" t="str">
        <f>IF($C4721="","",$J4721-$K4721)</f>
        <v/>
      </c>
      <c r="M4721" t="str">
        <f>IF($C4721="","",IF($L4721&lt;=0,"Payé",IF($K4721=0,"Impayé","Partiel")))</f>
        <v/>
      </c>
    </row>
    <row r="4722" spans="1:13" ht="15">
      <c r="A4722" s="17"/>
      <c r="B4722" t="str">
        <f>IF($A4722="","",YEAR($A4722)*100+MONTH($A4722))</f>
        <v/>
      </c>
      <c r="D4722" t="str">
        <f>IF($C4722="","",VLOOKUP($C4722,Baux!$A:$K,2,FALSE))</f>
        <v/>
      </c>
      <c r="E4722" t="str">
        <f>IF($C4722="","",VLOOKUP(VLOOKUP($C4722,Baux!$A:$K,3,FALSE),Locataires!$A:$I,2,FALSE))</f>
        <v/>
      </c>
      <c r="F4722" t="str">
        <f>IF($C4722="","",VLOOKUP($C4722,Baux!$A:$K,8,FALSE))</f>
        <v/>
      </c>
      <c r="G4722" s="12" t="str">
        <f>IF(OR($A4722="",$F4722=""),"",DATE(YEAR($A4722),MONTH($A4722),$F4722))</f>
        <v/>
      </c>
      <c r="H4722" s="13" t="str">
        <f>IF($C4722="","",VLOOKUP($C4722,Baux!$A:$K,6,FALSE))</f>
        <v/>
      </c>
      <c r="I4722" s="13" t="str">
        <f>IF($C4722="","",VLOOKUP($C4722,Baux!$A:$K,7,FALSE))</f>
        <v/>
      </c>
      <c r="J4722" s="13" t="str">
        <f>IF($C4722="","",$H4722+$I4722)</f>
        <v/>
      </c>
      <c r="K4722" s="13" t="str">
        <f>IF($C4722="","",SUMIFS(Banque_Transactions!$E:$E,Banque_Transactions!$G:$G,$C4722&amp;"-"&amp;$B4722))</f>
        <v/>
      </c>
      <c r="L4722" s="13" t="str">
        <f>IF($C4722="","",$J4722-$K4722)</f>
        <v/>
      </c>
      <c r="M4722" t="str">
        <f>IF($C4722="","",IF($L4722&lt;=0,"Payé",IF($K4722=0,"Impayé","Partiel")))</f>
        <v/>
      </c>
    </row>
    <row r="4723" spans="1:13" ht="15">
      <c r="A4723" s="17"/>
      <c r="B4723" t="str">
        <f>IF($A4723="","",YEAR($A4723)*100+MONTH($A4723))</f>
        <v/>
      </c>
      <c r="D4723" t="str">
        <f>IF($C4723="","",VLOOKUP($C4723,Baux!$A:$K,2,FALSE))</f>
        <v/>
      </c>
      <c r="E4723" t="str">
        <f>IF($C4723="","",VLOOKUP(VLOOKUP($C4723,Baux!$A:$K,3,FALSE),Locataires!$A:$I,2,FALSE))</f>
        <v/>
      </c>
      <c r="F4723" t="str">
        <f>IF($C4723="","",VLOOKUP($C4723,Baux!$A:$K,8,FALSE))</f>
        <v/>
      </c>
      <c r="G4723" s="12" t="str">
        <f>IF(OR($A4723="",$F4723=""),"",DATE(YEAR($A4723),MONTH($A4723),$F4723))</f>
        <v/>
      </c>
      <c r="H4723" s="13" t="str">
        <f>IF($C4723="","",VLOOKUP($C4723,Baux!$A:$K,6,FALSE))</f>
        <v/>
      </c>
      <c r="I4723" s="13" t="str">
        <f>IF($C4723="","",VLOOKUP($C4723,Baux!$A:$K,7,FALSE))</f>
        <v/>
      </c>
      <c r="J4723" s="13" t="str">
        <f>IF($C4723="","",$H4723+$I4723)</f>
        <v/>
      </c>
      <c r="K4723" s="13" t="str">
        <f>IF($C4723="","",SUMIFS(Banque_Transactions!$E:$E,Banque_Transactions!$G:$G,$C4723&amp;"-"&amp;$B4723))</f>
        <v/>
      </c>
      <c r="L4723" s="13" t="str">
        <f>IF($C4723="","",$J4723-$K4723)</f>
        <v/>
      </c>
      <c r="M4723" t="str">
        <f>IF($C4723="","",IF($L4723&lt;=0,"Payé",IF($K4723=0,"Impayé","Partiel")))</f>
        <v/>
      </c>
    </row>
    <row r="4724" spans="1:13" ht="15">
      <c r="A4724" s="17"/>
      <c r="B4724" t="str">
        <f>IF($A4724="","",YEAR($A4724)*100+MONTH($A4724))</f>
        <v/>
      </c>
      <c r="D4724" t="str">
        <f>IF($C4724="","",VLOOKUP($C4724,Baux!$A:$K,2,FALSE))</f>
        <v/>
      </c>
      <c r="E4724" t="str">
        <f>IF($C4724="","",VLOOKUP(VLOOKUP($C4724,Baux!$A:$K,3,FALSE),Locataires!$A:$I,2,FALSE))</f>
        <v/>
      </c>
      <c r="F4724" t="str">
        <f>IF($C4724="","",VLOOKUP($C4724,Baux!$A:$K,8,FALSE))</f>
        <v/>
      </c>
      <c r="G4724" s="12" t="str">
        <f>IF(OR($A4724="",$F4724=""),"",DATE(YEAR($A4724),MONTH($A4724),$F4724))</f>
        <v/>
      </c>
      <c r="H4724" s="13" t="str">
        <f>IF($C4724="","",VLOOKUP($C4724,Baux!$A:$K,6,FALSE))</f>
        <v/>
      </c>
      <c r="I4724" s="13" t="str">
        <f>IF($C4724="","",VLOOKUP($C4724,Baux!$A:$K,7,FALSE))</f>
        <v/>
      </c>
      <c r="J4724" s="13" t="str">
        <f>IF($C4724="","",$H4724+$I4724)</f>
        <v/>
      </c>
      <c r="K4724" s="13" t="str">
        <f>IF($C4724="","",SUMIFS(Banque_Transactions!$E:$E,Banque_Transactions!$G:$G,$C4724&amp;"-"&amp;$B4724))</f>
        <v/>
      </c>
      <c r="L4724" s="13" t="str">
        <f>IF($C4724="","",$J4724-$K4724)</f>
        <v/>
      </c>
      <c r="M4724" t="str">
        <f>IF($C4724="","",IF($L4724&lt;=0,"Payé",IF($K4724=0,"Impayé","Partiel")))</f>
        <v/>
      </c>
    </row>
    <row r="4725" spans="1:13" ht="15">
      <c r="A4725" s="17"/>
      <c r="B4725" t="str">
        <f>IF($A4725="","",YEAR($A4725)*100+MONTH($A4725))</f>
        <v/>
      </c>
      <c r="D4725" t="str">
        <f>IF($C4725="","",VLOOKUP($C4725,Baux!$A:$K,2,FALSE))</f>
        <v/>
      </c>
      <c r="E4725" t="str">
        <f>IF($C4725="","",VLOOKUP(VLOOKUP($C4725,Baux!$A:$K,3,FALSE),Locataires!$A:$I,2,FALSE))</f>
        <v/>
      </c>
      <c r="F4725" t="str">
        <f>IF($C4725="","",VLOOKUP($C4725,Baux!$A:$K,8,FALSE))</f>
        <v/>
      </c>
      <c r="G4725" s="12" t="str">
        <f>IF(OR($A4725="",$F4725=""),"",DATE(YEAR($A4725),MONTH($A4725),$F4725))</f>
        <v/>
      </c>
      <c r="H4725" s="13" t="str">
        <f>IF($C4725="","",VLOOKUP($C4725,Baux!$A:$K,6,FALSE))</f>
        <v/>
      </c>
      <c r="I4725" s="13" t="str">
        <f>IF($C4725="","",VLOOKUP($C4725,Baux!$A:$K,7,FALSE))</f>
        <v/>
      </c>
      <c r="J4725" s="13" t="str">
        <f>IF($C4725="","",$H4725+$I4725)</f>
        <v/>
      </c>
      <c r="K4725" s="13" t="str">
        <f>IF($C4725="","",SUMIFS(Banque_Transactions!$E:$E,Banque_Transactions!$G:$G,$C4725&amp;"-"&amp;$B4725))</f>
        <v/>
      </c>
      <c r="L4725" s="13" t="str">
        <f>IF($C4725="","",$J4725-$K4725)</f>
        <v/>
      </c>
      <c r="M4725" t="str">
        <f>IF($C4725="","",IF($L4725&lt;=0,"Payé",IF($K4725=0,"Impayé","Partiel")))</f>
        <v/>
      </c>
    </row>
    <row r="4726" spans="1:13" ht="15">
      <c r="A4726" s="17"/>
      <c r="B4726" t="str">
        <f>IF($A4726="","",YEAR($A4726)*100+MONTH($A4726))</f>
        <v/>
      </c>
      <c r="D4726" t="str">
        <f>IF($C4726="","",VLOOKUP($C4726,Baux!$A:$K,2,FALSE))</f>
        <v/>
      </c>
      <c r="E4726" t="str">
        <f>IF($C4726="","",VLOOKUP(VLOOKUP($C4726,Baux!$A:$K,3,FALSE),Locataires!$A:$I,2,FALSE))</f>
        <v/>
      </c>
      <c r="F4726" t="str">
        <f>IF($C4726="","",VLOOKUP($C4726,Baux!$A:$K,8,FALSE))</f>
        <v/>
      </c>
      <c r="G4726" s="12" t="str">
        <f>IF(OR($A4726="",$F4726=""),"",DATE(YEAR($A4726),MONTH($A4726),$F4726))</f>
        <v/>
      </c>
      <c r="H4726" s="13" t="str">
        <f>IF($C4726="","",VLOOKUP($C4726,Baux!$A:$K,6,FALSE))</f>
        <v/>
      </c>
      <c r="I4726" s="13" t="str">
        <f>IF($C4726="","",VLOOKUP($C4726,Baux!$A:$K,7,FALSE))</f>
        <v/>
      </c>
      <c r="J4726" s="13" t="str">
        <f>IF($C4726="","",$H4726+$I4726)</f>
        <v/>
      </c>
      <c r="K4726" s="13" t="str">
        <f>IF($C4726="","",SUMIFS(Banque_Transactions!$E:$E,Banque_Transactions!$G:$G,$C4726&amp;"-"&amp;$B4726))</f>
        <v/>
      </c>
      <c r="L4726" s="13" t="str">
        <f>IF($C4726="","",$J4726-$K4726)</f>
        <v/>
      </c>
      <c r="M4726" t="str">
        <f>IF($C4726="","",IF($L4726&lt;=0,"Payé",IF($K4726=0,"Impayé","Partiel")))</f>
        <v/>
      </c>
    </row>
    <row r="4727" spans="1:13" ht="15">
      <c r="A4727" s="17"/>
      <c r="B4727" t="str">
        <f>IF($A4727="","",YEAR($A4727)*100+MONTH($A4727))</f>
        <v/>
      </c>
      <c r="D4727" t="str">
        <f>IF($C4727="","",VLOOKUP($C4727,Baux!$A:$K,2,FALSE))</f>
        <v/>
      </c>
      <c r="E4727" t="str">
        <f>IF($C4727="","",VLOOKUP(VLOOKUP($C4727,Baux!$A:$K,3,FALSE),Locataires!$A:$I,2,FALSE))</f>
        <v/>
      </c>
      <c r="F4727" t="str">
        <f>IF($C4727="","",VLOOKUP($C4727,Baux!$A:$K,8,FALSE))</f>
        <v/>
      </c>
      <c r="G4727" s="12" t="str">
        <f>IF(OR($A4727="",$F4727=""),"",DATE(YEAR($A4727),MONTH($A4727),$F4727))</f>
        <v/>
      </c>
      <c r="H4727" s="13" t="str">
        <f>IF($C4727="","",VLOOKUP($C4727,Baux!$A:$K,6,FALSE))</f>
        <v/>
      </c>
      <c r="I4727" s="13" t="str">
        <f>IF($C4727="","",VLOOKUP($C4727,Baux!$A:$K,7,FALSE))</f>
        <v/>
      </c>
      <c r="J4727" s="13" t="str">
        <f>IF($C4727="","",$H4727+$I4727)</f>
        <v/>
      </c>
      <c r="K4727" s="13" t="str">
        <f>IF($C4727="","",SUMIFS(Banque_Transactions!$E:$E,Banque_Transactions!$G:$G,$C4727&amp;"-"&amp;$B4727))</f>
        <v/>
      </c>
      <c r="L4727" s="13" t="str">
        <f>IF($C4727="","",$J4727-$K4727)</f>
        <v/>
      </c>
      <c r="M4727" t="str">
        <f>IF($C4727="","",IF($L4727&lt;=0,"Payé",IF($K4727=0,"Impayé","Partiel")))</f>
        <v/>
      </c>
    </row>
    <row r="4728" spans="1:13" ht="15">
      <c r="A4728" s="17"/>
      <c r="B4728" t="str">
        <f>IF($A4728="","",YEAR($A4728)*100+MONTH($A4728))</f>
        <v/>
      </c>
      <c r="D4728" t="str">
        <f>IF($C4728="","",VLOOKUP($C4728,Baux!$A:$K,2,FALSE))</f>
        <v/>
      </c>
      <c r="E4728" t="str">
        <f>IF($C4728="","",VLOOKUP(VLOOKUP($C4728,Baux!$A:$K,3,FALSE),Locataires!$A:$I,2,FALSE))</f>
        <v/>
      </c>
      <c r="F4728" t="str">
        <f>IF($C4728="","",VLOOKUP($C4728,Baux!$A:$K,8,FALSE))</f>
        <v/>
      </c>
      <c r="G4728" s="12" t="str">
        <f>IF(OR($A4728="",$F4728=""),"",DATE(YEAR($A4728),MONTH($A4728),$F4728))</f>
        <v/>
      </c>
      <c r="H4728" s="13" t="str">
        <f>IF($C4728="","",VLOOKUP($C4728,Baux!$A:$K,6,FALSE))</f>
        <v/>
      </c>
      <c r="I4728" s="13" t="str">
        <f>IF($C4728="","",VLOOKUP($C4728,Baux!$A:$K,7,FALSE))</f>
        <v/>
      </c>
      <c r="J4728" s="13" t="str">
        <f>IF($C4728="","",$H4728+$I4728)</f>
        <v/>
      </c>
      <c r="K4728" s="13" t="str">
        <f>IF($C4728="","",SUMIFS(Banque_Transactions!$E:$E,Banque_Transactions!$G:$G,$C4728&amp;"-"&amp;$B4728))</f>
        <v/>
      </c>
      <c r="L4728" s="13" t="str">
        <f>IF($C4728="","",$J4728-$K4728)</f>
        <v/>
      </c>
      <c r="M4728" t="str">
        <f>IF($C4728="","",IF($L4728&lt;=0,"Payé",IF($K4728=0,"Impayé","Partiel")))</f>
        <v/>
      </c>
    </row>
    <row r="4729" spans="1:13" ht="15">
      <c r="A4729" s="17"/>
      <c r="B4729" t="str">
        <f>IF($A4729="","",YEAR($A4729)*100+MONTH($A4729))</f>
        <v/>
      </c>
      <c r="D4729" t="str">
        <f>IF($C4729="","",VLOOKUP($C4729,Baux!$A:$K,2,FALSE))</f>
        <v/>
      </c>
      <c r="E4729" t="str">
        <f>IF($C4729="","",VLOOKUP(VLOOKUP($C4729,Baux!$A:$K,3,FALSE),Locataires!$A:$I,2,FALSE))</f>
        <v/>
      </c>
      <c r="F4729" t="str">
        <f>IF($C4729="","",VLOOKUP($C4729,Baux!$A:$K,8,FALSE))</f>
        <v/>
      </c>
      <c r="G4729" s="12" t="str">
        <f>IF(OR($A4729="",$F4729=""),"",DATE(YEAR($A4729),MONTH($A4729),$F4729))</f>
        <v/>
      </c>
      <c r="H4729" s="13" t="str">
        <f>IF($C4729="","",VLOOKUP($C4729,Baux!$A:$K,6,FALSE))</f>
        <v/>
      </c>
      <c r="I4729" s="13" t="str">
        <f>IF($C4729="","",VLOOKUP($C4729,Baux!$A:$K,7,FALSE))</f>
        <v/>
      </c>
      <c r="J4729" s="13" t="str">
        <f>IF($C4729="","",$H4729+$I4729)</f>
        <v/>
      </c>
      <c r="K4729" s="13" t="str">
        <f>IF($C4729="","",SUMIFS(Banque_Transactions!$E:$E,Banque_Transactions!$G:$G,$C4729&amp;"-"&amp;$B4729))</f>
        <v/>
      </c>
      <c r="L4729" s="13" t="str">
        <f>IF($C4729="","",$J4729-$K4729)</f>
        <v/>
      </c>
      <c r="M4729" t="str">
        <f>IF($C4729="","",IF($L4729&lt;=0,"Payé",IF($K4729=0,"Impayé","Partiel")))</f>
        <v/>
      </c>
    </row>
    <row r="4730" spans="1:13" ht="15">
      <c r="A4730" s="17"/>
      <c r="B4730" t="str">
        <f>IF($A4730="","",YEAR($A4730)*100+MONTH($A4730))</f>
        <v/>
      </c>
      <c r="D4730" t="str">
        <f>IF($C4730="","",VLOOKUP($C4730,Baux!$A:$K,2,FALSE))</f>
        <v/>
      </c>
      <c r="E4730" t="str">
        <f>IF($C4730="","",VLOOKUP(VLOOKUP($C4730,Baux!$A:$K,3,FALSE),Locataires!$A:$I,2,FALSE))</f>
        <v/>
      </c>
      <c r="F4730" t="str">
        <f>IF($C4730="","",VLOOKUP($C4730,Baux!$A:$K,8,FALSE))</f>
        <v/>
      </c>
      <c r="G4730" s="12" t="str">
        <f>IF(OR($A4730="",$F4730=""),"",DATE(YEAR($A4730),MONTH($A4730),$F4730))</f>
        <v/>
      </c>
      <c r="H4730" s="13" t="str">
        <f>IF($C4730="","",VLOOKUP($C4730,Baux!$A:$K,6,FALSE))</f>
        <v/>
      </c>
      <c r="I4730" s="13" t="str">
        <f>IF($C4730="","",VLOOKUP($C4730,Baux!$A:$K,7,FALSE))</f>
        <v/>
      </c>
      <c r="J4730" s="13" t="str">
        <f>IF($C4730="","",$H4730+$I4730)</f>
        <v/>
      </c>
      <c r="K4730" s="13" t="str">
        <f>IF($C4730="","",SUMIFS(Banque_Transactions!$E:$E,Banque_Transactions!$G:$G,$C4730&amp;"-"&amp;$B4730))</f>
        <v/>
      </c>
      <c r="L4730" s="13" t="str">
        <f>IF($C4730="","",$J4730-$K4730)</f>
        <v/>
      </c>
      <c r="M4730" t="str">
        <f>IF($C4730="","",IF($L4730&lt;=0,"Payé",IF($K4730=0,"Impayé","Partiel")))</f>
        <v/>
      </c>
    </row>
    <row r="4731" spans="1:13" ht="15">
      <c r="A4731" s="17"/>
      <c r="B4731" t="str">
        <f>IF($A4731="","",YEAR($A4731)*100+MONTH($A4731))</f>
        <v/>
      </c>
      <c r="D4731" t="str">
        <f>IF($C4731="","",VLOOKUP($C4731,Baux!$A:$K,2,FALSE))</f>
        <v/>
      </c>
      <c r="E4731" t="str">
        <f>IF($C4731="","",VLOOKUP(VLOOKUP($C4731,Baux!$A:$K,3,FALSE),Locataires!$A:$I,2,FALSE))</f>
        <v/>
      </c>
      <c r="F4731" t="str">
        <f>IF($C4731="","",VLOOKUP($C4731,Baux!$A:$K,8,FALSE))</f>
        <v/>
      </c>
      <c r="G4731" s="12" t="str">
        <f>IF(OR($A4731="",$F4731=""),"",DATE(YEAR($A4731),MONTH($A4731),$F4731))</f>
        <v/>
      </c>
      <c r="H4731" s="13" t="str">
        <f>IF($C4731="","",VLOOKUP($C4731,Baux!$A:$K,6,FALSE))</f>
        <v/>
      </c>
      <c r="I4731" s="13" t="str">
        <f>IF($C4731="","",VLOOKUP($C4731,Baux!$A:$K,7,FALSE))</f>
        <v/>
      </c>
      <c r="J4731" s="13" t="str">
        <f>IF($C4731="","",$H4731+$I4731)</f>
        <v/>
      </c>
      <c r="K4731" s="13" t="str">
        <f>IF($C4731="","",SUMIFS(Banque_Transactions!$E:$E,Banque_Transactions!$G:$G,$C4731&amp;"-"&amp;$B4731))</f>
        <v/>
      </c>
      <c r="L4731" s="13" t="str">
        <f>IF($C4731="","",$J4731-$K4731)</f>
        <v/>
      </c>
      <c r="M4731" t="str">
        <f>IF($C4731="","",IF($L4731&lt;=0,"Payé",IF($K4731=0,"Impayé","Partiel")))</f>
        <v/>
      </c>
    </row>
    <row r="4732" spans="1:13" ht="15">
      <c r="A4732" s="17"/>
      <c r="B4732" t="str">
        <f>IF($A4732="","",YEAR($A4732)*100+MONTH($A4732))</f>
        <v/>
      </c>
      <c r="D4732" t="str">
        <f>IF($C4732="","",VLOOKUP($C4732,Baux!$A:$K,2,FALSE))</f>
        <v/>
      </c>
      <c r="E4732" t="str">
        <f>IF($C4732="","",VLOOKUP(VLOOKUP($C4732,Baux!$A:$K,3,FALSE),Locataires!$A:$I,2,FALSE))</f>
        <v/>
      </c>
      <c r="F4732" t="str">
        <f>IF($C4732="","",VLOOKUP($C4732,Baux!$A:$K,8,FALSE))</f>
        <v/>
      </c>
      <c r="G4732" s="12" t="str">
        <f>IF(OR($A4732="",$F4732=""),"",DATE(YEAR($A4732),MONTH($A4732),$F4732))</f>
        <v/>
      </c>
      <c r="H4732" s="13" t="str">
        <f>IF($C4732="","",VLOOKUP($C4732,Baux!$A:$K,6,FALSE))</f>
        <v/>
      </c>
      <c r="I4732" s="13" t="str">
        <f>IF($C4732="","",VLOOKUP($C4732,Baux!$A:$K,7,FALSE))</f>
        <v/>
      </c>
      <c r="J4732" s="13" t="str">
        <f>IF($C4732="","",$H4732+$I4732)</f>
        <v/>
      </c>
      <c r="K4732" s="13" t="str">
        <f>IF($C4732="","",SUMIFS(Banque_Transactions!$E:$E,Banque_Transactions!$G:$G,$C4732&amp;"-"&amp;$B4732))</f>
        <v/>
      </c>
      <c r="L4732" s="13" t="str">
        <f>IF($C4732="","",$J4732-$K4732)</f>
        <v/>
      </c>
      <c r="M4732" t="str">
        <f>IF($C4732="","",IF($L4732&lt;=0,"Payé",IF($K4732=0,"Impayé","Partiel")))</f>
        <v/>
      </c>
    </row>
    <row r="4733" spans="1:13" ht="15">
      <c r="A4733" s="17"/>
      <c r="B4733" t="str">
        <f>IF($A4733="","",YEAR($A4733)*100+MONTH($A4733))</f>
        <v/>
      </c>
      <c r="D4733" t="str">
        <f>IF($C4733="","",VLOOKUP($C4733,Baux!$A:$K,2,FALSE))</f>
        <v/>
      </c>
      <c r="E4733" t="str">
        <f>IF($C4733="","",VLOOKUP(VLOOKUP($C4733,Baux!$A:$K,3,FALSE),Locataires!$A:$I,2,FALSE))</f>
        <v/>
      </c>
      <c r="F4733" t="str">
        <f>IF($C4733="","",VLOOKUP($C4733,Baux!$A:$K,8,FALSE))</f>
        <v/>
      </c>
      <c r="G4733" s="12" t="str">
        <f>IF(OR($A4733="",$F4733=""),"",DATE(YEAR($A4733),MONTH($A4733),$F4733))</f>
        <v/>
      </c>
      <c r="H4733" s="13" t="str">
        <f>IF($C4733="","",VLOOKUP($C4733,Baux!$A:$K,6,FALSE))</f>
        <v/>
      </c>
      <c r="I4733" s="13" t="str">
        <f>IF($C4733="","",VLOOKUP($C4733,Baux!$A:$K,7,FALSE))</f>
        <v/>
      </c>
      <c r="J4733" s="13" t="str">
        <f>IF($C4733="","",$H4733+$I4733)</f>
        <v/>
      </c>
      <c r="K4733" s="13" t="str">
        <f>IF($C4733="","",SUMIFS(Banque_Transactions!$E:$E,Banque_Transactions!$G:$G,$C4733&amp;"-"&amp;$B4733))</f>
        <v/>
      </c>
      <c r="L4733" s="13" t="str">
        <f>IF($C4733="","",$J4733-$K4733)</f>
        <v/>
      </c>
      <c r="M4733" t="str">
        <f>IF($C4733="","",IF($L4733&lt;=0,"Payé",IF($K4733=0,"Impayé","Partiel")))</f>
        <v/>
      </c>
    </row>
    <row r="4734" spans="1:13" ht="15">
      <c r="A4734" s="17"/>
      <c r="B4734" t="str">
        <f>IF($A4734="","",YEAR($A4734)*100+MONTH($A4734))</f>
        <v/>
      </c>
      <c r="D4734" t="str">
        <f>IF($C4734="","",VLOOKUP($C4734,Baux!$A:$K,2,FALSE))</f>
        <v/>
      </c>
      <c r="E4734" t="str">
        <f>IF($C4734="","",VLOOKUP(VLOOKUP($C4734,Baux!$A:$K,3,FALSE),Locataires!$A:$I,2,FALSE))</f>
        <v/>
      </c>
      <c r="F4734" t="str">
        <f>IF($C4734="","",VLOOKUP($C4734,Baux!$A:$K,8,FALSE))</f>
        <v/>
      </c>
      <c r="G4734" s="12" t="str">
        <f>IF(OR($A4734="",$F4734=""),"",DATE(YEAR($A4734),MONTH($A4734),$F4734))</f>
        <v/>
      </c>
      <c r="H4734" s="13" t="str">
        <f>IF($C4734="","",VLOOKUP($C4734,Baux!$A:$K,6,FALSE))</f>
        <v/>
      </c>
      <c r="I4734" s="13" t="str">
        <f>IF($C4734="","",VLOOKUP($C4734,Baux!$A:$K,7,FALSE))</f>
        <v/>
      </c>
      <c r="J4734" s="13" t="str">
        <f>IF($C4734="","",$H4734+$I4734)</f>
        <v/>
      </c>
      <c r="K4734" s="13" t="str">
        <f>IF($C4734="","",SUMIFS(Banque_Transactions!$E:$E,Banque_Transactions!$G:$G,$C4734&amp;"-"&amp;$B4734))</f>
        <v/>
      </c>
      <c r="L4734" s="13" t="str">
        <f>IF($C4734="","",$J4734-$K4734)</f>
        <v/>
      </c>
      <c r="M4734" t="str">
        <f>IF($C4734="","",IF($L4734&lt;=0,"Payé",IF($K4734=0,"Impayé","Partiel")))</f>
        <v/>
      </c>
    </row>
    <row r="4735" spans="1:13" ht="15">
      <c r="A4735" s="17"/>
      <c r="B4735" t="str">
        <f>IF($A4735="","",YEAR($A4735)*100+MONTH($A4735))</f>
        <v/>
      </c>
      <c r="D4735" t="str">
        <f>IF($C4735="","",VLOOKUP($C4735,Baux!$A:$K,2,FALSE))</f>
        <v/>
      </c>
      <c r="E4735" t="str">
        <f>IF($C4735="","",VLOOKUP(VLOOKUP($C4735,Baux!$A:$K,3,FALSE),Locataires!$A:$I,2,FALSE))</f>
        <v/>
      </c>
      <c r="F4735" t="str">
        <f>IF($C4735="","",VLOOKUP($C4735,Baux!$A:$K,8,FALSE))</f>
        <v/>
      </c>
      <c r="G4735" s="12" t="str">
        <f>IF(OR($A4735="",$F4735=""),"",DATE(YEAR($A4735),MONTH($A4735),$F4735))</f>
        <v/>
      </c>
      <c r="H4735" s="13" t="str">
        <f>IF($C4735="","",VLOOKUP($C4735,Baux!$A:$K,6,FALSE))</f>
        <v/>
      </c>
      <c r="I4735" s="13" t="str">
        <f>IF($C4735="","",VLOOKUP($C4735,Baux!$A:$K,7,FALSE))</f>
        <v/>
      </c>
      <c r="J4735" s="13" t="str">
        <f>IF($C4735="","",$H4735+$I4735)</f>
        <v/>
      </c>
      <c r="K4735" s="13" t="str">
        <f>IF($C4735="","",SUMIFS(Banque_Transactions!$E:$E,Banque_Transactions!$G:$G,$C4735&amp;"-"&amp;$B4735))</f>
        <v/>
      </c>
      <c r="L4735" s="13" t="str">
        <f>IF($C4735="","",$J4735-$K4735)</f>
        <v/>
      </c>
      <c r="M4735" t="str">
        <f>IF($C4735="","",IF($L4735&lt;=0,"Payé",IF($K4735=0,"Impayé","Partiel")))</f>
        <v/>
      </c>
    </row>
    <row r="4736" spans="1:13" ht="15">
      <c r="A4736" s="17"/>
      <c r="B4736" t="str">
        <f>IF($A4736="","",YEAR($A4736)*100+MONTH($A4736))</f>
        <v/>
      </c>
      <c r="D4736" t="str">
        <f>IF($C4736="","",VLOOKUP($C4736,Baux!$A:$K,2,FALSE))</f>
        <v/>
      </c>
      <c r="E4736" t="str">
        <f>IF($C4736="","",VLOOKUP(VLOOKUP($C4736,Baux!$A:$K,3,FALSE),Locataires!$A:$I,2,FALSE))</f>
        <v/>
      </c>
      <c r="F4736" t="str">
        <f>IF($C4736="","",VLOOKUP($C4736,Baux!$A:$K,8,FALSE))</f>
        <v/>
      </c>
      <c r="G4736" s="12" t="str">
        <f>IF(OR($A4736="",$F4736=""),"",DATE(YEAR($A4736),MONTH($A4736),$F4736))</f>
        <v/>
      </c>
      <c r="H4736" s="13" t="str">
        <f>IF($C4736="","",VLOOKUP($C4736,Baux!$A:$K,6,FALSE))</f>
        <v/>
      </c>
      <c r="I4736" s="13" t="str">
        <f>IF($C4736="","",VLOOKUP($C4736,Baux!$A:$K,7,FALSE))</f>
        <v/>
      </c>
      <c r="J4736" s="13" t="str">
        <f>IF($C4736="","",$H4736+$I4736)</f>
        <v/>
      </c>
      <c r="K4736" s="13" t="str">
        <f>IF($C4736="","",SUMIFS(Banque_Transactions!$E:$E,Banque_Transactions!$G:$G,$C4736&amp;"-"&amp;$B4736))</f>
        <v/>
      </c>
      <c r="L4736" s="13" t="str">
        <f>IF($C4736="","",$J4736-$K4736)</f>
        <v/>
      </c>
      <c r="M4736" t="str">
        <f>IF($C4736="","",IF($L4736&lt;=0,"Payé",IF($K4736=0,"Impayé","Partiel")))</f>
        <v/>
      </c>
    </row>
    <row r="4737" spans="1:13" ht="15">
      <c r="A4737" s="17"/>
      <c r="B4737" t="str">
        <f>IF($A4737="","",YEAR($A4737)*100+MONTH($A4737))</f>
        <v/>
      </c>
      <c r="D4737" t="str">
        <f>IF($C4737="","",VLOOKUP($C4737,Baux!$A:$K,2,FALSE))</f>
        <v/>
      </c>
      <c r="E4737" t="str">
        <f>IF($C4737="","",VLOOKUP(VLOOKUP($C4737,Baux!$A:$K,3,FALSE),Locataires!$A:$I,2,FALSE))</f>
        <v/>
      </c>
      <c r="F4737" t="str">
        <f>IF($C4737="","",VLOOKUP($C4737,Baux!$A:$K,8,FALSE))</f>
        <v/>
      </c>
      <c r="G4737" s="12" t="str">
        <f>IF(OR($A4737="",$F4737=""),"",DATE(YEAR($A4737),MONTH($A4737),$F4737))</f>
        <v/>
      </c>
      <c r="H4737" s="13" t="str">
        <f>IF($C4737="","",VLOOKUP($C4737,Baux!$A:$K,6,FALSE))</f>
        <v/>
      </c>
      <c r="I4737" s="13" t="str">
        <f>IF($C4737="","",VLOOKUP($C4737,Baux!$A:$K,7,FALSE))</f>
        <v/>
      </c>
      <c r="J4737" s="13" t="str">
        <f>IF($C4737="","",$H4737+$I4737)</f>
        <v/>
      </c>
      <c r="K4737" s="13" t="str">
        <f>IF($C4737="","",SUMIFS(Banque_Transactions!$E:$E,Banque_Transactions!$G:$G,$C4737&amp;"-"&amp;$B4737))</f>
        <v/>
      </c>
      <c r="L4737" s="13" t="str">
        <f>IF($C4737="","",$J4737-$K4737)</f>
        <v/>
      </c>
      <c r="M4737" t="str">
        <f>IF($C4737="","",IF($L4737&lt;=0,"Payé",IF($K4737=0,"Impayé","Partiel")))</f>
        <v/>
      </c>
    </row>
    <row r="4738" spans="1:13" ht="15">
      <c r="A4738" s="17"/>
      <c r="B4738" t="str">
        <f>IF($A4738="","",YEAR($A4738)*100+MONTH($A4738))</f>
        <v/>
      </c>
      <c r="D4738" t="str">
        <f>IF($C4738="","",VLOOKUP($C4738,Baux!$A:$K,2,FALSE))</f>
        <v/>
      </c>
      <c r="E4738" t="str">
        <f>IF($C4738="","",VLOOKUP(VLOOKUP($C4738,Baux!$A:$K,3,FALSE),Locataires!$A:$I,2,FALSE))</f>
        <v/>
      </c>
      <c r="F4738" t="str">
        <f>IF($C4738="","",VLOOKUP($C4738,Baux!$A:$K,8,FALSE))</f>
        <v/>
      </c>
      <c r="G4738" s="12" t="str">
        <f>IF(OR($A4738="",$F4738=""),"",DATE(YEAR($A4738),MONTH($A4738),$F4738))</f>
        <v/>
      </c>
      <c r="H4738" s="13" t="str">
        <f>IF($C4738="","",VLOOKUP($C4738,Baux!$A:$K,6,FALSE))</f>
        <v/>
      </c>
      <c r="I4738" s="13" t="str">
        <f>IF($C4738="","",VLOOKUP($C4738,Baux!$A:$K,7,FALSE))</f>
        <v/>
      </c>
      <c r="J4738" s="13" t="str">
        <f>IF($C4738="","",$H4738+$I4738)</f>
        <v/>
      </c>
      <c r="K4738" s="13" t="str">
        <f>IF($C4738="","",SUMIFS(Banque_Transactions!$E:$E,Banque_Transactions!$G:$G,$C4738&amp;"-"&amp;$B4738))</f>
        <v/>
      </c>
      <c r="L4738" s="13" t="str">
        <f>IF($C4738="","",$J4738-$K4738)</f>
        <v/>
      </c>
      <c r="M4738" t="str">
        <f>IF($C4738="","",IF($L4738&lt;=0,"Payé",IF($K4738=0,"Impayé","Partiel")))</f>
        <v/>
      </c>
    </row>
    <row r="4739" spans="1:13" ht="15">
      <c r="A4739" s="17"/>
      <c r="B4739" t="str">
        <f>IF($A4739="","",YEAR($A4739)*100+MONTH($A4739))</f>
        <v/>
      </c>
      <c r="D4739" t="str">
        <f>IF($C4739="","",VLOOKUP($C4739,Baux!$A:$K,2,FALSE))</f>
        <v/>
      </c>
      <c r="E4739" t="str">
        <f>IF($C4739="","",VLOOKUP(VLOOKUP($C4739,Baux!$A:$K,3,FALSE),Locataires!$A:$I,2,FALSE))</f>
        <v/>
      </c>
      <c r="F4739" t="str">
        <f>IF($C4739="","",VLOOKUP($C4739,Baux!$A:$K,8,FALSE))</f>
        <v/>
      </c>
      <c r="G4739" s="12" t="str">
        <f>IF(OR($A4739="",$F4739=""),"",DATE(YEAR($A4739),MONTH($A4739),$F4739))</f>
        <v/>
      </c>
      <c r="H4739" s="13" t="str">
        <f>IF($C4739="","",VLOOKUP($C4739,Baux!$A:$K,6,FALSE))</f>
        <v/>
      </c>
      <c r="I4739" s="13" t="str">
        <f>IF($C4739="","",VLOOKUP($C4739,Baux!$A:$K,7,FALSE))</f>
        <v/>
      </c>
      <c r="J4739" s="13" t="str">
        <f>IF($C4739="","",$H4739+$I4739)</f>
        <v/>
      </c>
      <c r="K4739" s="13" t="str">
        <f>IF($C4739="","",SUMIFS(Banque_Transactions!$E:$E,Banque_Transactions!$G:$G,$C4739&amp;"-"&amp;$B4739))</f>
        <v/>
      </c>
      <c r="L4739" s="13" t="str">
        <f>IF($C4739="","",$J4739-$K4739)</f>
        <v/>
      </c>
      <c r="M4739" t="str">
        <f>IF($C4739="","",IF($L4739&lt;=0,"Payé",IF($K4739=0,"Impayé","Partiel")))</f>
        <v/>
      </c>
    </row>
    <row r="4740" spans="1:13" ht="15">
      <c r="A4740" s="17"/>
      <c r="B4740" t="str">
        <f>IF($A4740="","",YEAR($A4740)*100+MONTH($A4740))</f>
        <v/>
      </c>
      <c r="D4740" t="str">
        <f>IF($C4740="","",VLOOKUP($C4740,Baux!$A:$K,2,FALSE))</f>
        <v/>
      </c>
      <c r="E4740" t="str">
        <f>IF($C4740="","",VLOOKUP(VLOOKUP($C4740,Baux!$A:$K,3,FALSE),Locataires!$A:$I,2,FALSE))</f>
        <v/>
      </c>
      <c r="F4740" t="str">
        <f>IF($C4740="","",VLOOKUP($C4740,Baux!$A:$K,8,FALSE))</f>
        <v/>
      </c>
      <c r="G4740" s="12" t="str">
        <f>IF(OR($A4740="",$F4740=""),"",DATE(YEAR($A4740),MONTH($A4740),$F4740))</f>
        <v/>
      </c>
      <c r="H4740" s="13" t="str">
        <f>IF($C4740="","",VLOOKUP($C4740,Baux!$A:$K,6,FALSE))</f>
        <v/>
      </c>
      <c r="I4740" s="13" t="str">
        <f>IF($C4740="","",VLOOKUP($C4740,Baux!$A:$K,7,FALSE))</f>
        <v/>
      </c>
      <c r="J4740" s="13" t="str">
        <f>IF($C4740="","",$H4740+$I4740)</f>
        <v/>
      </c>
      <c r="K4740" s="13" t="str">
        <f>IF($C4740="","",SUMIFS(Banque_Transactions!$E:$E,Banque_Transactions!$G:$G,$C4740&amp;"-"&amp;$B4740))</f>
        <v/>
      </c>
      <c r="L4740" s="13" t="str">
        <f>IF($C4740="","",$J4740-$K4740)</f>
        <v/>
      </c>
      <c r="M4740" t="str">
        <f>IF($C4740="","",IF($L4740&lt;=0,"Payé",IF($K4740=0,"Impayé","Partiel")))</f>
        <v/>
      </c>
    </row>
    <row r="4741" spans="1:13" ht="15">
      <c r="A4741" s="17"/>
      <c r="B4741" t="str">
        <f>IF($A4741="","",YEAR($A4741)*100+MONTH($A4741))</f>
        <v/>
      </c>
      <c r="D4741" t="str">
        <f>IF($C4741="","",VLOOKUP($C4741,Baux!$A:$K,2,FALSE))</f>
        <v/>
      </c>
      <c r="E4741" t="str">
        <f>IF($C4741="","",VLOOKUP(VLOOKUP($C4741,Baux!$A:$K,3,FALSE),Locataires!$A:$I,2,FALSE))</f>
        <v/>
      </c>
      <c r="F4741" t="str">
        <f>IF($C4741="","",VLOOKUP($C4741,Baux!$A:$K,8,FALSE))</f>
        <v/>
      </c>
      <c r="G4741" s="12" t="str">
        <f>IF(OR($A4741="",$F4741=""),"",DATE(YEAR($A4741),MONTH($A4741),$F4741))</f>
        <v/>
      </c>
      <c r="H4741" s="13" t="str">
        <f>IF($C4741="","",VLOOKUP($C4741,Baux!$A:$K,6,FALSE))</f>
        <v/>
      </c>
      <c r="I4741" s="13" t="str">
        <f>IF($C4741="","",VLOOKUP($C4741,Baux!$A:$K,7,FALSE))</f>
        <v/>
      </c>
      <c r="J4741" s="13" t="str">
        <f>IF($C4741="","",$H4741+$I4741)</f>
        <v/>
      </c>
      <c r="K4741" s="13" t="str">
        <f>IF($C4741="","",SUMIFS(Banque_Transactions!$E:$E,Banque_Transactions!$G:$G,$C4741&amp;"-"&amp;$B4741))</f>
        <v/>
      </c>
      <c r="L4741" s="13" t="str">
        <f>IF($C4741="","",$J4741-$K4741)</f>
        <v/>
      </c>
      <c r="M4741" t="str">
        <f>IF($C4741="","",IF($L4741&lt;=0,"Payé",IF($K4741=0,"Impayé","Partiel")))</f>
        <v/>
      </c>
    </row>
    <row r="4742" spans="1:13" ht="15">
      <c r="A4742" s="17"/>
      <c r="B4742" t="str">
        <f>IF($A4742="","",YEAR($A4742)*100+MONTH($A4742))</f>
        <v/>
      </c>
      <c r="D4742" t="str">
        <f>IF($C4742="","",VLOOKUP($C4742,Baux!$A:$K,2,FALSE))</f>
        <v/>
      </c>
      <c r="E4742" t="str">
        <f>IF($C4742="","",VLOOKUP(VLOOKUP($C4742,Baux!$A:$K,3,FALSE),Locataires!$A:$I,2,FALSE))</f>
        <v/>
      </c>
      <c r="F4742" t="str">
        <f>IF($C4742="","",VLOOKUP($C4742,Baux!$A:$K,8,FALSE))</f>
        <v/>
      </c>
      <c r="G4742" s="12" t="str">
        <f>IF(OR($A4742="",$F4742=""),"",DATE(YEAR($A4742),MONTH($A4742),$F4742))</f>
        <v/>
      </c>
      <c r="H4742" s="13" t="str">
        <f>IF($C4742="","",VLOOKUP($C4742,Baux!$A:$K,6,FALSE))</f>
        <v/>
      </c>
      <c r="I4742" s="13" t="str">
        <f>IF($C4742="","",VLOOKUP($C4742,Baux!$A:$K,7,FALSE))</f>
        <v/>
      </c>
      <c r="J4742" s="13" t="str">
        <f>IF($C4742="","",$H4742+$I4742)</f>
        <v/>
      </c>
      <c r="K4742" s="13" t="str">
        <f>IF($C4742="","",SUMIFS(Banque_Transactions!$E:$E,Banque_Transactions!$G:$G,$C4742&amp;"-"&amp;$B4742))</f>
        <v/>
      </c>
      <c r="L4742" s="13" t="str">
        <f>IF($C4742="","",$J4742-$K4742)</f>
        <v/>
      </c>
      <c r="M4742" t="str">
        <f>IF($C4742="","",IF($L4742&lt;=0,"Payé",IF($K4742=0,"Impayé","Partiel")))</f>
        <v/>
      </c>
    </row>
    <row r="4743" spans="1:13" ht="15">
      <c r="A4743" s="17"/>
      <c r="B4743" t="str">
        <f>IF($A4743="","",YEAR($A4743)*100+MONTH($A4743))</f>
        <v/>
      </c>
      <c r="D4743" t="str">
        <f>IF($C4743="","",VLOOKUP($C4743,Baux!$A:$K,2,FALSE))</f>
        <v/>
      </c>
      <c r="E4743" t="str">
        <f>IF($C4743="","",VLOOKUP(VLOOKUP($C4743,Baux!$A:$K,3,FALSE),Locataires!$A:$I,2,FALSE))</f>
        <v/>
      </c>
      <c r="F4743" t="str">
        <f>IF($C4743="","",VLOOKUP($C4743,Baux!$A:$K,8,FALSE))</f>
        <v/>
      </c>
      <c r="G4743" s="12" t="str">
        <f>IF(OR($A4743="",$F4743=""),"",DATE(YEAR($A4743),MONTH($A4743),$F4743))</f>
        <v/>
      </c>
      <c r="H4743" s="13" t="str">
        <f>IF($C4743="","",VLOOKUP($C4743,Baux!$A:$K,6,FALSE))</f>
        <v/>
      </c>
      <c r="I4743" s="13" t="str">
        <f>IF($C4743="","",VLOOKUP($C4743,Baux!$A:$K,7,FALSE))</f>
        <v/>
      </c>
      <c r="J4743" s="13" t="str">
        <f>IF($C4743="","",$H4743+$I4743)</f>
        <v/>
      </c>
      <c r="K4743" s="13" t="str">
        <f>IF($C4743="","",SUMIFS(Banque_Transactions!$E:$E,Banque_Transactions!$G:$G,$C4743&amp;"-"&amp;$B4743))</f>
        <v/>
      </c>
      <c r="L4743" s="13" t="str">
        <f>IF($C4743="","",$J4743-$K4743)</f>
        <v/>
      </c>
      <c r="M4743" t="str">
        <f>IF($C4743="","",IF($L4743&lt;=0,"Payé",IF($K4743=0,"Impayé","Partiel")))</f>
        <v/>
      </c>
    </row>
    <row r="4744" spans="1:13" ht="15">
      <c r="A4744" s="17"/>
      <c r="B4744" t="str">
        <f>IF($A4744="","",YEAR($A4744)*100+MONTH($A4744))</f>
        <v/>
      </c>
      <c r="D4744" t="str">
        <f>IF($C4744="","",VLOOKUP($C4744,Baux!$A:$K,2,FALSE))</f>
        <v/>
      </c>
      <c r="E4744" t="str">
        <f>IF($C4744="","",VLOOKUP(VLOOKUP($C4744,Baux!$A:$K,3,FALSE),Locataires!$A:$I,2,FALSE))</f>
        <v/>
      </c>
      <c r="F4744" t="str">
        <f>IF($C4744="","",VLOOKUP($C4744,Baux!$A:$K,8,FALSE))</f>
        <v/>
      </c>
      <c r="G4744" s="12" t="str">
        <f>IF(OR($A4744="",$F4744=""),"",DATE(YEAR($A4744),MONTH($A4744),$F4744))</f>
        <v/>
      </c>
      <c r="H4744" s="13" t="str">
        <f>IF($C4744="","",VLOOKUP($C4744,Baux!$A:$K,6,FALSE))</f>
        <v/>
      </c>
      <c r="I4744" s="13" t="str">
        <f>IF($C4744="","",VLOOKUP($C4744,Baux!$A:$K,7,FALSE))</f>
        <v/>
      </c>
      <c r="J4744" s="13" t="str">
        <f>IF($C4744="","",$H4744+$I4744)</f>
        <v/>
      </c>
      <c r="K4744" s="13" t="str">
        <f>IF($C4744="","",SUMIFS(Banque_Transactions!$E:$E,Banque_Transactions!$G:$G,$C4744&amp;"-"&amp;$B4744))</f>
        <v/>
      </c>
      <c r="L4744" s="13" t="str">
        <f>IF($C4744="","",$J4744-$K4744)</f>
        <v/>
      </c>
      <c r="M4744" t="str">
        <f>IF($C4744="","",IF($L4744&lt;=0,"Payé",IF($K4744=0,"Impayé","Partiel")))</f>
        <v/>
      </c>
    </row>
    <row r="4745" spans="1:13" ht="15">
      <c r="A4745" s="17"/>
      <c r="B4745" t="str">
        <f>IF($A4745="","",YEAR($A4745)*100+MONTH($A4745))</f>
        <v/>
      </c>
      <c r="D4745" t="str">
        <f>IF($C4745="","",VLOOKUP($C4745,Baux!$A:$K,2,FALSE))</f>
        <v/>
      </c>
      <c r="E4745" t="str">
        <f>IF($C4745="","",VLOOKUP(VLOOKUP($C4745,Baux!$A:$K,3,FALSE),Locataires!$A:$I,2,FALSE))</f>
        <v/>
      </c>
      <c r="F4745" t="str">
        <f>IF($C4745="","",VLOOKUP($C4745,Baux!$A:$K,8,FALSE))</f>
        <v/>
      </c>
      <c r="G4745" s="12" t="str">
        <f>IF(OR($A4745="",$F4745=""),"",DATE(YEAR($A4745),MONTH($A4745),$F4745))</f>
        <v/>
      </c>
      <c r="H4745" s="13" t="str">
        <f>IF($C4745="","",VLOOKUP($C4745,Baux!$A:$K,6,FALSE))</f>
        <v/>
      </c>
      <c r="I4745" s="13" t="str">
        <f>IF($C4745="","",VLOOKUP($C4745,Baux!$A:$K,7,FALSE))</f>
        <v/>
      </c>
      <c r="J4745" s="13" t="str">
        <f>IF($C4745="","",$H4745+$I4745)</f>
        <v/>
      </c>
      <c r="K4745" s="13" t="str">
        <f>IF($C4745="","",SUMIFS(Banque_Transactions!$E:$E,Banque_Transactions!$G:$G,$C4745&amp;"-"&amp;$B4745))</f>
        <v/>
      </c>
      <c r="L4745" s="13" t="str">
        <f>IF($C4745="","",$J4745-$K4745)</f>
        <v/>
      </c>
      <c r="M4745" t="str">
        <f>IF($C4745="","",IF($L4745&lt;=0,"Payé",IF($K4745=0,"Impayé","Partiel")))</f>
        <v/>
      </c>
    </row>
    <row r="4746" spans="1:13" ht="15">
      <c r="A4746" s="17"/>
      <c r="B4746" t="str">
        <f>IF($A4746="","",YEAR($A4746)*100+MONTH($A4746))</f>
        <v/>
      </c>
      <c r="D4746" t="str">
        <f>IF($C4746="","",VLOOKUP($C4746,Baux!$A:$K,2,FALSE))</f>
        <v/>
      </c>
      <c r="E4746" t="str">
        <f>IF($C4746="","",VLOOKUP(VLOOKUP($C4746,Baux!$A:$K,3,FALSE),Locataires!$A:$I,2,FALSE))</f>
        <v/>
      </c>
      <c r="F4746" t="str">
        <f>IF($C4746="","",VLOOKUP($C4746,Baux!$A:$K,8,FALSE))</f>
        <v/>
      </c>
      <c r="G4746" s="12" t="str">
        <f>IF(OR($A4746="",$F4746=""),"",DATE(YEAR($A4746),MONTH($A4746),$F4746))</f>
        <v/>
      </c>
      <c r="H4746" s="13" t="str">
        <f>IF($C4746="","",VLOOKUP($C4746,Baux!$A:$K,6,FALSE))</f>
        <v/>
      </c>
      <c r="I4746" s="13" t="str">
        <f>IF($C4746="","",VLOOKUP($C4746,Baux!$A:$K,7,FALSE))</f>
        <v/>
      </c>
      <c r="J4746" s="13" t="str">
        <f>IF($C4746="","",$H4746+$I4746)</f>
        <v/>
      </c>
      <c r="K4746" s="13" t="str">
        <f>IF($C4746="","",SUMIFS(Banque_Transactions!$E:$E,Banque_Transactions!$G:$G,$C4746&amp;"-"&amp;$B4746))</f>
        <v/>
      </c>
      <c r="L4746" s="13" t="str">
        <f>IF($C4746="","",$J4746-$K4746)</f>
        <v/>
      </c>
      <c r="M4746" t="str">
        <f>IF($C4746="","",IF($L4746&lt;=0,"Payé",IF($K4746=0,"Impayé","Partiel")))</f>
        <v/>
      </c>
    </row>
    <row r="4747" spans="1:13" ht="15">
      <c r="A4747" s="17"/>
      <c r="B4747" t="str">
        <f>IF($A4747="","",YEAR($A4747)*100+MONTH($A4747))</f>
        <v/>
      </c>
      <c r="D4747" t="str">
        <f>IF($C4747="","",VLOOKUP($C4747,Baux!$A:$K,2,FALSE))</f>
        <v/>
      </c>
      <c r="E4747" t="str">
        <f>IF($C4747="","",VLOOKUP(VLOOKUP($C4747,Baux!$A:$K,3,FALSE),Locataires!$A:$I,2,FALSE))</f>
        <v/>
      </c>
      <c r="F4747" t="str">
        <f>IF($C4747="","",VLOOKUP($C4747,Baux!$A:$K,8,FALSE))</f>
        <v/>
      </c>
      <c r="G4747" s="12" t="str">
        <f>IF(OR($A4747="",$F4747=""),"",DATE(YEAR($A4747),MONTH($A4747),$F4747))</f>
        <v/>
      </c>
      <c r="H4747" s="13" t="str">
        <f>IF($C4747="","",VLOOKUP($C4747,Baux!$A:$K,6,FALSE))</f>
        <v/>
      </c>
      <c r="I4747" s="13" t="str">
        <f>IF($C4747="","",VLOOKUP($C4747,Baux!$A:$K,7,FALSE))</f>
        <v/>
      </c>
      <c r="J4747" s="13" t="str">
        <f>IF($C4747="","",$H4747+$I4747)</f>
        <v/>
      </c>
      <c r="K4747" s="13" t="str">
        <f>IF($C4747="","",SUMIFS(Banque_Transactions!$E:$E,Banque_Transactions!$G:$G,$C4747&amp;"-"&amp;$B4747))</f>
        <v/>
      </c>
      <c r="L4747" s="13" t="str">
        <f>IF($C4747="","",$J4747-$K4747)</f>
        <v/>
      </c>
      <c r="M4747" t="str">
        <f>IF($C4747="","",IF($L4747&lt;=0,"Payé",IF($K4747=0,"Impayé","Partiel")))</f>
        <v/>
      </c>
    </row>
    <row r="4748" spans="1:13" ht="15">
      <c r="A4748" s="17"/>
      <c r="B4748" t="str">
        <f>IF($A4748="","",YEAR($A4748)*100+MONTH($A4748))</f>
        <v/>
      </c>
      <c r="D4748" t="str">
        <f>IF($C4748="","",VLOOKUP($C4748,Baux!$A:$K,2,FALSE))</f>
        <v/>
      </c>
      <c r="E4748" t="str">
        <f>IF($C4748="","",VLOOKUP(VLOOKUP($C4748,Baux!$A:$K,3,FALSE),Locataires!$A:$I,2,FALSE))</f>
        <v/>
      </c>
      <c r="F4748" t="str">
        <f>IF($C4748="","",VLOOKUP($C4748,Baux!$A:$K,8,FALSE))</f>
        <v/>
      </c>
      <c r="G4748" s="12" t="str">
        <f>IF(OR($A4748="",$F4748=""),"",DATE(YEAR($A4748),MONTH($A4748),$F4748))</f>
        <v/>
      </c>
      <c r="H4748" s="13" t="str">
        <f>IF($C4748="","",VLOOKUP($C4748,Baux!$A:$K,6,FALSE))</f>
        <v/>
      </c>
      <c r="I4748" s="13" t="str">
        <f>IF($C4748="","",VLOOKUP($C4748,Baux!$A:$K,7,FALSE))</f>
        <v/>
      </c>
      <c r="J4748" s="13" t="str">
        <f>IF($C4748="","",$H4748+$I4748)</f>
        <v/>
      </c>
      <c r="K4748" s="13" t="str">
        <f>IF($C4748="","",SUMIFS(Banque_Transactions!$E:$E,Banque_Transactions!$G:$G,$C4748&amp;"-"&amp;$B4748))</f>
        <v/>
      </c>
      <c r="L4748" s="13" t="str">
        <f>IF($C4748="","",$J4748-$K4748)</f>
        <v/>
      </c>
      <c r="M4748" t="str">
        <f>IF($C4748="","",IF($L4748&lt;=0,"Payé",IF($K4748=0,"Impayé","Partiel")))</f>
        <v/>
      </c>
    </row>
    <row r="4749" spans="1:13" ht="15">
      <c r="A4749" s="17"/>
      <c r="B4749" t="str">
        <f>IF($A4749="","",YEAR($A4749)*100+MONTH($A4749))</f>
        <v/>
      </c>
      <c r="D4749" t="str">
        <f>IF($C4749="","",VLOOKUP($C4749,Baux!$A:$K,2,FALSE))</f>
        <v/>
      </c>
      <c r="E4749" t="str">
        <f>IF($C4749="","",VLOOKUP(VLOOKUP($C4749,Baux!$A:$K,3,FALSE),Locataires!$A:$I,2,FALSE))</f>
        <v/>
      </c>
      <c r="F4749" t="str">
        <f>IF($C4749="","",VLOOKUP($C4749,Baux!$A:$K,8,FALSE))</f>
        <v/>
      </c>
      <c r="G4749" s="12" t="str">
        <f>IF(OR($A4749="",$F4749=""),"",DATE(YEAR($A4749),MONTH($A4749),$F4749))</f>
        <v/>
      </c>
      <c r="H4749" s="13" t="str">
        <f>IF($C4749="","",VLOOKUP($C4749,Baux!$A:$K,6,FALSE))</f>
        <v/>
      </c>
      <c r="I4749" s="13" t="str">
        <f>IF($C4749="","",VLOOKUP($C4749,Baux!$A:$K,7,FALSE))</f>
        <v/>
      </c>
      <c r="J4749" s="13" t="str">
        <f>IF($C4749="","",$H4749+$I4749)</f>
        <v/>
      </c>
      <c r="K4749" s="13" t="str">
        <f>IF($C4749="","",SUMIFS(Banque_Transactions!$E:$E,Banque_Transactions!$G:$G,$C4749&amp;"-"&amp;$B4749))</f>
        <v/>
      </c>
      <c r="L4749" s="13" t="str">
        <f>IF($C4749="","",$J4749-$K4749)</f>
        <v/>
      </c>
      <c r="M4749" t="str">
        <f>IF($C4749="","",IF($L4749&lt;=0,"Payé",IF($K4749=0,"Impayé","Partiel")))</f>
        <v/>
      </c>
    </row>
    <row r="4750" spans="1:13" ht="15">
      <c r="A4750" s="17"/>
      <c r="B4750" t="str">
        <f>IF($A4750="","",YEAR($A4750)*100+MONTH($A4750))</f>
        <v/>
      </c>
      <c r="D4750" t="str">
        <f>IF($C4750="","",VLOOKUP($C4750,Baux!$A:$K,2,FALSE))</f>
        <v/>
      </c>
      <c r="E4750" t="str">
        <f>IF($C4750="","",VLOOKUP(VLOOKUP($C4750,Baux!$A:$K,3,FALSE),Locataires!$A:$I,2,FALSE))</f>
        <v/>
      </c>
      <c r="F4750" t="str">
        <f>IF($C4750="","",VLOOKUP($C4750,Baux!$A:$K,8,FALSE))</f>
        <v/>
      </c>
      <c r="G4750" s="12" t="str">
        <f>IF(OR($A4750="",$F4750=""),"",DATE(YEAR($A4750),MONTH($A4750),$F4750))</f>
        <v/>
      </c>
      <c r="H4750" s="13" t="str">
        <f>IF($C4750="","",VLOOKUP($C4750,Baux!$A:$K,6,FALSE))</f>
        <v/>
      </c>
      <c r="I4750" s="13" t="str">
        <f>IF($C4750="","",VLOOKUP($C4750,Baux!$A:$K,7,FALSE))</f>
        <v/>
      </c>
      <c r="J4750" s="13" t="str">
        <f>IF($C4750="","",$H4750+$I4750)</f>
        <v/>
      </c>
      <c r="K4750" s="13" t="str">
        <f>IF($C4750="","",SUMIFS(Banque_Transactions!$E:$E,Banque_Transactions!$G:$G,$C4750&amp;"-"&amp;$B4750))</f>
        <v/>
      </c>
      <c r="L4750" s="13" t="str">
        <f>IF($C4750="","",$J4750-$K4750)</f>
        <v/>
      </c>
      <c r="M4750" t="str">
        <f>IF($C4750="","",IF($L4750&lt;=0,"Payé",IF($K4750=0,"Impayé","Partiel")))</f>
        <v/>
      </c>
    </row>
    <row r="4751" spans="1:13" ht="15">
      <c r="A4751" s="17"/>
      <c r="B4751" t="str">
        <f>IF($A4751="","",YEAR($A4751)*100+MONTH($A4751))</f>
        <v/>
      </c>
      <c r="D4751" t="str">
        <f>IF($C4751="","",VLOOKUP($C4751,Baux!$A:$K,2,FALSE))</f>
        <v/>
      </c>
      <c r="E4751" t="str">
        <f>IF($C4751="","",VLOOKUP(VLOOKUP($C4751,Baux!$A:$K,3,FALSE),Locataires!$A:$I,2,FALSE))</f>
        <v/>
      </c>
      <c r="F4751" t="str">
        <f>IF($C4751="","",VLOOKUP($C4751,Baux!$A:$K,8,FALSE))</f>
        <v/>
      </c>
      <c r="G4751" s="12" t="str">
        <f>IF(OR($A4751="",$F4751=""),"",DATE(YEAR($A4751),MONTH($A4751),$F4751))</f>
        <v/>
      </c>
      <c r="H4751" s="13" t="str">
        <f>IF($C4751="","",VLOOKUP($C4751,Baux!$A:$K,6,FALSE))</f>
        <v/>
      </c>
      <c r="I4751" s="13" t="str">
        <f>IF($C4751="","",VLOOKUP($C4751,Baux!$A:$K,7,FALSE))</f>
        <v/>
      </c>
      <c r="J4751" s="13" t="str">
        <f>IF($C4751="","",$H4751+$I4751)</f>
        <v/>
      </c>
      <c r="K4751" s="13" t="str">
        <f>IF($C4751="","",SUMIFS(Banque_Transactions!$E:$E,Banque_Transactions!$G:$G,$C4751&amp;"-"&amp;$B4751))</f>
        <v/>
      </c>
      <c r="L4751" s="13" t="str">
        <f>IF($C4751="","",$J4751-$K4751)</f>
        <v/>
      </c>
      <c r="M4751" t="str">
        <f>IF($C4751="","",IF($L4751&lt;=0,"Payé",IF($K4751=0,"Impayé","Partiel")))</f>
        <v/>
      </c>
    </row>
    <row r="4752" spans="1:13" ht="15">
      <c r="A4752" s="17"/>
      <c r="B4752" t="str">
        <f>IF($A4752="","",YEAR($A4752)*100+MONTH($A4752))</f>
        <v/>
      </c>
      <c r="D4752" t="str">
        <f>IF($C4752="","",VLOOKUP($C4752,Baux!$A:$K,2,FALSE))</f>
        <v/>
      </c>
      <c r="E4752" t="str">
        <f>IF($C4752="","",VLOOKUP(VLOOKUP($C4752,Baux!$A:$K,3,FALSE),Locataires!$A:$I,2,FALSE))</f>
        <v/>
      </c>
      <c r="F4752" t="str">
        <f>IF($C4752="","",VLOOKUP($C4752,Baux!$A:$K,8,FALSE))</f>
        <v/>
      </c>
      <c r="G4752" s="12" t="str">
        <f>IF(OR($A4752="",$F4752=""),"",DATE(YEAR($A4752),MONTH($A4752),$F4752))</f>
        <v/>
      </c>
      <c r="H4752" s="13" t="str">
        <f>IF($C4752="","",VLOOKUP($C4752,Baux!$A:$K,6,FALSE))</f>
        <v/>
      </c>
      <c r="I4752" s="13" t="str">
        <f>IF($C4752="","",VLOOKUP($C4752,Baux!$A:$K,7,FALSE))</f>
        <v/>
      </c>
      <c r="J4752" s="13" t="str">
        <f>IF($C4752="","",$H4752+$I4752)</f>
        <v/>
      </c>
      <c r="K4752" s="13" t="str">
        <f>IF($C4752="","",SUMIFS(Banque_Transactions!$E:$E,Banque_Transactions!$G:$G,$C4752&amp;"-"&amp;$B4752))</f>
        <v/>
      </c>
      <c r="L4752" s="13" t="str">
        <f>IF($C4752="","",$J4752-$K4752)</f>
        <v/>
      </c>
      <c r="M4752" t="str">
        <f>IF($C4752="","",IF($L4752&lt;=0,"Payé",IF($K4752=0,"Impayé","Partiel")))</f>
        <v/>
      </c>
    </row>
    <row r="4753" spans="1:13" ht="15">
      <c r="A4753" s="17"/>
      <c r="B4753" t="str">
        <f>IF($A4753="","",YEAR($A4753)*100+MONTH($A4753))</f>
        <v/>
      </c>
      <c r="D4753" t="str">
        <f>IF($C4753="","",VLOOKUP($C4753,Baux!$A:$K,2,FALSE))</f>
        <v/>
      </c>
      <c r="E4753" t="str">
        <f>IF($C4753="","",VLOOKUP(VLOOKUP($C4753,Baux!$A:$K,3,FALSE),Locataires!$A:$I,2,FALSE))</f>
        <v/>
      </c>
      <c r="F4753" t="str">
        <f>IF($C4753="","",VLOOKUP($C4753,Baux!$A:$K,8,FALSE))</f>
        <v/>
      </c>
      <c r="G4753" s="12" t="str">
        <f>IF(OR($A4753="",$F4753=""),"",DATE(YEAR($A4753),MONTH($A4753),$F4753))</f>
        <v/>
      </c>
      <c r="H4753" s="13" t="str">
        <f>IF($C4753="","",VLOOKUP($C4753,Baux!$A:$K,6,FALSE))</f>
        <v/>
      </c>
      <c r="I4753" s="13" t="str">
        <f>IF($C4753="","",VLOOKUP($C4753,Baux!$A:$K,7,FALSE))</f>
        <v/>
      </c>
      <c r="J4753" s="13" t="str">
        <f>IF($C4753="","",$H4753+$I4753)</f>
        <v/>
      </c>
      <c r="K4753" s="13" t="str">
        <f>IF($C4753="","",SUMIFS(Banque_Transactions!$E:$E,Banque_Transactions!$G:$G,$C4753&amp;"-"&amp;$B4753))</f>
        <v/>
      </c>
      <c r="L4753" s="13" t="str">
        <f>IF($C4753="","",$J4753-$K4753)</f>
        <v/>
      </c>
      <c r="M4753" t="str">
        <f>IF($C4753="","",IF($L4753&lt;=0,"Payé",IF($K4753=0,"Impayé","Partiel")))</f>
        <v/>
      </c>
    </row>
    <row r="4754" spans="1:13" ht="15">
      <c r="A4754" s="17"/>
      <c r="B4754" t="str">
        <f>IF($A4754="","",YEAR($A4754)*100+MONTH($A4754))</f>
        <v/>
      </c>
      <c r="D4754" t="str">
        <f>IF($C4754="","",VLOOKUP($C4754,Baux!$A:$K,2,FALSE))</f>
        <v/>
      </c>
      <c r="E4754" t="str">
        <f>IF($C4754="","",VLOOKUP(VLOOKUP($C4754,Baux!$A:$K,3,FALSE),Locataires!$A:$I,2,FALSE))</f>
        <v/>
      </c>
      <c r="F4754" t="str">
        <f>IF($C4754="","",VLOOKUP($C4754,Baux!$A:$K,8,FALSE))</f>
        <v/>
      </c>
      <c r="G4754" s="12" t="str">
        <f>IF(OR($A4754="",$F4754=""),"",DATE(YEAR($A4754),MONTH($A4754),$F4754))</f>
        <v/>
      </c>
      <c r="H4754" s="13" t="str">
        <f>IF($C4754="","",VLOOKUP($C4754,Baux!$A:$K,6,FALSE))</f>
        <v/>
      </c>
      <c r="I4754" s="13" t="str">
        <f>IF($C4754="","",VLOOKUP($C4754,Baux!$A:$K,7,FALSE))</f>
        <v/>
      </c>
      <c r="J4754" s="13" t="str">
        <f>IF($C4754="","",$H4754+$I4754)</f>
        <v/>
      </c>
      <c r="K4754" s="13" t="str">
        <f>IF($C4754="","",SUMIFS(Banque_Transactions!$E:$E,Banque_Transactions!$G:$G,$C4754&amp;"-"&amp;$B4754))</f>
        <v/>
      </c>
      <c r="L4754" s="13" t="str">
        <f>IF($C4754="","",$J4754-$K4754)</f>
        <v/>
      </c>
      <c r="M4754" t="str">
        <f>IF($C4754="","",IF($L4754&lt;=0,"Payé",IF($K4754=0,"Impayé","Partiel")))</f>
        <v/>
      </c>
    </row>
    <row r="4755" spans="1:13" ht="15">
      <c r="A4755" s="17"/>
      <c r="B4755" t="str">
        <f>IF($A4755="","",YEAR($A4755)*100+MONTH($A4755))</f>
        <v/>
      </c>
      <c r="D4755" t="str">
        <f>IF($C4755="","",VLOOKUP($C4755,Baux!$A:$K,2,FALSE))</f>
        <v/>
      </c>
      <c r="E4755" t="str">
        <f>IF($C4755="","",VLOOKUP(VLOOKUP($C4755,Baux!$A:$K,3,FALSE),Locataires!$A:$I,2,FALSE))</f>
        <v/>
      </c>
      <c r="F4755" t="str">
        <f>IF($C4755="","",VLOOKUP($C4755,Baux!$A:$K,8,FALSE))</f>
        <v/>
      </c>
      <c r="G4755" s="12" t="str">
        <f>IF(OR($A4755="",$F4755=""),"",DATE(YEAR($A4755),MONTH($A4755),$F4755))</f>
        <v/>
      </c>
      <c r="H4755" s="13" t="str">
        <f>IF($C4755="","",VLOOKUP($C4755,Baux!$A:$K,6,FALSE))</f>
        <v/>
      </c>
      <c r="I4755" s="13" t="str">
        <f>IF($C4755="","",VLOOKUP($C4755,Baux!$A:$K,7,FALSE))</f>
        <v/>
      </c>
      <c r="J4755" s="13" t="str">
        <f>IF($C4755="","",$H4755+$I4755)</f>
        <v/>
      </c>
      <c r="K4755" s="13" t="str">
        <f>IF($C4755="","",SUMIFS(Banque_Transactions!$E:$E,Banque_Transactions!$G:$G,$C4755&amp;"-"&amp;$B4755))</f>
        <v/>
      </c>
      <c r="L4755" s="13" t="str">
        <f>IF($C4755="","",$J4755-$K4755)</f>
        <v/>
      </c>
      <c r="M4755" t="str">
        <f>IF($C4755="","",IF($L4755&lt;=0,"Payé",IF($K4755=0,"Impayé","Partiel")))</f>
        <v/>
      </c>
    </row>
    <row r="4756" spans="1:13" ht="15">
      <c r="A4756" s="17"/>
      <c r="B4756" t="str">
        <f>IF($A4756="","",YEAR($A4756)*100+MONTH($A4756))</f>
        <v/>
      </c>
      <c r="D4756" t="str">
        <f>IF($C4756="","",VLOOKUP($C4756,Baux!$A:$K,2,FALSE))</f>
        <v/>
      </c>
      <c r="E4756" t="str">
        <f>IF($C4756="","",VLOOKUP(VLOOKUP($C4756,Baux!$A:$K,3,FALSE),Locataires!$A:$I,2,FALSE))</f>
        <v/>
      </c>
      <c r="F4756" t="str">
        <f>IF($C4756="","",VLOOKUP($C4756,Baux!$A:$K,8,FALSE))</f>
        <v/>
      </c>
      <c r="G4756" s="12" t="str">
        <f>IF(OR($A4756="",$F4756=""),"",DATE(YEAR($A4756),MONTH($A4756),$F4756))</f>
        <v/>
      </c>
      <c r="H4756" s="13" t="str">
        <f>IF($C4756="","",VLOOKUP($C4756,Baux!$A:$K,6,FALSE))</f>
        <v/>
      </c>
      <c r="I4756" s="13" t="str">
        <f>IF($C4756="","",VLOOKUP($C4756,Baux!$A:$K,7,FALSE))</f>
        <v/>
      </c>
      <c r="J4756" s="13" t="str">
        <f>IF($C4756="","",$H4756+$I4756)</f>
        <v/>
      </c>
      <c r="K4756" s="13" t="str">
        <f>IF($C4756="","",SUMIFS(Banque_Transactions!$E:$E,Banque_Transactions!$G:$G,$C4756&amp;"-"&amp;$B4756))</f>
        <v/>
      </c>
      <c r="L4756" s="13" t="str">
        <f>IF($C4756="","",$J4756-$K4756)</f>
        <v/>
      </c>
      <c r="M4756" t="str">
        <f>IF($C4756="","",IF($L4756&lt;=0,"Payé",IF($K4756=0,"Impayé","Partiel")))</f>
        <v/>
      </c>
    </row>
    <row r="4757" spans="1:13" ht="15">
      <c r="A4757" s="17"/>
      <c r="B4757" t="str">
        <f>IF($A4757="","",YEAR($A4757)*100+MONTH($A4757))</f>
        <v/>
      </c>
      <c r="D4757" t="str">
        <f>IF($C4757="","",VLOOKUP($C4757,Baux!$A:$K,2,FALSE))</f>
        <v/>
      </c>
      <c r="E4757" t="str">
        <f>IF($C4757="","",VLOOKUP(VLOOKUP($C4757,Baux!$A:$K,3,FALSE),Locataires!$A:$I,2,FALSE))</f>
        <v/>
      </c>
      <c r="F4757" t="str">
        <f>IF($C4757="","",VLOOKUP($C4757,Baux!$A:$K,8,FALSE))</f>
        <v/>
      </c>
      <c r="G4757" s="12" t="str">
        <f>IF(OR($A4757="",$F4757=""),"",DATE(YEAR($A4757),MONTH($A4757),$F4757))</f>
        <v/>
      </c>
      <c r="H4757" s="13" t="str">
        <f>IF($C4757="","",VLOOKUP($C4757,Baux!$A:$K,6,FALSE))</f>
        <v/>
      </c>
      <c r="I4757" s="13" t="str">
        <f>IF($C4757="","",VLOOKUP($C4757,Baux!$A:$K,7,FALSE))</f>
        <v/>
      </c>
      <c r="J4757" s="13" t="str">
        <f>IF($C4757="","",$H4757+$I4757)</f>
        <v/>
      </c>
      <c r="K4757" s="13" t="str">
        <f>IF($C4757="","",SUMIFS(Banque_Transactions!$E:$E,Banque_Transactions!$G:$G,$C4757&amp;"-"&amp;$B4757))</f>
        <v/>
      </c>
      <c r="L4757" s="13" t="str">
        <f>IF($C4757="","",$J4757-$K4757)</f>
        <v/>
      </c>
      <c r="M4757" t="str">
        <f>IF($C4757="","",IF($L4757&lt;=0,"Payé",IF($K4757=0,"Impayé","Partiel")))</f>
        <v/>
      </c>
    </row>
    <row r="4758" spans="1:13" ht="15">
      <c r="A4758" s="17"/>
      <c r="B4758" t="str">
        <f>IF($A4758="","",YEAR($A4758)*100+MONTH($A4758))</f>
        <v/>
      </c>
      <c r="D4758" t="str">
        <f>IF($C4758="","",VLOOKUP($C4758,Baux!$A:$K,2,FALSE))</f>
        <v/>
      </c>
      <c r="E4758" t="str">
        <f>IF($C4758="","",VLOOKUP(VLOOKUP($C4758,Baux!$A:$K,3,FALSE),Locataires!$A:$I,2,FALSE))</f>
        <v/>
      </c>
      <c r="F4758" t="str">
        <f>IF($C4758="","",VLOOKUP($C4758,Baux!$A:$K,8,FALSE))</f>
        <v/>
      </c>
      <c r="G4758" s="12" t="str">
        <f>IF(OR($A4758="",$F4758=""),"",DATE(YEAR($A4758),MONTH($A4758),$F4758))</f>
        <v/>
      </c>
      <c r="H4758" s="13" t="str">
        <f>IF($C4758="","",VLOOKUP($C4758,Baux!$A:$K,6,FALSE))</f>
        <v/>
      </c>
      <c r="I4758" s="13" t="str">
        <f>IF($C4758="","",VLOOKUP($C4758,Baux!$A:$K,7,FALSE))</f>
        <v/>
      </c>
      <c r="J4758" s="13" t="str">
        <f>IF($C4758="","",$H4758+$I4758)</f>
        <v/>
      </c>
      <c r="K4758" s="13" t="str">
        <f>IF($C4758="","",SUMIFS(Banque_Transactions!$E:$E,Banque_Transactions!$G:$G,$C4758&amp;"-"&amp;$B4758))</f>
        <v/>
      </c>
      <c r="L4758" s="13" t="str">
        <f>IF($C4758="","",$J4758-$K4758)</f>
        <v/>
      </c>
      <c r="M4758" t="str">
        <f>IF($C4758="","",IF($L4758&lt;=0,"Payé",IF($K4758=0,"Impayé","Partiel")))</f>
        <v/>
      </c>
    </row>
    <row r="4759" spans="1:13" ht="15">
      <c r="A4759" s="17"/>
      <c r="B4759" t="str">
        <f>IF($A4759="","",YEAR($A4759)*100+MONTH($A4759))</f>
        <v/>
      </c>
      <c r="D4759" t="str">
        <f>IF($C4759="","",VLOOKUP($C4759,Baux!$A:$K,2,FALSE))</f>
        <v/>
      </c>
      <c r="E4759" t="str">
        <f>IF($C4759="","",VLOOKUP(VLOOKUP($C4759,Baux!$A:$K,3,FALSE),Locataires!$A:$I,2,FALSE))</f>
        <v/>
      </c>
      <c r="F4759" t="str">
        <f>IF($C4759="","",VLOOKUP($C4759,Baux!$A:$K,8,FALSE))</f>
        <v/>
      </c>
      <c r="G4759" s="12" t="str">
        <f>IF(OR($A4759="",$F4759=""),"",DATE(YEAR($A4759),MONTH($A4759),$F4759))</f>
        <v/>
      </c>
      <c r="H4759" s="13" t="str">
        <f>IF($C4759="","",VLOOKUP($C4759,Baux!$A:$K,6,FALSE))</f>
        <v/>
      </c>
      <c r="I4759" s="13" t="str">
        <f>IF($C4759="","",VLOOKUP($C4759,Baux!$A:$K,7,FALSE))</f>
        <v/>
      </c>
      <c r="J4759" s="13" t="str">
        <f>IF($C4759="","",$H4759+$I4759)</f>
        <v/>
      </c>
      <c r="K4759" s="13" t="str">
        <f>IF($C4759="","",SUMIFS(Banque_Transactions!$E:$E,Banque_Transactions!$G:$G,$C4759&amp;"-"&amp;$B4759))</f>
        <v/>
      </c>
      <c r="L4759" s="13" t="str">
        <f>IF($C4759="","",$J4759-$K4759)</f>
        <v/>
      </c>
      <c r="M4759" t="str">
        <f>IF($C4759="","",IF($L4759&lt;=0,"Payé",IF($K4759=0,"Impayé","Partiel")))</f>
        <v/>
      </c>
    </row>
    <row r="4760" spans="1:13" ht="15">
      <c r="A4760" s="17"/>
      <c r="B4760" t="str">
        <f>IF($A4760="","",YEAR($A4760)*100+MONTH($A4760))</f>
        <v/>
      </c>
      <c r="D4760" t="str">
        <f>IF($C4760="","",VLOOKUP($C4760,Baux!$A:$K,2,FALSE))</f>
        <v/>
      </c>
      <c r="E4760" t="str">
        <f>IF($C4760="","",VLOOKUP(VLOOKUP($C4760,Baux!$A:$K,3,FALSE),Locataires!$A:$I,2,FALSE))</f>
        <v/>
      </c>
      <c r="F4760" t="str">
        <f>IF($C4760="","",VLOOKUP($C4760,Baux!$A:$K,8,FALSE))</f>
        <v/>
      </c>
      <c r="G4760" s="12" t="str">
        <f>IF(OR($A4760="",$F4760=""),"",DATE(YEAR($A4760),MONTH($A4760),$F4760))</f>
        <v/>
      </c>
      <c r="H4760" s="13" t="str">
        <f>IF($C4760="","",VLOOKUP($C4760,Baux!$A:$K,6,FALSE))</f>
        <v/>
      </c>
      <c r="I4760" s="13" t="str">
        <f>IF($C4760="","",VLOOKUP($C4760,Baux!$A:$K,7,FALSE))</f>
        <v/>
      </c>
      <c r="J4760" s="13" t="str">
        <f>IF($C4760="","",$H4760+$I4760)</f>
        <v/>
      </c>
      <c r="K4760" s="13" t="str">
        <f>IF($C4760="","",SUMIFS(Banque_Transactions!$E:$E,Banque_Transactions!$G:$G,$C4760&amp;"-"&amp;$B4760))</f>
        <v/>
      </c>
      <c r="L4760" s="13" t="str">
        <f>IF($C4760="","",$J4760-$K4760)</f>
        <v/>
      </c>
      <c r="M4760" t="str">
        <f>IF($C4760="","",IF($L4760&lt;=0,"Payé",IF($K4760=0,"Impayé","Partiel")))</f>
        <v/>
      </c>
    </row>
    <row r="4761" spans="1:13" ht="15">
      <c r="A4761" s="17"/>
      <c r="B4761" t="str">
        <f>IF($A4761="","",YEAR($A4761)*100+MONTH($A4761))</f>
        <v/>
      </c>
      <c r="D4761" t="str">
        <f>IF($C4761="","",VLOOKUP($C4761,Baux!$A:$K,2,FALSE))</f>
        <v/>
      </c>
      <c r="E4761" t="str">
        <f>IF($C4761="","",VLOOKUP(VLOOKUP($C4761,Baux!$A:$K,3,FALSE),Locataires!$A:$I,2,FALSE))</f>
        <v/>
      </c>
      <c r="F4761" t="str">
        <f>IF($C4761="","",VLOOKUP($C4761,Baux!$A:$K,8,FALSE))</f>
        <v/>
      </c>
      <c r="G4761" s="12" t="str">
        <f>IF(OR($A4761="",$F4761=""),"",DATE(YEAR($A4761),MONTH($A4761),$F4761))</f>
        <v/>
      </c>
      <c r="H4761" s="13" t="str">
        <f>IF($C4761="","",VLOOKUP($C4761,Baux!$A:$K,6,FALSE))</f>
        <v/>
      </c>
      <c r="I4761" s="13" t="str">
        <f>IF($C4761="","",VLOOKUP($C4761,Baux!$A:$K,7,FALSE))</f>
        <v/>
      </c>
      <c r="J4761" s="13" t="str">
        <f>IF($C4761="","",$H4761+$I4761)</f>
        <v/>
      </c>
      <c r="K4761" s="13" t="str">
        <f>IF($C4761="","",SUMIFS(Banque_Transactions!$E:$E,Banque_Transactions!$G:$G,$C4761&amp;"-"&amp;$B4761))</f>
        <v/>
      </c>
      <c r="L4761" s="13" t="str">
        <f>IF($C4761="","",$J4761-$K4761)</f>
        <v/>
      </c>
      <c r="M4761" t="str">
        <f>IF($C4761="","",IF($L4761&lt;=0,"Payé",IF($K4761=0,"Impayé","Partiel")))</f>
        <v/>
      </c>
    </row>
    <row r="4762" spans="1:13" ht="15">
      <c r="A4762" s="17"/>
      <c r="B4762" t="str">
        <f>IF($A4762="","",YEAR($A4762)*100+MONTH($A4762))</f>
        <v/>
      </c>
      <c r="D4762" t="str">
        <f>IF($C4762="","",VLOOKUP($C4762,Baux!$A:$K,2,FALSE))</f>
        <v/>
      </c>
      <c r="E4762" t="str">
        <f>IF($C4762="","",VLOOKUP(VLOOKUP($C4762,Baux!$A:$K,3,FALSE),Locataires!$A:$I,2,FALSE))</f>
        <v/>
      </c>
      <c r="F4762" t="str">
        <f>IF($C4762="","",VLOOKUP($C4762,Baux!$A:$K,8,FALSE))</f>
        <v/>
      </c>
      <c r="G4762" s="12" t="str">
        <f>IF(OR($A4762="",$F4762=""),"",DATE(YEAR($A4762),MONTH($A4762),$F4762))</f>
        <v/>
      </c>
      <c r="H4762" s="13" t="str">
        <f>IF($C4762="","",VLOOKUP($C4762,Baux!$A:$K,6,FALSE))</f>
        <v/>
      </c>
      <c r="I4762" s="13" t="str">
        <f>IF($C4762="","",VLOOKUP($C4762,Baux!$A:$K,7,FALSE))</f>
        <v/>
      </c>
      <c r="J4762" s="13" t="str">
        <f>IF($C4762="","",$H4762+$I4762)</f>
        <v/>
      </c>
      <c r="K4762" s="13" t="str">
        <f>IF($C4762="","",SUMIFS(Banque_Transactions!$E:$E,Banque_Transactions!$G:$G,$C4762&amp;"-"&amp;$B4762))</f>
        <v/>
      </c>
      <c r="L4762" s="13" t="str">
        <f>IF($C4762="","",$J4762-$K4762)</f>
        <v/>
      </c>
      <c r="M4762" t="str">
        <f>IF($C4762="","",IF($L4762&lt;=0,"Payé",IF($K4762=0,"Impayé","Partiel")))</f>
        <v/>
      </c>
    </row>
    <row r="4763" spans="1:13" ht="15">
      <c r="A4763" s="17"/>
      <c r="B4763" t="str">
        <f>IF($A4763="","",YEAR($A4763)*100+MONTH($A4763))</f>
        <v/>
      </c>
      <c r="D4763" t="str">
        <f>IF($C4763="","",VLOOKUP($C4763,Baux!$A:$K,2,FALSE))</f>
        <v/>
      </c>
      <c r="E4763" t="str">
        <f>IF($C4763="","",VLOOKUP(VLOOKUP($C4763,Baux!$A:$K,3,FALSE),Locataires!$A:$I,2,FALSE))</f>
        <v/>
      </c>
      <c r="F4763" t="str">
        <f>IF($C4763="","",VLOOKUP($C4763,Baux!$A:$K,8,FALSE))</f>
        <v/>
      </c>
      <c r="G4763" s="12" t="str">
        <f>IF(OR($A4763="",$F4763=""),"",DATE(YEAR($A4763),MONTH($A4763),$F4763))</f>
        <v/>
      </c>
      <c r="H4763" s="13" t="str">
        <f>IF($C4763="","",VLOOKUP($C4763,Baux!$A:$K,6,FALSE))</f>
        <v/>
      </c>
      <c r="I4763" s="13" t="str">
        <f>IF($C4763="","",VLOOKUP($C4763,Baux!$A:$K,7,FALSE))</f>
        <v/>
      </c>
      <c r="J4763" s="13" t="str">
        <f>IF($C4763="","",$H4763+$I4763)</f>
        <v/>
      </c>
      <c r="K4763" s="13" t="str">
        <f>IF($C4763="","",SUMIFS(Banque_Transactions!$E:$E,Banque_Transactions!$G:$G,$C4763&amp;"-"&amp;$B4763))</f>
        <v/>
      </c>
      <c r="L4763" s="13" t="str">
        <f>IF($C4763="","",$J4763-$K4763)</f>
        <v/>
      </c>
      <c r="M4763" t="str">
        <f>IF($C4763="","",IF($L4763&lt;=0,"Payé",IF($K4763=0,"Impayé","Partiel")))</f>
        <v/>
      </c>
    </row>
    <row r="4764" spans="1:13" ht="15">
      <c r="A4764" s="17"/>
      <c r="B4764" t="str">
        <f>IF($A4764="","",YEAR($A4764)*100+MONTH($A4764))</f>
        <v/>
      </c>
      <c r="D4764" t="str">
        <f>IF($C4764="","",VLOOKUP($C4764,Baux!$A:$K,2,FALSE))</f>
        <v/>
      </c>
      <c r="E4764" t="str">
        <f>IF($C4764="","",VLOOKUP(VLOOKUP($C4764,Baux!$A:$K,3,FALSE),Locataires!$A:$I,2,FALSE))</f>
        <v/>
      </c>
      <c r="F4764" t="str">
        <f>IF($C4764="","",VLOOKUP($C4764,Baux!$A:$K,8,FALSE))</f>
        <v/>
      </c>
      <c r="G4764" s="12" t="str">
        <f>IF(OR($A4764="",$F4764=""),"",DATE(YEAR($A4764),MONTH($A4764),$F4764))</f>
        <v/>
      </c>
      <c r="H4764" s="13" t="str">
        <f>IF($C4764="","",VLOOKUP($C4764,Baux!$A:$K,6,FALSE))</f>
        <v/>
      </c>
      <c r="I4764" s="13" t="str">
        <f>IF($C4764="","",VLOOKUP($C4764,Baux!$A:$K,7,FALSE))</f>
        <v/>
      </c>
      <c r="J4764" s="13" t="str">
        <f>IF($C4764="","",$H4764+$I4764)</f>
        <v/>
      </c>
      <c r="K4764" s="13" t="str">
        <f>IF($C4764="","",SUMIFS(Banque_Transactions!$E:$E,Banque_Transactions!$G:$G,$C4764&amp;"-"&amp;$B4764))</f>
        <v/>
      </c>
      <c r="L4764" s="13" t="str">
        <f>IF($C4764="","",$J4764-$K4764)</f>
        <v/>
      </c>
      <c r="M4764" t="str">
        <f>IF($C4764="","",IF($L4764&lt;=0,"Payé",IF($K4764=0,"Impayé","Partiel")))</f>
        <v/>
      </c>
    </row>
    <row r="4765" spans="1:13" ht="15">
      <c r="A4765" s="17"/>
      <c r="B4765" t="str">
        <f>IF($A4765="","",YEAR($A4765)*100+MONTH($A4765))</f>
        <v/>
      </c>
      <c r="D4765" t="str">
        <f>IF($C4765="","",VLOOKUP($C4765,Baux!$A:$K,2,FALSE))</f>
        <v/>
      </c>
      <c r="E4765" t="str">
        <f>IF($C4765="","",VLOOKUP(VLOOKUP($C4765,Baux!$A:$K,3,FALSE),Locataires!$A:$I,2,FALSE))</f>
        <v/>
      </c>
      <c r="F4765" t="str">
        <f>IF($C4765="","",VLOOKUP($C4765,Baux!$A:$K,8,FALSE))</f>
        <v/>
      </c>
      <c r="G4765" s="12" t="str">
        <f>IF(OR($A4765="",$F4765=""),"",DATE(YEAR($A4765),MONTH($A4765),$F4765))</f>
        <v/>
      </c>
      <c r="H4765" s="13" t="str">
        <f>IF($C4765="","",VLOOKUP($C4765,Baux!$A:$K,6,FALSE))</f>
        <v/>
      </c>
      <c r="I4765" s="13" t="str">
        <f>IF($C4765="","",VLOOKUP($C4765,Baux!$A:$K,7,FALSE))</f>
        <v/>
      </c>
      <c r="J4765" s="13" t="str">
        <f>IF($C4765="","",$H4765+$I4765)</f>
        <v/>
      </c>
      <c r="K4765" s="13" t="str">
        <f>IF($C4765="","",SUMIFS(Banque_Transactions!$E:$E,Banque_Transactions!$G:$G,$C4765&amp;"-"&amp;$B4765))</f>
        <v/>
      </c>
      <c r="L4765" s="13" t="str">
        <f>IF($C4765="","",$J4765-$K4765)</f>
        <v/>
      </c>
      <c r="M4765" t="str">
        <f>IF($C4765="","",IF($L4765&lt;=0,"Payé",IF($K4765=0,"Impayé","Partiel")))</f>
        <v/>
      </c>
    </row>
    <row r="4766" spans="1:13" ht="15">
      <c r="A4766" s="17"/>
      <c r="B4766" t="str">
        <f>IF($A4766="","",YEAR($A4766)*100+MONTH($A4766))</f>
        <v/>
      </c>
      <c r="D4766" t="str">
        <f>IF($C4766="","",VLOOKUP($C4766,Baux!$A:$K,2,FALSE))</f>
        <v/>
      </c>
      <c r="E4766" t="str">
        <f>IF($C4766="","",VLOOKUP(VLOOKUP($C4766,Baux!$A:$K,3,FALSE),Locataires!$A:$I,2,FALSE))</f>
        <v/>
      </c>
      <c r="F4766" t="str">
        <f>IF($C4766="","",VLOOKUP($C4766,Baux!$A:$K,8,FALSE))</f>
        <v/>
      </c>
      <c r="G4766" s="12" t="str">
        <f>IF(OR($A4766="",$F4766=""),"",DATE(YEAR($A4766),MONTH($A4766),$F4766))</f>
        <v/>
      </c>
      <c r="H4766" s="13" t="str">
        <f>IF($C4766="","",VLOOKUP($C4766,Baux!$A:$K,6,FALSE))</f>
        <v/>
      </c>
      <c r="I4766" s="13" t="str">
        <f>IF($C4766="","",VLOOKUP($C4766,Baux!$A:$K,7,FALSE))</f>
        <v/>
      </c>
      <c r="J4766" s="13" t="str">
        <f>IF($C4766="","",$H4766+$I4766)</f>
        <v/>
      </c>
      <c r="K4766" s="13" t="str">
        <f>IF($C4766="","",SUMIFS(Banque_Transactions!$E:$E,Banque_Transactions!$G:$G,$C4766&amp;"-"&amp;$B4766))</f>
        <v/>
      </c>
      <c r="L4766" s="13" t="str">
        <f>IF($C4766="","",$J4766-$K4766)</f>
        <v/>
      </c>
      <c r="M4766" t="str">
        <f>IF($C4766="","",IF($L4766&lt;=0,"Payé",IF($K4766=0,"Impayé","Partiel")))</f>
        <v/>
      </c>
    </row>
    <row r="4767" spans="1:13" ht="15">
      <c r="A4767" s="17"/>
      <c r="B4767" t="str">
        <f>IF($A4767="","",YEAR($A4767)*100+MONTH($A4767))</f>
        <v/>
      </c>
      <c r="D4767" t="str">
        <f>IF($C4767="","",VLOOKUP($C4767,Baux!$A:$K,2,FALSE))</f>
        <v/>
      </c>
      <c r="E4767" t="str">
        <f>IF($C4767="","",VLOOKUP(VLOOKUP($C4767,Baux!$A:$K,3,FALSE),Locataires!$A:$I,2,FALSE))</f>
        <v/>
      </c>
      <c r="F4767" t="str">
        <f>IF($C4767="","",VLOOKUP($C4767,Baux!$A:$K,8,FALSE))</f>
        <v/>
      </c>
      <c r="G4767" s="12" t="str">
        <f>IF(OR($A4767="",$F4767=""),"",DATE(YEAR($A4767),MONTH($A4767),$F4767))</f>
        <v/>
      </c>
      <c r="H4767" s="13" t="str">
        <f>IF($C4767="","",VLOOKUP($C4767,Baux!$A:$K,6,FALSE))</f>
        <v/>
      </c>
      <c r="I4767" s="13" t="str">
        <f>IF($C4767="","",VLOOKUP($C4767,Baux!$A:$K,7,FALSE))</f>
        <v/>
      </c>
      <c r="J4767" s="13" t="str">
        <f>IF($C4767="","",$H4767+$I4767)</f>
        <v/>
      </c>
      <c r="K4767" s="13" t="str">
        <f>IF($C4767="","",SUMIFS(Banque_Transactions!$E:$E,Banque_Transactions!$G:$G,$C4767&amp;"-"&amp;$B4767))</f>
        <v/>
      </c>
      <c r="L4767" s="13" t="str">
        <f>IF($C4767="","",$J4767-$K4767)</f>
        <v/>
      </c>
      <c r="M4767" t="str">
        <f>IF($C4767="","",IF($L4767&lt;=0,"Payé",IF($K4767=0,"Impayé","Partiel")))</f>
        <v/>
      </c>
    </row>
    <row r="4768" spans="1:13" ht="15">
      <c r="A4768" s="17"/>
      <c r="B4768" t="str">
        <f>IF($A4768="","",YEAR($A4768)*100+MONTH($A4768))</f>
        <v/>
      </c>
      <c r="D4768" t="str">
        <f>IF($C4768="","",VLOOKUP($C4768,Baux!$A:$K,2,FALSE))</f>
        <v/>
      </c>
      <c r="E4768" t="str">
        <f>IF($C4768="","",VLOOKUP(VLOOKUP($C4768,Baux!$A:$K,3,FALSE),Locataires!$A:$I,2,FALSE))</f>
        <v/>
      </c>
      <c r="F4768" t="str">
        <f>IF($C4768="","",VLOOKUP($C4768,Baux!$A:$K,8,FALSE))</f>
        <v/>
      </c>
      <c r="G4768" s="12" t="str">
        <f>IF(OR($A4768="",$F4768=""),"",DATE(YEAR($A4768),MONTH($A4768),$F4768))</f>
        <v/>
      </c>
      <c r="H4768" s="13" t="str">
        <f>IF($C4768="","",VLOOKUP($C4768,Baux!$A:$K,6,FALSE))</f>
        <v/>
      </c>
      <c r="I4768" s="13" t="str">
        <f>IF($C4768="","",VLOOKUP($C4768,Baux!$A:$K,7,FALSE))</f>
        <v/>
      </c>
      <c r="J4768" s="13" t="str">
        <f>IF($C4768="","",$H4768+$I4768)</f>
        <v/>
      </c>
      <c r="K4768" s="13" t="str">
        <f>IF($C4768="","",SUMIFS(Banque_Transactions!$E:$E,Banque_Transactions!$G:$G,$C4768&amp;"-"&amp;$B4768))</f>
        <v/>
      </c>
      <c r="L4768" s="13" t="str">
        <f>IF($C4768="","",$J4768-$K4768)</f>
        <v/>
      </c>
      <c r="M4768" t="str">
        <f>IF($C4768="","",IF($L4768&lt;=0,"Payé",IF($K4768=0,"Impayé","Partiel")))</f>
        <v/>
      </c>
    </row>
    <row r="4769" spans="1:13" ht="15">
      <c r="A4769" s="17"/>
      <c r="B4769" t="str">
        <f>IF($A4769="","",YEAR($A4769)*100+MONTH($A4769))</f>
        <v/>
      </c>
      <c r="D4769" t="str">
        <f>IF($C4769="","",VLOOKUP($C4769,Baux!$A:$K,2,FALSE))</f>
        <v/>
      </c>
      <c r="E4769" t="str">
        <f>IF($C4769="","",VLOOKUP(VLOOKUP($C4769,Baux!$A:$K,3,FALSE),Locataires!$A:$I,2,FALSE))</f>
        <v/>
      </c>
      <c r="F4769" t="str">
        <f>IF($C4769="","",VLOOKUP($C4769,Baux!$A:$K,8,FALSE))</f>
        <v/>
      </c>
      <c r="G4769" s="12" t="str">
        <f>IF(OR($A4769="",$F4769=""),"",DATE(YEAR($A4769),MONTH($A4769),$F4769))</f>
        <v/>
      </c>
      <c r="H4769" s="13" t="str">
        <f>IF($C4769="","",VLOOKUP($C4769,Baux!$A:$K,6,FALSE))</f>
        <v/>
      </c>
      <c r="I4769" s="13" t="str">
        <f>IF($C4769="","",VLOOKUP($C4769,Baux!$A:$K,7,FALSE))</f>
        <v/>
      </c>
      <c r="J4769" s="13" t="str">
        <f>IF($C4769="","",$H4769+$I4769)</f>
        <v/>
      </c>
      <c r="K4769" s="13" t="str">
        <f>IF($C4769="","",SUMIFS(Banque_Transactions!$E:$E,Banque_Transactions!$G:$G,$C4769&amp;"-"&amp;$B4769))</f>
        <v/>
      </c>
      <c r="L4769" s="13" t="str">
        <f>IF($C4769="","",$J4769-$K4769)</f>
        <v/>
      </c>
      <c r="M4769" t="str">
        <f>IF($C4769="","",IF($L4769&lt;=0,"Payé",IF($K4769=0,"Impayé","Partiel")))</f>
        <v/>
      </c>
    </row>
    <row r="4770" spans="1:13" ht="15">
      <c r="A4770" s="17"/>
      <c r="B4770" t="str">
        <f>IF($A4770="","",YEAR($A4770)*100+MONTH($A4770))</f>
        <v/>
      </c>
      <c r="D4770" t="str">
        <f>IF($C4770="","",VLOOKUP($C4770,Baux!$A:$K,2,FALSE))</f>
        <v/>
      </c>
      <c r="E4770" t="str">
        <f>IF($C4770="","",VLOOKUP(VLOOKUP($C4770,Baux!$A:$K,3,FALSE),Locataires!$A:$I,2,FALSE))</f>
        <v/>
      </c>
      <c r="F4770" t="str">
        <f>IF($C4770="","",VLOOKUP($C4770,Baux!$A:$K,8,FALSE))</f>
        <v/>
      </c>
      <c r="G4770" s="12" t="str">
        <f>IF(OR($A4770="",$F4770=""),"",DATE(YEAR($A4770),MONTH($A4770),$F4770))</f>
        <v/>
      </c>
      <c r="H4770" s="13" t="str">
        <f>IF($C4770="","",VLOOKUP($C4770,Baux!$A:$K,6,FALSE))</f>
        <v/>
      </c>
      <c r="I4770" s="13" t="str">
        <f>IF($C4770="","",VLOOKUP($C4770,Baux!$A:$K,7,FALSE))</f>
        <v/>
      </c>
      <c r="J4770" s="13" t="str">
        <f>IF($C4770="","",$H4770+$I4770)</f>
        <v/>
      </c>
      <c r="K4770" s="13" t="str">
        <f>IF($C4770="","",SUMIFS(Banque_Transactions!$E:$E,Banque_Transactions!$G:$G,$C4770&amp;"-"&amp;$B4770))</f>
        <v/>
      </c>
      <c r="L4770" s="13" t="str">
        <f>IF($C4770="","",$J4770-$K4770)</f>
        <v/>
      </c>
      <c r="M4770" t="str">
        <f>IF($C4770="","",IF($L4770&lt;=0,"Payé",IF($K4770=0,"Impayé","Partiel")))</f>
        <v/>
      </c>
    </row>
    <row r="4771" spans="1:13" ht="15">
      <c r="A4771" s="17"/>
      <c r="B4771" t="str">
        <f>IF($A4771="","",YEAR($A4771)*100+MONTH($A4771))</f>
        <v/>
      </c>
      <c r="D4771" t="str">
        <f>IF($C4771="","",VLOOKUP($C4771,Baux!$A:$K,2,FALSE))</f>
        <v/>
      </c>
      <c r="E4771" t="str">
        <f>IF($C4771="","",VLOOKUP(VLOOKUP($C4771,Baux!$A:$K,3,FALSE),Locataires!$A:$I,2,FALSE))</f>
        <v/>
      </c>
      <c r="F4771" t="str">
        <f>IF($C4771="","",VLOOKUP($C4771,Baux!$A:$K,8,FALSE))</f>
        <v/>
      </c>
      <c r="G4771" s="12" t="str">
        <f>IF(OR($A4771="",$F4771=""),"",DATE(YEAR($A4771),MONTH($A4771),$F4771))</f>
        <v/>
      </c>
      <c r="H4771" s="13" t="str">
        <f>IF($C4771="","",VLOOKUP($C4771,Baux!$A:$K,6,FALSE))</f>
        <v/>
      </c>
      <c r="I4771" s="13" t="str">
        <f>IF($C4771="","",VLOOKUP($C4771,Baux!$A:$K,7,FALSE))</f>
        <v/>
      </c>
      <c r="J4771" s="13" t="str">
        <f>IF($C4771="","",$H4771+$I4771)</f>
        <v/>
      </c>
      <c r="K4771" s="13" t="str">
        <f>IF($C4771="","",SUMIFS(Banque_Transactions!$E:$E,Banque_Transactions!$G:$G,$C4771&amp;"-"&amp;$B4771))</f>
        <v/>
      </c>
      <c r="L4771" s="13" t="str">
        <f>IF($C4771="","",$J4771-$K4771)</f>
        <v/>
      </c>
      <c r="M4771" t="str">
        <f>IF($C4771="","",IF($L4771&lt;=0,"Payé",IF($K4771=0,"Impayé","Partiel")))</f>
        <v/>
      </c>
    </row>
    <row r="4772" spans="1:13" ht="15">
      <c r="A4772" s="17"/>
      <c r="B4772" t="str">
        <f>IF($A4772="","",YEAR($A4772)*100+MONTH($A4772))</f>
        <v/>
      </c>
      <c r="D4772" t="str">
        <f>IF($C4772="","",VLOOKUP($C4772,Baux!$A:$K,2,FALSE))</f>
        <v/>
      </c>
      <c r="E4772" t="str">
        <f>IF($C4772="","",VLOOKUP(VLOOKUP($C4772,Baux!$A:$K,3,FALSE),Locataires!$A:$I,2,FALSE))</f>
        <v/>
      </c>
      <c r="F4772" t="str">
        <f>IF($C4772="","",VLOOKUP($C4772,Baux!$A:$K,8,FALSE))</f>
        <v/>
      </c>
      <c r="G4772" s="12" t="str">
        <f>IF(OR($A4772="",$F4772=""),"",DATE(YEAR($A4772),MONTH($A4772),$F4772))</f>
        <v/>
      </c>
      <c r="H4772" s="13" t="str">
        <f>IF($C4772="","",VLOOKUP($C4772,Baux!$A:$K,6,FALSE))</f>
        <v/>
      </c>
      <c r="I4772" s="13" t="str">
        <f>IF($C4772="","",VLOOKUP($C4772,Baux!$A:$K,7,FALSE))</f>
        <v/>
      </c>
      <c r="J4772" s="13" t="str">
        <f>IF($C4772="","",$H4772+$I4772)</f>
        <v/>
      </c>
      <c r="K4772" s="13" t="str">
        <f>IF($C4772="","",SUMIFS(Banque_Transactions!$E:$E,Banque_Transactions!$G:$G,$C4772&amp;"-"&amp;$B4772))</f>
        <v/>
      </c>
      <c r="L4772" s="13" t="str">
        <f>IF($C4772="","",$J4772-$K4772)</f>
        <v/>
      </c>
      <c r="M4772" t="str">
        <f>IF($C4772="","",IF($L4772&lt;=0,"Payé",IF($K4772=0,"Impayé","Partiel")))</f>
        <v/>
      </c>
    </row>
    <row r="4773" spans="1:13" ht="15">
      <c r="A4773" s="17"/>
      <c r="B4773" t="str">
        <f>IF($A4773="","",YEAR($A4773)*100+MONTH($A4773))</f>
        <v/>
      </c>
      <c r="D4773" t="str">
        <f>IF($C4773="","",VLOOKUP($C4773,Baux!$A:$K,2,FALSE))</f>
        <v/>
      </c>
      <c r="E4773" t="str">
        <f>IF($C4773="","",VLOOKUP(VLOOKUP($C4773,Baux!$A:$K,3,FALSE),Locataires!$A:$I,2,FALSE))</f>
        <v/>
      </c>
      <c r="F4773" t="str">
        <f>IF($C4773="","",VLOOKUP($C4773,Baux!$A:$K,8,FALSE))</f>
        <v/>
      </c>
      <c r="G4773" s="12" t="str">
        <f>IF(OR($A4773="",$F4773=""),"",DATE(YEAR($A4773),MONTH($A4773),$F4773))</f>
        <v/>
      </c>
      <c r="H4773" s="13" t="str">
        <f>IF($C4773="","",VLOOKUP($C4773,Baux!$A:$K,6,FALSE))</f>
        <v/>
      </c>
      <c r="I4773" s="13" t="str">
        <f>IF($C4773="","",VLOOKUP($C4773,Baux!$A:$K,7,FALSE))</f>
        <v/>
      </c>
      <c r="J4773" s="13" t="str">
        <f>IF($C4773="","",$H4773+$I4773)</f>
        <v/>
      </c>
      <c r="K4773" s="13" t="str">
        <f>IF($C4773="","",SUMIFS(Banque_Transactions!$E:$E,Banque_Transactions!$G:$G,$C4773&amp;"-"&amp;$B4773))</f>
        <v/>
      </c>
      <c r="L4773" s="13" t="str">
        <f>IF($C4773="","",$J4773-$K4773)</f>
        <v/>
      </c>
      <c r="M4773" t="str">
        <f>IF($C4773="","",IF($L4773&lt;=0,"Payé",IF($K4773=0,"Impayé","Partiel")))</f>
        <v/>
      </c>
    </row>
    <row r="4774" spans="1:13" ht="15">
      <c r="A4774" s="17"/>
      <c r="B4774" t="str">
        <f>IF($A4774="","",YEAR($A4774)*100+MONTH($A4774))</f>
        <v/>
      </c>
      <c r="D4774" t="str">
        <f>IF($C4774="","",VLOOKUP($C4774,Baux!$A:$K,2,FALSE))</f>
        <v/>
      </c>
      <c r="E4774" t="str">
        <f>IF($C4774="","",VLOOKUP(VLOOKUP($C4774,Baux!$A:$K,3,FALSE),Locataires!$A:$I,2,FALSE))</f>
        <v/>
      </c>
      <c r="F4774" t="str">
        <f>IF($C4774="","",VLOOKUP($C4774,Baux!$A:$K,8,FALSE))</f>
        <v/>
      </c>
      <c r="G4774" s="12" t="str">
        <f>IF(OR($A4774="",$F4774=""),"",DATE(YEAR($A4774),MONTH($A4774),$F4774))</f>
        <v/>
      </c>
      <c r="H4774" s="13" t="str">
        <f>IF($C4774="","",VLOOKUP($C4774,Baux!$A:$K,6,FALSE))</f>
        <v/>
      </c>
      <c r="I4774" s="13" t="str">
        <f>IF($C4774="","",VLOOKUP($C4774,Baux!$A:$K,7,FALSE))</f>
        <v/>
      </c>
      <c r="J4774" s="13" t="str">
        <f>IF($C4774="","",$H4774+$I4774)</f>
        <v/>
      </c>
      <c r="K4774" s="13" t="str">
        <f>IF($C4774="","",SUMIFS(Banque_Transactions!$E:$E,Banque_Transactions!$G:$G,$C4774&amp;"-"&amp;$B4774))</f>
        <v/>
      </c>
      <c r="L4774" s="13" t="str">
        <f>IF($C4774="","",$J4774-$K4774)</f>
        <v/>
      </c>
      <c r="M4774" t="str">
        <f>IF($C4774="","",IF($L4774&lt;=0,"Payé",IF($K4774=0,"Impayé","Partiel")))</f>
        <v/>
      </c>
    </row>
    <row r="4775" spans="1:13" ht="15">
      <c r="A4775" s="17"/>
      <c r="B4775" t="str">
        <f>IF($A4775="","",YEAR($A4775)*100+MONTH($A4775))</f>
        <v/>
      </c>
      <c r="D4775" t="str">
        <f>IF($C4775="","",VLOOKUP($C4775,Baux!$A:$K,2,FALSE))</f>
        <v/>
      </c>
      <c r="E4775" t="str">
        <f>IF($C4775="","",VLOOKUP(VLOOKUP($C4775,Baux!$A:$K,3,FALSE),Locataires!$A:$I,2,FALSE))</f>
        <v/>
      </c>
      <c r="F4775" t="str">
        <f>IF($C4775="","",VLOOKUP($C4775,Baux!$A:$K,8,FALSE))</f>
        <v/>
      </c>
      <c r="G4775" s="12" t="str">
        <f>IF(OR($A4775="",$F4775=""),"",DATE(YEAR($A4775),MONTH($A4775),$F4775))</f>
        <v/>
      </c>
      <c r="H4775" s="13" t="str">
        <f>IF($C4775="","",VLOOKUP($C4775,Baux!$A:$K,6,FALSE))</f>
        <v/>
      </c>
      <c r="I4775" s="13" t="str">
        <f>IF($C4775="","",VLOOKUP($C4775,Baux!$A:$K,7,FALSE))</f>
        <v/>
      </c>
      <c r="J4775" s="13" t="str">
        <f>IF($C4775="","",$H4775+$I4775)</f>
        <v/>
      </c>
      <c r="K4775" s="13" t="str">
        <f>IF($C4775="","",SUMIFS(Banque_Transactions!$E:$E,Banque_Transactions!$G:$G,$C4775&amp;"-"&amp;$B4775))</f>
        <v/>
      </c>
      <c r="L4775" s="13" t="str">
        <f>IF($C4775="","",$J4775-$K4775)</f>
        <v/>
      </c>
      <c r="M4775" t="str">
        <f>IF($C4775="","",IF($L4775&lt;=0,"Payé",IF($K4775=0,"Impayé","Partiel")))</f>
        <v/>
      </c>
    </row>
    <row r="4776" spans="1:13" ht="15">
      <c r="A4776" s="17"/>
      <c r="B4776" t="str">
        <f>IF($A4776="","",YEAR($A4776)*100+MONTH($A4776))</f>
        <v/>
      </c>
      <c r="D4776" t="str">
        <f>IF($C4776="","",VLOOKUP($C4776,Baux!$A:$K,2,FALSE))</f>
        <v/>
      </c>
      <c r="E4776" t="str">
        <f>IF($C4776="","",VLOOKUP(VLOOKUP($C4776,Baux!$A:$K,3,FALSE),Locataires!$A:$I,2,FALSE))</f>
        <v/>
      </c>
      <c r="F4776" t="str">
        <f>IF($C4776="","",VLOOKUP($C4776,Baux!$A:$K,8,FALSE))</f>
        <v/>
      </c>
      <c r="G4776" s="12" t="str">
        <f>IF(OR($A4776="",$F4776=""),"",DATE(YEAR($A4776),MONTH($A4776),$F4776))</f>
        <v/>
      </c>
      <c r="H4776" s="13" t="str">
        <f>IF($C4776="","",VLOOKUP($C4776,Baux!$A:$K,6,FALSE))</f>
        <v/>
      </c>
      <c r="I4776" s="13" t="str">
        <f>IF($C4776="","",VLOOKUP($C4776,Baux!$A:$K,7,FALSE))</f>
        <v/>
      </c>
      <c r="J4776" s="13" t="str">
        <f>IF($C4776="","",$H4776+$I4776)</f>
        <v/>
      </c>
      <c r="K4776" s="13" t="str">
        <f>IF($C4776="","",SUMIFS(Banque_Transactions!$E:$E,Banque_Transactions!$G:$G,$C4776&amp;"-"&amp;$B4776))</f>
        <v/>
      </c>
      <c r="L4776" s="13" t="str">
        <f>IF($C4776="","",$J4776-$K4776)</f>
        <v/>
      </c>
      <c r="M4776" t="str">
        <f>IF($C4776="","",IF($L4776&lt;=0,"Payé",IF($K4776=0,"Impayé","Partiel")))</f>
        <v/>
      </c>
    </row>
    <row r="4777" spans="1:13" ht="15">
      <c r="A4777" s="17"/>
      <c r="B4777" t="str">
        <f>IF($A4777="","",YEAR($A4777)*100+MONTH($A4777))</f>
        <v/>
      </c>
      <c r="D4777" t="str">
        <f>IF($C4777="","",VLOOKUP($C4777,Baux!$A:$K,2,FALSE))</f>
        <v/>
      </c>
      <c r="E4777" t="str">
        <f>IF($C4777="","",VLOOKUP(VLOOKUP($C4777,Baux!$A:$K,3,FALSE),Locataires!$A:$I,2,FALSE))</f>
        <v/>
      </c>
      <c r="F4777" t="str">
        <f>IF($C4777="","",VLOOKUP($C4777,Baux!$A:$K,8,FALSE))</f>
        <v/>
      </c>
      <c r="G4777" s="12" t="str">
        <f>IF(OR($A4777="",$F4777=""),"",DATE(YEAR($A4777),MONTH($A4777),$F4777))</f>
        <v/>
      </c>
      <c r="H4777" s="13" t="str">
        <f>IF($C4777="","",VLOOKUP($C4777,Baux!$A:$K,6,FALSE))</f>
        <v/>
      </c>
      <c r="I4777" s="13" t="str">
        <f>IF($C4777="","",VLOOKUP($C4777,Baux!$A:$K,7,FALSE))</f>
        <v/>
      </c>
      <c r="J4777" s="13" t="str">
        <f>IF($C4777="","",$H4777+$I4777)</f>
        <v/>
      </c>
      <c r="K4777" s="13" t="str">
        <f>IF($C4777="","",SUMIFS(Banque_Transactions!$E:$E,Banque_Transactions!$G:$G,$C4777&amp;"-"&amp;$B4777))</f>
        <v/>
      </c>
      <c r="L4777" s="13" t="str">
        <f>IF($C4777="","",$J4777-$K4777)</f>
        <v/>
      </c>
      <c r="M4777" t="str">
        <f>IF($C4777="","",IF($L4777&lt;=0,"Payé",IF($K4777=0,"Impayé","Partiel")))</f>
        <v/>
      </c>
    </row>
    <row r="4778" spans="1:13" ht="15">
      <c r="A4778" s="17"/>
      <c r="B4778" t="str">
        <f>IF($A4778="","",YEAR($A4778)*100+MONTH($A4778))</f>
        <v/>
      </c>
      <c r="D4778" t="str">
        <f>IF($C4778="","",VLOOKUP($C4778,Baux!$A:$K,2,FALSE))</f>
        <v/>
      </c>
      <c r="E4778" t="str">
        <f>IF($C4778="","",VLOOKUP(VLOOKUP($C4778,Baux!$A:$K,3,FALSE),Locataires!$A:$I,2,FALSE))</f>
        <v/>
      </c>
      <c r="F4778" t="str">
        <f>IF($C4778="","",VLOOKUP($C4778,Baux!$A:$K,8,FALSE))</f>
        <v/>
      </c>
      <c r="G4778" s="12" t="str">
        <f>IF(OR($A4778="",$F4778=""),"",DATE(YEAR($A4778),MONTH($A4778),$F4778))</f>
        <v/>
      </c>
      <c r="H4778" s="13" t="str">
        <f>IF($C4778="","",VLOOKUP($C4778,Baux!$A:$K,6,FALSE))</f>
        <v/>
      </c>
      <c r="I4778" s="13" t="str">
        <f>IF($C4778="","",VLOOKUP($C4778,Baux!$A:$K,7,FALSE))</f>
        <v/>
      </c>
      <c r="J4778" s="13" t="str">
        <f>IF($C4778="","",$H4778+$I4778)</f>
        <v/>
      </c>
      <c r="K4778" s="13" t="str">
        <f>IF($C4778="","",SUMIFS(Banque_Transactions!$E:$E,Banque_Transactions!$G:$G,$C4778&amp;"-"&amp;$B4778))</f>
        <v/>
      </c>
      <c r="L4778" s="13" t="str">
        <f>IF($C4778="","",$J4778-$K4778)</f>
        <v/>
      </c>
      <c r="M4778" t="str">
        <f>IF($C4778="","",IF($L4778&lt;=0,"Payé",IF($K4778=0,"Impayé","Partiel")))</f>
        <v/>
      </c>
    </row>
    <row r="4779" spans="1:13" ht="15">
      <c r="A4779" s="17"/>
      <c r="B4779" t="str">
        <f>IF($A4779="","",YEAR($A4779)*100+MONTH($A4779))</f>
        <v/>
      </c>
      <c r="D4779" t="str">
        <f>IF($C4779="","",VLOOKUP($C4779,Baux!$A:$K,2,FALSE))</f>
        <v/>
      </c>
      <c r="E4779" t="str">
        <f>IF($C4779="","",VLOOKUP(VLOOKUP($C4779,Baux!$A:$K,3,FALSE),Locataires!$A:$I,2,FALSE))</f>
        <v/>
      </c>
      <c r="F4779" t="str">
        <f>IF($C4779="","",VLOOKUP($C4779,Baux!$A:$K,8,FALSE))</f>
        <v/>
      </c>
      <c r="G4779" s="12" t="str">
        <f>IF(OR($A4779="",$F4779=""),"",DATE(YEAR($A4779),MONTH($A4779),$F4779))</f>
        <v/>
      </c>
      <c r="H4779" s="13" t="str">
        <f>IF($C4779="","",VLOOKUP($C4779,Baux!$A:$K,6,FALSE))</f>
        <v/>
      </c>
      <c r="I4779" s="13" t="str">
        <f>IF($C4779="","",VLOOKUP($C4779,Baux!$A:$K,7,FALSE))</f>
        <v/>
      </c>
      <c r="J4779" s="13" t="str">
        <f>IF($C4779="","",$H4779+$I4779)</f>
        <v/>
      </c>
      <c r="K4779" s="13" t="str">
        <f>IF($C4779="","",SUMIFS(Banque_Transactions!$E:$E,Banque_Transactions!$G:$G,$C4779&amp;"-"&amp;$B4779))</f>
        <v/>
      </c>
      <c r="L4779" s="13" t="str">
        <f>IF($C4779="","",$J4779-$K4779)</f>
        <v/>
      </c>
      <c r="M4779" t="str">
        <f>IF($C4779="","",IF($L4779&lt;=0,"Payé",IF($K4779=0,"Impayé","Partiel")))</f>
        <v/>
      </c>
    </row>
    <row r="4780" spans="1:13" ht="15">
      <c r="A4780" s="17"/>
      <c r="B4780" t="str">
        <f>IF($A4780="","",YEAR($A4780)*100+MONTH($A4780))</f>
        <v/>
      </c>
      <c r="D4780" t="str">
        <f>IF($C4780="","",VLOOKUP($C4780,Baux!$A:$K,2,FALSE))</f>
        <v/>
      </c>
      <c r="E4780" t="str">
        <f>IF($C4780="","",VLOOKUP(VLOOKUP($C4780,Baux!$A:$K,3,FALSE),Locataires!$A:$I,2,FALSE))</f>
        <v/>
      </c>
      <c r="F4780" t="str">
        <f>IF($C4780="","",VLOOKUP($C4780,Baux!$A:$K,8,FALSE))</f>
        <v/>
      </c>
      <c r="G4780" s="12" t="str">
        <f>IF(OR($A4780="",$F4780=""),"",DATE(YEAR($A4780),MONTH($A4780),$F4780))</f>
        <v/>
      </c>
      <c r="H4780" s="13" t="str">
        <f>IF($C4780="","",VLOOKUP($C4780,Baux!$A:$K,6,FALSE))</f>
        <v/>
      </c>
      <c r="I4780" s="13" t="str">
        <f>IF($C4780="","",VLOOKUP($C4780,Baux!$A:$K,7,FALSE))</f>
        <v/>
      </c>
      <c r="J4780" s="13" t="str">
        <f>IF($C4780="","",$H4780+$I4780)</f>
        <v/>
      </c>
      <c r="K4780" s="13" t="str">
        <f>IF($C4780="","",SUMIFS(Banque_Transactions!$E:$E,Banque_Transactions!$G:$G,$C4780&amp;"-"&amp;$B4780))</f>
        <v/>
      </c>
      <c r="L4780" s="13" t="str">
        <f>IF($C4780="","",$J4780-$K4780)</f>
        <v/>
      </c>
      <c r="M4780" t="str">
        <f>IF($C4780="","",IF($L4780&lt;=0,"Payé",IF($K4780=0,"Impayé","Partiel")))</f>
        <v/>
      </c>
    </row>
    <row r="4781" spans="1:13" ht="15">
      <c r="A4781" s="17"/>
      <c r="B4781" t="str">
        <f>IF($A4781="","",YEAR($A4781)*100+MONTH($A4781))</f>
        <v/>
      </c>
      <c r="D4781" t="str">
        <f>IF($C4781="","",VLOOKUP($C4781,Baux!$A:$K,2,FALSE))</f>
        <v/>
      </c>
      <c r="E4781" t="str">
        <f>IF($C4781="","",VLOOKUP(VLOOKUP($C4781,Baux!$A:$K,3,FALSE),Locataires!$A:$I,2,FALSE))</f>
        <v/>
      </c>
      <c r="F4781" t="str">
        <f>IF($C4781="","",VLOOKUP($C4781,Baux!$A:$K,8,FALSE))</f>
        <v/>
      </c>
      <c r="G4781" s="12" t="str">
        <f>IF(OR($A4781="",$F4781=""),"",DATE(YEAR($A4781),MONTH($A4781),$F4781))</f>
        <v/>
      </c>
      <c r="H4781" s="13" t="str">
        <f>IF($C4781="","",VLOOKUP($C4781,Baux!$A:$K,6,FALSE))</f>
        <v/>
      </c>
      <c r="I4781" s="13" t="str">
        <f>IF($C4781="","",VLOOKUP($C4781,Baux!$A:$K,7,FALSE))</f>
        <v/>
      </c>
      <c r="J4781" s="13" t="str">
        <f>IF($C4781="","",$H4781+$I4781)</f>
        <v/>
      </c>
      <c r="K4781" s="13" t="str">
        <f>IF($C4781="","",SUMIFS(Banque_Transactions!$E:$E,Banque_Transactions!$G:$G,$C4781&amp;"-"&amp;$B4781))</f>
        <v/>
      </c>
      <c r="L4781" s="13" t="str">
        <f>IF($C4781="","",$J4781-$K4781)</f>
        <v/>
      </c>
      <c r="M4781" t="str">
        <f>IF($C4781="","",IF($L4781&lt;=0,"Payé",IF($K4781=0,"Impayé","Partiel")))</f>
        <v/>
      </c>
    </row>
    <row r="4782" spans="1:13" ht="15">
      <c r="A4782" s="17"/>
      <c r="B4782" t="str">
        <f>IF($A4782="","",YEAR($A4782)*100+MONTH($A4782))</f>
        <v/>
      </c>
      <c r="D4782" t="str">
        <f>IF($C4782="","",VLOOKUP($C4782,Baux!$A:$K,2,FALSE))</f>
        <v/>
      </c>
      <c r="E4782" t="str">
        <f>IF($C4782="","",VLOOKUP(VLOOKUP($C4782,Baux!$A:$K,3,FALSE),Locataires!$A:$I,2,FALSE))</f>
        <v/>
      </c>
      <c r="F4782" t="str">
        <f>IF($C4782="","",VLOOKUP($C4782,Baux!$A:$K,8,FALSE))</f>
        <v/>
      </c>
      <c r="G4782" s="12" t="str">
        <f>IF(OR($A4782="",$F4782=""),"",DATE(YEAR($A4782),MONTH($A4782),$F4782))</f>
        <v/>
      </c>
      <c r="H4782" s="13" t="str">
        <f>IF($C4782="","",VLOOKUP($C4782,Baux!$A:$K,6,FALSE))</f>
        <v/>
      </c>
      <c r="I4782" s="13" t="str">
        <f>IF($C4782="","",VLOOKUP($C4782,Baux!$A:$K,7,FALSE))</f>
        <v/>
      </c>
      <c r="J4782" s="13" t="str">
        <f>IF($C4782="","",$H4782+$I4782)</f>
        <v/>
      </c>
      <c r="K4782" s="13" t="str">
        <f>IF($C4782="","",SUMIFS(Banque_Transactions!$E:$E,Banque_Transactions!$G:$G,$C4782&amp;"-"&amp;$B4782))</f>
        <v/>
      </c>
      <c r="L4782" s="13" t="str">
        <f>IF($C4782="","",$J4782-$K4782)</f>
        <v/>
      </c>
      <c r="M4782" t="str">
        <f>IF($C4782="","",IF($L4782&lt;=0,"Payé",IF($K4782=0,"Impayé","Partiel")))</f>
        <v/>
      </c>
    </row>
    <row r="4783" spans="1:13" ht="15">
      <c r="A4783" s="17"/>
      <c r="B4783" t="str">
        <f>IF($A4783="","",YEAR($A4783)*100+MONTH($A4783))</f>
        <v/>
      </c>
      <c r="D4783" t="str">
        <f>IF($C4783="","",VLOOKUP($C4783,Baux!$A:$K,2,FALSE))</f>
        <v/>
      </c>
      <c r="E4783" t="str">
        <f>IF($C4783="","",VLOOKUP(VLOOKUP($C4783,Baux!$A:$K,3,FALSE),Locataires!$A:$I,2,FALSE))</f>
        <v/>
      </c>
      <c r="F4783" t="str">
        <f>IF($C4783="","",VLOOKUP($C4783,Baux!$A:$K,8,FALSE))</f>
        <v/>
      </c>
      <c r="G4783" s="12" t="str">
        <f>IF(OR($A4783="",$F4783=""),"",DATE(YEAR($A4783),MONTH($A4783),$F4783))</f>
        <v/>
      </c>
      <c r="H4783" s="13" t="str">
        <f>IF($C4783="","",VLOOKUP($C4783,Baux!$A:$K,6,FALSE))</f>
        <v/>
      </c>
      <c r="I4783" s="13" t="str">
        <f>IF($C4783="","",VLOOKUP($C4783,Baux!$A:$K,7,FALSE))</f>
        <v/>
      </c>
      <c r="J4783" s="13" t="str">
        <f>IF($C4783="","",$H4783+$I4783)</f>
        <v/>
      </c>
      <c r="K4783" s="13" t="str">
        <f>IF($C4783="","",SUMIFS(Banque_Transactions!$E:$E,Banque_Transactions!$G:$G,$C4783&amp;"-"&amp;$B4783))</f>
        <v/>
      </c>
      <c r="L4783" s="13" t="str">
        <f>IF($C4783="","",$J4783-$K4783)</f>
        <v/>
      </c>
      <c r="M4783" t="str">
        <f>IF($C4783="","",IF($L4783&lt;=0,"Payé",IF($K4783=0,"Impayé","Partiel")))</f>
        <v/>
      </c>
    </row>
    <row r="4784" spans="1:13" ht="15">
      <c r="A4784" s="17"/>
      <c r="B4784" t="str">
        <f>IF($A4784="","",YEAR($A4784)*100+MONTH($A4784))</f>
        <v/>
      </c>
      <c r="D4784" t="str">
        <f>IF($C4784="","",VLOOKUP($C4784,Baux!$A:$K,2,FALSE))</f>
        <v/>
      </c>
      <c r="E4784" t="str">
        <f>IF($C4784="","",VLOOKUP(VLOOKUP($C4784,Baux!$A:$K,3,FALSE),Locataires!$A:$I,2,FALSE))</f>
        <v/>
      </c>
      <c r="F4784" t="str">
        <f>IF($C4784="","",VLOOKUP($C4784,Baux!$A:$K,8,FALSE))</f>
        <v/>
      </c>
      <c r="G4784" s="12" t="str">
        <f>IF(OR($A4784="",$F4784=""),"",DATE(YEAR($A4784),MONTH($A4784),$F4784))</f>
        <v/>
      </c>
      <c r="H4784" s="13" t="str">
        <f>IF($C4784="","",VLOOKUP($C4784,Baux!$A:$K,6,FALSE))</f>
        <v/>
      </c>
      <c r="I4784" s="13" t="str">
        <f>IF($C4784="","",VLOOKUP($C4784,Baux!$A:$K,7,FALSE))</f>
        <v/>
      </c>
      <c r="J4784" s="13" t="str">
        <f>IF($C4784="","",$H4784+$I4784)</f>
        <v/>
      </c>
      <c r="K4784" s="13" t="str">
        <f>IF($C4784="","",SUMIFS(Banque_Transactions!$E:$E,Banque_Transactions!$G:$G,$C4784&amp;"-"&amp;$B4784))</f>
        <v/>
      </c>
      <c r="L4784" s="13" t="str">
        <f>IF($C4784="","",$J4784-$K4784)</f>
        <v/>
      </c>
      <c r="M4784" t="str">
        <f>IF($C4784="","",IF($L4784&lt;=0,"Payé",IF($K4784=0,"Impayé","Partiel")))</f>
        <v/>
      </c>
    </row>
    <row r="4785" spans="1:13" ht="15">
      <c r="A4785" s="17"/>
      <c r="B4785" t="str">
        <f>IF($A4785="","",YEAR($A4785)*100+MONTH($A4785))</f>
        <v/>
      </c>
      <c r="D4785" t="str">
        <f>IF($C4785="","",VLOOKUP($C4785,Baux!$A:$K,2,FALSE))</f>
        <v/>
      </c>
      <c r="E4785" t="str">
        <f>IF($C4785="","",VLOOKUP(VLOOKUP($C4785,Baux!$A:$K,3,FALSE),Locataires!$A:$I,2,FALSE))</f>
        <v/>
      </c>
      <c r="F4785" t="str">
        <f>IF($C4785="","",VLOOKUP($C4785,Baux!$A:$K,8,FALSE))</f>
        <v/>
      </c>
      <c r="G4785" s="12" t="str">
        <f>IF(OR($A4785="",$F4785=""),"",DATE(YEAR($A4785),MONTH($A4785),$F4785))</f>
        <v/>
      </c>
      <c r="H4785" s="13" t="str">
        <f>IF($C4785="","",VLOOKUP($C4785,Baux!$A:$K,6,FALSE))</f>
        <v/>
      </c>
      <c r="I4785" s="13" t="str">
        <f>IF($C4785="","",VLOOKUP($C4785,Baux!$A:$K,7,FALSE))</f>
        <v/>
      </c>
      <c r="J4785" s="13" t="str">
        <f>IF($C4785="","",$H4785+$I4785)</f>
        <v/>
      </c>
      <c r="K4785" s="13" t="str">
        <f>IF($C4785="","",SUMIFS(Banque_Transactions!$E:$E,Banque_Transactions!$G:$G,$C4785&amp;"-"&amp;$B4785))</f>
        <v/>
      </c>
      <c r="L4785" s="13" t="str">
        <f>IF($C4785="","",$J4785-$K4785)</f>
        <v/>
      </c>
      <c r="M4785" t="str">
        <f>IF($C4785="","",IF($L4785&lt;=0,"Payé",IF($K4785=0,"Impayé","Partiel")))</f>
        <v/>
      </c>
    </row>
    <row r="4786" spans="1:13" ht="15">
      <c r="A4786" s="17"/>
      <c r="B4786" t="str">
        <f>IF($A4786="","",YEAR($A4786)*100+MONTH($A4786))</f>
        <v/>
      </c>
      <c r="D4786" t="str">
        <f>IF($C4786="","",VLOOKUP($C4786,Baux!$A:$K,2,FALSE))</f>
        <v/>
      </c>
      <c r="E4786" t="str">
        <f>IF($C4786="","",VLOOKUP(VLOOKUP($C4786,Baux!$A:$K,3,FALSE),Locataires!$A:$I,2,FALSE))</f>
        <v/>
      </c>
      <c r="F4786" t="str">
        <f>IF($C4786="","",VLOOKUP($C4786,Baux!$A:$K,8,FALSE))</f>
        <v/>
      </c>
      <c r="G4786" s="12" t="str">
        <f>IF(OR($A4786="",$F4786=""),"",DATE(YEAR($A4786),MONTH($A4786),$F4786))</f>
        <v/>
      </c>
      <c r="H4786" s="13" t="str">
        <f>IF($C4786="","",VLOOKUP($C4786,Baux!$A:$K,6,FALSE))</f>
        <v/>
      </c>
      <c r="I4786" s="13" t="str">
        <f>IF($C4786="","",VLOOKUP($C4786,Baux!$A:$K,7,FALSE))</f>
        <v/>
      </c>
      <c r="J4786" s="13" t="str">
        <f>IF($C4786="","",$H4786+$I4786)</f>
        <v/>
      </c>
      <c r="K4786" s="13" t="str">
        <f>IF($C4786="","",SUMIFS(Banque_Transactions!$E:$E,Banque_Transactions!$G:$G,$C4786&amp;"-"&amp;$B4786))</f>
        <v/>
      </c>
      <c r="L4786" s="13" t="str">
        <f>IF($C4786="","",$J4786-$K4786)</f>
        <v/>
      </c>
      <c r="M4786" t="str">
        <f>IF($C4786="","",IF($L4786&lt;=0,"Payé",IF($K4786=0,"Impayé","Partiel")))</f>
        <v/>
      </c>
    </row>
    <row r="4787" spans="1:13" ht="15">
      <c r="A4787" s="17"/>
      <c r="B4787" t="str">
        <f>IF($A4787="","",YEAR($A4787)*100+MONTH($A4787))</f>
        <v/>
      </c>
      <c r="D4787" t="str">
        <f>IF($C4787="","",VLOOKUP($C4787,Baux!$A:$K,2,FALSE))</f>
        <v/>
      </c>
      <c r="E4787" t="str">
        <f>IF($C4787="","",VLOOKUP(VLOOKUP($C4787,Baux!$A:$K,3,FALSE),Locataires!$A:$I,2,FALSE))</f>
        <v/>
      </c>
      <c r="F4787" t="str">
        <f>IF($C4787="","",VLOOKUP($C4787,Baux!$A:$K,8,FALSE))</f>
        <v/>
      </c>
      <c r="G4787" s="12" t="str">
        <f>IF(OR($A4787="",$F4787=""),"",DATE(YEAR($A4787),MONTH($A4787),$F4787))</f>
        <v/>
      </c>
      <c r="H4787" s="13" t="str">
        <f>IF($C4787="","",VLOOKUP($C4787,Baux!$A:$K,6,FALSE))</f>
        <v/>
      </c>
      <c r="I4787" s="13" t="str">
        <f>IF($C4787="","",VLOOKUP($C4787,Baux!$A:$K,7,FALSE))</f>
        <v/>
      </c>
      <c r="J4787" s="13" t="str">
        <f>IF($C4787="","",$H4787+$I4787)</f>
        <v/>
      </c>
      <c r="K4787" s="13" t="str">
        <f>IF($C4787="","",SUMIFS(Banque_Transactions!$E:$E,Banque_Transactions!$G:$G,$C4787&amp;"-"&amp;$B4787))</f>
        <v/>
      </c>
      <c r="L4787" s="13" t="str">
        <f>IF($C4787="","",$J4787-$K4787)</f>
        <v/>
      </c>
      <c r="M4787" t="str">
        <f>IF($C4787="","",IF($L4787&lt;=0,"Payé",IF($K4787=0,"Impayé","Partiel")))</f>
        <v/>
      </c>
    </row>
    <row r="4788" spans="1:13" ht="15">
      <c r="A4788" s="17"/>
      <c r="B4788" t="str">
        <f>IF($A4788="","",YEAR($A4788)*100+MONTH($A4788))</f>
        <v/>
      </c>
      <c r="D4788" t="str">
        <f>IF($C4788="","",VLOOKUP($C4788,Baux!$A:$K,2,FALSE))</f>
        <v/>
      </c>
      <c r="E4788" t="str">
        <f>IF($C4788="","",VLOOKUP(VLOOKUP($C4788,Baux!$A:$K,3,FALSE),Locataires!$A:$I,2,FALSE))</f>
        <v/>
      </c>
      <c r="F4788" t="str">
        <f>IF($C4788="","",VLOOKUP($C4788,Baux!$A:$K,8,FALSE))</f>
        <v/>
      </c>
      <c r="G4788" s="12" t="str">
        <f>IF(OR($A4788="",$F4788=""),"",DATE(YEAR($A4788),MONTH($A4788),$F4788))</f>
        <v/>
      </c>
      <c r="H4788" s="13" t="str">
        <f>IF($C4788="","",VLOOKUP($C4788,Baux!$A:$K,6,FALSE))</f>
        <v/>
      </c>
      <c r="I4788" s="13" t="str">
        <f>IF($C4788="","",VLOOKUP($C4788,Baux!$A:$K,7,FALSE))</f>
        <v/>
      </c>
      <c r="J4788" s="13" t="str">
        <f>IF($C4788="","",$H4788+$I4788)</f>
        <v/>
      </c>
      <c r="K4788" s="13" t="str">
        <f>IF($C4788="","",SUMIFS(Banque_Transactions!$E:$E,Banque_Transactions!$G:$G,$C4788&amp;"-"&amp;$B4788))</f>
        <v/>
      </c>
      <c r="L4788" s="13" t="str">
        <f>IF($C4788="","",$J4788-$K4788)</f>
        <v/>
      </c>
      <c r="M4788" t="str">
        <f>IF($C4788="","",IF($L4788&lt;=0,"Payé",IF($K4788=0,"Impayé","Partiel")))</f>
        <v/>
      </c>
    </row>
    <row r="4789" spans="1:13" ht="15">
      <c r="A4789" s="17"/>
      <c r="B4789" t="str">
        <f>IF($A4789="","",YEAR($A4789)*100+MONTH($A4789))</f>
        <v/>
      </c>
      <c r="D4789" t="str">
        <f>IF($C4789="","",VLOOKUP($C4789,Baux!$A:$K,2,FALSE))</f>
        <v/>
      </c>
      <c r="E4789" t="str">
        <f>IF($C4789="","",VLOOKUP(VLOOKUP($C4789,Baux!$A:$K,3,FALSE),Locataires!$A:$I,2,FALSE))</f>
        <v/>
      </c>
      <c r="F4789" t="str">
        <f>IF($C4789="","",VLOOKUP($C4789,Baux!$A:$K,8,FALSE))</f>
        <v/>
      </c>
      <c r="G4789" s="12" t="str">
        <f>IF(OR($A4789="",$F4789=""),"",DATE(YEAR($A4789),MONTH($A4789),$F4789))</f>
        <v/>
      </c>
      <c r="H4789" s="13" t="str">
        <f>IF($C4789="","",VLOOKUP($C4789,Baux!$A:$K,6,FALSE))</f>
        <v/>
      </c>
      <c r="I4789" s="13" t="str">
        <f>IF($C4789="","",VLOOKUP($C4789,Baux!$A:$K,7,FALSE))</f>
        <v/>
      </c>
      <c r="J4789" s="13" t="str">
        <f>IF($C4789="","",$H4789+$I4789)</f>
        <v/>
      </c>
      <c r="K4789" s="13" t="str">
        <f>IF($C4789="","",SUMIFS(Banque_Transactions!$E:$E,Banque_Transactions!$G:$G,$C4789&amp;"-"&amp;$B4789))</f>
        <v/>
      </c>
      <c r="L4789" s="13" t="str">
        <f>IF($C4789="","",$J4789-$K4789)</f>
        <v/>
      </c>
      <c r="M4789" t="str">
        <f>IF($C4789="","",IF($L4789&lt;=0,"Payé",IF($K4789=0,"Impayé","Partiel")))</f>
        <v/>
      </c>
    </row>
    <row r="4790" spans="1:13" ht="15">
      <c r="A4790" s="17"/>
      <c r="B4790" t="str">
        <f>IF($A4790="","",YEAR($A4790)*100+MONTH($A4790))</f>
        <v/>
      </c>
      <c r="D4790" t="str">
        <f>IF($C4790="","",VLOOKUP($C4790,Baux!$A:$K,2,FALSE))</f>
        <v/>
      </c>
      <c r="E4790" t="str">
        <f>IF($C4790="","",VLOOKUP(VLOOKUP($C4790,Baux!$A:$K,3,FALSE),Locataires!$A:$I,2,FALSE))</f>
        <v/>
      </c>
      <c r="F4790" t="str">
        <f>IF($C4790="","",VLOOKUP($C4790,Baux!$A:$K,8,FALSE))</f>
        <v/>
      </c>
      <c r="G4790" s="12" t="str">
        <f>IF(OR($A4790="",$F4790=""),"",DATE(YEAR($A4790),MONTH($A4790),$F4790))</f>
        <v/>
      </c>
      <c r="H4790" s="13" t="str">
        <f>IF($C4790="","",VLOOKUP($C4790,Baux!$A:$K,6,FALSE))</f>
        <v/>
      </c>
      <c r="I4790" s="13" t="str">
        <f>IF($C4790="","",VLOOKUP($C4790,Baux!$A:$K,7,FALSE))</f>
        <v/>
      </c>
      <c r="J4790" s="13" t="str">
        <f>IF($C4790="","",$H4790+$I4790)</f>
        <v/>
      </c>
      <c r="K4790" s="13" t="str">
        <f>IF($C4790="","",SUMIFS(Banque_Transactions!$E:$E,Banque_Transactions!$G:$G,$C4790&amp;"-"&amp;$B4790))</f>
        <v/>
      </c>
      <c r="L4790" s="13" t="str">
        <f>IF($C4790="","",$J4790-$K4790)</f>
        <v/>
      </c>
      <c r="M4790" t="str">
        <f>IF($C4790="","",IF($L4790&lt;=0,"Payé",IF($K4790=0,"Impayé","Partiel")))</f>
        <v/>
      </c>
    </row>
    <row r="4791" spans="1:13" ht="15">
      <c r="A4791" s="17"/>
      <c r="B4791" t="str">
        <f>IF($A4791="","",YEAR($A4791)*100+MONTH($A4791))</f>
        <v/>
      </c>
      <c r="D4791" t="str">
        <f>IF($C4791="","",VLOOKUP($C4791,Baux!$A:$K,2,FALSE))</f>
        <v/>
      </c>
      <c r="E4791" t="str">
        <f>IF($C4791="","",VLOOKUP(VLOOKUP($C4791,Baux!$A:$K,3,FALSE),Locataires!$A:$I,2,FALSE))</f>
        <v/>
      </c>
      <c r="F4791" t="str">
        <f>IF($C4791="","",VLOOKUP($C4791,Baux!$A:$K,8,FALSE))</f>
        <v/>
      </c>
      <c r="G4791" s="12" t="str">
        <f>IF(OR($A4791="",$F4791=""),"",DATE(YEAR($A4791),MONTH($A4791),$F4791))</f>
        <v/>
      </c>
      <c r="H4791" s="13" t="str">
        <f>IF($C4791="","",VLOOKUP($C4791,Baux!$A:$K,6,FALSE))</f>
        <v/>
      </c>
      <c r="I4791" s="13" t="str">
        <f>IF($C4791="","",VLOOKUP($C4791,Baux!$A:$K,7,FALSE))</f>
        <v/>
      </c>
      <c r="J4791" s="13" t="str">
        <f>IF($C4791="","",$H4791+$I4791)</f>
        <v/>
      </c>
      <c r="K4791" s="13" t="str">
        <f>IF($C4791="","",SUMIFS(Banque_Transactions!$E:$E,Banque_Transactions!$G:$G,$C4791&amp;"-"&amp;$B4791))</f>
        <v/>
      </c>
      <c r="L4791" s="13" t="str">
        <f>IF($C4791="","",$J4791-$K4791)</f>
        <v/>
      </c>
      <c r="M4791" t="str">
        <f>IF($C4791="","",IF($L4791&lt;=0,"Payé",IF($K4791=0,"Impayé","Partiel")))</f>
        <v/>
      </c>
    </row>
    <row r="4792" spans="1:13" ht="15">
      <c r="A4792" s="17"/>
      <c r="B4792" t="str">
        <f>IF($A4792="","",YEAR($A4792)*100+MONTH($A4792))</f>
        <v/>
      </c>
      <c r="D4792" t="str">
        <f>IF($C4792="","",VLOOKUP($C4792,Baux!$A:$K,2,FALSE))</f>
        <v/>
      </c>
      <c r="E4792" t="str">
        <f>IF($C4792="","",VLOOKUP(VLOOKUP($C4792,Baux!$A:$K,3,FALSE),Locataires!$A:$I,2,FALSE))</f>
        <v/>
      </c>
      <c r="F4792" t="str">
        <f>IF($C4792="","",VLOOKUP($C4792,Baux!$A:$K,8,FALSE))</f>
        <v/>
      </c>
      <c r="G4792" s="12" t="str">
        <f>IF(OR($A4792="",$F4792=""),"",DATE(YEAR($A4792),MONTH($A4792),$F4792))</f>
        <v/>
      </c>
      <c r="H4792" s="13" t="str">
        <f>IF($C4792="","",VLOOKUP($C4792,Baux!$A:$K,6,FALSE))</f>
        <v/>
      </c>
      <c r="I4792" s="13" t="str">
        <f>IF($C4792="","",VLOOKUP($C4792,Baux!$A:$K,7,FALSE))</f>
        <v/>
      </c>
      <c r="J4792" s="13" t="str">
        <f>IF($C4792="","",$H4792+$I4792)</f>
        <v/>
      </c>
      <c r="K4792" s="13" t="str">
        <f>IF($C4792="","",SUMIFS(Banque_Transactions!$E:$E,Banque_Transactions!$G:$G,$C4792&amp;"-"&amp;$B4792))</f>
        <v/>
      </c>
      <c r="L4792" s="13" t="str">
        <f>IF($C4792="","",$J4792-$K4792)</f>
        <v/>
      </c>
      <c r="M4792" t="str">
        <f>IF($C4792="","",IF($L4792&lt;=0,"Payé",IF($K4792=0,"Impayé","Partiel")))</f>
        <v/>
      </c>
    </row>
    <row r="4793" spans="1:13" ht="15">
      <c r="A4793" s="17"/>
      <c r="B4793" t="str">
        <f>IF($A4793="","",YEAR($A4793)*100+MONTH($A4793))</f>
        <v/>
      </c>
      <c r="D4793" t="str">
        <f>IF($C4793="","",VLOOKUP($C4793,Baux!$A:$K,2,FALSE))</f>
        <v/>
      </c>
      <c r="E4793" t="str">
        <f>IF($C4793="","",VLOOKUP(VLOOKUP($C4793,Baux!$A:$K,3,FALSE),Locataires!$A:$I,2,FALSE))</f>
        <v/>
      </c>
      <c r="F4793" t="str">
        <f>IF($C4793="","",VLOOKUP($C4793,Baux!$A:$K,8,FALSE))</f>
        <v/>
      </c>
      <c r="G4793" s="12" t="str">
        <f>IF(OR($A4793="",$F4793=""),"",DATE(YEAR($A4793),MONTH($A4793),$F4793))</f>
        <v/>
      </c>
      <c r="H4793" s="13" t="str">
        <f>IF($C4793="","",VLOOKUP($C4793,Baux!$A:$K,6,FALSE))</f>
        <v/>
      </c>
      <c r="I4793" s="13" t="str">
        <f>IF($C4793="","",VLOOKUP($C4793,Baux!$A:$K,7,FALSE))</f>
        <v/>
      </c>
      <c r="J4793" s="13" t="str">
        <f>IF($C4793="","",$H4793+$I4793)</f>
        <v/>
      </c>
      <c r="K4793" s="13" t="str">
        <f>IF($C4793="","",SUMIFS(Banque_Transactions!$E:$E,Banque_Transactions!$G:$G,$C4793&amp;"-"&amp;$B4793))</f>
        <v/>
      </c>
      <c r="L4793" s="13" t="str">
        <f>IF($C4793="","",$J4793-$K4793)</f>
        <v/>
      </c>
      <c r="M4793" t="str">
        <f>IF($C4793="","",IF($L4793&lt;=0,"Payé",IF($K4793=0,"Impayé","Partiel")))</f>
        <v/>
      </c>
    </row>
    <row r="4794" spans="1:13" ht="15">
      <c r="A4794" s="17"/>
      <c r="B4794" t="str">
        <f>IF($A4794="","",YEAR($A4794)*100+MONTH($A4794))</f>
        <v/>
      </c>
      <c r="D4794" t="str">
        <f>IF($C4794="","",VLOOKUP($C4794,Baux!$A:$K,2,FALSE))</f>
        <v/>
      </c>
      <c r="E4794" t="str">
        <f>IF($C4794="","",VLOOKUP(VLOOKUP($C4794,Baux!$A:$K,3,FALSE),Locataires!$A:$I,2,FALSE))</f>
        <v/>
      </c>
      <c r="F4794" t="str">
        <f>IF($C4794="","",VLOOKUP($C4794,Baux!$A:$K,8,FALSE))</f>
        <v/>
      </c>
      <c r="G4794" s="12" t="str">
        <f>IF(OR($A4794="",$F4794=""),"",DATE(YEAR($A4794),MONTH($A4794),$F4794))</f>
        <v/>
      </c>
      <c r="H4794" s="13" t="str">
        <f>IF($C4794="","",VLOOKUP($C4794,Baux!$A:$K,6,FALSE))</f>
        <v/>
      </c>
      <c r="I4794" s="13" t="str">
        <f>IF($C4794="","",VLOOKUP($C4794,Baux!$A:$K,7,FALSE))</f>
        <v/>
      </c>
      <c r="J4794" s="13" t="str">
        <f>IF($C4794="","",$H4794+$I4794)</f>
        <v/>
      </c>
      <c r="K4794" s="13" t="str">
        <f>IF($C4794="","",SUMIFS(Banque_Transactions!$E:$E,Banque_Transactions!$G:$G,$C4794&amp;"-"&amp;$B4794))</f>
        <v/>
      </c>
      <c r="L4794" s="13" t="str">
        <f>IF($C4794="","",$J4794-$K4794)</f>
        <v/>
      </c>
      <c r="M4794" t="str">
        <f>IF($C4794="","",IF($L4794&lt;=0,"Payé",IF($K4794=0,"Impayé","Partiel")))</f>
        <v/>
      </c>
    </row>
    <row r="4795" spans="1:13" ht="15">
      <c r="A4795" s="17"/>
      <c r="B4795" t="str">
        <f>IF($A4795="","",YEAR($A4795)*100+MONTH($A4795))</f>
        <v/>
      </c>
      <c r="D4795" t="str">
        <f>IF($C4795="","",VLOOKUP($C4795,Baux!$A:$K,2,FALSE))</f>
        <v/>
      </c>
      <c r="E4795" t="str">
        <f>IF($C4795="","",VLOOKUP(VLOOKUP($C4795,Baux!$A:$K,3,FALSE),Locataires!$A:$I,2,FALSE))</f>
        <v/>
      </c>
      <c r="F4795" t="str">
        <f>IF($C4795="","",VLOOKUP($C4795,Baux!$A:$K,8,FALSE))</f>
        <v/>
      </c>
      <c r="G4795" s="12" t="str">
        <f>IF(OR($A4795="",$F4795=""),"",DATE(YEAR($A4795),MONTH($A4795),$F4795))</f>
        <v/>
      </c>
      <c r="H4795" s="13" t="str">
        <f>IF($C4795="","",VLOOKUP($C4795,Baux!$A:$K,6,FALSE))</f>
        <v/>
      </c>
      <c r="I4795" s="13" t="str">
        <f>IF($C4795="","",VLOOKUP($C4795,Baux!$A:$K,7,FALSE))</f>
        <v/>
      </c>
      <c r="J4795" s="13" t="str">
        <f>IF($C4795="","",$H4795+$I4795)</f>
        <v/>
      </c>
      <c r="K4795" s="13" t="str">
        <f>IF($C4795="","",SUMIFS(Banque_Transactions!$E:$E,Banque_Transactions!$G:$G,$C4795&amp;"-"&amp;$B4795))</f>
        <v/>
      </c>
      <c r="L4795" s="13" t="str">
        <f>IF($C4795="","",$J4795-$K4795)</f>
        <v/>
      </c>
      <c r="M4795" t="str">
        <f>IF($C4795="","",IF($L4795&lt;=0,"Payé",IF($K4795=0,"Impayé","Partiel")))</f>
        <v/>
      </c>
    </row>
    <row r="4796" spans="1:13" ht="15">
      <c r="A4796" s="17"/>
      <c r="B4796" t="str">
        <f>IF($A4796="","",YEAR($A4796)*100+MONTH($A4796))</f>
        <v/>
      </c>
      <c r="D4796" t="str">
        <f>IF($C4796="","",VLOOKUP($C4796,Baux!$A:$K,2,FALSE))</f>
        <v/>
      </c>
      <c r="E4796" t="str">
        <f>IF($C4796="","",VLOOKUP(VLOOKUP($C4796,Baux!$A:$K,3,FALSE),Locataires!$A:$I,2,FALSE))</f>
        <v/>
      </c>
      <c r="F4796" t="str">
        <f>IF($C4796="","",VLOOKUP($C4796,Baux!$A:$K,8,FALSE))</f>
        <v/>
      </c>
      <c r="G4796" s="12" t="str">
        <f>IF(OR($A4796="",$F4796=""),"",DATE(YEAR($A4796),MONTH($A4796),$F4796))</f>
        <v/>
      </c>
      <c r="H4796" s="13" t="str">
        <f>IF($C4796="","",VLOOKUP($C4796,Baux!$A:$K,6,FALSE))</f>
        <v/>
      </c>
      <c r="I4796" s="13" t="str">
        <f>IF($C4796="","",VLOOKUP($C4796,Baux!$A:$K,7,FALSE))</f>
        <v/>
      </c>
      <c r="J4796" s="13" t="str">
        <f>IF($C4796="","",$H4796+$I4796)</f>
        <v/>
      </c>
      <c r="K4796" s="13" t="str">
        <f>IF($C4796="","",SUMIFS(Banque_Transactions!$E:$E,Banque_Transactions!$G:$G,$C4796&amp;"-"&amp;$B4796))</f>
        <v/>
      </c>
      <c r="L4796" s="13" t="str">
        <f>IF($C4796="","",$J4796-$K4796)</f>
        <v/>
      </c>
      <c r="M4796" t="str">
        <f>IF($C4796="","",IF($L4796&lt;=0,"Payé",IF($K4796=0,"Impayé","Partiel")))</f>
        <v/>
      </c>
    </row>
    <row r="4797" spans="1:13" ht="15">
      <c r="A4797" s="17"/>
      <c r="B4797" t="str">
        <f>IF($A4797="","",YEAR($A4797)*100+MONTH($A4797))</f>
        <v/>
      </c>
      <c r="D4797" t="str">
        <f>IF($C4797="","",VLOOKUP($C4797,Baux!$A:$K,2,FALSE))</f>
        <v/>
      </c>
      <c r="E4797" t="str">
        <f>IF($C4797="","",VLOOKUP(VLOOKUP($C4797,Baux!$A:$K,3,FALSE),Locataires!$A:$I,2,FALSE))</f>
        <v/>
      </c>
      <c r="F4797" t="str">
        <f>IF($C4797="","",VLOOKUP($C4797,Baux!$A:$K,8,FALSE))</f>
        <v/>
      </c>
      <c r="G4797" s="12" t="str">
        <f>IF(OR($A4797="",$F4797=""),"",DATE(YEAR($A4797),MONTH($A4797),$F4797))</f>
        <v/>
      </c>
      <c r="H4797" s="13" t="str">
        <f>IF($C4797="","",VLOOKUP($C4797,Baux!$A:$K,6,FALSE))</f>
        <v/>
      </c>
      <c r="I4797" s="13" t="str">
        <f>IF($C4797="","",VLOOKUP($C4797,Baux!$A:$K,7,FALSE))</f>
        <v/>
      </c>
      <c r="J4797" s="13" t="str">
        <f>IF($C4797="","",$H4797+$I4797)</f>
        <v/>
      </c>
      <c r="K4797" s="13" t="str">
        <f>IF($C4797="","",SUMIFS(Banque_Transactions!$E:$E,Banque_Transactions!$G:$G,$C4797&amp;"-"&amp;$B4797))</f>
        <v/>
      </c>
      <c r="L4797" s="13" t="str">
        <f>IF($C4797="","",$J4797-$K4797)</f>
        <v/>
      </c>
      <c r="M4797" t="str">
        <f>IF($C4797="","",IF($L4797&lt;=0,"Payé",IF($K4797=0,"Impayé","Partiel")))</f>
        <v/>
      </c>
    </row>
    <row r="4798" spans="1:13" ht="15">
      <c r="A4798" s="17"/>
      <c r="B4798" t="str">
        <f>IF($A4798="","",YEAR($A4798)*100+MONTH($A4798))</f>
        <v/>
      </c>
      <c r="D4798" t="str">
        <f>IF($C4798="","",VLOOKUP($C4798,Baux!$A:$K,2,FALSE))</f>
        <v/>
      </c>
      <c r="E4798" t="str">
        <f>IF($C4798="","",VLOOKUP(VLOOKUP($C4798,Baux!$A:$K,3,FALSE),Locataires!$A:$I,2,FALSE))</f>
        <v/>
      </c>
      <c r="F4798" t="str">
        <f>IF($C4798="","",VLOOKUP($C4798,Baux!$A:$K,8,FALSE))</f>
        <v/>
      </c>
      <c r="G4798" s="12" t="str">
        <f>IF(OR($A4798="",$F4798=""),"",DATE(YEAR($A4798),MONTH($A4798),$F4798))</f>
        <v/>
      </c>
      <c r="H4798" s="13" t="str">
        <f>IF($C4798="","",VLOOKUP($C4798,Baux!$A:$K,6,FALSE))</f>
        <v/>
      </c>
      <c r="I4798" s="13" t="str">
        <f>IF($C4798="","",VLOOKUP($C4798,Baux!$A:$K,7,FALSE))</f>
        <v/>
      </c>
      <c r="J4798" s="13" t="str">
        <f>IF($C4798="","",$H4798+$I4798)</f>
        <v/>
      </c>
      <c r="K4798" s="13" t="str">
        <f>IF($C4798="","",SUMIFS(Banque_Transactions!$E:$E,Banque_Transactions!$G:$G,$C4798&amp;"-"&amp;$B4798))</f>
        <v/>
      </c>
      <c r="L4798" s="13" t="str">
        <f>IF($C4798="","",$J4798-$K4798)</f>
        <v/>
      </c>
      <c r="M4798" t="str">
        <f>IF($C4798="","",IF($L4798&lt;=0,"Payé",IF($K4798=0,"Impayé","Partiel")))</f>
        <v/>
      </c>
    </row>
    <row r="4799" spans="1:13" ht="15">
      <c r="A4799" s="17"/>
      <c r="B4799" t="str">
        <f>IF($A4799="","",YEAR($A4799)*100+MONTH($A4799))</f>
        <v/>
      </c>
      <c r="D4799" t="str">
        <f>IF($C4799="","",VLOOKUP($C4799,Baux!$A:$K,2,FALSE))</f>
        <v/>
      </c>
      <c r="E4799" t="str">
        <f>IF($C4799="","",VLOOKUP(VLOOKUP($C4799,Baux!$A:$K,3,FALSE),Locataires!$A:$I,2,FALSE))</f>
        <v/>
      </c>
      <c r="F4799" t="str">
        <f>IF($C4799="","",VLOOKUP($C4799,Baux!$A:$K,8,FALSE))</f>
        <v/>
      </c>
      <c r="G4799" s="12" t="str">
        <f>IF(OR($A4799="",$F4799=""),"",DATE(YEAR($A4799),MONTH($A4799),$F4799))</f>
        <v/>
      </c>
      <c r="H4799" s="13" t="str">
        <f>IF($C4799="","",VLOOKUP($C4799,Baux!$A:$K,6,FALSE))</f>
        <v/>
      </c>
      <c r="I4799" s="13" t="str">
        <f>IF($C4799="","",VLOOKUP($C4799,Baux!$A:$K,7,FALSE))</f>
        <v/>
      </c>
      <c r="J4799" s="13" t="str">
        <f>IF($C4799="","",$H4799+$I4799)</f>
        <v/>
      </c>
      <c r="K4799" s="13" t="str">
        <f>IF($C4799="","",SUMIFS(Banque_Transactions!$E:$E,Banque_Transactions!$G:$G,$C4799&amp;"-"&amp;$B4799))</f>
        <v/>
      </c>
      <c r="L4799" s="13" t="str">
        <f>IF($C4799="","",$J4799-$K4799)</f>
        <v/>
      </c>
      <c r="M4799" t="str">
        <f>IF($C4799="","",IF($L4799&lt;=0,"Payé",IF($K4799=0,"Impayé","Partiel")))</f>
        <v/>
      </c>
    </row>
    <row r="4800" spans="1:13" ht="15">
      <c r="A4800" s="17"/>
      <c r="B4800" t="str">
        <f>IF($A4800="","",YEAR($A4800)*100+MONTH($A4800))</f>
        <v/>
      </c>
      <c r="D4800" t="str">
        <f>IF($C4800="","",VLOOKUP($C4800,Baux!$A:$K,2,FALSE))</f>
        <v/>
      </c>
      <c r="E4800" t="str">
        <f>IF($C4800="","",VLOOKUP(VLOOKUP($C4800,Baux!$A:$K,3,FALSE),Locataires!$A:$I,2,FALSE))</f>
        <v/>
      </c>
      <c r="F4800" t="str">
        <f>IF($C4800="","",VLOOKUP($C4800,Baux!$A:$K,8,FALSE))</f>
        <v/>
      </c>
      <c r="G4800" s="12" t="str">
        <f>IF(OR($A4800="",$F4800=""),"",DATE(YEAR($A4800),MONTH($A4800),$F4800))</f>
        <v/>
      </c>
      <c r="H4800" s="13" t="str">
        <f>IF($C4800="","",VLOOKUP($C4800,Baux!$A:$K,6,FALSE))</f>
        <v/>
      </c>
      <c r="I4800" s="13" t="str">
        <f>IF($C4800="","",VLOOKUP($C4800,Baux!$A:$K,7,FALSE))</f>
        <v/>
      </c>
      <c r="J4800" s="13" t="str">
        <f>IF($C4800="","",$H4800+$I4800)</f>
        <v/>
      </c>
      <c r="K4800" s="13" t="str">
        <f>IF($C4800="","",SUMIFS(Banque_Transactions!$E:$E,Banque_Transactions!$G:$G,$C4800&amp;"-"&amp;$B4800))</f>
        <v/>
      </c>
      <c r="L4800" s="13" t="str">
        <f>IF($C4800="","",$J4800-$K4800)</f>
        <v/>
      </c>
      <c r="M4800" t="str">
        <f>IF($C4800="","",IF($L4800&lt;=0,"Payé",IF($K4800=0,"Impayé","Partiel")))</f>
        <v/>
      </c>
    </row>
    <row r="4801" spans="1:13" ht="15">
      <c r="A4801" s="17"/>
      <c r="B4801" t="str">
        <f>IF($A4801="","",YEAR($A4801)*100+MONTH($A4801))</f>
        <v/>
      </c>
      <c r="D4801" t="str">
        <f>IF($C4801="","",VLOOKUP($C4801,Baux!$A:$K,2,FALSE))</f>
        <v/>
      </c>
      <c r="E4801" t="str">
        <f>IF($C4801="","",VLOOKUP(VLOOKUP($C4801,Baux!$A:$K,3,FALSE),Locataires!$A:$I,2,FALSE))</f>
        <v/>
      </c>
      <c r="F4801" t="str">
        <f>IF($C4801="","",VLOOKUP($C4801,Baux!$A:$K,8,FALSE))</f>
        <v/>
      </c>
      <c r="G4801" s="12" t="str">
        <f>IF(OR($A4801="",$F4801=""),"",DATE(YEAR($A4801),MONTH($A4801),$F4801))</f>
        <v/>
      </c>
      <c r="H4801" s="13" t="str">
        <f>IF($C4801="","",VLOOKUP($C4801,Baux!$A:$K,6,FALSE))</f>
        <v/>
      </c>
      <c r="I4801" s="13" t="str">
        <f>IF($C4801="","",VLOOKUP($C4801,Baux!$A:$K,7,FALSE))</f>
        <v/>
      </c>
      <c r="J4801" s="13" t="str">
        <f>IF($C4801="","",$H4801+$I4801)</f>
        <v/>
      </c>
      <c r="K4801" s="13" t="str">
        <f>IF($C4801="","",SUMIFS(Banque_Transactions!$E:$E,Banque_Transactions!$G:$G,$C4801&amp;"-"&amp;$B4801))</f>
        <v/>
      </c>
      <c r="L4801" s="13" t="str">
        <f>IF($C4801="","",$J4801-$K4801)</f>
        <v/>
      </c>
      <c r="M4801" t="str">
        <f>IF($C4801="","",IF($L4801&lt;=0,"Payé",IF($K4801=0,"Impayé","Partiel")))</f>
        <v/>
      </c>
    </row>
    <row r="4802" spans="1:13" ht="15">
      <c r="A4802" s="17"/>
      <c r="B4802" t="str">
        <f>IF($A4802="","",YEAR($A4802)*100+MONTH($A4802))</f>
        <v/>
      </c>
      <c r="D4802" t="str">
        <f>IF($C4802="","",VLOOKUP($C4802,Baux!$A:$K,2,FALSE))</f>
        <v/>
      </c>
      <c r="E4802" t="str">
        <f>IF($C4802="","",VLOOKUP(VLOOKUP($C4802,Baux!$A:$K,3,FALSE),Locataires!$A:$I,2,FALSE))</f>
        <v/>
      </c>
      <c r="F4802" t="str">
        <f>IF($C4802="","",VLOOKUP($C4802,Baux!$A:$K,8,FALSE))</f>
        <v/>
      </c>
      <c r="G4802" s="12" t="str">
        <f>IF(OR($A4802="",$F4802=""),"",DATE(YEAR($A4802),MONTH($A4802),$F4802))</f>
        <v/>
      </c>
      <c r="H4802" s="13" t="str">
        <f>IF($C4802="","",VLOOKUP($C4802,Baux!$A:$K,6,FALSE))</f>
        <v/>
      </c>
      <c r="I4802" s="13" t="str">
        <f>IF($C4802="","",VLOOKUP($C4802,Baux!$A:$K,7,FALSE))</f>
        <v/>
      </c>
      <c r="J4802" s="13" t="str">
        <f>IF($C4802="","",$H4802+$I4802)</f>
        <v/>
      </c>
      <c r="K4802" s="13" t="str">
        <f>IF($C4802="","",SUMIFS(Banque_Transactions!$E:$E,Banque_Transactions!$G:$G,$C4802&amp;"-"&amp;$B4802))</f>
        <v/>
      </c>
      <c r="L4802" s="13" t="str">
        <f>IF($C4802="","",$J4802-$K4802)</f>
        <v/>
      </c>
      <c r="M4802" t="str">
        <f>IF($C4802="","",IF($L4802&lt;=0,"Payé",IF($K4802=0,"Impayé","Partiel")))</f>
        <v/>
      </c>
    </row>
    <row r="4803" spans="1:13" ht="15">
      <c r="A4803" s="17"/>
      <c r="B4803" t="str">
        <f>IF($A4803="","",YEAR($A4803)*100+MONTH($A4803))</f>
        <v/>
      </c>
      <c r="D4803" t="str">
        <f>IF($C4803="","",VLOOKUP($C4803,Baux!$A:$K,2,FALSE))</f>
        <v/>
      </c>
      <c r="E4803" t="str">
        <f>IF($C4803="","",VLOOKUP(VLOOKUP($C4803,Baux!$A:$K,3,FALSE),Locataires!$A:$I,2,FALSE))</f>
        <v/>
      </c>
      <c r="F4803" t="str">
        <f>IF($C4803="","",VLOOKUP($C4803,Baux!$A:$K,8,FALSE))</f>
        <v/>
      </c>
      <c r="G4803" s="12" t="str">
        <f>IF(OR($A4803="",$F4803=""),"",DATE(YEAR($A4803),MONTH($A4803),$F4803))</f>
        <v/>
      </c>
      <c r="H4803" s="13" t="str">
        <f>IF($C4803="","",VLOOKUP($C4803,Baux!$A:$K,6,FALSE))</f>
        <v/>
      </c>
      <c r="I4803" s="13" t="str">
        <f>IF($C4803="","",VLOOKUP($C4803,Baux!$A:$K,7,FALSE))</f>
        <v/>
      </c>
      <c r="J4803" s="13" t="str">
        <f>IF($C4803="","",$H4803+$I4803)</f>
        <v/>
      </c>
      <c r="K4803" s="13" t="str">
        <f>IF($C4803="","",SUMIFS(Banque_Transactions!$E:$E,Banque_Transactions!$G:$G,$C4803&amp;"-"&amp;$B4803))</f>
        <v/>
      </c>
      <c r="L4803" s="13" t="str">
        <f>IF($C4803="","",$J4803-$K4803)</f>
        <v/>
      </c>
      <c r="M4803" t="str">
        <f>IF($C4803="","",IF($L4803&lt;=0,"Payé",IF($K4803=0,"Impayé","Partiel")))</f>
        <v/>
      </c>
    </row>
    <row r="4804" spans="1:13" ht="15">
      <c r="A4804" s="17"/>
      <c r="B4804" t="str">
        <f>IF($A4804="","",YEAR($A4804)*100+MONTH($A4804))</f>
        <v/>
      </c>
      <c r="D4804" t="str">
        <f>IF($C4804="","",VLOOKUP($C4804,Baux!$A:$K,2,FALSE))</f>
        <v/>
      </c>
      <c r="E4804" t="str">
        <f>IF($C4804="","",VLOOKUP(VLOOKUP($C4804,Baux!$A:$K,3,FALSE),Locataires!$A:$I,2,FALSE))</f>
        <v/>
      </c>
      <c r="F4804" t="str">
        <f>IF($C4804="","",VLOOKUP($C4804,Baux!$A:$K,8,FALSE))</f>
        <v/>
      </c>
      <c r="G4804" s="12" t="str">
        <f>IF(OR($A4804="",$F4804=""),"",DATE(YEAR($A4804),MONTH($A4804),$F4804))</f>
        <v/>
      </c>
      <c r="H4804" s="13" t="str">
        <f>IF($C4804="","",VLOOKUP($C4804,Baux!$A:$K,6,FALSE))</f>
        <v/>
      </c>
      <c r="I4804" s="13" t="str">
        <f>IF($C4804="","",VLOOKUP($C4804,Baux!$A:$K,7,FALSE))</f>
        <v/>
      </c>
      <c r="J4804" s="13" t="str">
        <f>IF($C4804="","",$H4804+$I4804)</f>
        <v/>
      </c>
      <c r="K4804" s="13" t="str">
        <f>IF($C4804="","",SUMIFS(Banque_Transactions!$E:$E,Banque_Transactions!$G:$G,$C4804&amp;"-"&amp;$B4804))</f>
        <v/>
      </c>
      <c r="L4804" s="13" t="str">
        <f>IF($C4804="","",$J4804-$K4804)</f>
        <v/>
      </c>
      <c r="M4804" t="str">
        <f>IF($C4804="","",IF($L4804&lt;=0,"Payé",IF($K4804=0,"Impayé","Partiel")))</f>
        <v/>
      </c>
    </row>
    <row r="4805" spans="1:13" ht="15">
      <c r="A4805" s="17"/>
      <c r="B4805" t="str">
        <f>IF($A4805="","",YEAR($A4805)*100+MONTH($A4805))</f>
        <v/>
      </c>
      <c r="D4805" t="str">
        <f>IF($C4805="","",VLOOKUP($C4805,Baux!$A:$K,2,FALSE))</f>
        <v/>
      </c>
      <c r="E4805" t="str">
        <f>IF($C4805="","",VLOOKUP(VLOOKUP($C4805,Baux!$A:$K,3,FALSE),Locataires!$A:$I,2,FALSE))</f>
        <v/>
      </c>
      <c r="F4805" t="str">
        <f>IF($C4805="","",VLOOKUP($C4805,Baux!$A:$K,8,FALSE))</f>
        <v/>
      </c>
      <c r="G4805" s="12" t="str">
        <f>IF(OR($A4805="",$F4805=""),"",DATE(YEAR($A4805),MONTH($A4805),$F4805))</f>
        <v/>
      </c>
      <c r="H4805" s="13" t="str">
        <f>IF($C4805="","",VLOOKUP($C4805,Baux!$A:$K,6,FALSE))</f>
        <v/>
      </c>
      <c r="I4805" s="13" t="str">
        <f>IF($C4805="","",VLOOKUP($C4805,Baux!$A:$K,7,FALSE))</f>
        <v/>
      </c>
      <c r="J4805" s="13" t="str">
        <f>IF($C4805="","",$H4805+$I4805)</f>
        <v/>
      </c>
      <c r="K4805" s="13" t="str">
        <f>IF($C4805="","",SUMIFS(Banque_Transactions!$E:$E,Banque_Transactions!$G:$G,$C4805&amp;"-"&amp;$B4805))</f>
        <v/>
      </c>
      <c r="L4805" s="13" t="str">
        <f>IF($C4805="","",$J4805-$K4805)</f>
        <v/>
      </c>
      <c r="M4805" t="str">
        <f>IF($C4805="","",IF($L4805&lt;=0,"Payé",IF($K4805=0,"Impayé","Partiel")))</f>
        <v/>
      </c>
    </row>
    <row r="4806" spans="1:13" ht="15">
      <c r="A4806" s="17"/>
      <c r="B4806" t="str">
        <f>IF($A4806="","",YEAR($A4806)*100+MONTH($A4806))</f>
        <v/>
      </c>
      <c r="D4806" t="str">
        <f>IF($C4806="","",VLOOKUP($C4806,Baux!$A:$K,2,FALSE))</f>
        <v/>
      </c>
      <c r="E4806" t="str">
        <f>IF($C4806="","",VLOOKUP(VLOOKUP($C4806,Baux!$A:$K,3,FALSE),Locataires!$A:$I,2,FALSE))</f>
        <v/>
      </c>
      <c r="F4806" t="str">
        <f>IF($C4806="","",VLOOKUP($C4806,Baux!$A:$K,8,FALSE))</f>
        <v/>
      </c>
      <c r="G4806" s="12" t="str">
        <f>IF(OR($A4806="",$F4806=""),"",DATE(YEAR($A4806),MONTH($A4806),$F4806))</f>
        <v/>
      </c>
      <c r="H4806" s="13" t="str">
        <f>IF($C4806="","",VLOOKUP($C4806,Baux!$A:$K,6,FALSE))</f>
        <v/>
      </c>
      <c r="I4806" s="13" t="str">
        <f>IF($C4806="","",VLOOKUP($C4806,Baux!$A:$K,7,FALSE))</f>
        <v/>
      </c>
      <c r="J4806" s="13" t="str">
        <f>IF($C4806="","",$H4806+$I4806)</f>
        <v/>
      </c>
      <c r="K4806" s="13" t="str">
        <f>IF($C4806="","",SUMIFS(Banque_Transactions!$E:$E,Banque_Transactions!$G:$G,$C4806&amp;"-"&amp;$B4806))</f>
        <v/>
      </c>
      <c r="L4806" s="13" t="str">
        <f>IF($C4806="","",$J4806-$K4806)</f>
        <v/>
      </c>
      <c r="M4806" t="str">
        <f>IF($C4806="","",IF($L4806&lt;=0,"Payé",IF($K4806=0,"Impayé","Partiel")))</f>
        <v/>
      </c>
    </row>
    <row r="4807" spans="1:13" ht="15">
      <c r="A4807" s="17"/>
      <c r="B4807" t="str">
        <f>IF($A4807="","",YEAR($A4807)*100+MONTH($A4807))</f>
        <v/>
      </c>
      <c r="D4807" t="str">
        <f>IF($C4807="","",VLOOKUP($C4807,Baux!$A:$K,2,FALSE))</f>
        <v/>
      </c>
      <c r="E4807" t="str">
        <f>IF($C4807="","",VLOOKUP(VLOOKUP($C4807,Baux!$A:$K,3,FALSE),Locataires!$A:$I,2,FALSE))</f>
        <v/>
      </c>
      <c r="F4807" t="str">
        <f>IF($C4807="","",VLOOKUP($C4807,Baux!$A:$K,8,FALSE))</f>
        <v/>
      </c>
      <c r="G4807" s="12" t="str">
        <f>IF(OR($A4807="",$F4807=""),"",DATE(YEAR($A4807),MONTH($A4807),$F4807))</f>
        <v/>
      </c>
      <c r="H4807" s="13" t="str">
        <f>IF($C4807="","",VLOOKUP($C4807,Baux!$A:$K,6,FALSE))</f>
        <v/>
      </c>
      <c r="I4807" s="13" t="str">
        <f>IF($C4807="","",VLOOKUP($C4807,Baux!$A:$K,7,FALSE))</f>
        <v/>
      </c>
      <c r="J4807" s="13" t="str">
        <f>IF($C4807="","",$H4807+$I4807)</f>
        <v/>
      </c>
      <c r="K4807" s="13" t="str">
        <f>IF($C4807="","",SUMIFS(Banque_Transactions!$E:$E,Banque_Transactions!$G:$G,$C4807&amp;"-"&amp;$B4807))</f>
        <v/>
      </c>
      <c r="L4807" s="13" t="str">
        <f>IF($C4807="","",$J4807-$K4807)</f>
        <v/>
      </c>
      <c r="M4807" t="str">
        <f>IF($C4807="","",IF($L4807&lt;=0,"Payé",IF($K4807=0,"Impayé","Partiel")))</f>
        <v/>
      </c>
    </row>
    <row r="4808" spans="1:13" ht="15">
      <c r="A4808" s="17"/>
      <c r="B4808" t="str">
        <f>IF($A4808="","",YEAR($A4808)*100+MONTH($A4808))</f>
        <v/>
      </c>
      <c r="D4808" t="str">
        <f>IF($C4808="","",VLOOKUP($C4808,Baux!$A:$K,2,FALSE))</f>
        <v/>
      </c>
      <c r="E4808" t="str">
        <f>IF($C4808="","",VLOOKUP(VLOOKUP($C4808,Baux!$A:$K,3,FALSE),Locataires!$A:$I,2,FALSE))</f>
        <v/>
      </c>
      <c r="F4808" t="str">
        <f>IF($C4808="","",VLOOKUP($C4808,Baux!$A:$K,8,FALSE))</f>
        <v/>
      </c>
      <c r="G4808" s="12" t="str">
        <f>IF(OR($A4808="",$F4808=""),"",DATE(YEAR($A4808),MONTH($A4808),$F4808))</f>
        <v/>
      </c>
      <c r="H4808" s="13" t="str">
        <f>IF($C4808="","",VLOOKUP($C4808,Baux!$A:$K,6,FALSE))</f>
        <v/>
      </c>
      <c r="I4808" s="13" t="str">
        <f>IF($C4808="","",VLOOKUP($C4808,Baux!$A:$K,7,FALSE))</f>
        <v/>
      </c>
      <c r="J4808" s="13" t="str">
        <f>IF($C4808="","",$H4808+$I4808)</f>
        <v/>
      </c>
      <c r="K4808" s="13" t="str">
        <f>IF($C4808="","",SUMIFS(Banque_Transactions!$E:$E,Banque_Transactions!$G:$G,$C4808&amp;"-"&amp;$B4808))</f>
        <v/>
      </c>
      <c r="L4808" s="13" t="str">
        <f>IF($C4808="","",$J4808-$K4808)</f>
        <v/>
      </c>
      <c r="M4808" t="str">
        <f>IF($C4808="","",IF($L4808&lt;=0,"Payé",IF($K4808=0,"Impayé","Partiel")))</f>
        <v/>
      </c>
    </row>
    <row r="4809" spans="1:13" ht="15">
      <c r="A4809" s="17"/>
      <c r="B4809" t="str">
        <f>IF($A4809="","",YEAR($A4809)*100+MONTH($A4809))</f>
        <v/>
      </c>
      <c r="D4809" t="str">
        <f>IF($C4809="","",VLOOKUP($C4809,Baux!$A:$K,2,FALSE))</f>
        <v/>
      </c>
      <c r="E4809" t="str">
        <f>IF($C4809="","",VLOOKUP(VLOOKUP($C4809,Baux!$A:$K,3,FALSE),Locataires!$A:$I,2,FALSE))</f>
        <v/>
      </c>
      <c r="F4809" t="str">
        <f>IF($C4809="","",VLOOKUP($C4809,Baux!$A:$K,8,FALSE))</f>
        <v/>
      </c>
      <c r="G4809" s="12" t="str">
        <f>IF(OR($A4809="",$F4809=""),"",DATE(YEAR($A4809),MONTH($A4809),$F4809))</f>
        <v/>
      </c>
      <c r="H4809" s="13" t="str">
        <f>IF($C4809="","",VLOOKUP($C4809,Baux!$A:$K,6,FALSE))</f>
        <v/>
      </c>
      <c r="I4809" s="13" t="str">
        <f>IF($C4809="","",VLOOKUP($C4809,Baux!$A:$K,7,FALSE))</f>
        <v/>
      </c>
      <c r="J4809" s="13" t="str">
        <f>IF($C4809="","",$H4809+$I4809)</f>
        <v/>
      </c>
      <c r="K4809" s="13" t="str">
        <f>IF($C4809="","",SUMIFS(Banque_Transactions!$E:$E,Banque_Transactions!$G:$G,$C4809&amp;"-"&amp;$B4809))</f>
        <v/>
      </c>
      <c r="L4809" s="13" t="str">
        <f>IF($C4809="","",$J4809-$K4809)</f>
        <v/>
      </c>
      <c r="M4809" t="str">
        <f>IF($C4809="","",IF($L4809&lt;=0,"Payé",IF($K4809=0,"Impayé","Partiel")))</f>
        <v/>
      </c>
    </row>
    <row r="4810" spans="1:13" ht="15">
      <c r="A4810" s="17"/>
      <c r="B4810" t="str">
        <f>IF($A4810="","",YEAR($A4810)*100+MONTH($A4810))</f>
        <v/>
      </c>
      <c r="D4810" t="str">
        <f>IF($C4810="","",VLOOKUP($C4810,Baux!$A:$K,2,FALSE))</f>
        <v/>
      </c>
      <c r="E4810" t="str">
        <f>IF($C4810="","",VLOOKUP(VLOOKUP($C4810,Baux!$A:$K,3,FALSE),Locataires!$A:$I,2,FALSE))</f>
        <v/>
      </c>
      <c r="F4810" t="str">
        <f>IF($C4810="","",VLOOKUP($C4810,Baux!$A:$K,8,FALSE))</f>
        <v/>
      </c>
      <c r="G4810" s="12" t="str">
        <f>IF(OR($A4810="",$F4810=""),"",DATE(YEAR($A4810),MONTH($A4810),$F4810))</f>
        <v/>
      </c>
      <c r="H4810" s="13" t="str">
        <f>IF($C4810="","",VLOOKUP($C4810,Baux!$A:$K,6,FALSE))</f>
        <v/>
      </c>
      <c r="I4810" s="13" t="str">
        <f>IF($C4810="","",VLOOKUP($C4810,Baux!$A:$K,7,FALSE))</f>
        <v/>
      </c>
      <c r="J4810" s="13" t="str">
        <f>IF($C4810="","",$H4810+$I4810)</f>
        <v/>
      </c>
      <c r="K4810" s="13" t="str">
        <f>IF($C4810="","",SUMIFS(Banque_Transactions!$E:$E,Banque_Transactions!$G:$G,$C4810&amp;"-"&amp;$B4810))</f>
        <v/>
      </c>
      <c r="L4810" s="13" t="str">
        <f>IF($C4810="","",$J4810-$K4810)</f>
        <v/>
      </c>
      <c r="M4810" t="str">
        <f>IF($C4810="","",IF($L4810&lt;=0,"Payé",IF($K4810=0,"Impayé","Partiel")))</f>
        <v/>
      </c>
    </row>
    <row r="4811" spans="1:13" ht="15">
      <c r="A4811" s="17"/>
      <c r="B4811" t="str">
        <f>IF($A4811="","",YEAR($A4811)*100+MONTH($A4811))</f>
        <v/>
      </c>
      <c r="D4811" t="str">
        <f>IF($C4811="","",VLOOKUP($C4811,Baux!$A:$K,2,FALSE))</f>
        <v/>
      </c>
      <c r="E4811" t="str">
        <f>IF($C4811="","",VLOOKUP(VLOOKUP($C4811,Baux!$A:$K,3,FALSE),Locataires!$A:$I,2,FALSE))</f>
        <v/>
      </c>
      <c r="F4811" t="str">
        <f>IF($C4811="","",VLOOKUP($C4811,Baux!$A:$K,8,FALSE))</f>
        <v/>
      </c>
      <c r="G4811" s="12" t="str">
        <f>IF(OR($A4811="",$F4811=""),"",DATE(YEAR($A4811),MONTH($A4811),$F4811))</f>
        <v/>
      </c>
      <c r="H4811" s="13" t="str">
        <f>IF($C4811="","",VLOOKUP($C4811,Baux!$A:$K,6,FALSE))</f>
        <v/>
      </c>
      <c r="I4811" s="13" t="str">
        <f>IF($C4811="","",VLOOKUP($C4811,Baux!$A:$K,7,FALSE))</f>
        <v/>
      </c>
      <c r="J4811" s="13" t="str">
        <f>IF($C4811="","",$H4811+$I4811)</f>
        <v/>
      </c>
      <c r="K4811" s="13" t="str">
        <f>IF($C4811="","",SUMIFS(Banque_Transactions!$E:$E,Banque_Transactions!$G:$G,$C4811&amp;"-"&amp;$B4811))</f>
        <v/>
      </c>
      <c r="L4811" s="13" t="str">
        <f>IF($C4811="","",$J4811-$K4811)</f>
        <v/>
      </c>
      <c r="M4811" t="str">
        <f>IF($C4811="","",IF($L4811&lt;=0,"Payé",IF($K4811=0,"Impayé","Partiel")))</f>
        <v/>
      </c>
    </row>
    <row r="4812" spans="1:13" ht="15">
      <c r="A4812" s="17"/>
      <c r="B4812" t="str">
        <f>IF($A4812="","",YEAR($A4812)*100+MONTH($A4812))</f>
        <v/>
      </c>
      <c r="D4812" t="str">
        <f>IF($C4812="","",VLOOKUP($C4812,Baux!$A:$K,2,FALSE))</f>
        <v/>
      </c>
      <c r="E4812" t="str">
        <f>IF($C4812="","",VLOOKUP(VLOOKUP($C4812,Baux!$A:$K,3,FALSE),Locataires!$A:$I,2,FALSE))</f>
        <v/>
      </c>
      <c r="F4812" t="str">
        <f>IF($C4812="","",VLOOKUP($C4812,Baux!$A:$K,8,FALSE))</f>
        <v/>
      </c>
      <c r="G4812" s="12" t="str">
        <f>IF(OR($A4812="",$F4812=""),"",DATE(YEAR($A4812),MONTH($A4812),$F4812))</f>
        <v/>
      </c>
      <c r="H4812" s="13" t="str">
        <f>IF($C4812="","",VLOOKUP($C4812,Baux!$A:$K,6,FALSE))</f>
        <v/>
      </c>
      <c r="I4812" s="13" t="str">
        <f>IF($C4812="","",VLOOKUP($C4812,Baux!$A:$K,7,FALSE))</f>
        <v/>
      </c>
      <c r="J4812" s="13" t="str">
        <f>IF($C4812="","",$H4812+$I4812)</f>
        <v/>
      </c>
      <c r="K4812" s="13" t="str">
        <f>IF($C4812="","",SUMIFS(Banque_Transactions!$E:$E,Banque_Transactions!$G:$G,$C4812&amp;"-"&amp;$B4812))</f>
        <v/>
      </c>
      <c r="L4812" s="13" t="str">
        <f>IF($C4812="","",$J4812-$K4812)</f>
        <v/>
      </c>
      <c r="M4812" t="str">
        <f>IF($C4812="","",IF($L4812&lt;=0,"Payé",IF($K4812=0,"Impayé","Partiel")))</f>
        <v/>
      </c>
    </row>
    <row r="4813" spans="1:13" ht="15">
      <c r="A4813" s="17"/>
      <c r="B4813" t="str">
        <f>IF($A4813="","",YEAR($A4813)*100+MONTH($A4813))</f>
        <v/>
      </c>
      <c r="D4813" t="str">
        <f>IF($C4813="","",VLOOKUP($C4813,Baux!$A:$K,2,FALSE))</f>
        <v/>
      </c>
      <c r="E4813" t="str">
        <f>IF($C4813="","",VLOOKUP(VLOOKUP($C4813,Baux!$A:$K,3,FALSE),Locataires!$A:$I,2,FALSE))</f>
        <v/>
      </c>
      <c r="F4813" t="str">
        <f>IF($C4813="","",VLOOKUP($C4813,Baux!$A:$K,8,FALSE))</f>
        <v/>
      </c>
      <c r="G4813" s="12" t="str">
        <f>IF(OR($A4813="",$F4813=""),"",DATE(YEAR($A4813),MONTH($A4813),$F4813))</f>
        <v/>
      </c>
      <c r="H4813" s="13" t="str">
        <f>IF($C4813="","",VLOOKUP($C4813,Baux!$A:$K,6,FALSE))</f>
        <v/>
      </c>
      <c r="I4813" s="13" t="str">
        <f>IF($C4813="","",VLOOKUP($C4813,Baux!$A:$K,7,FALSE))</f>
        <v/>
      </c>
      <c r="J4813" s="13" t="str">
        <f>IF($C4813="","",$H4813+$I4813)</f>
        <v/>
      </c>
      <c r="K4813" s="13" t="str">
        <f>IF($C4813="","",SUMIFS(Banque_Transactions!$E:$E,Banque_Transactions!$G:$G,$C4813&amp;"-"&amp;$B4813))</f>
        <v/>
      </c>
      <c r="L4813" s="13" t="str">
        <f>IF($C4813="","",$J4813-$K4813)</f>
        <v/>
      </c>
      <c r="M4813" t="str">
        <f>IF($C4813="","",IF($L4813&lt;=0,"Payé",IF($K4813=0,"Impayé","Partiel")))</f>
        <v/>
      </c>
    </row>
    <row r="4814" spans="1:13" ht="15">
      <c r="A4814" s="17"/>
      <c r="B4814" t="str">
        <f>IF($A4814="","",YEAR($A4814)*100+MONTH($A4814))</f>
        <v/>
      </c>
      <c r="D4814" t="str">
        <f>IF($C4814="","",VLOOKUP($C4814,Baux!$A:$K,2,FALSE))</f>
        <v/>
      </c>
      <c r="E4814" t="str">
        <f>IF($C4814="","",VLOOKUP(VLOOKUP($C4814,Baux!$A:$K,3,FALSE),Locataires!$A:$I,2,FALSE))</f>
        <v/>
      </c>
      <c r="F4814" t="str">
        <f>IF($C4814="","",VLOOKUP($C4814,Baux!$A:$K,8,FALSE))</f>
        <v/>
      </c>
      <c r="G4814" s="12" t="str">
        <f>IF(OR($A4814="",$F4814=""),"",DATE(YEAR($A4814),MONTH($A4814),$F4814))</f>
        <v/>
      </c>
      <c r="H4814" s="13" t="str">
        <f>IF($C4814="","",VLOOKUP($C4814,Baux!$A:$K,6,FALSE))</f>
        <v/>
      </c>
      <c r="I4814" s="13" t="str">
        <f>IF($C4814="","",VLOOKUP($C4814,Baux!$A:$K,7,FALSE))</f>
        <v/>
      </c>
      <c r="J4814" s="13" t="str">
        <f>IF($C4814="","",$H4814+$I4814)</f>
        <v/>
      </c>
      <c r="K4814" s="13" t="str">
        <f>IF($C4814="","",SUMIFS(Banque_Transactions!$E:$E,Banque_Transactions!$G:$G,$C4814&amp;"-"&amp;$B4814))</f>
        <v/>
      </c>
      <c r="L4814" s="13" t="str">
        <f>IF($C4814="","",$J4814-$K4814)</f>
        <v/>
      </c>
      <c r="M4814" t="str">
        <f>IF($C4814="","",IF($L4814&lt;=0,"Payé",IF($K4814=0,"Impayé","Partiel")))</f>
        <v/>
      </c>
    </row>
    <row r="4815" spans="1:13" ht="15">
      <c r="A4815" s="17"/>
      <c r="B4815" t="str">
        <f>IF($A4815="","",YEAR($A4815)*100+MONTH($A4815))</f>
        <v/>
      </c>
      <c r="D4815" t="str">
        <f>IF($C4815="","",VLOOKUP($C4815,Baux!$A:$K,2,FALSE))</f>
        <v/>
      </c>
      <c r="E4815" t="str">
        <f>IF($C4815="","",VLOOKUP(VLOOKUP($C4815,Baux!$A:$K,3,FALSE),Locataires!$A:$I,2,FALSE))</f>
        <v/>
      </c>
      <c r="F4815" t="str">
        <f>IF($C4815="","",VLOOKUP($C4815,Baux!$A:$K,8,FALSE))</f>
        <v/>
      </c>
      <c r="G4815" s="12" t="str">
        <f>IF(OR($A4815="",$F4815=""),"",DATE(YEAR($A4815),MONTH($A4815),$F4815))</f>
        <v/>
      </c>
      <c r="H4815" s="13" t="str">
        <f>IF($C4815="","",VLOOKUP($C4815,Baux!$A:$K,6,FALSE))</f>
        <v/>
      </c>
      <c r="I4815" s="13" t="str">
        <f>IF($C4815="","",VLOOKUP($C4815,Baux!$A:$K,7,FALSE))</f>
        <v/>
      </c>
      <c r="J4815" s="13" t="str">
        <f>IF($C4815="","",$H4815+$I4815)</f>
        <v/>
      </c>
      <c r="K4815" s="13" t="str">
        <f>IF($C4815="","",SUMIFS(Banque_Transactions!$E:$E,Banque_Transactions!$G:$G,$C4815&amp;"-"&amp;$B4815))</f>
        <v/>
      </c>
      <c r="L4815" s="13" t="str">
        <f>IF($C4815="","",$J4815-$K4815)</f>
        <v/>
      </c>
      <c r="M4815" t="str">
        <f>IF($C4815="","",IF($L4815&lt;=0,"Payé",IF($K4815=0,"Impayé","Partiel")))</f>
        <v/>
      </c>
    </row>
    <row r="4816" spans="1:13" ht="15">
      <c r="A4816" s="17"/>
      <c r="B4816" t="str">
        <f>IF($A4816="","",YEAR($A4816)*100+MONTH($A4816))</f>
        <v/>
      </c>
      <c r="D4816" t="str">
        <f>IF($C4816="","",VLOOKUP($C4816,Baux!$A:$K,2,FALSE))</f>
        <v/>
      </c>
      <c r="E4816" t="str">
        <f>IF($C4816="","",VLOOKUP(VLOOKUP($C4816,Baux!$A:$K,3,FALSE),Locataires!$A:$I,2,FALSE))</f>
        <v/>
      </c>
      <c r="F4816" t="str">
        <f>IF($C4816="","",VLOOKUP($C4816,Baux!$A:$K,8,FALSE))</f>
        <v/>
      </c>
      <c r="G4816" s="12" t="str">
        <f>IF(OR($A4816="",$F4816=""),"",DATE(YEAR($A4816),MONTH($A4816),$F4816))</f>
        <v/>
      </c>
      <c r="H4816" s="13" t="str">
        <f>IF($C4816="","",VLOOKUP($C4816,Baux!$A:$K,6,FALSE))</f>
        <v/>
      </c>
      <c r="I4816" s="13" t="str">
        <f>IF($C4816="","",VLOOKUP($C4816,Baux!$A:$K,7,FALSE))</f>
        <v/>
      </c>
      <c r="J4816" s="13" t="str">
        <f>IF($C4816="","",$H4816+$I4816)</f>
        <v/>
      </c>
      <c r="K4816" s="13" t="str">
        <f>IF($C4816="","",SUMIFS(Banque_Transactions!$E:$E,Banque_Transactions!$G:$G,$C4816&amp;"-"&amp;$B4816))</f>
        <v/>
      </c>
      <c r="L4816" s="13" t="str">
        <f>IF($C4816="","",$J4816-$K4816)</f>
        <v/>
      </c>
      <c r="M4816" t="str">
        <f>IF($C4816="","",IF($L4816&lt;=0,"Payé",IF($K4816=0,"Impayé","Partiel")))</f>
        <v/>
      </c>
    </row>
    <row r="4817" spans="1:13" ht="15">
      <c r="A4817" s="17"/>
      <c r="B4817" t="str">
        <f>IF($A4817="","",YEAR($A4817)*100+MONTH($A4817))</f>
        <v/>
      </c>
      <c r="D4817" t="str">
        <f>IF($C4817="","",VLOOKUP($C4817,Baux!$A:$K,2,FALSE))</f>
        <v/>
      </c>
      <c r="E4817" t="str">
        <f>IF($C4817="","",VLOOKUP(VLOOKUP($C4817,Baux!$A:$K,3,FALSE),Locataires!$A:$I,2,FALSE))</f>
        <v/>
      </c>
      <c r="F4817" t="str">
        <f>IF($C4817="","",VLOOKUP($C4817,Baux!$A:$K,8,FALSE))</f>
        <v/>
      </c>
      <c r="G4817" s="12" t="str">
        <f>IF(OR($A4817="",$F4817=""),"",DATE(YEAR($A4817),MONTH($A4817),$F4817))</f>
        <v/>
      </c>
      <c r="H4817" s="13" t="str">
        <f>IF($C4817="","",VLOOKUP($C4817,Baux!$A:$K,6,FALSE))</f>
        <v/>
      </c>
      <c r="I4817" s="13" t="str">
        <f>IF($C4817="","",VLOOKUP($C4817,Baux!$A:$K,7,FALSE))</f>
        <v/>
      </c>
      <c r="J4817" s="13" t="str">
        <f>IF($C4817="","",$H4817+$I4817)</f>
        <v/>
      </c>
      <c r="K4817" s="13" t="str">
        <f>IF($C4817="","",SUMIFS(Banque_Transactions!$E:$E,Banque_Transactions!$G:$G,$C4817&amp;"-"&amp;$B4817))</f>
        <v/>
      </c>
      <c r="L4817" s="13" t="str">
        <f>IF($C4817="","",$J4817-$K4817)</f>
        <v/>
      </c>
      <c r="M4817" t="str">
        <f>IF($C4817="","",IF($L4817&lt;=0,"Payé",IF($K4817=0,"Impayé","Partiel")))</f>
        <v/>
      </c>
    </row>
    <row r="4818" spans="1:13" ht="15">
      <c r="A4818" s="17"/>
      <c r="B4818" t="str">
        <f>IF($A4818="","",YEAR($A4818)*100+MONTH($A4818))</f>
        <v/>
      </c>
      <c r="D4818" t="str">
        <f>IF($C4818="","",VLOOKUP($C4818,Baux!$A:$K,2,FALSE))</f>
        <v/>
      </c>
      <c r="E4818" t="str">
        <f>IF($C4818="","",VLOOKUP(VLOOKUP($C4818,Baux!$A:$K,3,FALSE),Locataires!$A:$I,2,FALSE))</f>
        <v/>
      </c>
      <c r="F4818" t="str">
        <f>IF($C4818="","",VLOOKUP($C4818,Baux!$A:$K,8,FALSE))</f>
        <v/>
      </c>
      <c r="G4818" s="12" t="str">
        <f>IF(OR($A4818="",$F4818=""),"",DATE(YEAR($A4818),MONTH($A4818),$F4818))</f>
        <v/>
      </c>
      <c r="H4818" s="13" t="str">
        <f>IF($C4818="","",VLOOKUP($C4818,Baux!$A:$K,6,FALSE))</f>
        <v/>
      </c>
      <c r="I4818" s="13" t="str">
        <f>IF($C4818="","",VLOOKUP($C4818,Baux!$A:$K,7,FALSE))</f>
        <v/>
      </c>
      <c r="J4818" s="13" t="str">
        <f>IF($C4818="","",$H4818+$I4818)</f>
        <v/>
      </c>
      <c r="K4818" s="13" t="str">
        <f>IF($C4818="","",SUMIFS(Banque_Transactions!$E:$E,Banque_Transactions!$G:$G,$C4818&amp;"-"&amp;$B4818))</f>
        <v/>
      </c>
      <c r="L4818" s="13" t="str">
        <f>IF($C4818="","",$J4818-$K4818)</f>
        <v/>
      </c>
      <c r="M4818" t="str">
        <f>IF($C4818="","",IF($L4818&lt;=0,"Payé",IF($K4818=0,"Impayé","Partiel")))</f>
        <v/>
      </c>
    </row>
    <row r="4819" spans="1:13" ht="15">
      <c r="A4819" s="17"/>
      <c r="B4819" t="str">
        <f>IF($A4819="","",YEAR($A4819)*100+MONTH($A4819))</f>
        <v/>
      </c>
      <c r="D4819" t="str">
        <f>IF($C4819="","",VLOOKUP($C4819,Baux!$A:$K,2,FALSE))</f>
        <v/>
      </c>
      <c r="E4819" t="str">
        <f>IF($C4819="","",VLOOKUP(VLOOKUP($C4819,Baux!$A:$K,3,FALSE),Locataires!$A:$I,2,FALSE))</f>
        <v/>
      </c>
      <c r="F4819" t="str">
        <f>IF($C4819="","",VLOOKUP($C4819,Baux!$A:$K,8,FALSE))</f>
        <v/>
      </c>
      <c r="G4819" s="12" t="str">
        <f>IF(OR($A4819="",$F4819=""),"",DATE(YEAR($A4819),MONTH($A4819),$F4819))</f>
        <v/>
      </c>
      <c r="H4819" s="13" t="str">
        <f>IF($C4819="","",VLOOKUP($C4819,Baux!$A:$K,6,FALSE))</f>
        <v/>
      </c>
      <c r="I4819" s="13" t="str">
        <f>IF($C4819="","",VLOOKUP($C4819,Baux!$A:$K,7,FALSE))</f>
        <v/>
      </c>
      <c r="J4819" s="13" t="str">
        <f>IF($C4819="","",$H4819+$I4819)</f>
        <v/>
      </c>
      <c r="K4819" s="13" t="str">
        <f>IF($C4819="","",SUMIFS(Banque_Transactions!$E:$E,Banque_Transactions!$G:$G,$C4819&amp;"-"&amp;$B4819))</f>
        <v/>
      </c>
      <c r="L4819" s="13" t="str">
        <f>IF($C4819="","",$J4819-$K4819)</f>
        <v/>
      </c>
      <c r="M4819" t="str">
        <f>IF($C4819="","",IF($L4819&lt;=0,"Payé",IF($K4819=0,"Impayé","Partiel")))</f>
        <v/>
      </c>
    </row>
    <row r="4820" spans="1:13" ht="15">
      <c r="A4820" s="17"/>
      <c r="B4820" t="str">
        <f>IF($A4820="","",YEAR($A4820)*100+MONTH($A4820))</f>
        <v/>
      </c>
      <c r="D4820" t="str">
        <f>IF($C4820="","",VLOOKUP($C4820,Baux!$A:$K,2,FALSE))</f>
        <v/>
      </c>
      <c r="E4820" t="str">
        <f>IF($C4820="","",VLOOKUP(VLOOKUP($C4820,Baux!$A:$K,3,FALSE),Locataires!$A:$I,2,FALSE))</f>
        <v/>
      </c>
      <c r="F4820" t="str">
        <f>IF($C4820="","",VLOOKUP($C4820,Baux!$A:$K,8,FALSE))</f>
        <v/>
      </c>
      <c r="G4820" s="12" t="str">
        <f>IF(OR($A4820="",$F4820=""),"",DATE(YEAR($A4820),MONTH($A4820),$F4820))</f>
        <v/>
      </c>
      <c r="H4820" s="13" t="str">
        <f>IF($C4820="","",VLOOKUP($C4820,Baux!$A:$K,6,FALSE))</f>
        <v/>
      </c>
      <c r="I4820" s="13" t="str">
        <f>IF($C4820="","",VLOOKUP($C4820,Baux!$A:$K,7,FALSE))</f>
        <v/>
      </c>
      <c r="J4820" s="13" t="str">
        <f>IF($C4820="","",$H4820+$I4820)</f>
        <v/>
      </c>
      <c r="K4820" s="13" t="str">
        <f>IF($C4820="","",SUMIFS(Banque_Transactions!$E:$E,Banque_Transactions!$G:$G,$C4820&amp;"-"&amp;$B4820))</f>
        <v/>
      </c>
      <c r="L4820" s="13" t="str">
        <f>IF($C4820="","",$J4820-$K4820)</f>
        <v/>
      </c>
      <c r="M4820" t="str">
        <f>IF($C4820="","",IF($L4820&lt;=0,"Payé",IF($K4820=0,"Impayé","Partiel")))</f>
        <v/>
      </c>
    </row>
    <row r="4821" spans="1:13" ht="15">
      <c r="A4821" s="17"/>
      <c r="B4821" t="str">
        <f>IF($A4821="","",YEAR($A4821)*100+MONTH($A4821))</f>
        <v/>
      </c>
      <c r="D4821" t="str">
        <f>IF($C4821="","",VLOOKUP($C4821,Baux!$A:$K,2,FALSE))</f>
        <v/>
      </c>
      <c r="E4821" t="str">
        <f>IF($C4821="","",VLOOKUP(VLOOKUP($C4821,Baux!$A:$K,3,FALSE),Locataires!$A:$I,2,FALSE))</f>
        <v/>
      </c>
      <c r="F4821" t="str">
        <f>IF($C4821="","",VLOOKUP($C4821,Baux!$A:$K,8,FALSE))</f>
        <v/>
      </c>
      <c r="G4821" s="12" t="str">
        <f>IF(OR($A4821="",$F4821=""),"",DATE(YEAR($A4821),MONTH($A4821),$F4821))</f>
        <v/>
      </c>
      <c r="H4821" s="13" t="str">
        <f>IF($C4821="","",VLOOKUP($C4821,Baux!$A:$K,6,FALSE))</f>
        <v/>
      </c>
      <c r="I4821" s="13" t="str">
        <f>IF($C4821="","",VLOOKUP($C4821,Baux!$A:$K,7,FALSE))</f>
        <v/>
      </c>
      <c r="J4821" s="13" t="str">
        <f>IF($C4821="","",$H4821+$I4821)</f>
        <v/>
      </c>
      <c r="K4821" s="13" t="str">
        <f>IF($C4821="","",SUMIFS(Banque_Transactions!$E:$E,Banque_Transactions!$G:$G,$C4821&amp;"-"&amp;$B4821))</f>
        <v/>
      </c>
      <c r="L4821" s="13" t="str">
        <f>IF($C4821="","",$J4821-$K4821)</f>
        <v/>
      </c>
      <c r="M4821" t="str">
        <f>IF($C4821="","",IF($L4821&lt;=0,"Payé",IF($K4821=0,"Impayé","Partiel")))</f>
        <v/>
      </c>
    </row>
    <row r="4822" spans="1:13" ht="15">
      <c r="A4822" s="17"/>
      <c r="B4822" t="str">
        <f>IF($A4822="","",YEAR($A4822)*100+MONTH($A4822))</f>
        <v/>
      </c>
      <c r="D4822" t="str">
        <f>IF($C4822="","",VLOOKUP($C4822,Baux!$A:$K,2,FALSE))</f>
        <v/>
      </c>
      <c r="E4822" t="str">
        <f>IF($C4822="","",VLOOKUP(VLOOKUP($C4822,Baux!$A:$K,3,FALSE),Locataires!$A:$I,2,FALSE))</f>
        <v/>
      </c>
      <c r="F4822" t="str">
        <f>IF($C4822="","",VLOOKUP($C4822,Baux!$A:$K,8,FALSE))</f>
        <v/>
      </c>
      <c r="G4822" s="12" t="str">
        <f>IF(OR($A4822="",$F4822=""),"",DATE(YEAR($A4822),MONTH($A4822),$F4822))</f>
        <v/>
      </c>
      <c r="H4822" s="13" t="str">
        <f>IF($C4822="","",VLOOKUP($C4822,Baux!$A:$K,6,FALSE))</f>
        <v/>
      </c>
      <c r="I4822" s="13" t="str">
        <f>IF($C4822="","",VLOOKUP($C4822,Baux!$A:$K,7,FALSE))</f>
        <v/>
      </c>
      <c r="J4822" s="13" t="str">
        <f>IF($C4822="","",$H4822+$I4822)</f>
        <v/>
      </c>
      <c r="K4822" s="13" t="str">
        <f>IF($C4822="","",SUMIFS(Banque_Transactions!$E:$E,Banque_Transactions!$G:$G,$C4822&amp;"-"&amp;$B4822))</f>
        <v/>
      </c>
      <c r="L4822" s="13" t="str">
        <f>IF($C4822="","",$J4822-$K4822)</f>
        <v/>
      </c>
      <c r="M4822" t="str">
        <f>IF($C4822="","",IF($L4822&lt;=0,"Payé",IF($K4822=0,"Impayé","Partiel")))</f>
        <v/>
      </c>
    </row>
    <row r="4823" spans="1:13" ht="15">
      <c r="A4823" s="17"/>
      <c r="B4823" t="str">
        <f>IF($A4823="","",YEAR($A4823)*100+MONTH($A4823))</f>
        <v/>
      </c>
      <c r="D4823" t="str">
        <f>IF($C4823="","",VLOOKUP($C4823,Baux!$A:$K,2,FALSE))</f>
        <v/>
      </c>
      <c r="E4823" t="str">
        <f>IF($C4823="","",VLOOKUP(VLOOKUP($C4823,Baux!$A:$K,3,FALSE),Locataires!$A:$I,2,FALSE))</f>
        <v/>
      </c>
      <c r="F4823" t="str">
        <f>IF($C4823="","",VLOOKUP($C4823,Baux!$A:$K,8,FALSE))</f>
        <v/>
      </c>
      <c r="G4823" s="12" t="str">
        <f>IF(OR($A4823="",$F4823=""),"",DATE(YEAR($A4823),MONTH($A4823),$F4823))</f>
        <v/>
      </c>
      <c r="H4823" s="13" t="str">
        <f>IF($C4823="","",VLOOKUP($C4823,Baux!$A:$K,6,FALSE))</f>
        <v/>
      </c>
      <c r="I4823" s="13" t="str">
        <f>IF($C4823="","",VLOOKUP($C4823,Baux!$A:$K,7,FALSE))</f>
        <v/>
      </c>
      <c r="J4823" s="13" t="str">
        <f>IF($C4823="","",$H4823+$I4823)</f>
        <v/>
      </c>
      <c r="K4823" s="13" t="str">
        <f>IF($C4823="","",SUMIFS(Banque_Transactions!$E:$E,Banque_Transactions!$G:$G,$C4823&amp;"-"&amp;$B4823))</f>
        <v/>
      </c>
      <c r="L4823" s="13" t="str">
        <f>IF($C4823="","",$J4823-$K4823)</f>
        <v/>
      </c>
      <c r="M4823" t="str">
        <f>IF($C4823="","",IF($L4823&lt;=0,"Payé",IF($K4823=0,"Impayé","Partiel")))</f>
        <v/>
      </c>
    </row>
    <row r="4824" spans="1:13" ht="15">
      <c r="A4824" s="17"/>
      <c r="B4824" t="str">
        <f>IF($A4824="","",YEAR($A4824)*100+MONTH($A4824))</f>
        <v/>
      </c>
      <c r="D4824" t="str">
        <f>IF($C4824="","",VLOOKUP($C4824,Baux!$A:$K,2,FALSE))</f>
        <v/>
      </c>
      <c r="E4824" t="str">
        <f>IF($C4824="","",VLOOKUP(VLOOKUP($C4824,Baux!$A:$K,3,FALSE),Locataires!$A:$I,2,FALSE))</f>
        <v/>
      </c>
      <c r="F4824" t="str">
        <f>IF($C4824="","",VLOOKUP($C4824,Baux!$A:$K,8,FALSE))</f>
        <v/>
      </c>
      <c r="G4824" s="12" t="str">
        <f>IF(OR($A4824="",$F4824=""),"",DATE(YEAR($A4824),MONTH($A4824),$F4824))</f>
        <v/>
      </c>
      <c r="H4824" s="13" t="str">
        <f>IF($C4824="","",VLOOKUP($C4824,Baux!$A:$K,6,FALSE))</f>
        <v/>
      </c>
      <c r="I4824" s="13" t="str">
        <f>IF($C4824="","",VLOOKUP($C4824,Baux!$A:$K,7,FALSE))</f>
        <v/>
      </c>
      <c r="J4824" s="13" t="str">
        <f>IF($C4824="","",$H4824+$I4824)</f>
        <v/>
      </c>
      <c r="K4824" s="13" t="str">
        <f>IF($C4824="","",SUMIFS(Banque_Transactions!$E:$E,Banque_Transactions!$G:$G,$C4824&amp;"-"&amp;$B4824))</f>
        <v/>
      </c>
      <c r="L4824" s="13" t="str">
        <f>IF($C4824="","",$J4824-$K4824)</f>
        <v/>
      </c>
      <c r="M4824" t="str">
        <f>IF($C4824="","",IF($L4824&lt;=0,"Payé",IF($K4824=0,"Impayé","Partiel")))</f>
        <v/>
      </c>
    </row>
    <row r="4825" spans="1:13" ht="15">
      <c r="A4825" s="17"/>
      <c r="B4825" t="str">
        <f>IF($A4825="","",YEAR($A4825)*100+MONTH($A4825))</f>
        <v/>
      </c>
      <c r="D4825" t="str">
        <f>IF($C4825="","",VLOOKUP($C4825,Baux!$A:$K,2,FALSE))</f>
        <v/>
      </c>
      <c r="E4825" t="str">
        <f>IF($C4825="","",VLOOKUP(VLOOKUP($C4825,Baux!$A:$K,3,FALSE),Locataires!$A:$I,2,FALSE))</f>
        <v/>
      </c>
      <c r="F4825" t="str">
        <f>IF($C4825="","",VLOOKUP($C4825,Baux!$A:$K,8,FALSE))</f>
        <v/>
      </c>
      <c r="G4825" s="12" t="str">
        <f>IF(OR($A4825="",$F4825=""),"",DATE(YEAR($A4825),MONTH($A4825),$F4825))</f>
        <v/>
      </c>
      <c r="H4825" s="13" t="str">
        <f>IF($C4825="","",VLOOKUP($C4825,Baux!$A:$K,6,FALSE))</f>
        <v/>
      </c>
      <c r="I4825" s="13" t="str">
        <f>IF($C4825="","",VLOOKUP($C4825,Baux!$A:$K,7,FALSE))</f>
        <v/>
      </c>
      <c r="J4825" s="13" t="str">
        <f>IF($C4825="","",$H4825+$I4825)</f>
        <v/>
      </c>
      <c r="K4825" s="13" t="str">
        <f>IF($C4825="","",SUMIFS(Banque_Transactions!$E:$E,Banque_Transactions!$G:$G,$C4825&amp;"-"&amp;$B4825))</f>
        <v/>
      </c>
      <c r="L4825" s="13" t="str">
        <f>IF($C4825="","",$J4825-$K4825)</f>
        <v/>
      </c>
      <c r="M4825" t="str">
        <f>IF($C4825="","",IF($L4825&lt;=0,"Payé",IF($K4825=0,"Impayé","Partiel")))</f>
        <v/>
      </c>
    </row>
    <row r="4826" spans="1:13" ht="15">
      <c r="A4826" s="17"/>
      <c r="B4826" t="str">
        <f>IF($A4826="","",YEAR($A4826)*100+MONTH($A4826))</f>
        <v/>
      </c>
      <c r="D4826" t="str">
        <f>IF($C4826="","",VLOOKUP($C4826,Baux!$A:$K,2,FALSE))</f>
        <v/>
      </c>
      <c r="E4826" t="str">
        <f>IF($C4826="","",VLOOKUP(VLOOKUP($C4826,Baux!$A:$K,3,FALSE),Locataires!$A:$I,2,FALSE))</f>
        <v/>
      </c>
      <c r="F4826" t="str">
        <f>IF($C4826="","",VLOOKUP($C4826,Baux!$A:$K,8,FALSE))</f>
        <v/>
      </c>
      <c r="G4826" s="12" t="str">
        <f>IF(OR($A4826="",$F4826=""),"",DATE(YEAR($A4826),MONTH($A4826),$F4826))</f>
        <v/>
      </c>
      <c r="H4826" s="13" t="str">
        <f>IF($C4826="","",VLOOKUP($C4826,Baux!$A:$K,6,FALSE))</f>
        <v/>
      </c>
      <c r="I4826" s="13" t="str">
        <f>IF($C4826="","",VLOOKUP($C4826,Baux!$A:$K,7,FALSE))</f>
        <v/>
      </c>
      <c r="J4826" s="13" t="str">
        <f>IF($C4826="","",$H4826+$I4826)</f>
        <v/>
      </c>
      <c r="K4826" s="13" t="str">
        <f>IF($C4826="","",SUMIFS(Banque_Transactions!$E:$E,Banque_Transactions!$G:$G,$C4826&amp;"-"&amp;$B4826))</f>
        <v/>
      </c>
      <c r="L4826" s="13" t="str">
        <f>IF($C4826="","",$J4826-$K4826)</f>
        <v/>
      </c>
      <c r="M4826" t="str">
        <f>IF($C4826="","",IF($L4826&lt;=0,"Payé",IF($K4826=0,"Impayé","Partiel")))</f>
        <v/>
      </c>
    </row>
    <row r="4827" spans="1:13" ht="15">
      <c r="A4827" s="17"/>
      <c r="B4827" t="str">
        <f>IF($A4827="","",YEAR($A4827)*100+MONTH($A4827))</f>
        <v/>
      </c>
      <c r="D4827" t="str">
        <f>IF($C4827="","",VLOOKUP($C4827,Baux!$A:$K,2,FALSE))</f>
        <v/>
      </c>
      <c r="E4827" t="str">
        <f>IF($C4827="","",VLOOKUP(VLOOKUP($C4827,Baux!$A:$K,3,FALSE),Locataires!$A:$I,2,FALSE))</f>
        <v/>
      </c>
      <c r="F4827" t="str">
        <f>IF($C4827="","",VLOOKUP($C4827,Baux!$A:$K,8,FALSE))</f>
        <v/>
      </c>
      <c r="G4827" s="12" t="str">
        <f>IF(OR($A4827="",$F4827=""),"",DATE(YEAR($A4827),MONTH($A4827),$F4827))</f>
        <v/>
      </c>
      <c r="H4827" s="13" t="str">
        <f>IF($C4827="","",VLOOKUP($C4827,Baux!$A:$K,6,FALSE))</f>
        <v/>
      </c>
      <c r="I4827" s="13" t="str">
        <f>IF($C4827="","",VLOOKUP($C4827,Baux!$A:$K,7,FALSE))</f>
        <v/>
      </c>
      <c r="J4827" s="13" t="str">
        <f>IF($C4827="","",$H4827+$I4827)</f>
        <v/>
      </c>
      <c r="K4827" s="13" t="str">
        <f>IF($C4827="","",SUMIFS(Banque_Transactions!$E:$E,Banque_Transactions!$G:$G,$C4827&amp;"-"&amp;$B4827))</f>
        <v/>
      </c>
      <c r="L4827" s="13" t="str">
        <f>IF($C4827="","",$J4827-$K4827)</f>
        <v/>
      </c>
      <c r="M4827" t="str">
        <f>IF($C4827="","",IF($L4827&lt;=0,"Payé",IF($K4827=0,"Impayé","Partiel")))</f>
        <v/>
      </c>
    </row>
    <row r="4828" spans="1:13" ht="15">
      <c r="A4828" s="17"/>
      <c r="B4828" t="str">
        <f>IF($A4828="","",YEAR($A4828)*100+MONTH($A4828))</f>
        <v/>
      </c>
      <c r="D4828" t="str">
        <f>IF($C4828="","",VLOOKUP($C4828,Baux!$A:$K,2,FALSE))</f>
        <v/>
      </c>
      <c r="E4828" t="str">
        <f>IF($C4828="","",VLOOKUP(VLOOKUP($C4828,Baux!$A:$K,3,FALSE),Locataires!$A:$I,2,FALSE))</f>
        <v/>
      </c>
      <c r="F4828" t="str">
        <f>IF($C4828="","",VLOOKUP($C4828,Baux!$A:$K,8,FALSE))</f>
        <v/>
      </c>
      <c r="G4828" s="12" t="str">
        <f>IF(OR($A4828="",$F4828=""),"",DATE(YEAR($A4828),MONTH($A4828),$F4828))</f>
        <v/>
      </c>
      <c r="H4828" s="13" t="str">
        <f>IF($C4828="","",VLOOKUP($C4828,Baux!$A:$K,6,FALSE))</f>
        <v/>
      </c>
      <c r="I4828" s="13" t="str">
        <f>IF($C4828="","",VLOOKUP($C4828,Baux!$A:$K,7,FALSE))</f>
        <v/>
      </c>
      <c r="J4828" s="13" t="str">
        <f>IF($C4828="","",$H4828+$I4828)</f>
        <v/>
      </c>
      <c r="K4828" s="13" t="str">
        <f>IF($C4828="","",SUMIFS(Banque_Transactions!$E:$E,Banque_Transactions!$G:$G,$C4828&amp;"-"&amp;$B4828))</f>
        <v/>
      </c>
      <c r="L4828" s="13" t="str">
        <f>IF($C4828="","",$J4828-$K4828)</f>
        <v/>
      </c>
      <c r="M4828" t="str">
        <f>IF($C4828="","",IF($L4828&lt;=0,"Payé",IF($K4828=0,"Impayé","Partiel")))</f>
        <v/>
      </c>
    </row>
    <row r="4829" spans="1:13" ht="15">
      <c r="A4829" s="17"/>
      <c r="B4829" t="str">
        <f>IF($A4829="","",YEAR($A4829)*100+MONTH($A4829))</f>
        <v/>
      </c>
      <c r="D4829" t="str">
        <f>IF($C4829="","",VLOOKUP($C4829,Baux!$A:$K,2,FALSE))</f>
        <v/>
      </c>
      <c r="E4829" t="str">
        <f>IF($C4829="","",VLOOKUP(VLOOKUP($C4829,Baux!$A:$K,3,FALSE),Locataires!$A:$I,2,FALSE))</f>
        <v/>
      </c>
      <c r="F4829" t="str">
        <f>IF($C4829="","",VLOOKUP($C4829,Baux!$A:$K,8,FALSE))</f>
        <v/>
      </c>
      <c r="G4829" s="12" t="str">
        <f>IF(OR($A4829="",$F4829=""),"",DATE(YEAR($A4829),MONTH($A4829),$F4829))</f>
        <v/>
      </c>
      <c r="H4829" s="13" t="str">
        <f>IF($C4829="","",VLOOKUP($C4829,Baux!$A:$K,6,FALSE))</f>
        <v/>
      </c>
      <c r="I4829" s="13" t="str">
        <f>IF($C4829="","",VLOOKUP($C4829,Baux!$A:$K,7,FALSE))</f>
        <v/>
      </c>
      <c r="J4829" s="13" t="str">
        <f>IF($C4829="","",$H4829+$I4829)</f>
        <v/>
      </c>
      <c r="K4829" s="13" t="str">
        <f>IF($C4829="","",SUMIFS(Banque_Transactions!$E:$E,Banque_Transactions!$G:$G,$C4829&amp;"-"&amp;$B4829))</f>
        <v/>
      </c>
      <c r="L4829" s="13" t="str">
        <f>IF($C4829="","",$J4829-$K4829)</f>
        <v/>
      </c>
      <c r="M4829" t="str">
        <f>IF($C4829="","",IF($L4829&lt;=0,"Payé",IF($K4829=0,"Impayé","Partiel")))</f>
        <v/>
      </c>
    </row>
    <row r="4830" spans="1:13" ht="15">
      <c r="A4830" s="17"/>
      <c r="B4830" t="str">
        <f>IF($A4830="","",YEAR($A4830)*100+MONTH($A4830))</f>
        <v/>
      </c>
      <c r="D4830" t="str">
        <f>IF($C4830="","",VLOOKUP($C4830,Baux!$A:$K,2,FALSE))</f>
        <v/>
      </c>
      <c r="E4830" t="str">
        <f>IF($C4830="","",VLOOKUP(VLOOKUP($C4830,Baux!$A:$K,3,FALSE),Locataires!$A:$I,2,FALSE))</f>
        <v/>
      </c>
      <c r="F4830" t="str">
        <f>IF($C4830="","",VLOOKUP($C4830,Baux!$A:$K,8,FALSE))</f>
        <v/>
      </c>
      <c r="G4830" s="12" t="str">
        <f>IF(OR($A4830="",$F4830=""),"",DATE(YEAR($A4830),MONTH($A4830),$F4830))</f>
        <v/>
      </c>
      <c r="H4830" s="13" t="str">
        <f>IF($C4830="","",VLOOKUP($C4830,Baux!$A:$K,6,FALSE))</f>
        <v/>
      </c>
      <c r="I4830" s="13" t="str">
        <f>IF($C4830="","",VLOOKUP($C4830,Baux!$A:$K,7,FALSE))</f>
        <v/>
      </c>
      <c r="J4830" s="13" t="str">
        <f>IF($C4830="","",$H4830+$I4830)</f>
        <v/>
      </c>
      <c r="K4830" s="13" t="str">
        <f>IF($C4830="","",SUMIFS(Banque_Transactions!$E:$E,Banque_Transactions!$G:$G,$C4830&amp;"-"&amp;$B4830))</f>
        <v/>
      </c>
      <c r="L4830" s="13" t="str">
        <f>IF($C4830="","",$J4830-$K4830)</f>
        <v/>
      </c>
      <c r="M4830" t="str">
        <f>IF($C4830="","",IF($L4830&lt;=0,"Payé",IF($K4830=0,"Impayé","Partiel")))</f>
        <v/>
      </c>
    </row>
    <row r="4831" spans="1:13" ht="15">
      <c r="A4831" s="17"/>
      <c r="B4831" t="str">
        <f>IF($A4831="","",YEAR($A4831)*100+MONTH($A4831))</f>
        <v/>
      </c>
      <c r="D4831" t="str">
        <f>IF($C4831="","",VLOOKUP($C4831,Baux!$A:$K,2,FALSE))</f>
        <v/>
      </c>
      <c r="E4831" t="str">
        <f>IF($C4831="","",VLOOKUP(VLOOKUP($C4831,Baux!$A:$K,3,FALSE),Locataires!$A:$I,2,FALSE))</f>
        <v/>
      </c>
      <c r="F4831" t="str">
        <f>IF($C4831="","",VLOOKUP($C4831,Baux!$A:$K,8,FALSE))</f>
        <v/>
      </c>
      <c r="G4831" s="12" t="str">
        <f>IF(OR($A4831="",$F4831=""),"",DATE(YEAR($A4831),MONTH($A4831),$F4831))</f>
        <v/>
      </c>
      <c r="H4831" s="13" t="str">
        <f>IF($C4831="","",VLOOKUP($C4831,Baux!$A:$K,6,FALSE))</f>
        <v/>
      </c>
      <c r="I4831" s="13" t="str">
        <f>IF($C4831="","",VLOOKUP($C4831,Baux!$A:$K,7,FALSE))</f>
        <v/>
      </c>
      <c r="J4831" s="13" t="str">
        <f>IF($C4831="","",$H4831+$I4831)</f>
        <v/>
      </c>
      <c r="K4831" s="13" t="str">
        <f>IF($C4831="","",SUMIFS(Banque_Transactions!$E:$E,Banque_Transactions!$G:$G,$C4831&amp;"-"&amp;$B4831))</f>
        <v/>
      </c>
      <c r="L4831" s="13" t="str">
        <f>IF($C4831="","",$J4831-$K4831)</f>
        <v/>
      </c>
      <c r="M4831" t="str">
        <f>IF($C4831="","",IF($L4831&lt;=0,"Payé",IF($K4831=0,"Impayé","Partiel")))</f>
        <v/>
      </c>
    </row>
    <row r="4832" spans="1:13" ht="15">
      <c r="A4832" s="17"/>
      <c r="B4832" t="str">
        <f>IF($A4832="","",YEAR($A4832)*100+MONTH($A4832))</f>
        <v/>
      </c>
      <c r="D4832" t="str">
        <f>IF($C4832="","",VLOOKUP($C4832,Baux!$A:$K,2,FALSE))</f>
        <v/>
      </c>
      <c r="E4832" t="str">
        <f>IF($C4832="","",VLOOKUP(VLOOKUP($C4832,Baux!$A:$K,3,FALSE),Locataires!$A:$I,2,FALSE))</f>
        <v/>
      </c>
      <c r="F4832" t="str">
        <f>IF($C4832="","",VLOOKUP($C4832,Baux!$A:$K,8,FALSE))</f>
        <v/>
      </c>
      <c r="G4832" s="12" t="str">
        <f>IF(OR($A4832="",$F4832=""),"",DATE(YEAR($A4832),MONTH($A4832),$F4832))</f>
        <v/>
      </c>
      <c r="H4832" s="13" t="str">
        <f>IF($C4832="","",VLOOKUP($C4832,Baux!$A:$K,6,FALSE))</f>
        <v/>
      </c>
      <c r="I4832" s="13" t="str">
        <f>IF($C4832="","",VLOOKUP($C4832,Baux!$A:$K,7,FALSE))</f>
        <v/>
      </c>
      <c r="J4832" s="13" t="str">
        <f>IF($C4832="","",$H4832+$I4832)</f>
        <v/>
      </c>
      <c r="K4832" s="13" t="str">
        <f>IF($C4832="","",SUMIFS(Banque_Transactions!$E:$E,Banque_Transactions!$G:$G,$C4832&amp;"-"&amp;$B4832))</f>
        <v/>
      </c>
      <c r="L4832" s="13" t="str">
        <f>IF($C4832="","",$J4832-$K4832)</f>
        <v/>
      </c>
      <c r="M4832" t="str">
        <f>IF($C4832="","",IF($L4832&lt;=0,"Payé",IF($K4832=0,"Impayé","Partiel")))</f>
        <v/>
      </c>
    </row>
    <row r="4833" spans="1:13" ht="15">
      <c r="A4833" s="17"/>
      <c r="B4833" t="str">
        <f>IF($A4833="","",YEAR($A4833)*100+MONTH($A4833))</f>
        <v/>
      </c>
      <c r="D4833" t="str">
        <f>IF($C4833="","",VLOOKUP($C4833,Baux!$A:$K,2,FALSE))</f>
        <v/>
      </c>
      <c r="E4833" t="str">
        <f>IF($C4833="","",VLOOKUP(VLOOKUP($C4833,Baux!$A:$K,3,FALSE),Locataires!$A:$I,2,FALSE))</f>
        <v/>
      </c>
      <c r="F4833" t="str">
        <f>IF($C4833="","",VLOOKUP($C4833,Baux!$A:$K,8,FALSE))</f>
        <v/>
      </c>
      <c r="G4833" s="12" t="str">
        <f>IF(OR($A4833="",$F4833=""),"",DATE(YEAR($A4833),MONTH($A4833),$F4833))</f>
        <v/>
      </c>
      <c r="H4833" s="13" t="str">
        <f>IF($C4833="","",VLOOKUP($C4833,Baux!$A:$K,6,FALSE))</f>
        <v/>
      </c>
      <c r="I4833" s="13" t="str">
        <f>IF($C4833="","",VLOOKUP($C4833,Baux!$A:$K,7,FALSE))</f>
        <v/>
      </c>
      <c r="J4833" s="13" t="str">
        <f>IF($C4833="","",$H4833+$I4833)</f>
        <v/>
      </c>
      <c r="K4833" s="13" t="str">
        <f>IF($C4833="","",SUMIFS(Banque_Transactions!$E:$E,Banque_Transactions!$G:$G,$C4833&amp;"-"&amp;$B4833))</f>
        <v/>
      </c>
      <c r="L4833" s="13" t="str">
        <f>IF($C4833="","",$J4833-$K4833)</f>
        <v/>
      </c>
      <c r="M4833" t="str">
        <f>IF($C4833="","",IF($L4833&lt;=0,"Payé",IF($K4833=0,"Impayé","Partiel")))</f>
        <v/>
      </c>
    </row>
    <row r="4834" spans="1:13" ht="15">
      <c r="A4834" s="17"/>
      <c r="B4834" t="str">
        <f>IF($A4834="","",YEAR($A4834)*100+MONTH($A4834))</f>
        <v/>
      </c>
      <c r="D4834" t="str">
        <f>IF($C4834="","",VLOOKUP($C4834,Baux!$A:$K,2,FALSE))</f>
        <v/>
      </c>
      <c r="E4834" t="str">
        <f>IF($C4834="","",VLOOKUP(VLOOKUP($C4834,Baux!$A:$K,3,FALSE),Locataires!$A:$I,2,FALSE))</f>
        <v/>
      </c>
      <c r="F4834" t="str">
        <f>IF($C4834="","",VLOOKUP($C4834,Baux!$A:$K,8,FALSE))</f>
        <v/>
      </c>
      <c r="G4834" s="12" t="str">
        <f>IF(OR($A4834="",$F4834=""),"",DATE(YEAR($A4834),MONTH($A4834),$F4834))</f>
        <v/>
      </c>
      <c r="H4834" s="13" t="str">
        <f>IF($C4834="","",VLOOKUP($C4834,Baux!$A:$K,6,FALSE))</f>
        <v/>
      </c>
      <c r="I4834" s="13" t="str">
        <f>IF($C4834="","",VLOOKUP($C4834,Baux!$A:$K,7,FALSE))</f>
        <v/>
      </c>
      <c r="J4834" s="13" t="str">
        <f>IF($C4834="","",$H4834+$I4834)</f>
        <v/>
      </c>
      <c r="K4834" s="13" t="str">
        <f>IF($C4834="","",SUMIFS(Banque_Transactions!$E:$E,Banque_Transactions!$G:$G,$C4834&amp;"-"&amp;$B4834))</f>
        <v/>
      </c>
      <c r="L4834" s="13" t="str">
        <f>IF($C4834="","",$J4834-$K4834)</f>
        <v/>
      </c>
      <c r="M4834" t="str">
        <f>IF($C4834="","",IF($L4834&lt;=0,"Payé",IF($K4834=0,"Impayé","Partiel")))</f>
        <v/>
      </c>
    </row>
    <row r="4835" spans="1:13" ht="15">
      <c r="A4835" s="17"/>
      <c r="B4835" t="str">
        <f>IF($A4835="","",YEAR($A4835)*100+MONTH($A4835))</f>
        <v/>
      </c>
      <c r="D4835" t="str">
        <f>IF($C4835="","",VLOOKUP($C4835,Baux!$A:$K,2,FALSE))</f>
        <v/>
      </c>
      <c r="E4835" t="str">
        <f>IF($C4835="","",VLOOKUP(VLOOKUP($C4835,Baux!$A:$K,3,FALSE),Locataires!$A:$I,2,FALSE))</f>
        <v/>
      </c>
      <c r="F4835" t="str">
        <f>IF($C4835="","",VLOOKUP($C4835,Baux!$A:$K,8,FALSE))</f>
        <v/>
      </c>
      <c r="G4835" s="12" t="str">
        <f>IF(OR($A4835="",$F4835=""),"",DATE(YEAR($A4835),MONTH($A4835),$F4835))</f>
        <v/>
      </c>
      <c r="H4835" s="13" t="str">
        <f>IF($C4835="","",VLOOKUP($C4835,Baux!$A:$K,6,FALSE))</f>
        <v/>
      </c>
      <c r="I4835" s="13" t="str">
        <f>IF($C4835="","",VLOOKUP($C4835,Baux!$A:$K,7,FALSE))</f>
        <v/>
      </c>
      <c r="J4835" s="13" t="str">
        <f>IF($C4835="","",$H4835+$I4835)</f>
        <v/>
      </c>
      <c r="K4835" s="13" t="str">
        <f>IF($C4835="","",SUMIFS(Banque_Transactions!$E:$E,Banque_Transactions!$G:$G,$C4835&amp;"-"&amp;$B4835))</f>
        <v/>
      </c>
      <c r="L4835" s="13" t="str">
        <f>IF($C4835="","",$J4835-$K4835)</f>
        <v/>
      </c>
      <c r="M4835" t="str">
        <f>IF($C4835="","",IF($L4835&lt;=0,"Payé",IF($K4835=0,"Impayé","Partiel")))</f>
        <v/>
      </c>
    </row>
    <row r="4836" spans="1:13" ht="15">
      <c r="A4836" s="17"/>
      <c r="B4836" t="str">
        <f>IF($A4836="","",YEAR($A4836)*100+MONTH($A4836))</f>
        <v/>
      </c>
      <c r="D4836" t="str">
        <f>IF($C4836="","",VLOOKUP($C4836,Baux!$A:$K,2,FALSE))</f>
        <v/>
      </c>
      <c r="E4836" t="str">
        <f>IF($C4836="","",VLOOKUP(VLOOKUP($C4836,Baux!$A:$K,3,FALSE),Locataires!$A:$I,2,FALSE))</f>
        <v/>
      </c>
      <c r="F4836" t="str">
        <f>IF($C4836="","",VLOOKUP($C4836,Baux!$A:$K,8,FALSE))</f>
        <v/>
      </c>
      <c r="G4836" s="12" t="str">
        <f>IF(OR($A4836="",$F4836=""),"",DATE(YEAR($A4836),MONTH($A4836),$F4836))</f>
        <v/>
      </c>
      <c r="H4836" s="13" t="str">
        <f>IF($C4836="","",VLOOKUP($C4836,Baux!$A:$K,6,FALSE))</f>
        <v/>
      </c>
      <c r="I4836" s="13" t="str">
        <f>IF($C4836="","",VLOOKUP($C4836,Baux!$A:$K,7,FALSE))</f>
        <v/>
      </c>
      <c r="J4836" s="13" t="str">
        <f>IF($C4836="","",$H4836+$I4836)</f>
        <v/>
      </c>
      <c r="K4836" s="13" t="str">
        <f>IF($C4836="","",SUMIFS(Banque_Transactions!$E:$E,Banque_Transactions!$G:$G,$C4836&amp;"-"&amp;$B4836))</f>
        <v/>
      </c>
      <c r="L4836" s="13" t="str">
        <f>IF($C4836="","",$J4836-$K4836)</f>
        <v/>
      </c>
      <c r="M4836" t="str">
        <f>IF($C4836="","",IF($L4836&lt;=0,"Payé",IF($K4836=0,"Impayé","Partiel")))</f>
        <v/>
      </c>
    </row>
    <row r="4837" spans="1:13" ht="15">
      <c r="A4837" s="17"/>
      <c r="B4837" t="str">
        <f>IF($A4837="","",YEAR($A4837)*100+MONTH($A4837))</f>
        <v/>
      </c>
      <c r="D4837" t="str">
        <f>IF($C4837="","",VLOOKUP($C4837,Baux!$A:$K,2,FALSE))</f>
        <v/>
      </c>
      <c r="E4837" t="str">
        <f>IF($C4837="","",VLOOKUP(VLOOKUP($C4837,Baux!$A:$K,3,FALSE),Locataires!$A:$I,2,FALSE))</f>
        <v/>
      </c>
      <c r="F4837" t="str">
        <f>IF($C4837="","",VLOOKUP($C4837,Baux!$A:$K,8,FALSE))</f>
        <v/>
      </c>
      <c r="G4837" s="12" t="str">
        <f>IF(OR($A4837="",$F4837=""),"",DATE(YEAR($A4837),MONTH($A4837),$F4837))</f>
        <v/>
      </c>
      <c r="H4837" s="13" t="str">
        <f>IF($C4837="","",VLOOKUP($C4837,Baux!$A:$K,6,FALSE))</f>
        <v/>
      </c>
      <c r="I4837" s="13" t="str">
        <f>IF($C4837="","",VLOOKUP($C4837,Baux!$A:$K,7,FALSE))</f>
        <v/>
      </c>
      <c r="J4837" s="13" t="str">
        <f>IF($C4837="","",$H4837+$I4837)</f>
        <v/>
      </c>
      <c r="K4837" s="13" t="str">
        <f>IF($C4837="","",SUMIFS(Banque_Transactions!$E:$E,Banque_Transactions!$G:$G,$C4837&amp;"-"&amp;$B4837))</f>
        <v/>
      </c>
      <c r="L4837" s="13" t="str">
        <f>IF($C4837="","",$J4837-$K4837)</f>
        <v/>
      </c>
      <c r="M4837" t="str">
        <f>IF($C4837="","",IF($L4837&lt;=0,"Payé",IF($K4837=0,"Impayé","Partiel")))</f>
        <v/>
      </c>
    </row>
    <row r="4838" spans="1:13" ht="15">
      <c r="A4838" s="17"/>
      <c r="B4838" t="str">
        <f>IF($A4838="","",YEAR($A4838)*100+MONTH($A4838))</f>
        <v/>
      </c>
      <c r="D4838" t="str">
        <f>IF($C4838="","",VLOOKUP($C4838,Baux!$A:$K,2,FALSE))</f>
        <v/>
      </c>
      <c r="E4838" t="str">
        <f>IF($C4838="","",VLOOKUP(VLOOKUP($C4838,Baux!$A:$K,3,FALSE),Locataires!$A:$I,2,FALSE))</f>
        <v/>
      </c>
      <c r="F4838" t="str">
        <f>IF($C4838="","",VLOOKUP($C4838,Baux!$A:$K,8,FALSE))</f>
        <v/>
      </c>
      <c r="G4838" s="12" t="str">
        <f>IF(OR($A4838="",$F4838=""),"",DATE(YEAR($A4838),MONTH($A4838),$F4838))</f>
        <v/>
      </c>
      <c r="H4838" s="13" t="str">
        <f>IF($C4838="","",VLOOKUP($C4838,Baux!$A:$K,6,FALSE))</f>
        <v/>
      </c>
      <c r="I4838" s="13" t="str">
        <f>IF($C4838="","",VLOOKUP($C4838,Baux!$A:$K,7,FALSE))</f>
        <v/>
      </c>
      <c r="J4838" s="13" t="str">
        <f>IF($C4838="","",$H4838+$I4838)</f>
        <v/>
      </c>
      <c r="K4838" s="13" t="str">
        <f>IF($C4838="","",SUMIFS(Banque_Transactions!$E:$E,Banque_Transactions!$G:$G,$C4838&amp;"-"&amp;$B4838))</f>
        <v/>
      </c>
      <c r="L4838" s="13" t="str">
        <f>IF($C4838="","",$J4838-$K4838)</f>
        <v/>
      </c>
      <c r="M4838" t="str">
        <f>IF($C4838="","",IF($L4838&lt;=0,"Payé",IF($K4838=0,"Impayé","Partiel")))</f>
        <v/>
      </c>
    </row>
    <row r="4839" spans="1:13" ht="15">
      <c r="A4839" s="17"/>
      <c r="B4839" t="str">
        <f>IF($A4839="","",YEAR($A4839)*100+MONTH($A4839))</f>
        <v/>
      </c>
      <c r="D4839" t="str">
        <f>IF($C4839="","",VLOOKUP($C4839,Baux!$A:$K,2,FALSE))</f>
        <v/>
      </c>
      <c r="E4839" t="str">
        <f>IF($C4839="","",VLOOKUP(VLOOKUP($C4839,Baux!$A:$K,3,FALSE),Locataires!$A:$I,2,FALSE))</f>
        <v/>
      </c>
      <c r="F4839" t="str">
        <f>IF($C4839="","",VLOOKUP($C4839,Baux!$A:$K,8,FALSE))</f>
        <v/>
      </c>
      <c r="G4839" s="12" t="str">
        <f>IF(OR($A4839="",$F4839=""),"",DATE(YEAR($A4839),MONTH($A4839),$F4839))</f>
        <v/>
      </c>
      <c r="H4839" s="13" t="str">
        <f>IF($C4839="","",VLOOKUP($C4839,Baux!$A:$K,6,FALSE))</f>
        <v/>
      </c>
      <c r="I4839" s="13" t="str">
        <f>IF($C4839="","",VLOOKUP($C4839,Baux!$A:$K,7,FALSE))</f>
        <v/>
      </c>
      <c r="J4839" s="13" t="str">
        <f>IF($C4839="","",$H4839+$I4839)</f>
        <v/>
      </c>
      <c r="K4839" s="13" t="str">
        <f>IF($C4839="","",SUMIFS(Banque_Transactions!$E:$E,Banque_Transactions!$G:$G,$C4839&amp;"-"&amp;$B4839))</f>
        <v/>
      </c>
      <c r="L4839" s="13" t="str">
        <f>IF($C4839="","",$J4839-$K4839)</f>
        <v/>
      </c>
      <c r="M4839" t="str">
        <f>IF($C4839="","",IF($L4839&lt;=0,"Payé",IF($K4839=0,"Impayé","Partiel")))</f>
        <v/>
      </c>
    </row>
    <row r="4840" spans="1:13" ht="15">
      <c r="A4840" s="17"/>
      <c r="B4840" t="str">
        <f>IF($A4840="","",YEAR($A4840)*100+MONTH($A4840))</f>
        <v/>
      </c>
      <c r="D4840" t="str">
        <f>IF($C4840="","",VLOOKUP($C4840,Baux!$A:$K,2,FALSE))</f>
        <v/>
      </c>
      <c r="E4840" t="str">
        <f>IF($C4840="","",VLOOKUP(VLOOKUP($C4840,Baux!$A:$K,3,FALSE),Locataires!$A:$I,2,FALSE))</f>
        <v/>
      </c>
      <c r="F4840" t="str">
        <f>IF($C4840="","",VLOOKUP($C4840,Baux!$A:$K,8,FALSE))</f>
        <v/>
      </c>
      <c r="G4840" s="12" t="str">
        <f>IF(OR($A4840="",$F4840=""),"",DATE(YEAR($A4840),MONTH($A4840),$F4840))</f>
        <v/>
      </c>
      <c r="H4840" s="13" t="str">
        <f>IF($C4840="","",VLOOKUP($C4840,Baux!$A:$K,6,FALSE))</f>
        <v/>
      </c>
      <c r="I4840" s="13" t="str">
        <f>IF($C4840="","",VLOOKUP($C4840,Baux!$A:$K,7,FALSE))</f>
        <v/>
      </c>
      <c r="J4840" s="13" t="str">
        <f>IF($C4840="","",$H4840+$I4840)</f>
        <v/>
      </c>
      <c r="K4840" s="13" t="str">
        <f>IF($C4840="","",SUMIFS(Banque_Transactions!$E:$E,Banque_Transactions!$G:$G,$C4840&amp;"-"&amp;$B4840))</f>
        <v/>
      </c>
      <c r="L4840" s="13" t="str">
        <f>IF($C4840="","",$J4840-$K4840)</f>
        <v/>
      </c>
      <c r="M4840" t="str">
        <f>IF($C4840="","",IF($L4840&lt;=0,"Payé",IF($K4840=0,"Impayé","Partiel")))</f>
        <v/>
      </c>
    </row>
    <row r="4841" spans="1:13" ht="15">
      <c r="A4841" s="17"/>
      <c r="B4841" t="str">
        <f>IF($A4841="","",YEAR($A4841)*100+MONTH($A4841))</f>
        <v/>
      </c>
      <c r="D4841" t="str">
        <f>IF($C4841="","",VLOOKUP($C4841,Baux!$A:$K,2,FALSE))</f>
        <v/>
      </c>
      <c r="E4841" t="str">
        <f>IF($C4841="","",VLOOKUP(VLOOKUP($C4841,Baux!$A:$K,3,FALSE),Locataires!$A:$I,2,FALSE))</f>
        <v/>
      </c>
      <c r="F4841" t="str">
        <f>IF($C4841="","",VLOOKUP($C4841,Baux!$A:$K,8,FALSE))</f>
        <v/>
      </c>
      <c r="G4841" s="12" t="str">
        <f>IF(OR($A4841="",$F4841=""),"",DATE(YEAR($A4841),MONTH($A4841),$F4841))</f>
        <v/>
      </c>
      <c r="H4841" s="13" t="str">
        <f>IF($C4841="","",VLOOKUP($C4841,Baux!$A:$K,6,FALSE))</f>
        <v/>
      </c>
      <c r="I4841" s="13" t="str">
        <f>IF($C4841="","",VLOOKUP($C4841,Baux!$A:$K,7,FALSE))</f>
        <v/>
      </c>
      <c r="J4841" s="13" t="str">
        <f>IF($C4841="","",$H4841+$I4841)</f>
        <v/>
      </c>
      <c r="K4841" s="13" t="str">
        <f>IF($C4841="","",SUMIFS(Banque_Transactions!$E:$E,Banque_Transactions!$G:$G,$C4841&amp;"-"&amp;$B4841))</f>
        <v/>
      </c>
      <c r="L4841" s="13" t="str">
        <f>IF($C4841="","",$J4841-$K4841)</f>
        <v/>
      </c>
      <c r="M4841" t="str">
        <f>IF($C4841="","",IF($L4841&lt;=0,"Payé",IF($K4841=0,"Impayé","Partiel")))</f>
        <v/>
      </c>
    </row>
    <row r="4842" spans="1:13" ht="15">
      <c r="A4842" s="17"/>
      <c r="B4842" t="str">
        <f>IF($A4842="","",YEAR($A4842)*100+MONTH($A4842))</f>
        <v/>
      </c>
      <c r="D4842" t="str">
        <f>IF($C4842="","",VLOOKUP($C4842,Baux!$A:$K,2,FALSE))</f>
        <v/>
      </c>
      <c r="E4842" t="str">
        <f>IF($C4842="","",VLOOKUP(VLOOKUP($C4842,Baux!$A:$K,3,FALSE),Locataires!$A:$I,2,FALSE))</f>
        <v/>
      </c>
      <c r="F4842" t="str">
        <f>IF($C4842="","",VLOOKUP($C4842,Baux!$A:$K,8,FALSE))</f>
        <v/>
      </c>
      <c r="G4842" s="12" t="str">
        <f>IF(OR($A4842="",$F4842=""),"",DATE(YEAR($A4842),MONTH($A4842),$F4842))</f>
        <v/>
      </c>
      <c r="H4842" s="13" t="str">
        <f>IF($C4842="","",VLOOKUP($C4842,Baux!$A:$K,6,FALSE))</f>
        <v/>
      </c>
      <c r="I4842" s="13" t="str">
        <f>IF($C4842="","",VLOOKUP($C4842,Baux!$A:$K,7,FALSE))</f>
        <v/>
      </c>
      <c r="J4842" s="13" t="str">
        <f>IF($C4842="","",$H4842+$I4842)</f>
        <v/>
      </c>
      <c r="K4842" s="13" t="str">
        <f>IF($C4842="","",SUMIFS(Banque_Transactions!$E:$E,Banque_Transactions!$G:$G,$C4842&amp;"-"&amp;$B4842))</f>
        <v/>
      </c>
      <c r="L4842" s="13" t="str">
        <f>IF($C4842="","",$J4842-$K4842)</f>
        <v/>
      </c>
      <c r="M4842" t="str">
        <f>IF($C4842="","",IF($L4842&lt;=0,"Payé",IF($K4842=0,"Impayé","Partiel")))</f>
        <v/>
      </c>
    </row>
    <row r="4843" spans="1:13" ht="15">
      <c r="A4843" s="17"/>
      <c r="B4843" t="str">
        <f>IF($A4843="","",YEAR($A4843)*100+MONTH($A4843))</f>
        <v/>
      </c>
      <c r="D4843" t="str">
        <f>IF($C4843="","",VLOOKUP($C4843,Baux!$A:$K,2,FALSE))</f>
        <v/>
      </c>
      <c r="E4843" t="str">
        <f>IF($C4843="","",VLOOKUP(VLOOKUP($C4843,Baux!$A:$K,3,FALSE),Locataires!$A:$I,2,FALSE))</f>
        <v/>
      </c>
      <c r="F4843" t="str">
        <f>IF($C4843="","",VLOOKUP($C4843,Baux!$A:$K,8,FALSE))</f>
        <v/>
      </c>
      <c r="G4843" s="12" t="str">
        <f>IF(OR($A4843="",$F4843=""),"",DATE(YEAR($A4843),MONTH($A4843),$F4843))</f>
        <v/>
      </c>
      <c r="H4843" s="13" t="str">
        <f>IF($C4843="","",VLOOKUP($C4843,Baux!$A:$K,6,FALSE))</f>
        <v/>
      </c>
      <c r="I4843" s="13" t="str">
        <f>IF($C4843="","",VLOOKUP($C4843,Baux!$A:$K,7,FALSE))</f>
        <v/>
      </c>
      <c r="J4843" s="13" t="str">
        <f>IF($C4843="","",$H4843+$I4843)</f>
        <v/>
      </c>
      <c r="K4843" s="13" t="str">
        <f>IF($C4843="","",SUMIFS(Banque_Transactions!$E:$E,Banque_Transactions!$G:$G,$C4843&amp;"-"&amp;$B4843))</f>
        <v/>
      </c>
      <c r="L4843" s="13" t="str">
        <f>IF($C4843="","",$J4843-$K4843)</f>
        <v/>
      </c>
      <c r="M4843" t="str">
        <f>IF($C4843="","",IF($L4843&lt;=0,"Payé",IF($K4843=0,"Impayé","Partiel")))</f>
        <v/>
      </c>
    </row>
    <row r="4844" spans="1:13" ht="15">
      <c r="A4844" s="17"/>
      <c r="B4844" t="str">
        <f>IF($A4844="","",YEAR($A4844)*100+MONTH($A4844))</f>
        <v/>
      </c>
      <c r="D4844" t="str">
        <f>IF($C4844="","",VLOOKUP($C4844,Baux!$A:$K,2,FALSE))</f>
        <v/>
      </c>
      <c r="E4844" t="str">
        <f>IF($C4844="","",VLOOKUP(VLOOKUP($C4844,Baux!$A:$K,3,FALSE),Locataires!$A:$I,2,FALSE))</f>
        <v/>
      </c>
      <c r="F4844" t="str">
        <f>IF($C4844="","",VLOOKUP($C4844,Baux!$A:$K,8,FALSE))</f>
        <v/>
      </c>
      <c r="G4844" s="12" t="str">
        <f>IF(OR($A4844="",$F4844=""),"",DATE(YEAR($A4844),MONTH($A4844),$F4844))</f>
        <v/>
      </c>
      <c r="H4844" s="13" t="str">
        <f>IF($C4844="","",VLOOKUP($C4844,Baux!$A:$K,6,FALSE))</f>
        <v/>
      </c>
      <c r="I4844" s="13" t="str">
        <f>IF($C4844="","",VLOOKUP($C4844,Baux!$A:$K,7,FALSE))</f>
        <v/>
      </c>
      <c r="J4844" s="13" t="str">
        <f>IF($C4844="","",$H4844+$I4844)</f>
        <v/>
      </c>
      <c r="K4844" s="13" t="str">
        <f>IF($C4844="","",SUMIFS(Banque_Transactions!$E:$E,Banque_Transactions!$G:$G,$C4844&amp;"-"&amp;$B4844))</f>
        <v/>
      </c>
      <c r="L4844" s="13" t="str">
        <f>IF($C4844="","",$J4844-$K4844)</f>
        <v/>
      </c>
      <c r="M4844" t="str">
        <f>IF($C4844="","",IF($L4844&lt;=0,"Payé",IF($K4844=0,"Impayé","Partiel")))</f>
        <v/>
      </c>
    </row>
    <row r="4845" spans="1:13" ht="15">
      <c r="A4845" s="17"/>
      <c r="B4845" t="str">
        <f>IF($A4845="","",YEAR($A4845)*100+MONTH($A4845))</f>
        <v/>
      </c>
      <c r="D4845" t="str">
        <f>IF($C4845="","",VLOOKUP($C4845,Baux!$A:$K,2,FALSE))</f>
        <v/>
      </c>
      <c r="E4845" t="str">
        <f>IF($C4845="","",VLOOKUP(VLOOKUP($C4845,Baux!$A:$K,3,FALSE),Locataires!$A:$I,2,FALSE))</f>
        <v/>
      </c>
      <c r="F4845" t="str">
        <f>IF($C4845="","",VLOOKUP($C4845,Baux!$A:$K,8,FALSE))</f>
        <v/>
      </c>
      <c r="G4845" s="12" t="str">
        <f>IF(OR($A4845="",$F4845=""),"",DATE(YEAR($A4845),MONTH($A4845),$F4845))</f>
        <v/>
      </c>
      <c r="H4845" s="13" t="str">
        <f>IF($C4845="","",VLOOKUP($C4845,Baux!$A:$K,6,FALSE))</f>
        <v/>
      </c>
      <c r="I4845" s="13" t="str">
        <f>IF($C4845="","",VLOOKUP($C4845,Baux!$A:$K,7,FALSE))</f>
        <v/>
      </c>
      <c r="J4845" s="13" t="str">
        <f>IF($C4845="","",$H4845+$I4845)</f>
        <v/>
      </c>
      <c r="K4845" s="13" t="str">
        <f>IF($C4845="","",SUMIFS(Banque_Transactions!$E:$E,Banque_Transactions!$G:$G,$C4845&amp;"-"&amp;$B4845))</f>
        <v/>
      </c>
      <c r="L4845" s="13" t="str">
        <f>IF($C4845="","",$J4845-$K4845)</f>
        <v/>
      </c>
      <c r="M4845" t="str">
        <f>IF($C4845="","",IF($L4845&lt;=0,"Payé",IF($K4845=0,"Impayé","Partiel")))</f>
        <v/>
      </c>
    </row>
    <row r="4846" spans="1:13" ht="15">
      <c r="A4846" s="17"/>
      <c r="B4846" t="str">
        <f>IF($A4846="","",YEAR($A4846)*100+MONTH($A4846))</f>
        <v/>
      </c>
      <c r="D4846" t="str">
        <f>IF($C4846="","",VLOOKUP($C4846,Baux!$A:$K,2,FALSE))</f>
        <v/>
      </c>
      <c r="E4846" t="str">
        <f>IF($C4846="","",VLOOKUP(VLOOKUP($C4846,Baux!$A:$K,3,FALSE),Locataires!$A:$I,2,FALSE))</f>
        <v/>
      </c>
      <c r="F4846" t="str">
        <f>IF($C4846="","",VLOOKUP($C4846,Baux!$A:$K,8,FALSE))</f>
        <v/>
      </c>
      <c r="G4846" s="12" t="str">
        <f>IF(OR($A4846="",$F4846=""),"",DATE(YEAR($A4846),MONTH($A4846),$F4846))</f>
        <v/>
      </c>
      <c r="H4846" s="13" t="str">
        <f>IF($C4846="","",VLOOKUP($C4846,Baux!$A:$K,6,FALSE))</f>
        <v/>
      </c>
      <c r="I4846" s="13" t="str">
        <f>IF($C4846="","",VLOOKUP($C4846,Baux!$A:$K,7,FALSE))</f>
        <v/>
      </c>
      <c r="J4846" s="13" t="str">
        <f>IF($C4846="","",$H4846+$I4846)</f>
        <v/>
      </c>
      <c r="K4846" s="13" t="str">
        <f>IF($C4846="","",SUMIFS(Banque_Transactions!$E:$E,Banque_Transactions!$G:$G,$C4846&amp;"-"&amp;$B4846))</f>
        <v/>
      </c>
      <c r="L4846" s="13" t="str">
        <f>IF($C4846="","",$J4846-$K4846)</f>
        <v/>
      </c>
      <c r="M4846" t="str">
        <f>IF($C4846="","",IF($L4846&lt;=0,"Payé",IF($K4846=0,"Impayé","Partiel")))</f>
        <v/>
      </c>
    </row>
    <row r="4847" spans="1:13" ht="15">
      <c r="A4847" s="17"/>
      <c r="B4847" t="str">
        <f>IF($A4847="","",YEAR($A4847)*100+MONTH($A4847))</f>
        <v/>
      </c>
      <c r="D4847" t="str">
        <f>IF($C4847="","",VLOOKUP($C4847,Baux!$A:$K,2,FALSE))</f>
        <v/>
      </c>
      <c r="E4847" t="str">
        <f>IF($C4847="","",VLOOKUP(VLOOKUP($C4847,Baux!$A:$K,3,FALSE),Locataires!$A:$I,2,FALSE))</f>
        <v/>
      </c>
      <c r="F4847" t="str">
        <f>IF($C4847="","",VLOOKUP($C4847,Baux!$A:$K,8,FALSE))</f>
        <v/>
      </c>
      <c r="G4847" s="12" t="str">
        <f>IF(OR($A4847="",$F4847=""),"",DATE(YEAR($A4847),MONTH($A4847),$F4847))</f>
        <v/>
      </c>
      <c r="H4847" s="13" t="str">
        <f>IF($C4847="","",VLOOKUP($C4847,Baux!$A:$K,6,FALSE))</f>
        <v/>
      </c>
      <c r="I4847" s="13" t="str">
        <f>IF($C4847="","",VLOOKUP($C4847,Baux!$A:$K,7,FALSE))</f>
        <v/>
      </c>
      <c r="J4847" s="13" t="str">
        <f>IF($C4847="","",$H4847+$I4847)</f>
        <v/>
      </c>
      <c r="K4847" s="13" t="str">
        <f>IF($C4847="","",SUMIFS(Banque_Transactions!$E:$E,Banque_Transactions!$G:$G,$C4847&amp;"-"&amp;$B4847))</f>
        <v/>
      </c>
      <c r="L4847" s="13" t="str">
        <f>IF($C4847="","",$J4847-$K4847)</f>
        <v/>
      </c>
      <c r="M4847" t="str">
        <f>IF($C4847="","",IF($L4847&lt;=0,"Payé",IF($K4847=0,"Impayé","Partiel")))</f>
        <v/>
      </c>
    </row>
    <row r="4848" spans="1:13" ht="15">
      <c r="A4848" s="17"/>
      <c r="B4848" t="str">
        <f>IF($A4848="","",YEAR($A4848)*100+MONTH($A4848))</f>
        <v/>
      </c>
      <c r="D4848" t="str">
        <f>IF($C4848="","",VLOOKUP($C4848,Baux!$A:$K,2,FALSE))</f>
        <v/>
      </c>
      <c r="E4848" t="str">
        <f>IF($C4848="","",VLOOKUP(VLOOKUP($C4848,Baux!$A:$K,3,FALSE),Locataires!$A:$I,2,FALSE))</f>
        <v/>
      </c>
      <c r="F4848" t="str">
        <f>IF($C4848="","",VLOOKUP($C4848,Baux!$A:$K,8,FALSE))</f>
        <v/>
      </c>
      <c r="G4848" s="12" t="str">
        <f>IF(OR($A4848="",$F4848=""),"",DATE(YEAR($A4848),MONTH($A4848),$F4848))</f>
        <v/>
      </c>
      <c r="H4848" s="13" t="str">
        <f>IF($C4848="","",VLOOKUP($C4848,Baux!$A:$K,6,FALSE))</f>
        <v/>
      </c>
      <c r="I4848" s="13" t="str">
        <f>IF($C4848="","",VLOOKUP($C4848,Baux!$A:$K,7,FALSE))</f>
        <v/>
      </c>
      <c r="J4848" s="13" t="str">
        <f>IF($C4848="","",$H4848+$I4848)</f>
        <v/>
      </c>
      <c r="K4848" s="13" t="str">
        <f>IF($C4848="","",SUMIFS(Banque_Transactions!$E:$E,Banque_Transactions!$G:$G,$C4848&amp;"-"&amp;$B4848))</f>
        <v/>
      </c>
      <c r="L4848" s="13" t="str">
        <f>IF($C4848="","",$J4848-$K4848)</f>
        <v/>
      </c>
      <c r="M4848" t="str">
        <f>IF($C4848="","",IF($L4848&lt;=0,"Payé",IF($K4848=0,"Impayé","Partiel")))</f>
        <v/>
      </c>
    </row>
    <row r="4849" spans="1:13" ht="15">
      <c r="A4849" s="17"/>
      <c r="B4849" t="str">
        <f>IF($A4849="","",YEAR($A4849)*100+MONTH($A4849))</f>
        <v/>
      </c>
      <c r="D4849" t="str">
        <f>IF($C4849="","",VLOOKUP($C4849,Baux!$A:$K,2,FALSE))</f>
        <v/>
      </c>
      <c r="E4849" t="str">
        <f>IF($C4849="","",VLOOKUP(VLOOKUP($C4849,Baux!$A:$K,3,FALSE),Locataires!$A:$I,2,FALSE))</f>
        <v/>
      </c>
      <c r="F4849" t="str">
        <f>IF($C4849="","",VLOOKUP($C4849,Baux!$A:$K,8,FALSE))</f>
        <v/>
      </c>
      <c r="G4849" s="12" t="str">
        <f>IF(OR($A4849="",$F4849=""),"",DATE(YEAR($A4849),MONTH($A4849),$F4849))</f>
        <v/>
      </c>
      <c r="H4849" s="13" t="str">
        <f>IF($C4849="","",VLOOKUP($C4849,Baux!$A:$K,6,FALSE))</f>
        <v/>
      </c>
      <c r="I4849" s="13" t="str">
        <f>IF($C4849="","",VLOOKUP($C4849,Baux!$A:$K,7,FALSE))</f>
        <v/>
      </c>
      <c r="J4849" s="13" t="str">
        <f>IF($C4849="","",$H4849+$I4849)</f>
        <v/>
      </c>
      <c r="K4849" s="13" t="str">
        <f>IF($C4849="","",SUMIFS(Banque_Transactions!$E:$E,Banque_Transactions!$G:$G,$C4849&amp;"-"&amp;$B4849))</f>
        <v/>
      </c>
      <c r="L4849" s="13" t="str">
        <f>IF($C4849="","",$J4849-$K4849)</f>
        <v/>
      </c>
      <c r="M4849" t="str">
        <f>IF($C4849="","",IF($L4849&lt;=0,"Payé",IF($K4849=0,"Impayé","Partiel")))</f>
        <v/>
      </c>
    </row>
    <row r="4850" spans="1:13" ht="15">
      <c r="A4850" s="17"/>
      <c r="B4850" t="str">
        <f>IF($A4850="","",YEAR($A4850)*100+MONTH($A4850))</f>
        <v/>
      </c>
      <c r="D4850" t="str">
        <f>IF($C4850="","",VLOOKUP($C4850,Baux!$A:$K,2,FALSE))</f>
        <v/>
      </c>
      <c r="E4850" t="str">
        <f>IF($C4850="","",VLOOKUP(VLOOKUP($C4850,Baux!$A:$K,3,FALSE),Locataires!$A:$I,2,FALSE))</f>
        <v/>
      </c>
      <c r="F4850" t="str">
        <f>IF($C4850="","",VLOOKUP($C4850,Baux!$A:$K,8,FALSE))</f>
        <v/>
      </c>
      <c r="G4850" s="12" t="str">
        <f>IF(OR($A4850="",$F4850=""),"",DATE(YEAR($A4850),MONTH($A4850),$F4850))</f>
        <v/>
      </c>
      <c r="H4850" s="13" t="str">
        <f>IF($C4850="","",VLOOKUP($C4850,Baux!$A:$K,6,FALSE))</f>
        <v/>
      </c>
      <c r="I4850" s="13" t="str">
        <f>IF($C4850="","",VLOOKUP($C4850,Baux!$A:$K,7,FALSE))</f>
        <v/>
      </c>
      <c r="J4850" s="13" t="str">
        <f>IF($C4850="","",$H4850+$I4850)</f>
        <v/>
      </c>
      <c r="K4850" s="13" t="str">
        <f>IF($C4850="","",SUMIFS(Banque_Transactions!$E:$E,Banque_Transactions!$G:$G,$C4850&amp;"-"&amp;$B4850))</f>
        <v/>
      </c>
      <c r="L4850" s="13" t="str">
        <f>IF($C4850="","",$J4850-$K4850)</f>
        <v/>
      </c>
      <c r="M4850" t="str">
        <f>IF($C4850="","",IF($L4850&lt;=0,"Payé",IF($K4850=0,"Impayé","Partiel")))</f>
        <v/>
      </c>
    </row>
    <row r="4851" spans="1:13" ht="15">
      <c r="A4851" s="17"/>
      <c r="B4851" t="str">
        <f>IF($A4851="","",YEAR($A4851)*100+MONTH($A4851))</f>
        <v/>
      </c>
      <c r="D4851" t="str">
        <f>IF($C4851="","",VLOOKUP($C4851,Baux!$A:$K,2,FALSE))</f>
        <v/>
      </c>
      <c r="E4851" t="str">
        <f>IF($C4851="","",VLOOKUP(VLOOKUP($C4851,Baux!$A:$K,3,FALSE),Locataires!$A:$I,2,FALSE))</f>
        <v/>
      </c>
      <c r="F4851" t="str">
        <f>IF($C4851="","",VLOOKUP($C4851,Baux!$A:$K,8,FALSE))</f>
        <v/>
      </c>
      <c r="G4851" s="12" t="str">
        <f>IF(OR($A4851="",$F4851=""),"",DATE(YEAR($A4851),MONTH($A4851),$F4851))</f>
        <v/>
      </c>
      <c r="H4851" s="13" t="str">
        <f>IF($C4851="","",VLOOKUP($C4851,Baux!$A:$K,6,FALSE))</f>
        <v/>
      </c>
      <c r="I4851" s="13" t="str">
        <f>IF($C4851="","",VLOOKUP($C4851,Baux!$A:$K,7,FALSE))</f>
        <v/>
      </c>
      <c r="J4851" s="13" t="str">
        <f>IF($C4851="","",$H4851+$I4851)</f>
        <v/>
      </c>
      <c r="K4851" s="13" t="str">
        <f>IF($C4851="","",SUMIFS(Banque_Transactions!$E:$E,Banque_Transactions!$G:$G,$C4851&amp;"-"&amp;$B4851))</f>
        <v/>
      </c>
      <c r="L4851" s="13" t="str">
        <f>IF($C4851="","",$J4851-$K4851)</f>
        <v/>
      </c>
      <c r="M4851" t="str">
        <f>IF($C4851="","",IF($L4851&lt;=0,"Payé",IF($K4851=0,"Impayé","Partiel")))</f>
        <v/>
      </c>
    </row>
    <row r="4852" spans="1:13" ht="15">
      <c r="A4852" s="17"/>
      <c r="B4852" t="str">
        <f>IF($A4852="","",YEAR($A4852)*100+MONTH($A4852))</f>
        <v/>
      </c>
      <c r="D4852" t="str">
        <f>IF($C4852="","",VLOOKUP($C4852,Baux!$A:$K,2,FALSE))</f>
        <v/>
      </c>
      <c r="E4852" t="str">
        <f>IF($C4852="","",VLOOKUP(VLOOKUP($C4852,Baux!$A:$K,3,FALSE),Locataires!$A:$I,2,FALSE))</f>
        <v/>
      </c>
      <c r="F4852" t="str">
        <f>IF($C4852="","",VLOOKUP($C4852,Baux!$A:$K,8,FALSE))</f>
        <v/>
      </c>
      <c r="G4852" s="12" t="str">
        <f>IF(OR($A4852="",$F4852=""),"",DATE(YEAR($A4852),MONTH($A4852),$F4852))</f>
        <v/>
      </c>
      <c r="H4852" s="13" t="str">
        <f>IF($C4852="","",VLOOKUP($C4852,Baux!$A:$K,6,FALSE))</f>
        <v/>
      </c>
      <c r="I4852" s="13" t="str">
        <f>IF($C4852="","",VLOOKUP($C4852,Baux!$A:$K,7,FALSE))</f>
        <v/>
      </c>
      <c r="J4852" s="13" t="str">
        <f>IF($C4852="","",$H4852+$I4852)</f>
        <v/>
      </c>
      <c r="K4852" s="13" t="str">
        <f>IF($C4852="","",SUMIFS(Banque_Transactions!$E:$E,Banque_Transactions!$G:$G,$C4852&amp;"-"&amp;$B4852))</f>
        <v/>
      </c>
      <c r="L4852" s="13" t="str">
        <f>IF($C4852="","",$J4852-$K4852)</f>
        <v/>
      </c>
      <c r="M4852" t="str">
        <f>IF($C4852="","",IF($L4852&lt;=0,"Payé",IF($K4852=0,"Impayé","Partiel")))</f>
        <v/>
      </c>
    </row>
    <row r="4853" spans="1:13" ht="15">
      <c r="A4853" s="17"/>
      <c r="B4853" t="str">
        <f>IF($A4853="","",YEAR($A4853)*100+MONTH($A4853))</f>
        <v/>
      </c>
      <c r="D4853" t="str">
        <f>IF($C4853="","",VLOOKUP($C4853,Baux!$A:$K,2,FALSE))</f>
        <v/>
      </c>
      <c r="E4853" t="str">
        <f>IF($C4853="","",VLOOKUP(VLOOKUP($C4853,Baux!$A:$K,3,FALSE),Locataires!$A:$I,2,FALSE))</f>
        <v/>
      </c>
      <c r="F4853" t="str">
        <f>IF($C4853="","",VLOOKUP($C4853,Baux!$A:$K,8,FALSE))</f>
        <v/>
      </c>
      <c r="G4853" s="12" t="str">
        <f>IF(OR($A4853="",$F4853=""),"",DATE(YEAR($A4853),MONTH($A4853),$F4853))</f>
        <v/>
      </c>
      <c r="H4853" s="13" t="str">
        <f>IF($C4853="","",VLOOKUP($C4853,Baux!$A:$K,6,FALSE))</f>
        <v/>
      </c>
      <c r="I4853" s="13" t="str">
        <f>IF($C4853="","",VLOOKUP($C4853,Baux!$A:$K,7,FALSE))</f>
        <v/>
      </c>
      <c r="J4853" s="13" t="str">
        <f>IF($C4853="","",$H4853+$I4853)</f>
        <v/>
      </c>
      <c r="K4853" s="13" t="str">
        <f>IF($C4853="","",SUMIFS(Banque_Transactions!$E:$E,Banque_Transactions!$G:$G,$C4853&amp;"-"&amp;$B4853))</f>
        <v/>
      </c>
      <c r="L4853" s="13" t="str">
        <f>IF($C4853="","",$J4853-$K4853)</f>
        <v/>
      </c>
      <c r="M4853" t="str">
        <f>IF($C4853="","",IF($L4853&lt;=0,"Payé",IF($K4853=0,"Impayé","Partiel")))</f>
        <v/>
      </c>
    </row>
    <row r="4854" spans="1:13" ht="15">
      <c r="A4854" s="17"/>
      <c r="B4854" t="str">
        <f>IF($A4854="","",YEAR($A4854)*100+MONTH($A4854))</f>
        <v/>
      </c>
      <c r="D4854" t="str">
        <f>IF($C4854="","",VLOOKUP($C4854,Baux!$A:$K,2,FALSE))</f>
        <v/>
      </c>
      <c r="E4854" t="str">
        <f>IF($C4854="","",VLOOKUP(VLOOKUP($C4854,Baux!$A:$K,3,FALSE),Locataires!$A:$I,2,FALSE))</f>
        <v/>
      </c>
      <c r="F4854" t="str">
        <f>IF($C4854="","",VLOOKUP($C4854,Baux!$A:$K,8,FALSE))</f>
        <v/>
      </c>
      <c r="G4854" s="12" t="str">
        <f>IF(OR($A4854="",$F4854=""),"",DATE(YEAR($A4854),MONTH($A4854),$F4854))</f>
        <v/>
      </c>
      <c r="H4854" s="13" t="str">
        <f>IF($C4854="","",VLOOKUP($C4854,Baux!$A:$K,6,FALSE))</f>
        <v/>
      </c>
      <c r="I4854" s="13" t="str">
        <f>IF($C4854="","",VLOOKUP($C4854,Baux!$A:$K,7,FALSE))</f>
        <v/>
      </c>
      <c r="J4854" s="13" t="str">
        <f>IF($C4854="","",$H4854+$I4854)</f>
        <v/>
      </c>
      <c r="K4854" s="13" t="str">
        <f>IF($C4854="","",SUMIFS(Banque_Transactions!$E:$E,Banque_Transactions!$G:$G,$C4854&amp;"-"&amp;$B4854))</f>
        <v/>
      </c>
      <c r="L4854" s="13" t="str">
        <f>IF($C4854="","",$J4854-$K4854)</f>
        <v/>
      </c>
      <c r="M4854" t="str">
        <f>IF($C4854="","",IF($L4854&lt;=0,"Payé",IF($K4854=0,"Impayé","Partiel")))</f>
        <v/>
      </c>
    </row>
    <row r="4855" spans="1:13" ht="15">
      <c r="A4855" s="17"/>
      <c r="B4855" t="str">
        <f>IF($A4855="","",YEAR($A4855)*100+MONTH($A4855))</f>
        <v/>
      </c>
      <c r="D4855" t="str">
        <f>IF($C4855="","",VLOOKUP($C4855,Baux!$A:$K,2,FALSE))</f>
        <v/>
      </c>
      <c r="E4855" t="str">
        <f>IF($C4855="","",VLOOKUP(VLOOKUP($C4855,Baux!$A:$K,3,FALSE),Locataires!$A:$I,2,FALSE))</f>
        <v/>
      </c>
      <c r="F4855" t="str">
        <f>IF($C4855="","",VLOOKUP($C4855,Baux!$A:$K,8,FALSE))</f>
        <v/>
      </c>
      <c r="G4855" s="12" t="str">
        <f>IF(OR($A4855="",$F4855=""),"",DATE(YEAR($A4855),MONTH($A4855),$F4855))</f>
        <v/>
      </c>
      <c r="H4855" s="13" t="str">
        <f>IF($C4855="","",VLOOKUP($C4855,Baux!$A:$K,6,FALSE))</f>
        <v/>
      </c>
      <c r="I4855" s="13" t="str">
        <f>IF($C4855="","",VLOOKUP($C4855,Baux!$A:$K,7,FALSE))</f>
        <v/>
      </c>
      <c r="J4855" s="13" t="str">
        <f>IF($C4855="","",$H4855+$I4855)</f>
        <v/>
      </c>
      <c r="K4855" s="13" t="str">
        <f>IF($C4855="","",SUMIFS(Banque_Transactions!$E:$E,Banque_Transactions!$G:$G,$C4855&amp;"-"&amp;$B4855))</f>
        <v/>
      </c>
      <c r="L4855" s="13" t="str">
        <f>IF($C4855="","",$J4855-$K4855)</f>
        <v/>
      </c>
      <c r="M4855" t="str">
        <f>IF($C4855="","",IF($L4855&lt;=0,"Payé",IF($K4855=0,"Impayé","Partiel")))</f>
        <v/>
      </c>
    </row>
    <row r="4856" spans="1:13" ht="15">
      <c r="A4856" s="17"/>
      <c r="B4856" t="str">
        <f>IF($A4856="","",YEAR($A4856)*100+MONTH($A4856))</f>
        <v/>
      </c>
      <c r="D4856" t="str">
        <f>IF($C4856="","",VLOOKUP($C4856,Baux!$A:$K,2,FALSE))</f>
        <v/>
      </c>
      <c r="E4856" t="str">
        <f>IF($C4856="","",VLOOKUP(VLOOKUP($C4856,Baux!$A:$K,3,FALSE),Locataires!$A:$I,2,FALSE))</f>
        <v/>
      </c>
      <c r="F4856" t="str">
        <f>IF($C4856="","",VLOOKUP($C4856,Baux!$A:$K,8,FALSE))</f>
        <v/>
      </c>
      <c r="G4856" s="12" t="str">
        <f>IF(OR($A4856="",$F4856=""),"",DATE(YEAR($A4856),MONTH($A4856),$F4856))</f>
        <v/>
      </c>
      <c r="H4856" s="13" t="str">
        <f>IF($C4856="","",VLOOKUP($C4856,Baux!$A:$K,6,FALSE))</f>
        <v/>
      </c>
      <c r="I4856" s="13" t="str">
        <f>IF($C4856="","",VLOOKUP($C4856,Baux!$A:$K,7,FALSE))</f>
        <v/>
      </c>
      <c r="J4856" s="13" t="str">
        <f>IF($C4856="","",$H4856+$I4856)</f>
        <v/>
      </c>
      <c r="K4856" s="13" t="str">
        <f>IF($C4856="","",SUMIFS(Banque_Transactions!$E:$E,Banque_Transactions!$G:$G,$C4856&amp;"-"&amp;$B4856))</f>
        <v/>
      </c>
      <c r="L4856" s="13" t="str">
        <f>IF($C4856="","",$J4856-$K4856)</f>
        <v/>
      </c>
      <c r="M4856" t="str">
        <f>IF($C4856="","",IF($L4856&lt;=0,"Payé",IF($K4856=0,"Impayé","Partiel")))</f>
        <v/>
      </c>
    </row>
    <row r="4857" spans="1:13" ht="15">
      <c r="A4857" s="17"/>
      <c r="B4857" t="str">
        <f>IF($A4857="","",YEAR($A4857)*100+MONTH($A4857))</f>
        <v/>
      </c>
      <c r="D4857" t="str">
        <f>IF($C4857="","",VLOOKUP($C4857,Baux!$A:$K,2,FALSE))</f>
        <v/>
      </c>
      <c r="E4857" t="str">
        <f>IF($C4857="","",VLOOKUP(VLOOKUP($C4857,Baux!$A:$K,3,FALSE),Locataires!$A:$I,2,FALSE))</f>
        <v/>
      </c>
      <c r="F4857" t="str">
        <f>IF($C4857="","",VLOOKUP($C4857,Baux!$A:$K,8,FALSE))</f>
        <v/>
      </c>
      <c r="G4857" s="12" t="str">
        <f>IF(OR($A4857="",$F4857=""),"",DATE(YEAR($A4857),MONTH($A4857),$F4857))</f>
        <v/>
      </c>
      <c r="H4857" s="13" t="str">
        <f>IF($C4857="","",VLOOKUP($C4857,Baux!$A:$K,6,FALSE))</f>
        <v/>
      </c>
      <c r="I4857" s="13" t="str">
        <f>IF($C4857="","",VLOOKUP($C4857,Baux!$A:$K,7,FALSE))</f>
        <v/>
      </c>
      <c r="J4857" s="13" t="str">
        <f>IF($C4857="","",$H4857+$I4857)</f>
        <v/>
      </c>
      <c r="K4857" s="13" t="str">
        <f>IF($C4857="","",SUMIFS(Banque_Transactions!$E:$E,Banque_Transactions!$G:$G,$C4857&amp;"-"&amp;$B4857))</f>
        <v/>
      </c>
      <c r="L4857" s="13" t="str">
        <f>IF($C4857="","",$J4857-$K4857)</f>
        <v/>
      </c>
      <c r="M4857" t="str">
        <f>IF($C4857="","",IF($L4857&lt;=0,"Payé",IF($K4857=0,"Impayé","Partiel")))</f>
        <v/>
      </c>
    </row>
    <row r="4858" spans="1:13" ht="15">
      <c r="A4858" s="17"/>
      <c r="B4858" t="str">
        <f>IF($A4858="","",YEAR($A4858)*100+MONTH($A4858))</f>
        <v/>
      </c>
      <c r="D4858" t="str">
        <f>IF($C4858="","",VLOOKUP($C4858,Baux!$A:$K,2,FALSE))</f>
        <v/>
      </c>
      <c r="E4858" t="str">
        <f>IF($C4858="","",VLOOKUP(VLOOKUP($C4858,Baux!$A:$K,3,FALSE),Locataires!$A:$I,2,FALSE))</f>
        <v/>
      </c>
      <c r="F4858" t="str">
        <f>IF($C4858="","",VLOOKUP($C4858,Baux!$A:$K,8,FALSE))</f>
        <v/>
      </c>
      <c r="G4858" s="12" t="str">
        <f>IF(OR($A4858="",$F4858=""),"",DATE(YEAR($A4858),MONTH($A4858),$F4858))</f>
        <v/>
      </c>
      <c r="H4858" s="13" t="str">
        <f>IF($C4858="","",VLOOKUP($C4858,Baux!$A:$K,6,FALSE))</f>
        <v/>
      </c>
      <c r="I4858" s="13" t="str">
        <f>IF($C4858="","",VLOOKUP($C4858,Baux!$A:$K,7,FALSE))</f>
        <v/>
      </c>
      <c r="J4858" s="13" t="str">
        <f>IF($C4858="","",$H4858+$I4858)</f>
        <v/>
      </c>
      <c r="K4858" s="13" t="str">
        <f>IF($C4858="","",SUMIFS(Banque_Transactions!$E:$E,Banque_Transactions!$G:$G,$C4858&amp;"-"&amp;$B4858))</f>
        <v/>
      </c>
      <c r="L4858" s="13" t="str">
        <f>IF($C4858="","",$J4858-$K4858)</f>
        <v/>
      </c>
      <c r="M4858" t="str">
        <f>IF($C4858="","",IF($L4858&lt;=0,"Payé",IF($K4858=0,"Impayé","Partiel")))</f>
        <v/>
      </c>
    </row>
    <row r="4859" spans="1:13" ht="15">
      <c r="A4859" s="17"/>
      <c r="B4859" t="str">
        <f>IF($A4859="","",YEAR($A4859)*100+MONTH($A4859))</f>
        <v/>
      </c>
      <c r="D4859" t="str">
        <f>IF($C4859="","",VLOOKUP($C4859,Baux!$A:$K,2,FALSE))</f>
        <v/>
      </c>
      <c r="E4859" t="str">
        <f>IF($C4859="","",VLOOKUP(VLOOKUP($C4859,Baux!$A:$K,3,FALSE),Locataires!$A:$I,2,FALSE))</f>
        <v/>
      </c>
      <c r="F4859" t="str">
        <f>IF($C4859="","",VLOOKUP($C4859,Baux!$A:$K,8,FALSE))</f>
        <v/>
      </c>
      <c r="G4859" s="12" t="str">
        <f>IF(OR($A4859="",$F4859=""),"",DATE(YEAR($A4859),MONTH($A4859),$F4859))</f>
        <v/>
      </c>
      <c r="H4859" s="13" t="str">
        <f>IF($C4859="","",VLOOKUP($C4859,Baux!$A:$K,6,FALSE))</f>
        <v/>
      </c>
      <c r="I4859" s="13" t="str">
        <f>IF($C4859="","",VLOOKUP($C4859,Baux!$A:$K,7,FALSE))</f>
        <v/>
      </c>
      <c r="J4859" s="13" t="str">
        <f>IF($C4859="","",$H4859+$I4859)</f>
        <v/>
      </c>
      <c r="K4859" s="13" t="str">
        <f>IF($C4859="","",SUMIFS(Banque_Transactions!$E:$E,Banque_Transactions!$G:$G,$C4859&amp;"-"&amp;$B4859))</f>
        <v/>
      </c>
      <c r="L4859" s="13" t="str">
        <f>IF($C4859="","",$J4859-$K4859)</f>
        <v/>
      </c>
      <c r="M4859" t="str">
        <f>IF($C4859="","",IF($L4859&lt;=0,"Payé",IF($K4859=0,"Impayé","Partiel")))</f>
        <v/>
      </c>
    </row>
    <row r="4860" spans="1:13" ht="15">
      <c r="A4860" s="17"/>
      <c r="B4860" t="str">
        <f>IF($A4860="","",YEAR($A4860)*100+MONTH($A4860))</f>
        <v/>
      </c>
      <c r="D4860" t="str">
        <f>IF($C4860="","",VLOOKUP($C4860,Baux!$A:$K,2,FALSE))</f>
        <v/>
      </c>
      <c r="E4860" t="str">
        <f>IF($C4860="","",VLOOKUP(VLOOKUP($C4860,Baux!$A:$K,3,FALSE),Locataires!$A:$I,2,FALSE))</f>
        <v/>
      </c>
      <c r="F4860" t="str">
        <f>IF($C4860="","",VLOOKUP($C4860,Baux!$A:$K,8,FALSE))</f>
        <v/>
      </c>
      <c r="G4860" s="12" t="str">
        <f>IF(OR($A4860="",$F4860=""),"",DATE(YEAR($A4860),MONTH($A4860),$F4860))</f>
        <v/>
      </c>
      <c r="H4860" s="13" t="str">
        <f>IF($C4860="","",VLOOKUP($C4860,Baux!$A:$K,6,FALSE))</f>
        <v/>
      </c>
      <c r="I4860" s="13" t="str">
        <f>IF($C4860="","",VLOOKUP($C4860,Baux!$A:$K,7,FALSE))</f>
        <v/>
      </c>
      <c r="J4860" s="13" t="str">
        <f>IF($C4860="","",$H4860+$I4860)</f>
        <v/>
      </c>
      <c r="K4860" s="13" t="str">
        <f>IF($C4860="","",SUMIFS(Banque_Transactions!$E:$E,Banque_Transactions!$G:$G,$C4860&amp;"-"&amp;$B4860))</f>
        <v/>
      </c>
      <c r="L4860" s="13" t="str">
        <f>IF($C4860="","",$J4860-$K4860)</f>
        <v/>
      </c>
      <c r="M4860" t="str">
        <f>IF($C4860="","",IF($L4860&lt;=0,"Payé",IF($K4860=0,"Impayé","Partiel")))</f>
        <v/>
      </c>
    </row>
    <row r="4861" spans="1:13" ht="15">
      <c r="A4861" s="17"/>
      <c r="B4861" t="str">
        <f>IF($A4861="","",YEAR($A4861)*100+MONTH($A4861))</f>
        <v/>
      </c>
      <c r="D4861" t="str">
        <f>IF($C4861="","",VLOOKUP($C4861,Baux!$A:$K,2,FALSE))</f>
        <v/>
      </c>
      <c r="E4861" t="str">
        <f>IF($C4861="","",VLOOKUP(VLOOKUP($C4861,Baux!$A:$K,3,FALSE),Locataires!$A:$I,2,FALSE))</f>
        <v/>
      </c>
      <c r="F4861" t="str">
        <f>IF($C4861="","",VLOOKUP($C4861,Baux!$A:$K,8,FALSE))</f>
        <v/>
      </c>
      <c r="G4861" s="12" t="str">
        <f>IF(OR($A4861="",$F4861=""),"",DATE(YEAR($A4861),MONTH($A4861),$F4861))</f>
        <v/>
      </c>
      <c r="H4861" s="13" t="str">
        <f>IF($C4861="","",VLOOKUP($C4861,Baux!$A:$K,6,FALSE))</f>
        <v/>
      </c>
      <c r="I4861" s="13" t="str">
        <f>IF($C4861="","",VLOOKUP($C4861,Baux!$A:$K,7,FALSE))</f>
        <v/>
      </c>
      <c r="J4861" s="13" t="str">
        <f>IF($C4861="","",$H4861+$I4861)</f>
        <v/>
      </c>
      <c r="K4861" s="13" t="str">
        <f>IF($C4861="","",SUMIFS(Banque_Transactions!$E:$E,Banque_Transactions!$G:$G,$C4861&amp;"-"&amp;$B4861))</f>
        <v/>
      </c>
      <c r="L4861" s="13" t="str">
        <f>IF($C4861="","",$J4861-$K4861)</f>
        <v/>
      </c>
      <c r="M4861" t="str">
        <f>IF($C4861="","",IF($L4861&lt;=0,"Payé",IF($K4861=0,"Impayé","Partiel")))</f>
        <v/>
      </c>
    </row>
    <row r="4862" spans="1:13" ht="15">
      <c r="A4862" s="17"/>
      <c r="B4862" t="str">
        <f>IF($A4862="","",YEAR($A4862)*100+MONTH($A4862))</f>
        <v/>
      </c>
      <c r="D4862" t="str">
        <f>IF($C4862="","",VLOOKUP($C4862,Baux!$A:$K,2,FALSE))</f>
        <v/>
      </c>
      <c r="E4862" t="str">
        <f>IF($C4862="","",VLOOKUP(VLOOKUP($C4862,Baux!$A:$K,3,FALSE),Locataires!$A:$I,2,FALSE))</f>
        <v/>
      </c>
      <c r="F4862" t="str">
        <f>IF($C4862="","",VLOOKUP($C4862,Baux!$A:$K,8,FALSE))</f>
        <v/>
      </c>
      <c r="G4862" s="12" t="str">
        <f>IF(OR($A4862="",$F4862=""),"",DATE(YEAR($A4862),MONTH($A4862),$F4862))</f>
        <v/>
      </c>
      <c r="H4862" s="13" t="str">
        <f>IF($C4862="","",VLOOKUP($C4862,Baux!$A:$K,6,FALSE))</f>
        <v/>
      </c>
      <c r="I4862" s="13" t="str">
        <f>IF($C4862="","",VLOOKUP($C4862,Baux!$A:$K,7,FALSE))</f>
        <v/>
      </c>
      <c r="J4862" s="13" t="str">
        <f>IF($C4862="","",$H4862+$I4862)</f>
        <v/>
      </c>
      <c r="K4862" s="13" t="str">
        <f>IF($C4862="","",SUMIFS(Banque_Transactions!$E:$E,Banque_Transactions!$G:$G,$C4862&amp;"-"&amp;$B4862))</f>
        <v/>
      </c>
      <c r="L4862" s="13" t="str">
        <f>IF($C4862="","",$J4862-$K4862)</f>
        <v/>
      </c>
      <c r="M4862" t="str">
        <f>IF($C4862="","",IF($L4862&lt;=0,"Payé",IF($K4862=0,"Impayé","Partiel")))</f>
        <v/>
      </c>
    </row>
    <row r="4863" spans="1:13" ht="15">
      <c r="A4863" s="17"/>
      <c r="B4863" t="str">
        <f>IF($A4863="","",YEAR($A4863)*100+MONTH($A4863))</f>
        <v/>
      </c>
      <c r="D4863" t="str">
        <f>IF($C4863="","",VLOOKUP($C4863,Baux!$A:$K,2,FALSE))</f>
        <v/>
      </c>
      <c r="E4863" t="str">
        <f>IF($C4863="","",VLOOKUP(VLOOKUP($C4863,Baux!$A:$K,3,FALSE),Locataires!$A:$I,2,FALSE))</f>
        <v/>
      </c>
      <c r="F4863" t="str">
        <f>IF($C4863="","",VLOOKUP($C4863,Baux!$A:$K,8,FALSE))</f>
        <v/>
      </c>
      <c r="G4863" s="12" t="str">
        <f>IF(OR($A4863="",$F4863=""),"",DATE(YEAR($A4863),MONTH($A4863),$F4863))</f>
        <v/>
      </c>
      <c r="H4863" s="13" t="str">
        <f>IF($C4863="","",VLOOKUP($C4863,Baux!$A:$K,6,FALSE))</f>
        <v/>
      </c>
      <c r="I4863" s="13" t="str">
        <f>IF($C4863="","",VLOOKUP($C4863,Baux!$A:$K,7,FALSE))</f>
        <v/>
      </c>
      <c r="J4863" s="13" t="str">
        <f>IF($C4863="","",$H4863+$I4863)</f>
        <v/>
      </c>
      <c r="K4863" s="13" t="str">
        <f>IF($C4863="","",SUMIFS(Banque_Transactions!$E:$E,Banque_Transactions!$G:$G,$C4863&amp;"-"&amp;$B4863))</f>
        <v/>
      </c>
      <c r="L4863" s="13" t="str">
        <f>IF($C4863="","",$J4863-$K4863)</f>
        <v/>
      </c>
      <c r="M4863" t="str">
        <f>IF($C4863="","",IF($L4863&lt;=0,"Payé",IF($K4863=0,"Impayé","Partiel")))</f>
        <v/>
      </c>
    </row>
    <row r="4864" spans="1:13" ht="15">
      <c r="A4864" s="17"/>
      <c r="B4864" t="str">
        <f>IF($A4864="","",YEAR($A4864)*100+MONTH($A4864))</f>
        <v/>
      </c>
      <c r="D4864" t="str">
        <f>IF($C4864="","",VLOOKUP($C4864,Baux!$A:$K,2,FALSE))</f>
        <v/>
      </c>
      <c r="E4864" t="str">
        <f>IF($C4864="","",VLOOKUP(VLOOKUP($C4864,Baux!$A:$K,3,FALSE),Locataires!$A:$I,2,FALSE))</f>
        <v/>
      </c>
      <c r="F4864" t="str">
        <f>IF($C4864="","",VLOOKUP($C4864,Baux!$A:$K,8,FALSE))</f>
        <v/>
      </c>
      <c r="G4864" s="12" t="str">
        <f>IF(OR($A4864="",$F4864=""),"",DATE(YEAR($A4864),MONTH($A4864),$F4864))</f>
        <v/>
      </c>
      <c r="H4864" s="13" t="str">
        <f>IF($C4864="","",VLOOKUP($C4864,Baux!$A:$K,6,FALSE))</f>
        <v/>
      </c>
      <c r="I4864" s="13" t="str">
        <f>IF($C4864="","",VLOOKUP($C4864,Baux!$A:$K,7,FALSE))</f>
        <v/>
      </c>
      <c r="J4864" s="13" t="str">
        <f>IF($C4864="","",$H4864+$I4864)</f>
        <v/>
      </c>
      <c r="K4864" s="13" t="str">
        <f>IF($C4864="","",SUMIFS(Banque_Transactions!$E:$E,Banque_Transactions!$G:$G,$C4864&amp;"-"&amp;$B4864))</f>
        <v/>
      </c>
      <c r="L4864" s="13" t="str">
        <f>IF($C4864="","",$J4864-$K4864)</f>
        <v/>
      </c>
      <c r="M4864" t="str">
        <f>IF($C4864="","",IF($L4864&lt;=0,"Payé",IF($K4864=0,"Impayé","Partiel")))</f>
        <v/>
      </c>
    </row>
    <row r="4865" spans="1:13" ht="15">
      <c r="A4865" s="17"/>
      <c r="B4865" t="str">
        <f>IF($A4865="","",YEAR($A4865)*100+MONTH($A4865))</f>
        <v/>
      </c>
      <c r="D4865" t="str">
        <f>IF($C4865="","",VLOOKUP($C4865,Baux!$A:$K,2,FALSE))</f>
        <v/>
      </c>
      <c r="E4865" t="str">
        <f>IF($C4865="","",VLOOKUP(VLOOKUP($C4865,Baux!$A:$K,3,FALSE),Locataires!$A:$I,2,FALSE))</f>
        <v/>
      </c>
      <c r="F4865" t="str">
        <f>IF($C4865="","",VLOOKUP($C4865,Baux!$A:$K,8,FALSE))</f>
        <v/>
      </c>
      <c r="G4865" s="12" t="str">
        <f>IF(OR($A4865="",$F4865=""),"",DATE(YEAR($A4865),MONTH($A4865),$F4865))</f>
        <v/>
      </c>
      <c r="H4865" s="13" t="str">
        <f>IF($C4865="","",VLOOKUP($C4865,Baux!$A:$K,6,FALSE))</f>
        <v/>
      </c>
      <c r="I4865" s="13" t="str">
        <f>IF($C4865="","",VLOOKUP($C4865,Baux!$A:$K,7,FALSE))</f>
        <v/>
      </c>
      <c r="J4865" s="13" t="str">
        <f>IF($C4865="","",$H4865+$I4865)</f>
        <v/>
      </c>
      <c r="K4865" s="13" t="str">
        <f>IF($C4865="","",SUMIFS(Banque_Transactions!$E:$E,Banque_Transactions!$G:$G,$C4865&amp;"-"&amp;$B4865))</f>
        <v/>
      </c>
      <c r="L4865" s="13" t="str">
        <f>IF($C4865="","",$J4865-$K4865)</f>
        <v/>
      </c>
      <c r="M4865" t="str">
        <f>IF($C4865="","",IF($L4865&lt;=0,"Payé",IF($K4865=0,"Impayé","Partiel")))</f>
        <v/>
      </c>
    </row>
    <row r="4866" spans="1:13" ht="15">
      <c r="A4866" s="17"/>
      <c r="B4866" t="str">
        <f>IF($A4866="","",YEAR($A4866)*100+MONTH($A4866))</f>
        <v/>
      </c>
      <c r="D4866" t="str">
        <f>IF($C4866="","",VLOOKUP($C4866,Baux!$A:$K,2,FALSE))</f>
        <v/>
      </c>
      <c r="E4866" t="str">
        <f>IF($C4866="","",VLOOKUP(VLOOKUP($C4866,Baux!$A:$K,3,FALSE),Locataires!$A:$I,2,FALSE))</f>
        <v/>
      </c>
      <c r="F4866" t="str">
        <f>IF($C4866="","",VLOOKUP($C4866,Baux!$A:$K,8,FALSE))</f>
        <v/>
      </c>
      <c r="G4866" s="12" t="str">
        <f>IF(OR($A4866="",$F4866=""),"",DATE(YEAR($A4866),MONTH($A4866),$F4866))</f>
        <v/>
      </c>
      <c r="H4866" s="13" t="str">
        <f>IF($C4866="","",VLOOKUP($C4866,Baux!$A:$K,6,FALSE))</f>
        <v/>
      </c>
      <c r="I4866" s="13" t="str">
        <f>IF($C4866="","",VLOOKUP($C4866,Baux!$A:$K,7,FALSE))</f>
        <v/>
      </c>
      <c r="J4866" s="13" t="str">
        <f>IF($C4866="","",$H4866+$I4866)</f>
        <v/>
      </c>
      <c r="K4866" s="13" t="str">
        <f>IF($C4866="","",SUMIFS(Banque_Transactions!$E:$E,Banque_Transactions!$G:$G,$C4866&amp;"-"&amp;$B4866))</f>
        <v/>
      </c>
      <c r="L4866" s="13" t="str">
        <f>IF($C4866="","",$J4866-$K4866)</f>
        <v/>
      </c>
      <c r="M4866" t="str">
        <f>IF($C4866="","",IF($L4866&lt;=0,"Payé",IF($K4866=0,"Impayé","Partiel")))</f>
        <v/>
      </c>
    </row>
    <row r="4867" spans="1:13" ht="15">
      <c r="A4867" s="17"/>
      <c r="B4867" t="str">
        <f>IF($A4867="","",YEAR($A4867)*100+MONTH($A4867))</f>
        <v/>
      </c>
      <c r="D4867" t="str">
        <f>IF($C4867="","",VLOOKUP($C4867,Baux!$A:$K,2,FALSE))</f>
        <v/>
      </c>
      <c r="E4867" t="str">
        <f>IF($C4867="","",VLOOKUP(VLOOKUP($C4867,Baux!$A:$K,3,FALSE),Locataires!$A:$I,2,FALSE))</f>
        <v/>
      </c>
      <c r="F4867" t="str">
        <f>IF($C4867="","",VLOOKUP($C4867,Baux!$A:$K,8,FALSE))</f>
        <v/>
      </c>
      <c r="G4867" s="12" t="str">
        <f>IF(OR($A4867="",$F4867=""),"",DATE(YEAR($A4867),MONTH($A4867),$F4867))</f>
        <v/>
      </c>
      <c r="H4867" s="13" t="str">
        <f>IF($C4867="","",VLOOKUP($C4867,Baux!$A:$K,6,FALSE))</f>
        <v/>
      </c>
      <c r="I4867" s="13" t="str">
        <f>IF($C4867="","",VLOOKUP($C4867,Baux!$A:$K,7,FALSE))</f>
        <v/>
      </c>
      <c r="J4867" s="13" t="str">
        <f>IF($C4867="","",$H4867+$I4867)</f>
        <v/>
      </c>
      <c r="K4867" s="13" t="str">
        <f>IF($C4867="","",SUMIFS(Banque_Transactions!$E:$E,Banque_Transactions!$G:$G,$C4867&amp;"-"&amp;$B4867))</f>
        <v/>
      </c>
      <c r="L4867" s="13" t="str">
        <f>IF($C4867="","",$J4867-$K4867)</f>
        <v/>
      </c>
      <c r="M4867" t="str">
        <f>IF($C4867="","",IF($L4867&lt;=0,"Payé",IF($K4867=0,"Impayé","Partiel")))</f>
        <v/>
      </c>
    </row>
    <row r="4868" spans="1:13" ht="15">
      <c r="A4868" s="17"/>
      <c r="B4868" t="str">
        <f>IF($A4868="","",YEAR($A4868)*100+MONTH($A4868))</f>
        <v/>
      </c>
      <c r="D4868" t="str">
        <f>IF($C4868="","",VLOOKUP($C4868,Baux!$A:$K,2,FALSE))</f>
        <v/>
      </c>
      <c r="E4868" t="str">
        <f>IF($C4868="","",VLOOKUP(VLOOKUP($C4868,Baux!$A:$K,3,FALSE),Locataires!$A:$I,2,FALSE))</f>
        <v/>
      </c>
      <c r="F4868" t="str">
        <f>IF($C4868="","",VLOOKUP($C4868,Baux!$A:$K,8,FALSE))</f>
        <v/>
      </c>
      <c r="G4868" s="12" t="str">
        <f>IF(OR($A4868="",$F4868=""),"",DATE(YEAR($A4868),MONTH($A4868),$F4868))</f>
        <v/>
      </c>
      <c r="H4868" s="13" t="str">
        <f>IF($C4868="","",VLOOKUP($C4868,Baux!$A:$K,6,FALSE))</f>
        <v/>
      </c>
      <c r="I4868" s="13" t="str">
        <f>IF($C4868="","",VLOOKUP($C4868,Baux!$A:$K,7,FALSE))</f>
        <v/>
      </c>
      <c r="J4868" s="13" t="str">
        <f>IF($C4868="","",$H4868+$I4868)</f>
        <v/>
      </c>
      <c r="K4868" s="13" t="str">
        <f>IF($C4868="","",SUMIFS(Banque_Transactions!$E:$E,Banque_Transactions!$G:$G,$C4868&amp;"-"&amp;$B4868))</f>
        <v/>
      </c>
      <c r="L4868" s="13" t="str">
        <f>IF($C4868="","",$J4868-$K4868)</f>
        <v/>
      </c>
      <c r="M4868" t="str">
        <f>IF($C4868="","",IF($L4868&lt;=0,"Payé",IF($K4868=0,"Impayé","Partiel")))</f>
        <v/>
      </c>
    </row>
    <row r="4869" spans="1:13" ht="15">
      <c r="A4869" s="17"/>
      <c r="B4869" t="str">
        <f>IF($A4869="","",YEAR($A4869)*100+MONTH($A4869))</f>
        <v/>
      </c>
      <c r="D4869" t="str">
        <f>IF($C4869="","",VLOOKUP($C4869,Baux!$A:$K,2,FALSE))</f>
        <v/>
      </c>
      <c r="E4869" t="str">
        <f>IF($C4869="","",VLOOKUP(VLOOKUP($C4869,Baux!$A:$K,3,FALSE),Locataires!$A:$I,2,FALSE))</f>
        <v/>
      </c>
      <c r="F4869" t="str">
        <f>IF($C4869="","",VLOOKUP($C4869,Baux!$A:$K,8,FALSE))</f>
        <v/>
      </c>
      <c r="G4869" s="12" t="str">
        <f>IF(OR($A4869="",$F4869=""),"",DATE(YEAR($A4869),MONTH($A4869),$F4869))</f>
        <v/>
      </c>
      <c r="H4869" s="13" t="str">
        <f>IF($C4869="","",VLOOKUP($C4869,Baux!$A:$K,6,FALSE))</f>
        <v/>
      </c>
      <c r="I4869" s="13" t="str">
        <f>IF($C4869="","",VLOOKUP($C4869,Baux!$A:$K,7,FALSE))</f>
        <v/>
      </c>
      <c r="J4869" s="13" t="str">
        <f>IF($C4869="","",$H4869+$I4869)</f>
        <v/>
      </c>
      <c r="K4869" s="13" t="str">
        <f>IF($C4869="","",SUMIFS(Banque_Transactions!$E:$E,Banque_Transactions!$G:$G,$C4869&amp;"-"&amp;$B4869))</f>
        <v/>
      </c>
      <c r="L4869" s="13" t="str">
        <f>IF($C4869="","",$J4869-$K4869)</f>
        <v/>
      </c>
      <c r="M4869" t="str">
        <f>IF($C4869="","",IF($L4869&lt;=0,"Payé",IF($K4869=0,"Impayé","Partiel")))</f>
        <v/>
      </c>
    </row>
    <row r="4870" spans="1:13" ht="15">
      <c r="A4870" s="17"/>
      <c r="B4870" t="str">
        <f>IF($A4870="","",YEAR($A4870)*100+MONTH($A4870))</f>
        <v/>
      </c>
      <c r="D4870" t="str">
        <f>IF($C4870="","",VLOOKUP($C4870,Baux!$A:$K,2,FALSE))</f>
        <v/>
      </c>
      <c r="E4870" t="str">
        <f>IF($C4870="","",VLOOKUP(VLOOKUP($C4870,Baux!$A:$K,3,FALSE),Locataires!$A:$I,2,FALSE))</f>
        <v/>
      </c>
      <c r="F4870" t="str">
        <f>IF($C4870="","",VLOOKUP($C4870,Baux!$A:$K,8,FALSE))</f>
        <v/>
      </c>
      <c r="G4870" s="12" t="str">
        <f>IF(OR($A4870="",$F4870=""),"",DATE(YEAR($A4870),MONTH($A4870),$F4870))</f>
        <v/>
      </c>
      <c r="H4870" s="13" t="str">
        <f>IF($C4870="","",VLOOKUP($C4870,Baux!$A:$K,6,FALSE))</f>
        <v/>
      </c>
      <c r="I4870" s="13" t="str">
        <f>IF($C4870="","",VLOOKUP($C4870,Baux!$A:$K,7,FALSE))</f>
        <v/>
      </c>
      <c r="J4870" s="13" t="str">
        <f>IF($C4870="","",$H4870+$I4870)</f>
        <v/>
      </c>
      <c r="K4870" s="13" t="str">
        <f>IF($C4870="","",SUMIFS(Banque_Transactions!$E:$E,Banque_Transactions!$G:$G,$C4870&amp;"-"&amp;$B4870))</f>
        <v/>
      </c>
      <c r="L4870" s="13" t="str">
        <f>IF($C4870="","",$J4870-$K4870)</f>
        <v/>
      </c>
      <c r="M4870" t="str">
        <f>IF($C4870="","",IF($L4870&lt;=0,"Payé",IF($K4870=0,"Impayé","Partiel")))</f>
        <v/>
      </c>
    </row>
    <row r="4871" spans="1:13" ht="15">
      <c r="A4871" s="17"/>
      <c r="B4871" t="str">
        <f>IF($A4871="","",YEAR($A4871)*100+MONTH($A4871))</f>
        <v/>
      </c>
      <c r="D4871" t="str">
        <f>IF($C4871="","",VLOOKUP($C4871,Baux!$A:$K,2,FALSE))</f>
        <v/>
      </c>
      <c r="E4871" t="str">
        <f>IF($C4871="","",VLOOKUP(VLOOKUP($C4871,Baux!$A:$K,3,FALSE),Locataires!$A:$I,2,FALSE))</f>
        <v/>
      </c>
      <c r="F4871" t="str">
        <f>IF($C4871="","",VLOOKUP($C4871,Baux!$A:$K,8,FALSE))</f>
        <v/>
      </c>
      <c r="G4871" s="12" t="str">
        <f>IF(OR($A4871="",$F4871=""),"",DATE(YEAR($A4871),MONTH($A4871),$F4871))</f>
        <v/>
      </c>
      <c r="H4871" s="13" t="str">
        <f>IF($C4871="","",VLOOKUP($C4871,Baux!$A:$K,6,FALSE))</f>
        <v/>
      </c>
      <c r="I4871" s="13" t="str">
        <f>IF($C4871="","",VLOOKUP($C4871,Baux!$A:$K,7,FALSE))</f>
        <v/>
      </c>
      <c r="J4871" s="13" t="str">
        <f>IF($C4871="","",$H4871+$I4871)</f>
        <v/>
      </c>
      <c r="K4871" s="13" t="str">
        <f>IF($C4871="","",SUMIFS(Banque_Transactions!$E:$E,Banque_Transactions!$G:$G,$C4871&amp;"-"&amp;$B4871))</f>
        <v/>
      </c>
      <c r="L4871" s="13" t="str">
        <f>IF($C4871="","",$J4871-$K4871)</f>
        <v/>
      </c>
      <c r="M4871" t="str">
        <f>IF($C4871="","",IF($L4871&lt;=0,"Payé",IF($K4871=0,"Impayé","Partiel")))</f>
        <v/>
      </c>
    </row>
    <row r="4872" spans="1:13" ht="15">
      <c r="A4872" s="17"/>
      <c r="B4872" t="str">
        <f>IF($A4872="","",YEAR($A4872)*100+MONTH($A4872))</f>
        <v/>
      </c>
      <c r="D4872" t="str">
        <f>IF($C4872="","",VLOOKUP($C4872,Baux!$A:$K,2,FALSE))</f>
        <v/>
      </c>
      <c r="E4872" t="str">
        <f>IF($C4872="","",VLOOKUP(VLOOKUP($C4872,Baux!$A:$K,3,FALSE),Locataires!$A:$I,2,FALSE))</f>
        <v/>
      </c>
      <c r="F4872" t="str">
        <f>IF($C4872="","",VLOOKUP($C4872,Baux!$A:$K,8,FALSE))</f>
        <v/>
      </c>
      <c r="G4872" s="12" t="str">
        <f>IF(OR($A4872="",$F4872=""),"",DATE(YEAR($A4872),MONTH($A4872),$F4872))</f>
        <v/>
      </c>
      <c r="H4872" s="13" t="str">
        <f>IF($C4872="","",VLOOKUP($C4872,Baux!$A:$K,6,FALSE))</f>
        <v/>
      </c>
      <c r="I4872" s="13" t="str">
        <f>IF($C4872="","",VLOOKUP($C4872,Baux!$A:$K,7,FALSE))</f>
        <v/>
      </c>
      <c r="J4872" s="13" t="str">
        <f>IF($C4872="","",$H4872+$I4872)</f>
        <v/>
      </c>
      <c r="K4872" s="13" t="str">
        <f>IF($C4872="","",SUMIFS(Banque_Transactions!$E:$E,Banque_Transactions!$G:$G,$C4872&amp;"-"&amp;$B4872))</f>
        <v/>
      </c>
      <c r="L4872" s="13" t="str">
        <f>IF($C4872="","",$J4872-$K4872)</f>
        <v/>
      </c>
      <c r="M4872" t="str">
        <f>IF($C4872="","",IF($L4872&lt;=0,"Payé",IF($K4872=0,"Impayé","Partiel")))</f>
        <v/>
      </c>
    </row>
    <row r="4873" spans="1:13" ht="15">
      <c r="A4873" s="17"/>
      <c r="B4873" t="str">
        <f>IF($A4873="","",YEAR($A4873)*100+MONTH($A4873))</f>
        <v/>
      </c>
      <c r="D4873" t="str">
        <f>IF($C4873="","",VLOOKUP($C4873,Baux!$A:$K,2,FALSE))</f>
        <v/>
      </c>
      <c r="E4873" t="str">
        <f>IF($C4873="","",VLOOKUP(VLOOKUP($C4873,Baux!$A:$K,3,FALSE),Locataires!$A:$I,2,FALSE))</f>
        <v/>
      </c>
      <c r="F4873" t="str">
        <f>IF($C4873="","",VLOOKUP($C4873,Baux!$A:$K,8,FALSE))</f>
        <v/>
      </c>
      <c r="G4873" s="12" t="str">
        <f>IF(OR($A4873="",$F4873=""),"",DATE(YEAR($A4873),MONTH($A4873),$F4873))</f>
        <v/>
      </c>
      <c r="H4873" s="13" t="str">
        <f>IF($C4873="","",VLOOKUP($C4873,Baux!$A:$K,6,FALSE))</f>
        <v/>
      </c>
      <c r="I4873" s="13" t="str">
        <f>IF($C4873="","",VLOOKUP($C4873,Baux!$A:$K,7,FALSE))</f>
        <v/>
      </c>
      <c r="J4873" s="13" t="str">
        <f>IF($C4873="","",$H4873+$I4873)</f>
        <v/>
      </c>
      <c r="K4873" s="13" t="str">
        <f>IF($C4873="","",SUMIFS(Banque_Transactions!$E:$E,Banque_Transactions!$G:$G,$C4873&amp;"-"&amp;$B4873))</f>
        <v/>
      </c>
      <c r="L4873" s="13" t="str">
        <f>IF($C4873="","",$J4873-$K4873)</f>
        <v/>
      </c>
      <c r="M4873" t="str">
        <f>IF($C4873="","",IF($L4873&lt;=0,"Payé",IF($K4873=0,"Impayé","Partiel")))</f>
        <v/>
      </c>
    </row>
    <row r="4874" spans="1:13" ht="15">
      <c r="A4874" s="17"/>
      <c r="B4874" t="str">
        <f>IF($A4874="","",YEAR($A4874)*100+MONTH($A4874))</f>
        <v/>
      </c>
      <c r="D4874" t="str">
        <f>IF($C4874="","",VLOOKUP($C4874,Baux!$A:$K,2,FALSE))</f>
        <v/>
      </c>
      <c r="E4874" t="str">
        <f>IF($C4874="","",VLOOKUP(VLOOKUP($C4874,Baux!$A:$K,3,FALSE),Locataires!$A:$I,2,FALSE))</f>
        <v/>
      </c>
      <c r="F4874" t="str">
        <f>IF($C4874="","",VLOOKUP($C4874,Baux!$A:$K,8,FALSE))</f>
        <v/>
      </c>
      <c r="G4874" s="12" t="str">
        <f>IF(OR($A4874="",$F4874=""),"",DATE(YEAR($A4874),MONTH($A4874),$F4874))</f>
        <v/>
      </c>
      <c r="H4874" s="13" t="str">
        <f>IF($C4874="","",VLOOKUP($C4874,Baux!$A:$K,6,FALSE))</f>
        <v/>
      </c>
      <c r="I4874" s="13" t="str">
        <f>IF($C4874="","",VLOOKUP($C4874,Baux!$A:$K,7,FALSE))</f>
        <v/>
      </c>
      <c r="J4874" s="13" t="str">
        <f>IF($C4874="","",$H4874+$I4874)</f>
        <v/>
      </c>
      <c r="K4874" s="13" t="str">
        <f>IF($C4874="","",SUMIFS(Banque_Transactions!$E:$E,Banque_Transactions!$G:$G,$C4874&amp;"-"&amp;$B4874))</f>
        <v/>
      </c>
      <c r="L4874" s="13" t="str">
        <f>IF($C4874="","",$J4874-$K4874)</f>
        <v/>
      </c>
      <c r="M4874" t="str">
        <f>IF($C4874="","",IF($L4874&lt;=0,"Payé",IF($K4874=0,"Impayé","Partiel")))</f>
        <v/>
      </c>
    </row>
    <row r="4875" spans="1:13" ht="15">
      <c r="A4875" s="17"/>
      <c r="B4875" t="str">
        <f>IF($A4875="","",YEAR($A4875)*100+MONTH($A4875))</f>
        <v/>
      </c>
      <c r="D4875" t="str">
        <f>IF($C4875="","",VLOOKUP($C4875,Baux!$A:$K,2,FALSE))</f>
        <v/>
      </c>
      <c r="E4875" t="str">
        <f>IF($C4875="","",VLOOKUP(VLOOKUP($C4875,Baux!$A:$K,3,FALSE),Locataires!$A:$I,2,FALSE))</f>
        <v/>
      </c>
      <c r="F4875" t="str">
        <f>IF($C4875="","",VLOOKUP($C4875,Baux!$A:$K,8,FALSE))</f>
        <v/>
      </c>
      <c r="G4875" s="12" t="str">
        <f>IF(OR($A4875="",$F4875=""),"",DATE(YEAR($A4875),MONTH($A4875),$F4875))</f>
        <v/>
      </c>
      <c r="H4875" s="13" t="str">
        <f>IF($C4875="","",VLOOKUP($C4875,Baux!$A:$K,6,FALSE))</f>
        <v/>
      </c>
      <c r="I4875" s="13" t="str">
        <f>IF($C4875="","",VLOOKUP($C4875,Baux!$A:$K,7,FALSE))</f>
        <v/>
      </c>
      <c r="J4875" s="13" t="str">
        <f>IF($C4875="","",$H4875+$I4875)</f>
        <v/>
      </c>
      <c r="K4875" s="13" t="str">
        <f>IF($C4875="","",SUMIFS(Banque_Transactions!$E:$E,Banque_Transactions!$G:$G,$C4875&amp;"-"&amp;$B4875))</f>
        <v/>
      </c>
      <c r="L4875" s="13" t="str">
        <f>IF($C4875="","",$J4875-$K4875)</f>
        <v/>
      </c>
      <c r="M4875" t="str">
        <f>IF($C4875="","",IF($L4875&lt;=0,"Payé",IF($K4875=0,"Impayé","Partiel")))</f>
        <v/>
      </c>
    </row>
    <row r="4876" spans="1:13" ht="15">
      <c r="A4876" s="17"/>
      <c r="B4876" t="str">
        <f>IF($A4876="","",YEAR($A4876)*100+MONTH($A4876))</f>
        <v/>
      </c>
      <c r="D4876" t="str">
        <f>IF($C4876="","",VLOOKUP($C4876,Baux!$A:$K,2,FALSE))</f>
        <v/>
      </c>
      <c r="E4876" t="str">
        <f>IF($C4876="","",VLOOKUP(VLOOKUP($C4876,Baux!$A:$K,3,FALSE),Locataires!$A:$I,2,FALSE))</f>
        <v/>
      </c>
      <c r="F4876" t="str">
        <f>IF($C4876="","",VLOOKUP($C4876,Baux!$A:$K,8,FALSE))</f>
        <v/>
      </c>
      <c r="G4876" s="12" t="str">
        <f>IF(OR($A4876="",$F4876=""),"",DATE(YEAR($A4876),MONTH($A4876),$F4876))</f>
        <v/>
      </c>
      <c r="H4876" s="13" t="str">
        <f>IF($C4876="","",VLOOKUP($C4876,Baux!$A:$K,6,FALSE))</f>
        <v/>
      </c>
      <c r="I4876" s="13" t="str">
        <f>IF($C4876="","",VLOOKUP($C4876,Baux!$A:$K,7,FALSE))</f>
        <v/>
      </c>
      <c r="J4876" s="13" t="str">
        <f>IF($C4876="","",$H4876+$I4876)</f>
        <v/>
      </c>
      <c r="K4876" s="13" t="str">
        <f>IF($C4876="","",SUMIFS(Banque_Transactions!$E:$E,Banque_Transactions!$G:$G,$C4876&amp;"-"&amp;$B4876))</f>
        <v/>
      </c>
      <c r="L4876" s="13" t="str">
        <f>IF($C4876="","",$J4876-$K4876)</f>
        <v/>
      </c>
      <c r="M4876" t="str">
        <f>IF($C4876="","",IF($L4876&lt;=0,"Payé",IF($K4876=0,"Impayé","Partiel")))</f>
        <v/>
      </c>
    </row>
    <row r="4877" spans="1:13" ht="15">
      <c r="A4877" s="17"/>
      <c r="B4877" t="str">
        <f>IF($A4877="","",YEAR($A4877)*100+MONTH($A4877))</f>
        <v/>
      </c>
      <c r="D4877" t="str">
        <f>IF($C4877="","",VLOOKUP($C4877,Baux!$A:$K,2,FALSE))</f>
        <v/>
      </c>
      <c r="E4877" t="str">
        <f>IF($C4877="","",VLOOKUP(VLOOKUP($C4877,Baux!$A:$K,3,FALSE),Locataires!$A:$I,2,FALSE))</f>
        <v/>
      </c>
      <c r="F4877" t="str">
        <f>IF($C4877="","",VLOOKUP($C4877,Baux!$A:$K,8,FALSE))</f>
        <v/>
      </c>
      <c r="G4877" s="12" t="str">
        <f>IF(OR($A4877="",$F4877=""),"",DATE(YEAR($A4877),MONTH($A4877),$F4877))</f>
        <v/>
      </c>
      <c r="H4877" s="13" t="str">
        <f>IF($C4877="","",VLOOKUP($C4877,Baux!$A:$K,6,FALSE))</f>
        <v/>
      </c>
      <c r="I4877" s="13" t="str">
        <f>IF($C4877="","",VLOOKUP($C4877,Baux!$A:$K,7,FALSE))</f>
        <v/>
      </c>
      <c r="J4877" s="13" t="str">
        <f>IF($C4877="","",$H4877+$I4877)</f>
        <v/>
      </c>
      <c r="K4877" s="13" t="str">
        <f>IF($C4877="","",SUMIFS(Banque_Transactions!$E:$E,Banque_Transactions!$G:$G,$C4877&amp;"-"&amp;$B4877))</f>
        <v/>
      </c>
      <c r="L4877" s="13" t="str">
        <f>IF($C4877="","",$J4877-$K4877)</f>
        <v/>
      </c>
      <c r="M4877" t="str">
        <f>IF($C4877="","",IF($L4877&lt;=0,"Payé",IF($K4877=0,"Impayé","Partiel")))</f>
        <v/>
      </c>
    </row>
    <row r="4878" spans="1:13" ht="15">
      <c r="A4878" s="17"/>
      <c r="B4878" t="str">
        <f>IF($A4878="","",YEAR($A4878)*100+MONTH($A4878))</f>
        <v/>
      </c>
      <c r="D4878" t="str">
        <f>IF($C4878="","",VLOOKUP($C4878,Baux!$A:$K,2,FALSE))</f>
        <v/>
      </c>
      <c r="E4878" t="str">
        <f>IF($C4878="","",VLOOKUP(VLOOKUP($C4878,Baux!$A:$K,3,FALSE),Locataires!$A:$I,2,FALSE))</f>
        <v/>
      </c>
      <c r="F4878" t="str">
        <f>IF($C4878="","",VLOOKUP($C4878,Baux!$A:$K,8,FALSE))</f>
        <v/>
      </c>
      <c r="G4878" s="12" t="str">
        <f>IF(OR($A4878="",$F4878=""),"",DATE(YEAR($A4878),MONTH($A4878),$F4878))</f>
        <v/>
      </c>
      <c r="H4878" s="13" t="str">
        <f>IF($C4878="","",VLOOKUP($C4878,Baux!$A:$K,6,FALSE))</f>
        <v/>
      </c>
      <c r="I4878" s="13" t="str">
        <f>IF($C4878="","",VLOOKUP($C4878,Baux!$A:$K,7,FALSE))</f>
        <v/>
      </c>
      <c r="J4878" s="13" t="str">
        <f>IF($C4878="","",$H4878+$I4878)</f>
        <v/>
      </c>
      <c r="K4878" s="13" t="str">
        <f>IF($C4878="","",SUMIFS(Banque_Transactions!$E:$E,Banque_Transactions!$G:$G,$C4878&amp;"-"&amp;$B4878))</f>
        <v/>
      </c>
      <c r="L4878" s="13" t="str">
        <f>IF($C4878="","",$J4878-$K4878)</f>
        <v/>
      </c>
      <c r="M4878" t="str">
        <f>IF($C4878="","",IF($L4878&lt;=0,"Payé",IF($K4878=0,"Impayé","Partiel")))</f>
        <v/>
      </c>
    </row>
    <row r="4879" spans="1:13" ht="15">
      <c r="A4879" s="17"/>
      <c r="B4879" t="str">
        <f>IF($A4879="","",YEAR($A4879)*100+MONTH($A4879))</f>
        <v/>
      </c>
      <c r="D4879" t="str">
        <f>IF($C4879="","",VLOOKUP($C4879,Baux!$A:$K,2,FALSE))</f>
        <v/>
      </c>
      <c r="E4879" t="str">
        <f>IF($C4879="","",VLOOKUP(VLOOKUP($C4879,Baux!$A:$K,3,FALSE),Locataires!$A:$I,2,FALSE))</f>
        <v/>
      </c>
      <c r="F4879" t="str">
        <f>IF($C4879="","",VLOOKUP($C4879,Baux!$A:$K,8,FALSE))</f>
        <v/>
      </c>
      <c r="G4879" s="12" t="str">
        <f>IF(OR($A4879="",$F4879=""),"",DATE(YEAR($A4879),MONTH($A4879),$F4879))</f>
        <v/>
      </c>
      <c r="H4879" s="13" t="str">
        <f>IF($C4879="","",VLOOKUP($C4879,Baux!$A:$K,6,FALSE))</f>
        <v/>
      </c>
      <c r="I4879" s="13" t="str">
        <f>IF($C4879="","",VLOOKUP($C4879,Baux!$A:$K,7,FALSE))</f>
        <v/>
      </c>
      <c r="J4879" s="13" t="str">
        <f>IF($C4879="","",$H4879+$I4879)</f>
        <v/>
      </c>
      <c r="K4879" s="13" t="str">
        <f>IF($C4879="","",SUMIFS(Banque_Transactions!$E:$E,Banque_Transactions!$G:$G,$C4879&amp;"-"&amp;$B4879))</f>
        <v/>
      </c>
      <c r="L4879" s="13" t="str">
        <f>IF($C4879="","",$J4879-$K4879)</f>
        <v/>
      </c>
      <c r="M4879" t="str">
        <f>IF($C4879="","",IF($L4879&lt;=0,"Payé",IF($K4879=0,"Impayé","Partiel")))</f>
        <v/>
      </c>
    </row>
    <row r="4880" spans="1:13" ht="15">
      <c r="A4880" s="17"/>
      <c r="B4880" t="str">
        <f>IF($A4880="","",YEAR($A4880)*100+MONTH($A4880))</f>
        <v/>
      </c>
      <c r="D4880" t="str">
        <f>IF($C4880="","",VLOOKUP($C4880,Baux!$A:$K,2,FALSE))</f>
        <v/>
      </c>
      <c r="E4880" t="str">
        <f>IF($C4880="","",VLOOKUP(VLOOKUP($C4880,Baux!$A:$K,3,FALSE),Locataires!$A:$I,2,FALSE))</f>
        <v/>
      </c>
      <c r="F4880" t="str">
        <f>IF($C4880="","",VLOOKUP($C4880,Baux!$A:$K,8,FALSE))</f>
        <v/>
      </c>
      <c r="G4880" s="12" t="str">
        <f>IF(OR($A4880="",$F4880=""),"",DATE(YEAR($A4880),MONTH($A4880),$F4880))</f>
        <v/>
      </c>
      <c r="H4880" s="13" t="str">
        <f>IF($C4880="","",VLOOKUP($C4880,Baux!$A:$K,6,FALSE))</f>
        <v/>
      </c>
      <c r="I4880" s="13" t="str">
        <f>IF($C4880="","",VLOOKUP($C4880,Baux!$A:$K,7,FALSE))</f>
        <v/>
      </c>
      <c r="J4880" s="13" t="str">
        <f>IF($C4880="","",$H4880+$I4880)</f>
        <v/>
      </c>
      <c r="K4880" s="13" t="str">
        <f>IF($C4880="","",SUMIFS(Banque_Transactions!$E:$E,Banque_Transactions!$G:$G,$C4880&amp;"-"&amp;$B4880))</f>
        <v/>
      </c>
      <c r="L4880" s="13" t="str">
        <f>IF($C4880="","",$J4880-$K4880)</f>
        <v/>
      </c>
      <c r="M4880" t="str">
        <f>IF($C4880="","",IF($L4880&lt;=0,"Payé",IF($K4880=0,"Impayé","Partiel")))</f>
        <v/>
      </c>
    </row>
    <row r="4881" spans="1:13" ht="15">
      <c r="A4881" s="17"/>
      <c r="B4881" t="str">
        <f>IF($A4881="","",YEAR($A4881)*100+MONTH($A4881))</f>
        <v/>
      </c>
      <c r="D4881" t="str">
        <f>IF($C4881="","",VLOOKUP($C4881,Baux!$A:$K,2,FALSE))</f>
        <v/>
      </c>
      <c r="E4881" t="str">
        <f>IF($C4881="","",VLOOKUP(VLOOKUP($C4881,Baux!$A:$K,3,FALSE),Locataires!$A:$I,2,FALSE))</f>
        <v/>
      </c>
      <c r="F4881" t="str">
        <f>IF($C4881="","",VLOOKUP($C4881,Baux!$A:$K,8,FALSE))</f>
        <v/>
      </c>
      <c r="G4881" s="12" t="str">
        <f>IF(OR($A4881="",$F4881=""),"",DATE(YEAR($A4881),MONTH($A4881),$F4881))</f>
        <v/>
      </c>
      <c r="H4881" s="13" t="str">
        <f>IF($C4881="","",VLOOKUP($C4881,Baux!$A:$K,6,FALSE))</f>
        <v/>
      </c>
      <c r="I4881" s="13" t="str">
        <f>IF($C4881="","",VLOOKUP($C4881,Baux!$A:$K,7,FALSE))</f>
        <v/>
      </c>
      <c r="J4881" s="13" t="str">
        <f>IF($C4881="","",$H4881+$I4881)</f>
        <v/>
      </c>
      <c r="K4881" s="13" t="str">
        <f>IF($C4881="","",SUMIFS(Banque_Transactions!$E:$E,Banque_Transactions!$G:$G,$C4881&amp;"-"&amp;$B4881))</f>
        <v/>
      </c>
      <c r="L4881" s="13" t="str">
        <f>IF($C4881="","",$J4881-$K4881)</f>
        <v/>
      </c>
      <c r="M4881" t="str">
        <f>IF($C4881="","",IF($L4881&lt;=0,"Payé",IF($K4881=0,"Impayé","Partiel")))</f>
        <v/>
      </c>
    </row>
    <row r="4882" spans="1:13" ht="15">
      <c r="A4882" s="17"/>
      <c r="B4882" t="str">
        <f>IF($A4882="","",YEAR($A4882)*100+MONTH($A4882))</f>
        <v/>
      </c>
      <c r="D4882" t="str">
        <f>IF($C4882="","",VLOOKUP($C4882,Baux!$A:$K,2,FALSE))</f>
        <v/>
      </c>
      <c r="E4882" t="str">
        <f>IF($C4882="","",VLOOKUP(VLOOKUP($C4882,Baux!$A:$K,3,FALSE),Locataires!$A:$I,2,FALSE))</f>
        <v/>
      </c>
      <c r="F4882" t="str">
        <f>IF($C4882="","",VLOOKUP($C4882,Baux!$A:$K,8,FALSE))</f>
        <v/>
      </c>
      <c r="G4882" s="12" t="str">
        <f>IF(OR($A4882="",$F4882=""),"",DATE(YEAR($A4882),MONTH($A4882),$F4882))</f>
        <v/>
      </c>
      <c r="H4882" s="13" t="str">
        <f>IF($C4882="","",VLOOKUP($C4882,Baux!$A:$K,6,FALSE))</f>
        <v/>
      </c>
      <c r="I4882" s="13" t="str">
        <f>IF($C4882="","",VLOOKUP($C4882,Baux!$A:$K,7,FALSE))</f>
        <v/>
      </c>
      <c r="J4882" s="13" t="str">
        <f>IF($C4882="","",$H4882+$I4882)</f>
        <v/>
      </c>
      <c r="K4882" s="13" t="str">
        <f>IF($C4882="","",SUMIFS(Banque_Transactions!$E:$E,Banque_Transactions!$G:$G,$C4882&amp;"-"&amp;$B4882))</f>
        <v/>
      </c>
      <c r="L4882" s="13" t="str">
        <f>IF($C4882="","",$J4882-$K4882)</f>
        <v/>
      </c>
      <c r="M4882" t="str">
        <f>IF($C4882="","",IF($L4882&lt;=0,"Payé",IF($K4882=0,"Impayé","Partiel")))</f>
        <v/>
      </c>
    </row>
    <row r="4883" spans="1:13" ht="15">
      <c r="A4883" s="17"/>
      <c r="B4883" t="str">
        <f>IF($A4883="","",YEAR($A4883)*100+MONTH($A4883))</f>
        <v/>
      </c>
      <c r="D4883" t="str">
        <f>IF($C4883="","",VLOOKUP($C4883,Baux!$A:$K,2,FALSE))</f>
        <v/>
      </c>
      <c r="E4883" t="str">
        <f>IF($C4883="","",VLOOKUP(VLOOKUP($C4883,Baux!$A:$K,3,FALSE),Locataires!$A:$I,2,FALSE))</f>
        <v/>
      </c>
      <c r="F4883" t="str">
        <f>IF($C4883="","",VLOOKUP($C4883,Baux!$A:$K,8,FALSE))</f>
        <v/>
      </c>
      <c r="G4883" s="12" t="str">
        <f>IF(OR($A4883="",$F4883=""),"",DATE(YEAR($A4883),MONTH($A4883),$F4883))</f>
        <v/>
      </c>
      <c r="H4883" s="13" t="str">
        <f>IF($C4883="","",VLOOKUP($C4883,Baux!$A:$K,6,FALSE))</f>
        <v/>
      </c>
      <c r="I4883" s="13" t="str">
        <f>IF($C4883="","",VLOOKUP($C4883,Baux!$A:$K,7,FALSE))</f>
        <v/>
      </c>
      <c r="J4883" s="13" t="str">
        <f>IF($C4883="","",$H4883+$I4883)</f>
        <v/>
      </c>
      <c r="K4883" s="13" t="str">
        <f>IF($C4883="","",SUMIFS(Banque_Transactions!$E:$E,Banque_Transactions!$G:$G,$C4883&amp;"-"&amp;$B4883))</f>
        <v/>
      </c>
      <c r="L4883" s="13" t="str">
        <f>IF($C4883="","",$J4883-$K4883)</f>
        <v/>
      </c>
      <c r="M4883" t="str">
        <f>IF($C4883="","",IF($L4883&lt;=0,"Payé",IF($K4883=0,"Impayé","Partiel")))</f>
        <v/>
      </c>
    </row>
    <row r="4884" spans="1:13" ht="15">
      <c r="A4884" s="17"/>
      <c r="B4884" t="str">
        <f>IF($A4884="","",YEAR($A4884)*100+MONTH($A4884))</f>
        <v/>
      </c>
      <c r="D4884" t="str">
        <f>IF($C4884="","",VLOOKUP($C4884,Baux!$A:$K,2,FALSE))</f>
        <v/>
      </c>
      <c r="E4884" t="str">
        <f>IF($C4884="","",VLOOKUP(VLOOKUP($C4884,Baux!$A:$K,3,FALSE),Locataires!$A:$I,2,FALSE))</f>
        <v/>
      </c>
      <c r="F4884" t="str">
        <f>IF($C4884="","",VLOOKUP($C4884,Baux!$A:$K,8,FALSE))</f>
        <v/>
      </c>
      <c r="G4884" s="12" t="str">
        <f>IF(OR($A4884="",$F4884=""),"",DATE(YEAR($A4884),MONTH($A4884),$F4884))</f>
        <v/>
      </c>
      <c r="H4884" s="13" t="str">
        <f>IF($C4884="","",VLOOKUP($C4884,Baux!$A:$K,6,FALSE))</f>
        <v/>
      </c>
      <c r="I4884" s="13" t="str">
        <f>IF($C4884="","",VLOOKUP($C4884,Baux!$A:$K,7,FALSE))</f>
        <v/>
      </c>
      <c r="J4884" s="13" t="str">
        <f>IF($C4884="","",$H4884+$I4884)</f>
        <v/>
      </c>
      <c r="K4884" s="13" t="str">
        <f>IF($C4884="","",SUMIFS(Banque_Transactions!$E:$E,Banque_Transactions!$G:$G,$C4884&amp;"-"&amp;$B4884))</f>
        <v/>
      </c>
      <c r="L4884" s="13" t="str">
        <f>IF($C4884="","",$J4884-$K4884)</f>
        <v/>
      </c>
      <c r="M4884" t="str">
        <f>IF($C4884="","",IF($L4884&lt;=0,"Payé",IF($K4884=0,"Impayé","Partiel")))</f>
        <v/>
      </c>
    </row>
    <row r="4885" spans="1:13" ht="15">
      <c r="A4885" s="17"/>
      <c r="B4885" t="str">
        <f>IF($A4885="","",YEAR($A4885)*100+MONTH($A4885))</f>
        <v/>
      </c>
      <c r="D4885" t="str">
        <f>IF($C4885="","",VLOOKUP($C4885,Baux!$A:$K,2,FALSE))</f>
        <v/>
      </c>
      <c r="E4885" t="str">
        <f>IF($C4885="","",VLOOKUP(VLOOKUP($C4885,Baux!$A:$K,3,FALSE),Locataires!$A:$I,2,FALSE))</f>
        <v/>
      </c>
      <c r="F4885" t="str">
        <f>IF($C4885="","",VLOOKUP($C4885,Baux!$A:$K,8,FALSE))</f>
        <v/>
      </c>
      <c r="G4885" s="12" t="str">
        <f>IF(OR($A4885="",$F4885=""),"",DATE(YEAR($A4885),MONTH($A4885),$F4885))</f>
        <v/>
      </c>
      <c r="H4885" s="13" t="str">
        <f>IF($C4885="","",VLOOKUP($C4885,Baux!$A:$K,6,FALSE))</f>
        <v/>
      </c>
      <c r="I4885" s="13" t="str">
        <f>IF($C4885="","",VLOOKUP($C4885,Baux!$A:$K,7,FALSE))</f>
        <v/>
      </c>
      <c r="J4885" s="13" t="str">
        <f>IF($C4885="","",$H4885+$I4885)</f>
        <v/>
      </c>
      <c r="K4885" s="13" t="str">
        <f>IF($C4885="","",SUMIFS(Banque_Transactions!$E:$E,Banque_Transactions!$G:$G,$C4885&amp;"-"&amp;$B4885))</f>
        <v/>
      </c>
      <c r="L4885" s="13" t="str">
        <f>IF($C4885="","",$J4885-$K4885)</f>
        <v/>
      </c>
      <c r="M4885" t="str">
        <f>IF($C4885="","",IF($L4885&lt;=0,"Payé",IF($K4885=0,"Impayé","Partiel")))</f>
        <v/>
      </c>
    </row>
    <row r="4886" spans="1:13" ht="15">
      <c r="A4886" s="17"/>
      <c r="B4886" t="str">
        <f>IF($A4886="","",YEAR($A4886)*100+MONTH($A4886))</f>
        <v/>
      </c>
      <c r="D4886" t="str">
        <f>IF($C4886="","",VLOOKUP($C4886,Baux!$A:$K,2,FALSE))</f>
        <v/>
      </c>
      <c r="E4886" t="str">
        <f>IF($C4886="","",VLOOKUP(VLOOKUP($C4886,Baux!$A:$K,3,FALSE),Locataires!$A:$I,2,FALSE))</f>
        <v/>
      </c>
      <c r="F4886" t="str">
        <f>IF($C4886="","",VLOOKUP($C4886,Baux!$A:$K,8,FALSE))</f>
        <v/>
      </c>
      <c r="G4886" s="12" t="str">
        <f>IF(OR($A4886="",$F4886=""),"",DATE(YEAR($A4886),MONTH($A4886),$F4886))</f>
        <v/>
      </c>
      <c r="H4886" s="13" t="str">
        <f>IF($C4886="","",VLOOKUP($C4886,Baux!$A:$K,6,FALSE))</f>
        <v/>
      </c>
      <c r="I4886" s="13" t="str">
        <f>IF($C4886="","",VLOOKUP($C4886,Baux!$A:$K,7,FALSE))</f>
        <v/>
      </c>
      <c r="J4886" s="13" t="str">
        <f>IF($C4886="","",$H4886+$I4886)</f>
        <v/>
      </c>
      <c r="K4886" s="13" t="str">
        <f>IF($C4886="","",SUMIFS(Banque_Transactions!$E:$E,Banque_Transactions!$G:$G,$C4886&amp;"-"&amp;$B4886))</f>
        <v/>
      </c>
      <c r="L4886" s="13" t="str">
        <f>IF($C4886="","",$J4886-$K4886)</f>
        <v/>
      </c>
      <c r="M4886" t="str">
        <f>IF($C4886="","",IF($L4886&lt;=0,"Payé",IF($K4886=0,"Impayé","Partiel")))</f>
        <v/>
      </c>
    </row>
    <row r="4887" spans="1:13" ht="15">
      <c r="A4887" s="17"/>
      <c r="B4887" t="str">
        <f>IF($A4887="","",YEAR($A4887)*100+MONTH($A4887))</f>
        <v/>
      </c>
      <c r="D4887" t="str">
        <f>IF($C4887="","",VLOOKUP($C4887,Baux!$A:$K,2,FALSE))</f>
        <v/>
      </c>
      <c r="E4887" t="str">
        <f>IF($C4887="","",VLOOKUP(VLOOKUP($C4887,Baux!$A:$K,3,FALSE),Locataires!$A:$I,2,FALSE))</f>
        <v/>
      </c>
      <c r="F4887" t="str">
        <f>IF($C4887="","",VLOOKUP($C4887,Baux!$A:$K,8,FALSE))</f>
        <v/>
      </c>
      <c r="G4887" s="12" t="str">
        <f>IF(OR($A4887="",$F4887=""),"",DATE(YEAR($A4887),MONTH($A4887),$F4887))</f>
        <v/>
      </c>
      <c r="H4887" s="13" t="str">
        <f>IF($C4887="","",VLOOKUP($C4887,Baux!$A:$K,6,FALSE))</f>
        <v/>
      </c>
      <c r="I4887" s="13" t="str">
        <f>IF($C4887="","",VLOOKUP($C4887,Baux!$A:$K,7,FALSE))</f>
        <v/>
      </c>
      <c r="J4887" s="13" t="str">
        <f>IF($C4887="","",$H4887+$I4887)</f>
        <v/>
      </c>
      <c r="K4887" s="13" t="str">
        <f>IF($C4887="","",SUMIFS(Banque_Transactions!$E:$E,Banque_Transactions!$G:$G,$C4887&amp;"-"&amp;$B4887))</f>
        <v/>
      </c>
      <c r="L4887" s="13" t="str">
        <f>IF($C4887="","",$J4887-$K4887)</f>
        <v/>
      </c>
      <c r="M4887" t="str">
        <f>IF($C4887="","",IF($L4887&lt;=0,"Payé",IF($K4887=0,"Impayé","Partiel")))</f>
        <v/>
      </c>
    </row>
    <row r="4888" spans="1:13" ht="15">
      <c r="A4888" s="17"/>
      <c r="B4888" t="str">
        <f>IF($A4888="","",YEAR($A4888)*100+MONTH($A4888))</f>
        <v/>
      </c>
      <c r="D4888" t="str">
        <f>IF($C4888="","",VLOOKUP($C4888,Baux!$A:$K,2,FALSE))</f>
        <v/>
      </c>
      <c r="E4888" t="str">
        <f>IF($C4888="","",VLOOKUP(VLOOKUP($C4888,Baux!$A:$K,3,FALSE),Locataires!$A:$I,2,FALSE))</f>
        <v/>
      </c>
      <c r="F4888" t="str">
        <f>IF($C4888="","",VLOOKUP($C4888,Baux!$A:$K,8,FALSE))</f>
        <v/>
      </c>
      <c r="G4888" s="12" t="str">
        <f>IF(OR($A4888="",$F4888=""),"",DATE(YEAR($A4888),MONTH($A4888),$F4888))</f>
        <v/>
      </c>
      <c r="H4888" s="13" t="str">
        <f>IF($C4888="","",VLOOKUP($C4888,Baux!$A:$K,6,FALSE))</f>
        <v/>
      </c>
      <c r="I4888" s="13" t="str">
        <f>IF($C4888="","",VLOOKUP($C4888,Baux!$A:$K,7,FALSE))</f>
        <v/>
      </c>
      <c r="J4888" s="13" t="str">
        <f>IF($C4888="","",$H4888+$I4888)</f>
        <v/>
      </c>
      <c r="K4888" s="13" t="str">
        <f>IF($C4888="","",SUMIFS(Banque_Transactions!$E:$E,Banque_Transactions!$G:$G,$C4888&amp;"-"&amp;$B4888))</f>
        <v/>
      </c>
      <c r="L4888" s="13" t="str">
        <f>IF($C4888="","",$J4888-$K4888)</f>
        <v/>
      </c>
      <c r="M4888" t="str">
        <f>IF($C4888="","",IF($L4888&lt;=0,"Payé",IF($K4888=0,"Impayé","Partiel")))</f>
        <v/>
      </c>
    </row>
    <row r="4889" spans="1:13" ht="15">
      <c r="A4889" s="17"/>
      <c r="B4889" t="str">
        <f>IF($A4889="","",YEAR($A4889)*100+MONTH($A4889))</f>
        <v/>
      </c>
      <c r="D4889" t="str">
        <f>IF($C4889="","",VLOOKUP($C4889,Baux!$A:$K,2,FALSE))</f>
        <v/>
      </c>
      <c r="E4889" t="str">
        <f>IF($C4889="","",VLOOKUP(VLOOKUP($C4889,Baux!$A:$K,3,FALSE),Locataires!$A:$I,2,FALSE))</f>
        <v/>
      </c>
      <c r="F4889" t="str">
        <f>IF($C4889="","",VLOOKUP($C4889,Baux!$A:$K,8,FALSE))</f>
        <v/>
      </c>
      <c r="G4889" s="12" t="str">
        <f>IF(OR($A4889="",$F4889=""),"",DATE(YEAR($A4889),MONTH($A4889),$F4889))</f>
        <v/>
      </c>
      <c r="H4889" s="13" t="str">
        <f>IF($C4889="","",VLOOKUP($C4889,Baux!$A:$K,6,FALSE))</f>
        <v/>
      </c>
      <c r="I4889" s="13" t="str">
        <f>IF($C4889="","",VLOOKUP($C4889,Baux!$A:$K,7,FALSE))</f>
        <v/>
      </c>
      <c r="J4889" s="13" t="str">
        <f>IF($C4889="","",$H4889+$I4889)</f>
        <v/>
      </c>
      <c r="K4889" s="13" t="str">
        <f>IF($C4889="","",SUMIFS(Banque_Transactions!$E:$E,Banque_Transactions!$G:$G,$C4889&amp;"-"&amp;$B4889))</f>
        <v/>
      </c>
      <c r="L4889" s="13" t="str">
        <f>IF($C4889="","",$J4889-$K4889)</f>
        <v/>
      </c>
      <c r="M4889" t="str">
        <f>IF($C4889="","",IF($L4889&lt;=0,"Payé",IF($K4889=0,"Impayé","Partiel")))</f>
        <v/>
      </c>
    </row>
    <row r="4890" spans="1:13" ht="15">
      <c r="A4890" s="17"/>
      <c r="B4890" t="str">
        <f>IF($A4890="","",YEAR($A4890)*100+MONTH($A4890))</f>
        <v/>
      </c>
      <c r="D4890" t="str">
        <f>IF($C4890="","",VLOOKUP($C4890,Baux!$A:$K,2,FALSE))</f>
        <v/>
      </c>
      <c r="E4890" t="str">
        <f>IF($C4890="","",VLOOKUP(VLOOKUP($C4890,Baux!$A:$K,3,FALSE),Locataires!$A:$I,2,FALSE))</f>
        <v/>
      </c>
      <c r="F4890" t="str">
        <f>IF($C4890="","",VLOOKUP($C4890,Baux!$A:$K,8,FALSE))</f>
        <v/>
      </c>
      <c r="G4890" s="12" t="str">
        <f>IF(OR($A4890="",$F4890=""),"",DATE(YEAR($A4890),MONTH($A4890),$F4890))</f>
        <v/>
      </c>
      <c r="H4890" s="13" t="str">
        <f>IF($C4890="","",VLOOKUP($C4890,Baux!$A:$K,6,FALSE))</f>
        <v/>
      </c>
      <c r="I4890" s="13" t="str">
        <f>IF($C4890="","",VLOOKUP($C4890,Baux!$A:$K,7,FALSE))</f>
        <v/>
      </c>
      <c r="J4890" s="13" t="str">
        <f>IF($C4890="","",$H4890+$I4890)</f>
        <v/>
      </c>
      <c r="K4890" s="13" t="str">
        <f>IF($C4890="","",SUMIFS(Banque_Transactions!$E:$E,Banque_Transactions!$G:$G,$C4890&amp;"-"&amp;$B4890))</f>
        <v/>
      </c>
      <c r="L4890" s="13" t="str">
        <f>IF($C4890="","",$J4890-$K4890)</f>
        <v/>
      </c>
      <c r="M4890" t="str">
        <f>IF($C4890="","",IF($L4890&lt;=0,"Payé",IF($K4890=0,"Impayé","Partiel")))</f>
        <v/>
      </c>
    </row>
    <row r="4891" spans="1:13" ht="15">
      <c r="A4891" s="17"/>
      <c r="B4891" t="str">
        <f>IF($A4891="","",YEAR($A4891)*100+MONTH($A4891))</f>
        <v/>
      </c>
      <c r="D4891" t="str">
        <f>IF($C4891="","",VLOOKUP($C4891,Baux!$A:$K,2,FALSE))</f>
        <v/>
      </c>
      <c r="E4891" t="str">
        <f>IF($C4891="","",VLOOKUP(VLOOKUP($C4891,Baux!$A:$K,3,FALSE),Locataires!$A:$I,2,FALSE))</f>
        <v/>
      </c>
      <c r="F4891" t="str">
        <f>IF($C4891="","",VLOOKUP($C4891,Baux!$A:$K,8,FALSE))</f>
        <v/>
      </c>
      <c r="G4891" s="12" t="str">
        <f>IF(OR($A4891="",$F4891=""),"",DATE(YEAR($A4891),MONTH($A4891),$F4891))</f>
        <v/>
      </c>
      <c r="H4891" s="13" t="str">
        <f>IF($C4891="","",VLOOKUP($C4891,Baux!$A:$K,6,FALSE))</f>
        <v/>
      </c>
      <c r="I4891" s="13" t="str">
        <f>IF($C4891="","",VLOOKUP($C4891,Baux!$A:$K,7,FALSE))</f>
        <v/>
      </c>
      <c r="J4891" s="13" t="str">
        <f>IF($C4891="","",$H4891+$I4891)</f>
        <v/>
      </c>
      <c r="K4891" s="13" t="str">
        <f>IF($C4891="","",SUMIFS(Banque_Transactions!$E:$E,Banque_Transactions!$G:$G,$C4891&amp;"-"&amp;$B4891))</f>
        <v/>
      </c>
      <c r="L4891" s="13" t="str">
        <f>IF($C4891="","",$J4891-$K4891)</f>
        <v/>
      </c>
      <c r="M4891" t="str">
        <f>IF($C4891="","",IF($L4891&lt;=0,"Payé",IF($K4891=0,"Impayé","Partiel")))</f>
        <v/>
      </c>
    </row>
    <row r="4892" spans="1:13" ht="15">
      <c r="A4892" s="17"/>
      <c r="B4892" t="str">
        <f>IF($A4892="","",YEAR($A4892)*100+MONTH($A4892))</f>
        <v/>
      </c>
      <c r="D4892" t="str">
        <f>IF($C4892="","",VLOOKUP($C4892,Baux!$A:$K,2,FALSE))</f>
        <v/>
      </c>
      <c r="E4892" t="str">
        <f>IF($C4892="","",VLOOKUP(VLOOKUP($C4892,Baux!$A:$K,3,FALSE),Locataires!$A:$I,2,FALSE))</f>
        <v/>
      </c>
      <c r="F4892" t="str">
        <f>IF($C4892="","",VLOOKUP($C4892,Baux!$A:$K,8,FALSE))</f>
        <v/>
      </c>
      <c r="G4892" s="12" t="str">
        <f>IF(OR($A4892="",$F4892=""),"",DATE(YEAR($A4892),MONTH($A4892),$F4892))</f>
        <v/>
      </c>
      <c r="H4892" s="13" t="str">
        <f>IF($C4892="","",VLOOKUP($C4892,Baux!$A:$K,6,FALSE))</f>
        <v/>
      </c>
      <c r="I4892" s="13" t="str">
        <f>IF($C4892="","",VLOOKUP($C4892,Baux!$A:$K,7,FALSE))</f>
        <v/>
      </c>
      <c r="J4892" s="13" t="str">
        <f>IF($C4892="","",$H4892+$I4892)</f>
        <v/>
      </c>
      <c r="K4892" s="13" t="str">
        <f>IF($C4892="","",SUMIFS(Banque_Transactions!$E:$E,Banque_Transactions!$G:$G,$C4892&amp;"-"&amp;$B4892))</f>
        <v/>
      </c>
      <c r="L4892" s="13" t="str">
        <f>IF($C4892="","",$J4892-$K4892)</f>
        <v/>
      </c>
      <c r="M4892" t="str">
        <f>IF($C4892="","",IF($L4892&lt;=0,"Payé",IF($K4892=0,"Impayé","Partiel")))</f>
        <v/>
      </c>
    </row>
    <row r="4893" spans="1:13" ht="15">
      <c r="A4893" s="17"/>
      <c r="B4893" t="str">
        <f>IF($A4893="","",YEAR($A4893)*100+MONTH($A4893))</f>
        <v/>
      </c>
      <c r="D4893" t="str">
        <f>IF($C4893="","",VLOOKUP($C4893,Baux!$A:$K,2,FALSE))</f>
        <v/>
      </c>
      <c r="E4893" t="str">
        <f>IF($C4893="","",VLOOKUP(VLOOKUP($C4893,Baux!$A:$K,3,FALSE),Locataires!$A:$I,2,FALSE))</f>
        <v/>
      </c>
      <c r="F4893" t="str">
        <f>IF($C4893="","",VLOOKUP($C4893,Baux!$A:$K,8,FALSE))</f>
        <v/>
      </c>
      <c r="G4893" s="12" t="str">
        <f>IF(OR($A4893="",$F4893=""),"",DATE(YEAR($A4893),MONTH($A4893),$F4893))</f>
        <v/>
      </c>
      <c r="H4893" s="13" t="str">
        <f>IF($C4893="","",VLOOKUP($C4893,Baux!$A:$K,6,FALSE))</f>
        <v/>
      </c>
      <c r="I4893" s="13" t="str">
        <f>IF($C4893="","",VLOOKUP($C4893,Baux!$A:$K,7,FALSE))</f>
        <v/>
      </c>
      <c r="J4893" s="13" t="str">
        <f>IF($C4893="","",$H4893+$I4893)</f>
        <v/>
      </c>
      <c r="K4893" s="13" t="str">
        <f>IF($C4893="","",SUMIFS(Banque_Transactions!$E:$E,Banque_Transactions!$G:$G,$C4893&amp;"-"&amp;$B4893))</f>
        <v/>
      </c>
      <c r="L4893" s="13" t="str">
        <f>IF($C4893="","",$J4893-$K4893)</f>
        <v/>
      </c>
      <c r="M4893" t="str">
        <f>IF($C4893="","",IF($L4893&lt;=0,"Payé",IF($K4893=0,"Impayé","Partiel")))</f>
        <v/>
      </c>
    </row>
    <row r="4894" spans="1:13" ht="15">
      <c r="A4894" s="17"/>
      <c r="B4894" t="str">
        <f>IF($A4894="","",YEAR($A4894)*100+MONTH($A4894))</f>
        <v/>
      </c>
      <c r="D4894" t="str">
        <f>IF($C4894="","",VLOOKUP($C4894,Baux!$A:$K,2,FALSE))</f>
        <v/>
      </c>
      <c r="E4894" t="str">
        <f>IF($C4894="","",VLOOKUP(VLOOKUP($C4894,Baux!$A:$K,3,FALSE),Locataires!$A:$I,2,FALSE))</f>
        <v/>
      </c>
      <c r="F4894" t="str">
        <f>IF($C4894="","",VLOOKUP($C4894,Baux!$A:$K,8,FALSE))</f>
        <v/>
      </c>
      <c r="G4894" s="12" t="str">
        <f>IF(OR($A4894="",$F4894=""),"",DATE(YEAR($A4894),MONTH($A4894),$F4894))</f>
        <v/>
      </c>
      <c r="H4894" s="13" t="str">
        <f>IF($C4894="","",VLOOKUP($C4894,Baux!$A:$K,6,FALSE))</f>
        <v/>
      </c>
      <c r="I4894" s="13" t="str">
        <f>IF($C4894="","",VLOOKUP($C4894,Baux!$A:$K,7,FALSE))</f>
        <v/>
      </c>
      <c r="J4894" s="13" t="str">
        <f>IF($C4894="","",$H4894+$I4894)</f>
        <v/>
      </c>
      <c r="K4894" s="13" t="str">
        <f>IF($C4894="","",SUMIFS(Banque_Transactions!$E:$E,Banque_Transactions!$G:$G,$C4894&amp;"-"&amp;$B4894))</f>
        <v/>
      </c>
      <c r="L4894" s="13" t="str">
        <f>IF($C4894="","",$J4894-$K4894)</f>
        <v/>
      </c>
      <c r="M4894" t="str">
        <f>IF($C4894="","",IF($L4894&lt;=0,"Payé",IF($K4894=0,"Impayé","Partiel")))</f>
        <v/>
      </c>
    </row>
    <row r="4895" spans="1:13" ht="15">
      <c r="A4895" s="17"/>
      <c r="B4895" t="str">
        <f>IF($A4895="","",YEAR($A4895)*100+MONTH($A4895))</f>
        <v/>
      </c>
      <c r="D4895" t="str">
        <f>IF($C4895="","",VLOOKUP($C4895,Baux!$A:$K,2,FALSE))</f>
        <v/>
      </c>
      <c r="E4895" t="str">
        <f>IF($C4895="","",VLOOKUP(VLOOKUP($C4895,Baux!$A:$K,3,FALSE),Locataires!$A:$I,2,FALSE))</f>
        <v/>
      </c>
      <c r="F4895" t="str">
        <f>IF($C4895="","",VLOOKUP($C4895,Baux!$A:$K,8,FALSE))</f>
        <v/>
      </c>
      <c r="G4895" s="12" t="str">
        <f>IF(OR($A4895="",$F4895=""),"",DATE(YEAR($A4895),MONTH($A4895),$F4895))</f>
        <v/>
      </c>
      <c r="H4895" s="13" t="str">
        <f>IF($C4895="","",VLOOKUP($C4895,Baux!$A:$K,6,FALSE))</f>
        <v/>
      </c>
      <c r="I4895" s="13" t="str">
        <f>IF($C4895="","",VLOOKUP($C4895,Baux!$A:$K,7,FALSE))</f>
        <v/>
      </c>
      <c r="J4895" s="13" t="str">
        <f>IF($C4895="","",$H4895+$I4895)</f>
        <v/>
      </c>
      <c r="K4895" s="13" t="str">
        <f>IF($C4895="","",SUMIFS(Banque_Transactions!$E:$E,Banque_Transactions!$G:$G,$C4895&amp;"-"&amp;$B4895))</f>
        <v/>
      </c>
      <c r="L4895" s="13" t="str">
        <f>IF($C4895="","",$J4895-$K4895)</f>
        <v/>
      </c>
      <c r="M4895" t="str">
        <f>IF($C4895="","",IF($L4895&lt;=0,"Payé",IF($K4895=0,"Impayé","Partiel")))</f>
        <v/>
      </c>
    </row>
    <row r="4896" spans="1:13" ht="15">
      <c r="A4896" s="17"/>
      <c r="B4896" t="str">
        <f>IF($A4896="","",YEAR($A4896)*100+MONTH($A4896))</f>
        <v/>
      </c>
      <c r="D4896" t="str">
        <f>IF($C4896="","",VLOOKUP($C4896,Baux!$A:$K,2,FALSE))</f>
        <v/>
      </c>
      <c r="E4896" t="str">
        <f>IF($C4896="","",VLOOKUP(VLOOKUP($C4896,Baux!$A:$K,3,FALSE),Locataires!$A:$I,2,FALSE))</f>
        <v/>
      </c>
      <c r="F4896" t="str">
        <f>IF($C4896="","",VLOOKUP($C4896,Baux!$A:$K,8,FALSE))</f>
        <v/>
      </c>
      <c r="G4896" s="12" t="str">
        <f>IF(OR($A4896="",$F4896=""),"",DATE(YEAR($A4896),MONTH($A4896),$F4896))</f>
        <v/>
      </c>
      <c r="H4896" s="13" t="str">
        <f>IF($C4896="","",VLOOKUP($C4896,Baux!$A:$K,6,FALSE))</f>
        <v/>
      </c>
      <c r="I4896" s="13" t="str">
        <f>IF($C4896="","",VLOOKUP($C4896,Baux!$A:$K,7,FALSE))</f>
        <v/>
      </c>
      <c r="J4896" s="13" t="str">
        <f>IF($C4896="","",$H4896+$I4896)</f>
        <v/>
      </c>
      <c r="K4896" s="13" t="str">
        <f>IF($C4896="","",SUMIFS(Banque_Transactions!$E:$E,Banque_Transactions!$G:$G,$C4896&amp;"-"&amp;$B4896))</f>
        <v/>
      </c>
      <c r="L4896" s="13" t="str">
        <f>IF($C4896="","",$J4896-$K4896)</f>
        <v/>
      </c>
      <c r="M4896" t="str">
        <f>IF($C4896="","",IF($L4896&lt;=0,"Payé",IF($K4896=0,"Impayé","Partiel")))</f>
        <v/>
      </c>
    </row>
    <row r="4897" spans="1:13" ht="15">
      <c r="A4897" s="17"/>
      <c r="B4897" t="str">
        <f>IF($A4897="","",YEAR($A4897)*100+MONTH($A4897))</f>
        <v/>
      </c>
      <c r="D4897" t="str">
        <f>IF($C4897="","",VLOOKUP($C4897,Baux!$A:$K,2,FALSE))</f>
        <v/>
      </c>
      <c r="E4897" t="str">
        <f>IF($C4897="","",VLOOKUP(VLOOKUP($C4897,Baux!$A:$K,3,FALSE),Locataires!$A:$I,2,FALSE))</f>
        <v/>
      </c>
      <c r="F4897" t="str">
        <f>IF($C4897="","",VLOOKUP($C4897,Baux!$A:$K,8,FALSE))</f>
        <v/>
      </c>
      <c r="G4897" s="12" t="str">
        <f>IF(OR($A4897="",$F4897=""),"",DATE(YEAR($A4897),MONTH($A4897),$F4897))</f>
        <v/>
      </c>
      <c r="H4897" s="13" t="str">
        <f>IF($C4897="","",VLOOKUP($C4897,Baux!$A:$K,6,FALSE))</f>
        <v/>
      </c>
      <c r="I4897" s="13" t="str">
        <f>IF($C4897="","",VLOOKUP($C4897,Baux!$A:$K,7,FALSE))</f>
        <v/>
      </c>
      <c r="J4897" s="13" t="str">
        <f>IF($C4897="","",$H4897+$I4897)</f>
        <v/>
      </c>
      <c r="K4897" s="13" t="str">
        <f>IF($C4897="","",SUMIFS(Banque_Transactions!$E:$E,Banque_Transactions!$G:$G,$C4897&amp;"-"&amp;$B4897))</f>
        <v/>
      </c>
      <c r="L4897" s="13" t="str">
        <f>IF($C4897="","",$J4897-$K4897)</f>
        <v/>
      </c>
      <c r="M4897" t="str">
        <f>IF($C4897="","",IF($L4897&lt;=0,"Payé",IF($K4897=0,"Impayé","Partiel")))</f>
        <v/>
      </c>
    </row>
    <row r="4898" spans="1:13" ht="15">
      <c r="A4898" s="17"/>
      <c r="B4898" t="str">
        <f>IF($A4898="","",YEAR($A4898)*100+MONTH($A4898))</f>
        <v/>
      </c>
      <c r="D4898" t="str">
        <f>IF($C4898="","",VLOOKUP($C4898,Baux!$A:$K,2,FALSE))</f>
        <v/>
      </c>
      <c r="E4898" t="str">
        <f>IF($C4898="","",VLOOKUP(VLOOKUP($C4898,Baux!$A:$K,3,FALSE),Locataires!$A:$I,2,FALSE))</f>
        <v/>
      </c>
      <c r="F4898" t="str">
        <f>IF($C4898="","",VLOOKUP($C4898,Baux!$A:$K,8,FALSE))</f>
        <v/>
      </c>
      <c r="G4898" s="12" t="str">
        <f>IF(OR($A4898="",$F4898=""),"",DATE(YEAR($A4898),MONTH($A4898),$F4898))</f>
        <v/>
      </c>
      <c r="H4898" s="13" t="str">
        <f>IF($C4898="","",VLOOKUP($C4898,Baux!$A:$K,6,FALSE))</f>
        <v/>
      </c>
      <c r="I4898" s="13" t="str">
        <f>IF($C4898="","",VLOOKUP($C4898,Baux!$A:$K,7,FALSE))</f>
        <v/>
      </c>
      <c r="J4898" s="13" t="str">
        <f>IF($C4898="","",$H4898+$I4898)</f>
        <v/>
      </c>
      <c r="K4898" s="13" t="str">
        <f>IF($C4898="","",SUMIFS(Banque_Transactions!$E:$E,Banque_Transactions!$G:$G,$C4898&amp;"-"&amp;$B4898))</f>
        <v/>
      </c>
      <c r="L4898" s="13" t="str">
        <f>IF($C4898="","",$J4898-$K4898)</f>
        <v/>
      </c>
      <c r="M4898" t="str">
        <f>IF($C4898="","",IF($L4898&lt;=0,"Payé",IF($K4898=0,"Impayé","Partiel")))</f>
        <v/>
      </c>
    </row>
    <row r="4899" spans="1:13" ht="15">
      <c r="A4899" s="17"/>
      <c r="B4899" t="str">
        <f>IF($A4899="","",YEAR($A4899)*100+MONTH($A4899))</f>
        <v/>
      </c>
      <c r="D4899" t="str">
        <f>IF($C4899="","",VLOOKUP($C4899,Baux!$A:$K,2,FALSE))</f>
        <v/>
      </c>
      <c r="E4899" t="str">
        <f>IF($C4899="","",VLOOKUP(VLOOKUP($C4899,Baux!$A:$K,3,FALSE),Locataires!$A:$I,2,FALSE))</f>
        <v/>
      </c>
      <c r="F4899" t="str">
        <f>IF($C4899="","",VLOOKUP($C4899,Baux!$A:$K,8,FALSE))</f>
        <v/>
      </c>
      <c r="G4899" s="12" t="str">
        <f>IF(OR($A4899="",$F4899=""),"",DATE(YEAR($A4899),MONTH($A4899),$F4899))</f>
        <v/>
      </c>
      <c r="H4899" s="13" t="str">
        <f>IF($C4899="","",VLOOKUP($C4899,Baux!$A:$K,6,FALSE))</f>
        <v/>
      </c>
      <c r="I4899" s="13" t="str">
        <f>IF($C4899="","",VLOOKUP($C4899,Baux!$A:$K,7,FALSE))</f>
        <v/>
      </c>
      <c r="J4899" s="13" t="str">
        <f>IF($C4899="","",$H4899+$I4899)</f>
        <v/>
      </c>
      <c r="K4899" s="13" t="str">
        <f>IF($C4899="","",SUMIFS(Banque_Transactions!$E:$E,Banque_Transactions!$G:$G,$C4899&amp;"-"&amp;$B4899))</f>
        <v/>
      </c>
      <c r="L4899" s="13" t="str">
        <f>IF($C4899="","",$J4899-$K4899)</f>
        <v/>
      </c>
      <c r="M4899" t="str">
        <f>IF($C4899="","",IF($L4899&lt;=0,"Payé",IF($K4899=0,"Impayé","Partiel")))</f>
        <v/>
      </c>
    </row>
    <row r="4900" spans="1:13" ht="15">
      <c r="A4900" s="17"/>
      <c r="B4900" t="str">
        <f>IF($A4900="","",YEAR($A4900)*100+MONTH($A4900))</f>
        <v/>
      </c>
      <c r="D4900" t="str">
        <f>IF($C4900="","",VLOOKUP($C4900,Baux!$A:$K,2,FALSE))</f>
        <v/>
      </c>
      <c r="E4900" t="str">
        <f>IF($C4900="","",VLOOKUP(VLOOKUP($C4900,Baux!$A:$K,3,FALSE),Locataires!$A:$I,2,FALSE))</f>
        <v/>
      </c>
      <c r="F4900" t="str">
        <f>IF($C4900="","",VLOOKUP($C4900,Baux!$A:$K,8,FALSE))</f>
        <v/>
      </c>
      <c r="G4900" s="12" t="str">
        <f>IF(OR($A4900="",$F4900=""),"",DATE(YEAR($A4900),MONTH($A4900),$F4900))</f>
        <v/>
      </c>
      <c r="H4900" s="13" t="str">
        <f>IF($C4900="","",VLOOKUP($C4900,Baux!$A:$K,6,FALSE))</f>
        <v/>
      </c>
      <c r="I4900" s="13" t="str">
        <f>IF($C4900="","",VLOOKUP($C4900,Baux!$A:$K,7,FALSE))</f>
        <v/>
      </c>
      <c r="J4900" s="13" t="str">
        <f>IF($C4900="","",$H4900+$I4900)</f>
        <v/>
      </c>
      <c r="K4900" s="13" t="str">
        <f>IF($C4900="","",SUMIFS(Banque_Transactions!$E:$E,Banque_Transactions!$G:$G,$C4900&amp;"-"&amp;$B4900))</f>
        <v/>
      </c>
      <c r="L4900" s="13" t="str">
        <f>IF($C4900="","",$J4900-$K4900)</f>
        <v/>
      </c>
      <c r="M4900" t="str">
        <f>IF($C4900="","",IF($L4900&lt;=0,"Payé",IF($K4900=0,"Impayé","Partiel")))</f>
        <v/>
      </c>
    </row>
    <row r="4901" spans="1:13" ht="15">
      <c r="A4901" s="17"/>
      <c r="B4901" t="str">
        <f>IF($A4901="","",YEAR($A4901)*100+MONTH($A4901))</f>
        <v/>
      </c>
      <c r="D4901" t="str">
        <f>IF($C4901="","",VLOOKUP($C4901,Baux!$A:$K,2,FALSE))</f>
        <v/>
      </c>
      <c r="E4901" t="str">
        <f>IF($C4901="","",VLOOKUP(VLOOKUP($C4901,Baux!$A:$K,3,FALSE),Locataires!$A:$I,2,FALSE))</f>
        <v/>
      </c>
      <c r="F4901" t="str">
        <f>IF($C4901="","",VLOOKUP($C4901,Baux!$A:$K,8,FALSE))</f>
        <v/>
      </c>
      <c r="G4901" s="12" t="str">
        <f>IF(OR($A4901="",$F4901=""),"",DATE(YEAR($A4901),MONTH($A4901),$F4901))</f>
        <v/>
      </c>
      <c r="H4901" s="13" t="str">
        <f>IF($C4901="","",VLOOKUP($C4901,Baux!$A:$K,6,FALSE))</f>
        <v/>
      </c>
      <c r="I4901" s="13" t="str">
        <f>IF($C4901="","",VLOOKUP($C4901,Baux!$A:$K,7,FALSE))</f>
        <v/>
      </c>
      <c r="J4901" s="13" t="str">
        <f>IF($C4901="","",$H4901+$I4901)</f>
        <v/>
      </c>
      <c r="K4901" s="13" t="str">
        <f>IF($C4901="","",SUMIFS(Banque_Transactions!$E:$E,Banque_Transactions!$G:$G,$C4901&amp;"-"&amp;$B4901))</f>
        <v/>
      </c>
      <c r="L4901" s="13" t="str">
        <f>IF($C4901="","",$J4901-$K4901)</f>
        <v/>
      </c>
      <c r="M4901" t="str">
        <f>IF($C4901="","",IF($L4901&lt;=0,"Payé",IF($K4901=0,"Impayé","Partiel")))</f>
        <v/>
      </c>
    </row>
    <row r="4902" spans="1:13" ht="15">
      <c r="A4902" s="17"/>
      <c r="B4902" t="str">
        <f>IF($A4902="","",YEAR($A4902)*100+MONTH($A4902))</f>
        <v/>
      </c>
      <c r="D4902" t="str">
        <f>IF($C4902="","",VLOOKUP($C4902,Baux!$A:$K,2,FALSE))</f>
        <v/>
      </c>
      <c r="E4902" t="str">
        <f>IF($C4902="","",VLOOKUP(VLOOKUP($C4902,Baux!$A:$K,3,FALSE),Locataires!$A:$I,2,FALSE))</f>
        <v/>
      </c>
      <c r="F4902" t="str">
        <f>IF($C4902="","",VLOOKUP($C4902,Baux!$A:$K,8,FALSE))</f>
        <v/>
      </c>
      <c r="G4902" s="12" t="str">
        <f>IF(OR($A4902="",$F4902=""),"",DATE(YEAR($A4902),MONTH($A4902),$F4902))</f>
        <v/>
      </c>
      <c r="H4902" s="13" t="str">
        <f>IF($C4902="","",VLOOKUP($C4902,Baux!$A:$K,6,FALSE))</f>
        <v/>
      </c>
      <c r="I4902" s="13" t="str">
        <f>IF($C4902="","",VLOOKUP($C4902,Baux!$A:$K,7,FALSE))</f>
        <v/>
      </c>
      <c r="J4902" s="13" t="str">
        <f>IF($C4902="","",$H4902+$I4902)</f>
        <v/>
      </c>
      <c r="K4902" s="13" t="str">
        <f>IF($C4902="","",SUMIFS(Banque_Transactions!$E:$E,Banque_Transactions!$G:$G,$C4902&amp;"-"&amp;$B4902))</f>
        <v/>
      </c>
      <c r="L4902" s="13" t="str">
        <f>IF($C4902="","",$J4902-$K4902)</f>
        <v/>
      </c>
      <c r="M4902" t="str">
        <f>IF($C4902="","",IF($L4902&lt;=0,"Payé",IF($K4902=0,"Impayé","Partiel")))</f>
        <v/>
      </c>
    </row>
    <row r="4903" spans="1:13" ht="15">
      <c r="A4903" s="17"/>
      <c r="B4903" t="str">
        <f>IF($A4903="","",YEAR($A4903)*100+MONTH($A4903))</f>
        <v/>
      </c>
      <c r="D4903" t="str">
        <f>IF($C4903="","",VLOOKUP($C4903,Baux!$A:$K,2,FALSE))</f>
        <v/>
      </c>
      <c r="E4903" t="str">
        <f>IF($C4903="","",VLOOKUP(VLOOKUP($C4903,Baux!$A:$K,3,FALSE),Locataires!$A:$I,2,FALSE))</f>
        <v/>
      </c>
      <c r="F4903" t="str">
        <f>IF($C4903="","",VLOOKUP($C4903,Baux!$A:$K,8,FALSE))</f>
        <v/>
      </c>
      <c r="G4903" s="12" t="str">
        <f>IF(OR($A4903="",$F4903=""),"",DATE(YEAR($A4903),MONTH($A4903),$F4903))</f>
        <v/>
      </c>
      <c r="H4903" s="13" t="str">
        <f>IF($C4903="","",VLOOKUP($C4903,Baux!$A:$K,6,FALSE))</f>
        <v/>
      </c>
      <c r="I4903" s="13" t="str">
        <f>IF($C4903="","",VLOOKUP($C4903,Baux!$A:$K,7,FALSE))</f>
        <v/>
      </c>
      <c r="J4903" s="13" t="str">
        <f>IF($C4903="","",$H4903+$I4903)</f>
        <v/>
      </c>
      <c r="K4903" s="13" t="str">
        <f>IF($C4903="","",SUMIFS(Banque_Transactions!$E:$E,Banque_Transactions!$G:$G,$C4903&amp;"-"&amp;$B4903))</f>
        <v/>
      </c>
      <c r="L4903" s="13" t="str">
        <f>IF($C4903="","",$J4903-$K4903)</f>
        <v/>
      </c>
      <c r="M4903" t="str">
        <f>IF($C4903="","",IF($L4903&lt;=0,"Payé",IF($K4903=0,"Impayé","Partiel")))</f>
        <v/>
      </c>
    </row>
    <row r="4904" spans="1:13" ht="15">
      <c r="A4904" s="17"/>
      <c r="B4904" t="str">
        <f>IF($A4904="","",YEAR($A4904)*100+MONTH($A4904))</f>
        <v/>
      </c>
      <c r="D4904" t="str">
        <f>IF($C4904="","",VLOOKUP($C4904,Baux!$A:$K,2,FALSE))</f>
        <v/>
      </c>
      <c r="E4904" t="str">
        <f>IF($C4904="","",VLOOKUP(VLOOKUP($C4904,Baux!$A:$K,3,FALSE),Locataires!$A:$I,2,FALSE))</f>
        <v/>
      </c>
      <c r="F4904" t="str">
        <f>IF($C4904="","",VLOOKUP($C4904,Baux!$A:$K,8,FALSE))</f>
        <v/>
      </c>
      <c r="G4904" s="12" t="str">
        <f>IF(OR($A4904="",$F4904=""),"",DATE(YEAR($A4904),MONTH($A4904),$F4904))</f>
        <v/>
      </c>
      <c r="H4904" s="13" t="str">
        <f>IF($C4904="","",VLOOKUP($C4904,Baux!$A:$K,6,FALSE))</f>
        <v/>
      </c>
      <c r="I4904" s="13" t="str">
        <f>IF($C4904="","",VLOOKUP($C4904,Baux!$A:$K,7,FALSE))</f>
        <v/>
      </c>
      <c r="J4904" s="13" t="str">
        <f>IF($C4904="","",$H4904+$I4904)</f>
        <v/>
      </c>
      <c r="K4904" s="13" t="str">
        <f>IF($C4904="","",SUMIFS(Banque_Transactions!$E:$E,Banque_Transactions!$G:$G,$C4904&amp;"-"&amp;$B4904))</f>
        <v/>
      </c>
      <c r="L4904" s="13" t="str">
        <f>IF($C4904="","",$J4904-$K4904)</f>
        <v/>
      </c>
      <c r="M4904" t="str">
        <f>IF($C4904="","",IF($L4904&lt;=0,"Payé",IF($K4904=0,"Impayé","Partiel")))</f>
        <v/>
      </c>
    </row>
    <row r="4905" spans="1:13" ht="15">
      <c r="A4905" s="17"/>
      <c r="B4905" t="str">
        <f>IF($A4905="","",YEAR($A4905)*100+MONTH($A4905))</f>
        <v/>
      </c>
      <c r="D4905" t="str">
        <f>IF($C4905="","",VLOOKUP($C4905,Baux!$A:$K,2,FALSE))</f>
        <v/>
      </c>
      <c r="E4905" t="str">
        <f>IF($C4905="","",VLOOKUP(VLOOKUP($C4905,Baux!$A:$K,3,FALSE),Locataires!$A:$I,2,FALSE))</f>
        <v/>
      </c>
      <c r="F4905" t="str">
        <f>IF($C4905="","",VLOOKUP($C4905,Baux!$A:$K,8,FALSE))</f>
        <v/>
      </c>
      <c r="G4905" s="12" t="str">
        <f>IF(OR($A4905="",$F4905=""),"",DATE(YEAR($A4905),MONTH($A4905),$F4905))</f>
        <v/>
      </c>
      <c r="H4905" s="13" t="str">
        <f>IF($C4905="","",VLOOKUP($C4905,Baux!$A:$K,6,FALSE))</f>
        <v/>
      </c>
      <c r="I4905" s="13" t="str">
        <f>IF($C4905="","",VLOOKUP($C4905,Baux!$A:$K,7,FALSE))</f>
        <v/>
      </c>
      <c r="J4905" s="13" t="str">
        <f>IF($C4905="","",$H4905+$I4905)</f>
        <v/>
      </c>
      <c r="K4905" s="13" t="str">
        <f>IF($C4905="","",SUMIFS(Banque_Transactions!$E:$E,Banque_Transactions!$G:$G,$C4905&amp;"-"&amp;$B4905))</f>
        <v/>
      </c>
      <c r="L4905" s="13" t="str">
        <f>IF($C4905="","",$J4905-$K4905)</f>
        <v/>
      </c>
      <c r="M4905" t="str">
        <f>IF($C4905="","",IF($L4905&lt;=0,"Payé",IF($K4905=0,"Impayé","Partiel")))</f>
        <v/>
      </c>
    </row>
    <row r="4906" spans="1:13" ht="15">
      <c r="A4906" s="17"/>
      <c r="B4906" t="str">
        <f>IF($A4906="","",YEAR($A4906)*100+MONTH($A4906))</f>
        <v/>
      </c>
      <c r="D4906" t="str">
        <f>IF($C4906="","",VLOOKUP($C4906,Baux!$A:$K,2,FALSE))</f>
        <v/>
      </c>
      <c r="E4906" t="str">
        <f>IF($C4906="","",VLOOKUP(VLOOKUP($C4906,Baux!$A:$K,3,FALSE),Locataires!$A:$I,2,FALSE))</f>
        <v/>
      </c>
      <c r="F4906" t="str">
        <f>IF($C4906="","",VLOOKUP($C4906,Baux!$A:$K,8,FALSE))</f>
        <v/>
      </c>
      <c r="G4906" s="12" t="str">
        <f>IF(OR($A4906="",$F4906=""),"",DATE(YEAR($A4906),MONTH($A4906),$F4906))</f>
        <v/>
      </c>
      <c r="H4906" s="13" t="str">
        <f>IF($C4906="","",VLOOKUP($C4906,Baux!$A:$K,6,FALSE))</f>
        <v/>
      </c>
      <c r="I4906" s="13" t="str">
        <f>IF($C4906="","",VLOOKUP($C4906,Baux!$A:$K,7,FALSE))</f>
        <v/>
      </c>
      <c r="J4906" s="13" t="str">
        <f>IF($C4906="","",$H4906+$I4906)</f>
        <v/>
      </c>
      <c r="K4906" s="13" t="str">
        <f>IF($C4906="","",SUMIFS(Banque_Transactions!$E:$E,Banque_Transactions!$G:$G,$C4906&amp;"-"&amp;$B4906))</f>
        <v/>
      </c>
      <c r="L4906" s="13" t="str">
        <f>IF($C4906="","",$J4906-$K4906)</f>
        <v/>
      </c>
      <c r="M4906" t="str">
        <f>IF($C4906="","",IF($L4906&lt;=0,"Payé",IF($K4906=0,"Impayé","Partiel")))</f>
        <v/>
      </c>
    </row>
    <row r="4907" spans="1:13" ht="15">
      <c r="A4907" s="17"/>
      <c r="B4907" t="str">
        <f>IF($A4907="","",YEAR($A4907)*100+MONTH($A4907))</f>
        <v/>
      </c>
      <c r="D4907" t="str">
        <f>IF($C4907="","",VLOOKUP($C4907,Baux!$A:$K,2,FALSE))</f>
        <v/>
      </c>
      <c r="E4907" t="str">
        <f>IF($C4907="","",VLOOKUP(VLOOKUP($C4907,Baux!$A:$K,3,FALSE),Locataires!$A:$I,2,FALSE))</f>
        <v/>
      </c>
      <c r="F4907" t="str">
        <f>IF($C4907="","",VLOOKUP($C4907,Baux!$A:$K,8,FALSE))</f>
        <v/>
      </c>
      <c r="G4907" s="12" t="str">
        <f>IF(OR($A4907="",$F4907=""),"",DATE(YEAR($A4907),MONTH($A4907),$F4907))</f>
        <v/>
      </c>
      <c r="H4907" s="13" t="str">
        <f>IF($C4907="","",VLOOKUP($C4907,Baux!$A:$K,6,FALSE))</f>
        <v/>
      </c>
      <c r="I4907" s="13" t="str">
        <f>IF($C4907="","",VLOOKUP($C4907,Baux!$A:$K,7,FALSE))</f>
        <v/>
      </c>
      <c r="J4907" s="13" t="str">
        <f>IF($C4907="","",$H4907+$I4907)</f>
        <v/>
      </c>
      <c r="K4907" s="13" t="str">
        <f>IF($C4907="","",SUMIFS(Banque_Transactions!$E:$E,Banque_Transactions!$G:$G,$C4907&amp;"-"&amp;$B4907))</f>
        <v/>
      </c>
      <c r="L4907" s="13" t="str">
        <f>IF($C4907="","",$J4907-$K4907)</f>
        <v/>
      </c>
      <c r="M4907" t="str">
        <f>IF($C4907="","",IF($L4907&lt;=0,"Payé",IF($K4907=0,"Impayé","Partiel")))</f>
        <v/>
      </c>
    </row>
    <row r="4908" spans="1:13" ht="15">
      <c r="A4908" s="17"/>
      <c r="B4908" t="str">
        <f>IF($A4908="","",YEAR($A4908)*100+MONTH($A4908))</f>
        <v/>
      </c>
      <c r="D4908" t="str">
        <f>IF($C4908="","",VLOOKUP($C4908,Baux!$A:$K,2,FALSE))</f>
        <v/>
      </c>
      <c r="E4908" t="str">
        <f>IF($C4908="","",VLOOKUP(VLOOKUP($C4908,Baux!$A:$K,3,FALSE),Locataires!$A:$I,2,FALSE))</f>
        <v/>
      </c>
      <c r="F4908" t="str">
        <f>IF($C4908="","",VLOOKUP($C4908,Baux!$A:$K,8,FALSE))</f>
        <v/>
      </c>
      <c r="G4908" s="12" t="str">
        <f>IF(OR($A4908="",$F4908=""),"",DATE(YEAR($A4908),MONTH($A4908),$F4908))</f>
        <v/>
      </c>
      <c r="H4908" s="13" t="str">
        <f>IF($C4908="","",VLOOKUP($C4908,Baux!$A:$K,6,FALSE))</f>
        <v/>
      </c>
      <c r="I4908" s="13" t="str">
        <f>IF($C4908="","",VLOOKUP($C4908,Baux!$A:$K,7,FALSE))</f>
        <v/>
      </c>
      <c r="J4908" s="13" t="str">
        <f>IF($C4908="","",$H4908+$I4908)</f>
        <v/>
      </c>
      <c r="K4908" s="13" t="str">
        <f>IF($C4908="","",SUMIFS(Banque_Transactions!$E:$E,Banque_Transactions!$G:$G,$C4908&amp;"-"&amp;$B4908))</f>
        <v/>
      </c>
      <c r="L4908" s="13" t="str">
        <f>IF($C4908="","",$J4908-$K4908)</f>
        <v/>
      </c>
      <c r="M4908" t="str">
        <f>IF($C4908="","",IF($L4908&lt;=0,"Payé",IF($K4908=0,"Impayé","Partiel")))</f>
        <v/>
      </c>
    </row>
    <row r="4909" spans="1:13" ht="15">
      <c r="A4909" s="17"/>
      <c r="B4909" t="str">
        <f>IF($A4909="","",YEAR($A4909)*100+MONTH($A4909))</f>
        <v/>
      </c>
      <c r="D4909" t="str">
        <f>IF($C4909="","",VLOOKUP($C4909,Baux!$A:$K,2,FALSE))</f>
        <v/>
      </c>
      <c r="E4909" t="str">
        <f>IF($C4909="","",VLOOKUP(VLOOKUP($C4909,Baux!$A:$K,3,FALSE),Locataires!$A:$I,2,FALSE))</f>
        <v/>
      </c>
      <c r="F4909" t="str">
        <f>IF($C4909="","",VLOOKUP($C4909,Baux!$A:$K,8,FALSE))</f>
        <v/>
      </c>
      <c r="G4909" s="12" t="str">
        <f>IF(OR($A4909="",$F4909=""),"",DATE(YEAR($A4909),MONTH($A4909),$F4909))</f>
        <v/>
      </c>
      <c r="H4909" s="13" t="str">
        <f>IF($C4909="","",VLOOKUP($C4909,Baux!$A:$K,6,FALSE))</f>
        <v/>
      </c>
      <c r="I4909" s="13" t="str">
        <f>IF($C4909="","",VLOOKUP($C4909,Baux!$A:$K,7,FALSE))</f>
        <v/>
      </c>
      <c r="J4909" s="13" t="str">
        <f>IF($C4909="","",$H4909+$I4909)</f>
        <v/>
      </c>
      <c r="K4909" s="13" t="str">
        <f>IF($C4909="","",SUMIFS(Banque_Transactions!$E:$E,Banque_Transactions!$G:$G,$C4909&amp;"-"&amp;$B4909))</f>
        <v/>
      </c>
      <c r="L4909" s="13" t="str">
        <f>IF($C4909="","",$J4909-$K4909)</f>
        <v/>
      </c>
      <c r="M4909" t="str">
        <f>IF($C4909="","",IF($L4909&lt;=0,"Payé",IF($K4909=0,"Impayé","Partiel")))</f>
        <v/>
      </c>
    </row>
    <row r="4910" spans="1:13" ht="15">
      <c r="A4910" s="17"/>
      <c r="B4910" t="str">
        <f>IF($A4910="","",YEAR($A4910)*100+MONTH($A4910))</f>
        <v/>
      </c>
      <c r="D4910" t="str">
        <f>IF($C4910="","",VLOOKUP($C4910,Baux!$A:$K,2,FALSE))</f>
        <v/>
      </c>
      <c r="E4910" t="str">
        <f>IF($C4910="","",VLOOKUP(VLOOKUP($C4910,Baux!$A:$K,3,FALSE),Locataires!$A:$I,2,FALSE))</f>
        <v/>
      </c>
      <c r="F4910" t="str">
        <f>IF($C4910="","",VLOOKUP($C4910,Baux!$A:$K,8,FALSE))</f>
        <v/>
      </c>
      <c r="G4910" s="12" t="str">
        <f>IF(OR($A4910="",$F4910=""),"",DATE(YEAR($A4910),MONTH($A4910),$F4910))</f>
        <v/>
      </c>
      <c r="H4910" s="13" t="str">
        <f>IF($C4910="","",VLOOKUP($C4910,Baux!$A:$K,6,FALSE))</f>
        <v/>
      </c>
      <c r="I4910" s="13" t="str">
        <f>IF($C4910="","",VLOOKUP($C4910,Baux!$A:$K,7,FALSE))</f>
        <v/>
      </c>
      <c r="J4910" s="13" t="str">
        <f>IF($C4910="","",$H4910+$I4910)</f>
        <v/>
      </c>
      <c r="K4910" s="13" t="str">
        <f>IF($C4910="","",SUMIFS(Banque_Transactions!$E:$E,Banque_Transactions!$G:$G,$C4910&amp;"-"&amp;$B4910))</f>
        <v/>
      </c>
      <c r="L4910" s="13" t="str">
        <f>IF($C4910="","",$J4910-$K4910)</f>
        <v/>
      </c>
      <c r="M4910" t="str">
        <f>IF($C4910="","",IF($L4910&lt;=0,"Payé",IF($K4910=0,"Impayé","Partiel")))</f>
        <v/>
      </c>
    </row>
    <row r="4911" spans="1:13" ht="15">
      <c r="A4911" s="17"/>
      <c r="B4911" t="str">
        <f>IF($A4911="","",YEAR($A4911)*100+MONTH($A4911))</f>
        <v/>
      </c>
      <c r="D4911" t="str">
        <f>IF($C4911="","",VLOOKUP($C4911,Baux!$A:$K,2,FALSE))</f>
        <v/>
      </c>
      <c r="E4911" t="str">
        <f>IF($C4911="","",VLOOKUP(VLOOKUP($C4911,Baux!$A:$K,3,FALSE),Locataires!$A:$I,2,FALSE))</f>
        <v/>
      </c>
      <c r="F4911" t="str">
        <f>IF($C4911="","",VLOOKUP($C4911,Baux!$A:$K,8,FALSE))</f>
        <v/>
      </c>
      <c r="G4911" s="12" t="str">
        <f>IF(OR($A4911="",$F4911=""),"",DATE(YEAR($A4911),MONTH($A4911),$F4911))</f>
        <v/>
      </c>
      <c r="H4911" s="13" t="str">
        <f>IF($C4911="","",VLOOKUP($C4911,Baux!$A:$K,6,FALSE))</f>
        <v/>
      </c>
      <c r="I4911" s="13" t="str">
        <f>IF($C4911="","",VLOOKUP($C4911,Baux!$A:$K,7,FALSE))</f>
        <v/>
      </c>
      <c r="J4911" s="13" t="str">
        <f>IF($C4911="","",$H4911+$I4911)</f>
        <v/>
      </c>
      <c r="K4911" s="13" t="str">
        <f>IF($C4911="","",SUMIFS(Banque_Transactions!$E:$E,Banque_Transactions!$G:$G,$C4911&amp;"-"&amp;$B4911))</f>
        <v/>
      </c>
      <c r="L4911" s="13" t="str">
        <f>IF($C4911="","",$J4911-$K4911)</f>
        <v/>
      </c>
      <c r="M4911" t="str">
        <f>IF($C4911="","",IF($L4911&lt;=0,"Payé",IF($K4911=0,"Impayé","Partiel")))</f>
        <v/>
      </c>
    </row>
    <row r="4912" spans="1:13" ht="15">
      <c r="A4912" s="17"/>
      <c r="B4912" t="str">
        <f>IF($A4912="","",YEAR($A4912)*100+MONTH($A4912))</f>
        <v/>
      </c>
      <c r="D4912" t="str">
        <f>IF($C4912="","",VLOOKUP($C4912,Baux!$A:$K,2,FALSE))</f>
        <v/>
      </c>
      <c r="E4912" t="str">
        <f>IF($C4912="","",VLOOKUP(VLOOKUP($C4912,Baux!$A:$K,3,FALSE),Locataires!$A:$I,2,FALSE))</f>
        <v/>
      </c>
      <c r="F4912" t="str">
        <f>IF($C4912="","",VLOOKUP($C4912,Baux!$A:$K,8,FALSE))</f>
        <v/>
      </c>
      <c r="G4912" s="12" t="str">
        <f>IF(OR($A4912="",$F4912=""),"",DATE(YEAR($A4912),MONTH($A4912),$F4912))</f>
        <v/>
      </c>
      <c r="H4912" s="13" t="str">
        <f>IF($C4912="","",VLOOKUP($C4912,Baux!$A:$K,6,FALSE))</f>
        <v/>
      </c>
      <c r="I4912" s="13" t="str">
        <f>IF($C4912="","",VLOOKUP($C4912,Baux!$A:$K,7,FALSE))</f>
        <v/>
      </c>
      <c r="J4912" s="13" t="str">
        <f>IF($C4912="","",$H4912+$I4912)</f>
        <v/>
      </c>
      <c r="K4912" s="13" t="str">
        <f>IF($C4912="","",SUMIFS(Banque_Transactions!$E:$E,Banque_Transactions!$G:$G,$C4912&amp;"-"&amp;$B4912))</f>
        <v/>
      </c>
      <c r="L4912" s="13" t="str">
        <f>IF($C4912="","",$J4912-$K4912)</f>
        <v/>
      </c>
      <c r="M4912" t="str">
        <f>IF($C4912="","",IF($L4912&lt;=0,"Payé",IF($K4912=0,"Impayé","Partiel")))</f>
        <v/>
      </c>
    </row>
    <row r="4913" spans="1:13" ht="15">
      <c r="A4913" s="17"/>
      <c r="B4913" t="str">
        <f>IF($A4913="","",YEAR($A4913)*100+MONTH($A4913))</f>
        <v/>
      </c>
      <c r="D4913" t="str">
        <f>IF($C4913="","",VLOOKUP($C4913,Baux!$A:$K,2,FALSE))</f>
        <v/>
      </c>
      <c r="E4913" t="str">
        <f>IF($C4913="","",VLOOKUP(VLOOKUP($C4913,Baux!$A:$K,3,FALSE),Locataires!$A:$I,2,FALSE))</f>
        <v/>
      </c>
      <c r="F4913" t="str">
        <f>IF($C4913="","",VLOOKUP($C4913,Baux!$A:$K,8,FALSE))</f>
        <v/>
      </c>
      <c r="G4913" s="12" t="str">
        <f>IF(OR($A4913="",$F4913=""),"",DATE(YEAR($A4913),MONTH($A4913),$F4913))</f>
        <v/>
      </c>
      <c r="H4913" s="13" t="str">
        <f>IF($C4913="","",VLOOKUP($C4913,Baux!$A:$K,6,FALSE))</f>
        <v/>
      </c>
      <c r="I4913" s="13" t="str">
        <f>IF($C4913="","",VLOOKUP($C4913,Baux!$A:$K,7,FALSE))</f>
        <v/>
      </c>
      <c r="J4913" s="13" t="str">
        <f>IF($C4913="","",$H4913+$I4913)</f>
        <v/>
      </c>
      <c r="K4913" s="13" t="str">
        <f>IF($C4913="","",SUMIFS(Banque_Transactions!$E:$E,Banque_Transactions!$G:$G,$C4913&amp;"-"&amp;$B4913))</f>
        <v/>
      </c>
      <c r="L4913" s="13" t="str">
        <f>IF($C4913="","",$J4913-$K4913)</f>
        <v/>
      </c>
      <c r="M4913" t="str">
        <f>IF($C4913="","",IF($L4913&lt;=0,"Payé",IF($K4913=0,"Impayé","Partiel")))</f>
        <v/>
      </c>
    </row>
    <row r="4914" spans="1:13" ht="15">
      <c r="A4914" s="17"/>
      <c r="B4914" t="str">
        <f>IF($A4914="","",YEAR($A4914)*100+MONTH($A4914))</f>
        <v/>
      </c>
      <c r="D4914" t="str">
        <f>IF($C4914="","",VLOOKUP($C4914,Baux!$A:$K,2,FALSE))</f>
        <v/>
      </c>
      <c r="E4914" t="str">
        <f>IF($C4914="","",VLOOKUP(VLOOKUP($C4914,Baux!$A:$K,3,FALSE),Locataires!$A:$I,2,FALSE))</f>
        <v/>
      </c>
      <c r="F4914" t="str">
        <f>IF($C4914="","",VLOOKUP($C4914,Baux!$A:$K,8,FALSE))</f>
        <v/>
      </c>
      <c r="G4914" s="12" t="str">
        <f>IF(OR($A4914="",$F4914=""),"",DATE(YEAR($A4914),MONTH($A4914),$F4914))</f>
        <v/>
      </c>
      <c r="H4914" s="13" t="str">
        <f>IF($C4914="","",VLOOKUP($C4914,Baux!$A:$K,6,FALSE))</f>
        <v/>
      </c>
      <c r="I4914" s="13" t="str">
        <f>IF($C4914="","",VLOOKUP($C4914,Baux!$A:$K,7,FALSE))</f>
        <v/>
      </c>
      <c r="J4914" s="13" t="str">
        <f>IF($C4914="","",$H4914+$I4914)</f>
        <v/>
      </c>
      <c r="K4914" s="13" t="str">
        <f>IF($C4914="","",SUMIFS(Banque_Transactions!$E:$E,Banque_Transactions!$G:$G,$C4914&amp;"-"&amp;$B4914))</f>
        <v/>
      </c>
      <c r="L4914" s="13" t="str">
        <f>IF($C4914="","",$J4914-$K4914)</f>
        <v/>
      </c>
      <c r="M4914" t="str">
        <f>IF($C4914="","",IF($L4914&lt;=0,"Payé",IF($K4914=0,"Impayé","Partiel")))</f>
        <v/>
      </c>
    </row>
    <row r="4915" spans="1:13" ht="15">
      <c r="A4915" s="17"/>
      <c r="B4915" t="str">
        <f>IF($A4915="","",YEAR($A4915)*100+MONTH($A4915))</f>
        <v/>
      </c>
      <c r="D4915" t="str">
        <f>IF($C4915="","",VLOOKUP($C4915,Baux!$A:$K,2,FALSE))</f>
        <v/>
      </c>
      <c r="E4915" t="str">
        <f>IF($C4915="","",VLOOKUP(VLOOKUP($C4915,Baux!$A:$K,3,FALSE),Locataires!$A:$I,2,FALSE))</f>
        <v/>
      </c>
      <c r="F4915" t="str">
        <f>IF($C4915="","",VLOOKUP($C4915,Baux!$A:$K,8,FALSE))</f>
        <v/>
      </c>
      <c r="G4915" s="12" t="str">
        <f>IF(OR($A4915="",$F4915=""),"",DATE(YEAR($A4915),MONTH($A4915),$F4915))</f>
        <v/>
      </c>
      <c r="H4915" s="13" t="str">
        <f>IF($C4915="","",VLOOKUP($C4915,Baux!$A:$K,6,FALSE))</f>
        <v/>
      </c>
      <c r="I4915" s="13" t="str">
        <f>IF($C4915="","",VLOOKUP($C4915,Baux!$A:$K,7,FALSE))</f>
        <v/>
      </c>
      <c r="J4915" s="13" t="str">
        <f>IF($C4915="","",$H4915+$I4915)</f>
        <v/>
      </c>
      <c r="K4915" s="13" t="str">
        <f>IF($C4915="","",SUMIFS(Banque_Transactions!$E:$E,Banque_Transactions!$G:$G,$C4915&amp;"-"&amp;$B4915))</f>
        <v/>
      </c>
      <c r="L4915" s="13" t="str">
        <f>IF($C4915="","",$J4915-$K4915)</f>
        <v/>
      </c>
      <c r="M4915" t="str">
        <f>IF($C4915="","",IF($L4915&lt;=0,"Payé",IF($K4915=0,"Impayé","Partiel")))</f>
        <v/>
      </c>
    </row>
    <row r="4916" spans="1:13" ht="15">
      <c r="A4916" s="17"/>
      <c r="B4916" t="str">
        <f>IF($A4916="","",YEAR($A4916)*100+MONTH($A4916))</f>
        <v/>
      </c>
      <c r="D4916" t="str">
        <f>IF($C4916="","",VLOOKUP($C4916,Baux!$A:$K,2,FALSE))</f>
        <v/>
      </c>
      <c r="E4916" t="str">
        <f>IF($C4916="","",VLOOKUP(VLOOKUP($C4916,Baux!$A:$K,3,FALSE),Locataires!$A:$I,2,FALSE))</f>
        <v/>
      </c>
      <c r="F4916" t="str">
        <f>IF($C4916="","",VLOOKUP($C4916,Baux!$A:$K,8,FALSE))</f>
        <v/>
      </c>
      <c r="G4916" s="12" t="str">
        <f>IF(OR($A4916="",$F4916=""),"",DATE(YEAR($A4916),MONTH($A4916),$F4916))</f>
        <v/>
      </c>
      <c r="H4916" s="13" t="str">
        <f>IF($C4916="","",VLOOKUP($C4916,Baux!$A:$K,6,FALSE))</f>
        <v/>
      </c>
      <c r="I4916" s="13" t="str">
        <f>IF($C4916="","",VLOOKUP($C4916,Baux!$A:$K,7,FALSE))</f>
        <v/>
      </c>
      <c r="J4916" s="13" t="str">
        <f>IF($C4916="","",$H4916+$I4916)</f>
        <v/>
      </c>
      <c r="K4916" s="13" t="str">
        <f>IF($C4916="","",SUMIFS(Banque_Transactions!$E:$E,Banque_Transactions!$G:$G,$C4916&amp;"-"&amp;$B4916))</f>
        <v/>
      </c>
      <c r="L4916" s="13" t="str">
        <f>IF($C4916="","",$J4916-$K4916)</f>
        <v/>
      </c>
      <c r="M4916" t="str">
        <f>IF($C4916="","",IF($L4916&lt;=0,"Payé",IF($K4916=0,"Impayé","Partiel")))</f>
        <v/>
      </c>
    </row>
    <row r="4917" spans="1:13" ht="15">
      <c r="A4917" s="17"/>
      <c r="B4917" t="str">
        <f>IF($A4917="","",YEAR($A4917)*100+MONTH($A4917))</f>
        <v/>
      </c>
      <c r="D4917" t="str">
        <f>IF($C4917="","",VLOOKUP($C4917,Baux!$A:$K,2,FALSE))</f>
        <v/>
      </c>
      <c r="E4917" t="str">
        <f>IF($C4917="","",VLOOKUP(VLOOKUP($C4917,Baux!$A:$K,3,FALSE),Locataires!$A:$I,2,FALSE))</f>
        <v/>
      </c>
      <c r="F4917" t="str">
        <f>IF($C4917="","",VLOOKUP($C4917,Baux!$A:$K,8,FALSE))</f>
        <v/>
      </c>
      <c r="G4917" s="12" t="str">
        <f>IF(OR($A4917="",$F4917=""),"",DATE(YEAR($A4917),MONTH($A4917),$F4917))</f>
        <v/>
      </c>
      <c r="H4917" s="13" t="str">
        <f>IF($C4917="","",VLOOKUP($C4917,Baux!$A:$K,6,FALSE))</f>
        <v/>
      </c>
      <c r="I4917" s="13" t="str">
        <f>IF($C4917="","",VLOOKUP($C4917,Baux!$A:$K,7,FALSE))</f>
        <v/>
      </c>
      <c r="J4917" s="13" t="str">
        <f>IF($C4917="","",$H4917+$I4917)</f>
        <v/>
      </c>
      <c r="K4917" s="13" t="str">
        <f>IF($C4917="","",SUMIFS(Banque_Transactions!$E:$E,Banque_Transactions!$G:$G,$C4917&amp;"-"&amp;$B4917))</f>
        <v/>
      </c>
      <c r="L4917" s="13" t="str">
        <f>IF($C4917="","",$J4917-$K4917)</f>
        <v/>
      </c>
      <c r="M4917" t="str">
        <f>IF($C4917="","",IF($L4917&lt;=0,"Payé",IF($K4917=0,"Impayé","Partiel")))</f>
        <v/>
      </c>
    </row>
    <row r="4918" spans="1:13" ht="15">
      <c r="A4918" s="17"/>
      <c r="B4918" t="str">
        <f>IF($A4918="","",YEAR($A4918)*100+MONTH($A4918))</f>
        <v/>
      </c>
      <c r="D4918" t="str">
        <f>IF($C4918="","",VLOOKUP($C4918,Baux!$A:$K,2,FALSE))</f>
        <v/>
      </c>
      <c r="E4918" t="str">
        <f>IF($C4918="","",VLOOKUP(VLOOKUP($C4918,Baux!$A:$K,3,FALSE),Locataires!$A:$I,2,FALSE))</f>
        <v/>
      </c>
      <c r="F4918" t="str">
        <f>IF($C4918="","",VLOOKUP($C4918,Baux!$A:$K,8,FALSE))</f>
        <v/>
      </c>
      <c r="G4918" s="12" t="str">
        <f>IF(OR($A4918="",$F4918=""),"",DATE(YEAR($A4918),MONTH($A4918),$F4918))</f>
        <v/>
      </c>
      <c r="H4918" s="13" t="str">
        <f>IF($C4918="","",VLOOKUP($C4918,Baux!$A:$K,6,FALSE))</f>
        <v/>
      </c>
      <c r="I4918" s="13" t="str">
        <f>IF($C4918="","",VLOOKUP($C4918,Baux!$A:$K,7,FALSE))</f>
        <v/>
      </c>
      <c r="J4918" s="13" t="str">
        <f>IF($C4918="","",$H4918+$I4918)</f>
        <v/>
      </c>
      <c r="K4918" s="13" t="str">
        <f>IF($C4918="","",SUMIFS(Banque_Transactions!$E:$E,Banque_Transactions!$G:$G,$C4918&amp;"-"&amp;$B4918))</f>
        <v/>
      </c>
      <c r="L4918" s="13" t="str">
        <f>IF($C4918="","",$J4918-$K4918)</f>
        <v/>
      </c>
      <c r="M4918" t="str">
        <f>IF($C4918="","",IF($L4918&lt;=0,"Payé",IF($K4918=0,"Impayé","Partiel")))</f>
        <v/>
      </c>
    </row>
    <row r="4919" spans="1:13" ht="15">
      <c r="A4919" s="17"/>
      <c r="B4919" t="str">
        <f>IF($A4919="","",YEAR($A4919)*100+MONTH($A4919))</f>
        <v/>
      </c>
      <c r="D4919" t="str">
        <f>IF($C4919="","",VLOOKUP($C4919,Baux!$A:$K,2,FALSE))</f>
        <v/>
      </c>
      <c r="E4919" t="str">
        <f>IF($C4919="","",VLOOKUP(VLOOKUP($C4919,Baux!$A:$K,3,FALSE),Locataires!$A:$I,2,FALSE))</f>
        <v/>
      </c>
      <c r="F4919" t="str">
        <f>IF($C4919="","",VLOOKUP($C4919,Baux!$A:$K,8,FALSE))</f>
        <v/>
      </c>
      <c r="G4919" s="12" t="str">
        <f>IF(OR($A4919="",$F4919=""),"",DATE(YEAR($A4919),MONTH($A4919),$F4919))</f>
        <v/>
      </c>
      <c r="H4919" s="13" t="str">
        <f>IF($C4919="","",VLOOKUP($C4919,Baux!$A:$K,6,FALSE))</f>
        <v/>
      </c>
      <c r="I4919" s="13" t="str">
        <f>IF($C4919="","",VLOOKUP($C4919,Baux!$A:$K,7,FALSE))</f>
        <v/>
      </c>
      <c r="J4919" s="13" t="str">
        <f>IF($C4919="","",$H4919+$I4919)</f>
        <v/>
      </c>
      <c r="K4919" s="13" t="str">
        <f>IF($C4919="","",SUMIFS(Banque_Transactions!$E:$E,Banque_Transactions!$G:$G,$C4919&amp;"-"&amp;$B4919))</f>
        <v/>
      </c>
      <c r="L4919" s="13" t="str">
        <f>IF($C4919="","",$J4919-$K4919)</f>
        <v/>
      </c>
      <c r="M4919" t="str">
        <f>IF($C4919="","",IF($L4919&lt;=0,"Payé",IF($K4919=0,"Impayé","Partiel")))</f>
        <v/>
      </c>
    </row>
    <row r="4920" spans="1:13" ht="15">
      <c r="A4920" s="17"/>
      <c r="B4920" t="str">
        <f>IF($A4920="","",YEAR($A4920)*100+MONTH($A4920))</f>
        <v/>
      </c>
      <c r="D4920" t="str">
        <f>IF($C4920="","",VLOOKUP($C4920,Baux!$A:$K,2,FALSE))</f>
        <v/>
      </c>
      <c r="E4920" t="str">
        <f>IF($C4920="","",VLOOKUP(VLOOKUP($C4920,Baux!$A:$K,3,FALSE),Locataires!$A:$I,2,FALSE))</f>
        <v/>
      </c>
      <c r="F4920" t="str">
        <f>IF($C4920="","",VLOOKUP($C4920,Baux!$A:$K,8,FALSE))</f>
        <v/>
      </c>
      <c r="G4920" s="12" t="str">
        <f>IF(OR($A4920="",$F4920=""),"",DATE(YEAR($A4920),MONTH($A4920),$F4920))</f>
        <v/>
      </c>
      <c r="H4920" s="13" t="str">
        <f>IF($C4920="","",VLOOKUP($C4920,Baux!$A:$K,6,FALSE))</f>
        <v/>
      </c>
      <c r="I4920" s="13" t="str">
        <f>IF($C4920="","",VLOOKUP($C4920,Baux!$A:$K,7,FALSE))</f>
        <v/>
      </c>
      <c r="J4920" s="13" t="str">
        <f>IF($C4920="","",$H4920+$I4920)</f>
        <v/>
      </c>
      <c r="K4920" s="13" t="str">
        <f>IF($C4920="","",SUMIFS(Banque_Transactions!$E:$E,Banque_Transactions!$G:$G,$C4920&amp;"-"&amp;$B4920))</f>
        <v/>
      </c>
      <c r="L4920" s="13" t="str">
        <f>IF($C4920="","",$J4920-$K4920)</f>
        <v/>
      </c>
      <c r="M4920" t="str">
        <f>IF($C4920="","",IF($L4920&lt;=0,"Payé",IF($K4920=0,"Impayé","Partiel")))</f>
        <v/>
      </c>
    </row>
    <row r="4921" spans="1:13" ht="15">
      <c r="A4921" s="17"/>
      <c r="B4921" t="str">
        <f>IF($A4921="","",YEAR($A4921)*100+MONTH($A4921))</f>
        <v/>
      </c>
      <c r="D4921" t="str">
        <f>IF($C4921="","",VLOOKUP($C4921,Baux!$A:$K,2,FALSE))</f>
        <v/>
      </c>
      <c r="E4921" t="str">
        <f>IF($C4921="","",VLOOKUP(VLOOKUP($C4921,Baux!$A:$K,3,FALSE),Locataires!$A:$I,2,FALSE))</f>
        <v/>
      </c>
      <c r="F4921" t="str">
        <f>IF($C4921="","",VLOOKUP($C4921,Baux!$A:$K,8,FALSE))</f>
        <v/>
      </c>
      <c r="G4921" s="12" t="str">
        <f>IF(OR($A4921="",$F4921=""),"",DATE(YEAR($A4921),MONTH($A4921),$F4921))</f>
        <v/>
      </c>
      <c r="H4921" s="13" t="str">
        <f>IF($C4921="","",VLOOKUP($C4921,Baux!$A:$K,6,FALSE))</f>
        <v/>
      </c>
      <c r="I4921" s="13" t="str">
        <f>IF($C4921="","",VLOOKUP($C4921,Baux!$A:$K,7,FALSE))</f>
        <v/>
      </c>
      <c r="J4921" s="13" t="str">
        <f>IF($C4921="","",$H4921+$I4921)</f>
        <v/>
      </c>
      <c r="K4921" s="13" t="str">
        <f>IF($C4921="","",SUMIFS(Banque_Transactions!$E:$E,Banque_Transactions!$G:$G,$C4921&amp;"-"&amp;$B4921))</f>
        <v/>
      </c>
      <c r="L4921" s="13" t="str">
        <f>IF($C4921="","",$J4921-$K4921)</f>
        <v/>
      </c>
      <c r="M4921" t="str">
        <f>IF($C4921="","",IF($L4921&lt;=0,"Payé",IF($K4921=0,"Impayé","Partiel")))</f>
        <v/>
      </c>
    </row>
    <row r="4922" spans="1:13" ht="15">
      <c r="A4922" s="17"/>
      <c r="B4922" t="str">
        <f>IF($A4922="","",YEAR($A4922)*100+MONTH($A4922))</f>
        <v/>
      </c>
      <c r="D4922" t="str">
        <f>IF($C4922="","",VLOOKUP($C4922,Baux!$A:$K,2,FALSE))</f>
        <v/>
      </c>
      <c r="E4922" t="str">
        <f>IF($C4922="","",VLOOKUP(VLOOKUP($C4922,Baux!$A:$K,3,FALSE),Locataires!$A:$I,2,FALSE))</f>
        <v/>
      </c>
      <c r="F4922" t="str">
        <f>IF($C4922="","",VLOOKUP($C4922,Baux!$A:$K,8,FALSE))</f>
        <v/>
      </c>
      <c r="G4922" s="12" t="str">
        <f>IF(OR($A4922="",$F4922=""),"",DATE(YEAR($A4922),MONTH($A4922),$F4922))</f>
        <v/>
      </c>
      <c r="H4922" s="13" t="str">
        <f>IF($C4922="","",VLOOKUP($C4922,Baux!$A:$K,6,FALSE))</f>
        <v/>
      </c>
      <c r="I4922" s="13" t="str">
        <f>IF($C4922="","",VLOOKUP($C4922,Baux!$A:$K,7,FALSE))</f>
        <v/>
      </c>
      <c r="J4922" s="13" t="str">
        <f>IF($C4922="","",$H4922+$I4922)</f>
        <v/>
      </c>
      <c r="K4922" s="13" t="str">
        <f>IF($C4922="","",SUMIFS(Banque_Transactions!$E:$E,Banque_Transactions!$G:$G,$C4922&amp;"-"&amp;$B4922))</f>
        <v/>
      </c>
      <c r="L4922" s="13" t="str">
        <f>IF($C4922="","",$J4922-$K4922)</f>
        <v/>
      </c>
      <c r="M4922" t="str">
        <f>IF($C4922="","",IF($L4922&lt;=0,"Payé",IF($K4922=0,"Impayé","Partiel")))</f>
        <v/>
      </c>
    </row>
    <row r="4923" spans="1:13" ht="15">
      <c r="A4923" s="17"/>
      <c r="B4923" t="str">
        <f>IF($A4923="","",YEAR($A4923)*100+MONTH($A4923))</f>
        <v/>
      </c>
      <c r="D4923" t="str">
        <f>IF($C4923="","",VLOOKUP($C4923,Baux!$A:$K,2,FALSE))</f>
        <v/>
      </c>
      <c r="E4923" t="str">
        <f>IF($C4923="","",VLOOKUP(VLOOKUP($C4923,Baux!$A:$K,3,FALSE),Locataires!$A:$I,2,FALSE))</f>
        <v/>
      </c>
      <c r="F4923" t="str">
        <f>IF($C4923="","",VLOOKUP($C4923,Baux!$A:$K,8,FALSE))</f>
        <v/>
      </c>
      <c r="G4923" s="12" t="str">
        <f>IF(OR($A4923="",$F4923=""),"",DATE(YEAR($A4923),MONTH($A4923),$F4923))</f>
        <v/>
      </c>
      <c r="H4923" s="13" t="str">
        <f>IF($C4923="","",VLOOKUP($C4923,Baux!$A:$K,6,FALSE))</f>
        <v/>
      </c>
      <c r="I4923" s="13" t="str">
        <f>IF($C4923="","",VLOOKUP($C4923,Baux!$A:$K,7,FALSE))</f>
        <v/>
      </c>
      <c r="J4923" s="13" t="str">
        <f>IF($C4923="","",$H4923+$I4923)</f>
        <v/>
      </c>
      <c r="K4923" s="13" t="str">
        <f>IF($C4923="","",SUMIFS(Banque_Transactions!$E:$E,Banque_Transactions!$G:$G,$C4923&amp;"-"&amp;$B4923))</f>
        <v/>
      </c>
      <c r="L4923" s="13" t="str">
        <f>IF($C4923="","",$J4923-$K4923)</f>
        <v/>
      </c>
      <c r="M4923" t="str">
        <f>IF($C4923="","",IF($L4923&lt;=0,"Payé",IF($K4923=0,"Impayé","Partiel")))</f>
        <v/>
      </c>
    </row>
    <row r="4924" spans="1:13" ht="15">
      <c r="A4924" s="17"/>
      <c r="B4924" t="str">
        <f>IF($A4924="","",YEAR($A4924)*100+MONTH($A4924))</f>
        <v/>
      </c>
      <c r="D4924" t="str">
        <f>IF($C4924="","",VLOOKUP($C4924,Baux!$A:$K,2,FALSE))</f>
        <v/>
      </c>
      <c r="E4924" t="str">
        <f>IF($C4924="","",VLOOKUP(VLOOKUP($C4924,Baux!$A:$K,3,FALSE),Locataires!$A:$I,2,FALSE))</f>
        <v/>
      </c>
      <c r="F4924" t="str">
        <f>IF($C4924="","",VLOOKUP($C4924,Baux!$A:$K,8,FALSE))</f>
        <v/>
      </c>
      <c r="G4924" s="12" t="str">
        <f>IF(OR($A4924="",$F4924=""),"",DATE(YEAR($A4924),MONTH($A4924),$F4924))</f>
        <v/>
      </c>
      <c r="H4924" s="13" t="str">
        <f>IF($C4924="","",VLOOKUP($C4924,Baux!$A:$K,6,FALSE))</f>
        <v/>
      </c>
      <c r="I4924" s="13" t="str">
        <f>IF($C4924="","",VLOOKUP($C4924,Baux!$A:$K,7,FALSE))</f>
        <v/>
      </c>
      <c r="J4924" s="13" t="str">
        <f>IF($C4924="","",$H4924+$I4924)</f>
        <v/>
      </c>
      <c r="K4924" s="13" t="str">
        <f>IF($C4924="","",SUMIFS(Banque_Transactions!$E:$E,Banque_Transactions!$G:$G,$C4924&amp;"-"&amp;$B4924))</f>
        <v/>
      </c>
      <c r="L4924" s="13" t="str">
        <f>IF($C4924="","",$J4924-$K4924)</f>
        <v/>
      </c>
      <c r="M4924" t="str">
        <f>IF($C4924="","",IF($L4924&lt;=0,"Payé",IF($K4924=0,"Impayé","Partiel")))</f>
        <v/>
      </c>
    </row>
    <row r="4925" spans="1:13" ht="15">
      <c r="A4925" s="17"/>
      <c r="B4925" t="str">
        <f>IF($A4925="","",YEAR($A4925)*100+MONTH($A4925))</f>
        <v/>
      </c>
      <c r="D4925" t="str">
        <f>IF($C4925="","",VLOOKUP($C4925,Baux!$A:$K,2,FALSE))</f>
        <v/>
      </c>
      <c r="E4925" t="str">
        <f>IF($C4925="","",VLOOKUP(VLOOKUP($C4925,Baux!$A:$K,3,FALSE),Locataires!$A:$I,2,FALSE))</f>
        <v/>
      </c>
      <c r="F4925" t="str">
        <f>IF($C4925="","",VLOOKUP($C4925,Baux!$A:$K,8,FALSE))</f>
        <v/>
      </c>
      <c r="G4925" s="12" t="str">
        <f>IF(OR($A4925="",$F4925=""),"",DATE(YEAR($A4925),MONTH($A4925),$F4925))</f>
        <v/>
      </c>
      <c r="H4925" s="13" t="str">
        <f>IF($C4925="","",VLOOKUP($C4925,Baux!$A:$K,6,FALSE))</f>
        <v/>
      </c>
      <c r="I4925" s="13" t="str">
        <f>IF($C4925="","",VLOOKUP($C4925,Baux!$A:$K,7,FALSE))</f>
        <v/>
      </c>
      <c r="J4925" s="13" t="str">
        <f>IF($C4925="","",$H4925+$I4925)</f>
        <v/>
      </c>
      <c r="K4925" s="13" t="str">
        <f>IF($C4925="","",SUMIFS(Banque_Transactions!$E:$E,Banque_Transactions!$G:$G,$C4925&amp;"-"&amp;$B4925))</f>
        <v/>
      </c>
      <c r="L4925" s="13" t="str">
        <f>IF($C4925="","",$J4925-$K4925)</f>
        <v/>
      </c>
      <c r="M4925" t="str">
        <f>IF($C4925="","",IF($L4925&lt;=0,"Payé",IF($K4925=0,"Impayé","Partiel")))</f>
        <v/>
      </c>
    </row>
    <row r="4926" spans="1:13" ht="15">
      <c r="A4926" s="17"/>
      <c r="B4926" t="str">
        <f>IF($A4926="","",YEAR($A4926)*100+MONTH($A4926))</f>
        <v/>
      </c>
      <c r="D4926" t="str">
        <f>IF($C4926="","",VLOOKUP($C4926,Baux!$A:$K,2,FALSE))</f>
        <v/>
      </c>
      <c r="E4926" t="str">
        <f>IF($C4926="","",VLOOKUP(VLOOKUP($C4926,Baux!$A:$K,3,FALSE),Locataires!$A:$I,2,FALSE))</f>
        <v/>
      </c>
      <c r="F4926" t="str">
        <f>IF($C4926="","",VLOOKUP($C4926,Baux!$A:$K,8,FALSE))</f>
        <v/>
      </c>
      <c r="G4926" s="12" t="str">
        <f>IF(OR($A4926="",$F4926=""),"",DATE(YEAR($A4926),MONTH($A4926),$F4926))</f>
        <v/>
      </c>
      <c r="H4926" s="13" t="str">
        <f>IF($C4926="","",VLOOKUP($C4926,Baux!$A:$K,6,FALSE))</f>
        <v/>
      </c>
      <c r="I4926" s="13" t="str">
        <f>IF($C4926="","",VLOOKUP($C4926,Baux!$A:$K,7,FALSE))</f>
        <v/>
      </c>
      <c r="J4926" s="13" t="str">
        <f>IF($C4926="","",$H4926+$I4926)</f>
        <v/>
      </c>
      <c r="K4926" s="13" t="str">
        <f>IF($C4926="","",SUMIFS(Banque_Transactions!$E:$E,Banque_Transactions!$G:$G,$C4926&amp;"-"&amp;$B4926))</f>
        <v/>
      </c>
      <c r="L4926" s="13" t="str">
        <f>IF($C4926="","",$J4926-$K4926)</f>
        <v/>
      </c>
      <c r="M4926" t="str">
        <f>IF($C4926="","",IF($L4926&lt;=0,"Payé",IF($K4926=0,"Impayé","Partiel")))</f>
        <v/>
      </c>
    </row>
    <row r="4927" spans="1:13" ht="15">
      <c r="A4927" s="17"/>
      <c r="B4927" t="str">
        <f>IF($A4927="","",YEAR($A4927)*100+MONTH($A4927))</f>
        <v/>
      </c>
      <c r="D4927" t="str">
        <f>IF($C4927="","",VLOOKUP($C4927,Baux!$A:$K,2,FALSE))</f>
        <v/>
      </c>
      <c r="E4927" t="str">
        <f>IF($C4927="","",VLOOKUP(VLOOKUP($C4927,Baux!$A:$K,3,FALSE),Locataires!$A:$I,2,FALSE))</f>
        <v/>
      </c>
      <c r="F4927" t="str">
        <f>IF($C4927="","",VLOOKUP($C4927,Baux!$A:$K,8,FALSE))</f>
        <v/>
      </c>
      <c r="G4927" s="12" t="str">
        <f>IF(OR($A4927="",$F4927=""),"",DATE(YEAR($A4927),MONTH($A4927),$F4927))</f>
        <v/>
      </c>
      <c r="H4927" s="13" t="str">
        <f>IF($C4927="","",VLOOKUP($C4927,Baux!$A:$K,6,FALSE))</f>
        <v/>
      </c>
      <c r="I4927" s="13" t="str">
        <f>IF($C4927="","",VLOOKUP($C4927,Baux!$A:$K,7,FALSE))</f>
        <v/>
      </c>
      <c r="J4927" s="13" t="str">
        <f>IF($C4927="","",$H4927+$I4927)</f>
        <v/>
      </c>
      <c r="K4927" s="13" t="str">
        <f>IF($C4927="","",SUMIFS(Banque_Transactions!$E:$E,Banque_Transactions!$G:$G,$C4927&amp;"-"&amp;$B4927))</f>
        <v/>
      </c>
      <c r="L4927" s="13" t="str">
        <f>IF($C4927="","",$J4927-$K4927)</f>
        <v/>
      </c>
      <c r="M4927" t="str">
        <f>IF($C4927="","",IF($L4927&lt;=0,"Payé",IF($K4927=0,"Impayé","Partiel")))</f>
        <v/>
      </c>
    </row>
    <row r="4928" spans="1:13" ht="15">
      <c r="A4928" s="17"/>
      <c r="B4928" t="str">
        <f>IF($A4928="","",YEAR($A4928)*100+MONTH($A4928))</f>
        <v/>
      </c>
      <c r="D4928" t="str">
        <f>IF($C4928="","",VLOOKUP($C4928,Baux!$A:$K,2,FALSE))</f>
        <v/>
      </c>
      <c r="E4928" t="str">
        <f>IF($C4928="","",VLOOKUP(VLOOKUP($C4928,Baux!$A:$K,3,FALSE),Locataires!$A:$I,2,FALSE))</f>
        <v/>
      </c>
      <c r="F4928" t="str">
        <f>IF($C4928="","",VLOOKUP($C4928,Baux!$A:$K,8,FALSE))</f>
        <v/>
      </c>
      <c r="G4928" s="12" t="str">
        <f>IF(OR($A4928="",$F4928=""),"",DATE(YEAR($A4928),MONTH($A4928),$F4928))</f>
        <v/>
      </c>
      <c r="H4928" s="13" t="str">
        <f>IF($C4928="","",VLOOKUP($C4928,Baux!$A:$K,6,FALSE))</f>
        <v/>
      </c>
      <c r="I4928" s="13" t="str">
        <f>IF($C4928="","",VLOOKUP($C4928,Baux!$A:$K,7,FALSE))</f>
        <v/>
      </c>
      <c r="J4928" s="13" t="str">
        <f>IF($C4928="","",$H4928+$I4928)</f>
        <v/>
      </c>
      <c r="K4928" s="13" t="str">
        <f>IF($C4928="","",SUMIFS(Banque_Transactions!$E:$E,Banque_Transactions!$G:$G,$C4928&amp;"-"&amp;$B4928))</f>
        <v/>
      </c>
      <c r="L4928" s="13" t="str">
        <f>IF($C4928="","",$J4928-$K4928)</f>
        <v/>
      </c>
      <c r="M4928" t="str">
        <f>IF($C4928="","",IF($L4928&lt;=0,"Payé",IF($K4928=0,"Impayé","Partiel")))</f>
        <v/>
      </c>
    </row>
    <row r="4929" spans="1:13" ht="15">
      <c r="A4929" s="17"/>
      <c r="B4929" t="str">
        <f>IF($A4929="","",YEAR($A4929)*100+MONTH($A4929))</f>
        <v/>
      </c>
      <c r="D4929" t="str">
        <f>IF($C4929="","",VLOOKUP($C4929,Baux!$A:$K,2,FALSE))</f>
        <v/>
      </c>
      <c r="E4929" t="str">
        <f>IF($C4929="","",VLOOKUP(VLOOKUP($C4929,Baux!$A:$K,3,FALSE),Locataires!$A:$I,2,FALSE))</f>
        <v/>
      </c>
      <c r="F4929" t="str">
        <f>IF($C4929="","",VLOOKUP($C4929,Baux!$A:$K,8,FALSE))</f>
        <v/>
      </c>
      <c r="G4929" s="12" t="str">
        <f>IF(OR($A4929="",$F4929=""),"",DATE(YEAR($A4929),MONTH($A4929),$F4929))</f>
        <v/>
      </c>
      <c r="H4929" s="13" t="str">
        <f>IF($C4929="","",VLOOKUP($C4929,Baux!$A:$K,6,FALSE))</f>
        <v/>
      </c>
      <c r="I4929" s="13" t="str">
        <f>IF($C4929="","",VLOOKUP($C4929,Baux!$A:$K,7,FALSE))</f>
        <v/>
      </c>
      <c r="J4929" s="13" t="str">
        <f>IF($C4929="","",$H4929+$I4929)</f>
        <v/>
      </c>
      <c r="K4929" s="13" t="str">
        <f>IF($C4929="","",SUMIFS(Banque_Transactions!$E:$E,Banque_Transactions!$G:$G,$C4929&amp;"-"&amp;$B4929))</f>
        <v/>
      </c>
      <c r="L4929" s="13" t="str">
        <f>IF($C4929="","",$J4929-$K4929)</f>
        <v/>
      </c>
      <c r="M4929" t="str">
        <f>IF($C4929="","",IF($L4929&lt;=0,"Payé",IF($K4929=0,"Impayé","Partiel")))</f>
        <v/>
      </c>
    </row>
    <row r="4930" spans="1:13" ht="15">
      <c r="A4930" s="17"/>
      <c r="B4930" t="str">
        <f>IF($A4930="","",YEAR($A4930)*100+MONTH($A4930))</f>
        <v/>
      </c>
      <c r="D4930" t="str">
        <f>IF($C4930="","",VLOOKUP($C4930,Baux!$A:$K,2,FALSE))</f>
        <v/>
      </c>
      <c r="E4930" t="str">
        <f>IF($C4930="","",VLOOKUP(VLOOKUP($C4930,Baux!$A:$K,3,FALSE),Locataires!$A:$I,2,FALSE))</f>
        <v/>
      </c>
      <c r="F4930" t="str">
        <f>IF($C4930="","",VLOOKUP($C4930,Baux!$A:$K,8,FALSE))</f>
        <v/>
      </c>
      <c r="G4930" s="12" t="str">
        <f>IF(OR($A4930="",$F4930=""),"",DATE(YEAR($A4930),MONTH($A4930),$F4930))</f>
        <v/>
      </c>
      <c r="H4930" s="13" t="str">
        <f>IF($C4930="","",VLOOKUP($C4930,Baux!$A:$K,6,FALSE))</f>
        <v/>
      </c>
      <c r="I4930" s="13" t="str">
        <f>IF($C4930="","",VLOOKUP($C4930,Baux!$A:$K,7,FALSE))</f>
        <v/>
      </c>
      <c r="J4930" s="13" t="str">
        <f>IF($C4930="","",$H4930+$I4930)</f>
        <v/>
      </c>
      <c r="K4930" s="13" t="str">
        <f>IF($C4930="","",SUMIFS(Banque_Transactions!$E:$E,Banque_Transactions!$G:$G,$C4930&amp;"-"&amp;$B4930))</f>
        <v/>
      </c>
      <c r="L4930" s="13" t="str">
        <f>IF($C4930="","",$J4930-$K4930)</f>
        <v/>
      </c>
      <c r="M4930" t="str">
        <f>IF($C4930="","",IF($L4930&lt;=0,"Payé",IF($K4930=0,"Impayé","Partiel")))</f>
        <v/>
      </c>
    </row>
    <row r="4931" spans="1:13" ht="15">
      <c r="A4931" s="17"/>
      <c r="B4931" t="str">
        <f>IF($A4931="","",YEAR($A4931)*100+MONTH($A4931))</f>
        <v/>
      </c>
      <c r="D4931" t="str">
        <f>IF($C4931="","",VLOOKUP($C4931,Baux!$A:$K,2,FALSE))</f>
        <v/>
      </c>
      <c r="E4931" t="str">
        <f>IF($C4931="","",VLOOKUP(VLOOKUP($C4931,Baux!$A:$K,3,FALSE),Locataires!$A:$I,2,FALSE))</f>
        <v/>
      </c>
      <c r="F4931" t="str">
        <f>IF($C4931="","",VLOOKUP($C4931,Baux!$A:$K,8,FALSE))</f>
        <v/>
      </c>
      <c r="G4931" s="12" t="str">
        <f>IF(OR($A4931="",$F4931=""),"",DATE(YEAR($A4931),MONTH($A4931),$F4931))</f>
        <v/>
      </c>
      <c r="H4931" s="13" t="str">
        <f>IF($C4931="","",VLOOKUP($C4931,Baux!$A:$K,6,FALSE))</f>
        <v/>
      </c>
      <c r="I4931" s="13" t="str">
        <f>IF($C4931="","",VLOOKUP($C4931,Baux!$A:$K,7,FALSE))</f>
        <v/>
      </c>
      <c r="J4931" s="13" t="str">
        <f>IF($C4931="","",$H4931+$I4931)</f>
        <v/>
      </c>
      <c r="K4931" s="13" t="str">
        <f>IF($C4931="","",SUMIFS(Banque_Transactions!$E:$E,Banque_Transactions!$G:$G,$C4931&amp;"-"&amp;$B4931))</f>
        <v/>
      </c>
      <c r="L4931" s="13" t="str">
        <f>IF($C4931="","",$J4931-$K4931)</f>
        <v/>
      </c>
      <c r="M4931" t="str">
        <f>IF($C4931="","",IF($L4931&lt;=0,"Payé",IF($K4931=0,"Impayé","Partiel")))</f>
        <v/>
      </c>
    </row>
    <row r="4932" spans="1:13" ht="15">
      <c r="A4932" s="17"/>
      <c r="B4932" t="str">
        <f>IF($A4932="","",YEAR($A4932)*100+MONTH($A4932))</f>
        <v/>
      </c>
      <c r="D4932" t="str">
        <f>IF($C4932="","",VLOOKUP($C4932,Baux!$A:$K,2,FALSE))</f>
        <v/>
      </c>
      <c r="E4932" t="str">
        <f>IF($C4932="","",VLOOKUP(VLOOKUP($C4932,Baux!$A:$K,3,FALSE),Locataires!$A:$I,2,FALSE))</f>
        <v/>
      </c>
      <c r="F4932" t="str">
        <f>IF($C4932="","",VLOOKUP($C4932,Baux!$A:$K,8,FALSE))</f>
        <v/>
      </c>
      <c r="G4932" s="12" t="str">
        <f>IF(OR($A4932="",$F4932=""),"",DATE(YEAR($A4932),MONTH($A4932),$F4932))</f>
        <v/>
      </c>
      <c r="H4932" s="13" t="str">
        <f>IF($C4932="","",VLOOKUP($C4932,Baux!$A:$K,6,FALSE))</f>
        <v/>
      </c>
      <c r="I4932" s="13" t="str">
        <f>IF($C4932="","",VLOOKUP($C4932,Baux!$A:$K,7,FALSE))</f>
        <v/>
      </c>
      <c r="J4932" s="13" t="str">
        <f>IF($C4932="","",$H4932+$I4932)</f>
        <v/>
      </c>
      <c r="K4932" s="13" t="str">
        <f>IF($C4932="","",SUMIFS(Banque_Transactions!$E:$E,Banque_Transactions!$G:$G,$C4932&amp;"-"&amp;$B4932))</f>
        <v/>
      </c>
      <c r="L4932" s="13" t="str">
        <f>IF($C4932="","",$J4932-$K4932)</f>
        <v/>
      </c>
      <c r="M4932" t="str">
        <f>IF($C4932="","",IF($L4932&lt;=0,"Payé",IF($K4932=0,"Impayé","Partiel")))</f>
        <v/>
      </c>
    </row>
    <row r="4933" spans="1:13" ht="15">
      <c r="A4933" s="17"/>
      <c r="B4933" t="str">
        <f>IF($A4933="","",YEAR($A4933)*100+MONTH($A4933))</f>
        <v/>
      </c>
      <c r="D4933" t="str">
        <f>IF($C4933="","",VLOOKUP($C4933,Baux!$A:$K,2,FALSE))</f>
        <v/>
      </c>
      <c r="E4933" t="str">
        <f>IF($C4933="","",VLOOKUP(VLOOKUP($C4933,Baux!$A:$K,3,FALSE),Locataires!$A:$I,2,FALSE))</f>
        <v/>
      </c>
      <c r="F4933" t="str">
        <f>IF($C4933="","",VLOOKUP($C4933,Baux!$A:$K,8,FALSE))</f>
        <v/>
      </c>
      <c r="G4933" s="12" t="str">
        <f>IF(OR($A4933="",$F4933=""),"",DATE(YEAR($A4933),MONTH($A4933),$F4933))</f>
        <v/>
      </c>
      <c r="H4933" s="13" t="str">
        <f>IF($C4933="","",VLOOKUP($C4933,Baux!$A:$K,6,FALSE))</f>
        <v/>
      </c>
      <c r="I4933" s="13" t="str">
        <f>IF($C4933="","",VLOOKUP($C4933,Baux!$A:$K,7,FALSE))</f>
        <v/>
      </c>
      <c r="J4933" s="13" t="str">
        <f>IF($C4933="","",$H4933+$I4933)</f>
        <v/>
      </c>
      <c r="K4933" s="13" t="str">
        <f>IF($C4933="","",SUMIFS(Banque_Transactions!$E:$E,Banque_Transactions!$G:$G,$C4933&amp;"-"&amp;$B4933))</f>
        <v/>
      </c>
      <c r="L4933" s="13" t="str">
        <f>IF($C4933="","",$J4933-$K4933)</f>
        <v/>
      </c>
      <c r="M4933" t="str">
        <f>IF($C4933="","",IF($L4933&lt;=0,"Payé",IF($K4933=0,"Impayé","Partiel")))</f>
        <v/>
      </c>
    </row>
    <row r="4934" spans="1:13" ht="15">
      <c r="A4934" s="17"/>
      <c r="B4934" t="str">
        <f>IF($A4934="","",YEAR($A4934)*100+MONTH($A4934))</f>
        <v/>
      </c>
      <c r="D4934" t="str">
        <f>IF($C4934="","",VLOOKUP($C4934,Baux!$A:$K,2,FALSE))</f>
        <v/>
      </c>
      <c r="E4934" t="str">
        <f>IF($C4934="","",VLOOKUP(VLOOKUP($C4934,Baux!$A:$K,3,FALSE),Locataires!$A:$I,2,FALSE))</f>
        <v/>
      </c>
      <c r="F4934" t="str">
        <f>IF($C4934="","",VLOOKUP($C4934,Baux!$A:$K,8,FALSE))</f>
        <v/>
      </c>
      <c r="G4934" s="12" t="str">
        <f>IF(OR($A4934="",$F4934=""),"",DATE(YEAR($A4934),MONTH($A4934),$F4934))</f>
        <v/>
      </c>
      <c r="H4934" s="13" t="str">
        <f>IF($C4934="","",VLOOKUP($C4934,Baux!$A:$K,6,FALSE))</f>
        <v/>
      </c>
      <c r="I4934" s="13" t="str">
        <f>IF($C4934="","",VLOOKUP($C4934,Baux!$A:$K,7,FALSE))</f>
        <v/>
      </c>
      <c r="J4934" s="13" t="str">
        <f>IF($C4934="","",$H4934+$I4934)</f>
        <v/>
      </c>
      <c r="K4934" s="13" t="str">
        <f>IF($C4934="","",SUMIFS(Banque_Transactions!$E:$E,Banque_Transactions!$G:$G,$C4934&amp;"-"&amp;$B4934))</f>
        <v/>
      </c>
      <c r="L4934" s="13" t="str">
        <f>IF($C4934="","",$J4934-$K4934)</f>
        <v/>
      </c>
      <c r="M4934" t="str">
        <f>IF($C4934="","",IF($L4934&lt;=0,"Payé",IF($K4934=0,"Impayé","Partiel")))</f>
        <v/>
      </c>
    </row>
    <row r="4935" spans="1:13" ht="15">
      <c r="A4935" s="17"/>
      <c r="B4935" t="str">
        <f>IF($A4935="","",YEAR($A4935)*100+MONTH($A4935))</f>
        <v/>
      </c>
      <c r="D4935" t="str">
        <f>IF($C4935="","",VLOOKUP($C4935,Baux!$A:$K,2,FALSE))</f>
        <v/>
      </c>
      <c r="E4935" t="str">
        <f>IF($C4935="","",VLOOKUP(VLOOKUP($C4935,Baux!$A:$K,3,FALSE),Locataires!$A:$I,2,FALSE))</f>
        <v/>
      </c>
      <c r="F4935" t="str">
        <f>IF($C4935="","",VLOOKUP($C4935,Baux!$A:$K,8,FALSE))</f>
        <v/>
      </c>
      <c r="G4935" s="12" t="str">
        <f>IF(OR($A4935="",$F4935=""),"",DATE(YEAR($A4935),MONTH($A4935),$F4935))</f>
        <v/>
      </c>
      <c r="H4935" s="13" t="str">
        <f>IF($C4935="","",VLOOKUP($C4935,Baux!$A:$K,6,FALSE))</f>
        <v/>
      </c>
      <c r="I4935" s="13" t="str">
        <f>IF($C4935="","",VLOOKUP($C4935,Baux!$A:$K,7,FALSE))</f>
        <v/>
      </c>
      <c r="J4935" s="13" t="str">
        <f>IF($C4935="","",$H4935+$I4935)</f>
        <v/>
      </c>
      <c r="K4935" s="13" t="str">
        <f>IF($C4935="","",SUMIFS(Banque_Transactions!$E:$E,Banque_Transactions!$G:$G,$C4935&amp;"-"&amp;$B4935))</f>
        <v/>
      </c>
      <c r="L4935" s="13" t="str">
        <f>IF($C4935="","",$J4935-$K4935)</f>
        <v/>
      </c>
      <c r="M4935" t="str">
        <f>IF($C4935="","",IF($L4935&lt;=0,"Payé",IF($K4935=0,"Impayé","Partiel")))</f>
        <v/>
      </c>
    </row>
    <row r="4936" spans="1:13" ht="15">
      <c r="A4936" s="17"/>
      <c r="B4936" t="str">
        <f>IF($A4936="","",YEAR($A4936)*100+MONTH($A4936))</f>
        <v/>
      </c>
      <c r="D4936" t="str">
        <f>IF($C4936="","",VLOOKUP($C4936,Baux!$A:$K,2,FALSE))</f>
        <v/>
      </c>
      <c r="E4936" t="str">
        <f>IF($C4936="","",VLOOKUP(VLOOKUP($C4936,Baux!$A:$K,3,FALSE),Locataires!$A:$I,2,FALSE))</f>
        <v/>
      </c>
      <c r="F4936" t="str">
        <f>IF($C4936="","",VLOOKUP($C4936,Baux!$A:$K,8,FALSE))</f>
        <v/>
      </c>
      <c r="G4936" s="12" t="str">
        <f>IF(OR($A4936="",$F4936=""),"",DATE(YEAR($A4936),MONTH($A4936),$F4936))</f>
        <v/>
      </c>
      <c r="H4936" s="13" t="str">
        <f>IF($C4936="","",VLOOKUP($C4936,Baux!$A:$K,6,FALSE))</f>
        <v/>
      </c>
      <c r="I4936" s="13" t="str">
        <f>IF($C4936="","",VLOOKUP($C4936,Baux!$A:$K,7,FALSE))</f>
        <v/>
      </c>
      <c r="J4936" s="13" t="str">
        <f>IF($C4936="","",$H4936+$I4936)</f>
        <v/>
      </c>
      <c r="K4936" s="13" t="str">
        <f>IF($C4936="","",SUMIFS(Banque_Transactions!$E:$E,Banque_Transactions!$G:$G,$C4936&amp;"-"&amp;$B4936))</f>
        <v/>
      </c>
      <c r="L4936" s="13" t="str">
        <f>IF($C4936="","",$J4936-$K4936)</f>
        <v/>
      </c>
      <c r="M4936" t="str">
        <f>IF($C4936="","",IF($L4936&lt;=0,"Payé",IF($K4936=0,"Impayé","Partiel")))</f>
        <v/>
      </c>
    </row>
    <row r="4937" spans="1:13" ht="15">
      <c r="A4937" s="17"/>
      <c r="B4937" t="str">
        <f>IF($A4937="","",YEAR($A4937)*100+MONTH($A4937))</f>
        <v/>
      </c>
      <c r="D4937" t="str">
        <f>IF($C4937="","",VLOOKUP($C4937,Baux!$A:$K,2,FALSE))</f>
        <v/>
      </c>
      <c r="E4937" t="str">
        <f>IF($C4937="","",VLOOKUP(VLOOKUP($C4937,Baux!$A:$K,3,FALSE),Locataires!$A:$I,2,FALSE))</f>
        <v/>
      </c>
      <c r="F4937" t="str">
        <f>IF($C4937="","",VLOOKUP($C4937,Baux!$A:$K,8,FALSE))</f>
        <v/>
      </c>
      <c r="G4937" s="12" t="str">
        <f>IF(OR($A4937="",$F4937=""),"",DATE(YEAR($A4937),MONTH($A4937),$F4937))</f>
        <v/>
      </c>
      <c r="H4937" s="13" t="str">
        <f>IF($C4937="","",VLOOKUP($C4937,Baux!$A:$K,6,FALSE))</f>
        <v/>
      </c>
      <c r="I4937" s="13" t="str">
        <f>IF($C4937="","",VLOOKUP($C4937,Baux!$A:$K,7,FALSE))</f>
        <v/>
      </c>
      <c r="J4937" s="13" t="str">
        <f>IF($C4937="","",$H4937+$I4937)</f>
        <v/>
      </c>
      <c r="K4937" s="13" t="str">
        <f>IF($C4937="","",SUMIFS(Banque_Transactions!$E:$E,Banque_Transactions!$G:$G,$C4937&amp;"-"&amp;$B4937))</f>
        <v/>
      </c>
      <c r="L4937" s="13" t="str">
        <f>IF($C4937="","",$J4937-$K4937)</f>
        <v/>
      </c>
      <c r="M4937" t="str">
        <f>IF($C4937="","",IF($L4937&lt;=0,"Payé",IF($K4937=0,"Impayé","Partiel")))</f>
        <v/>
      </c>
    </row>
    <row r="4938" spans="1:13" ht="15">
      <c r="A4938" s="17"/>
      <c r="B4938" t="str">
        <f>IF($A4938="","",YEAR($A4938)*100+MONTH($A4938))</f>
        <v/>
      </c>
      <c r="D4938" t="str">
        <f>IF($C4938="","",VLOOKUP($C4938,Baux!$A:$K,2,FALSE))</f>
        <v/>
      </c>
      <c r="E4938" t="str">
        <f>IF($C4938="","",VLOOKUP(VLOOKUP($C4938,Baux!$A:$K,3,FALSE),Locataires!$A:$I,2,FALSE))</f>
        <v/>
      </c>
      <c r="F4938" t="str">
        <f>IF($C4938="","",VLOOKUP($C4938,Baux!$A:$K,8,FALSE))</f>
        <v/>
      </c>
      <c r="G4938" s="12" t="str">
        <f>IF(OR($A4938="",$F4938=""),"",DATE(YEAR($A4938),MONTH($A4938),$F4938))</f>
        <v/>
      </c>
      <c r="H4938" s="13" t="str">
        <f>IF($C4938="","",VLOOKUP($C4938,Baux!$A:$K,6,FALSE))</f>
        <v/>
      </c>
      <c r="I4938" s="13" t="str">
        <f>IF($C4938="","",VLOOKUP($C4938,Baux!$A:$K,7,FALSE))</f>
        <v/>
      </c>
      <c r="J4938" s="13" t="str">
        <f>IF($C4938="","",$H4938+$I4938)</f>
        <v/>
      </c>
      <c r="K4938" s="13" t="str">
        <f>IF($C4938="","",SUMIFS(Banque_Transactions!$E:$E,Banque_Transactions!$G:$G,$C4938&amp;"-"&amp;$B4938))</f>
        <v/>
      </c>
      <c r="L4938" s="13" t="str">
        <f>IF($C4938="","",$J4938-$K4938)</f>
        <v/>
      </c>
      <c r="M4938" t="str">
        <f>IF($C4938="","",IF($L4938&lt;=0,"Payé",IF($K4938=0,"Impayé","Partiel")))</f>
        <v/>
      </c>
    </row>
    <row r="4939" spans="1:13" ht="15">
      <c r="A4939" s="17"/>
      <c r="B4939" t="str">
        <f>IF($A4939="","",YEAR($A4939)*100+MONTH($A4939))</f>
        <v/>
      </c>
      <c r="D4939" t="str">
        <f>IF($C4939="","",VLOOKUP($C4939,Baux!$A:$K,2,FALSE))</f>
        <v/>
      </c>
      <c r="E4939" t="str">
        <f>IF($C4939="","",VLOOKUP(VLOOKUP($C4939,Baux!$A:$K,3,FALSE),Locataires!$A:$I,2,FALSE))</f>
        <v/>
      </c>
      <c r="F4939" t="str">
        <f>IF($C4939="","",VLOOKUP($C4939,Baux!$A:$K,8,FALSE))</f>
        <v/>
      </c>
      <c r="G4939" s="12" t="str">
        <f>IF(OR($A4939="",$F4939=""),"",DATE(YEAR($A4939),MONTH($A4939),$F4939))</f>
        <v/>
      </c>
      <c r="H4939" s="13" t="str">
        <f>IF($C4939="","",VLOOKUP($C4939,Baux!$A:$K,6,FALSE))</f>
        <v/>
      </c>
      <c r="I4939" s="13" t="str">
        <f>IF($C4939="","",VLOOKUP($C4939,Baux!$A:$K,7,FALSE))</f>
        <v/>
      </c>
      <c r="J4939" s="13" t="str">
        <f>IF($C4939="","",$H4939+$I4939)</f>
        <v/>
      </c>
      <c r="K4939" s="13" t="str">
        <f>IF($C4939="","",SUMIFS(Banque_Transactions!$E:$E,Banque_Transactions!$G:$G,$C4939&amp;"-"&amp;$B4939))</f>
        <v/>
      </c>
      <c r="L4939" s="13" t="str">
        <f>IF($C4939="","",$J4939-$K4939)</f>
        <v/>
      </c>
      <c r="M4939" t="str">
        <f>IF($C4939="","",IF($L4939&lt;=0,"Payé",IF($K4939=0,"Impayé","Partiel")))</f>
        <v/>
      </c>
    </row>
    <row r="4940" spans="1:13" ht="15">
      <c r="A4940" s="17"/>
      <c r="B4940" t="str">
        <f>IF($A4940="","",YEAR($A4940)*100+MONTH($A4940))</f>
        <v/>
      </c>
      <c r="D4940" t="str">
        <f>IF($C4940="","",VLOOKUP($C4940,Baux!$A:$K,2,FALSE))</f>
        <v/>
      </c>
      <c r="E4940" t="str">
        <f>IF($C4940="","",VLOOKUP(VLOOKUP($C4940,Baux!$A:$K,3,FALSE),Locataires!$A:$I,2,FALSE))</f>
        <v/>
      </c>
      <c r="F4940" t="str">
        <f>IF($C4940="","",VLOOKUP($C4940,Baux!$A:$K,8,FALSE))</f>
        <v/>
      </c>
      <c r="G4940" s="12" t="str">
        <f>IF(OR($A4940="",$F4940=""),"",DATE(YEAR($A4940),MONTH($A4940),$F4940))</f>
        <v/>
      </c>
      <c r="H4940" s="13" t="str">
        <f>IF($C4940="","",VLOOKUP($C4940,Baux!$A:$K,6,FALSE))</f>
        <v/>
      </c>
      <c r="I4940" s="13" t="str">
        <f>IF($C4940="","",VLOOKUP($C4940,Baux!$A:$K,7,FALSE))</f>
        <v/>
      </c>
      <c r="J4940" s="13" t="str">
        <f>IF($C4940="","",$H4940+$I4940)</f>
        <v/>
      </c>
      <c r="K4940" s="13" t="str">
        <f>IF($C4940="","",SUMIFS(Banque_Transactions!$E:$E,Banque_Transactions!$G:$G,$C4940&amp;"-"&amp;$B4940))</f>
        <v/>
      </c>
      <c r="L4940" s="13" t="str">
        <f>IF($C4940="","",$J4940-$K4940)</f>
        <v/>
      </c>
      <c r="M4940" t="str">
        <f>IF($C4940="","",IF($L4940&lt;=0,"Payé",IF($K4940=0,"Impayé","Partiel")))</f>
        <v/>
      </c>
    </row>
    <row r="4941" spans="1:13" ht="15">
      <c r="A4941" s="17"/>
      <c r="B4941" t="str">
        <f>IF($A4941="","",YEAR($A4941)*100+MONTH($A4941))</f>
        <v/>
      </c>
      <c r="D4941" t="str">
        <f>IF($C4941="","",VLOOKUP($C4941,Baux!$A:$K,2,FALSE))</f>
        <v/>
      </c>
      <c r="E4941" t="str">
        <f>IF($C4941="","",VLOOKUP(VLOOKUP($C4941,Baux!$A:$K,3,FALSE),Locataires!$A:$I,2,FALSE))</f>
        <v/>
      </c>
      <c r="F4941" t="str">
        <f>IF($C4941="","",VLOOKUP($C4941,Baux!$A:$K,8,FALSE))</f>
        <v/>
      </c>
      <c r="G4941" s="12" t="str">
        <f>IF(OR($A4941="",$F4941=""),"",DATE(YEAR($A4941),MONTH($A4941),$F4941))</f>
        <v/>
      </c>
      <c r="H4941" s="13" t="str">
        <f>IF($C4941="","",VLOOKUP($C4941,Baux!$A:$K,6,FALSE))</f>
        <v/>
      </c>
      <c r="I4941" s="13" t="str">
        <f>IF($C4941="","",VLOOKUP($C4941,Baux!$A:$K,7,FALSE))</f>
        <v/>
      </c>
      <c r="J4941" s="13" t="str">
        <f>IF($C4941="","",$H4941+$I4941)</f>
        <v/>
      </c>
      <c r="K4941" s="13" t="str">
        <f>IF($C4941="","",SUMIFS(Banque_Transactions!$E:$E,Banque_Transactions!$G:$G,$C4941&amp;"-"&amp;$B4941))</f>
        <v/>
      </c>
      <c r="L4941" s="13" t="str">
        <f>IF($C4941="","",$J4941-$K4941)</f>
        <v/>
      </c>
      <c r="M4941" t="str">
        <f>IF($C4941="","",IF($L4941&lt;=0,"Payé",IF($K4941=0,"Impayé","Partiel")))</f>
        <v/>
      </c>
    </row>
    <row r="4942" spans="1:13" ht="15">
      <c r="A4942" s="17"/>
      <c r="B4942" t="str">
        <f>IF($A4942="","",YEAR($A4942)*100+MONTH($A4942))</f>
        <v/>
      </c>
      <c r="D4942" t="str">
        <f>IF($C4942="","",VLOOKUP($C4942,Baux!$A:$K,2,FALSE))</f>
        <v/>
      </c>
      <c r="E4942" t="str">
        <f>IF($C4942="","",VLOOKUP(VLOOKUP($C4942,Baux!$A:$K,3,FALSE),Locataires!$A:$I,2,FALSE))</f>
        <v/>
      </c>
      <c r="F4942" t="str">
        <f>IF($C4942="","",VLOOKUP($C4942,Baux!$A:$K,8,FALSE))</f>
        <v/>
      </c>
      <c r="G4942" s="12" t="str">
        <f>IF(OR($A4942="",$F4942=""),"",DATE(YEAR($A4942),MONTH($A4942),$F4942))</f>
        <v/>
      </c>
      <c r="H4942" s="13" t="str">
        <f>IF($C4942="","",VLOOKUP($C4942,Baux!$A:$K,6,FALSE))</f>
        <v/>
      </c>
      <c r="I4942" s="13" t="str">
        <f>IF($C4942="","",VLOOKUP($C4942,Baux!$A:$K,7,FALSE))</f>
        <v/>
      </c>
      <c r="J4942" s="13" t="str">
        <f>IF($C4942="","",$H4942+$I4942)</f>
        <v/>
      </c>
      <c r="K4942" s="13" t="str">
        <f>IF($C4942="","",SUMIFS(Banque_Transactions!$E:$E,Banque_Transactions!$G:$G,$C4942&amp;"-"&amp;$B4942))</f>
        <v/>
      </c>
      <c r="L4942" s="13" t="str">
        <f>IF($C4942="","",$J4942-$K4942)</f>
        <v/>
      </c>
      <c r="M4942" t="str">
        <f>IF($C4942="","",IF($L4942&lt;=0,"Payé",IF($K4942=0,"Impayé","Partiel")))</f>
        <v/>
      </c>
    </row>
    <row r="4943" spans="1:13" ht="15">
      <c r="A4943" s="17"/>
      <c r="B4943" t="str">
        <f>IF($A4943="","",YEAR($A4943)*100+MONTH($A4943))</f>
        <v/>
      </c>
      <c r="D4943" t="str">
        <f>IF($C4943="","",VLOOKUP($C4943,Baux!$A:$K,2,FALSE))</f>
        <v/>
      </c>
      <c r="E4943" t="str">
        <f>IF($C4943="","",VLOOKUP(VLOOKUP($C4943,Baux!$A:$K,3,FALSE),Locataires!$A:$I,2,FALSE))</f>
        <v/>
      </c>
      <c r="F4943" t="str">
        <f>IF($C4943="","",VLOOKUP($C4943,Baux!$A:$K,8,FALSE))</f>
        <v/>
      </c>
      <c r="G4943" s="12" t="str">
        <f>IF(OR($A4943="",$F4943=""),"",DATE(YEAR($A4943),MONTH($A4943),$F4943))</f>
        <v/>
      </c>
      <c r="H4943" s="13" t="str">
        <f>IF($C4943="","",VLOOKUP($C4943,Baux!$A:$K,6,FALSE))</f>
        <v/>
      </c>
      <c r="I4943" s="13" t="str">
        <f>IF($C4943="","",VLOOKUP($C4943,Baux!$A:$K,7,FALSE))</f>
        <v/>
      </c>
      <c r="J4943" s="13" t="str">
        <f>IF($C4943="","",$H4943+$I4943)</f>
        <v/>
      </c>
      <c r="K4943" s="13" t="str">
        <f>IF($C4943="","",SUMIFS(Banque_Transactions!$E:$E,Banque_Transactions!$G:$G,$C4943&amp;"-"&amp;$B4943))</f>
        <v/>
      </c>
      <c r="L4943" s="13" t="str">
        <f>IF($C4943="","",$J4943-$K4943)</f>
        <v/>
      </c>
      <c r="M4943" t="str">
        <f>IF($C4943="","",IF($L4943&lt;=0,"Payé",IF($K4943=0,"Impayé","Partiel")))</f>
        <v/>
      </c>
    </row>
    <row r="4944" spans="1:13" ht="15">
      <c r="A4944" s="17"/>
      <c r="B4944" t="str">
        <f>IF($A4944="","",YEAR($A4944)*100+MONTH($A4944))</f>
        <v/>
      </c>
      <c r="D4944" t="str">
        <f>IF($C4944="","",VLOOKUP($C4944,Baux!$A:$K,2,FALSE))</f>
        <v/>
      </c>
      <c r="E4944" t="str">
        <f>IF($C4944="","",VLOOKUP(VLOOKUP($C4944,Baux!$A:$K,3,FALSE),Locataires!$A:$I,2,FALSE))</f>
        <v/>
      </c>
      <c r="F4944" t="str">
        <f>IF($C4944="","",VLOOKUP($C4944,Baux!$A:$K,8,FALSE))</f>
        <v/>
      </c>
      <c r="G4944" s="12" t="str">
        <f>IF(OR($A4944="",$F4944=""),"",DATE(YEAR($A4944),MONTH($A4944),$F4944))</f>
        <v/>
      </c>
      <c r="H4944" s="13" t="str">
        <f>IF($C4944="","",VLOOKUP($C4944,Baux!$A:$K,6,FALSE))</f>
        <v/>
      </c>
      <c r="I4944" s="13" t="str">
        <f>IF($C4944="","",VLOOKUP($C4944,Baux!$A:$K,7,FALSE))</f>
        <v/>
      </c>
      <c r="J4944" s="13" t="str">
        <f>IF($C4944="","",$H4944+$I4944)</f>
        <v/>
      </c>
      <c r="K4944" s="13" t="str">
        <f>IF($C4944="","",SUMIFS(Banque_Transactions!$E:$E,Banque_Transactions!$G:$G,$C4944&amp;"-"&amp;$B4944))</f>
        <v/>
      </c>
      <c r="L4944" s="13" t="str">
        <f>IF($C4944="","",$J4944-$K4944)</f>
        <v/>
      </c>
      <c r="M4944" t="str">
        <f>IF($C4944="","",IF($L4944&lt;=0,"Payé",IF($K4944=0,"Impayé","Partiel")))</f>
        <v/>
      </c>
    </row>
    <row r="4945" spans="1:13" ht="15">
      <c r="A4945" s="17"/>
      <c r="B4945" t="str">
        <f>IF($A4945="","",YEAR($A4945)*100+MONTH($A4945))</f>
        <v/>
      </c>
      <c r="D4945" t="str">
        <f>IF($C4945="","",VLOOKUP($C4945,Baux!$A:$K,2,FALSE))</f>
        <v/>
      </c>
      <c r="E4945" t="str">
        <f>IF($C4945="","",VLOOKUP(VLOOKUP($C4945,Baux!$A:$K,3,FALSE),Locataires!$A:$I,2,FALSE))</f>
        <v/>
      </c>
      <c r="F4945" t="str">
        <f>IF($C4945="","",VLOOKUP($C4945,Baux!$A:$K,8,FALSE))</f>
        <v/>
      </c>
      <c r="G4945" s="12" t="str">
        <f>IF(OR($A4945="",$F4945=""),"",DATE(YEAR($A4945),MONTH($A4945),$F4945))</f>
        <v/>
      </c>
      <c r="H4945" s="13" t="str">
        <f>IF($C4945="","",VLOOKUP($C4945,Baux!$A:$K,6,FALSE))</f>
        <v/>
      </c>
      <c r="I4945" s="13" t="str">
        <f>IF($C4945="","",VLOOKUP($C4945,Baux!$A:$K,7,FALSE))</f>
        <v/>
      </c>
      <c r="J4945" s="13" t="str">
        <f>IF($C4945="","",$H4945+$I4945)</f>
        <v/>
      </c>
      <c r="K4945" s="13" t="str">
        <f>IF($C4945="","",SUMIFS(Banque_Transactions!$E:$E,Banque_Transactions!$G:$G,$C4945&amp;"-"&amp;$B4945))</f>
        <v/>
      </c>
      <c r="L4945" s="13" t="str">
        <f>IF($C4945="","",$J4945-$K4945)</f>
        <v/>
      </c>
      <c r="M4945" t="str">
        <f>IF($C4945="","",IF($L4945&lt;=0,"Payé",IF($K4945=0,"Impayé","Partiel")))</f>
        <v/>
      </c>
    </row>
    <row r="4946" spans="1:13" ht="15">
      <c r="A4946" s="17"/>
      <c r="B4946" t="str">
        <f>IF($A4946="","",YEAR($A4946)*100+MONTH($A4946))</f>
        <v/>
      </c>
      <c r="D4946" t="str">
        <f>IF($C4946="","",VLOOKUP($C4946,Baux!$A:$K,2,FALSE))</f>
        <v/>
      </c>
      <c r="E4946" t="str">
        <f>IF($C4946="","",VLOOKUP(VLOOKUP($C4946,Baux!$A:$K,3,FALSE),Locataires!$A:$I,2,FALSE))</f>
        <v/>
      </c>
      <c r="F4946" t="str">
        <f>IF($C4946="","",VLOOKUP($C4946,Baux!$A:$K,8,FALSE))</f>
        <v/>
      </c>
      <c r="G4946" s="12" t="str">
        <f>IF(OR($A4946="",$F4946=""),"",DATE(YEAR($A4946),MONTH($A4946),$F4946))</f>
        <v/>
      </c>
      <c r="H4946" s="13" t="str">
        <f>IF($C4946="","",VLOOKUP($C4946,Baux!$A:$K,6,FALSE))</f>
        <v/>
      </c>
      <c r="I4946" s="13" t="str">
        <f>IF($C4946="","",VLOOKUP($C4946,Baux!$A:$K,7,FALSE))</f>
        <v/>
      </c>
      <c r="J4946" s="13" t="str">
        <f>IF($C4946="","",$H4946+$I4946)</f>
        <v/>
      </c>
      <c r="K4946" s="13" t="str">
        <f>IF($C4946="","",SUMIFS(Banque_Transactions!$E:$E,Banque_Transactions!$G:$G,$C4946&amp;"-"&amp;$B4946))</f>
        <v/>
      </c>
      <c r="L4946" s="13" t="str">
        <f>IF($C4946="","",$J4946-$K4946)</f>
        <v/>
      </c>
      <c r="M4946" t="str">
        <f>IF($C4946="","",IF($L4946&lt;=0,"Payé",IF($K4946=0,"Impayé","Partiel")))</f>
        <v/>
      </c>
    </row>
    <row r="4947" spans="1:13" ht="15">
      <c r="A4947" s="17"/>
      <c r="B4947" t="str">
        <f>IF($A4947="","",YEAR($A4947)*100+MONTH($A4947))</f>
        <v/>
      </c>
      <c r="D4947" t="str">
        <f>IF($C4947="","",VLOOKUP($C4947,Baux!$A:$K,2,FALSE))</f>
        <v/>
      </c>
      <c r="E4947" t="str">
        <f>IF($C4947="","",VLOOKUP(VLOOKUP($C4947,Baux!$A:$K,3,FALSE),Locataires!$A:$I,2,FALSE))</f>
        <v/>
      </c>
      <c r="F4947" t="str">
        <f>IF($C4947="","",VLOOKUP($C4947,Baux!$A:$K,8,FALSE))</f>
        <v/>
      </c>
      <c r="G4947" s="12" t="str">
        <f>IF(OR($A4947="",$F4947=""),"",DATE(YEAR($A4947),MONTH($A4947),$F4947))</f>
        <v/>
      </c>
      <c r="H4947" s="13" t="str">
        <f>IF($C4947="","",VLOOKUP($C4947,Baux!$A:$K,6,FALSE))</f>
        <v/>
      </c>
      <c r="I4947" s="13" t="str">
        <f>IF($C4947="","",VLOOKUP($C4947,Baux!$A:$K,7,FALSE))</f>
        <v/>
      </c>
      <c r="J4947" s="13" t="str">
        <f>IF($C4947="","",$H4947+$I4947)</f>
        <v/>
      </c>
      <c r="K4947" s="13" t="str">
        <f>IF($C4947="","",SUMIFS(Banque_Transactions!$E:$E,Banque_Transactions!$G:$G,$C4947&amp;"-"&amp;$B4947))</f>
        <v/>
      </c>
      <c r="L4947" s="13" t="str">
        <f>IF($C4947="","",$J4947-$K4947)</f>
        <v/>
      </c>
      <c r="M4947" t="str">
        <f>IF($C4947="","",IF($L4947&lt;=0,"Payé",IF($K4947=0,"Impayé","Partiel")))</f>
        <v/>
      </c>
    </row>
    <row r="4948" spans="1:13" ht="15">
      <c r="A4948" s="17"/>
      <c r="B4948" t="str">
        <f>IF($A4948="","",YEAR($A4948)*100+MONTH($A4948))</f>
        <v/>
      </c>
      <c r="D4948" t="str">
        <f>IF($C4948="","",VLOOKUP($C4948,Baux!$A:$K,2,FALSE))</f>
        <v/>
      </c>
      <c r="E4948" t="str">
        <f>IF($C4948="","",VLOOKUP(VLOOKUP($C4948,Baux!$A:$K,3,FALSE),Locataires!$A:$I,2,FALSE))</f>
        <v/>
      </c>
      <c r="F4948" t="str">
        <f>IF($C4948="","",VLOOKUP($C4948,Baux!$A:$K,8,FALSE))</f>
        <v/>
      </c>
      <c r="G4948" s="12" t="str">
        <f>IF(OR($A4948="",$F4948=""),"",DATE(YEAR($A4948),MONTH($A4948),$F4948))</f>
        <v/>
      </c>
      <c r="H4948" s="13" t="str">
        <f>IF($C4948="","",VLOOKUP($C4948,Baux!$A:$K,6,FALSE))</f>
        <v/>
      </c>
      <c r="I4948" s="13" t="str">
        <f>IF($C4948="","",VLOOKUP($C4948,Baux!$A:$K,7,FALSE))</f>
        <v/>
      </c>
      <c r="J4948" s="13" t="str">
        <f>IF($C4948="","",$H4948+$I4948)</f>
        <v/>
      </c>
      <c r="K4948" s="13" t="str">
        <f>IF($C4948="","",SUMIFS(Banque_Transactions!$E:$E,Banque_Transactions!$G:$G,$C4948&amp;"-"&amp;$B4948))</f>
        <v/>
      </c>
      <c r="L4948" s="13" t="str">
        <f>IF($C4948="","",$J4948-$K4948)</f>
        <v/>
      </c>
      <c r="M4948" t="str">
        <f>IF($C4948="","",IF($L4948&lt;=0,"Payé",IF($K4948=0,"Impayé","Partiel")))</f>
        <v/>
      </c>
    </row>
    <row r="4949" spans="1:13" ht="15">
      <c r="A4949" s="17"/>
      <c r="B4949" t="str">
        <f>IF($A4949="","",YEAR($A4949)*100+MONTH($A4949))</f>
        <v/>
      </c>
      <c r="D4949" t="str">
        <f>IF($C4949="","",VLOOKUP($C4949,Baux!$A:$K,2,FALSE))</f>
        <v/>
      </c>
      <c r="E4949" t="str">
        <f>IF($C4949="","",VLOOKUP(VLOOKUP($C4949,Baux!$A:$K,3,FALSE),Locataires!$A:$I,2,FALSE))</f>
        <v/>
      </c>
      <c r="F4949" t="str">
        <f>IF($C4949="","",VLOOKUP($C4949,Baux!$A:$K,8,FALSE))</f>
        <v/>
      </c>
      <c r="G4949" s="12" t="str">
        <f>IF(OR($A4949="",$F4949=""),"",DATE(YEAR($A4949),MONTH($A4949),$F4949))</f>
        <v/>
      </c>
      <c r="H4949" s="13" t="str">
        <f>IF($C4949="","",VLOOKUP($C4949,Baux!$A:$K,6,FALSE))</f>
        <v/>
      </c>
      <c r="I4949" s="13" t="str">
        <f>IF($C4949="","",VLOOKUP($C4949,Baux!$A:$K,7,FALSE))</f>
        <v/>
      </c>
      <c r="J4949" s="13" t="str">
        <f>IF($C4949="","",$H4949+$I4949)</f>
        <v/>
      </c>
      <c r="K4949" s="13" t="str">
        <f>IF($C4949="","",SUMIFS(Banque_Transactions!$E:$E,Banque_Transactions!$G:$G,$C4949&amp;"-"&amp;$B4949))</f>
        <v/>
      </c>
      <c r="L4949" s="13" t="str">
        <f>IF($C4949="","",$J4949-$K4949)</f>
        <v/>
      </c>
      <c r="M4949" t="str">
        <f>IF($C4949="","",IF($L4949&lt;=0,"Payé",IF($K4949=0,"Impayé","Partiel")))</f>
        <v/>
      </c>
    </row>
    <row r="4950" spans="1:13" ht="15">
      <c r="A4950" s="17"/>
      <c r="B4950" t="str">
        <f>IF($A4950="","",YEAR($A4950)*100+MONTH($A4950))</f>
        <v/>
      </c>
      <c r="D4950" t="str">
        <f>IF($C4950="","",VLOOKUP($C4950,Baux!$A:$K,2,FALSE))</f>
        <v/>
      </c>
      <c r="E4950" t="str">
        <f>IF($C4950="","",VLOOKUP(VLOOKUP($C4950,Baux!$A:$K,3,FALSE),Locataires!$A:$I,2,FALSE))</f>
        <v/>
      </c>
      <c r="F4950" t="str">
        <f>IF($C4950="","",VLOOKUP($C4950,Baux!$A:$K,8,FALSE))</f>
        <v/>
      </c>
      <c r="G4950" s="12" t="str">
        <f>IF(OR($A4950="",$F4950=""),"",DATE(YEAR($A4950),MONTH($A4950),$F4950))</f>
        <v/>
      </c>
      <c r="H4950" s="13" t="str">
        <f>IF($C4950="","",VLOOKUP($C4950,Baux!$A:$K,6,FALSE))</f>
        <v/>
      </c>
      <c r="I4950" s="13" t="str">
        <f>IF($C4950="","",VLOOKUP($C4950,Baux!$A:$K,7,FALSE))</f>
        <v/>
      </c>
      <c r="J4950" s="13" t="str">
        <f>IF($C4950="","",$H4950+$I4950)</f>
        <v/>
      </c>
      <c r="K4950" s="13" t="str">
        <f>IF($C4950="","",SUMIFS(Banque_Transactions!$E:$E,Banque_Transactions!$G:$G,$C4950&amp;"-"&amp;$B4950))</f>
        <v/>
      </c>
      <c r="L4950" s="13" t="str">
        <f>IF($C4950="","",$J4950-$K4950)</f>
        <v/>
      </c>
      <c r="M4950" t="str">
        <f>IF($C4950="","",IF($L4950&lt;=0,"Payé",IF($K4950=0,"Impayé","Partiel")))</f>
        <v/>
      </c>
    </row>
    <row r="4951" spans="1:13" ht="15">
      <c r="A4951" s="17"/>
      <c r="B4951" t="str">
        <f>IF($A4951="","",YEAR($A4951)*100+MONTH($A4951))</f>
        <v/>
      </c>
      <c r="D4951" t="str">
        <f>IF($C4951="","",VLOOKUP($C4951,Baux!$A:$K,2,FALSE))</f>
        <v/>
      </c>
      <c r="E4951" t="str">
        <f>IF($C4951="","",VLOOKUP(VLOOKUP($C4951,Baux!$A:$K,3,FALSE),Locataires!$A:$I,2,FALSE))</f>
        <v/>
      </c>
      <c r="F4951" t="str">
        <f>IF($C4951="","",VLOOKUP($C4951,Baux!$A:$K,8,FALSE))</f>
        <v/>
      </c>
      <c r="G4951" s="12" t="str">
        <f>IF(OR($A4951="",$F4951=""),"",DATE(YEAR($A4951),MONTH($A4951),$F4951))</f>
        <v/>
      </c>
      <c r="H4951" s="13" t="str">
        <f>IF($C4951="","",VLOOKUP($C4951,Baux!$A:$K,6,FALSE))</f>
        <v/>
      </c>
      <c r="I4951" s="13" t="str">
        <f>IF($C4951="","",VLOOKUP($C4951,Baux!$A:$K,7,FALSE))</f>
        <v/>
      </c>
      <c r="J4951" s="13" t="str">
        <f>IF($C4951="","",$H4951+$I4951)</f>
        <v/>
      </c>
      <c r="K4951" s="13" t="str">
        <f>IF($C4951="","",SUMIFS(Banque_Transactions!$E:$E,Banque_Transactions!$G:$G,$C4951&amp;"-"&amp;$B4951))</f>
        <v/>
      </c>
      <c r="L4951" s="13" t="str">
        <f>IF($C4951="","",$J4951-$K4951)</f>
        <v/>
      </c>
      <c r="M4951" t="str">
        <f>IF($C4951="","",IF($L4951&lt;=0,"Payé",IF($K4951=0,"Impayé","Partiel")))</f>
        <v/>
      </c>
    </row>
    <row r="4952" spans="1:13" ht="15">
      <c r="A4952" s="17"/>
      <c r="B4952" t="str">
        <f>IF($A4952="","",YEAR($A4952)*100+MONTH($A4952))</f>
        <v/>
      </c>
      <c r="D4952" t="str">
        <f>IF($C4952="","",VLOOKUP($C4952,Baux!$A:$K,2,FALSE))</f>
        <v/>
      </c>
      <c r="E4952" t="str">
        <f>IF($C4952="","",VLOOKUP(VLOOKUP($C4952,Baux!$A:$K,3,FALSE),Locataires!$A:$I,2,FALSE))</f>
        <v/>
      </c>
      <c r="F4952" t="str">
        <f>IF($C4952="","",VLOOKUP($C4952,Baux!$A:$K,8,FALSE))</f>
        <v/>
      </c>
      <c r="G4952" s="12" t="str">
        <f>IF(OR($A4952="",$F4952=""),"",DATE(YEAR($A4952),MONTH($A4952),$F4952))</f>
        <v/>
      </c>
      <c r="H4952" s="13" t="str">
        <f>IF($C4952="","",VLOOKUP($C4952,Baux!$A:$K,6,FALSE))</f>
        <v/>
      </c>
      <c r="I4952" s="13" t="str">
        <f>IF($C4952="","",VLOOKUP($C4952,Baux!$A:$K,7,FALSE))</f>
        <v/>
      </c>
      <c r="J4952" s="13" t="str">
        <f>IF($C4952="","",$H4952+$I4952)</f>
        <v/>
      </c>
      <c r="K4952" s="13" t="str">
        <f>IF($C4952="","",SUMIFS(Banque_Transactions!$E:$E,Banque_Transactions!$G:$G,$C4952&amp;"-"&amp;$B4952))</f>
        <v/>
      </c>
      <c r="L4952" s="13" t="str">
        <f>IF($C4952="","",$J4952-$K4952)</f>
        <v/>
      </c>
      <c r="M4952" t="str">
        <f>IF($C4952="","",IF($L4952&lt;=0,"Payé",IF($K4952=0,"Impayé","Partiel")))</f>
        <v/>
      </c>
    </row>
    <row r="4953" spans="1:13" ht="15">
      <c r="A4953" s="17"/>
      <c r="B4953" t="str">
        <f>IF($A4953="","",YEAR($A4953)*100+MONTH($A4953))</f>
        <v/>
      </c>
      <c r="D4953" t="str">
        <f>IF($C4953="","",VLOOKUP($C4953,Baux!$A:$K,2,FALSE))</f>
        <v/>
      </c>
      <c r="E4953" t="str">
        <f>IF($C4953="","",VLOOKUP(VLOOKUP($C4953,Baux!$A:$K,3,FALSE),Locataires!$A:$I,2,FALSE))</f>
        <v/>
      </c>
      <c r="F4953" t="str">
        <f>IF($C4953="","",VLOOKUP($C4953,Baux!$A:$K,8,FALSE))</f>
        <v/>
      </c>
      <c r="G4953" s="12" t="str">
        <f>IF(OR($A4953="",$F4953=""),"",DATE(YEAR($A4953),MONTH($A4953),$F4953))</f>
        <v/>
      </c>
      <c r="H4953" s="13" t="str">
        <f>IF($C4953="","",VLOOKUP($C4953,Baux!$A:$K,6,FALSE))</f>
        <v/>
      </c>
      <c r="I4953" s="13" t="str">
        <f>IF($C4953="","",VLOOKUP($C4953,Baux!$A:$K,7,FALSE))</f>
        <v/>
      </c>
      <c r="J4953" s="13" t="str">
        <f>IF($C4953="","",$H4953+$I4953)</f>
        <v/>
      </c>
      <c r="K4953" s="13" t="str">
        <f>IF($C4953="","",SUMIFS(Banque_Transactions!$E:$E,Banque_Transactions!$G:$G,$C4953&amp;"-"&amp;$B4953))</f>
        <v/>
      </c>
      <c r="L4953" s="13" t="str">
        <f>IF($C4953="","",$J4953-$K4953)</f>
        <v/>
      </c>
      <c r="M4953" t="str">
        <f>IF($C4953="","",IF($L4953&lt;=0,"Payé",IF($K4953=0,"Impayé","Partiel")))</f>
        <v/>
      </c>
    </row>
    <row r="4954" spans="1:13" ht="15">
      <c r="A4954" s="17"/>
      <c r="B4954" t="str">
        <f>IF($A4954="","",YEAR($A4954)*100+MONTH($A4954))</f>
        <v/>
      </c>
      <c r="D4954" t="str">
        <f>IF($C4954="","",VLOOKUP($C4954,Baux!$A:$K,2,FALSE))</f>
        <v/>
      </c>
      <c r="E4954" t="str">
        <f>IF($C4954="","",VLOOKUP(VLOOKUP($C4954,Baux!$A:$K,3,FALSE),Locataires!$A:$I,2,FALSE))</f>
        <v/>
      </c>
      <c r="F4954" t="str">
        <f>IF($C4954="","",VLOOKUP($C4954,Baux!$A:$K,8,FALSE))</f>
        <v/>
      </c>
      <c r="G4954" s="12" t="str">
        <f>IF(OR($A4954="",$F4954=""),"",DATE(YEAR($A4954),MONTH($A4954),$F4954))</f>
        <v/>
      </c>
      <c r="H4954" s="13" t="str">
        <f>IF($C4954="","",VLOOKUP($C4954,Baux!$A:$K,6,FALSE))</f>
        <v/>
      </c>
      <c r="I4954" s="13" t="str">
        <f>IF($C4954="","",VLOOKUP($C4954,Baux!$A:$K,7,FALSE))</f>
        <v/>
      </c>
      <c r="J4954" s="13" t="str">
        <f>IF($C4954="","",$H4954+$I4954)</f>
        <v/>
      </c>
      <c r="K4954" s="13" t="str">
        <f>IF($C4954="","",SUMIFS(Banque_Transactions!$E:$E,Banque_Transactions!$G:$G,$C4954&amp;"-"&amp;$B4954))</f>
        <v/>
      </c>
      <c r="L4954" s="13" t="str">
        <f>IF($C4954="","",$J4954-$K4954)</f>
        <v/>
      </c>
      <c r="M4954" t="str">
        <f>IF($C4954="","",IF($L4954&lt;=0,"Payé",IF($K4954=0,"Impayé","Partiel")))</f>
        <v/>
      </c>
    </row>
    <row r="4955" spans="1:13" ht="15">
      <c r="A4955" s="17"/>
      <c r="B4955" t="str">
        <f>IF($A4955="","",YEAR($A4955)*100+MONTH($A4955))</f>
        <v/>
      </c>
      <c r="D4955" t="str">
        <f>IF($C4955="","",VLOOKUP($C4955,Baux!$A:$K,2,FALSE))</f>
        <v/>
      </c>
      <c r="E4955" t="str">
        <f>IF($C4955="","",VLOOKUP(VLOOKUP($C4955,Baux!$A:$K,3,FALSE),Locataires!$A:$I,2,FALSE))</f>
        <v/>
      </c>
      <c r="F4955" t="str">
        <f>IF($C4955="","",VLOOKUP($C4955,Baux!$A:$K,8,FALSE))</f>
        <v/>
      </c>
      <c r="G4955" s="12" t="str">
        <f>IF(OR($A4955="",$F4955=""),"",DATE(YEAR($A4955),MONTH($A4955),$F4955))</f>
        <v/>
      </c>
      <c r="H4955" s="13" t="str">
        <f>IF($C4955="","",VLOOKUP($C4955,Baux!$A:$K,6,FALSE))</f>
        <v/>
      </c>
      <c r="I4955" s="13" t="str">
        <f>IF($C4955="","",VLOOKUP($C4955,Baux!$A:$K,7,FALSE))</f>
        <v/>
      </c>
      <c r="J4955" s="13" t="str">
        <f>IF($C4955="","",$H4955+$I4955)</f>
        <v/>
      </c>
      <c r="K4955" s="13" t="str">
        <f>IF($C4955="","",SUMIFS(Banque_Transactions!$E:$E,Banque_Transactions!$G:$G,$C4955&amp;"-"&amp;$B4955))</f>
        <v/>
      </c>
      <c r="L4955" s="13" t="str">
        <f>IF($C4955="","",$J4955-$K4955)</f>
        <v/>
      </c>
      <c r="M4955" t="str">
        <f>IF($C4955="","",IF($L4955&lt;=0,"Payé",IF($K4955=0,"Impayé","Partiel")))</f>
        <v/>
      </c>
    </row>
    <row r="4956" spans="1:13" ht="15">
      <c r="A4956" s="17"/>
      <c r="B4956" t="str">
        <f>IF($A4956="","",YEAR($A4956)*100+MONTH($A4956))</f>
        <v/>
      </c>
      <c r="D4956" t="str">
        <f>IF($C4956="","",VLOOKUP($C4956,Baux!$A:$K,2,FALSE))</f>
        <v/>
      </c>
      <c r="E4956" t="str">
        <f>IF($C4956="","",VLOOKUP(VLOOKUP($C4956,Baux!$A:$K,3,FALSE),Locataires!$A:$I,2,FALSE))</f>
        <v/>
      </c>
      <c r="F4956" t="str">
        <f>IF($C4956="","",VLOOKUP($C4956,Baux!$A:$K,8,FALSE))</f>
        <v/>
      </c>
      <c r="G4956" s="12" t="str">
        <f>IF(OR($A4956="",$F4956=""),"",DATE(YEAR($A4956),MONTH($A4956),$F4956))</f>
        <v/>
      </c>
      <c r="H4956" s="13" t="str">
        <f>IF($C4956="","",VLOOKUP($C4956,Baux!$A:$K,6,FALSE))</f>
        <v/>
      </c>
      <c r="I4956" s="13" t="str">
        <f>IF($C4956="","",VLOOKUP($C4956,Baux!$A:$K,7,FALSE))</f>
        <v/>
      </c>
      <c r="J4956" s="13" t="str">
        <f>IF($C4956="","",$H4956+$I4956)</f>
        <v/>
      </c>
      <c r="K4956" s="13" t="str">
        <f>IF($C4956="","",SUMIFS(Banque_Transactions!$E:$E,Banque_Transactions!$G:$G,$C4956&amp;"-"&amp;$B4956))</f>
        <v/>
      </c>
      <c r="L4956" s="13" t="str">
        <f>IF($C4956="","",$J4956-$K4956)</f>
        <v/>
      </c>
      <c r="M4956" t="str">
        <f>IF($C4956="","",IF($L4956&lt;=0,"Payé",IF($K4956=0,"Impayé","Partiel")))</f>
        <v/>
      </c>
    </row>
    <row r="4957" spans="1:13" ht="15">
      <c r="A4957" s="17"/>
      <c r="B4957" t="str">
        <f>IF($A4957="","",YEAR($A4957)*100+MONTH($A4957))</f>
        <v/>
      </c>
      <c r="D4957" t="str">
        <f>IF($C4957="","",VLOOKUP($C4957,Baux!$A:$K,2,FALSE))</f>
        <v/>
      </c>
      <c r="E4957" t="str">
        <f>IF($C4957="","",VLOOKUP(VLOOKUP($C4957,Baux!$A:$K,3,FALSE),Locataires!$A:$I,2,FALSE))</f>
        <v/>
      </c>
      <c r="F4957" t="str">
        <f>IF($C4957="","",VLOOKUP($C4957,Baux!$A:$K,8,FALSE))</f>
        <v/>
      </c>
      <c r="G4957" s="12" t="str">
        <f>IF(OR($A4957="",$F4957=""),"",DATE(YEAR($A4957),MONTH($A4957),$F4957))</f>
        <v/>
      </c>
      <c r="H4957" s="13" t="str">
        <f>IF($C4957="","",VLOOKUP($C4957,Baux!$A:$K,6,FALSE))</f>
        <v/>
      </c>
      <c r="I4957" s="13" t="str">
        <f>IF($C4957="","",VLOOKUP($C4957,Baux!$A:$K,7,FALSE))</f>
        <v/>
      </c>
      <c r="J4957" s="13" t="str">
        <f>IF($C4957="","",$H4957+$I4957)</f>
        <v/>
      </c>
      <c r="K4957" s="13" t="str">
        <f>IF($C4957="","",SUMIFS(Banque_Transactions!$E:$E,Banque_Transactions!$G:$G,$C4957&amp;"-"&amp;$B4957))</f>
        <v/>
      </c>
      <c r="L4957" s="13" t="str">
        <f>IF($C4957="","",$J4957-$K4957)</f>
        <v/>
      </c>
      <c r="M4957" t="str">
        <f>IF($C4957="","",IF($L4957&lt;=0,"Payé",IF($K4957=0,"Impayé","Partiel")))</f>
        <v/>
      </c>
    </row>
    <row r="4958" spans="1:13" ht="15">
      <c r="A4958" s="17"/>
      <c r="B4958" t="str">
        <f>IF($A4958="","",YEAR($A4958)*100+MONTH($A4958))</f>
        <v/>
      </c>
      <c r="D4958" t="str">
        <f>IF($C4958="","",VLOOKUP($C4958,Baux!$A:$K,2,FALSE))</f>
        <v/>
      </c>
      <c r="E4958" t="str">
        <f>IF($C4958="","",VLOOKUP(VLOOKUP($C4958,Baux!$A:$K,3,FALSE),Locataires!$A:$I,2,FALSE))</f>
        <v/>
      </c>
      <c r="F4958" t="str">
        <f>IF($C4958="","",VLOOKUP($C4958,Baux!$A:$K,8,FALSE))</f>
        <v/>
      </c>
      <c r="G4958" s="12" t="str">
        <f>IF(OR($A4958="",$F4958=""),"",DATE(YEAR($A4958),MONTH($A4958),$F4958))</f>
        <v/>
      </c>
      <c r="H4958" s="13" t="str">
        <f>IF($C4958="","",VLOOKUP($C4958,Baux!$A:$K,6,FALSE))</f>
        <v/>
      </c>
      <c r="I4958" s="13" t="str">
        <f>IF($C4958="","",VLOOKUP($C4958,Baux!$A:$K,7,FALSE))</f>
        <v/>
      </c>
      <c r="J4958" s="13" t="str">
        <f>IF($C4958="","",$H4958+$I4958)</f>
        <v/>
      </c>
      <c r="K4958" s="13" t="str">
        <f>IF($C4958="","",SUMIFS(Banque_Transactions!$E:$E,Banque_Transactions!$G:$G,$C4958&amp;"-"&amp;$B4958))</f>
        <v/>
      </c>
      <c r="L4958" s="13" t="str">
        <f>IF($C4958="","",$J4958-$K4958)</f>
        <v/>
      </c>
      <c r="M4958" t="str">
        <f>IF($C4958="","",IF($L4958&lt;=0,"Payé",IF($K4958=0,"Impayé","Partiel")))</f>
        <v/>
      </c>
    </row>
    <row r="4959" spans="1:13" ht="15">
      <c r="A4959" s="17"/>
      <c r="B4959" t="str">
        <f>IF($A4959="","",YEAR($A4959)*100+MONTH($A4959))</f>
        <v/>
      </c>
      <c r="D4959" t="str">
        <f>IF($C4959="","",VLOOKUP($C4959,Baux!$A:$K,2,FALSE))</f>
        <v/>
      </c>
      <c r="E4959" t="str">
        <f>IF($C4959="","",VLOOKUP(VLOOKUP($C4959,Baux!$A:$K,3,FALSE),Locataires!$A:$I,2,FALSE))</f>
        <v/>
      </c>
      <c r="F4959" t="str">
        <f>IF($C4959="","",VLOOKUP($C4959,Baux!$A:$K,8,FALSE))</f>
        <v/>
      </c>
      <c r="G4959" s="12" t="str">
        <f>IF(OR($A4959="",$F4959=""),"",DATE(YEAR($A4959),MONTH($A4959),$F4959))</f>
        <v/>
      </c>
      <c r="H4959" s="13" t="str">
        <f>IF($C4959="","",VLOOKUP($C4959,Baux!$A:$K,6,FALSE))</f>
        <v/>
      </c>
      <c r="I4959" s="13" t="str">
        <f>IF($C4959="","",VLOOKUP($C4959,Baux!$A:$K,7,FALSE))</f>
        <v/>
      </c>
      <c r="J4959" s="13" t="str">
        <f>IF($C4959="","",$H4959+$I4959)</f>
        <v/>
      </c>
      <c r="K4959" s="13" t="str">
        <f>IF($C4959="","",SUMIFS(Banque_Transactions!$E:$E,Banque_Transactions!$G:$G,$C4959&amp;"-"&amp;$B4959))</f>
        <v/>
      </c>
      <c r="L4959" s="13" t="str">
        <f>IF($C4959="","",$J4959-$K4959)</f>
        <v/>
      </c>
      <c r="M4959" t="str">
        <f>IF($C4959="","",IF($L4959&lt;=0,"Payé",IF($K4959=0,"Impayé","Partiel")))</f>
        <v/>
      </c>
    </row>
    <row r="4960" spans="1:13" ht="15">
      <c r="A4960" s="17"/>
      <c r="B4960" t="str">
        <f>IF($A4960="","",YEAR($A4960)*100+MONTH($A4960))</f>
        <v/>
      </c>
      <c r="D4960" t="str">
        <f>IF($C4960="","",VLOOKUP($C4960,Baux!$A:$K,2,FALSE))</f>
        <v/>
      </c>
      <c r="E4960" t="str">
        <f>IF($C4960="","",VLOOKUP(VLOOKUP($C4960,Baux!$A:$K,3,FALSE),Locataires!$A:$I,2,FALSE))</f>
        <v/>
      </c>
      <c r="F4960" t="str">
        <f>IF($C4960="","",VLOOKUP($C4960,Baux!$A:$K,8,FALSE))</f>
        <v/>
      </c>
      <c r="G4960" s="12" t="str">
        <f>IF(OR($A4960="",$F4960=""),"",DATE(YEAR($A4960),MONTH($A4960),$F4960))</f>
        <v/>
      </c>
      <c r="H4960" s="13" t="str">
        <f>IF($C4960="","",VLOOKUP($C4960,Baux!$A:$K,6,FALSE))</f>
        <v/>
      </c>
      <c r="I4960" s="13" t="str">
        <f>IF($C4960="","",VLOOKUP($C4960,Baux!$A:$K,7,FALSE))</f>
        <v/>
      </c>
      <c r="J4960" s="13" t="str">
        <f>IF($C4960="","",$H4960+$I4960)</f>
        <v/>
      </c>
      <c r="K4960" s="13" t="str">
        <f>IF($C4960="","",SUMIFS(Banque_Transactions!$E:$E,Banque_Transactions!$G:$G,$C4960&amp;"-"&amp;$B4960))</f>
        <v/>
      </c>
      <c r="L4960" s="13" t="str">
        <f>IF($C4960="","",$J4960-$K4960)</f>
        <v/>
      </c>
      <c r="M4960" t="str">
        <f>IF($C4960="","",IF($L4960&lt;=0,"Payé",IF($K4960=0,"Impayé","Partiel")))</f>
        <v/>
      </c>
    </row>
    <row r="4961" spans="1:13" ht="15">
      <c r="A4961" s="17"/>
      <c r="B4961" t="str">
        <f>IF($A4961="","",YEAR($A4961)*100+MONTH($A4961))</f>
        <v/>
      </c>
      <c r="D4961" t="str">
        <f>IF($C4961="","",VLOOKUP($C4961,Baux!$A:$K,2,FALSE))</f>
        <v/>
      </c>
      <c r="E4961" t="str">
        <f>IF($C4961="","",VLOOKUP(VLOOKUP($C4961,Baux!$A:$K,3,FALSE),Locataires!$A:$I,2,FALSE))</f>
        <v/>
      </c>
      <c r="F4961" t="str">
        <f>IF($C4961="","",VLOOKUP($C4961,Baux!$A:$K,8,FALSE))</f>
        <v/>
      </c>
      <c r="G4961" s="12" t="str">
        <f>IF(OR($A4961="",$F4961=""),"",DATE(YEAR($A4961),MONTH($A4961),$F4961))</f>
        <v/>
      </c>
      <c r="H4961" s="13" t="str">
        <f>IF($C4961="","",VLOOKUP($C4961,Baux!$A:$K,6,FALSE))</f>
        <v/>
      </c>
      <c r="I4961" s="13" t="str">
        <f>IF($C4961="","",VLOOKUP($C4961,Baux!$A:$K,7,FALSE))</f>
        <v/>
      </c>
      <c r="J4961" s="13" t="str">
        <f>IF($C4961="","",$H4961+$I4961)</f>
        <v/>
      </c>
      <c r="K4961" s="13" t="str">
        <f>IF($C4961="","",SUMIFS(Banque_Transactions!$E:$E,Banque_Transactions!$G:$G,$C4961&amp;"-"&amp;$B4961))</f>
        <v/>
      </c>
      <c r="L4961" s="13" t="str">
        <f>IF($C4961="","",$J4961-$K4961)</f>
        <v/>
      </c>
      <c r="M4961" t="str">
        <f>IF($C4961="","",IF($L4961&lt;=0,"Payé",IF($K4961=0,"Impayé","Partiel")))</f>
        <v/>
      </c>
    </row>
    <row r="4962" spans="1:13" ht="15">
      <c r="A4962" s="17"/>
      <c r="B4962" t="str">
        <f>IF($A4962="","",YEAR($A4962)*100+MONTH($A4962))</f>
        <v/>
      </c>
      <c r="D4962" t="str">
        <f>IF($C4962="","",VLOOKUP($C4962,Baux!$A:$K,2,FALSE))</f>
        <v/>
      </c>
      <c r="E4962" t="str">
        <f>IF($C4962="","",VLOOKUP(VLOOKUP($C4962,Baux!$A:$K,3,FALSE),Locataires!$A:$I,2,FALSE))</f>
        <v/>
      </c>
      <c r="F4962" t="str">
        <f>IF($C4962="","",VLOOKUP($C4962,Baux!$A:$K,8,FALSE))</f>
        <v/>
      </c>
      <c r="G4962" s="12" t="str">
        <f>IF(OR($A4962="",$F4962=""),"",DATE(YEAR($A4962),MONTH($A4962),$F4962))</f>
        <v/>
      </c>
      <c r="H4962" s="13" t="str">
        <f>IF($C4962="","",VLOOKUP($C4962,Baux!$A:$K,6,FALSE))</f>
        <v/>
      </c>
      <c r="I4962" s="13" t="str">
        <f>IF($C4962="","",VLOOKUP($C4962,Baux!$A:$K,7,FALSE))</f>
        <v/>
      </c>
      <c r="J4962" s="13" t="str">
        <f>IF($C4962="","",$H4962+$I4962)</f>
        <v/>
      </c>
      <c r="K4962" s="13" t="str">
        <f>IF($C4962="","",SUMIFS(Banque_Transactions!$E:$E,Banque_Transactions!$G:$G,$C4962&amp;"-"&amp;$B4962))</f>
        <v/>
      </c>
      <c r="L4962" s="13" t="str">
        <f>IF($C4962="","",$J4962-$K4962)</f>
        <v/>
      </c>
      <c r="M4962" t="str">
        <f>IF($C4962="","",IF($L4962&lt;=0,"Payé",IF($K4962=0,"Impayé","Partiel")))</f>
        <v/>
      </c>
    </row>
    <row r="4963" spans="1:13" ht="15">
      <c r="A4963" s="17"/>
      <c r="B4963" t="str">
        <f>IF($A4963="","",YEAR($A4963)*100+MONTH($A4963))</f>
        <v/>
      </c>
      <c r="D4963" t="str">
        <f>IF($C4963="","",VLOOKUP($C4963,Baux!$A:$K,2,FALSE))</f>
        <v/>
      </c>
      <c r="E4963" t="str">
        <f>IF($C4963="","",VLOOKUP(VLOOKUP($C4963,Baux!$A:$K,3,FALSE),Locataires!$A:$I,2,FALSE))</f>
        <v/>
      </c>
      <c r="F4963" t="str">
        <f>IF($C4963="","",VLOOKUP($C4963,Baux!$A:$K,8,FALSE))</f>
        <v/>
      </c>
      <c r="G4963" s="12" t="str">
        <f>IF(OR($A4963="",$F4963=""),"",DATE(YEAR($A4963),MONTH($A4963),$F4963))</f>
        <v/>
      </c>
      <c r="H4963" s="13" t="str">
        <f>IF($C4963="","",VLOOKUP($C4963,Baux!$A:$K,6,FALSE))</f>
        <v/>
      </c>
      <c r="I4963" s="13" t="str">
        <f>IF($C4963="","",VLOOKUP($C4963,Baux!$A:$K,7,FALSE))</f>
        <v/>
      </c>
      <c r="J4963" s="13" t="str">
        <f>IF($C4963="","",$H4963+$I4963)</f>
        <v/>
      </c>
      <c r="K4963" s="13" t="str">
        <f>IF($C4963="","",SUMIFS(Banque_Transactions!$E:$E,Banque_Transactions!$G:$G,$C4963&amp;"-"&amp;$B4963))</f>
        <v/>
      </c>
      <c r="L4963" s="13" t="str">
        <f>IF($C4963="","",$J4963-$K4963)</f>
        <v/>
      </c>
      <c r="M4963" t="str">
        <f>IF($C4963="","",IF($L4963&lt;=0,"Payé",IF($K4963=0,"Impayé","Partiel")))</f>
        <v/>
      </c>
    </row>
    <row r="4964" spans="1:13" ht="15">
      <c r="A4964" s="17"/>
      <c r="B4964" t="str">
        <f>IF($A4964="","",YEAR($A4964)*100+MONTH($A4964))</f>
        <v/>
      </c>
      <c r="D4964" t="str">
        <f>IF($C4964="","",VLOOKUP($C4964,Baux!$A:$K,2,FALSE))</f>
        <v/>
      </c>
      <c r="E4964" t="str">
        <f>IF($C4964="","",VLOOKUP(VLOOKUP($C4964,Baux!$A:$K,3,FALSE),Locataires!$A:$I,2,FALSE))</f>
        <v/>
      </c>
      <c r="F4964" t="str">
        <f>IF($C4964="","",VLOOKUP($C4964,Baux!$A:$K,8,FALSE))</f>
        <v/>
      </c>
      <c r="G4964" s="12" t="str">
        <f>IF(OR($A4964="",$F4964=""),"",DATE(YEAR($A4964),MONTH($A4964),$F4964))</f>
        <v/>
      </c>
      <c r="H4964" s="13" t="str">
        <f>IF($C4964="","",VLOOKUP($C4964,Baux!$A:$K,6,FALSE))</f>
        <v/>
      </c>
      <c r="I4964" s="13" t="str">
        <f>IF($C4964="","",VLOOKUP($C4964,Baux!$A:$K,7,FALSE))</f>
        <v/>
      </c>
      <c r="J4964" s="13" t="str">
        <f>IF($C4964="","",$H4964+$I4964)</f>
        <v/>
      </c>
      <c r="K4964" s="13" t="str">
        <f>IF($C4964="","",SUMIFS(Banque_Transactions!$E:$E,Banque_Transactions!$G:$G,$C4964&amp;"-"&amp;$B4964))</f>
        <v/>
      </c>
      <c r="L4964" s="13" t="str">
        <f>IF($C4964="","",$J4964-$K4964)</f>
        <v/>
      </c>
      <c r="M4964" t="str">
        <f>IF($C4964="","",IF($L4964&lt;=0,"Payé",IF($K4964=0,"Impayé","Partiel")))</f>
        <v/>
      </c>
    </row>
    <row r="4965" spans="1:13" ht="15">
      <c r="A4965" s="17"/>
      <c r="B4965" t="str">
        <f>IF($A4965="","",YEAR($A4965)*100+MONTH($A4965))</f>
        <v/>
      </c>
      <c r="D4965" t="str">
        <f>IF($C4965="","",VLOOKUP($C4965,Baux!$A:$K,2,FALSE))</f>
        <v/>
      </c>
      <c r="E4965" t="str">
        <f>IF($C4965="","",VLOOKUP(VLOOKUP($C4965,Baux!$A:$K,3,FALSE),Locataires!$A:$I,2,FALSE))</f>
        <v/>
      </c>
      <c r="F4965" t="str">
        <f>IF($C4965="","",VLOOKUP($C4965,Baux!$A:$K,8,FALSE))</f>
        <v/>
      </c>
      <c r="G4965" s="12" t="str">
        <f>IF(OR($A4965="",$F4965=""),"",DATE(YEAR($A4965),MONTH($A4965),$F4965))</f>
        <v/>
      </c>
      <c r="H4965" s="13" t="str">
        <f>IF($C4965="","",VLOOKUP($C4965,Baux!$A:$K,6,FALSE))</f>
        <v/>
      </c>
      <c r="I4965" s="13" t="str">
        <f>IF($C4965="","",VLOOKUP($C4965,Baux!$A:$K,7,FALSE))</f>
        <v/>
      </c>
      <c r="J4965" s="13" t="str">
        <f>IF($C4965="","",$H4965+$I4965)</f>
        <v/>
      </c>
      <c r="K4965" s="13" t="str">
        <f>IF($C4965="","",SUMIFS(Banque_Transactions!$E:$E,Banque_Transactions!$G:$G,$C4965&amp;"-"&amp;$B4965))</f>
        <v/>
      </c>
      <c r="L4965" s="13" t="str">
        <f>IF($C4965="","",$J4965-$K4965)</f>
        <v/>
      </c>
      <c r="M4965" t="str">
        <f>IF($C4965="","",IF($L4965&lt;=0,"Payé",IF($K4965=0,"Impayé","Partiel")))</f>
        <v/>
      </c>
    </row>
    <row r="4966" spans="1:13" ht="15">
      <c r="A4966" s="17"/>
      <c r="B4966" t="str">
        <f>IF($A4966="","",YEAR($A4966)*100+MONTH($A4966))</f>
        <v/>
      </c>
      <c r="D4966" t="str">
        <f>IF($C4966="","",VLOOKUP($C4966,Baux!$A:$K,2,FALSE))</f>
        <v/>
      </c>
      <c r="E4966" t="str">
        <f>IF($C4966="","",VLOOKUP(VLOOKUP($C4966,Baux!$A:$K,3,FALSE),Locataires!$A:$I,2,FALSE))</f>
        <v/>
      </c>
      <c r="F4966" t="str">
        <f>IF($C4966="","",VLOOKUP($C4966,Baux!$A:$K,8,FALSE))</f>
        <v/>
      </c>
      <c r="G4966" s="12" t="str">
        <f>IF(OR($A4966="",$F4966=""),"",DATE(YEAR($A4966),MONTH($A4966),$F4966))</f>
        <v/>
      </c>
      <c r="H4966" s="13" t="str">
        <f>IF($C4966="","",VLOOKUP($C4966,Baux!$A:$K,6,FALSE))</f>
        <v/>
      </c>
      <c r="I4966" s="13" t="str">
        <f>IF($C4966="","",VLOOKUP($C4966,Baux!$A:$K,7,FALSE))</f>
        <v/>
      </c>
      <c r="J4966" s="13" t="str">
        <f>IF($C4966="","",$H4966+$I4966)</f>
        <v/>
      </c>
      <c r="K4966" s="13" t="str">
        <f>IF($C4966="","",SUMIFS(Banque_Transactions!$E:$E,Banque_Transactions!$G:$G,$C4966&amp;"-"&amp;$B4966))</f>
        <v/>
      </c>
      <c r="L4966" s="13" t="str">
        <f>IF($C4966="","",$J4966-$K4966)</f>
        <v/>
      </c>
      <c r="M4966" t="str">
        <f>IF($C4966="","",IF($L4966&lt;=0,"Payé",IF($K4966=0,"Impayé","Partiel")))</f>
        <v/>
      </c>
    </row>
    <row r="4967" spans="1:13" ht="15">
      <c r="A4967" s="17"/>
      <c r="B4967" t="str">
        <f>IF($A4967="","",YEAR($A4967)*100+MONTH($A4967))</f>
        <v/>
      </c>
      <c r="D4967" t="str">
        <f>IF($C4967="","",VLOOKUP($C4967,Baux!$A:$K,2,FALSE))</f>
        <v/>
      </c>
      <c r="E4967" t="str">
        <f>IF($C4967="","",VLOOKUP(VLOOKUP($C4967,Baux!$A:$K,3,FALSE),Locataires!$A:$I,2,FALSE))</f>
        <v/>
      </c>
      <c r="F4967" t="str">
        <f>IF($C4967="","",VLOOKUP($C4967,Baux!$A:$K,8,FALSE))</f>
        <v/>
      </c>
      <c r="G4967" s="12" t="str">
        <f>IF(OR($A4967="",$F4967=""),"",DATE(YEAR($A4967),MONTH($A4967),$F4967))</f>
        <v/>
      </c>
      <c r="H4967" s="13" t="str">
        <f>IF($C4967="","",VLOOKUP($C4967,Baux!$A:$K,6,FALSE))</f>
        <v/>
      </c>
      <c r="I4967" s="13" t="str">
        <f>IF($C4967="","",VLOOKUP($C4967,Baux!$A:$K,7,FALSE))</f>
        <v/>
      </c>
      <c r="J4967" s="13" t="str">
        <f>IF($C4967="","",$H4967+$I4967)</f>
        <v/>
      </c>
      <c r="K4967" s="13" t="str">
        <f>IF($C4967="","",SUMIFS(Banque_Transactions!$E:$E,Banque_Transactions!$G:$G,$C4967&amp;"-"&amp;$B4967))</f>
        <v/>
      </c>
      <c r="L4967" s="13" t="str">
        <f>IF($C4967="","",$J4967-$K4967)</f>
        <v/>
      </c>
      <c r="M4967" t="str">
        <f>IF($C4967="","",IF($L4967&lt;=0,"Payé",IF($K4967=0,"Impayé","Partiel")))</f>
        <v/>
      </c>
    </row>
    <row r="4968" spans="1:13" ht="15">
      <c r="A4968" s="17"/>
      <c r="B4968" t="str">
        <f>IF($A4968="","",YEAR($A4968)*100+MONTH($A4968))</f>
        <v/>
      </c>
      <c r="D4968" t="str">
        <f>IF($C4968="","",VLOOKUP($C4968,Baux!$A:$K,2,FALSE))</f>
        <v/>
      </c>
      <c r="E4968" t="str">
        <f>IF($C4968="","",VLOOKUP(VLOOKUP($C4968,Baux!$A:$K,3,FALSE),Locataires!$A:$I,2,FALSE))</f>
        <v/>
      </c>
      <c r="F4968" t="str">
        <f>IF($C4968="","",VLOOKUP($C4968,Baux!$A:$K,8,FALSE))</f>
        <v/>
      </c>
      <c r="G4968" s="12" t="str">
        <f>IF(OR($A4968="",$F4968=""),"",DATE(YEAR($A4968),MONTH($A4968),$F4968))</f>
        <v/>
      </c>
      <c r="H4968" s="13" t="str">
        <f>IF($C4968="","",VLOOKUP($C4968,Baux!$A:$K,6,FALSE))</f>
        <v/>
      </c>
      <c r="I4968" s="13" t="str">
        <f>IF($C4968="","",VLOOKUP($C4968,Baux!$A:$K,7,FALSE))</f>
        <v/>
      </c>
      <c r="J4968" s="13" t="str">
        <f>IF($C4968="","",$H4968+$I4968)</f>
        <v/>
      </c>
      <c r="K4968" s="13" t="str">
        <f>IF($C4968="","",SUMIFS(Banque_Transactions!$E:$E,Banque_Transactions!$G:$G,$C4968&amp;"-"&amp;$B4968))</f>
        <v/>
      </c>
      <c r="L4968" s="13" t="str">
        <f>IF($C4968="","",$J4968-$K4968)</f>
        <v/>
      </c>
      <c r="M4968" t="str">
        <f>IF($C4968="","",IF($L4968&lt;=0,"Payé",IF($K4968=0,"Impayé","Partiel")))</f>
        <v/>
      </c>
    </row>
    <row r="4969" spans="1:13" ht="15">
      <c r="A4969" s="17"/>
      <c r="B4969" t="str">
        <f>IF($A4969="","",YEAR($A4969)*100+MONTH($A4969))</f>
        <v/>
      </c>
      <c r="D4969" t="str">
        <f>IF($C4969="","",VLOOKUP($C4969,Baux!$A:$K,2,FALSE))</f>
        <v/>
      </c>
      <c r="E4969" t="str">
        <f>IF($C4969="","",VLOOKUP(VLOOKUP($C4969,Baux!$A:$K,3,FALSE),Locataires!$A:$I,2,FALSE))</f>
        <v/>
      </c>
      <c r="F4969" t="str">
        <f>IF($C4969="","",VLOOKUP($C4969,Baux!$A:$K,8,FALSE))</f>
        <v/>
      </c>
      <c r="G4969" s="12" t="str">
        <f>IF(OR($A4969="",$F4969=""),"",DATE(YEAR($A4969),MONTH($A4969),$F4969))</f>
        <v/>
      </c>
      <c r="H4969" s="13" t="str">
        <f>IF($C4969="","",VLOOKUP($C4969,Baux!$A:$K,6,FALSE))</f>
        <v/>
      </c>
      <c r="I4969" s="13" t="str">
        <f>IF($C4969="","",VLOOKUP($C4969,Baux!$A:$K,7,FALSE))</f>
        <v/>
      </c>
      <c r="J4969" s="13" t="str">
        <f>IF($C4969="","",$H4969+$I4969)</f>
        <v/>
      </c>
      <c r="K4969" s="13" t="str">
        <f>IF($C4969="","",SUMIFS(Banque_Transactions!$E:$E,Banque_Transactions!$G:$G,$C4969&amp;"-"&amp;$B4969))</f>
        <v/>
      </c>
      <c r="L4969" s="13" t="str">
        <f>IF($C4969="","",$J4969-$K4969)</f>
        <v/>
      </c>
      <c r="M4969" t="str">
        <f>IF($C4969="","",IF($L4969&lt;=0,"Payé",IF($K4969=0,"Impayé","Partiel")))</f>
        <v/>
      </c>
    </row>
    <row r="4970" spans="1:13" ht="15">
      <c r="A4970" s="17"/>
      <c r="B4970" t="str">
        <f>IF($A4970="","",YEAR($A4970)*100+MONTH($A4970))</f>
        <v/>
      </c>
      <c r="D4970" t="str">
        <f>IF($C4970="","",VLOOKUP($C4970,Baux!$A:$K,2,FALSE))</f>
        <v/>
      </c>
      <c r="E4970" t="str">
        <f>IF($C4970="","",VLOOKUP(VLOOKUP($C4970,Baux!$A:$K,3,FALSE),Locataires!$A:$I,2,FALSE))</f>
        <v/>
      </c>
      <c r="F4970" t="str">
        <f>IF($C4970="","",VLOOKUP($C4970,Baux!$A:$K,8,FALSE))</f>
        <v/>
      </c>
      <c r="G4970" s="12" t="str">
        <f>IF(OR($A4970="",$F4970=""),"",DATE(YEAR($A4970),MONTH($A4970),$F4970))</f>
        <v/>
      </c>
      <c r="H4970" s="13" t="str">
        <f>IF($C4970="","",VLOOKUP($C4970,Baux!$A:$K,6,FALSE))</f>
        <v/>
      </c>
      <c r="I4970" s="13" t="str">
        <f>IF($C4970="","",VLOOKUP($C4970,Baux!$A:$K,7,FALSE))</f>
        <v/>
      </c>
      <c r="J4970" s="13" t="str">
        <f>IF($C4970="","",$H4970+$I4970)</f>
        <v/>
      </c>
      <c r="K4970" s="13" t="str">
        <f>IF($C4970="","",SUMIFS(Banque_Transactions!$E:$E,Banque_Transactions!$G:$G,$C4970&amp;"-"&amp;$B4970))</f>
        <v/>
      </c>
      <c r="L4970" s="13" t="str">
        <f>IF($C4970="","",$J4970-$K4970)</f>
        <v/>
      </c>
      <c r="M4970" t="str">
        <f>IF($C4970="","",IF($L4970&lt;=0,"Payé",IF($K4970=0,"Impayé","Partiel")))</f>
        <v/>
      </c>
    </row>
    <row r="4971" spans="1:13" ht="15">
      <c r="A4971" s="17"/>
      <c r="B4971" t="str">
        <f>IF($A4971="","",YEAR($A4971)*100+MONTH($A4971))</f>
        <v/>
      </c>
      <c r="D4971" t="str">
        <f>IF($C4971="","",VLOOKUP($C4971,Baux!$A:$K,2,FALSE))</f>
        <v/>
      </c>
      <c r="E4971" t="str">
        <f>IF($C4971="","",VLOOKUP(VLOOKUP($C4971,Baux!$A:$K,3,FALSE),Locataires!$A:$I,2,FALSE))</f>
        <v/>
      </c>
      <c r="F4971" t="str">
        <f>IF($C4971="","",VLOOKUP($C4971,Baux!$A:$K,8,FALSE))</f>
        <v/>
      </c>
      <c r="G4971" s="12" t="str">
        <f>IF(OR($A4971="",$F4971=""),"",DATE(YEAR($A4971),MONTH($A4971),$F4971))</f>
        <v/>
      </c>
      <c r="H4971" s="13" t="str">
        <f>IF($C4971="","",VLOOKUP($C4971,Baux!$A:$K,6,FALSE))</f>
        <v/>
      </c>
      <c r="I4971" s="13" t="str">
        <f>IF($C4971="","",VLOOKUP($C4971,Baux!$A:$K,7,FALSE))</f>
        <v/>
      </c>
      <c r="J4971" s="13" t="str">
        <f>IF($C4971="","",$H4971+$I4971)</f>
        <v/>
      </c>
      <c r="K4971" s="13" t="str">
        <f>IF($C4971="","",SUMIFS(Banque_Transactions!$E:$E,Banque_Transactions!$G:$G,$C4971&amp;"-"&amp;$B4971))</f>
        <v/>
      </c>
      <c r="L4971" s="13" t="str">
        <f>IF($C4971="","",$J4971-$K4971)</f>
        <v/>
      </c>
      <c r="M4971" t="str">
        <f>IF($C4971="","",IF($L4971&lt;=0,"Payé",IF($K4971=0,"Impayé","Partiel")))</f>
        <v/>
      </c>
    </row>
    <row r="4972" spans="1:13" ht="15">
      <c r="A4972" s="17"/>
      <c r="B4972" t="str">
        <f>IF($A4972="","",YEAR($A4972)*100+MONTH($A4972))</f>
        <v/>
      </c>
      <c r="D4972" t="str">
        <f>IF($C4972="","",VLOOKUP($C4972,Baux!$A:$K,2,FALSE))</f>
        <v/>
      </c>
      <c r="E4972" t="str">
        <f>IF($C4972="","",VLOOKUP(VLOOKUP($C4972,Baux!$A:$K,3,FALSE),Locataires!$A:$I,2,FALSE))</f>
        <v/>
      </c>
      <c r="F4972" t="str">
        <f>IF($C4972="","",VLOOKUP($C4972,Baux!$A:$K,8,FALSE))</f>
        <v/>
      </c>
      <c r="G4972" s="12" t="str">
        <f>IF(OR($A4972="",$F4972=""),"",DATE(YEAR($A4972),MONTH($A4972),$F4972))</f>
        <v/>
      </c>
      <c r="H4972" s="13" t="str">
        <f>IF($C4972="","",VLOOKUP($C4972,Baux!$A:$K,6,FALSE))</f>
        <v/>
      </c>
      <c r="I4972" s="13" t="str">
        <f>IF($C4972="","",VLOOKUP($C4972,Baux!$A:$K,7,FALSE))</f>
        <v/>
      </c>
      <c r="J4972" s="13" t="str">
        <f>IF($C4972="","",$H4972+$I4972)</f>
        <v/>
      </c>
      <c r="K4972" s="13" t="str">
        <f>IF($C4972="","",SUMIFS(Banque_Transactions!$E:$E,Banque_Transactions!$G:$G,$C4972&amp;"-"&amp;$B4972))</f>
        <v/>
      </c>
      <c r="L4972" s="13" t="str">
        <f>IF($C4972="","",$J4972-$K4972)</f>
        <v/>
      </c>
      <c r="M4972" t="str">
        <f>IF($C4972="","",IF($L4972&lt;=0,"Payé",IF($K4972=0,"Impayé","Partiel")))</f>
        <v/>
      </c>
    </row>
    <row r="4973" spans="1:13" ht="15">
      <c r="A4973" s="17"/>
      <c r="B4973" t="str">
        <f>IF($A4973="","",YEAR($A4973)*100+MONTH($A4973))</f>
        <v/>
      </c>
      <c r="D4973" t="str">
        <f>IF($C4973="","",VLOOKUP($C4973,Baux!$A:$K,2,FALSE))</f>
        <v/>
      </c>
      <c r="E4973" t="str">
        <f>IF($C4973="","",VLOOKUP(VLOOKUP($C4973,Baux!$A:$K,3,FALSE),Locataires!$A:$I,2,FALSE))</f>
        <v/>
      </c>
      <c r="F4973" t="str">
        <f>IF($C4973="","",VLOOKUP($C4973,Baux!$A:$K,8,FALSE))</f>
        <v/>
      </c>
      <c r="G4973" s="12" t="str">
        <f>IF(OR($A4973="",$F4973=""),"",DATE(YEAR($A4973),MONTH($A4973),$F4973))</f>
        <v/>
      </c>
      <c r="H4973" s="13" t="str">
        <f>IF($C4973="","",VLOOKUP($C4973,Baux!$A:$K,6,FALSE))</f>
        <v/>
      </c>
      <c r="I4973" s="13" t="str">
        <f>IF($C4973="","",VLOOKUP($C4973,Baux!$A:$K,7,FALSE))</f>
        <v/>
      </c>
      <c r="J4973" s="13" t="str">
        <f>IF($C4973="","",$H4973+$I4973)</f>
        <v/>
      </c>
      <c r="K4973" s="13" t="str">
        <f>IF($C4973="","",SUMIFS(Banque_Transactions!$E:$E,Banque_Transactions!$G:$G,$C4973&amp;"-"&amp;$B4973))</f>
        <v/>
      </c>
      <c r="L4973" s="13" t="str">
        <f>IF($C4973="","",$J4973-$K4973)</f>
        <v/>
      </c>
      <c r="M4973" t="str">
        <f>IF($C4973="","",IF($L4973&lt;=0,"Payé",IF($K4973=0,"Impayé","Partiel")))</f>
        <v/>
      </c>
    </row>
    <row r="4974" spans="1:13" ht="15">
      <c r="A4974" s="17"/>
      <c r="B4974" t="str">
        <f>IF($A4974="","",YEAR($A4974)*100+MONTH($A4974))</f>
        <v/>
      </c>
      <c r="D4974" t="str">
        <f>IF($C4974="","",VLOOKUP($C4974,Baux!$A:$K,2,FALSE))</f>
        <v/>
      </c>
      <c r="E4974" t="str">
        <f>IF($C4974="","",VLOOKUP(VLOOKUP($C4974,Baux!$A:$K,3,FALSE),Locataires!$A:$I,2,FALSE))</f>
        <v/>
      </c>
      <c r="F4974" t="str">
        <f>IF($C4974="","",VLOOKUP($C4974,Baux!$A:$K,8,FALSE))</f>
        <v/>
      </c>
      <c r="G4974" s="12" t="str">
        <f>IF(OR($A4974="",$F4974=""),"",DATE(YEAR($A4974),MONTH($A4974),$F4974))</f>
        <v/>
      </c>
      <c r="H4974" s="13" t="str">
        <f>IF($C4974="","",VLOOKUP($C4974,Baux!$A:$K,6,FALSE))</f>
        <v/>
      </c>
      <c r="I4974" s="13" t="str">
        <f>IF($C4974="","",VLOOKUP($C4974,Baux!$A:$K,7,FALSE))</f>
        <v/>
      </c>
      <c r="J4974" s="13" t="str">
        <f>IF($C4974="","",$H4974+$I4974)</f>
        <v/>
      </c>
      <c r="K4974" s="13" t="str">
        <f>IF($C4974="","",SUMIFS(Banque_Transactions!$E:$E,Banque_Transactions!$G:$G,$C4974&amp;"-"&amp;$B4974))</f>
        <v/>
      </c>
      <c r="L4974" s="13" t="str">
        <f>IF($C4974="","",$J4974-$K4974)</f>
        <v/>
      </c>
      <c r="M4974" t="str">
        <f>IF($C4974="","",IF($L4974&lt;=0,"Payé",IF($K4974=0,"Impayé","Partiel")))</f>
        <v/>
      </c>
    </row>
    <row r="4975" spans="1:13" ht="15">
      <c r="A4975" s="17"/>
      <c r="B4975" t="str">
        <f>IF($A4975="","",YEAR($A4975)*100+MONTH($A4975))</f>
        <v/>
      </c>
      <c r="D4975" t="str">
        <f>IF($C4975="","",VLOOKUP($C4975,Baux!$A:$K,2,FALSE))</f>
        <v/>
      </c>
      <c r="E4975" t="str">
        <f>IF($C4975="","",VLOOKUP(VLOOKUP($C4975,Baux!$A:$K,3,FALSE),Locataires!$A:$I,2,FALSE))</f>
        <v/>
      </c>
      <c r="F4975" t="str">
        <f>IF($C4975="","",VLOOKUP($C4975,Baux!$A:$K,8,FALSE))</f>
        <v/>
      </c>
      <c r="G4975" s="12" t="str">
        <f>IF(OR($A4975="",$F4975=""),"",DATE(YEAR($A4975),MONTH($A4975),$F4975))</f>
        <v/>
      </c>
      <c r="H4975" s="13" t="str">
        <f>IF($C4975="","",VLOOKUP($C4975,Baux!$A:$K,6,FALSE))</f>
        <v/>
      </c>
      <c r="I4975" s="13" t="str">
        <f>IF($C4975="","",VLOOKUP($C4975,Baux!$A:$K,7,FALSE))</f>
        <v/>
      </c>
      <c r="J4975" s="13" t="str">
        <f>IF($C4975="","",$H4975+$I4975)</f>
        <v/>
      </c>
      <c r="K4975" s="13" t="str">
        <f>IF($C4975="","",SUMIFS(Banque_Transactions!$E:$E,Banque_Transactions!$G:$G,$C4975&amp;"-"&amp;$B4975))</f>
        <v/>
      </c>
      <c r="L4975" s="13" t="str">
        <f>IF($C4975="","",$J4975-$K4975)</f>
        <v/>
      </c>
      <c r="M4975" t="str">
        <f>IF($C4975="","",IF($L4975&lt;=0,"Payé",IF($K4975=0,"Impayé","Partiel")))</f>
        <v/>
      </c>
    </row>
    <row r="4976" spans="1:13" ht="15">
      <c r="A4976" s="17"/>
      <c r="B4976" t="str">
        <f>IF($A4976="","",YEAR($A4976)*100+MONTH($A4976))</f>
        <v/>
      </c>
      <c r="D4976" t="str">
        <f>IF($C4976="","",VLOOKUP($C4976,Baux!$A:$K,2,FALSE))</f>
        <v/>
      </c>
      <c r="E4976" t="str">
        <f>IF($C4976="","",VLOOKUP(VLOOKUP($C4976,Baux!$A:$K,3,FALSE),Locataires!$A:$I,2,FALSE))</f>
        <v/>
      </c>
      <c r="F4976" t="str">
        <f>IF($C4976="","",VLOOKUP($C4976,Baux!$A:$K,8,FALSE))</f>
        <v/>
      </c>
      <c r="G4976" s="12" t="str">
        <f>IF(OR($A4976="",$F4976=""),"",DATE(YEAR($A4976),MONTH($A4976),$F4976))</f>
        <v/>
      </c>
      <c r="H4976" s="13" t="str">
        <f>IF($C4976="","",VLOOKUP($C4976,Baux!$A:$K,6,FALSE))</f>
        <v/>
      </c>
      <c r="I4976" s="13" t="str">
        <f>IF($C4976="","",VLOOKUP($C4976,Baux!$A:$K,7,FALSE))</f>
        <v/>
      </c>
      <c r="J4976" s="13" t="str">
        <f>IF($C4976="","",$H4976+$I4976)</f>
        <v/>
      </c>
      <c r="K4976" s="13" t="str">
        <f>IF($C4976="","",SUMIFS(Banque_Transactions!$E:$E,Banque_Transactions!$G:$G,$C4976&amp;"-"&amp;$B4976))</f>
        <v/>
      </c>
      <c r="L4976" s="13" t="str">
        <f>IF($C4976="","",$J4976-$K4976)</f>
        <v/>
      </c>
      <c r="M4976" t="str">
        <f>IF($C4976="","",IF($L4976&lt;=0,"Payé",IF($K4976=0,"Impayé","Partiel")))</f>
        <v/>
      </c>
    </row>
    <row r="4977" spans="1:13" ht="15">
      <c r="A4977" s="17"/>
      <c r="B4977" t="str">
        <f>IF($A4977="","",YEAR($A4977)*100+MONTH($A4977))</f>
        <v/>
      </c>
      <c r="D4977" t="str">
        <f>IF($C4977="","",VLOOKUP($C4977,Baux!$A:$K,2,FALSE))</f>
        <v/>
      </c>
      <c r="E4977" t="str">
        <f>IF($C4977="","",VLOOKUP(VLOOKUP($C4977,Baux!$A:$K,3,FALSE),Locataires!$A:$I,2,FALSE))</f>
        <v/>
      </c>
      <c r="F4977" t="str">
        <f>IF($C4977="","",VLOOKUP($C4977,Baux!$A:$K,8,FALSE))</f>
        <v/>
      </c>
      <c r="G4977" s="12" t="str">
        <f>IF(OR($A4977="",$F4977=""),"",DATE(YEAR($A4977),MONTH($A4977),$F4977))</f>
        <v/>
      </c>
      <c r="H4977" s="13" t="str">
        <f>IF($C4977="","",VLOOKUP($C4977,Baux!$A:$K,6,FALSE))</f>
        <v/>
      </c>
      <c r="I4977" s="13" t="str">
        <f>IF($C4977="","",VLOOKUP($C4977,Baux!$A:$K,7,FALSE))</f>
        <v/>
      </c>
      <c r="J4977" s="13" t="str">
        <f>IF($C4977="","",$H4977+$I4977)</f>
        <v/>
      </c>
      <c r="K4977" s="13" t="str">
        <f>IF($C4977="","",SUMIFS(Banque_Transactions!$E:$E,Banque_Transactions!$G:$G,$C4977&amp;"-"&amp;$B4977))</f>
        <v/>
      </c>
      <c r="L4977" s="13" t="str">
        <f>IF($C4977="","",$J4977-$K4977)</f>
        <v/>
      </c>
      <c r="M4977" t="str">
        <f>IF($C4977="","",IF($L4977&lt;=0,"Payé",IF($K4977=0,"Impayé","Partiel")))</f>
        <v/>
      </c>
    </row>
    <row r="4978" spans="1:13" ht="15">
      <c r="A4978" s="17"/>
      <c r="B4978" t="str">
        <f>IF($A4978="","",YEAR($A4978)*100+MONTH($A4978))</f>
        <v/>
      </c>
      <c r="D4978" t="str">
        <f>IF($C4978="","",VLOOKUP($C4978,Baux!$A:$K,2,FALSE))</f>
        <v/>
      </c>
      <c r="E4978" t="str">
        <f>IF($C4978="","",VLOOKUP(VLOOKUP($C4978,Baux!$A:$K,3,FALSE),Locataires!$A:$I,2,FALSE))</f>
        <v/>
      </c>
      <c r="F4978" t="str">
        <f>IF($C4978="","",VLOOKUP($C4978,Baux!$A:$K,8,FALSE))</f>
        <v/>
      </c>
      <c r="G4978" s="12" t="str">
        <f>IF(OR($A4978="",$F4978=""),"",DATE(YEAR($A4978),MONTH($A4978),$F4978))</f>
        <v/>
      </c>
      <c r="H4978" s="13" t="str">
        <f>IF($C4978="","",VLOOKUP($C4978,Baux!$A:$K,6,FALSE))</f>
        <v/>
      </c>
      <c r="I4978" s="13" t="str">
        <f>IF($C4978="","",VLOOKUP($C4978,Baux!$A:$K,7,FALSE))</f>
        <v/>
      </c>
      <c r="J4978" s="13" t="str">
        <f>IF($C4978="","",$H4978+$I4978)</f>
        <v/>
      </c>
      <c r="K4978" s="13" t="str">
        <f>IF($C4978="","",SUMIFS(Banque_Transactions!$E:$E,Banque_Transactions!$G:$G,$C4978&amp;"-"&amp;$B4978))</f>
        <v/>
      </c>
      <c r="L4978" s="13" t="str">
        <f>IF($C4978="","",$J4978-$K4978)</f>
        <v/>
      </c>
      <c r="M4978" t="str">
        <f>IF($C4978="","",IF($L4978&lt;=0,"Payé",IF($K4978=0,"Impayé","Partiel")))</f>
        <v/>
      </c>
    </row>
    <row r="4979" spans="1:13" ht="15">
      <c r="A4979" s="17"/>
      <c r="B4979" t="str">
        <f>IF($A4979="","",YEAR($A4979)*100+MONTH($A4979))</f>
        <v/>
      </c>
      <c r="D4979" t="str">
        <f>IF($C4979="","",VLOOKUP($C4979,Baux!$A:$K,2,FALSE))</f>
        <v/>
      </c>
      <c r="E4979" t="str">
        <f>IF($C4979="","",VLOOKUP(VLOOKUP($C4979,Baux!$A:$K,3,FALSE),Locataires!$A:$I,2,FALSE))</f>
        <v/>
      </c>
      <c r="F4979" t="str">
        <f>IF($C4979="","",VLOOKUP($C4979,Baux!$A:$K,8,FALSE))</f>
        <v/>
      </c>
      <c r="G4979" s="12" t="str">
        <f>IF(OR($A4979="",$F4979=""),"",DATE(YEAR($A4979),MONTH($A4979),$F4979))</f>
        <v/>
      </c>
      <c r="H4979" s="13" t="str">
        <f>IF($C4979="","",VLOOKUP($C4979,Baux!$A:$K,6,FALSE))</f>
        <v/>
      </c>
      <c r="I4979" s="13" t="str">
        <f>IF($C4979="","",VLOOKUP($C4979,Baux!$A:$K,7,FALSE))</f>
        <v/>
      </c>
      <c r="J4979" s="13" t="str">
        <f>IF($C4979="","",$H4979+$I4979)</f>
        <v/>
      </c>
      <c r="K4979" s="13" t="str">
        <f>IF($C4979="","",SUMIFS(Banque_Transactions!$E:$E,Banque_Transactions!$G:$G,$C4979&amp;"-"&amp;$B4979))</f>
        <v/>
      </c>
      <c r="L4979" s="13" t="str">
        <f>IF($C4979="","",$J4979-$K4979)</f>
        <v/>
      </c>
      <c r="M4979" t="str">
        <f>IF($C4979="","",IF($L4979&lt;=0,"Payé",IF($K4979=0,"Impayé","Partiel")))</f>
        <v/>
      </c>
    </row>
    <row r="4980" spans="1:13" ht="15">
      <c r="A4980" s="17"/>
      <c r="B4980" t="str">
        <f>IF($A4980="","",YEAR($A4980)*100+MONTH($A4980))</f>
        <v/>
      </c>
      <c r="D4980" t="str">
        <f>IF($C4980="","",VLOOKUP($C4980,Baux!$A:$K,2,FALSE))</f>
        <v/>
      </c>
      <c r="E4980" t="str">
        <f>IF($C4980="","",VLOOKUP(VLOOKUP($C4980,Baux!$A:$K,3,FALSE),Locataires!$A:$I,2,FALSE))</f>
        <v/>
      </c>
      <c r="F4980" t="str">
        <f>IF($C4980="","",VLOOKUP($C4980,Baux!$A:$K,8,FALSE))</f>
        <v/>
      </c>
      <c r="G4980" s="12" t="str">
        <f>IF(OR($A4980="",$F4980=""),"",DATE(YEAR($A4980),MONTH($A4980),$F4980))</f>
        <v/>
      </c>
      <c r="H4980" s="13" t="str">
        <f>IF($C4980="","",VLOOKUP($C4980,Baux!$A:$K,6,FALSE))</f>
        <v/>
      </c>
      <c r="I4980" s="13" t="str">
        <f>IF($C4980="","",VLOOKUP($C4980,Baux!$A:$K,7,FALSE))</f>
        <v/>
      </c>
      <c r="J4980" s="13" t="str">
        <f>IF($C4980="","",$H4980+$I4980)</f>
        <v/>
      </c>
      <c r="K4980" s="13" t="str">
        <f>IF($C4980="","",SUMIFS(Banque_Transactions!$E:$E,Banque_Transactions!$G:$G,$C4980&amp;"-"&amp;$B4980))</f>
        <v/>
      </c>
      <c r="L4980" s="13" t="str">
        <f>IF($C4980="","",$J4980-$K4980)</f>
        <v/>
      </c>
      <c r="M4980" t="str">
        <f>IF($C4980="","",IF($L4980&lt;=0,"Payé",IF($K4980=0,"Impayé","Partiel")))</f>
        <v/>
      </c>
    </row>
    <row r="4981" spans="1:13" ht="15">
      <c r="A4981" s="17"/>
      <c r="B4981" t="str">
        <f>IF($A4981="","",YEAR($A4981)*100+MONTH($A4981))</f>
        <v/>
      </c>
      <c r="D4981" t="str">
        <f>IF($C4981="","",VLOOKUP($C4981,Baux!$A:$K,2,FALSE))</f>
        <v/>
      </c>
      <c r="E4981" t="str">
        <f>IF($C4981="","",VLOOKUP(VLOOKUP($C4981,Baux!$A:$K,3,FALSE),Locataires!$A:$I,2,FALSE))</f>
        <v/>
      </c>
      <c r="F4981" t="str">
        <f>IF($C4981="","",VLOOKUP($C4981,Baux!$A:$K,8,FALSE))</f>
        <v/>
      </c>
      <c r="G4981" s="12" t="str">
        <f>IF(OR($A4981="",$F4981=""),"",DATE(YEAR($A4981),MONTH($A4981),$F4981))</f>
        <v/>
      </c>
      <c r="H4981" s="13" t="str">
        <f>IF($C4981="","",VLOOKUP($C4981,Baux!$A:$K,6,FALSE))</f>
        <v/>
      </c>
      <c r="I4981" s="13" t="str">
        <f>IF($C4981="","",VLOOKUP($C4981,Baux!$A:$K,7,FALSE))</f>
        <v/>
      </c>
      <c r="J4981" s="13" t="str">
        <f>IF($C4981="","",$H4981+$I4981)</f>
        <v/>
      </c>
      <c r="K4981" s="13" t="str">
        <f>IF($C4981="","",SUMIFS(Banque_Transactions!$E:$E,Banque_Transactions!$G:$G,$C4981&amp;"-"&amp;$B4981))</f>
        <v/>
      </c>
      <c r="L4981" s="13" t="str">
        <f>IF($C4981="","",$J4981-$K4981)</f>
        <v/>
      </c>
      <c r="M4981" t="str">
        <f>IF($C4981="","",IF($L4981&lt;=0,"Payé",IF($K4981=0,"Impayé","Partiel")))</f>
        <v/>
      </c>
    </row>
    <row r="4982" spans="1:13" ht="15">
      <c r="A4982" s="17"/>
      <c r="B4982" t="str">
        <f>IF($A4982="","",YEAR($A4982)*100+MONTH($A4982))</f>
        <v/>
      </c>
      <c r="D4982" t="str">
        <f>IF($C4982="","",VLOOKUP($C4982,Baux!$A:$K,2,FALSE))</f>
        <v/>
      </c>
      <c r="E4982" t="str">
        <f>IF($C4982="","",VLOOKUP(VLOOKUP($C4982,Baux!$A:$K,3,FALSE),Locataires!$A:$I,2,FALSE))</f>
        <v/>
      </c>
      <c r="F4982" t="str">
        <f>IF($C4982="","",VLOOKUP($C4982,Baux!$A:$K,8,FALSE))</f>
        <v/>
      </c>
      <c r="G4982" s="12" t="str">
        <f>IF(OR($A4982="",$F4982=""),"",DATE(YEAR($A4982),MONTH($A4982),$F4982))</f>
        <v/>
      </c>
      <c r="H4982" s="13" t="str">
        <f>IF($C4982="","",VLOOKUP($C4982,Baux!$A:$K,6,FALSE))</f>
        <v/>
      </c>
      <c r="I4982" s="13" t="str">
        <f>IF($C4982="","",VLOOKUP($C4982,Baux!$A:$K,7,FALSE))</f>
        <v/>
      </c>
      <c r="J4982" s="13" t="str">
        <f>IF($C4982="","",$H4982+$I4982)</f>
        <v/>
      </c>
      <c r="K4982" s="13" t="str">
        <f>IF($C4982="","",SUMIFS(Banque_Transactions!$E:$E,Banque_Transactions!$G:$G,$C4982&amp;"-"&amp;$B4982))</f>
        <v/>
      </c>
      <c r="L4982" s="13" t="str">
        <f>IF($C4982="","",$J4982-$K4982)</f>
        <v/>
      </c>
      <c r="M4982" t="str">
        <f>IF($C4982="","",IF($L4982&lt;=0,"Payé",IF($K4982=0,"Impayé","Partiel")))</f>
        <v/>
      </c>
    </row>
    <row r="4983" spans="1:13" ht="15">
      <c r="A4983" s="17"/>
      <c r="B4983" t="str">
        <f>IF($A4983="","",YEAR($A4983)*100+MONTH($A4983))</f>
        <v/>
      </c>
      <c r="D4983" t="str">
        <f>IF($C4983="","",VLOOKUP($C4983,Baux!$A:$K,2,FALSE))</f>
        <v/>
      </c>
      <c r="E4983" t="str">
        <f>IF($C4983="","",VLOOKUP(VLOOKUP($C4983,Baux!$A:$K,3,FALSE),Locataires!$A:$I,2,FALSE))</f>
        <v/>
      </c>
      <c r="F4983" t="str">
        <f>IF($C4983="","",VLOOKUP($C4983,Baux!$A:$K,8,FALSE))</f>
        <v/>
      </c>
      <c r="G4983" s="12" t="str">
        <f>IF(OR($A4983="",$F4983=""),"",DATE(YEAR($A4983),MONTH($A4983),$F4983))</f>
        <v/>
      </c>
      <c r="H4983" s="13" t="str">
        <f>IF($C4983="","",VLOOKUP($C4983,Baux!$A:$K,6,FALSE))</f>
        <v/>
      </c>
      <c r="I4983" s="13" t="str">
        <f>IF($C4983="","",VLOOKUP($C4983,Baux!$A:$K,7,FALSE))</f>
        <v/>
      </c>
      <c r="J4983" s="13" t="str">
        <f>IF($C4983="","",$H4983+$I4983)</f>
        <v/>
      </c>
      <c r="K4983" s="13" t="str">
        <f>IF($C4983="","",SUMIFS(Banque_Transactions!$E:$E,Banque_Transactions!$G:$G,$C4983&amp;"-"&amp;$B4983))</f>
        <v/>
      </c>
      <c r="L4983" s="13" t="str">
        <f>IF($C4983="","",$J4983-$K4983)</f>
        <v/>
      </c>
      <c r="M4983" t="str">
        <f>IF($C4983="","",IF($L4983&lt;=0,"Payé",IF($K4983=0,"Impayé","Partiel")))</f>
        <v/>
      </c>
    </row>
    <row r="4984" spans="1:13" ht="15">
      <c r="A4984" s="17"/>
      <c r="B4984" t="str">
        <f>IF($A4984="","",YEAR($A4984)*100+MONTH($A4984))</f>
        <v/>
      </c>
      <c r="D4984" t="str">
        <f>IF($C4984="","",VLOOKUP($C4984,Baux!$A:$K,2,FALSE))</f>
        <v/>
      </c>
      <c r="E4984" t="str">
        <f>IF($C4984="","",VLOOKUP(VLOOKUP($C4984,Baux!$A:$K,3,FALSE),Locataires!$A:$I,2,FALSE))</f>
        <v/>
      </c>
      <c r="F4984" t="str">
        <f>IF($C4984="","",VLOOKUP($C4984,Baux!$A:$K,8,FALSE))</f>
        <v/>
      </c>
      <c r="G4984" s="12" t="str">
        <f>IF(OR($A4984="",$F4984=""),"",DATE(YEAR($A4984),MONTH($A4984),$F4984))</f>
        <v/>
      </c>
      <c r="H4984" s="13" t="str">
        <f>IF($C4984="","",VLOOKUP($C4984,Baux!$A:$K,6,FALSE))</f>
        <v/>
      </c>
      <c r="I4984" s="13" t="str">
        <f>IF($C4984="","",VLOOKUP($C4984,Baux!$A:$K,7,FALSE))</f>
        <v/>
      </c>
      <c r="J4984" s="13" t="str">
        <f>IF($C4984="","",$H4984+$I4984)</f>
        <v/>
      </c>
      <c r="K4984" s="13" t="str">
        <f>IF($C4984="","",SUMIFS(Banque_Transactions!$E:$E,Banque_Transactions!$G:$G,$C4984&amp;"-"&amp;$B4984))</f>
        <v/>
      </c>
      <c r="L4984" s="13" t="str">
        <f>IF($C4984="","",$J4984-$K4984)</f>
        <v/>
      </c>
      <c r="M4984" t="str">
        <f>IF($C4984="","",IF($L4984&lt;=0,"Payé",IF($K4984=0,"Impayé","Partiel")))</f>
        <v/>
      </c>
    </row>
    <row r="4985" spans="1:13" ht="15">
      <c r="A4985" s="17"/>
      <c r="B4985" t="str">
        <f>IF($A4985="","",YEAR($A4985)*100+MONTH($A4985))</f>
        <v/>
      </c>
      <c r="D4985" t="str">
        <f>IF($C4985="","",VLOOKUP($C4985,Baux!$A:$K,2,FALSE))</f>
        <v/>
      </c>
      <c r="E4985" t="str">
        <f>IF($C4985="","",VLOOKUP(VLOOKUP($C4985,Baux!$A:$K,3,FALSE),Locataires!$A:$I,2,FALSE))</f>
        <v/>
      </c>
      <c r="F4985" t="str">
        <f>IF($C4985="","",VLOOKUP($C4985,Baux!$A:$K,8,FALSE))</f>
        <v/>
      </c>
      <c r="G4985" s="12" t="str">
        <f>IF(OR($A4985="",$F4985=""),"",DATE(YEAR($A4985),MONTH($A4985),$F4985))</f>
        <v/>
      </c>
      <c r="H4985" s="13" t="str">
        <f>IF($C4985="","",VLOOKUP($C4985,Baux!$A:$K,6,FALSE))</f>
        <v/>
      </c>
      <c r="I4985" s="13" t="str">
        <f>IF($C4985="","",VLOOKUP($C4985,Baux!$A:$K,7,FALSE))</f>
        <v/>
      </c>
      <c r="J4985" s="13" t="str">
        <f>IF($C4985="","",$H4985+$I4985)</f>
        <v/>
      </c>
      <c r="K4985" s="13" t="str">
        <f>IF($C4985="","",SUMIFS(Banque_Transactions!$E:$E,Banque_Transactions!$G:$G,$C4985&amp;"-"&amp;$B4985))</f>
        <v/>
      </c>
      <c r="L4985" s="13" t="str">
        <f>IF($C4985="","",$J4985-$K4985)</f>
        <v/>
      </c>
      <c r="M4985" t="str">
        <f>IF($C4985="","",IF($L4985&lt;=0,"Payé",IF($K4985=0,"Impayé","Partiel")))</f>
        <v/>
      </c>
    </row>
    <row r="4986" spans="1:13" ht="15">
      <c r="A4986" s="17"/>
      <c r="B4986" t="str">
        <f>IF($A4986="","",YEAR($A4986)*100+MONTH($A4986))</f>
        <v/>
      </c>
      <c r="D4986" t="str">
        <f>IF($C4986="","",VLOOKUP($C4986,Baux!$A:$K,2,FALSE))</f>
        <v/>
      </c>
      <c r="E4986" t="str">
        <f>IF($C4986="","",VLOOKUP(VLOOKUP($C4986,Baux!$A:$K,3,FALSE),Locataires!$A:$I,2,FALSE))</f>
        <v/>
      </c>
      <c r="F4986" t="str">
        <f>IF($C4986="","",VLOOKUP($C4986,Baux!$A:$K,8,FALSE))</f>
        <v/>
      </c>
      <c r="G4986" s="12" t="str">
        <f>IF(OR($A4986="",$F4986=""),"",DATE(YEAR($A4986),MONTH($A4986),$F4986))</f>
        <v/>
      </c>
      <c r="H4986" s="13" t="str">
        <f>IF($C4986="","",VLOOKUP($C4986,Baux!$A:$K,6,FALSE))</f>
        <v/>
      </c>
      <c r="I4986" s="13" t="str">
        <f>IF($C4986="","",VLOOKUP($C4986,Baux!$A:$K,7,FALSE))</f>
        <v/>
      </c>
      <c r="J4986" s="13" t="str">
        <f>IF($C4986="","",$H4986+$I4986)</f>
        <v/>
      </c>
      <c r="K4986" s="13" t="str">
        <f>IF($C4986="","",SUMIFS(Banque_Transactions!$E:$E,Banque_Transactions!$G:$G,$C4986&amp;"-"&amp;$B4986))</f>
        <v/>
      </c>
      <c r="L4986" s="13" t="str">
        <f>IF($C4986="","",$J4986-$K4986)</f>
        <v/>
      </c>
      <c r="M4986" t="str">
        <f>IF($C4986="","",IF($L4986&lt;=0,"Payé",IF($K4986=0,"Impayé","Partiel")))</f>
        <v/>
      </c>
    </row>
    <row r="4987" spans="1:13" ht="15">
      <c r="A4987" s="17"/>
      <c r="B4987" t="str">
        <f>IF($A4987="","",YEAR($A4987)*100+MONTH($A4987))</f>
        <v/>
      </c>
      <c r="D4987" t="str">
        <f>IF($C4987="","",VLOOKUP($C4987,Baux!$A:$K,2,FALSE))</f>
        <v/>
      </c>
      <c r="E4987" t="str">
        <f>IF($C4987="","",VLOOKUP(VLOOKUP($C4987,Baux!$A:$K,3,FALSE),Locataires!$A:$I,2,FALSE))</f>
        <v/>
      </c>
      <c r="F4987" t="str">
        <f>IF($C4987="","",VLOOKUP($C4987,Baux!$A:$K,8,FALSE))</f>
        <v/>
      </c>
      <c r="G4987" s="12" t="str">
        <f>IF(OR($A4987="",$F4987=""),"",DATE(YEAR($A4987),MONTH($A4987),$F4987))</f>
        <v/>
      </c>
      <c r="H4987" s="13" t="str">
        <f>IF($C4987="","",VLOOKUP($C4987,Baux!$A:$K,6,FALSE))</f>
        <v/>
      </c>
      <c r="I4987" s="13" t="str">
        <f>IF($C4987="","",VLOOKUP($C4987,Baux!$A:$K,7,FALSE))</f>
        <v/>
      </c>
      <c r="J4987" s="13" t="str">
        <f>IF($C4987="","",$H4987+$I4987)</f>
        <v/>
      </c>
      <c r="K4987" s="13" t="str">
        <f>IF($C4987="","",SUMIFS(Banque_Transactions!$E:$E,Banque_Transactions!$G:$G,$C4987&amp;"-"&amp;$B4987))</f>
        <v/>
      </c>
      <c r="L4987" s="13" t="str">
        <f>IF($C4987="","",$J4987-$K4987)</f>
        <v/>
      </c>
      <c r="M4987" t="str">
        <f>IF($C4987="","",IF($L4987&lt;=0,"Payé",IF($K4987=0,"Impayé","Partiel")))</f>
        <v/>
      </c>
    </row>
    <row r="4988" spans="1:13" ht="15">
      <c r="A4988" s="17"/>
      <c r="B4988" t="str">
        <f>IF($A4988="","",YEAR($A4988)*100+MONTH($A4988))</f>
        <v/>
      </c>
      <c r="D4988" t="str">
        <f>IF($C4988="","",VLOOKUP($C4988,Baux!$A:$K,2,FALSE))</f>
        <v/>
      </c>
      <c r="E4988" t="str">
        <f>IF($C4988="","",VLOOKUP(VLOOKUP($C4988,Baux!$A:$K,3,FALSE),Locataires!$A:$I,2,FALSE))</f>
        <v/>
      </c>
      <c r="F4988" t="str">
        <f>IF($C4988="","",VLOOKUP($C4988,Baux!$A:$K,8,FALSE))</f>
        <v/>
      </c>
      <c r="G4988" s="12" t="str">
        <f>IF(OR($A4988="",$F4988=""),"",DATE(YEAR($A4988),MONTH($A4988),$F4988))</f>
        <v/>
      </c>
      <c r="H4988" s="13" t="str">
        <f>IF($C4988="","",VLOOKUP($C4988,Baux!$A:$K,6,FALSE))</f>
        <v/>
      </c>
      <c r="I4988" s="13" t="str">
        <f>IF($C4988="","",VLOOKUP($C4988,Baux!$A:$K,7,FALSE))</f>
        <v/>
      </c>
      <c r="J4988" s="13" t="str">
        <f>IF($C4988="","",$H4988+$I4988)</f>
        <v/>
      </c>
      <c r="K4988" s="13" t="str">
        <f>IF($C4988="","",SUMIFS(Banque_Transactions!$E:$E,Banque_Transactions!$G:$G,$C4988&amp;"-"&amp;$B4988))</f>
        <v/>
      </c>
      <c r="L4988" s="13" t="str">
        <f>IF($C4988="","",$J4988-$K4988)</f>
        <v/>
      </c>
      <c r="M4988" t="str">
        <f>IF($C4988="","",IF($L4988&lt;=0,"Payé",IF($K4988=0,"Impayé","Partiel")))</f>
        <v/>
      </c>
    </row>
    <row r="4989" spans="1:13" ht="15">
      <c r="A4989" s="17"/>
      <c r="B4989" t="str">
        <f>IF($A4989="","",YEAR($A4989)*100+MONTH($A4989))</f>
        <v/>
      </c>
      <c r="D4989" t="str">
        <f>IF($C4989="","",VLOOKUP($C4989,Baux!$A:$K,2,FALSE))</f>
        <v/>
      </c>
      <c r="E4989" t="str">
        <f>IF($C4989="","",VLOOKUP(VLOOKUP($C4989,Baux!$A:$K,3,FALSE),Locataires!$A:$I,2,FALSE))</f>
        <v/>
      </c>
      <c r="F4989" t="str">
        <f>IF($C4989="","",VLOOKUP($C4989,Baux!$A:$K,8,FALSE))</f>
        <v/>
      </c>
      <c r="G4989" s="12" t="str">
        <f>IF(OR($A4989="",$F4989=""),"",DATE(YEAR($A4989),MONTH($A4989),$F4989))</f>
        <v/>
      </c>
      <c r="H4989" s="13" t="str">
        <f>IF($C4989="","",VLOOKUP($C4989,Baux!$A:$K,6,FALSE))</f>
        <v/>
      </c>
      <c r="I4989" s="13" t="str">
        <f>IF($C4989="","",VLOOKUP($C4989,Baux!$A:$K,7,FALSE))</f>
        <v/>
      </c>
      <c r="J4989" s="13" t="str">
        <f>IF($C4989="","",$H4989+$I4989)</f>
        <v/>
      </c>
      <c r="K4989" s="13" t="str">
        <f>IF($C4989="","",SUMIFS(Banque_Transactions!$E:$E,Banque_Transactions!$G:$G,$C4989&amp;"-"&amp;$B4989))</f>
        <v/>
      </c>
      <c r="L4989" s="13" t="str">
        <f>IF($C4989="","",$J4989-$K4989)</f>
        <v/>
      </c>
      <c r="M4989" t="str">
        <f>IF($C4989="","",IF($L4989&lt;=0,"Payé",IF($K4989=0,"Impayé","Partiel")))</f>
        <v/>
      </c>
    </row>
    <row r="4990" spans="1:13" ht="15">
      <c r="A4990" s="17"/>
      <c r="B4990" t="str">
        <f>IF($A4990="","",YEAR($A4990)*100+MONTH($A4990))</f>
        <v/>
      </c>
      <c r="D4990" t="str">
        <f>IF($C4990="","",VLOOKUP($C4990,Baux!$A:$K,2,FALSE))</f>
        <v/>
      </c>
      <c r="E4990" t="str">
        <f>IF($C4990="","",VLOOKUP(VLOOKUP($C4990,Baux!$A:$K,3,FALSE),Locataires!$A:$I,2,FALSE))</f>
        <v/>
      </c>
      <c r="F4990" t="str">
        <f>IF($C4990="","",VLOOKUP($C4990,Baux!$A:$K,8,FALSE))</f>
        <v/>
      </c>
      <c r="G4990" s="12" t="str">
        <f>IF(OR($A4990="",$F4990=""),"",DATE(YEAR($A4990),MONTH($A4990),$F4990))</f>
        <v/>
      </c>
      <c r="H4990" s="13" t="str">
        <f>IF($C4990="","",VLOOKUP($C4990,Baux!$A:$K,6,FALSE))</f>
        <v/>
      </c>
      <c r="I4990" s="13" t="str">
        <f>IF($C4990="","",VLOOKUP($C4990,Baux!$A:$K,7,FALSE))</f>
        <v/>
      </c>
      <c r="J4990" s="13" t="str">
        <f>IF($C4990="","",$H4990+$I4990)</f>
        <v/>
      </c>
      <c r="K4990" s="13" t="str">
        <f>IF($C4990="","",SUMIFS(Banque_Transactions!$E:$E,Banque_Transactions!$G:$G,$C4990&amp;"-"&amp;$B4990))</f>
        <v/>
      </c>
      <c r="L4990" s="13" t="str">
        <f>IF($C4990="","",$J4990-$K4990)</f>
        <v/>
      </c>
      <c r="M4990" t="str">
        <f>IF($C4990="","",IF($L4990&lt;=0,"Payé",IF($K4990=0,"Impayé","Partiel")))</f>
        <v/>
      </c>
    </row>
    <row r="4991" spans="1:13" ht="15">
      <c r="A4991" s="17"/>
      <c r="B4991" t="str">
        <f>IF($A4991="","",YEAR($A4991)*100+MONTH($A4991))</f>
        <v/>
      </c>
      <c r="D4991" t="str">
        <f>IF($C4991="","",VLOOKUP($C4991,Baux!$A:$K,2,FALSE))</f>
        <v/>
      </c>
      <c r="E4991" t="str">
        <f>IF($C4991="","",VLOOKUP(VLOOKUP($C4991,Baux!$A:$K,3,FALSE),Locataires!$A:$I,2,FALSE))</f>
        <v/>
      </c>
      <c r="F4991" t="str">
        <f>IF($C4991="","",VLOOKUP($C4991,Baux!$A:$K,8,FALSE))</f>
        <v/>
      </c>
      <c r="G4991" s="12" t="str">
        <f>IF(OR($A4991="",$F4991=""),"",DATE(YEAR($A4991),MONTH($A4991),$F4991))</f>
        <v/>
      </c>
      <c r="H4991" s="13" t="str">
        <f>IF($C4991="","",VLOOKUP($C4991,Baux!$A:$K,6,FALSE))</f>
        <v/>
      </c>
      <c r="I4991" s="13" t="str">
        <f>IF($C4991="","",VLOOKUP($C4991,Baux!$A:$K,7,FALSE))</f>
        <v/>
      </c>
      <c r="J4991" s="13" t="str">
        <f>IF($C4991="","",$H4991+$I4991)</f>
        <v/>
      </c>
      <c r="K4991" s="13" t="str">
        <f>IF($C4991="","",SUMIFS(Banque_Transactions!$E:$E,Banque_Transactions!$G:$G,$C4991&amp;"-"&amp;$B4991))</f>
        <v/>
      </c>
      <c r="L4991" s="13" t="str">
        <f>IF($C4991="","",$J4991-$K4991)</f>
        <v/>
      </c>
      <c r="M4991" t="str">
        <f>IF($C4991="","",IF($L4991&lt;=0,"Payé",IF($K4991=0,"Impayé","Partiel")))</f>
        <v/>
      </c>
    </row>
    <row r="4992" spans="1:13" ht="15">
      <c r="A4992" s="17"/>
      <c r="B4992" t="str">
        <f>IF($A4992="","",YEAR($A4992)*100+MONTH($A4992))</f>
        <v/>
      </c>
      <c r="D4992" t="str">
        <f>IF($C4992="","",VLOOKUP($C4992,Baux!$A:$K,2,FALSE))</f>
        <v/>
      </c>
      <c r="E4992" t="str">
        <f>IF($C4992="","",VLOOKUP(VLOOKUP($C4992,Baux!$A:$K,3,FALSE),Locataires!$A:$I,2,FALSE))</f>
        <v/>
      </c>
      <c r="F4992" t="str">
        <f>IF($C4992="","",VLOOKUP($C4992,Baux!$A:$K,8,FALSE))</f>
        <v/>
      </c>
      <c r="G4992" s="12" t="str">
        <f>IF(OR($A4992="",$F4992=""),"",DATE(YEAR($A4992),MONTH($A4992),$F4992))</f>
        <v/>
      </c>
      <c r="H4992" s="13" t="str">
        <f>IF($C4992="","",VLOOKUP($C4992,Baux!$A:$K,6,FALSE))</f>
        <v/>
      </c>
      <c r="I4992" s="13" t="str">
        <f>IF($C4992="","",VLOOKUP($C4992,Baux!$A:$K,7,FALSE))</f>
        <v/>
      </c>
      <c r="J4992" s="13" t="str">
        <f>IF($C4992="","",$H4992+$I4992)</f>
        <v/>
      </c>
      <c r="K4992" s="13" t="str">
        <f>IF($C4992="","",SUMIFS(Banque_Transactions!$E:$E,Banque_Transactions!$G:$G,$C4992&amp;"-"&amp;$B4992))</f>
        <v/>
      </c>
      <c r="L4992" s="13" t="str">
        <f>IF($C4992="","",$J4992-$K4992)</f>
        <v/>
      </c>
      <c r="M4992" t="str">
        <f>IF($C4992="","",IF($L4992&lt;=0,"Payé",IF($K4992=0,"Impayé","Partiel")))</f>
        <v/>
      </c>
    </row>
    <row r="4993" spans="1:13" ht="15">
      <c r="A4993" s="17"/>
      <c r="B4993" t="str">
        <f>IF($A4993="","",YEAR($A4993)*100+MONTH($A4993))</f>
        <v/>
      </c>
      <c r="D4993" t="str">
        <f>IF($C4993="","",VLOOKUP($C4993,Baux!$A:$K,2,FALSE))</f>
        <v/>
      </c>
      <c r="E4993" t="str">
        <f>IF($C4993="","",VLOOKUP(VLOOKUP($C4993,Baux!$A:$K,3,FALSE),Locataires!$A:$I,2,FALSE))</f>
        <v/>
      </c>
      <c r="F4993" t="str">
        <f>IF($C4993="","",VLOOKUP($C4993,Baux!$A:$K,8,FALSE))</f>
        <v/>
      </c>
      <c r="G4993" s="12" t="str">
        <f>IF(OR($A4993="",$F4993=""),"",DATE(YEAR($A4993),MONTH($A4993),$F4993))</f>
        <v/>
      </c>
      <c r="H4993" s="13" t="str">
        <f>IF($C4993="","",VLOOKUP($C4993,Baux!$A:$K,6,FALSE))</f>
        <v/>
      </c>
      <c r="I4993" s="13" t="str">
        <f>IF($C4993="","",VLOOKUP($C4993,Baux!$A:$K,7,FALSE))</f>
        <v/>
      </c>
      <c r="J4993" s="13" t="str">
        <f>IF($C4993="","",$H4993+$I4993)</f>
        <v/>
      </c>
      <c r="K4993" s="13" t="str">
        <f>IF($C4993="","",SUMIFS(Banque_Transactions!$E:$E,Banque_Transactions!$G:$G,$C4993&amp;"-"&amp;$B4993))</f>
        <v/>
      </c>
      <c r="L4993" s="13" t="str">
        <f>IF($C4993="","",$J4993-$K4993)</f>
        <v/>
      </c>
      <c r="M4993" t="str">
        <f>IF($C4993="","",IF($L4993&lt;=0,"Payé",IF($K4993=0,"Impayé","Partiel")))</f>
        <v/>
      </c>
    </row>
    <row r="4994" spans="1:13" ht="15">
      <c r="A4994" s="17"/>
      <c r="B4994" t="str">
        <f>IF($A4994="","",YEAR($A4994)*100+MONTH($A4994))</f>
        <v/>
      </c>
      <c r="D4994" t="str">
        <f>IF($C4994="","",VLOOKUP($C4994,Baux!$A:$K,2,FALSE))</f>
        <v/>
      </c>
      <c r="E4994" t="str">
        <f>IF($C4994="","",VLOOKUP(VLOOKUP($C4994,Baux!$A:$K,3,FALSE),Locataires!$A:$I,2,FALSE))</f>
        <v/>
      </c>
      <c r="F4994" t="str">
        <f>IF($C4994="","",VLOOKUP($C4994,Baux!$A:$K,8,FALSE))</f>
        <v/>
      </c>
      <c r="G4994" s="12" t="str">
        <f>IF(OR($A4994="",$F4994=""),"",DATE(YEAR($A4994),MONTH($A4994),$F4994))</f>
        <v/>
      </c>
      <c r="H4994" s="13" t="str">
        <f>IF($C4994="","",VLOOKUP($C4994,Baux!$A:$K,6,FALSE))</f>
        <v/>
      </c>
      <c r="I4994" s="13" t="str">
        <f>IF($C4994="","",VLOOKUP($C4994,Baux!$A:$K,7,FALSE))</f>
        <v/>
      </c>
      <c r="J4994" s="13" t="str">
        <f>IF($C4994="","",$H4994+$I4994)</f>
        <v/>
      </c>
      <c r="K4994" s="13" t="str">
        <f>IF($C4994="","",SUMIFS(Banque_Transactions!$E:$E,Banque_Transactions!$G:$G,$C4994&amp;"-"&amp;$B4994))</f>
        <v/>
      </c>
      <c r="L4994" s="13" t="str">
        <f>IF($C4994="","",$J4994-$K4994)</f>
        <v/>
      </c>
      <c r="M4994" t="str">
        <f>IF($C4994="","",IF($L4994&lt;=0,"Payé",IF($K4994=0,"Impayé","Partiel")))</f>
        <v/>
      </c>
    </row>
    <row r="4995" spans="1:13" ht="15">
      <c r="A4995" s="17"/>
      <c r="B4995" t="str">
        <f>IF($A4995="","",YEAR($A4995)*100+MONTH($A4995))</f>
        <v/>
      </c>
      <c r="D4995" t="str">
        <f>IF($C4995="","",VLOOKUP($C4995,Baux!$A:$K,2,FALSE))</f>
        <v/>
      </c>
      <c r="E4995" t="str">
        <f>IF($C4995="","",VLOOKUP(VLOOKUP($C4995,Baux!$A:$K,3,FALSE),Locataires!$A:$I,2,FALSE))</f>
        <v/>
      </c>
      <c r="F4995" t="str">
        <f>IF($C4995="","",VLOOKUP($C4995,Baux!$A:$K,8,FALSE))</f>
        <v/>
      </c>
      <c r="G4995" s="12" t="str">
        <f>IF(OR($A4995="",$F4995=""),"",DATE(YEAR($A4995),MONTH($A4995),$F4995))</f>
        <v/>
      </c>
      <c r="H4995" s="13" t="str">
        <f>IF($C4995="","",VLOOKUP($C4995,Baux!$A:$K,6,FALSE))</f>
        <v/>
      </c>
      <c r="I4995" s="13" t="str">
        <f>IF($C4995="","",VLOOKUP($C4995,Baux!$A:$K,7,FALSE))</f>
        <v/>
      </c>
      <c r="J4995" s="13" t="str">
        <f>IF($C4995="","",$H4995+$I4995)</f>
        <v/>
      </c>
      <c r="K4995" s="13" t="str">
        <f>IF($C4995="","",SUMIFS(Banque_Transactions!$E:$E,Banque_Transactions!$G:$G,$C4995&amp;"-"&amp;$B4995))</f>
        <v/>
      </c>
      <c r="L4995" s="13" t="str">
        <f>IF($C4995="","",$J4995-$K4995)</f>
        <v/>
      </c>
      <c r="M4995" t="str">
        <f>IF($C4995="","",IF($L4995&lt;=0,"Payé",IF($K4995=0,"Impayé","Partiel")))</f>
        <v/>
      </c>
    </row>
    <row r="4996" spans="1:13" ht="15">
      <c r="A4996" s="17"/>
      <c r="B4996" t="str">
        <f>IF($A4996="","",YEAR($A4996)*100+MONTH($A4996))</f>
        <v/>
      </c>
      <c r="D4996" t="str">
        <f>IF($C4996="","",VLOOKUP($C4996,Baux!$A:$K,2,FALSE))</f>
        <v/>
      </c>
      <c r="E4996" t="str">
        <f>IF($C4996="","",VLOOKUP(VLOOKUP($C4996,Baux!$A:$K,3,FALSE),Locataires!$A:$I,2,FALSE))</f>
        <v/>
      </c>
      <c r="F4996" t="str">
        <f>IF($C4996="","",VLOOKUP($C4996,Baux!$A:$K,8,FALSE))</f>
        <v/>
      </c>
      <c r="G4996" s="12" t="str">
        <f>IF(OR($A4996="",$F4996=""),"",DATE(YEAR($A4996),MONTH($A4996),$F4996))</f>
        <v/>
      </c>
      <c r="H4996" s="13" t="str">
        <f>IF($C4996="","",VLOOKUP($C4996,Baux!$A:$K,6,FALSE))</f>
        <v/>
      </c>
      <c r="I4996" s="13" t="str">
        <f>IF($C4996="","",VLOOKUP($C4996,Baux!$A:$K,7,FALSE))</f>
        <v/>
      </c>
      <c r="J4996" s="13" t="str">
        <f>IF($C4996="","",$H4996+$I4996)</f>
        <v/>
      </c>
      <c r="K4996" s="13" t="str">
        <f>IF($C4996="","",SUMIFS(Banque_Transactions!$E:$E,Banque_Transactions!$G:$G,$C4996&amp;"-"&amp;$B4996))</f>
        <v/>
      </c>
      <c r="L4996" s="13" t="str">
        <f>IF($C4996="","",$J4996-$K4996)</f>
        <v/>
      </c>
      <c r="M4996" t="str">
        <f>IF($C4996="","",IF($L4996&lt;=0,"Payé",IF($K4996=0,"Impayé","Partiel")))</f>
        <v/>
      </c>
    </row>
    <row r="4997" spans="1:13" ht="15">
      <c r="A4997" s="17"/>
      <c r="B4997" t="str">
        <f>IF($A4997="","",YEAR($A4997)*100+MONTH($A4997))</f>
        <v/>
      </c>
      <c r="D4997" t="str">
        <f>IF($C4997="","",VLOOKUP($C4997,Baux!$A:$K,2,FALSE))</f>
        <v/>
      </c>
      <c r="E4997" t="str">
        <f>IF($C4997="","",VLOOKUP(VLOOKUP($C4997,Baux!$A:$K,3,FALSE),Locataires!$A:$I,2,FALSE))</f>
        <v/>
      </c>
      <c r="F4997" t="str">
        <f>IF($C4997="","",VLOOKUP($C4997,Baux!$A:$K,8,FALSE))</f>
        <v/>
      </c>
      <c r="G4997" s="12" t="str">
        <f>IF(OR($A4997="",$F4997=""),"",DATE(YEAR($A4997),MONTH($A4997),$F4997))</f>
        <v/>
      </c>
      <c r="H4997" s="13" t="str">
        <f>IF($C4997="","",VLOOKUP($C4997,Baux!$A:$K,6,FALSE))</f>
        <v/>
      </c>
      <c r="I4997" s="13" t="str">
        <f>IF($C4997="","",VLOOKUP($C4997,Baux!$A:$K,7,FALSE))</f>
        <v/>
      </c>
      <c r="J4997" s="13" t="str">
        <f>IF($C4997="","",$H4997+$I4997)</f>
        <v/>
      </c>
      <c r="K4997" s="13" t="str">
        <f>IF($C4997="","",SUMIFS(Banque_Transactions!$E:$E,Banque_Transactions!$G:$G,$C4997&amp;"-"&amp;$B4997))</f>
        <v/>
      </c>
      <c r="L4997" s="13" t="str">
        <f>IF($C4997="","",$J4997-$K4997)</f>
        <v/>
      </c>
      <c r="M4997" t="str">
        <f>IF($C4997="","",IF($L4997&lt;=0,"Payé",IF($K4997=0,"Impayé","Partiel")))</f>
        <v/>
      </c>
    </row>
    <row r="4998" spans="1:13" ht="15">
      <c r="A4998" s="17"/>
      <c r="B4998" t="str">
        <f>IF($A4998="","",YEAR($A4998)*100+MONTH($A4998))</f>
        <v/>
      </c>
      <c r="D4998" t="str">
        <f>IF($C4998="","",VLOOKUP($C4998,Baux!$A:$K,2,FALSE))</f>
        <v/>
      </c>
      <c r="E4998" t="str">
        <f>IF($C4998="","",VLOOKUP(VLOOKUP($C4998,Baux!$A:$K,3,FALSE),Locataires!$A:$I,2,FALSE))</f>
        <v/>
      </c>
      <c r="F4998" t="str">
        <f>IF($C4998="","",VLOOKUP($C4998,Baux!$A:$K,8,FALSE))</f>
        <v/>
      </c>
      <c r="G4998" s="12" t="str">
        <f>IF(OR($A4998="",$F4998=""),"",DATE(YEAR($A4998),MONTH($A4998),$F4998))</f>
        <v/>
      </c>
      <c r="H4998" s="13" t="str">
        <f>IF($C4998="","",VLOOKUP($C4998,Baux!$A:$K,6,FALSE))</f>
        <v/>
      </c>
      <c r="I4998" s="13" t="str">
        <f>IF($C4998="","",VLOOKUP($C4998,Baux!$A:$K,7,FALSE))</f>
        <v/>
      </c>
      <c r="J4998" s="13" t="str">
        <f>IF($C4998="","",$H4998+$I4998)</f>
        <v/>
      </c>
      <c r="K4998" s="13" t="str">
        <f>IF($C4998="","",SUMIFS(Banque_Transactions!$E:$E,Banque_Transactions!$G:$G,$C4998&amp;"-"&amp;$B4998))</f>
        <v/>
      </c>
      <c r="L4998" s="13" t="str">
        <f>IF($C4998="","",$J4998-$K4998)</f>
        <v/>
      </c>
      <c r="M4998" t="str">
        <f>IF($C4998="","",IF($L4998&lt;=0,"Payé",IF($K4998=0,"Impayé","Partiel")))</f>
        <v/>
      </c>
    </row>
    <row r="4999" spans="1:13" ht="15">
      <c r="A4999" s="17"/>
      <c r="B4999" t="str">
        <f>IF($A4999="","",YEAR($A4999)*100+MONTH($A4999))</f>
        <v/>
      </c>
      <c r="D4999" t="str">
        <f>IF($C4999="","",VLOOKUP($C4999,Baux!$A:$K,2,FALSE))</f>
        <v/>
      </c>
      <c r="E4999" t="str">
        <f>IF($C4999="","",VLOOKUP(VLOOKUP($C4999,Baux!$A:$K,3,FALSE),Locataires!$A:$I,2,FALSE))</f>
        <v/>
      </c>
      <c r="F4999" t="str">
        <f>IF($C4999="","",VLOOKUP($C4999,Baux!$A:$K,8,FALSE))</f>
        <v/>
      </c>
      <c r="G4999" s="12" t="str">
        <f>IF(OR($A4999="",$F4999=""),"",DATE(YEAR($A4999),MONTH($A4999),$F4999))</f>
        <v/>
      </c>
      <c r="H4999" s="13" t="str">
        <f>IF($C4999="","",VLOOKUP($C4999,Baux!$A:$K,6,FALSE))</f>
        <v/>
      </c>
      <c r="I4999" s="13" t="str">
        <f>IF($C4999="","",VLOOKUP($C4999,Baux!$A:$K,7,FALSE))</f>
        <v/>
      </c>
      <c r="J4999" s="13" t="str">
        <f>IF($C4999="","",$H4999+$I4999)</f>
        <v/>
      </c>
      <c r="K4999" s="13" t="str">
        <f>IF($C4999="","",SUMIFS(Banque_Transactions!$E:$E,Banque_Transactions!$G:$G,$C4999&amp;"-"&amp;$B4999))</f>
        <v/>
      </c>
      <c r="L4999" s="13" t="str">
        <f>IF($C4999="","",$J4999-$K4999)</f>
        <v/>
      </c>
      <c r="M4999" t="str">
        <f>IF($C4999="","",IF($L4999&lt;=0,"Payé",IF($K4999=0,"Impayé","Partiel")))</f>
        <v/>
      </c>
    </row>
    <row r="5000" spans="1:13" ht="15">
      <c r="A5000" s="17"/>
      <c r="B5000" t="str">
        <f>IF($A5000="","",YEAR($A5000)*100+MONTH($A5000))</f>
        <v/>
      </c>
      <c r="D5000" t="str">
        <f>IF($C5000="","",VLOOKUP($C5000,Baux!$A:$K,2,FALSE))</f>
        <v/>
      </c>
      <c r="E5000" t="str">
        <f>IF($C5000="","",VLOOKUP(VLOOKUP($C5000,Baux!$A:$K,3,FALSE),Locataires!$A:$I,2,FALSE))</f>
        <v/>
      </c>
      <c r="F5000" t="str">
        <f>IF($C5000="","",VLOOKUP($C5000,Baux!$A:$K,8,FALSE))</f>
        <v/>
      </c>
      <c r="G5000" s="12" t="str">
        <f>IF(OR($A5000="",$F5000=""),"",DATE(YEAR($A5000),MONTH($A5000),$F5000))</f>
        <v/>
      </c>
      <c r="H5000" s="13" t="str">
        <f>IF($C5000="","",VLOOKUP($C5000,Baux!$A:$K,6,FALSE))</f>
        <v/>
      </c>
      <c r="I5000" s="13" t="str">
        <f>IF($C5000="","",VLOOKUP($C5000,Baux!$A:$K,7,FALSE))</f>
        <v/>
      </c>
      <c r="J5000" s="13" t="str">
        <f>IF($C5000="","",$H5000+$I5000)</f>
        <v/>
      </c>
      <c r="K5000" s="13" t="str">
        <f>IF($C5000="","",SUMIFS(Banque_Transactions!$E:$E,Banque_Transactions!$G:$G,$C5000&amp;"-"&amp;$B5000))</f>
        <v/>
      </c>
      <c r="L5000" s="13" t="str">
        <f>IF($C5000="","",$J5000-$K5000)</f>
        <v/>
      </c>
      <c r="M5000" t="str">
        <f>IF($C5000="","",IF($L5000&lt;=0,"Payé",IF($K5000=0,"Impayé","Partiel")))</f>
        <v/>
      </c>
    </row>
  </sheetData>
  <mergeCells count="1">
    <mergeCell ref="A1:M1"/>
  </mergeCells>
  <conditionalFormatting sqref="L3:L5000">
    <cfRule type="cellIs" priority="10" dxfId="3" operator="greaterThan">
      <formula>0</formula>
    </cfRule>
    <cfRule type="cellIs" priority="9" dxfId="4" operator="lessThanOrEqual">
      <formula>0</formula>
    </cfRule>
  </conditionalFormatting>
  <conditionalFormatting sqref="M3:M5000">
    <cfRule type="cellIs" priority="8" dxfId="4" operator="equal">
      <formula>"Payé"</formula>
    </cfRule>
    <cfRule type="cellIs" priority="7" dxfId="5" operator="equal">
      <formula>"Partiel"</formula>
    </cfRule>
    <cfRule type="cellIs" priority="6" dxfId="3" operator="equal">
      <formula>"Impayé"</formula>
    </cfRule>
  </conditionalFormatting>
  <dataValidations count="1">
    <dataValidation type="list" sqref="C3:C5000">
      <formula1>Baux!$A$3:$A$500</formula1>
    </dataValidation>
  </dataValidation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000"/>
  <sheetViews>
    <sheetView showGridLines="0" workbookViewId="0" topLeftCell="A1">
      <pane ySplit="2" topLeftCell="A3" activePane="bottomLeft" state="frozen"/>
      <selection pane="topLeft" activeCell="A1" sqref="A1"/>
      <selection pane="bottomLeft" activeCell="A3" sqref="A3"/>
    </sheetView>
  </sheetViews>
  <sheetFormatPr defaultColWidth="9.42428571428571" defaultRowHeight="15"/>
  <cols>
    <col min="1" max="1" width="12" customWidth="1"/>
    <col min="2" max="3" width="14" customWidth="1"/>
    <col min="4" max="5" width="16" customWidth="1"/>
    <col min="6" max="6" width="14" customWidth="1"/>
    <col min="7" max="7" width="12" customWidth="1"/>
    <col min="8" max="8" width="28" customWidth="1"/>
  </cols>
  <sheetData>
    <row r="1" spans="1:8" ht="27" customHeight="1">
      <c r="A1" s="42" t="s">
        <v>167</v>
      </c>
      <c r="B1" s="43"/>
      <c r="C1" s="43"/>
      <c r="D1" s="43"/>
      <c r="E1" s="43"/>
      <c r="F1" s="43"/>
      <c r="G1" s="43"/>
      <c r="H1" s="43"/>
    </row>
    <row r="2" spans="1:8" ht="15">
      <c r="A2" s="23" t="s">
        <v>93</v>
      </c>
      <c r="B2" s="23" t="s">
        <v>168</v>
      </c>
      <c r="C2" s="23" t="s">
        <v>110</v>
      </c>
      <c r="D2" s="23" t="s">
        <v>163</v>
      </c>
      <c r="E2" s="23" t="s">
        <v>169</v>
      </c>
      <c r="F2" s="23" t="s">
        <v>170</v>
      </c>
      <c r="G2" s="23" t="s">
        <v>166</v>
      </c>
      <c r="H2" s="23" t="s">
        <v>116</v>
      </c>
    </row>
    <row r="3" spans="1:8" ht="15">
      <c r="A3" s="8" t="s">
        <v>100</v>
      </c>
      <c r="B3" s="14">
        <v>45658</v>
      </c>
      <c r="C3" s="26"/>
      <c r="D3" s="28"/>
      <c r="E3" s="28"/>
      <c r="F3" s="28"/>
      <c r="G3" s="26"/>
      <c r="H3" s="8"/>
    </row>
    <row r="4" spans="1:8" ht="15">
      <c r="A4" s="8" t="s">
        <v>100</v>
      </c>
      <c r="B4" s="14">
        <v>45689</v>
      </c>
      <c r="C4" s="26"/>
      <c r="D4" s="28"/>
      <c r="E4" s="28"/>
      <c r="F4" s="28"/>
      <c r="G4" s="26"/>
      <c r="H4" s="8"/>
    </row>
    <row r="5" spans="1:8" ht="15">
      <c r="A5" s="8" t="s">
        <v>100</v>
      </c>
      <c r="B5" s="14">
        <v>45717</v>
      </c>
      <c r="C5" s="26"/>
      <c r="D5" s="28"/>
      <c r="E5" s="28"/>
      <c r="F5" s="28"/>
      <c r="G5" s="26"/>
      <c r="H5" s="8"/>
    </row>
    <row r="6" spans="1:8" ht="15">
      <c r="A6" s="8" t="s">
        <v>100</v>
      </c>
      <c r="B6" s="14">
        <v>45748</v>
      </c>
      <c r="C6" s="26"/>
      <c r="D6" s="28"/>
      <c r="E6" s="28"/>
      <c r="F6" s="28"/>
      <c r="G6" s="26"/>
      <c r="H6" s="8"/>
    </row>
    <row r="7" spans="1:8" ht="15">
      <c r="A7" s="8" t="s">
        <v>100</v>
      </c>
      <c r="B7" s="14">
        <v>45778</v>
      </c>
      <c r="C7" s="26"/>
      <c r="D7" s="28"/>
      <c r="E7" s="28"/>
      <c r="F7" s="28"/>
      <c r="G7" s="26"/>
      <c r="H7" s="8"/>
    </row>
    <row r="8" spans="1:8" ht="15">
      <c r="A8" s="8" t="s">
        <v>100</v>
      </c>
      <c r="B8" s="14">
        <v>45809</v>
      </c>
      <c r="C8" s="26"/>
      <c r="D8" s="28"/>
      <c r="E8" s="28"/>
      <c r="F8" s="28"/>
      <c r="G8" s="26"/>
      <c r="H8" s="8"/>
    </row>
    <row r="9" spans="1:8" ht="15">
      <c r="A9" s="8" t="s">
        <v>100</v>
      </c>
      <c r="B9" s="14">
        <v>45839</v>
      </c>
      <c r="C9" s="26"/>
      <c r="D9" s="28"/>
      <c r="E9" s="28"/>
      <c r="F9" s="28"/>
      <c r="G9" s="26"/>
      <c r="H9" s="8"/>
    </row>
    <row r="10" spans="1:8" ht="15">
      <c r="A10" s="8" t="s">
        <v>100</v>
      </c>
      <c r="B10" s="14">
        <v>45870</v>
      </c>
      <c r="C10" s="26"/>
      <c r="D10" s="28"/>
      <c r="E10" s="28"/>
      <c r="F10" s="28"/>
      <c r="G10" s="26"/>
      <c r="H10" s="8"/>
    </row>
    <row r="11" spans="1:8" ht="15">
      <c r="A11" s="8" t="s">
        <v>100</v>
      </c>
      <c r="B11" s="14">
        <v>45901</v>
      </c>
      <c r="C11" s="26"/>
      <c r="D11" s="28"/>
      <c r="E11" s="28"/>
      <c r="F11" s="28"/>
      <c r="G11" s="26"/>
      <c r="H11" s="8"/>
    </row>
    <row r="12" spans="1:8" ht="15">
      <c r="A12" s="8" t="s">
        <v>100</v>
      </c>
      <c r="B12" s="14">
        <v>45931</v>
      </c>
      <c r="C12" s="26"/>
      <c r="D12" s="28"/>
      <c r="E12" s="28"/>
      <c r="F12" s="28"/>
      <c r="G12" s="26"/>
      <c r="H12" s="8"/>
    </row>
    <row r="13" spans="1:8" ht="15">
      <c r="A13" s="8" t="s">
        <v>100</v>
      </c>
      <c r="B13" s="14">
        <v>45962</v>
      </c>
      <c r="C13" s="26"/>
      <c r="D13" s="28"/>
      <c r="E13" s="28"/>
      <c r="F13" s="28"/>
      <c r="G13" s="26"/>
      <c r="H13" s="8"/>
    </row>
    <row r="14" spans="1:8" ht="15">
      <c r="A14" s="8" t="s">
        <v>100</v>
      </c>
      <c r="B14" s="14">
        <v>45992</v>
      </c>
      <c r="C14" s="26"/>
      <c r="D14" s="28"/>
      <c r="E14" s="28"/>
      <c r="F14" s="28"/>
      <c r="G14" s="26"/>
      <c r="H14" s="8"/>
    </row>
    <row r="15" spans="1:8" ht="15">
      <c r="A15" s="8" t="s">
        <v>102</v>
      </c>
      <c r="B15" s="14">
        <v>45717</v>
      </c>
      <c r="C15" s="26"/>
      <c r="D15" s="28"/>
      <c r="E15" s="28"/>
      <c r="F15" s="28"/>
      <c r="G15" s="26"/>
      <c r="H15" s="8"/>
    </row>
    <row r="16" spans="1:8" ht="15">
      <c r="A16" s="8" t="s">
        <v>102</v>
      </c>
      <c r="B16" s="14">
        <v>45748</v>
      </c>
      <c r="C16" s="26"/>
      <c r="D16" s="28"/>
      <c r="E16" s="28"/>
      <c r="F16" s="28"/>
      <c r="G16" s="26"/>
      <c r="H16" s="8"/>
    </row>
    <row r="17" spans="1:8" ht="15">
      <c r="A17" s="8" t="s">
        <v>102</v>
      </c>
      <c r="B17" s="14">
        <v>45778</v>
      </c>
      <c r="C17" s="26"/>
      <c r="D17" s="28"/>
      <c r="E17" s="28"/>
      <c r="F17" s="28"/>
      <c r="G17" s="26"/>
      <c r="H17" s="8"/>
    </row>
    <row r="18" spans="1:8" ht="15">
      <c r="A18" s="8" t="s">
        <v>102</v>
      </c>
      <c r="B18" s="14">
        <v>45809</v>
      </c>
      <c r="C18" s="26"/>
      <c r="D18" s="28"/>
      <c r="E18" s="28"/>
      <c r="F18" s="28"/>
      <c r="G18" s="26"/>
      <c r="H18" s="8"/>
    </row>
    <row r="19" spans="1:8" ht="15">
      <c r="A19" s="8" t="s">
        <v>102</v>
      </c>
      <c r="B19" s="14">
        <v>45839</v>
      </c>
      <c r="C19" s="26"/>
      <c r="D19" s="28"/>
      <c r="E19" s="28"/>
      <c r="F19" s="28"/>
      <c r="G19" s="26"/>
      <c r="H19" s="8"/>
    </row>
    <row r="20" spans="1:8" ht="15">
      <c r="A20" s="8" t="s">
        <v>102</v>
      </c>
      <c r="B20" s="14">
        <v>45870</v>
      </c>
      <c r="C20" s="26"/>
      <c r="D20" s="28"/>
      <c r="E20" s="28"/>
      <c r="F20" s="28"/>
      <c r="G20" s="26"/>
      <c r="H20" s="8"/>
    </row>
    <row r="21" spans="1:8" ht="15">
      <c r="A21" s="8" t="s">
        <v>102</v>
      </c>
      <c r="B21" s="14">
        <v>45901</v>
      </c>
      <c r="C21" s="26"/>
      <c r="D21" s="28"/>
      <c r="E21" s="28"/>
      <c r="F21" s="28"/>
      <c r="G21" s="26"/>
      <c r="H21" s="8"/>
    </row>
    <row r="22" spans="1:8" ht="15">
      <c r="A22" s="8" t="s">
        <v>102</v>
      </c>
      <c r="B22" s="14">
        <v>45931</v>
      </c>
      <c r="C22" s="26"/>
      <c r="D22" s="28"/>
      <c r="E22" s="28"/>
      <c r="F22" s="28"/>
      <c r="G22" s="26"/>
      <c r="H22" s="8"/>
    </row>
    <row r="23" spans="1:8" ht="15">
      <c r="A23" s="8" t="s">
        <v>104</v>
      </c>
      <c r="B23" s="14">
        <v>45658</v>
      </c>
      <c r="C23" s="26"/>
      <c r="D23" s="28"/>
      <c r="E23" s="28"/>
      <c r="F23" s="28"/>
      <c r="G23" s="26"/>
      <c r="H23" s="8"/>
    </row>
    <row r="24" spans="1:8" ht="15">
      <c r="A24" s="8" t="s">
        <v>104</v>
      </c>
      <c r="B24" s="14">
        <v>45689</v>
      </c>
      <c r="C24" s="26"/>
      <c r="D24" s="28"/>
      <c r="E24" s="28"/>
      <c r="F24" s="28"/>
      <c r="G24" s="26"/>
      <c r="H24" s="8"/>
    </row>
    <row r="25" spans="1:8" ht="15">
      <c r="A25" s="8" t="s">
        <v>104</v>
      </c>
      <c r="B25" s="14">
        <v>45717</v>
      </c>
      <c r="C25" s="26"/>
      <c r="D25" s="28"/>
      <c r="E25" s="28"/>
      <c r="F25" s="28"/>
      <c r="G25" s="26"/>
      <c r="H25" s="8"/>
    </row>
    <row r="26" spans="1:8" ht="15">
      <c r="A26" s="8" t="s">
        <v>104</v>
      </c>
      <c r="B26" s="14">
        <v>45748</v>
      </c>
      <c r="C26" s="26"/>
      <c r="D26" s="28"/>
      <c r="E26" s="28"/>
      <c r="F26" s="28"/>
      <c r="G26" s="26"/>
      <c r="H26" s="8"/>
    </row>
    <row r="27" spans="1:8" ht="15">
      <c r="A27" s="8" t="s">
        <v>104</v>
      </c>
      <c r="B27" s="14">
        <v>45778</v>
      </c>
      <c r="C27" s="26"/>
      <c r="D27" s="28"/>
      <c r="E27" s="28"/>
      <c r="F27" s="28"/>
      <c r="G27" s="26"/>
      <c r="H27" s="8"/>
    </row>
    <row r="28" spans="1:8" ht="15">
      <c r="A28" s="8" t="s">
        <v>104</v>
      </c>
      <c r="B28" s="14">
        <v>45809</v>
      </c>
      <c r="C28" s="26"/>
      <c r="D28" s="28"/>
      <c r="E28" s="28"/>
      <c r="F28" s="28"/>
      <c r="G28" s="26"/>
      <c r="H28" s="8"/>
    </row>
    <row r="29" spans="1:8" ht="15">
      <c r="A29" s="8" t="s">
        <v>104</v>
      </c>
      <c r="B29" s="14">
        <v>45839</v>
      </c>
      <c r="C29" s="26"/>
      <c r="D29" s="28"/>
      <c r="E29" s="28"/>
      <c r="F29" s="28"/>
      <c r="G29" s="26"/>
      <c r="H29" s="8"/>
    </row>
    <row r="30" spans="1:8" ht="15">
      <c r="A30" s="8" t="s">
        <v>104</v>
      </c>
      <c r="B30" s="14">
        <v>45870</v>
      </c>
      <c r="C30" s="26"/>
      <c r="D30" s="28"/>
      <c r="E30" s="28"/>
      <c r="F30" s="28"/>
      <c r="G30" s="26"/>
      <c r="H30" s="8"/>
    </row>
    <row r="31" spans="1:8" ht="15">
      <c r="A31" s="8" t="s">
        <v>104</v>
      </c>
      <c r="B31" s="14">
        <v>45901</v>
      </c>
      <c r="C31" s="26"/>
      <c r="D31" s="28"/>
      <c r="E31" s="28"/>
      <c r="F31" s="28"/>
      <c r="G31" s="26"/>
      <c r="H31" s="8"/>
    </row>
    <row r="32" spans="1:8" ht="15">
      <c r="A32" s="8" t="s">
        <v>104</v>
      </c>
      <c r="B32" s="14">
        <v>45931</v>
      </c>
      <c r="C32" s="26"/>
      <c r="D32" s="28"/>
      <c r="E32" s="28"/>
      <c r="F32" s="28"/>
      <c r="G32" s="26"/>
      <c r="H32" s="8"/>
    </row>
    <row r="33" spans="1:8" ht="15">
      <c r="A33" s="8" t="s">
        <v>104</v>
      </c>
      <c r="B33" s="14">
        <v>45962</v>
      </c>
      <c r="C33" s="26"/>
      <c r="D33" s="28"/>
      <c r="E33" s="28"/>
      <c r="F33" s="28"/>
      <c r="G33" s="26"/>
      <c r="H33" s="8"/>
    </row>
    <row r="34" spans="1:8" ht="15">
      <c r="A34" s="8" t="s">
        <v>104</v>
      </c>
      <c r="B34" s="14">
        <v>45992</v>
      </c>
      <c r="C34" s="26"/>
      <c r="D34" s="28"/>
      <c r="E34" s="28"/>
      <c r="F34" s="28"/>
      <c r="G34" s="26"/>
      <c r="H34" s="8"/>
    </row>
    <row r="35" spans="1:8" ht="15">
      <c r="A35" s="8" t="s">
        <v>106</v>
      </c>
      <c r="B35" s="14">
        <v>45839</v>
      </c>
      <c r="C35" s="26"/>
      <c r="D35" s="28"/>
      <c r="E35" s="28"/>
      <c r="F35" s="28"/>
      <c r="G35" s="26"/>
      <c r="H35" s="8"/>
    </row>
    <row r="36" spans="1:8" ht="15">
      <c r="A36" s="8" t="s">
        <v>106</v>
      </c>
      <c r="B36" s="14">
        <v>45870</v>
      </c>
      <c r="C36" s="26"/>
      <c r="D36" s="28"/>
      <c r="E36" s="28"/>
      <c r="F36" s="28"/>
      <c r="G36" s="26"/>
      <c r="H36" s="8"/>
    </row>
    <row r="37" spans="1:8" ht="15">
      <c r="A37" s="8" t="s">
        <v>106</v>
      </c>
      <c r="B37" s="14">
        <v>45901</v>
      </c>
      <c r="C37" s="26"/>
      <c r="D37" s="28"/>
      <c r="E37" s="28"/>
      <c r="F37" s="28"/>
      <c r="G37" s="26"/>
      <c r="H37" s="8"/>
    </row>
    <row r="38" spans="1:8" ht="15">
      <c r="A38" s="8" t="s">
        <v>106</v>
      </c>
      <c r="B38" s="14">
        <v>45931</v>
      </c>
      <c r="C38" s="26"/>
      <c r="D38" s="28"/>
      <c r="E38" s="28"/>
      <c r="F38" s="28"/>
      <c r="G38" s="26"/>
      <c r="H38" s="8"/>
    </row>
    <row r="39" spans="1:8" ht="15">
      <c r="A39" s="8" t="s">
        <v>106</v>
      </c>
      <c r="B39" s="14">
        <v>45962</v>
      </c>
      <c r="C39" s="26"/>
      <c r="D39" s="28"/>
      <c r="E39" s="28"/>
      <c r="F39" s="28"/>
      <c r="G39" s="26"/>
      <c r="H39" s="8"/>
    </row>
    <row r="40" spans="1:8" ht="15">
      <c r="A40" s="8" t="s">
        <v>106</v>
      </c>
      <c r="B40" s="14">
        <v>45992</v>
      </c>
      <c r="C40" s="26"/>
      <c r="D40" s="28"/>
      <c r="E40" s="28"/>
      <c r="F40" s="28"/>
      <c r="G40" s="26"/>
      <c r="H40" s="8"/>
    </row>
    <row r="41" spans="1:8" ht="15">
      <c r="A41" s="8"/>
      <c r="B41" s="14"/>
      <c r="C41" s="26"/>
      <c r="D41" s="28"/>
      <c r="E41" s="28"/>
      <c r="F41" s="28"/>
      <c r="G41" s="26"/>
      <c r="H41" s="8"/>
    </row>
    <row r="42" spans="1:8" ht="15">
      <c r="A42" s="8"/>
      <c r="B42" s="14"/>
      <c r="C42" s="26"/>
      <c r="D42" s="28"/>
      <c r="E42" s="28"/>
      <c r="F42" s="28"/>
      <c r="G42" s="26"/>
      <c r="H42" s="8"/>
    </row>
    <row r="43" spans="1:8" ht="15">
      <c r="A43" s="8"/>
      <c r="B43" s="14"/>
      <c r="C43" s="26"/>
      <c r="D43" s="28"/>
      <c r="E43" s="28"/>
      <c r="F43" s="28"/>
      <c r="G43" s="26"/>
      <c r="H43" s="8"/>
    </row>
    <row r="44" spans="1:8" ht="15">
      <c r="A44" s="8"/>
      <c r="B44" s="14"/>
      <c r="C44" s="26"/>
      <c r="D44" s="28"/>
      <c r="E44" s="28"/>
      <c r="F44" s="28"/>
      <c r="G44" s="26"/>
      <c r="H44" s="8"/>
    </row>
    <row r="45" spans="1:8" ht="15">
      <c r="A45" s="8"/>
      <c r="B45" s="14"/>
      <c r="C45" s="26"/>
      <c r="D45" s="28"/>
      <c r="E45" s="28"/>
      <c r="F45" s="28"/>
      <c r="G45" s="26"/>
      <c r="H45" s="8"/>
    </row>
    <row r="46" spans="1:8" ht="15">
      <c r="A46" s="8"/>
      <c r="B46" s="14"/>
      <c r="C46" s="26"/>
      <c r="D46" s="28"/>
      <c r="E46" s="28"/>
      <c r="F46" s="28"/>
      <c r="G46" s="26"/>
      <c r="H46" s="8"/>
    </row>
    <row r="47" spans="1:8" ht="15">
      <c r="A47" s="8"/>
      <c r="B47" s="14"/>
      <c r="C47" s="26"/>
      <c r="D47" s="28"/>
      <c r="E47" s="28"/>
      <c r="F47" s="28"/>
      <c r="G47" s="26"/>
      <c r="H47" s="8"/>
    </row>
    <row r="48" spans="1:8" ht="15">
      <c r="A48" s="8"/>
      <c r="B48" s="14"/>
      <c r="C48" s="26"/>
      <c r="D48" s="28"/>
      <c r="E48" s="28"/>
      <c r="F48" s="28"/>
      <c r="G48" s="26"/>
      <c r="H48" s="8"/>
    </row>
    <row r="49" spans="1:8" ht="15">
      <c r="A49" s="8"/>
      <c r="B49" s="14"/>
      <c r="C49" s="26"/>
      <c r="D49" s="28"/>
      <c r="E49" s="28"/>
      <c r="F49" s="28"/>
      <c r="G49" s="26"/>
      <c r="H49" s="8"/>
    </row>
    <row r="50" spans="1:8" ht="15">
      <c r="A50" s="8"/>
      <c r="B50" s="14"/>
      <c r="C50" s="26"/>
      <c r="D50" s="28"/>
      <c r="E50" s="28"/>
      <c r="F50" s="28"/>
      <c r="G50" s="26"/>
      <c r="H50" s="8"/>
    </row>
    <row r="51" spans="1:8" ht="15">
      <c r="A51" s="8"/>
      <c r="B51" s="14"/>
      <c r="C51" s="26"/>
      <c r="D51" s="28"/>
      <c r="E51" s="28"/>
      <c r="F51" s="28"/>
      <c r="G51" s="26"/>
      <c r="H51" s="8"/>
    </row>
    <row r="52" spans="1:8" ht="15">
      <c r="A52" s="8"/>
      <c r="B52" s="14"/>
      <c r="C52" s="26"/>
      <c r="D52" s="28"/>
      <c r="E52" s="28"/>
      <c r="F52" s="28"/>
      <c r="G52" s="26"/>
      <c r="H52" s="8"/>
    </row>
    <row r="53" spans="1:8" ht="15">
      <c r="A53" s="8"/>
      <c r="B53" s="14"/>
      <c r="C53" s="26"/>
      <c r="D53" s="28"/>
      <c r="E53" s="28"/>
      <c r="F53" s="28"/>
      <c r="G53" s="26"/>
      <c r="H53" s="8"/>
    </row>
    <row r="54" spans="1:8" ht="15">
      <c r="A54" s="8"/>
      <c r="B54" s="14"/>
      <c r="C54" s="26"/>
      <c r="D54" s="28"/>
      <c r="E54" s="28"/>
      <c r="F54" s="28"/>
      <c r="G54" s="26"/>
      <c r="H54" s="8"/>
    </row>
    <row r="55" spans="1:8" ht="15">
      <c r="A55" s="8"/>
      <c r="B55" s="14"/>
      <c r="C55" s="26"/>
      <c r="D55" s="28"/>
      <c r="E55" s="28"/>
      <c r="F55" s="28"/>
      <c r="G55" s="26"/>
      <c r="H55" s="8"/>
    </row>
    <row r="56" spans="1:8" ht="15">
      <c r="A56" s="8"/>
      <c r="B56" s="14"/>
      <c r="C56" s="26"/>
      <c r="D56" s="28"/>
      <c r="E56" s="28"/>
      <c r="F56" s="28"/>
      <c r="G56" s="26"/>
      <c r="H56" s="8"/>
    </row>
    <row r="57" spans="1:8" ht="15">
      <c r="A57" s="8"/>
      <c r="B57" s="14"/>
      <c r="C57" s="26"/>
      <c r="D57" s="28"/>
      <c r="E57" s="28"/>
      <c r="F57" s="28"/>
      <c r="G57" s="26"/>
      <c r="H57" s="8"/>
    </row>
    <row r="58" spans="1:8" ht="15">
      <c r="A58" s="8"/>
      <c r="B58" s="14"/>
      <c r="C58" s="26"/>
      <c r="D58" s="28"/>
      <c r="E58" s="28"/>
      <c r="F58" s="28"/>
      <c r="G58" s="26"/>
      <c r="H58" s="8"/>
    </row>
    <row r="59" spans="1:8" ht="15">
      <c r="A59" s="8"/>
      <c r="B59" s="14"/>
      <c r="C59" s="26"/>
      <c r="D59" s="28"/>
      <c r="E59" s="28"/>
      <c r="F59" s="28"/>
      <c r="G59" s="26"/>
      <c r="H59" s="8"/>
    </row>
    <row r="60" spans="1:8" ht="15">
      <c r="A60" s="8"/>
      <c r="B60" s="14"/>
      <c r="C60" s="26"/>
      <c r="D60" s="28"/>
      <c r="E60" s="28"/>
      <c r="F60" s="28"/>
      <c r="G60" s="26"/>
      <c r="H60" s="8"/>
    </row>
    <row r="61" spans="1:8" ht="15">
      <c r="A61" s="8"/>
      <c r="B61" s="14"/>
      <c r="C61" s="26"/>
      <c r="D61" s="28"/>
      <c r="E61" s="28"/>
      <c r="F61" s="28"/>
      <c r="G61" s="26"/>
      <c r="H61" s="8"/>
    </row>
    <row r="62" spans="1:8" ht="15">
      <c r="A62" s="8"/>
      <c r="B62" s="14"/>
      <c r="C62" s="26"/>
      <c r="D62" s="28"/>
      <c r="E62" s="28"/>
      <c r="F62" s="28"/>
      <c r="G62" s="26"/>
      <c r="H62" s="8"/>
    </row>
    <row r="63" spans="1:8" ht="15">
      <c r="A63" s="8"/>
      <c r="B63" s="14"/>
      <c r="C63" s="26"/>
      <c r="D63" s="28"/>
      <c r="E63" s="28"/>
      <c r="F63" s="28"/>
      <c r="G63" s="26"/>
      <c r="H63" s="8"/>
    </row>
    <row r="64" spans="1:8" ht="15">
      <c r="A64" s="8"/>
      <c r="B64" s="14"/>
      <c r="C64" s="26"/>
      <c r="D64" s="28"/>
      <c r="E64" s="28"/>
      <c r="F64" s="28"/>
      <c r="G64" s="26"/>
      <c r="H64" s="8"/>
    </row>
    <row r="65" spans="1:8" ht="15">
      <c r="A65" s="8"/>
      <c r="B65" s="14"/>
      <c r="C65" s="26"/>
      <c r="D65" s="28"/>
      <c r="E65" s="28"/>
      <c r="F65" s="28"/>
      <c r="G65" s="26"/>
      <c r="H65" s="8"/>
    </row>
    <row r="66" spans="1:8" ht="15">
      <c r="A66" s="8"/>
      <c r="B66" s="14"/>
      <c r="C66" s="26"/>
      <c r="D66" s="28"/>
      <c r="E66" s="28"/>
      <c r="F66" s="28"/>
      <c r="G66" s="26"/>
      <c r="H66" s="8"/>
    </row>
    <row r="67" spans="1:8" ht="15">
      <c r="A67" s="8"/>
      <c r="B67" s="14"/>
      <c r="C67" s="26"/>
      <c r="D67" s="28"/>
      <c r="E67" s="28"/>
      <c r="F67" s="28"/>
      <c r="G67" s="26"/>
      <c r="H67" s="8"/>
    </row>
    <row r="68" spans="1:8" ht="15">
      <c r="A68" s="8"/>
      <c r="B68" s="14"/>
      <c r="C68" s="26"/>
      <c r="D68" s="28"/>
      <c r="E68" s="28"/>
      <c r="F68" s="28"/>
      <c r="G68" s="26"/>
      <c r="H68" s="8"/>
    </row>
    <row r="69" spans="1:8" ht="15">
      <c r="A69" s="8"/>
      <c r="B69" s="14"/>
      <c r="C69" s="26"/>
      <c r="D69" s="28"/>
      <c r="E69" s="28"/>
      <c r="F69" s="28"/>
      <c r="G69" s="26"/>
      <c r="H69" s="8"/>
    </row>
    <row r="70" spans="1:8" ht="15">
      <c r="A70" s="8"/>
      <c r="B70" s="14"/>
      <c r="C70" s="26"/>
      <c r="D70" s="28"/>
      <c r="E70" s="28"/>
      <c r="F70" s="28"/>
      <c r="G70" s="26"/>
      <c r="H70" s="8"/>
    </row>
    <row r="71" spans="1:8" ht="15">
      <c r="A71" s="8"/>
      <c r="B71" s="14"/>
      <c r="C71" s="26"/>
      <c r="D71" s="28"/>
      <c r="E71" s="28"/>
      <c r="F71" s="28"/>
      <c r="G71" s="26"/>
      <c r="H71" s="8"/>
    </row>
    <row r="72" spans="1:8" ht="15">
      <c r="A72" s="8"/>
      <c r="B72" s="14"/>
      <c r="C72" s="26"/>
      <c r="D72" s="28"/>
      <c r="E72" s="28"/>
      <c r="F72" s="28"/>
      <c r="G72" s="26"/>
      <c r="H72" s="8"/>
    </row>
    <row r="73" spans="1:8" ht="15">
      <c r="A73" s="8"/>
      <c r="B73" s="14"/>
      <c r="C73" s="26"/>
      <c r="D73" s="28"/>
      <c r="E73" s="28"/>
      <c r="F73" s="28"/>
      <c r="G73" s="26"/>
      <c r="H73" s="8"/>
    </row>
    <row r="74" spans="1:8" ht="15">
      <c r="A74" s="8"/>
      <c r="B74" s="14"/>
      <c r="C74" s="26"/>
      <c r="D74" s="28"/>
      <c r="E74" s="28"/>
      <c r="F74" s="28"/>
      <c r="G74" s="26"/>
      <c r="H74" s="8"/>
    </row>
    <row r="75" spans="1:8" ht="15">
      <c r="A75" s="8"/>
      <c r="B75" s="14"/>
      <c r="C75" s="26"/>
      <c r="D75" s="28"/>
      <c r="E75" s="28"/>
      <c r="F75" s="28"/>
      <c r="G75" s="26"/>
      <c r="H75" s="8"/>
    </row>
    <row r="76" spans="1:8" ht="15">
      <c r="A76" s="8"/>
      <c r="B76" s="14"/>
      <c r="C76" s="26"/>
      <c r="D76" s="28"/>
      <c r="E76" s="28"/>
      <c r="F76" s="28"/>
      <c r="G76" s="26"/>
      <c r="H76" s="8"/>
    </row>
    <row r="77" spans="1:8" ht="15">
      <c r="A77" s="8"/>
      <c r="B77" s="14"/>
      <c r="C77" s="26"/>
      <c r="D77" s="28"/>
      <c r="E77" s="28"/>
      <c r="F77" s="28"/>
      <c r="G77" s="26"/>
      <c r="H77" s="8"/>
    </row>
    <row r="78" spans="1:8" ht="15">
      <c r="A78" s="8"/>
      <c r="B78" s="14"/>
      <c r="C78" s="26"/>
      <c r="D78" s="28"/>
      <c r="E78" s="28"/>
      <c r="F78" s="28"/>
      <c r="G78" s="26"/>
      <c r="H78" s="8"/>
    </row>
    <row r="79" spans="1:8" ht="15">
      <c r="A79" s="8"/>
      <c r="B79" s="14"/>
      <c r="C79" s="26"/>
      <c r="D79" s="28"/>
      <c r="E79" s="28"/>
      <c r="F79" s="28"/>
      <c r="G79" s="26"/>
      <c r="H79" s="8"/>
    </row>
    <row r="80" spans="1:8" ht="15">
      <c r="A80" s="8"/>
      <c r="B80" s="14"/>
      <c r="C80" s="26"/>
      <c r="D80" s="28"/>
      <c r="E80" s="28"/>
      <c r="F80" s="28"/>
      <c r="G80" s="26"/>
      <c r="H80" s="8"/>
    </row>
    <row r="81" spans="1:8" ht="15">
      <c r="A81" s="8"/>
      <c r="B81" s="14"/>
      <c r="C81" s="26"/>
      <c r="D81" s="28"/>
      <c r="E81" s="28"/>
      <c r="F81" s="28"/>
      <c r="G81" s="26"/>
      <c r="H81" s="8"/>
    </row>
    <row r="82" spans="1:8" ht="15">
      <c r="A82" s="8"/>
      <c r="B82" s="14"/>
      <c r="C82" s="26"/>
      <c r="D82" s="28"/>
      <c r="E82" s="28"/>
      <c r="F82" s="28"/>
      <c r="G82" s="26"/>
      <c r="H82" s="8"/>
    </row>
    <row r="83" spans="1:8" ht="15">
      <c r="A83" s="8"/>
      <c r="B83" s="14"/>
      <c r="C83" s="26"/>
      <c r="D83" s="28"/>
      <c r="E83" s="28"/>
      <c r="F83" s="28"/>
      <c r="G83" s="26"/>
      <c r="H83" s="8"/>
    </row>
    <row r="84" spans="1:8" ht="15">
      <c r="A84" s="8"/>
      <c r="B84" s="14"/>
      <c r="C84" s="26"/>
      <c r="D84" s="28"/>
      <c r="E84" s="28"/>
      <c r="F84" s="28"/>
      <c r="G84" s="26"/>
      <c r="H84" s="8"/>
    </row>
    <row r="85" spans="1:8" ht="15">
      <c r="A85" s="8"/>
      <c r="B85" s="14"/>
      <c r="C85" s="26"/>
      <c r="D85" s="28"/>
      <c r="E85" s="28"/>
      <c r="F85" s="28"/>
      <c r="G85" s="26"/>
      <c r="H85" s="8"/>
    </row>
    <row r="86" spans="1:8" ht="15">
      <c r="A86" s="8"/>
      <c r="B86" s="14"/>
      <c r="C86" s="26"/>
      <c r="D86" s="28"/>
      <c r="E86" s="28"/>
      <c r="F86" s="28"/>
      <c r="G86" s="26"/>
      <c r="H86" s="8"/>
    </row>
    <row r="87" spans="1:8" ht="15">
      <c r="A87" s="8"/>
      <c r="B87" s="14"/>
      <c r="C87" s="26"/>
      <c r="D87" s="28"/>
      <c r="E87" s="28"/>
      <c r="F87" s="28"/>
      <c r="G87" s="26"/>
      <c r="H87" s="8"/>
    </row>
    <row r="88" spans="1:8" ht="15">
      <c r="A88" s="8"/>
      <c r="B88" s="14"/>
      <c r="C88" s="26"/>
      <c r="D88" s="28"/>
      <c r="E88" s="28"/>
      <c r="F88" s="28"/>
      <c r="G88" s="26"/>
      <c r="H88" s="8"/>
    </row>
    <row r="89" spans="1:8" ht="15">
      <c r="A89" s="8"/>
      <c r="B89" s="14"/>
      <c r="C89" s="26"/>
      <c r="D89" s="28"/>
      <c r="E89" s="28"/>
      <c r="F89" s="28"/>
      <c r="G89" s="26"/>
      <c r="H89" s="8"/>
    </row>
    <row r="90" spans="1:8" ht="15">
      <c r="A90" s="8"/>
      <c r="B90" s="14"/>
      <c r="C90" s="26"/>
      <c r="D90" s="28"/>
      <c r="E90" s="28"/>
      <c r="F90" s="28"/>
      <c r="G90" s="26"/>
      <c r="H90" s="8"/>
    </row>
    <row r="91" spans="1:8" ht="15">
      <c r="A91" s="8"/>
      <c r="B91" s="14"/>
      <c r="C91" s="26"/>
      <c r="D91" s="28"/>
      <c r="E91" s="28"/>
      <c r="F91" s="28"/>
      <c r="G91" s="26"/>
      <c r="H91" s="8"/>
    </row>
    <row r="92" spans="1:8" ht="15">
      <c r="A92" s="8"/>
      <c r="B92" s="14"/>
      <c r="C92" s="26"/>
      <c r="D92" s="28"/>
      <c r="E92" s="28"/>
      <c r="F92" s="28"/>
      <c r="G92" s="26"/>
      <c r="H92" s="8"/>
    </row>
    <row r="93" spans="1:8" ht="15">
      <c r="A93" s="8"/>
      <c r="B93" s="14"/>
      <c r="C93" s="26"/>
      <c r="D93" s="28"/>
      <c r="E93" s="28"/>
      <c r="F93" s="28"/>
      <c r="G93" s="26"/>
      <c r="H93" s="8"/>
    </row>
    <row r="94" spans="1:8" ht="15">
      <c r="A94" s="8"/>
      <c r="B94" s="14"/>
      <c r="C94" s="26"/>
      <c r="D94" s="28"/>
      <c r="E94" s="28"/>
      <c r="F94" s="28"/>
      <c r="G94" s="26"/>
      <c r="H94" s="8"/>
    </row>
    <row r="95" spans="1:8" ht="15">
      <c r="A95" s="8"/>
      <c r="B95" s="14"/>
      <c r="C95" s="26"/>
      <c r="D95" s="28"/>
      <c r="E95" s="28"/>
      <c r="F95" s="28"/>
      <c r="G95" s="26"/>
      <c r="H95" s="8"/>
    </row>
    <row r="96" spans="1:8" ht="15">
      <c r="A96" s="8"/>
      <c r="B96" s="14"/>
      <c r="C96" s="26"/>
      <c r="D96" s="28"/>
      <c r="E96" s="28"/>
      <c r="F96" s="28"/>
      <c r="G96" s="26"/>
      <c r="H96" s="8"/>
    </row>
    <row r="97" spans="1:8" ht="15">
      <c r="A97" s="8"/>
      <c r="B97" s="14"/>
      <c r="C97" s="26"/>
      <c r="D97" s="28"/>
      <c r="E97" s="28"/>
      <c r="F97" s="28"/>
      <c r="G97" s="26"/>
      <c r="H97" s="8"/>
    </row>
    <row r="98" spans="1:8" ht="15">
      <c r="A98" s="8"/>
      <c r="B98" s="14"/>
      <c r="C98" s="26"/>
      <c r="D98" s="28"/>
      <c r="E98" s="28"/>
      <c r="F98" s="28"/>
      <c r="G98" s="26"/>
      <c r="H98" s="8"/>
    </row>
    <row r="99" spans="1:8" ht="15">
      <c r="A99" s="8"/>
      <c r="B99" s="14"/>
      <c r="C99" s="26"/>
      <c r="D99" s="28"/>
      <c r="E99" s="28"/>
      <c r="F99" s="28"/>
      <c r="G99" s="26"/>
      <c r="H99" s="8"/>
    </row>
    <row r="100" spans="1:8" ht="15">
      <c r="A100" s="8"/>
      <c r="B100" s="14"/>
      <c r="C100" s="26"/>
      <c r="D100" s="28"/>
      <c r="E100" s="28"/>
      <c r="F100" s="28"/>
      <c r="G100" s="26"/>
      <c r="H100" s="8"/>
    </row>
    <row r="101" spans="1:8" ht="15">
      <c r="A101" s="8"/>
      <c r="B101" s="14"/>
      <c r="C101" s="26"/>
      <c r="D101" s="28"/>
      <c r="E101" s="28"/>
      <c r="F101" s="28"/>
      <c r="G101" s="26"/>
      <c r="H101" s="8"/>
    </row>
    <row r="102" spans="1:8" ht="15">
      <c r="A102" s="8"/>
      <c r="B102" s="14"/>
      <c r="C102" s="26"/>
      <c r="D102" s="28"/>
      <c r="E102" s="28"/>
      <c r="F102" s="28"/>
      <c r="G102" s="26"/>
      <c r="H102" s="8"/>
    </row>
    <row r="103" spans="1:8" ht="15">
      <c r="A103" s="8"/>
      <c r="B103" s="14"/>
      <c r="C103" s="26"/>
      <c r="D103" s="28"/>
      <c r="E103" s="28"/>
      <c r="F103" s="28"/>
      <c r="G103" s="26"/>
      <c r="H103" s="8"/>
    </row>
    <row r="104" spans="1:8" ht="15">
      <c r="A104" s="8"/>
      <c r="B104" s="14"/>
      <c r="C104" s="26"/>
      <c r="D104" s="28"/>
      <c r="E104" s="28"/>
      <c r="F104" s="28"/>
      <c r="G104" s="26"/>
      <c r="H104" s="8"/>
    </row>
    <row r="105" spans="1:8" ht="15">
      <c r="A105" s="8"/>
      <c r="B105" s="14"/>
      <c r="C105" s="26"/>
      <c r="D105" s="28"/>
      <c r="E105" s="28"/>
      <c r="F105" s="28"/>
      <c r="G105" s="26"/>
      <c r="H105" s="8"/>
    </row>
    <row r="106" spans="1:8" ht="15">
      <c r="A106" s="8"/>
      <c r="B106" s="14"/>
      <c r="C106" s="26"/>
      <c r="D106" s="28"/>
      <c r="E106" s="28"/>
      <c r="F106" s="28"/>
      <c r="G106" s="26"/>
      <c r="H106" s="8"/>
    </row>
    <row r="107" spans="1:8" ht="15">
      <c r="A107" s="8"/>
      <c r="B107" s="14"/>
      <c r="C107" s="26"/>
      <c r="D107" s="28"/>
      <c r="E107" s="28"/>
      <c r="F107" s="28"/>
      <c r="G107" s="26"/>
      <c r="H107" s="8"/>
    </row>
    <row r="108" spans="1:8" ht="15">
      <c r="A108" s="8"/>
      <c r="B108" s="14"/>
      <c r="C108" s="26"/>
      <c r="D108" s="28"/>
      <c r="E108" s="28"/>
      <c r="F108" s="28"/>
      <c r="G108" s="26"/>
      <c r="H108" s="8"/>
    </row>
    <row r="109" spans="1:8" ht="15">
      <c r="A109" s="8"/>
      <c r="B109" s="14"/>
      <c r="C109" s="26"/>
      <c r="D109" s="28"/>
      <c r="E109" s="28"/>
      <c r="F109" s="28"/>
      <c r="G109" s="26"/>
      <c r="H109" s="8"/>
    </row>
    <row r="110" spans="1:8" ht="15">
      <c r="A110" s="8"/>
      <c r="B110" s="14"/>
      <c r="C110" s="26"/>
      <c r="D110" s="28"/>
      <c r="E110" s="28"/>
      <c r="F110" s="28"/>
      <c r="G110" s="26"/>
      <c r="H110" s="8"/>
    </row>
    <row r="111" spans="1:8" ht="15">
      <c r="A111" s="8"/>
      <c r="B111" s="14"/>
      <c r="C111" s="26"/>
      <c r="D111" s="28"/>
      <c r="E111" s="28"/>
      <c r="F111" s="28"/>
      <c r="G111" s="26"/>
      <c r="H111" s="8"/>
    </row>
    <row r="112" spans="1:8" ht="15">
      <c r="A112" s="8"/>
      <c r="B112" s="14"/>
      <c r="C112" s="26"/>
      <c r="D112" s="28"/>
      <c r="E112" s="28"/>
      <c r="F112" s="28"/>
      <c r="G112" s="26"/>
      <c r="H112" s="8"/>
    </row>
    <row r="113" spans="1:8" ht="15">
      <c r="A113" s="8"/>
      <c r="B113" s="14"/>
      <c r="C113" s="26"/>
      <c r="D113" s="28"/>
      <c r="E113" s="28"/>
      <c r="F113" s="28"/>
      <c r="G113" s="26"/>
      <c r="H113" s="8"/>
    </row>
    <row r="114" spans="1:8" ht="15">
      <c r="A114" s="8"/>
      <c r="B114" s="14"/>
      <c r="C114" s="26"/>
      <c r="D114" s="28"/>
      <c r="E114" s="28"/>
      <c r="F114" s="28"/>
      <c r="G114" s="26"/>
      <c r="H114" s="8"/>
    </row>
    <row r="115" spans="1:8" ht="15">
      <c r="A115" s="8"/>
      <c r="B115" s="14"/>
      <c r="C115" s="26"/>
      <c r="D115" s="28"/>
      <c r="E115" s="28"/>
      <c r="F115" s="28"/>
      <c r="G115" s="26"/>
      <c r="H115" s="8"/>
    </row>
    <row r="116" spans="1:8" ht="15">
      <c r="A116" s="8"/>
      <c r="B116" s="14"/>
      <c r="C116" s="26"/>
      <c r="D116" s="28"/>
      <c r="E116" s="28"/>
      <c r="F116" s="28"/>
      <c r="G116" s="26"/>
      <c r="H116" s="8"/>
    </row>
    <row r="117" spans="1:8" ht="15">
      <c r="A117" s="8"/>
      <c r="B117" s="14"/>
      <c r="C117" s="26"/>
      <c r="D117" s="28"/>
      <c r="E117" s="28"/>
      <c r="F117" s="28"/>
      <c r="G117" s="26"/>
      <c r="H117" s="8"/>
    </row>
    <row r="118" spans="1:8" ht="15">
      <c r="A118" s="8"/>
      <c r="B118" s="14"/>
      <c r="C118" s="26"/>
      <c r="D118" s="28"/>
      <c r="E118" s="28"/>
      <c r="F118" s="28"/>
      <c r="G118" s="26"/>
      <c r="H118" s="8"/>
    </row>
    <row r="119" spans="1:8" ht="15">
      <c r="A119" s="8"/>
      <c r="B119" s="14"/>
      <c r="C119" s="26"/>
      <c r="D119" s="28"/>
      <c r="E119" s="28"/>
      <c r="F119" s="28"/>
      <c r="G119" s="26"/>
      <c r="H119" s="8"/>
    </row>
    <row r="120" spans="1:8" ht="15">
      <c r="A120" s="8"/>
      <c r="B120" s="14"/>
      <c r="C120" s="26"/>
      <c r="D120" s="28"/>
      <c r="E120" s="28"/>
      <c r="F120" s="28"/>
      <c r="G120" s="26"/>
      <c r="H120" s="8"/>
    </row>
    <row r="121" spans="1:8" ht="15">
      <c r="A121" s="8"/>
      <c r="B121" s="14"/>
      <c r="C121" s="26"/>
      <c r="D121" s="28"/>
      <c r="E121" s="28"/>
      <c r="F121" s="28"/>
      <c r="G121" s="26"/>
      <c r="H121" s="8"/>
    </row>
    <row r="122" spans="1:8" ht="15">
      <c r="A122" s="8"/>
      <c r="B122" s="14"/>
      <c r="C122" s="26"/>
      <c r="D122" s="28"/>
      <c r="E122" s="28"/>
      <c r="F122" s="28"/>
      <c r="G122" s="26"/>
      <c r="H122" s="8"/>
    </row>
    <row r="123" spans="1:8" ht="15">
      <c r="A123" s="8"/>
      <c r="B123" s="14"/>
      <c r="C123" s="26"/>
      <c r="D123" s="28"/>
      <c r="E123" s="28"/>
      <c r="F123" s="28"/>
      <c r="G123" s="26"/>
      <c r="H123" s="8"/>
    </row>
    <row r="124" spans="1:8" ht="15">
      <c r="A124" s="8"/>
      <c r="B124" s="14"/>
      <c r="C124" s="26"/>
      <c r="D124" s="28"/>
      <c r="E124" s="28"/>
      <c r="F124" s="28"/>
      <c r="G124" s="26"/>
      <c r="H124" s="8"/>
    </row>
    <row r="125" spans="1:8" ht="15">
      <c r="A125" s="8"/>
      <c r="B125" s="14"/>
      <c r="C125" s="26"/>
      <c r="D125" s="28"/>
      <c r="E125" s="28"/>
      <c r="F125" s="28"/>
      <c r="G125" s="26"/>
      <c r="H125" s="8"/>
    </row>
    <row r="126" spans="1:8" ht="15">
      <c r="A126" s="8"/>
      <c r="B126" s="14"/>
      <c r="C126" s="26"/>
      <c r="D126" s="28"/>
      <c r="E126" s="28"/>
      <c r="F126" s="28"/>
      <c r="G126" s="26"/>
      <c r="H126" s="8"/>
    </row>
    <row r="127" spans="1:8" ht="15">
      <c r="A127" s="8"/>
      <c r="B127" s="14"/>
      <c r="C127" s="26"/>
      <c r="D127" s="28"/>
      <c r="E127" s="28"/>
      <c r="F127" s="28"/>
      <c r="G127" s="26"/>
      <c r="H127" s="8"/>
    </row>
    <row r="128" spans="1:8" ht="15">
      <c r="A128" s="8"/>
      <c r="B128" s="14"/>
      <c r="C128" s="26"/>
      <c r="D128" s="28"/>
      <c r="E128" s="28"/>
      <c r="F128" s="28"/>
      <c r="G128" s="26"/>
      <c r="H128" s="8"/>
    </row>
    <row r="129" spans="1:8" ht="15">
      <c r="A129" s="8"/>
      <c r="B129" s="14"/>
      <c r="C129" s="26"/>
      <c r="D129" s="28"/>
      <c r="E129" s="28"/>
      <c r="F129" s="28"/>
      <c r="G129" s="26"/>
      <c r="H129" s="8"/>
    </row>
    <row r="130" spans="1:8" ht="15">
      <c r="A130" s="8"/>
      <c r="B130" s="14"/>
      <c r="C130" s="26"/>
      <c r="D130" s="28"/>
      <c r="E130" s="28"/>
      <c r="F130" s="28"/>
      <c r="G130" s="26"/>
      <c r="H130" s="8"/>
    </row>
    <row r="131" spans="1:8" ht="15">
      <c r="A131" s="8"/>
      <c r="B131" s="14"/>
      <c r="C131" s="26"/>
      <c r="D131" s="28"/>
      <c r="E131" s="28"/>
      <c r="F131" s="28"/>
      <c r="G131" s="26"/>
      <c r="H131" s="8"/>
    </row>
    <row r="132" spans="1:8" ht="15">
      <c r="A132" s="8"/>
      <c r="B132" s="14"/>
      <c r="C132" s="26"/>
      <c r="D132" s="28"/>
      <c r="E132" s="28"/>
      <c r="F132" s="28"/>
      <c r="G132" s="26"/>
      <c r="H132" s="8"/>
    </row>
    <row r="133" spans="1:8" ht="15">
      <c r="A133" s="8"/>
      <c r="B133" s="14"/>
      <c r="C133" s="26"/>
      <c r="D133" s="28"/>
      <c r="E133" s="28"/>
      <c r="F133" s="28"/>
      <c r="G133" s="26"/>
      <c r="H133" s="8"/>
    </row>
    <row r="134" spans="1:8" ht="15">
      <c r="A134" s="8"/>
      <c r="B134" s="14"/>
      <c r="C134" s="26"/>
      <c r="D134" s="28"/>
      <c r="E134" s="28"/>
      <c r="F134" s="28"/>
      <c r="G134" s="26"/>
      <c r="H134" s="8"/>
    </row>
    <row r="135" spans="1:8" ht="15">
      <c r="A135" s="8"/>
      <c r="B135" s="14"/>
      <c r="C135" s="26"/>
      <c r="D135" s="28"/>
      <c r="E135" s="28"/>
      <c r="F135" s="28"/>
      <c r="G135" s="26"/>
      <c r="H135" s="8"/>
    </row>
    <row r="136" spans="1:8" ht="15">
      <c r="A136" s="8"/>
      <c r="B136" s="14"/>
      <c r="C136" s="26"/>
      <c r="D136" s="28"/>
      <c r="E136" s="28"/>
      <c r="F136" s="28"/>
      <c r="G136" s="26"/>
      <c r="H136" s="8"/>
    </row>
    <row r="137" spans="1:8" ht="15">
      <c r="A137" s="8"/>
      <c r="B137" s="14"/>
      <c r="C137" s="26"/>
      <c r="D137" s="28"/>
      <c r="E137" s="28"/>
      <c r="F137" s="28"/>
      <c r="G137" s="26"/>
      <c r="H137" s="8"/>
    </row>
    <row r="138" spans="1:8" ht="15">
      <c r="A138" s="8"/>
      <c r="B138" s="14"/>
      <c r="C138" s="26"/>
      <c r="D138" s="28"/>
      <c r="E138" s="28"/>
      <c r="F138" s="28"/>
      <c r="G138" s="26"/>
      <c r="H138" s="8"/>
    </row>
    <row r="139" spans="1:8" ht="15">
      <c r="A139" s="8"/>
      <c r="B139" s="14"/>
      <c r="C139" s="26"/>
      <c r="D139" s="28"/>
      <c r="E139" s="28"/>
      <c r="F139" s="28"/>
      <c r="G139" s="26"/>
      <c r="H139" s="8"/>
    </row>
    <row r="140" spans="1:8" ht="15">
      <c r="A140" s="8"/>
      <c r="B140" s="14"/>
      <c r="C140" s="26"/>
      <c r="D140" s="28"/>
      <c r="E140" s="28"/>
      <c r="F140" s="28"/>
      <c r="G140" s="26"/>
      <c r="H140" s="8"/>
    </row>
    <row r="141" spans="1:8" ht="15">
      <c r="A141" s="8"/>
      <c r="B141" s="14"/>
      <c r="C141" s="26"/>
      <c r="D141" s="28"/>
      <c r="E141" s="28"/>
      <c r="F141" s="28"/>
      <c r="G141" s="26"/>
      <c r="H141" s="8"/>
    </row>
    <row r="142" spans="1:8" ht="15">
      <c r="A142" s="8"/>
      <c r="B142" s="14"/>
      <c r="C142" s="26"/>
      <c r="D142" s="28"/>
      <c r="E142" s="28"/>
      <c r="F142" s="28"/>
      <c r="G142" s="26"/>
      <c r="H142" s="8"/>
    </row>
    <row r="143" spans="1:8" ht="15">
      <c r="A143" s="8"/>
      <c r="B143" s="14"/>
      <c r="C143" s="26"/>
      <c r="D143" s="28"/>
      <c r="E143" s="28"/>
      <c r="F143" s="28"/>
      <c r="G143" s="26"/>
      <c r="H143" s="8"/>
    </row>
    <row r="144" spans="1:8" ht="15">
      <c r="A144" s="8"/>
      <c r="B144" s="14"/>
      <c r="C144" s="26"/>
      <c r="D144" s="28"/>
      <c r="E144" s="28"/>
      <c r="F144" s="28"/>
      <c r="G144" s="26"/>
      <c r="H144" s="8"/>
    </row>
    <row r="145" spans="1:8" ht="15">
      <c r="A145" s="8"/>
      <c r="B145" s="14"/>
      <c r="C145" s="26"/>
      <c r="D145" s="28"/>
      <c r="E145" s="28"/>
      <c r="F145" s="28"/>
      <c r="G145" s="26"/>
      <c r="H145" s="8"/>
    </row>
    <row r="146" spans="1:8" ht="15">
      <c r="A146" s="8"/>
      <c r="B146" s="14"/>
      <c r="C146" s="26"/>
      <c r="D146" s="28"/>
      <c r="E146" s="28"/>
      <c r="F146" s="28"/>
      <c r="G146" s="26"/>
      <c r="H146" s="8"/>
    </row>
    <row r="147" spans="1:8" ht="15">
      <c r="A147" s="8"/>
      <c r="B147" s="14"/>
      <c r="C147" s="26"/>
      <c r="D147" s="28"/>
      <c r="E147" s="28"/>
      <c r="F147" s="28"/>
      <c r="G147" s="26"/>
      <c r="H147" s="8"/>
    </row>
    <row r="148" spans="1:8" ht="15">
      <c r="A148" s="8"/>
      <c r="B148" s="14"/>
      <c r="C148" s="26"/>
      <c r="D148" s="28"/>
      <c r="E148" s="28"/>
      <c r="F148" s="28"/>
      <c r="G148" s="26"/>
      <c r="H148" s="8"/>
    </row>
    <row r="149" spans="1:8" ht="15">
      <c r="A149" s="8"/>
      <c r="B149" s="14"/>
      <c r="C149" s="26"/>
      <c r="D149" s="28"/>
      <c r="E149" s="28"/>
      <c r="F149" s="28"/>
      <c r="G149" s="26"/>
      <c r="H149" s="8"/>
    </row>
    <row r="150" spans="1:8" ht="15">
      <c r="A150" s="8"/>
      <c r="B150" s="14"/>
      <c r="C150" s="26"/>
      <c r="D150" s="28"/>
      <c r="E150" s="28"/>
      <c r="F150" s="28"/>
      <c r="G150" s="26"/>
      <c r="H150" s="8"/>
    </row>
    <row r="151" spans="1:8" ht="15">
      <c r="A151" s="8"/>
      <c r="B151" s="14"/>
      <c r="C151" s="26"/>
      <c r="D151" s="28"/>
      <c r="E151" s="28"/>
      <c r="F151" s="28"/>
      <c r="G151" s="26"/>
      <c r="H151" s="8"/>
    </row>
    <row r="152" spans="1:8" ht="15">
      <c r="A152" s="8"/>
      <c r="B152" s="14"/>
      <c r="C152" s="26"/>
      <c r="D152" s="28"/>
      <c r="E152" s="28"/>
      <c r="F152" s="28"/>
      <c r="G152" s="26"/>
      <c r="H152" s="8"/>
    </row>
    <row r="153" spans="1:8" ht="15">
      <c r="A153" s="8"/>
      <c r="B153" s="14"/>
      <c r="C153" s="26"/>
      <c r="D153" s="28"/>
      <c r="E153" s="28"/>
      <c r="F153" s="28"/>
      <c r="G153" s="26"/>
      <c r="H153" s="8"/>
    </row>
    <row r="154" spans="1:8" ht="15">
      <c r="A154" s="8"/>
      <c r="B154" s="14"/>
      <c r="C154" s="26"/>
      <c r="D154" s="28"/>
      <c r="E154" s="28"/>
      <c r="F154" s="28"/>
      <c r="G154" s="26"/>
      <c r="H154" s="8"/>
    </row>
    <row r="155" spans="1:8" ht="15">
      <c r="A155" s="8"/>
      <c r="B155" s="14"/>
      <c r="C155" s="26"/>
      <c r="D155" s="28"/>
      <c r="E155" s="28"/>
      <c r="F155" s="28"/>
      <c r="G155" s="26"/>
      <c r="H155" s="8"/>
    </row>
    <row r="156" spans="1:8" ht="15">
      <c r="A156" s="8"/>
      <c r="B156" s="14"/>
      <c r="C156" s="26"/>
      <c r="D156" s="28"/>
      <c r="E156" s="28"/>
      <c r="F156" s="28"/>
      <c r="G156" s="26"/>
      <c r="H156" s="8"/>
    </row>
    <row r="157" spans="1:8" ht="15">
      <c r="A157" s="8"/>
      <c r="B157" s="14"/>
      <c r="C157" s="26"/>
      <c r="D157" s="28"/>
      <c r="E157" s="28"/>
      <c r="F157" s="28"/>
      <c r="G157" s="26"/>
      <c r="H157" s="8"/>
    </row>
    <row r="158" spans="1:8" ht="15">
      <c r="A158" s="8"/>
      <c r="B158" s="14"/>
      <c r="C158" s="26"/>
      <c r="D158" s="28"/>
      <c r="E158" s="28"/>
      <c r="F158" s="28"/>
      <c r="G158" s="26"/>
      <c r="H158" s="8"/>
    </row>
    <row r="159" spans="1:8" ht="15">
      <c r="A159" s="8"/>
      <c r="B159" s="14"/>
      <c r="C159" s="26"/>
      <c r="D159" s="28"/>
      <c r="E159" s="28"/>
      <c r="F159" s="28"/>
      <c r="G159" s="26"/>
      <c r="H159" s="8"/>
    </row>
    <row r="160" spans="1:8" ht="15">
      <c r="A160" s="8"/>
      <c r="B160" s="14"/>
      <c r="C160" s="26"/>
      <c r="D160" s="28"/>
      <c r="E160" s="28"/>
      <c r="F160" s="28"/>
      <c r="G160" s="26"/>
      <c r="H160" s="8"/>
    </row>
    <row r="161" spans="1:8" ht="15">
      <c r="A161" s="8"/>
      <c r="B161" s="14"/>
      <c r="C161" s="26"/>
      <c r="D161" s="28"/>
      <c r="E161" s="28"/>
      <c r="F161" s="28"/>
      <c r="G161" s="26"/>
      <c r="H161" s="8"/>
    </row>
    <row r="162" spans="1:8" ht="15">
      <c r="A162" s="8"/>
      <c r="B162" s="14"/>
      <c r="C162" s="26"/>
      <c r="D162" s="28"/>
      <c r="E162" s="28"/>
      <c r="F162" s="28"/>
      <c r="G162" s="26"/>
      <c r="H162" s="8"/>
    </row>
    <row r="163" spans="1:8" ht="15">
      <c r="A163" s="8"/>
      <c r="B163" s="14"/>
      <c r="C163" s="26"/>
      <c r="D163" s="28"/>
      <c r="E163" s="28"/>
      <c r="F163" s="28"/>
      <c r="G163" s="26"/>
      <c r="H163" s="8"/>
    </row>
    <row r="164" spans="1:8" ht="15">
      <c r="A164" s="8"/>
      <c r="B164" s="14"/>
      <c r="C164" s="26"/>
      <c r="D164" s="28"/>
      <c r="E164" s="28"/>
      <c r="F164" s="28"/>
      <c r="G164" s="26"/>
      <c r="H164" s="8"/>
    </row>
    <row r="165" spans="1:8" ht="15">
      <c r="A165" s="8"/>
      <c r="B165" s="14"/>
      <c r="C165" s="26"/>
      <c r="D165" s="28"/>
      <c r="E165" s="28"/>
      <c r="F165" s="28"/>
      <c r="G165" s="26"/>
      <c r="H165" s="8"/>
    </row>
    <row r="166" spans="1:8" ht="15">
      <c r="A166" s="8"/>
      <c r="B166" s="14"/>
      <c r="C166" s="26"/>
      <c r="D166" s="28"/>
      <c r="E166" s="28"/>
      <c r="F166" s="28"/>
      <c r="G166" s="26"/>
      <c r="H166" s="8"/>
    </row>
    <row r="167" spans="1:8" ht="15">
      <c r="A167" s="8"/>
      <c r="B167" s="14"/>
      <c r="C167" s="26"/>
      <c r="D167" s="28"/>
      <c r="E167" s="28"/>
      <c r="F167" s="28"/>
      <c r="G167" s="26"/>
      <c r="H167" s="8"/>
    </row>
    <row r="168" spans="1:8" ht="15">
      <c r="A168" s="8"/>
      <c r="B168" s="14"/>
      <c r="C168" s="26"/>
      <c r="D168" s="28"/>
      <c r="E168" s="28"/>
      <c r="F168" s="28"/>
      <c r="G168" s="26"/>
      <c r="H168" s="8"/>
    </row>
    <row r="169" spans="1:8" ht="15">
      <c r="A169" s="8"/>
      <c r="B169" s="14"/>
      <c r="C169" s="26"/>
      <c r="D169" s="28"/>
      <c r="E169" s="28"/>
      <c r="F169" s="28"/>
      <c r="G169" s="26"/>
      <c r="H169" s="8"/>
    </row>
    <row r="170" spans="1:8" ht="15">
      <c r="A170" s="8"/>
      <c r="B170" s="14"/>
      <c r="C170" s="26"/>
      <c r="D170" s="28"/>
      <c r="E170" s="28"/>
      <c r="F170" s="28"/>
      <c r="G170" s="26"/>
      <c r="H170" s="8"/>
    </row>
    <row r="171" spans="1:8" ht="15">
      <c r="A171" s="8"/>
      <c r="B171" s="14"/>
      <c r="C171" s="26"/>
      <c r="D171" s="28"/>
      <c r="E171" s="28"/>
      <c r="F171" s="28"/>
      <c r="G171" s="26"/>
      <c r="H171" s="8"/>
    </row>
    <row r="172" spans="1:8" ht="15">
      <c r="A172" s="8"/>
      <c r="B172" s="14"/>
      <c r="C172" s="26"/>
      <c r="D172" s="28"/>
      <c r="E172" s="28"/>
      <c r="F172" s="28"/>
      <c r="G172" s="26"/>
      <c r="H172" s="8"/>
    </row>
    <row r="173" spans="1:8" ht="15">
      <c r="A173" s="8"/>
      <c r="B173" s="14"/>
      <c r="C173" s="26"/>
      <c r="D173" s="28"/>
      <c r="E173" s="28"/>
      <c r="F173" s="28"/>
      <c r="G173" s="26"/>
      <c r="H173" s="8"/>
    </row>
    <row r="174" spans="1:8" ht="15">
      <c r="A174" s="8"/>
      <c r="B174" s="14"/>
      <c r="C174" s="26"/>
      <c r="D174" s="28"/>
      <c r="E174" s="28"/>
      <c r="F174" s="28"/>
      <c r="G174" s="26"/>
      <c r="H174" s="8"/>
    </row>
    <row r="175" spans="1:8" ht="15">
      <c r="A175" s="8"/>
      <c r="B175" s="14"/>
      <c r="C175" s="26"/>
      <c r="D175" s="28"/>
      <c r="E175" s="28"/>
      <c r="F175" s="28"/>
      <c r="G175" s="26"/>
      <c r="H175" s="8"/>
    </row>
    <row r="176" spans="1:8" ht="15">
      <c r="A176" s="8"/>
      <c r="B176" s="14"/>
      <c r="C176" s="26"/>
      <c r="D176" s="28"/>
      <c r="E176" s="28"/>
      <c r="F176" s="28"/>
      <c r="G176" s="26"/>
      <c r="H176" s="8"/>
    </row>
    <row r="177" spans="1:8" ht="15">
      <c r="A177" s="8"/>
      <c r="B177" s="14"/>
      <c r="C177" s="26"/>
      <c r="D177" s="28"/>
      <c r="E177" s="28"/>
      <c r="F177" s="28"/>
      <c r="G177" s="26"/>
      <c r="H177" s="8"/>
    </row>
    <row r="178" spans="1:8" ht="15">
      <c r="A178" s="8"/>
      <c r="B178" s="14"/>
      <c r="C178" s="26"/>
      <c r="D178" s="28"/>
      <c r="E178" s="28"/>
      <c r="F178" s="28"/>
      <c r="G178" s="26"/>
      <c r="H178" s="8"/>
    </row>
    <row r="179" spans="1:8" ht="15">
      <c r="A179" s="8"/>
      <c r="B179" s="14"/>
      <c r="C179" s="26"/>
      <c r="D179" s="28"/>
      <c r="E179" s="28"/>
      <c r="F179" s="28"/>
      <c r="G179" s="26"/>
      <c r="H179" s="8"/>
    </row>
    <row r="180" spans="1:8" ht="15">
      <c r="A180" s="8"/>
      <c r="B180" s="14"/>
      <c r="C180" s="26"/>
      <c r="D180" s="28"/>
      <c r="E180" s="28"/>
      <c r="F180" s="28"/>
      <c r="G180" s="26"/>
      <c r="H180" s="8"/>
    </row>
    <row r="181" spans="1:8" ht="15">
      <c r="A181" s="8"/>
      <c r="B181" s="14"/>
      <c r="C181" s="26"/>
      <c r="D181" s="28"/>
      <c r="E181" s="28"/>
      <c r="F181" s="28"/>
      <c r="G181" s="26"/>
      <c r="H181" s="8"/>
    </row>
    <row r="182" spans="1:8" ht="15">
      <c r="A182" s="8"/>
      <c r="B182" s="14"/>
      <c r="C182" s="26"/>
      <c r="D182" s="28"/>
      <c r="E182" s="28"/>
      <c r="F182" s="28"/>
      <c r="G182" s="26"/>
      <c r="H182" s="8"/>
    </row>
    <row r="183" spans="1:8" ht="15">
      <c r="A183" s="8"/>
      <c r="B183" s="14"/>
      <c r="C183" s="26"/>
      <c r="D183" s="28"/>
      <c r="E183" s="28"/>
      <c r="F183" s="28"/>
      <c r="G183" s="26"/>
      <c r="H183" s="8"/>
    </row>
    <row r="184" spans="1:8" ht="15">
      <c r="A184" s="8"/>
      <c r="B184" s="14"/>
      <c r="C184" s="26"/>
      <c r="D184" s="28"/>
      <c r="E184" s="28"/>
      <c r="F184" s="28"/>
      <c r="G184" s="26"/>
      <c r="H184" s="8"/>
    </row>
    <row r="185" spans="1:8" ht="15">
      <c r="A185" s="8"/>
      <c r="B185" s="14"/>
      <c r="C185" s="26"/>
      <c r="D185" s="28"/>
      <c r="E185" s="28"/>
      <c r="F185" s="28"/>
      <c r="G185" s="26"/>
      <c r="H185" s="8"/>
    </row>
    <row r="186" spans="1:8" ht="15">
      <c r="A186" s="8"/>
      <c r="B186" s="14"/>
      <c r="C186" s="26"/>
      <c r="D186" s="28"/>
      <c r="E186" s="28"/>
      <c r="F186" s="28"/>
      <c r="G186" s="26"/>
      <c r="H186" s="8"/>
    </row>
    <row r="187" spans="1:8" ht="15">
      <c r="A187" s="8"/>
      <c r="B187" s="14"/>
      <c r="C187" s="26"/>
      <c r="D187" s="28"/>
      <c r="E187" s="28"/>
      <c r="F187" s="28"/>
      <c r="G187" s="26"/>
      <c r="H187" s="8"/>
    </row>
    <row r="188" spans="1:8" ht="15">
      <c r="A188" s="8"/>
      <c r="B188" s="14"/>
      <c r="C188" s="26"/>
      <c r="D188" s="28"/>
      <c r="E188" s="28"/>
      <c r="F188" s="28"/>
      <c r="G188" s="26"/>
      <c r="H188" s="8"/>
    </row>
    <row r="189" spans="1:8" ht="15">
      <c r="A189" s="8"/>
      <c r="B189" s="14"/>
      <c r="C189" s="26"/>
      <c r="D189" s="28"/>
      <c r="E189" s="28"/>
      <c r="F189" s="28"/>
      <c r="G189" s="26"/>
      <c r="H189" s="8"/>
    </row>
    <row r="190" spans="1:8" ht="15">
      <c r="A190" s="8"/>
      <c r="B190" s="14"/>
      <c r="C190" s="26"/>
      <c r="D190" s="28"/>
      <c r="E190" s="28"/>
      <c r="F190" s="28"/>
      <c r="G190" s="26"/>
      <c r="H190" s="8"/>
    </row>
    <row r="191" spans="1:8" ht="15">
      <c r="A191" s="8"/>
      <c r="B191" s="14"/>
      <c r="C191" s="26"/>
      <c r="D191" s="28"/>
      <c r="E191" s="28"/>
      <c r="F191" s="28"/>
      <c r="G191" s="26"/>
      <c r="H191" s="8"/>
    </row>
    <row r="192" spans="1:8" ht="15">
      <c r="A192" s="8"/>
      <c r="B192" s="14"/>
      <c r="C192" s="26"/>
      <c r="D192" s="28"/>
      <c r="E192" s="28"/>
      <c r="F192" s="28"/>
      <c r="G192" s="26"/>
      <c r="H192" s="8"/>
    </row>
    <row r="193" spans="1:8" ht="15">
      <c r="A193" s="8"/>
      <c r="B193" s="14"/>
      <c r="C193" s="26"/>
      <c r="D193" s="28"/>
      <c r="E193" s="28"/>
      <c r="F193" s="28"/>
      <c r="G193" s="26"/>
      <c r="H193" s="8"/>
    </row>
    <row r="194" spans="1:8" ht="15">
      <c r="A194" s="8"/>
      <c r="B194" s="14"/>
      <c r="C194" s="26"/>
      <c r="D194" s="28"/>
      <c r="E194" s="28"/>
      <c r="F194" s="28"/>
      <c r="G194" s="26"/>
      <c r="H194" s="8"/>
    </row>
    <row r="195" spans="1:8" ht="15">
      <c r="A195" s="8"/>
      <c r="B195" s="14"/>
      <c r="C195" s="26"/>
      <c r="D195" s="28"/>
      <c r="E195" s="28"/>
      <c r="F195" s="28"/>
      <c r="G195" s="26"/>
      <c r="H195" s="8"/>
    </row>
    <row r="196" spans="1:8" ht="15">
      <c r="A196" s="8"/>
      <c r="B196" s="14"/>
      <c r="C196" s="26"/>
      <c r="D196" s="28"/>
      <c r="E196" s="28"/>
      <c r="F196" s="28"/>
      <c r="G196" s="26"/>
      <c r="H196" s="8"/>
    </row>
    <row r="197" spans="1:8" ht="15">
      <c r="A197" s="8"/>
      <c r="B197" s="14"/>
      <c r="C197" s="26"/>
      <c r="D197" s="28"/>
      <c r="E197" s="28"/>
      <c r="F197" s="28"/>
      <c r="G197" s="26"/>
      <c r="H197" s="8"/>
    </row>
    <row r="198" spans="1:8" ht="15">
      <c r="A198" s="8"/>
      <c r="B198" s="14"/>
      <c r="C198" s="26"/>
      <c r="D198" s="28"/>
      <c r="E198" s="28"/>
      <c r="F198" s="28"/>
      <c r="G198" s="26"/>
      <c r="H198" s="8"/>
    </row>
    <row r="199" spans="1:8" ht="15">
      <c r="A199" s="8"/>
      <c r="B199" s="14"/>
      <c r="C199" s="26"/>
      <c r="D199" s="28"/>
      <c r="E199" s="28"/>
      <c r="F199" s="28"/>
      <c r="G199" s="26"/>
      <c r="H199" s="8"/>
    </row>
    <row r="200" spans="1:8" ht="15">
      <c r="A200" s="8"/>
      <c r="B200" s="14"/>
      <c r="C200" s="26"/>
      <c r="D200" s="28"/>
      <c r="E200" s="28"/>
      <c r="F200" s="28"/>
      <c r="G200" s="26"/>
      <c r="H200" s="8"/>
    </row>
    <row r="201" spans="1:8" ht="15">
      <c r="A201" s="8"/>
      <c r="B201" s="14"/>
      <c r="C201" s="26" t="str">
        <f>IF($B201="","",YEAR($B201)*100+MONTH($B201))</f>
        <v/>
      </c>
      <c r="D201" s="28" t="str">
        <f>IF(OR($A201="",$B201=""),"",SUMIFS(Échéancier_Loyers!$J:$J,Échéancier_Loyers!$C:$C,$A201,Échéancier_Loyers!$B:$B,$C201))</f>
        <v/>
      </c>
      <c r="E201" s="28" t="str">
        <f>IF(OR($A201="",$B201=""),"",SUMIFS(Échéancier_Loyers!$K:$K,Échéancier_Loyers!$C:$C,$A201,Échéancier_Loyers!$B:$B,$C201))</f>
        <v/>
      </c>
      <c r="F201" s="28" t="str">
        <f>IF(OR($D201="",$E201=""),"",$D201-$E201)</f>
        <v/>
      </c>
      <c r="G201" s="26" t="str">
        <f>IF($A201="","",IF($F201&lt;=0,"OK",IF($E201=0,"Impayé","Partiel")))</f>
        <v/>
      </c>
      <c r="H201" s="8"/>
    </row>
    <row r="202" spans="1:8" ht="15">
      <c r="A202" s="8"/>
      <c r="B202" s="14"/>
      <c r="C202" s="26" t="str">
        <f>IF($B202="","",YEAR($B202)*100+MONTH($B202))</f>
        <v/>
      </c>
      <c r="D202" s="28" t="str">
        <f>IF(OR($A202="",$B202=""),"",SUMIFS(Échéancier_Loyers!$J:$J,Échéancier_Loyers!$C:$C,$A202,Échéancier_Loyers!$B:$B,$C202))</f>
        <v/>
      </c>
      <c r="E202" s="28" t="str">
        <f>IF(OR($A202="",$B202=""),"",SUMIFS(Échéancier_Loyers!$K:$K,Échéancier_Loyers!$C:$C,$A202,Échéancier_Loyers!$B:$B,$C202))</f>
        <v/>
      </c>
      <c r="F202" s="28" t="str">
        <f>IF(OR($D202="",$E202=""),"",$D202-$E202)</f>
        <v/>
      </c>
      <c r="G202" s="26" t="str">
        <f>IF($A202="","",IF($F202&lt;=0,"OK",IF($E202=0,"Impayé","Partiel")))</f>
        <v/>
      </c>
      <c r="H202" s="8"/>
    </row>
    <row r="203" spans="1:8" ht="15">
      <c r="A203" s="8"/>
      <c r="B203" s="14"/>
      <c r="C203" s="26" t="str">
        <f>IF($B203="","",YEAR($B203)*100+MONTH($B203))</f>
        <v/>
      </c>
      <c r="D203" s="28" t="str">
        <f>IF(OR($A203="",$B203=""),"",SUMIFS(Échéancier_Loyers!$J:$J,Échéancier_Loyers!$C:$C,$A203,Échéancier_Loyers!$B:$B,$C203))</f>
        <v/>
      </c>
      <c r="E203" s="28" t="str">
        <f>IF(OR($A203="",$B203=""),"",SUMIFS(Échéancier_Loyers!$K:$K,Échéancier_Loyers!$C:$C,$A203,Échéancier_Loyers!$B:$B,$C203))</f>
        <v/>
      </c>
      <c r="F203" s="28" t="str">
        <f>IF(OR($D203="",$E203=""),"",$D203-$E203)</f>
        <v/>
      </c>
      <c r="G203" s="26" t="str">
        <f>IF($A203="","",IF($F203&lt;=0,"OK",IF($E203=0,"Impayé","Partiel")))</f>
        <v/>
      </c>
      <c r="H203" s="8"/>
    </row>
    <row r="204" spans="1:8" ht="15">
      <c r="A204" s="8"/>
      <c r="B204" s="14"/>
      <c r="C204" s="26" t="str">
        <f>IF($B204="","",YEAR($B204)*100+MONTH($B204))</f>
        <v/>
      </c>
      <c r="D204" s="28" t="str">
        <f>IF(OR($A204="",$B204=""),"",SUMIFS(Échéancier_Loyers!$J:$J,Échéancier_Loyers!$C:$C,$A204,Échéancier_Loyers!$B:$B,$C204))</f>
        <v/>
      </c>
      <c r="E204" s="28" t="str">
        <f>IF(OR($A204="",$B204=""),"",SUMIFS(Échéancier_Loyers!$K:$K,Échéancier_Loyers!$C:$C,$A204,Échéancier_Loyers!$B:$B,$C204))</f>
        <v/>
      </c>
      <c r="F204" s="28" t="str">
        <f>IF(OR($D204="",$E204=""),"",$D204-$E204)</f>
        <v/>
      </c>
      <c r="G204" s="26" t="str">
        <f>IF($A204="","",IF($F204&lt;=0,"OK",IF($E204=0,"Impayé","Partiel")))</f>
        <v/>
      </c>
      <c r="H204" s="8"/>
    </row>
    <row r="205" spans="1:8" ht="15">
      <c r="A205" s="8"/>
      <c r="B205" s="14"/>
      <c r="C205" s="26" t="str">
        <f>IF($B205="","",YEAR($B205)*100+MONTH($B205))</f>
        <v/>
      </c>
      <c r="D205" s="28" t="str">
        <f>IF(OR($A205="",$B205=""),"",SUMIFS(Échéancier_Loyers!$J:$J,Échéancier_Loyers!$C:$C,$A205,Échéancier_Loyers!$B:$B,$C205))</f>
        <v/>
      </c>
      <c r="E205" s="28" t="str">
        <f>IF(OR($A205="",$B205=""),"",SUMIFS(Échéancier_Loyers!$K:$K,Échéancier_Loyers!$C:$C,$A205,Échéancier_Loyers!$B:$B,$C205))</f>
        <v/>
      </c>
      <c r="F205" s="28" t="str">
        <f>IF(OR($D205="",$E205=""),"",$D205-$E205)</f>
        <v/>
      </c>
      <c r="G205" s="26" t="str">
        <f>IF($A205="","",IF($F205&lt;=0,"OK",IF($E205=0,"Impayé","Partiel")))</f>
        <v/>
      </c>
      <c r="H205" s="8"/>
    </row>
    <row r="206" spans="1:8" ht="15">
      <c r="A206" s="8"/>
      <c r="B206" s="14"/>
      <c r="C206" s="26" t="str">
        <f>IF($B206="","",YEAR($B206)*100+MONTH($B206))</f>
        <v/>
      </c>
      <c r="D206" s="28" t="str">
        <f>IF(OR($A206="",$B206=""),"",SUMIFS(Échéancier_Loyers!$J:$J,Échéancier_Loyers!$C:$C,$A206,Échéancier_Loyers!$B:$B,$C206))</f>
        <v/>
      </c>
      <c r="E206" s="28" t="str">
        <f>IF(OR($A206="",$B206=""),"",SUMIFS(Échéancier_Loyers!$K:$K,Échéancier_Loyers!$C:$C,$A206,Échéancier_Loyers!$B:$B,$C206))</f>
        <v/>
      </c>
      <c r="F206" s="28" t="str">
        <f>IF(OR($D206="",$E206=""),"",$D206-$E206)</f>
        <v/>
      </c>
      <c r="G206" s="26" t="str">
        <f>IF($A206="","",IF($F206&lt;=0,"OK",IF($E206=0,"Impayé","Partiel")))</f>
        <v/>
      </c>
      <c r="H206" s="8"/>
    </row>
    <row r="207" spans="1:8" ht="15">
      <c r="A207" s="8"/>
      <c r="B207" s="14"/>
      <c r="C207" s="26" t="str">
        <f>IF($B207="","",YEAR($B207)*100+MONTH($B207))</f>
        <v/>
      </c>
      <c r="D207" s="28" t="str">
        <f>IF(OR($A207="",$B207=""),"",SUMIFS(Échéancier_Loyers!$J:$J,Échéancier_Loyers!$C:$C,$A207,Échéancier_Loyers!$B:$B,$C207))</f>
        <v/>
      </c>
      <c r="E207" s="28" t="str">
        <f>IF(OR($A207="",$B207=""),"",SUMIFS(Échéancier_Loyers!$K:$K,Échéancier_Loyers!$C:$C,$A207,Échéancier_Loyers!$B:$B,$C207))</f>
        <v/>
      </c>
      <c r="F207" s="28" t="str">
        <f>IF(OR($D207="",$E207=""),"",$D207-$E207)</f>
        <v/>
      </c>
      <c r="G207" s="26" t="str">
        <f>IF($A207="","",IF($F207&lt;=0,"OK",IF($E207=0,"Impayé","Partiel")))</f>
        <v/>
      </c>
      <c r="H207" s="8"/>
    </row>
    <row r="208" spans="1:8" ht="15">
      <c r="A208" s="8"/>
      <c r="B208" s="14"/>
      <c r="C208" s="26" t="str">
        <f>IF($B208="","",YEAR($B208)*100+MONTH($B208))</f>
        <v/>
      </c>
      <c r="D208" s="28" t="str">
        <f>IF(OR($A208="",$B208=""),"",SUMIFS(Échéancier_Loyers!$J:$J,Échéancier_Loyers!$C:$C,$A208,Échéancier_Loyers!$B:$B,$C208))</f>
        <v/>
      </c>
      <c r="E208" s="28" t="str">
        <f>IF(OR($A208="",$B208=""),"",SUMIFS(Échéancier_Loyers!$K:$K,Échéancier_Loyers!$C:$C,$A208,Échéancier_Loyers!$B:$B,$C208))</f>
        <v/>
      </c>
      <c r="F208" s="28" t="str">
        <f>IF(OR($D208="",$E208=""),"",$D208-$E208)</f>
        <v/>
      </c>
      <c r="G208" s="26" t="str">
        <f>IF($A208="","",IF($F208&lt;=0,"OK",IF($E208=0,"Impayé","Partiel")))</f>
        <v/>
      </c>
      <c r="H208" s="8"/>
    </row>
    <row r="209" spans="1:8" ht="15">
      <c r="A209" s="8"/>
      <c r="B209" s="14"/>
      <c r="C209" s="26" t="str">
        <f>IF($B209="","",YEAR($B209)*100+MONTH($B209))</f>
        <v/>
      </c>
      <c r="D209" s="28" t="str">
        <f>IF(OR($A209="",$B209=""),"",SUMIFS(Échéancier_Loyers!$J:$J,Échéancier_Loyers!$C:$C,$A209,Échéancier_Loyers!$B:$B,$C209))</f>
        <v/>
      </c>
      <c r="E209" s="28" t="str">
        <f>IF(OR($A209="",$B209=""),"",SUMIFS(Échéancier_Loyers!$K:$K,Échéancier_Loyers!$C:$C,$A209,Échéancier_Loyers!$B:$B,$C209))</f>
        <v/>
      </c>
      <c r="F209" s="28" t="str">
        <f>IF(OR($D209="",$E209=""),"",$D209-$E209)</f>
        <v/>
      </c>
      <c r="G209" s="26" t="str">
        <f>IF($A209="","",IF($F209&lt;=0,"OK",IF($E209=0,"Impayé","Partiel")))</f>
        <v/>
      </c>
      <c r="H209" s="8"/>
    </row>
    <row r="210" spans="1:8" ht="15">
      <c r="A210" s="8"/>
      <c r="B210" s="14"/>
      <c r="C210" s="26" t="str">
        <f>IF($B210="","",YEAR($B210)*100+MONTH($B210))</f>
        <v/>
      </c>
      <c r="D210" s="28" t="str">
        <f>IF(OR($A210="",$B210=""),"",SUMIFS(Échéancier_Loyers!$J:$J,Échéancier_Loyers!$C:$C,$A210,Échéancier_Loyers!$B:$B,$C210))</f>
        <v/>
      </c>
      <c r="E210" s="28" t="str">
        <f>IF(OR($A210="",$B210=""),"",SUMIFS(Échéancier_Loyers!$K:$K,Échéancier_Loyers!$C:$C,$A210,Échéancier_Loyers!$B:$B,$C210))</f>
        <v/>
      </c>
      <c r="F210" s="28" t="str">
        <f>IF(OR($D210="",$E210=""),"",$D210-$E210)</f>
        <v/>
      </c>
      <c r="G210" s="26" t="str">
        <f>IF($A210="","",IF($F210&lt;=0,"OK",IF($E210=0,"Impayé","Partiel")))</f>
        <v/>
      </c>
      <c r="H210" s="8"/>
    </row>
    <row r="211" spans="1:8" ht="15">
      <c r="A211" s="8"/>
      <c r="B211" s="14"/>
      <c r="C211" s="26" t="str">
        <f>IF($B211="","",YEAR($B211)*100+MONTH($B211))</f>
        <v/>
      </c>
      <c r="D211" s="28" t="str">
        <f>IF(OR($A211="",$B211=""),"",SUMIFS(Échéancier_Loyers!$J:$J,Échéancier_Loyers!$C:$C,$A211,Échéancier_Loyers!$B:$B,$C211))</f>
        <v/>
      </c>
      <c r="E211" s="28" t="str">
        <f>IF(OR($A211="",$B211=""),"",SUMIFS(Échéancier_Loyers!$K:$K,Échéancier_Loyers!$C:$C,$A211,Échéancier_Loyers!$B:$B,$C211))</f>
        <v/>
      </c>
      <c r="F211" s="28" t="str">
        <f>IF(OR($D211="",$E211=""),"",$D211-$E211)</f>
        <v/>
      </c>
      <c r="G211" s="26" t="str">
        <f>IF($A211="","",IF($F211&lt;=0,"OK",IF($E211=0,"Impayé","Partiel")))</f>
        <v/>
      </c>
      <c r="H211" s="8"/>
    </row>
    <row r="212" spans="1:8" ht="15">
      <c r="A212" s="8"/>
      <c r="B212" s="14"/>
      <c r="C212" s="26" t="str">
        <f>IF($B212="","",YEAR($B212)*100+MONTH($B212))</f>
        <v/>
      </c>
      <c r="D212" s="28" t="str">
        <f>IF(OR($A212="",$B212=""),"",SUMIFS(Échéancier_Loyers!$J:$J,Échéancier_Loyers!$C:$C,$A212,Échéancier_Loyers!$B:$B,$C212))</f>
        <v/>
      </c>
      <c r="E212" s="28" t="str">
        <f>IF(OR($A212="",$B212=""),"",SUMIFS(Échéancier_Loyers!$K:$K,Échéancier_Loyers!$C:$C,$A212,Échéancier_Loyers!$B:$B,$C212))</f>
        <v/>
      </c>
      <c r="F212" s="28" t="str">
        <f>IF(OR($D212="",$E212=""),"",$D212-$E212)</f>
        <v/>
      </c>
      <c r="G212" s="26" t="str">
        <f>IF($A212="","",IF($F212&lt;=0,"OK",IF($E212=0,"Impayé","Partiel")))</f>
        <v/>
      </c>
      <c r="H212" s="8"/>
    </row>
    <row r="213" spans="1:8" ht="15">
      <c r="A213" s="8"/>
      <c r="B213" s="14"/>
      <c r="C213" s="26" t="str">
        <f>IF($B213="","",YEAR($B213)*100+MONTH($B213))</f>
        <v/>
      </c>
      <c r="D213" s="28" t="str">
        <f>IF(OR($A213="",$B213=""),"",SUMIFS(Échéancier_Loyers!$J:$J,Échéancier_Loyers!$C:$C,$A213,Échéancier_Loyers!$B:$B,$C213))</f>
        <v/>
      </c>
      <c r="E213" s="28" t="str">
        <f>IF(OR($A213="",$B213=""),"",SUMIFS(Échéancier_Loyers!$K:$K,Échéancier_Loyers!$C:$C,$A213,Échéancier_Loyers!$B:$B,$C213))</f>
        <v/>
      </c>
      <c r="F213" s="28" t="str">
        <f>IF(OR($D213="",$E213=""),"",$D213-$E213)</f>
        <v/>
      </c>
      <c r="G213" s="26" t="str">
        <f>IF($A213="","",IF($F213&lt;=0,"OK",IF($E213=0,"Impayé","Partiel")))</f>
        <v/>
      </c>
      <c r="H213" s="8"/>
    </row>
    <row r="214" spans="1:8" ht="15">
      <c r="A214" s="8"/>
      <c r="B214" s="14"/>
      <c r="C214" s="26" t="str">
        <f>IF($B214="","",YEAR($B214)*100+MONTH($B214))</f>
        <v/>
      </c>
      <c r="D214" s="28" t="str">
        <f>IF(OR($A214="",$B214=""),"",SUMIFS(Échéancier_Loyers!$J:$J,Échéancier_Loyers!$C:$C,$A214,Échéancier_Loyers!$B:$B,$C214))</f>
        <v/>
      </c>
      <c r="E214" s="28" t="str">
        <f>IF(OR($A214="",$B214=""),"",SUMIFS(Échéancier_Loyers!$K:$K,Échéancier_Loyers!$C:$C,$A214,Échéancier_Loyers!$B:$B,$C214))</f>
        <v/>
      </c>
      <c r="F214" s="28" t="str">
        <f>IF(OR($D214="",$E214=""),"",$D214-$E214)</f>
        <v/>
      </c>
      <c r="G214" s="26" t="str">
        <f>IF($A214="","",IF($F214&lt;=0,"OK",IF($E214=0,"Impayé","Partiel")))</f>
        <v/>
      </c>
      <c r="H214" s="8"/>
    </row>
    <row r="215" spans="1:8" ht="15">
      <c r="A215" s="8"/>
      <c r="B215" s="14"/>
      <c r="C215" s="26" t="str">
        <f>IF($B215="","",YEAR($B215)*100+MONTH($B215))</f>
        <v/>
      </c>
      <c r="D215" s="28" t="str">
        <f>IF(OR($A215="",$B215=""),"",SUMIFS(Échéancier_Loyers!$J:$J,Échéancier_Loyers!$C:$C,$A215,Échéancier_Loyers!$B:$B,$C215))</f>
        <v/>
      </c>
      <c r="E215" s="28" t="str">
        <f>IF(OR($A215="",$B215=""),"",SUMIFS(Échéancier_Loyers!$K:$K,Échéancier_Loyers!$C:$C,$A215,Échéancier_Loyers!$B:$B,$C215))</f>
        <v/>
      </c>
      <c r="F215" s="28" t="str">
        <f>IF(OR($D215="",$E215=""),"",$D215-$E215)</f>
        <v/>
      </c>
      <c r="G215" s="26" t="str">
        <f>IF($A215="","",IF($F215&lt;=0,"OK",IF($E215=0,"Impayé","Partiel")))</f>
        <v/>
      </c>
      <c r="H215" s="8"/>
    </row>
    <row r="216" spans="1:8" ht="15">
      <c r="A216" s="8"/>
      <c r="B216" s="14"/>
      <c r="C216" s="26" t="str">
        <f>IF($B216="","",YEAR($B216)*100+MONTH($B216))</f>
        <v/>
      </c>
      <c r="D216" s="28" t="str">
        <f>IF(OR($A216="",$B216=""),"",SUMIFS(Échéancier_Loyers!$J:$J,Échéancier_Loyers!$C:$C,$A216,Échéancier_Loyers!$B:$B,$C216))</f>
        <v/>
      </c>
      <c r="E216" s="28" t="str">
        <f>IF(OR($A216="",$B216=""),"",SUMIFS(Échéancier_Loyers!$K:$K,Échéancier_Loyers!$C:$C,$A216,Échéancier_Loyers!$B:$B,$C216))</f>
        <v/>
      </c>
      <c r="F216" s="28" t="str">
        <f>IF(OR($D216="",$E216=""),"",$D216-$E216)</f>
        <v/>
      </c>
      <c r="G216" s="26" t="str">
        <f>IF($A216="","",IF($F216&lt;=0,"OK",IF($E216=0,"Impayé","Partiel")))</f>
        <v/>
      </c>
      <c r="H216" s="8"/>
    </row>
    <row r="217" spans="1:8" ht="15">
      <c r="A217" s="8"/>
      <c r="B217" s="14"/>
      <c r="C217" s="26" t="str">
        <f>IF($B217="","",YEAR($B217)*100+MONTH($B217))</f>
        <v/>
      </c>
      <c r="D217" s="28" t="str">
        <f>IF(OR($A217="",$B217=""),"",SUMIFS(Échéancier_Loyers!$J:$J,Échéancier_Loyers!$C:$C,$A217,Échéancier_Loyers!$B:$B,$C217))</f>
        <v/>
      </c>
      <c r="E217" s="28" t="str">
        <f>IF(OR($A217="",$B217=""),"",SUMIFS(Échéancier_Loyers!$K:$K,Échéancier_Loyers!$C:$C,$A217,Échéancier_Loyers!$B:$B,$C217))</f>
        <v/>
      </c>
      <c r="F217" s="28" t="str">
        <f>IF(OR($D217="",$E217=""),"",$D217-$E217)</f>
        <v/>
      </c>
      <c r="G217" s="26" t="str">
        <f>IF($A217="","",IF($F217&lt;=0,"OK",IF($E217=0,"Impayé","Partiel")))</f>
        <v/>
      </c>
      <c r="H217" s="8"/>
    </row>
    <row r="218" spans="1:8" ht="15">
      <c r="A218" s="8"/>
      <c r="B218" s="14"/>
      <c r="C218" s="26" t="str">
        <f>IF($B218="","",YEAR($B218)*100+MONTH($B218))</f>
        <v/>
      </c>
      <c r="D218" s="28" t="str">
        <f>IF(OR($A218="",$B218=""),"",SUMIFS(Échéancier_Loyers!$J:$J,Échéancier_Loyers!$C:$C,$A218,Échéancier_Loyers!$B:$B,$C218))</f>
        <v/>
      </c>
      <c r="E218" s="28" t="str">
        <f>IF(OR($A218="",$B218=""),"",SUMIFS(Échéancier_Loyers!$K:$K,Échéancier_Loyers!$C:$C,$A218,Échéancier_Loyers!$B:$B,$C218))</f>
        <v/>
      </c>
      <c r="F218" s="28" t="str">
        <f>IF(OR($D218="",$E218=""),"",$D218-$E218)</f>
        <v/>
      </c>
      <c r="G218" s="26" t="str">
        <f>IF($A218="","",IF($F218&lt;=0,"OK",IF($E218=0,"Impayé","Partiel")))</f>
        <v/>
      </c>
      <c r="H218" s="8"/>
    </row>
    <row r="219" spans="1:8" ht="15">
      <c r="A219" s="8"/>
      <c r="B219" s="14"/>
      <c r="C219" s="26" t="str">
        <f>IF($B219="","",YEAR($B219)*100+MONTH($B219))</f>
        <v/>
      </c>
      <c r="D219" s="28" t="str">
        <f>IF(OR($A219="",$B219=""),"",SUMIFS(Échéancier_Loyers!$J:$J,Échéancier_Loyers!$C:$C,$A219,Échéancier_Loyers!$B:$B,$C219))</f>
        <v/>
      </c>
      <c r="E219" s="28" t="str">
        <f>IF(OR($A219="",$B219=""),"",SUMIFS(Échéancier_Loyers!$K:$K,Échéancier_Loyers!$C:$C,$A219,Échéancier_Loyers!$B:$B,$C219))</f>
        <v/>
      </c>
      <c r="F219" s="28" t="str">
        <f>IF(OR($D219="",$E219=""),"",$D219-$E219)</f>
        <v/>
      </c>
      <c r="G219" s="26" t="str">
        <f>IF($A219="","",IF($F219&lt;=0,"OK",IF($E219=0,"Impayé","Partiel")))</f>
        <v/>
      </c>
      <c r="H219" s="8"/>
    </row>
    <row r="220" spans="1:8" ht="15">
      <c r="A220" s="8"/>
      <c r="B220" s="14"/>
      <c r="C220" s="26" t="str">
        <f>IF($B220="","",YEAR($B220)*100+MONTH($B220))</f>
        <v/>
      </c>
      <c r="D220" s="28" t="str">
        <f>IF(OR($A220="",$B220=""),"",SUMIFS(Échéancier_Loyers!$J:$J,Échéancier_Loyers!$C:$C,$A220,Échéancier_Loyers!$B:$B,$C220))</f>
        <v/>
      </c>
      <c r="E220" s="28" t="str">
        <f>IF(OR($A220="",$B220=""),"",SUMIFS(Échéancier_Loyers!$K:$K,Échéancier_Loyers!$C:$C,$A220,Échéancier_Loyers!$B:$B,$C220))</f>
        <v/>
      </c>
      <c r="F220" s="28" t="str">
        <f>IF(OR($D220="",$E220=""),"",$D220-$E220)</f>
        <v/>
      </c>
      <c r="G220" s="26" t="str">
        <f>IF($A220="","",IF($F220&lt;=0,"OK",IF($E220=0,"Impayé","Partiel")))</f>
        <v/>
      </c>
      <c r="H220" s="8"/>
    </row>
    <row r="221" spans="1:8" ht="15">
      <c r="A221" s="8"/>
      <c r="B221" s="14"/>
      <c r="C221" s="26" t="str">
        <f>IF($B221="","",YEAR($B221)*100+MONTH($B221))</f>
        <v/>
      </c>
      <c r="D221" s="28" t="str">
        <f>IF(OR($A221="",$B221=""),"",SUMIFS(Échéancier_Loyers!$J:$J,Échéancier_Loyers!$C:$C,$A221,Échéancier_Loyers!$B:$B,$C221))</f>
        <v/>
      </c>
      <c r="E221" s="28" t="str">
        <f>IF(OR($A221="",$B221=""),"",SUMIFS(Échéancier_Loyers!$K:$K,Échéancier_Loyers!$C:$C,$A221,Échéancier_Loyers!$B:$B,$C221))</f>
        <v/>
      </c>
      <c r="F221" s="28" t="str">
        <f>IF(OR($D221="",$E221=""),"",$D221-$E221)</f>
        <v/>
      </c>
      <c r="G221" s="26" t="str">
        <f>IF($A221="","",IF($F221&lt;=0,"OK",IF($E221=0,"Impayé","Partiel")))</f>
        <v/>
      </c>
      <c r="H221" s="8"/>
    </row>
    <row r="222" spans="1:8" ht="15">
      <c r="A222" s="8"/>
      <c r="B222" s="14"/>
      <c r="C222" s="26" t="str">
        <f>IF($B222="","",YEAR($B222)*100+MONTH($B222))</f>
        <v/>
      </c>
      <c r="D222" s="28" t="str">
        <f>IF(OR($A222="",$B222=""),"",SUMIFS(Échéancier_Loyers!$J:$J,Échéancier_Loyers!$C:$C,$A222,Échéancier_Loyers!$B:$B,$C222))</f>
        <v/>
      </c>
      <c r="E222" s="28" t="str">
        <f>IF(OR($A222="",$B222=""),"",SUMIFS(Échéancier_Loyers!$K:$K,Échéancier_Loyers!$C:$C,$A222,Échéancier_Loyers!$B:$B,$C222))</f>
        <v/>
      </c>
      <c r="F222" s="28" t="str">
        <f>IF(OR($D222="",$E222=""),"",$D222-$E222)</f>
        <v/>
      </c>
      <c r="G222" s="26" t="str">
        <f>IF($A222="","",IF($F222&lt;=0,"OK",IF($E222=0,"Impayé","Partiel")))</f>
        <v/>
      </c>
      <c r="H222" s="8"/>
    </row>
    <row r="223" spans="1:8" ht="15">
      <c r="A223" s="8"/>
      <c r="B223" s="14"/>
      <c r="C223" s="26" t="str">
        <f>IF($B223="","",YEAR($B223)*100+MONTH($B223))</f>
        <v/>
      </c>
      <c r="D223" s="28" t="str">
        <f>IF(OR($A223="",$B223=""),"",SUMIFS(Échéancier_Loyers!$J:$J,Échéancier_Loyers!$C:$C,$A223,Échéancier_Loyers!$B:$B,$C223))</f>
        <v/>
      </c>
      <c r="E223" s="28" t="str">
        <f>IF(OR($A223="",$B223=""),"",SUMIFS(Échéancier_Loyers!$K:$K,Échéancier_Loyers!$C:$C,$A223,Échéancier_Loyers!$B:$B,$C223))</f>
        <v/>
      </c>
      <c r="F223" s="28" t="str">
        <f>IF(OR($D223="",$E223=""),"",$D223-$E223)</f>
        <v/>
      </c>
      <c r="G223" s="26" t="str">
        <f>IF($A223="","",IF($F223&lt;=0,"OK",IF($E223=0,"Impayé","Partiel")))</f>
        <v/>
      </c>
      <c r="H223" s="8"/>
    </row>
    <row r="224" spans="1:8" ht="15">
      <c r="A224" s="8"/>
      <c r="B224" s="14"/>
      <c r="C224" s="26" t="str">
        <f>IF($B224="","",YEAR($B224)*100+MONTH($B224))</f>
        <v/>
      </c>
      <c r="D224" s="28" t="str">
        <f>IF(OR($A224="",$B224=""),"",SUMIFS(Échéancier_Loyers!$J:$J,Échéancier_Loyers!$C:$C,$A224,Échéancier_Loyers!$B:$B,$C224))</f>
        <v/>
      </c>
      <c r="E224" s="28" t="str">
        <f>IF(OR($A224="",$B224=""),"",SUMIFS(Échéancier_Loyers!$K:$K,Échéancier_Loyers!$C:$C,$A224,Échéancier_Loyers!$B:$B,$C224))</f>
        <v/>
      </c>
      <c r="F224" s="28" t="str">
        <f>IF(OR($D224="",$E224=""),"",$D224-$E224)</f>
        <v/>
      </c>
      <c r="G224" s="26" t="str">
        <f>IF($A224="","",IF($F224&lt;=0,"OK",IF($E224=0,"Impayé","Partiel")))</f>
        <v/>
      </c>
      <c r="H224" s="8"/>
    </row>
    <row r="225" spans="1:8" ht="15">
      <c r="A225" s="8"/>
      <c r="B225" s="14"/>
      <c r="C225" s="26" t="str">
        <f>IF($B225="","",YEAR($B225)*100+MONTH($B225))</f>
        <v/>
      </c>
      <c r="D225" s="28" t="str">
        <f>IF(OR($A225="",$B225=""),"",SUMIFS(Échéancier_Loyers!$J:$J,Échéancier_Loyers!$C:$C,$A225,Échéancier_Loyers!$B:$B,$C225))</f>
        <v/>
      </c>
      <c r="E225" s="28" t="str">
        <f>IF(OR($A225="",$B225=""),"",SUMIFS(Échéancier_Loyers!$K:$K,Échéancier_Loyers!$C:$C,$A225,Échéancier_Loyers!$B:$B,$C225))</f>
        <v/>
      </c>
      <c r="F225" s="28" t="str">
        <f>IF(OR($D225="",$E225=""),"",$D225-$E225)</f>
        <v/>
      </c>
      <c r="G225" s="26" t="str">
        <f>IF($A225="","",IF($F225&lt;=0,"OK",IF($E225=0,"Impayé","Partiel")))</f>
        <v/>
      </c>
      <c r="H225" s="8"/>
    </row>
    <row r="226" spans="1:8" ht="15">
      <c r="A226" s="8"/>
      <c r="B226" s="14"/>
      <c r="C226" s="26" t="str">
        <f>IF($B226="","",YEAR($B226)*100+MONTH($B226))</f>
        <v/>
      </c>
      <c r="D226" s="28" t="str">
        <f>IF(OR($A226="",$B226=""),"",SUMIFS(Échéancier_Loyers!$J:$J,Échéancier_Loyers!$C:$C,$A226,Échéancier_Loyers!$B:$B,$C226))</f>
        <v/>
      </c>
      <c r="E226" s="28" t="str">
        <f>IF(OR($A226="",$B226=""),"",SUMIFS(Échéancier_Loyers!$K:$K,Échéancier_Loyers!$C:$C,$A226,Échéancier_Loyers!$B:$B,$C226))</f>
        <v/>
      </c>
      <c r="F226" s="28" t="str">
        <f>IF(OR($D226="",$E226=""),"",$D226-$E226)</f>
        <v/>
      </c>
      <c r="G226" s="26" t="str">
        <f>IF($A226="","",IF($F226&lt;=0,"OK",IF($E226=0,"Impayé","Partiel")))</f>
        <v/>
      </c>
      <c r="H226" s="8"/>
    </row>
    <row r="227" spans="1:8" ht="15">
      <c r="A227" s="8"/>
      <c r="B227" s="14"/>
      <c r="C227" s="26" t="str">
        <f>IF($B227="","",YEAR($B227)*100+MONTH($B227))</f>
        <v/>
      </c>
      <c r="D227" s="28" t="str">
        <f>IF(OR($A227="",$B227=""),"",SUMIFS(Échéancier_Loyers!$J:$J,Échéancier_Loyers!$C:$C,$A227,Échéancier_Loyers!$B:$B,$C227))</f>
        <v/>
      </c>
      <c r="E227" s="28" t="str">
        <f>IF(OR($A227="",$B227=""),"",SUMIFS(Échéancier_Loyers!$K:$K,Échéancier_Loyers!$C:$C,$A227,Échéancier_Loyers!$B:$B,$C227))</f>
        <v/>
      </c>
      <c r="F227" s="28" t="str">
        <f>IF(OR($D227="",$E227=""),"",$D227-$E227)</f>
        <v/>
      </c>
      <c r="G227" s="26" t="str">
        <f>IF($A227="","",IF($F227&lt;=0,"OK",IF($E227=0,"Impayé","Partiel")))</f>
        <v/>
      </c>
      <c r="H227" s="8"/>
    </row>
    <row r="228" spans="1:8" ht="15">
      <c r="A228" s="8"/>
      <c r="B228" s="14"/>
      <c r="C228" s="26" t="str">
        <f>IF($B228="","",YEAR($B228)*100+MONTH($B228))</f>
        <v/>
      </c>
      <c r="D228" s="28" t="str">
        <f>IF(OR($A228="",$B228=""),"",SUMIFS(Échéancier_Loyers!$J:$J,Échéancier_Loyers!$C:$C,$A228,Échéancier_Loyers!$B:$B,$C228))</f>
        <v/>
      </c>
      <c r="E228" s="28" t="str">
        <f>IF(OR($A228="",$B228=""),"",SUMIFS(Échéancier_Loyers!$K:$K,Échéancier_Loyers!$C:$C,$A228,Échéancier_Loyers!$B:$B,$C228))</f>
        <v/>
      </c>
      <c r="F228" s="28" t="str">
        <f>IF(OR($D228="",$E228=""),"",$D228-$E228)</f>
        <v/>
      </c>
      <c r="G228" s="26" t="str">
        <f>IF($A228="","",IF($F228&lt;=0,"OK",IF($E228=0,"Impayé","Partiel")))</f>
        <v/>
      </c>
      <c r="H228" s="8"/>
    </row>
    <row r="229" spans="1:8" ht="15">
      <c r="A229" s="8"/>
      <c r="B229" s="14"/>
      <c r="C229" s="26" t="str">
        <f>IF($B229="","",YEAR($B229)*100+MONTH($B229))</f>
        <v/>
      </c>
      <c r="D229" s="28" t="str">
        <f>IF(OR($A229="",$B229=""),"",SUMIFS(Échéancier_Loyers!$J:$J,Échéancier_Loyers!$C:$C,$A229,Échéancier_Loyers!$B:$B,$C229))</f>
        <v/>
      </c>
      <c r="E229" s="28" t="str">
        <f>IF(OR($A229="",$B229=""),"",SUMIFS(Échéancier_Loyers!$K:$K,Échéancier_Loyers!$C:$C,$A229,Échéancier_Loyers!$B:$B,$C229))</f>
        <v/>
      </c>
      <c r="F229" s="28" t="str">
        <f>IF(OR($D229="",$E229=""),"",$D229-$E229)</f>
        <v/>
      </c>
      <c r="G229" s="26" t="str">
        <f>IF($A229="","",IF($F229&lt;=0,"OK",IF($E229=0,"Impayé","Partiel")))</f>
        <v/>
      </c>
      <c r="H229" s="8"/>
    </row>
    <row r="230" spans="1:8" ht="15">
      <c r="A230" s="8"/>
      <c r="B230" s="14"/>
      <c r="C230" s="26" t="str">
        <f>IF($B230="","",YEAR($B230)*100+MONTH($B230))</f>
        <v/>
      </c>
      <c r="D230" s="28" t="str">
        <f>IF(OR($A230="",$B230=""),"",SUMIFS(Échéancier_Loyers!$J:$J,Échéancier_Loyers!$C:$C,$A230,Échéancier_Loyers!$B:$B,$C230))</f>
        <v/>
      </c>
      <c r="E230" s="28" t="str">
        <f>IF(OR($A230="",$B230=""),"",SUMIFS(Échéancier_Loyers!$K:$K,Échéancier_Loyers!$C:$C,$A230,Échéancier_Loyers!$B:$B,$C230))</f>
        <v/>
      </c>
      <c r="F230" s="28" t="str">
        <f>IF(OR($D230="",$E230=""),"",$D230-$E230)</f>
        <v/>
      </c>
      <c r="G230" s="26" t="str">
        <f>IF($A230="","",IF($F230&lt;=0,"OK",IF($E230=0,"Impayé","Partiel")))</f>
        <v/>
      </c>
      <c r="H230" s="8"/>
    </row>
    <row r="231" spans="1:8" ht="15">
      <c r="A231" s="8"/>
      <c r="B231" s="14"/>
      <c r="C231" s="26" t="str">
        <f>IF($B231="","",YEAR($B231)*100+MONTH($B231))</f>
        <v/>
      </c>
      <c r="D231" s="28" t="str">
        <f>IF(OR($A231="",$B231=""),"",SUMIFS(Échéancier_Loyers!$J:$J,Échéancier_Loyers!$C:$C,$A231,Échéancier_Loyers!$B:$B,$C231))</f>
        <v/>
      </c>
      <c r="E231" s="28" t="str">
        <f>IF(OR($A231="",$B231=""),"",SUMIFS(Échéancier_Loyers!$K:$K,Échéancier_Loyers!$C:$C,$A231,Échéancier_Loyers!$B:$B,$C231))</f>
        <v/>
      </c>
      <c r="F231" s="28" t="str">
        <f>IF(OR($D231="",$E231=""),"",$D231-$E231)</f>
        <v/>
      </c>
      <c r="G231" s="26" t="str">
        <f>IF($A231="","",IF($F231&lt;=0,"OK",IF($E231=0,"Impayé","Partiel")))</f>
        <v/>
      </c>
      <c r="H231" s="8"/>
    </row>
    <row r="232" spans="1:8" ht="15">
      <c r="A232" s="8"/>
      <c r="B232" s="14"/>
      <c r="C232" s="26" t="str">
        <f>IF($B232="","",YEAR($B232)*100+MONTH($B232))</f>
        <v/>
      </c>
      <c r="D232" s="28" t="str">
        <f>IF(OR($A232="",$B232=""),"",SUMIFS(Échéancier_Loyers!$J:$J,Échéancier_Loyers!$C:$C,$A232,Échéancier_Loyers!$B:$B,$C232))</f>
        <v/>
      </c>
      <c r="E232" s="28" t="str">
        <f>IF(OR($A232="",$B232=""),"",SUMIFS(Échéancier_Loyers!$K:$K,Échéancier_Loyers!$C:$C,$A232,Échéancier_Loyers!$B:$B,$C232))</f>
        <v/>
      </c>
      <c r="F232" s="28" t="str">
        <f>IF(OR($D232="",$E232=""),"",$D232-$E232)</f>
        <v/>
      </c>
      <c r="G232" s="26" t="str">
        <f>IF($A232="","",IF($F232&lt;=0,"OK",IF($E232=0,"Impayé","Partiel")))</f>
        <v/>
      </c>
      <c r="H232" s="8"/>
    </row>
    <row r="233" spans="1:8" ht="15">
      <c r="A233" s="8"/>
      <c r="B233" s="14"/>
      <c r="C233" s="26" t="str">
        <f>IF($B233="","",YEAR($B233)*100+MONTH($B233))</f>
        <v/>
      </c>
      <c r="D233" s="28" t="str">
        <f>IF(OR($A233="",$B233=""),"",SUMIFS(Échéancier_Loyers!$J:$J,Échéancier_Loyers!$C:$C,$A233,Échéancier_Loyers!$B:$B,$C233))</f>
        <v/>
      </c>
      <c r="E233" s="28" t="str">
        <f>IF(OR($A233="",$B233=""),"",SUMIFS(Échéancier_Loyers!$K:$K,Échéancier_Loyers!$C:$C,$A233,Échéancier_Loyers!$B:$B,$C233))</f>
        <v/>
      </c>
      <c r="F233" s="28" t="str">
        <f>IF(OR($D233="",$E233=""),"",$D233-$E233)</f>
        <v/>
      </c>
      <c r="G233" s="26" t="str">
        <f>IF($A233="","",IF($F233&lt;=0,"OK",IF($E233=0,"Impayé","Partiel")))</f>
        <v/>
      </c>
      <c r="H233" s="8"/>
    </row>
    <row r="234" spans="1:8" ht="15">
      <c r="A234" s="8"/>
      <c r="B234" s="14"/>
      <c r="C234" s="26" t="str">
        <f>IF($B234="","",YEAR($B234)*100+MONTH($B234))</f>
        <v/>
      </c>
      <c r="D234" s="28" t="str">
        <f>IF(OR($A234="",$B234=""),"",SUMIFS(Échéancier_Loyers!$J:$J,Échéancier_Loyers!$C:$C,$A234,Échéancier_Loyers!$B:$B,$C234))</f>
        <v/>
      </c>
      <c r="E234" s="28" t="str">
        <f>IF(OR($A234="",$B234=""),"",SUMIFS(Échéancier_Loyers!$K:$K,Échéancier_Loyers!$C:$C,$A234,Échéancier_Loyers!$B:$B,$C234))</f>
        <v/>
      </c>
      <c r="F234" s="28" t="str">
        <f>IF(OR($D234="",$E234=""),"",$D234-$E234)</f>
        <v/>
      </c>
      <c r="G234" s="26" t="str">
        <f>IF($A234="","",IF($F234&lt;=0,"OK",IF($E234=0,"Impayé","Partiel")))</f>
        <v/>
      </c>
      <c r="H234" s="8"/>
    </row>
    <row r="235" spans="1:8" ht="15">
      <c r="A235" s="8"/>
      <c r="B235" s="14"/>
      <c r="C235" s="26" t="str">
        <f>IF($B235="","",YEAR($B235)*100+MONTH($B235))</f>
        <v/>
      </c>
      <c r="D235" s="28" t="str">
        <f>IF(OR($A235="",$B235=""),"",SUMIFS(Échéancier_Loyers!$J:$J,Échéancier_Loyers!$C:$C,$A235,Échéancier_Loyers!$B:$B,$C235))</f>
        <v/>
      </c>
      <c r="E235" s="28" t="str">
        <f>IF(OR($A235="",$B235=""),"",SUMIFS(Échéancier_Loyers!$K:$K,Échéancier_Loyers!$C:$C,$A235,Échéancier_Loyers!$B:$B,$C235))</f>
        <v/>
      </c>
      <c r="F235" s="28" t="str">
        <f>IF(OR($D235="",$E235=""),"",$D235-$E235)</f>
        <v/>
      </c>
      <c r="G235" s="26" t="str">
        <f>IF($A235="","",IF($F235&lt;=0,"OK",IF($E235=0,"Impayé","Partiel")))</f>
        <v/>
      </c>
      <c r="H235" s="8"/>
    </row>
    <row r="236" spans="1:8" ht="15">
      <c r="A236" s="8"/>
      <c r="B236" s="14"/>
      <c r="C236" s="26" t="str">
        <f>IF($B236="","",YEAR($B236)*100+MONTH($B236))</f>
        <v/>
      </c>
      <c r="D236" s="28" t="str">
        <f>IF(OR($A236="",$B236=""),"",SUMIFS(Échéancier_Loyers!$J:$J,Échéancier_Loyers!$C:$C,$A236,Échéancier_Loyers!$B:$B,$C236))</f>
        <v/>
      </c>
      <c r="E236" s="28" t="str">
        <f>IF(OR($A236="",$B236=""),"",SUMIFS(Échéancier_Loyers!$K:$K,Échéancier_Loyers!$C:$C,$A236,Échéancier_Loyers!$B:$B,$C236))</f>
        <v/>
      </c>
      <c r="F236" s="28" t="str">
        <f>IF(OR($D236="",$E236=""),"",$D236-$E236)</f>
        <v/>
      </c>
      <c r="G236" s="26" t="str">
        <f>IF($A236="","",IF($F236&lt;=0,"OK",IF($E236=0,"Impayé","Partiel")))</f>
        <v/>
      </c>
      <c r="H236" s="8"/>
    </row>
    <row r="237" spans="1:8" ht="15">
      <c r="A237" s="8"/>
      <c r="B237" s="14"/>
      <c r="C237" s="26" t="str">
        <f>IF($B237="","",YEAR($B237)*100+MONTH($B237))</f>
        <v/>
      </c>
      <c r="D237" s="28" t="str">
        <f>IF(OR($A237="",$B237=""),"",SUMIFS(Échéancier_Loyers!$J:$J,Échéancier_Loyers!$C:$C,$A237,Échéancier_Loyers!$B:$B,$C237))</f>
        <v/>
      </c>
      <c r="E237" s="28" t="str">
        <f>IF(OR($A237="",$B237=""),"",SUMIFS(Échéancier_Loyers!$K:$K,Échéancier_Loyers!$C:$C,$A237,Échéancier_Loyers!$B:$B,$C237))</f>
        <v/>
      </c>
      <c r="F237" s="28" t="str">
        <f>IF(OR($D237="",$E237=""),"",$D237-$E237)</f>
        <v/>
      </c>
      <c r="G237" s="26" t="str">
        <f>IF($A237="","",IF($F237&lt;=0,"OK",IF($E237=0,"Impayé","Partiel")))</f>
        <v/>
      </c>
      <c r="H237" s="8"/>
    </row>
    <row r="238" spans="1:8" ht="15">
      <c r="A238" s="8"/>
      <c r="B238" s="14"/>
      <c r="C238" s="26" t="str">
        <f>IF($B238="","",YEAR($B238)*100+MONTH($B238))</f>
        <v/>
      </c>
      <c r="D238" s="28" t="str">
        <f>IF(OR($A238="",$B238=""),"",SUMIFS(Échéancier_Loyers!$J:$J,Échéancier_Loyers!$C:$C,$A238,Échéancier_Loyers!$B:$B,$C238))</f>
        <v/>
      </c>
      <c r="E238" s="28" t="str">
        <f>IF(OR($A238="",$B238=""),"",SUMIFS(Échéancier_Loyers!$K:$K,Échéancier_Loyers!$C:$C,$A238,Échéancier_Loyers!$B:$B,$C238))</f>
        <v/>
      </c>
      <c r="F238" s="28" t="str">
        <f>IF(OR($D238="",$E238=""),"",$D238-$E238)</f>
        <v/>
      </c>
      <c r="G238" s="26" t="str">
        <f>IF($A238="","",IF($F238&lt;=0,"OK",IF($E238=0,"Impayé","Partiel")))</f>
        <v/>
      </c>
      <c r="H238" s="8"/>
    </row>
    <row r="239" spans="1:8" ht="15">
      <c r="A239" s="8"/>
      <c r="B239" s="14"/>
      <c r="C239" s="26" t="str">
        <f>IF($B239="","",YEAR($B239)*100+MONTH($B239))</f>
        <v/>
      </c>
      <c r="D239" s="28" t="str">
        <f>IF(OR($A239="",$B239=""),"",SUMIFS(Échéancier_Loyers!$J:$J,Échéancier_Loyers!$C:$C,$A239,Échéancier_Loyers!$B:$B,$C239))</f>
        <v/>
      </c>
      <c r="E239" s="28" t="str">
        <f>IF(OR($A239="",$B239=""),"",SUMIFS(Échéancier_Loyers!$K:$K,Échéancier_Loyers!$C:$C,$A239,Échéancier_Loyers!$B:$B,$C239))</f>
        <v/>
      </c>
      <c r="F239" s="28" t="str">
        <f>IF(OR($D239="",$E239=""),"",$D239-$E239)</f>
        <v/>
      </c>
      <c r="G239" s="26" t="str">
        <f>IF($A239="","",IF($F239&lt;=0,"OK",IF($E239=0,"Impayé","Partiel")))</f>
        <v/>
      </c>
      <c r="H239" s="8"/>
    </row>
    <row r="240" spans="1:8" ht="15">
      <c r="A240" s="8"/>
      <c r="B240" s="14"/>
      <c r="C240" s="26" t="str">
        <f>IF($B240="","",YEAR($B240)*100+MONTH($B240))</f>
        <v/>
      </c>
      <c r="D240" s="28" t="str">
        <f>IF(OR($A240="",$B240=""),"",SUMIFS(Échéancier_Loyers!$J:$J,Échéancier_Loyers!$C:$C,$A240,Échéancier_Loyers!$B:$B,$C240))</f>
        <v/>
      </c>
      <c r="E240" s="28" t="str">
        <f>IF(OR($A240="",$B240=""),"",SUMIFS(Échéancier_Loyers!$K:$K,Échéancier_Loyers!$C:$C,$A240,Échéancier_Loyers!$B:$B,$C240))</f>
        <v/>
      </c>
      <c r="F240" s="28" t="str">
        <f>IF(OR($D240="",$E240=""),"",$D240-$E240)</f>
        <v/>
      </c>
      <c r="G240" s="26" t="str">
        <f>IF($A240="","",IF($F240&lt;=0,"OK",IF($E240=0,"Impayé","Partiel")))</f>
        <v/>
      </c>
      <c r="H240" s="8"/>
    </row>
    <row r="241" spans="1:8" ht="15">
      <c r="A241" s="8"/>
      <c r="B241" s="14"/>
      <c r="C241" s="26" t="str">
        <f>IF($B241="","",YEAR($B241)*100+MONTH($B241))</f>
        <v/>
      </c>
      <c r="D241" s="28" t="str">
        <f>IF(OR($A241="",$B241=""),"",SUMIFS(Échéancier_Loyers!$J:$J,Échéancier_Loyers!$C:$C,$A241,Échéancier_Loyers!$B:$B,$C241))</f>
        <v/>
      </c>
      <c r="E241" s="28" t="str">
        <f>IF(OR($A241="",$B241=""),"",SUMIFS(Échéancier_Loyers!$K:$K,Échéancier_Loyers!$C:$C,$A241,Échéancier_Loyers!$B:$B,$C241))</f>
        <v/>
      </c>
      <c r="F241" s="28" t="str">
        <f>IF(OR($D241="",$E241=""),"",$D241-$E241)</f>
        <v/>
      </c>
      <c r="G241" s="26" t="str">
        <f>IF($A241="","",IF($F241&lt;=0,"OK",IF($E241=0,"Impayé","Partiel")))</f>
        <v/>
      </c>
      <c r="H241" s="8"/>
    </row>
    <row r="242" spans="1:8" ht="15">
      <c r="A242" s="8"/>
      <c r="B242" s="14"/>
      <c r="C242" s="26" t="str">
        <f>IF($B242="","",YEAR($B242)*100+MONTH($B242))</f>
        <v/>
      </c>
      <c r="D242" s="28" t="str">
        <f>IF(OR($A242="",$B242=""),"",SUMIFS(Échéancier_Loyers!$J:$J,Échéancier_Loyers!$C:$C,$A242,Échéancier_Loyers!$B:$B,$C242))</f>
        <v/>
      </c>
      <c r="E242" s="28" t="str">
        <f>IF(OR($A242="",$B242=""),"",SUMIFS(Échéancier_Loyers!$K:$K,Échéancier_Loyers!$C:$C,$A242,Échéancier_Loyers!$B:$B,$C242))</f>
        <v/>
      </c>
      <c r="F242" s="28" t="str">
        <f>IF(OR($D242="",$E242=""),"",$D242-$E242)</f>
        <v/>
      </c>
      <c r="G242" s="26" t="str">
        <f>IF($A242="","",IF($F242&lt;=0,"OK",IF($E242=0,"Impayé","Partiel")))</f>
        <v/>
      </c>
      <c r="H242" s="8"/>
    </row>
    <row r="243" spans="1:8" ht="15">
      <c r="A243" s="8"/>
      <c r="B243" s="14"/>
      <c r="C243" s="26" t="str">
        <f>IF($B243="","",YEAR($B243)*100+MONTH($B243))</f>
        <v/>
      </c>
      <c r="D243" s="28" t="str">
        <f>IF(OR($A243="",$B243=""),"",SUMIFS(Échéancier_Loyers!$J:$J,Échéancier_Loyers!$C:$C,$A243,Échéancier_Loyers!$B:$B,$C243))</f>
        <v/>
      </c>
      <c r="E243" s="28" t="str">
        <f>IF(OR($A243="",$B243=""),"",SUMIFS(Échéancier_Loyers!$K:$K,Échéancier_Loyers!$C:$C,$A243,Échéancier_Loyers!$B:$B,$C243))</f>
        <v/>
      </c>
      <c r="F243" s="28" t="str">
        <f>IF(OR($D243="",$E243=""),"",$D243-$E243)</f>
        <v/>
      </c>
      <c r="G243" s="26" t="str">
        <f>IF($A243="","",IF($F243&lt;=0,"OK",IF($E243=0,"Impayé","Partiel")))</f>
        <v/>
      </c>
      <c r="H243" s="8"/>
    </row>
    <row r="244" spans="1:8" ht="15">
      <c r="A244" s="8"/>
      <c r="B244" s="14"/>
      <c r="C244" s="26" t="str">
        <f>IF($B244="","",YEAR($B244)*100+MONTH($B244))</f>
        <v/>
      </c>
      <c r="D244" s="28" t="str">
        <f>IF(OR($A244="",$B244=""),"",SUMIFS(Échéancier_Loyers!$J:$J,Échéancier_Loyers!$C:$C,$A244,Échéancier_Loyers!$B:$B,$C244))</f>
        <v/>
      </c>
      <c r="E244" s="28" t="str">
        <f>IF(OR($A244="",$B244=""),"",SUMIFS(Échéancier_Loyers!$K:$K,Échéancier_Loyers!$C:$C,$A244,Échéancier_Loyers!$B:$B,$C244))</f>
        <v/>
      </c>
      <c r="F244" s="28" t="str">
        <f>IF(OR($D244="",$E244=""),"",$D244-$E244)</f>
        <v/>
      </c>
      <c r="G244" s="26" t="str">
        <f>IF($A244="","",IF($F244&lt;=0,"OK",IF($E244=0,"Impayé","Partiel")))</f>
        <v/>
      </c>
      <c r="H244" s="8"/>
    </row>
    <row r="245" spans="1:8" ht="15">
      <c r="A245" s="8"/>
      <c r="B245" s="14"/>
      <c r="C245" s="26" t="str">
        <f>IF($B245="","",YEAR($B245)*100+MONTH($B245))</f>
        <v/>
      </c>
      <c r="D245" s="28" t="str">
        <f>IF(OR($A245="",$B245=""),"",SUMIFS(Échéancier_Loyers!$J:$J,Échéancier_Loyers!$C:$C,$A245,Échéancier_Loyers!$B:$B,$C245))</f>
        <v/>
      </c>
      <c r="E245" s="28" t="str">
        <f>IF(OR($A245="",$B245=""),"",SUMIFS(Échéancier_Loyers!$K:$K,Échéancier_Loyers!$C:$C,$A245,Échéancier_Loyers!$B:$B,$C245))</f>
        <v/>
      </c>
      <c r="F245" s="28" t="str">
        <f>IF(OR($D245="",$E245=""),"",$D245-$E245)</f>
        <v/>
      </c>
      <c r="G245" s="26" t="str">
        <f>IF($A245="","",IF($F245&lt;=0,"OK",IF($E245=0,"Impayé","Partiel")))</f>
        <v/>
      </c>
      <c r="H245" s="8"/>
    </row>
    <row r="246" spans="1:8" ht="15">
      <c r="A246" s="8"/>
      <c r="B246" s="14"/>
      <c r="C246" s="26" t="str">
        <f>IF($B246="","",YEAR($B246)*100+MONTH($B246))</f>
        <v/>
      </c>
      <c r="D246" s="28" t="str">
        <f>IF(OR($A246="",$B246=""),"",SUMIFS(Échéancier_Loyers!$J:$J,Échéancier_Loyers!$C:$C,$A246,Échéancier_Loyers!$B:$B,$C246))</f>
        <v/>
      </c>
      <c r="E246" s="28" t="str">
        <f>IF(OR($A246="",$B246=""),"",SUMIFS(Échéancier_Loyers!$K:$K,Échéancier_Loyers!$C:$C,$A246,Échéancier_Loyers!$B:$B,$C246))</f>
        <v/>
      </c>
      <c r="F246" s="28" t="str">
        <f>IF(OR($D246="",$E246=""),"",$D246-$E246)</f>
        <v/>
      </c>
      <c r="G246" s="26" t="str">
        <f>IF($A246="","",IF($F246&lt;=0,"OK",IF($E246=0,"Impayé","Partiel")))</f>
        <v/>
      </c>
      <c r="H246" s="8"/>
    </row>
    <row r="247" spans="1:8" ht="15">
      <c r="A247" s="8"/>
      <c r="B247" s="14"/>
      <c r="C247" s="26" t="str">
        <f>IF($B247="","",YEAR($B247)*100+MONTH($B247))</f>
        <v/>
      </c>
      <c r="D247" s="28" t="str">
        <f>IF(OR($A247="",$B247=""),"",SUMIFS(Échéancier_Loyers!$J:$J,Échéancier_Loyers!$C:$C,$A247,Échéancier_Loyers!$B:$B,$C247))</f>
        <v/>
      </c>
      <c r="E247" s="28" t="str">
        <f>IF(OR($A247="",$B247=""),"",SUMIFS(Échéancier_Loyers!$K:$K,Échéancier_Loyers!$C:$C,$A247,Échéancier_Loyers!$B:$B,$C247))</f>
        <v/>
      </c>
      <c r="F247" s="28" t="str">
        <f>IF(OR($D247="",$E247=""),"",$D247-$E247)</f>
        <v/>
      </c>
      <c r="G247" s="26" t="str">
        <f>IF($A247="","",IF($F247&lt;=0,"OK",IF($E247=0,"Impayé","Partiel")))</f>
        <v/>
      </c>
      <c r="H247" s="8"/>
    </row>
    <row r="248" spans="1:8" ht="15">
      <c r="A248" s="8"/>
      <c r="B248" s="14"/>
      <c r="C248" s="26" t="str">
        <f>IF($B248="","",YEAR($B248)*100+MONTH($B248))</f>
        <v/>
      </c>
      <c r="D248" s="28" t="str">
        <f>IF(OR($A248="",$B248=""),"",SUMIFS(Échéancier_Loyers!$J:$J,Échéancier_Loyers!$C:$C,$A248,Échéancier_Loyers!$B:$B,$C248))</f>
        <v/>
      </c>
      <c r="E248" s="28" t="str">
        <f>IF(OR($A248="",$B248=""),"",SUMIFS(Échéancier_Loyers!$K:$K,Échéancier_Loyers!$C:$C,$A248,Échéancier_Loyers!$B:$B,$C248))</f>
        <v/>
      </c>
      <c r="F248" s="28" t="str">
        <f>IF(OR($D248="",$E248=""),"",$D248-$E248)</f>
        <v/>
      </c>
      <c r="G248" s="26" t="str">
        <f>IF($A248="","",IF($F248&lt;=0,"OK",IF($E248=0,"Impayé","Partiel")))</f>
        <v/>
      </c>
      <c r="H248" s="8"/>
    </row>
    <row r="249" spans="1:8" ht="15">
      <c r="A249" s="8"/>
      <c r="B249" s="14"/>
      <c r="C249" s="26" t="str">
        <f>IF($B249="","",YEAR($B249)*100+MONTH($B249))</f>
        <v/>
      </c>
      <c r="D249" s="28" t="str">
        <f>IF(OR($A249="",$B249=""),"",SUMIFS(Échéancier_Loyers!$J:$J,Échéancier_Loyers!$C:$C,$A249,Échéancier_Loyers!$B:$B,$C249))</f>
        <v/>
      </c>
      <c r="E249" s="28" t="str">
        <f>IF(OR($A249="",$B249=""),"",SUMIFS(Échéancier_Loyers!$K:$K,Échéancier_Loyers!$C:$C,$A249,Échéancier_Loyers!$B:$B,$C249))</f>
        <v/>
      </c>
      <c r="F249" s="28" t="str">
        <f>IF(OR($D249="",$E249=""),"",$D249-$E249)</f>
        <v/>
      </c>
      <c r="G249" s="26" t="str">
        <f>IF($A249="","",IF($F249&lt;=0,"OK",IF($E249=0,"Impayé","Partiel")))</f>
        <v/>
      </c>
      <c r="H249" s="8"/>
    </row>
    <row r="250" spans="1:8" ht="15">
      <c r="A250" s="8"/>
      <c r="B250" s="14"/>
      <c r="C250" s="26" t="str">
        <f>IF($B250="","",YEAR($B250)*100+MONTH($B250))</f>
        <v/>
      </c>
      <c r="D250" s="28" t="str">
        <f>IF(OR($A250="",$B250=""),"",SUMIFS(Échéancier_Loyers!$J:$J,Échéancier_Loyers!$C:$C,$A250,Échéancier_Loyers!$B:$B,$C250))</f>
        <v/>
      </c>
      <c r="E250" s="28" t="str">
        <f>IF(OR($A250="",$B250=""),"",SUMIFS(Échéancier_Loyers!$K:$K,Échéancier_Loyers!$C:$C,$A250,Échéancier_Loyers!$B:$B,$C250))</f>
        <v/>
      </c>
      <c r="F250" s="28" t="str">
        <f>IF(OR($D250="",$E250=""),"",$D250-$E250)</f>
        <v/>
      </c>
      <c r="G250" s="26" t="str">
        <f>IF($A250="","",IF($F250&lt;=0,"OK",IF($E250=0,"Impayé","Partiel")))</f>
        <v/>
      </c>
      <c r="H250" s="8"/>
    </row>
    <row r="251" spans="2:7" ht="15">
      <c r="B251" s="17"/>
      <c r="C251" t="str">
        <f>IF($B251="","",YEAR($B251)*100+MONTH($B251))</f>
        <v/>
      </c>
      <c r="D251" s="13" t="str">
        <f>IF(OR($A251="",$B251=""),"",SUMIFS(Échéancier_Loyers!$J:$J,Échéancier_Loyers!$C:$C,$A251,Échéancier_Loyers!$B:$B,$C251))</f>
        <v/>
      </c>
      <c r="E251" s="13" t="str">
        <f>IF(OR($A251="",$B251=""),"",SUMIFS(Échéancier_Loyers!$K:$K,Échéancier_Loyers!$C:$C,$A251,Échéancier_Loyers!$B:$B,$C251))</f>
        <v/>
      </c>
      <c r="F251" s="13" t="str">
        <f>IF(OR($D251="",$E251=""),"",$D251-$E251)</f>
        <v/>
      </c>
      <c r="G251" t="str">
        <f>IF($A251="","",IF($F251&lt;=0,"OK",IF($E251=0,"Impayé","Partiel")))</f>
        <v/>
      </c>
    </row>
    <row r="252" spans="2:7" ht="15">
      <c r="B252" s="17"/>
      <c r="C252" t="str">
        <f>IF($B252="","",YEAR($B252)*100+MONTH($B252))</f>
        <v/>
      </c>
      <c r="D252" s="13" t="str">
        <f>IF(OR($A252="",$B252=""),"",SUMIFS(Échéancier_Loyers!$J:$J,Échéancier_Loyers!$C:$C,$A252,Échéancier_Loyers!$B:$B,$C252))</f>
        <v/>
      </c>
      <c r="E252" s="13" t="str">
        <f>IF(OR($A252="",$B252=""),"",SUMIFS(Échéancier_Loyers!$K:$K,Échéancier_Loyers!$C:$C,$A252,Échéancier_Loyers!$B:$B,$C252))</f>
        <v/>
      </c>
      <c r="F252" s="13" t="str">
        <f>IF(OR($D252="",$E252=""),"",$D252-$E252)</f>
        <v/>
      </c>
      <c r="G252" t="str">
        <f>IF($A252="","",IF($F252&lt;=0,"OK",IF($E252=0,"Impayé","Partiel")))</f>
        <v/>
      </c>
    </row>
    <row r="253" spans="2:7" ht="15">
      <c r="B253" s="17"/>
      <c r="C253" t="str">
        <f>IF($B253="","",YEAR($B253)*100+MONTH($B253))</f>
        <v/>
      </c>
      <c r="D253" s="13" t="str">
        <f>IF(OR($A253="",$B253=""),"",SUMIFS(Échéancier_Loyers!$J:$J,Échéancier_Loyers!$C:$C,$A253,Échéancier_Loyers!$B:$B,$C253))</f>
        <v/>
      </c>
      <c r="E253" s="13" t="str">
        <f>IF(OR($A253="",$B253=""),"",SUMIFS(Échéancier_Loyers!$K:$K,Échéancier_Loyers!$C:$C,$A253,Échéancier_Loyers!$B:$B,$C253))</f>
        <v/>
      </c>
      <c r="F253" s="13" t="str">
        <f>IF(OR($D253="",$E253=""),"",$D253-$E253)</f>
        <v/>
      </c>
      <c r="G253" t="str">
        <f>IF($A253="","",IF($F253&lt;=0,"OK",IF($E253=0,"Impayé","Partiel")))</f>
        <v/>
      </c>
    </row>
    <row r="254" spans="2:7" ht="15">
      <c r="B254" s="17"/>
      <c r="C254" t="str">
        <f>IF($B254="","",YEAR($B254)*100+MONTH($B254))</f>
        <v/>
      </c>
      <c r="D254" s="13" t="str">
        <f>IF(OR($A254="",$B254=""),"",SUMIFS(Échéancier_Loyers!$J:$J,Échéancier_Loyers!$C:$C,$A254,Échéancier_Loyers!$B:$B,$C254))</f>
        <v/>
      </c>
      <c r="E254" s="13" t="str">
        <f>IF(OR($A254="",$B254=""),"",SUMIFS(Échéancier_Loyers!$K:$K,Échéancier_Loyers!$C:$C,$A254,Échéancier_Loyers!$B:$B,$C254))</f>
        <v/>
      </c>
      <c r="F254" s="13" t="str">
        <f>IF(OR($D254="",$E254=""),"",$D254-$E254)</f>
        <v/>
      </c>
      <c r="G254" t="str">
        <f>IF($A254="","",IF($F254&lt;=0,"OK",IF($E254=0,"Impayé","Partiel")))</f>
        <v/>
      </c>
    </row>
    <row r="255" spans="2:7" ht="15">
      <c r="B255" s="17"/>
      <c r="C255" t="str">
        <f>IF($B255="","",YEAR($B255)*100+MONTH($B255))</f>
        <v/>
      </c>
      <c r="D255" s="13" t="str">
        <f>IF(OR($A255="",$B255=""),"",SUMIFS(Échéancier_Loyers!$J:$J,Échéancier_Loyers!$C:$C,$A255,Échéancier_Loyers!$B:$B,$C255))</f>
        <v/>
      </c>
      <c r="E255" s="13" t="str">
        <f>IF(OR($A255="",$B255=""),"",SUMIFS(Échéancier_Loyers!$K:$K,Échéancier_Loyers!$C:$C,$A255,Échéancier_Loyers!$B:$B,$C255))</f>
        <v/>
      </c>
      <c r="F255" s="13" t="str">
        <f>IF(OR($D255="",$E255=""),"",$D255-$E255)</f>
        <v/>
      </c>
      <c r="G255" t="str">
        <f>IF($A255="","",IF($F255&lt;=0,"OK",IF($E255=0,"Impayé","Partiel")))</f>
        <v/>
      </c>
    </row>
    <row r="256" spans="2:7" ht="15">
      <c r="B256" s="17"/>
      <c r="C256" t="str">
        <f>IF($B256="","",YEAR($B256)*100+MONTH($B256))</f>
        <v/>
      </c>
      <c r="D256" s="13" t="str">
        <f>IF(OR($A256="",$B256=""),"",SUMIFS(Échéancier_Loyers!$J:$J,Échéancier_Loyers!$C:$C,$A256,Échéancier_Loyers!$B:$B,$C256))</f>
        <v/>
      </c>
      <c r="E256" s="13" t="str">
        <f>IF(OR($A256="",$B256=""),"",SUMIFS(Échéancier_Loyers!$K:$K,Échéancier_Loyers!$C:$C,$A256,Échéancier_Loyers!$B:$B,$C256))</f>
        <v/>
      </c>
      <c r="F256" s="13" t="str">
        <f>IF(OR($D256="",$E256=""),"",$D256-$E256)</f>
        <v/>
      </c>
      <c r="G256" t="str">
        <f>IF($A256="","",IF($F256&lt;=0,"OK",IF($E256=0,"Impayé","Partiel")))</f>
        <v/>
      </c>
    </row>
    <row r="257" spans="2:7" ht="15">
      <c r="B257" s="17"/>
      <c r="C257" t="str">
        <f>IF($B257="","",YEAR($B257)*100+MONTH($B257))</f>
        <v/>
      </c>
      <c r="D257" s="13" t="str">
        <f>IF(OR($A257="",$B257=""),"",SUMIFS(Échéancier_Loyers!$J:$J,Échéancier_Loyers!$C:$C,$A257,Échéancier_Loyers!$B:$B,$C257))</f>
        <v/>
      </c>
      <c r="E257" s="13" t="str">
        <f>IF(OR($A257="",$B257=""),"",SUMIFS(Échéancier_Loyers!$K:$K,Échéancier_Loyers!$C:$C,$A257,Échéancier_Loyers!$B:$B,$C257))</f>
        <v/>
      </c>
      <c r="F257" s="13" t="str">
        <f>IF(OR($D257="",$E257=""),"",$D257-$E257)</f>
        <v/>
      </c>
      <c r="G257" t="str">
        <f>IF($A257="","",IF($F257&lt;=0,"OK",IF($E257=0,"Impayé","Partiel")))</f>
        <v/>
      </c>
    </row>
    <row r="258" spans="2:7" ht="15">
      <c r="B258" s="17"/>
      <c r="C258" t="str">
        <f>IF($B258="","",YEAR($B258)*100+MONTH($B258))</f>
        <v/>
      </c>
      <c r="D258" s="13" t="str">
        <f>IF(OR($A258="",$B258=""),"",SUMIFS(Échéancier_Loyers!$J:$J,Échéancier_Loyers!$C:$C,$A258,Échéancier_Loyers!$B:$B,$C258))</f>
        <v/>
      </c>
      <c r="E258" s="13" t="str">
        <f>IF(OR($A258="",$B258=""),"",SUMIFS(Échéancier_Loyers!$K:$K,Échéancier_Loyers!$C:$C,$A258,Échéancier_Loyers!$B:$B,$C258))</f>
        <v/>
      </c>
      <c r="F258" s="13" t="str">
        <f>IF(OR($D258="",$E258=""),"",$D258-$E258)</f>
        <v/>
      </c>
      <c r="G258" t="str">
        <f>IF($A258="","",IF($F258&lt;=0,"OK",IF($E258=0,"Impayé","Partiel")))</f>
        <v/>
      </c>
    </row>
    <row r="259" spans="2:7" ht="15">
      <c r="B259" s="17"/>
      <c r="C259" t="str">
        <f>IF($B259="","",YEAR($B259)*100+MONTH($B259))</f>
        <v/>
      </c>
      <c r="D259" s="13" t="str">
        <f>IF(OR($A259="",$B259=""),"",SUMIFS(Échéancier_Loyers!$J:$J,Échéancier_Loyers!$C:$C,$A259,Échéancier_Loyers!$B:$B,$C259))</f>
        <v/>
      </c>
      <c r="E259" s="13" t="str">
        <f>IF(OR($A259="",$B259=""),"",SUMIFS(Échéancier_Loyers!$K:$K,Échéancier_Loyers!$C:$C,$A259,Échéancier_Loyers!$B:$B,$C259))</f>
        <v/>
      </c>
      <c r="F259" s="13" t="str">
        <f>IF(OR($D259="",$E259=""),"",$D259-$E259)</f>
        <v/>
      </c>
      <c r="G259" t="str">
        <f>IF($A259="","",IF($F259&lt;=0,"OK",IF($E259=0,"Impayé","Partiel")))</f>
        <v/>
      </c>
    </row>
    <row r="260" spans="2:7" ht="15">
      <c r="B260" s="17"/>
      <c r="C260" t="str">
        <f>IF($B260="","",YEAR($B260)*100+MONTH($B260))</f>
        <v/>
      </c>
      <c r="D260" s="13" t="str">
        <f>IF(OR($A260="",$B260=""),"",SUMIFS(Échéancier_Loyers!$J:$J,Échéancier_Loyers!$C:$C,$A260,Échéancier_Loyers!$B:$B,$C260))</f>
        <v/>
      </c>
      <c r="E260" s="13" t="str">
        <f>IF(OR($A260="",$B260=""),"",SUMIFS(Échéancier_Loyers!$K:$K,Échéancier_Loyers!$C:$C,$A260,Échéancier_Loyers!$B:$B,$C260))</f>
        <v/>
      </c>
      <c r="F260" s="13" t="str">
        <f>IF(OR($D260="",$E260=""),"",$D260-$E260)</f>
        <v/>
      </c>
      <c r="G260" t="str">
        <f>IF($A260="","",IF($F260&lt;=0,"OK",IF($E260=0,"Impayé","Partiel")))</f>
        <v/>
      </c>
    </row>
    <row r="261" spans="2:7" ht="15">
      <c r="B261" s="17"/>
      <c r="C261" t="str">
        <f>IF($B261="","",YEAR($B261)*100+MONTH($B261))</f>
        <v/>
      </c>
      <c r="D261" s="13" t="str">
        <f>IF(OR($A261="",$B261=""),"",SUMIFS(Échéancier_Loyers!$J:$J,Échéancier_Loyers!$C:$C,$A261,Échéancier_Loyers!$B:$B,$C261))</f>
        <v/>
      </c>
      <c r="E261" s="13" t="str">
        <f>IF(OR($A261="",$B261=""),"",SUMIFS(Échéancier_Loyers!$K:$K,Échéancier_Loyers!$C:$C,$A261,Échéancier_Loyers!$B:$B,$C261))</f>
        <v/>
      </c>
      <c r="F261" s="13" t="str">
        <f>IF(OR($D261="",$E261=""),"",$D261-$E261)</f>
        <v/>
      </c>
      <c r="G261" t="str">
        <f>IF($A261="","",IF($F261&lt;=0,"OK",IF($E261=0,"Impayé","Partiel")))</f>
        <v/>
      </c>
    </row>
    <row r="262" spans="2:7" ht="15">
      <c r="B262" s="17"/>
      <c r="C262" t="str">
        <f>IF($B262="","",YEAR($B262)*100+MONTH($B262))</f>
        <v/>
      </c>
      <c r="D262" s="13" t="str">
        <f>IF(OR($A262="",$B262=""),"",SUMIFS(Échéancier_Loyers!$J:$J,Échéancier_Loyers!$C:$C,$A262,Échéancier_Loyers!$B:$B,$C262))</f>
        <v/>
      </c>
      <c r="E262" s="13" t="str">
        <f>IF(OR($A262="",$B262=""),"",SUMIFS(Échéancier_Loyers!$K:$K,Échéancier_Loyers!$C:$C,$A262,Échéancier_Loyers!$B:$B,$C262))</f>
        <v/>
      </c>
      <c r="F262" s="13" t="str">
        <f>IF(OR($D262="",$E262=""),"",$D262-$E262)</f>
        <v/>
      </c>
      <c r="G262" t="str">
        <f>IF($A262="","",IF($F262&lt;=0,"OK",IF($E262=0,"Impayé","Partiel")))</f>
        <v/>
      </c>
    </row>
    <row r="263" spans="2:7" ht="15">
      <c r="B263" s="17"/>
      <c r="C263" t="str">
        <f>IF($B263="","",YEAR($B263)*100+MONTH($B263))</f>
        <v/>
      </c>
      <c r="D263" s="13" t="str">
        <f>IF(OR($A263="",$B263=""),"",SUMIFS(Échéancier_Loyers!$J:$J,Échéancier_Loyers!$C:$C,$A263,Échéancier_Loyers!$B:$B,$C263))</f>
        <v/>
      </c>
      <c r="E263" s="13" t="str">
        <f>IF(OR($A263="",$B263=""),"",SUMIFS(Échéancier_Loyers!$K:$K,Échéancier_Loyers!$C:$C,$A263,Échéancier_Loyers!$B:$B,$C263))</f>
        <v/>
      </c>
      <c r="F263" s="13" t="str">
        <f>IF(OR($D263="",$E263=""),"",$D263-$E263)</f>
        <v/>
      </c>
      <c r="G263" t="str">
        <f>IF($A263="","",IF($F263&lt;=0,"OK",IF($E263=0,"Impayé","Partiel")))</f>
        <v/>
      </c>
    </row>
    <row r="264" spans="2:7" ht="15">
      <c r="B264" s="17"/>
      <c r="C264" t="str">
        <f>IF($B264="","",YEAR($B264)*100+MONTH($B264))</f>
        <v/>
      </c>
      <c r="D264" s="13" t="str">
        <f>IF(OR($A264="",$B264=""),"",SUMIFS(Échéancier_Loyers!$J:$J,Échéancier_Loyers!$C:$C,$A264,Échéancier_Loyers!$B:$B,$C264))</f>
        <v/>
      </c>
      <c r="E264" s="13" t="str">
        <f>IF(OR($A264="",$B264=""),"",SUMIFS(Échéancier_Loyers!$K:$K,Échéancier_Loyers!$C:$C,$A264,Échéancier_Loyers!$B:$B,$C264))</f>
        <v/>
      </c>
      <c r="F264" s="13" t="str">
        <f>IF(OR($D264="",$E264=""),"",$D264-$E264)</f>
        <v/>
      </c>
      <c r="G264" t="str">
        <f>IF($A264="","",IF($F264&lt;=0,"OK",IF($E264=0,"Impayé","Partiel")))</f>
        <v/>
      </c>
    </row>
    <row r="265" spans="2:7" ht="15">
      <c r="B265" s="17"/>
      <c r="C265" t="str">
        <f>IF($B265="","",YEAR($B265)*100+MONTH($B265))</f>
        <v/>
      </c>
      <c r="D265" s="13" t="str">
        <f>IF(OR($A265="",$B265=""),"",SUMIFS(Échéancier_Loyers!$J:$J,Échéancier_Loyers!$C:$C,$A265,Échéancier_Loyers!$B:$B,$C265))</f>
        <v/>
      </c>
      <c r="E265" s="13" t="str">
        <f>IF(OR($A265="",$B265=""),"",SUMIFS(Échéancier_Loyers!$K:$K,Échéancier_Loyers!$C:$C,$A265,Échéancier_Loyers!$B:$B,$C265))</f>
        <v/>
      </c>
      <c r="F265" s="13" t="str">
        <f>IF(OR($D265="",$E265=""),"",$D265-$E265)</f>
        <v/>
      </c>
      <c r="G265" t="str">
        <f>IF($A265="","",IF($F265&lt;=0,"OK",IF($E265=0,"Impayé","Partiel")))</f>
        <v/>
      </c>
    </row>
    <row r="266" spans="2:7" ht="15">
      <c r="B266" s="17"/>
      <c r="C266" t="str">
        <f>IF($B266="","",YEAR($B266)*100+MONTH($B266))</f>
        <v/>
      </c>
      <c r="D266" s="13" t="str">
        <f>IF(OR($A266="",$B266=""),"",SUMIFS(Échéancier_Loyers!$J:$J,Échéancier_Loyers!$C:$C,$A266,Échéancier_Loyers!$B:$B,$C266))</f>
        <v/>
      </c>
      <c r="E266" s="13" t="str">
        <f>IF(OR($A266="",$B266=""),"",SUMIFS(Échéancier_Loyers!$K:$K,Échéancier_Loyers!$C:$C,$A266,Échéancier_Loyers!$B:$B,$C266))</f>
        <v/>
      </c>
      <c r="F266" s="13" t="str">
        <f>IF(OR($D266="",$E266=""),"",$D266-$E266)</f>
        <v/>
      </c>
      <c r="G266" t="str">
        <f>IF($A266="","",IF($F266&lt;=0,"OK",IF($E266=0,"Impayé","Partiel")))</f>
        <v/>
      </c>
    </row>
    <row r="267" spans="2:7" ht="15">
      <c r="B267" s="17"/>
      <c r="C267" t="str">
        <f>IF($B267="","",YEAR($B267)*100+MONTH($B267))</f>
        <v/>
      </c>
      <c r="D267" s="13" t="str">
        <f>IF(OR($A267="",$B267=""),"",SUMIFS(Échéancier_Loyers!$J:$J,Échéancier_Loyers!$C:$C,$A267,Échéancier_Loyers!$B:$B,$C267))</f>
        <v/>
      </c>
      <c r="E267" s="13" t="str">
        <f>IF(OR($A267="",$B267=""),"",SUMIFS(Échéancier_Loyers!$K:$K,Échéancier_Loyers!$C:$C,$A267,Échéancier_Loyers!$B:$B,$C267))</f>
        <v/>
      </c>
      <c r="F267" s="13" t="str">
        <f>IF(OR($D267="",$E267=""),"",$D267-$E267)</f>
        <v/>
      </c>
      <c r="G267" t="str">
        <f>IF($A267="","",IF($F267&lt;=0,"OK",IF($E267=0,"Impayé","Partiel")))</f>
        <v/>
      </c>
    </row>
    <row r="268" spans="2:7" ht="15">
      <c r="B268" s="17"/>
      <c r="C268" t="str">
        <f>IF($B268="","",YEAR($B268)*100+MONTH($B268))</f>
        <v/>
      </c>
      <c r="D268" s="13" t="str">
        <f>IF(OR($A268="",$B268=""),"",SUMIFS(Échéancier_Loyers!$J:$J,Échéancier_Loyers!$C:$C,$A268,Échéancier_Loyers!$B:$B,$C268))</f>
        <v/>
      </c>
      <c r="E268" s="13" t="str">
        <f>IF(OR($A268="",$B268=""),"",SUMIFS(Échéancier_Loyers!$K:$K,Échéancier_Loyers!$C:$C,$A268,Échéancier_Loyers!$B:$B,$C268))</f>
        <v/>
      </c>
      <c r="F268" s="13" t="str">
        <f>IF(OR($D268="",$E268=""),"",$D268-$E268)</f>
        <v/>
      </c>
      <c r="G268" t="str">
        <f>IF($A268="","",IF($F268&lt;=0,"OK",IF($E268=0,"Impayé","Partiel")))</f>
        <v/>
      </c>
    </row>
    <row r="269" spans="2:7" ht="15">
      <c r="B269" s="17"/>
      <c r="C269" t="str">
        <f>IF($B269="","",YEAR($B269)*100+MONTH($B269))</f>
        <v/>
      </c>
      <c r="D269" s="13" t="str">
        <f>IF(OR($A269="",$B269=""),"",SUMIFS(Échéancier_Loyers!$J:$J,Échéancier_Loyers!$C:$C,$A269,Échéancier_Loyers!$B:$B,$C269))</f>
        <v/>
      </c>
      <c r="E269" s="13" t="str">
        <f>IF(OR($A269="",$B269=""),"",SUMIFS(Échéancier_Loyers!$K:$K,Échéancier_Loyers!$C:$C,$A269,Échéancier_Loyers!$B:$B,$C269))</f>
        <v/>
      </c>
      <c r="F269" s="13" t="str">
        <f>IF(OR($D269="",$E269=""),"",$D269-$E269)</f>
        <v/>
      </c>
      <c r="G269" t="str">
        <f>IF($A269="","",IF($F269&lt;=0,"OK",IF($E269=0,"Impayé","Partiel")))</f>
        <v/>
      </c>
    </row>
    <row r="270" spans="2:7" ht="15">
      <c r="B270" s="17"/>
      <c r="C270" t="str">
        <f>IF($B270="","",YEAR($B270)*100+MONTH($B270))</f>
        <v/>
      </c>
      <c r="D270" s="13" t="str">
        <f>IF(OR($A270="",$B270=""),"",SUMIFS(Échéancier_Loyers!$J:$J,Échéancier_Loyers!$C:$C,$A270,Échéancier_Loyers!$B:$B,$C270))</f>
        <v/>
      </c>
      <c r="E270" s="13" t="str">
        <f>IF(OR($A270="",$B270=""),"",SUMIFS(Échéancier_Loyers!$K:$K,Échéancier_Loyers!$C:$C,$A270,Échéancier_Loyers!$B:$B,$C270))</f>
        <v/>
      </c>
      <c r="F270" s="13" t="str">
        <f>IF(OR($D270="",$E270=""),"",$D270-$E270)</f>
        <v/>
      </c>
      <c r="G270" t="str">
        <f>IF($A270="","",IF($F270&lt;=0,"OK",IF($E270=0,"Impayé","Partiel")))</f>
        <v/>
      </c>
    </row>
    <row r="271" spans="2:7" ht="15">
      <c r="B271" s="17"/>
      <c r="C271" t="str">
        <f>IF($B271="","",YEAR($B271)*100+MONTH($B271))</f>
        <v/>
      </c>
      <c r="D271" s="13" t="str">
        <f>IF(OR($A271="",$B271=""),"",SUMIFS(Échéancier_Loyers!$J:$J,Échéancier_Loyers!$C:$C,$A271,Échéancier_Loyers!$B:$B,$C271))</f>
        <v/>
      </c>
      <c r="E271" s="13" t="str">
        <f>IF(OR($A271="",$B271=""),"",SUMIFS(Échéancier_Loyers!$K:$K,Échéancier_Loyers!$C:$C,$A271,Échéancier_Loyers!$B:$B,$C271))</f>
        <v/>
      </c>
      <c r="F271" s="13" t="str">
        <f>IF(OR($D271="",$E271=""),"",$D271-$E271)</f>
        <v/>
      </c>
      <c r="G271" t="str">
        <f>IF($A271="","",IF($F271&lt;=0,"OK",IF($E271=0,"Impayé","Partiel")))</f>
        <v/>
      </c>
    </row>
    <row r="272" spans="2:7" ht="15">
      <c r="B272" s="17"/>
      <c r="C272" t="str">
        <f>IF($B272="","",YEAR($B272)*100+MONTH($B272))</f>
        <v/>
      </c>
      <c r="D272" s="13" t="str">
        <f>IF(OR($A272="",$B272=""),"",SUMIFS(Échéancier_Loyers!$J:$J,Échéancier_Loyers!$C:$C,$A272,Échéancier_Loyers!$B:$B,$C272))</f>
        <v/>
      </c>
      <c r="E272" s="13" t="str">
        <f>IF(OR($A272="",$B272=""),"",SUMIFS(Échéancier_Loyers!$K:$K,Échéancier_Loyers!$C:$C,$A272,Échéancier_Loyers!$B:$B,$C272))</f>
        <v/>
      </c>
      <c r="F272" s="13" t="str">
        <f>IF(OR($D272="",$E272=""),"",$D272-$E272)</f>
        <v/>
      </c>
      <c r="G272" t="str">
        <f>IF($A272="","",IF($F272&lt;=0,"OK",IF($E272=0,"Impayé","Partiel")))</f>
        <v/>
      </c>
    </row>
    <row r="273" spans="2:7" ht="15">
      <c r="B273" s="17"/>
      <c r="C273" t="str">
        <f>IF($B273="","",YEAR($B273)*100+MONTH($B273))</f>
        <v/>
      </c>
      <c r="D273" s="13" t="str">
        <f>IF(OR($A273="",$B273=""),"",SUMIFS(Échéancier_Loyers!$J:$J,Échéancier_Loyers!$C:$C,$A273,Échéancier_Loyers!$B:$B,$C273))</f>
        <v/>
      </c>
      <c r="E273" s="13" t="str">
        <f>IF(OR($A273="",$B273=""),"",SUMIFS(Échéancier_Loyers!$K:$K,Échéancier_Loyers!$C:$C,$A273,Échéancier_Loyers!$B:$B,$C273))</f>
        <v/>
      </c>
      <c r="F273" s="13" t="str">
        <f>IF(OR($D273="",$E273=""),"",$D273-$E273)</f>
        <v/>
      </c>
      <c r="G273" t="str">
        <f>IF($A273="","",IF($F273&lt;=0,"OK",IF($E273=0,"Impayé","Partiel")))</f>
        <v/>
      </c>
    </row>
    <row r="274" spans="2:7" ht="15">
      <c r="B274" s="17"/>
      <c r="C274" t="str">
        <f>IF($B274="","",YEAR($B274)*100+MONTH($B274))</f>
        <v/>
      </c>
      <c r="D274" s="13" t="str">
        <f>IF(OR($A274="",$B274=""),"",SUMIFS(Échéancier_Loyers!$J:$J,Échéancier_Loyers!$C:$C,$A274,Échéancier_Loyers!$B:$B,$C274))</f>
        <v/>
      </c>
      <c r="E274" s="13" t="str">
        <f>IF(OR($A274="",$B274=""),"",SUMIFS(Échéancier_Loyers!$K:$K,Échéancier_Loyers!$C:$C,$A274,Échéancier_Loyers!$B:$B,$C274))</f>
        <v/>
      </c>
      <c r="F274" s="13" t="str">
        <f>IF(OR($D274="",$E274=""),"",$D274-$E274)</f>
        <v/>
      </c>
      <c r="G274" t="str">
        <f>IF($A274="","",IF($F274&lt;=0,"OK",IF($E274=0,"Impayé","Partiel")))</f>
        <v/>
      </c>
    </row>
    <row r="275" spans="2:7" ht="15">
      <c r="B275" s="17"/>
      <c r="C275" t="str">
        <f>IF($B275="","",YEAR($B275)*100+MONTH($B275))</f>
        <v/>
      </c>
      <c r="D275" s="13" t="str">
        <f>IF(OR($A275="",$B275=""),"",SUMIFS(Échéancier_Loyers!$J:$J,Échéancier_Loyers!$C:$C,$A275,Échéancier_Loyers!$B:$B,$C275))</f>
        <v/>
      </c>
      <c r="E275" s="13" t="str">
        <f>IF(OR($A275="",$B275=""),"",SUMIFS(Échéancier_Loyers!$K:$K,Échéancier_Loyers!$C:$C,$A275,Échéancier_Loyers!$B:$B,$C275))</f>
        <v/>
      </c>
      <c r="F275" s="13" t="str">
        <f>IF(OR($D275="",$E275=""),"",$D275-$E275)</f>
        <v/>
      </c>
      <c r="G275" t="str">
        <f>IF($A275="","",IF($F275&lt;=0,"OK",IF($E275=0,"Impayé","Partiel")))</f>
        <v/>
      </c>
    </row>
    <row r="276" spans="2:7" ht="15">
      <c r="B276" s="17"/>
      <c r="C276" t="str">
        <f>IF($B276="","",YEAR($B276)*100+MONTH($B276))</f>
        <v/>
      </c>
      <c r="D276" s="13" t="str">
        <f>IF(OR($A276="",$B276=""),"",SUMIFS(Échéancier_Loyers!$J:$J,Échéancier_Loyers!$C:$C,$A276,Échéancier_Loyers!$B:$B,$C276))</f>
        <v/>
      </c>
      <c r="E276" s="13" t="str">
        <f>IF(OR($A276="",$B276=""),"",SUMIFS(Échéancier_Loyers!$K:$K,Échéancier_Loyers!$C:$C,$A276,Échéancier_Loyers!$B:$B,$C276))</f>
        <v/>
      </c>
      <c r="F276" s="13" t="str">
        <f>IF(OR($D276="",$E276=""),"",$D276-$E276)</f>
        <v/>
      </c>
      <c r="G276" t="str">
        <f>IF($A276="","",IF($F276&lt;=0,"OK",IF($E276=0,"Impayé","Partiel")))</f>
        <v/>
      </c>
    </row>
    <row r="277" spans="2:7" ht="15">
      <c r="B277" s="17"/>
      <c r="C277" t="str">
        <f>IF($B277="","",YEAR($B277)*100+MONTH($B277))</f>
        <v/>
      </c>
      <c r="D277" s="13" t="str">
        <f>IF(OR($A277="",$B277=""),"",SUMIFS(Échéancier_Loyers!$J:$J,Échéancier_Loyers!$C:$C,$A277,Échéancier_Loyers!$B:$B,$C277))</f>
        <v/>
      </c>
      <c r="E277" s="13" t="str">
        <f>IF(OR($A277="",$B277=""),"",SUMIFS(Échéancier_Loyers!$K:$K,Échéancier_Loyers!$C:$C,$A277,Échéancier_Loyers!$B:$B,$C277))</f>
        <v/>
      </c>
      <c r="F277" s="13" t="str">
        <f>IF(OR($D277="",$E277=""),"",$D277-$E277)</f>
        <v/>
      </c>
      <c r="G277" t="str">
        <f>IF($A277="","",IF($F277&lt;=0,"OK",IF($E277=0,"Impayé","Partiel")))</f>
        <v/>
      </c>
    </row>
    <row r="278" spans="2:7" ht="15">
      <c r="B278" s="17"/>
      <c r="C278" t="str">
        <f>IF($B278="","",YEAR($B278)*100+MONTH($B278))</f>
        <v/>
      </c>
      <c r="D278" s="13" t="str">
        <f>IF(OR($A278="",$B278=""),"",SUMIFS(Échéancier_Loyers!$J:$J,Échéancier_Loyers!$C:$C,$A278,Échéancier_Loyers!$B:$B,$C278))</f>
        <v/>
      </c>
      <c r="E278" s="13" t="str">
        <f>IF(OR($A278="",$B278=""),"",SUMIFS(Échéancier_Loyers!$K:$K,Échéancier_Loyers!$C:$C,$A278,Échéancier_Loyers!$B:$B,$C278))</f>
        <v/>
      </c>
      <c r="F278" s="13" t="str">
        <f>IF(OR($D278="",$E278=""),"",$D278-$E278)</f>
        <v/>
      </c>
      <c r="G278" t="str">
        <f>IF($A278="","",IF($F278&lt;=0,"OK",IF($E278=0,"Impayé","Partiel")))</f>
        <v/>
      </c>
    </row>
    <row r="279" spans="2:7" ht="15">
      <c r="B279" s="17"/>
      <c r="C279" t="str">
        <f>IF($B279="","",YEAR($B279)*100+MONTH($B279))</f>
        <v/>
      </c>
      <c r="D279" s="13" t="str">
        <f>IF(OR($A279="",$B279=""),"",SUMIFS(Échéancier_Loyers!$J:$J,Échéancier_Loyers!$C:$C,$A279,Échéancier_Loyers!$B:$B,$C279))</f>
        <v/>
      </c>
      <c r="E279" s="13" t="str">
        <f>IF(OR($A279="",$B279=""),"",SUMIFS(Échéancier_Loyers!$K:$K,Échéancier_Loyers!$C:$C,$A279,Échéancier_Loyers!$B:$B,$C279))</f>
        <v/>
      </c>
      <c r="F279" s="13" t="str">
        <f>IF(OR($D279="",$E279=""),"",$D279-$E279)</f>
        <v/>
      </c>
      <c r="G279" t="str">
        <f>IF($A279="","",IF($F279&lt;=0,"OK",IF($E279=0,"Impayé","Partiel")))</f>
        <v/>
      </c>
    </row>
    <row r="280" spans="2:7" ht="15">
      <c r="B280" s="17"/>
      <c r="C280" t="str">
        <f>IF($B280="","",YEAR($B280)*100+MONTH($B280))</f>
        <v/>
      </c>
      <c r="D280" s="13" t="str">
        <f>IF(OR($A280="",$B280=""),"",SUMIFS(Échéancier_Loyers!$J:$J,Échéancier_Loyers!$C:$C,$A280,Échéancier_Loyers!$B:$B,$C280))</f>
        <v/>
      </c>
      <c r="E280" s="13" t="str">
        <f>IF(OR($A280="",$B280=""),"",SUMIFS(Échéancier_Loyers!$K:$K,Échéancier_Loyers!$C:$C,$A280,Échéancier_Loyers!$B:$B,$C280))</f>
        <v/>
      </c>
      <c r="F280" s="13" t="str">
        <f>IF(OR($D280="",$E280=""),"",$D280-$E280)</f>
        <v/>
      </c>
      <c r="G280" t="str">
        <f>IF($A280="","",IF($F280&lt;=0,"OK",IF($E280=0,"Impayé","Partiel")))</f>
        <v/>
      </c>
    </row>
    <row r="281" spans="2:7" ht="15">
      <c r="B281" s="17"/>
      <c r="C281" t="str">
        <f>IF($B281="","",YEAR($B281)*100+MONTH($B281))</f>
        <v/>
      </c>
      <c r="D281" s="13" t="str">
        <f>IF(OR($A281="",$B281=""),"",SUMIFS(Échéancier_Loyers!$J:$J,Échéancier_Loyers!$C:$C,$A281,Échéancier_Loyers!$B:$B,$C281))</f>
        <v/>
      </c>
      <c r="E281" s="13" t="str">
        <f>IF(OR($A281="",$B281=""),"",SUMIFS(Échéancier_Loyers!$K:$K,Échéancier_Loyers!$C:$C,$A281,Échéancier_Loyers!$B:$B,$C281))</f>
        <v/>
      </c>
      <c r="F281" s="13" t="str">
        <f>IF(OR($D281="",$E281=""),"",$D281-$E281)</f>
        <v/>
      </c>
      <c r="G281" t="str">
        <f>IF($A281="","",IF($F281&lt;=0,"OK",IF($E281=0,"Impayé","Partiel")))</f>
        <v/>
      </c>
    </row>
    <row r="282" spans="2:7" ht="15">
      <c r="B282" s="17"/>
      <c r="C282" t="str">
        <f>IF($B282="","",YEAR($B282)*100+MONTH($B282))</f>
        <v/>
      </c>
      <c r="D282" s="13" t="str">
        <f>IF(OR($A282="",$B282=""),"",SUMIFS(Échéancier_Loyers!$J:$J,Échéancier_Loyers!$C:$C,$A282,Échéancier_Loyers!$B:$B,$C282))</f>
        <v/>
      </c>
      <c r="E282" s="13" t="str">
        <f>IF(OR($A282="",$B282=""),"",SUMIFS(Échéancier_Loyers!$K:$K,Échéancier_Loyers!$C:$C,$A282,Échéancier_Loyers!$B:$B,$C282))</f>
        <v/>
      </c>
      <c r="F282" s="13" t="str">
        <f>IF(OR($D282="",$E282=""),"",$D282-$E282)</f>
        <v/>
      </c>
      <c r="G282" t="str">
        <f>IF($A282="","",IF($F282&lt;=0,"OK",IF($E282=0,"Impayé","Partiel")))</f>
        <v/>
      </c>
    </row>
    <row r="283" spans="2:7" ht="15">
      <c r="B283" s="17"/>
      <c r="C283" t="str">
        <f>IF($B283="","",YEAR($B283)*100+MONTH($B283))</f>
        <v/>
      </c>
      <c r="D283" s="13" t="str">
        <f>IF(OR($A283="",$B283=""),"",SUMIFS(Échéancier_Loyers!$J:$J,Échéancier_Loyers!$C:$C,$A283,Échéancier_Loyers!$B:$B,$C283))</f>
        <v/>
      </c>
      <c r="E283" s="13" t="str">
        <f>IF(OR($A283="",$B283=""),"",SUMIFS(Échéancier_Loyers!$K:$K,Échéancier_Loyers!$C:$C,$A283,Échéancier_Loyers!$B:$B,$C283))</f>
        <v/>
      </c>
      <c r="F283" s="13" t="str">
        <f>IF(OR($D283="",$E283=""),"",$D283-$E283)</f>
        <v/>
      </c>
      <c r="G283" t="str">
        <f>IF($A283="","",IF($F283&lt;=0,"OK",IF($E283=0,"Impayé","Partiel")))</f>
        <v/>
      </c>
    </row>
    <row r="284" spans="2:7" ht="15">
      <c r="B284" s="17"/>
      <c r="C284" t="str">
        <f>IF($B284="","",YEAR($B284)*100+MONTH($B284))</f>
        <v/>
      </c>
      <c r="D284" s="13" t="str">
        <f>IF(OR($A284="",$B284=""),"",SUMIFS(Échéancier_Loyers!$J:$J,Échéancier_Loyers!$C:$C,$A284,Échéancier_Loyers!$B:$B,$C284))</f>
        <v/>
      </c>
      <c r="E284" s="13" t="str">
        <f>IF(OR($A284="",$B284=""),"",SUMIFS(Échéancier_Loyers!$K:$K,Échéancier_Loyers!$C:$C,$A284,Échéancier_Loyers!$B:$B,$C284))</f>
        <v/>
      </c>
      <c r="F284" s="13" t="str">
        <f>IF(OR($D284="",$E284=""),"",$D284-$E284)</f>
        <v/>
      </c>
      <c r="G284" t="str">
        <f>IF($A284="","",IF($F284&lt;=0,"OK",IF($E284=0,"Impayé","Partiel")))</f>
        <v/>
      </c>
    </row>
    <row r="285" spans="2:7" ht="15">
      <c r="B285" s="17"/>
      <c r="C285" t="str">
        <f>IF($B285="","",YEAR($B285)*100+MONTH($B285))</f>
        <v/>
      </c>
      <c r="D285" s="13" t="str">
        <f>IF(OR($A285="",$B285=""),"",SUMIFS(Échéancier_Loyers!$J:$J,Échéancier_Loyers!$C:$C,$A285,Échéancier_Loyers!$B:$B,$C285))</f>
        <v/>
      </c>
      <c r="E285" s="13" t="str">
        <f>IF(OR($A285="",$B285=""),"",SUMIFS(Échéancier_Loyers!$K:$K,Échéancier_Loyers!$C:$C,$A285,Échéancier_Loyers!$B:$B,$C285))</f>
        <v/>
      </c>
      <c r="F285" s="13" t="str">
        <f>IF(OR($D285="",$E285=""),"",$D285-$E285)</f>
        <v/>
      </c>
      <c r="G285" t="str">
        <f>IF($A285="","",IF($F285&lt;=0,"OK",IF($E285=0,"Impayé","Partiel")))</f>
        <v/>
      </c>
    </row>
    <row r="286" spans="2:7" ht="15">
      <c r="B286" s="17"/>
      <c r="C286" t="str">
        <f>IF($B286="","",YEAR($B286)*100+MONTH($B286))</f>
        <v/>
      </c>
      <c r="D286" s="13" t="str">
        <f>IF(OR($A286="",$B286=""),"",SUMIFS(Échéancier_Loyers!$J:$J,Échéancier_Loyers!$C:$C,$A286,Échéancier_Loyers!$B:$B,$C286))</f>
        <v/>
      </c>
      <c r="E286" s="13" t="str">
        <f>IF(OR($A286="",$B286=""),"",SUMIFS(Échéancier_Loyers!$K:$K,Échéancier_Loyers!$C:$C,$A286,Échéancier_Loyers!$B:$B,$C286))</f>
        <v/>
      </c>
      <c r="F286" s="13" t="str">
        <f>IF(OR($D286="",$E286=""),"",$D286-$E286)</f>
        <v/>
      </c>
      <c r="G286" t="str">
        <f>IF($A286="","",IF($F286&lt;=0,"OK",IF($E286=0,"Impayé","Partiel")))</f>
        <v/>
      </c>
    </row>
    <row r="287" spans="2:7" ht="15">
      <c r="B287" s="17"/>
      <c r="C287" t="str">
        <f>IF($B287="","",YEAR($B287)*100+MONTH($B287))</f>
        <v/>
      </c>
      <c r="D287" s="13" t="str">
        <f>IF(OR($A287="",$B287=""),"",SUMIFS(Échéancier_Loyers!$J:$J,Échéancier_Loyers!$C:$C,$A287,Échéancier_Loyers!$B:$B,$C287))</f>
        <v/>
      </c>
      <c r="E287" s="13" t="str">
        <f>IF(OR($A287="",$B287=""),"",SUMIFS(Échéancier_Loyers!$K:$K,Échéancier_Loyers!$C:$C,$A287,Échéancier_Loyers!$B:$B,$C287))</f>
        <v/>
      </c>
      <c r="F287" s="13" t="str">
        <f>IF(OR($D287="",$E287=""),"",$D287-$E287)</f>
        <v/>
      </c>
      <c r="G287" t="str">
        <f>IF($A287="","",IF($F287&lt;=0,"OK",IF($E287=0,"Impayé","Partiel")))</f>
        <v/>
      </c>
    </row>
    <row r="288" spans="2:7" ht="15">
      <c r="B288" s="17"/>
      <c r="C288" t="str">
        <f>IF($B288="","",YEAR($B288)*100+MONTH($B288))</f>
        <v/>
      </c>
      <c r="D288" s="13" t="str">
        <f>IF(OR($A288="",$B288=""),"",SUMIFS(Échéancier_Loyers!$J:$J,Échéancier_Loyers!$C:$C,$A288,Échéancier_Loyers!$B:$B,$C288))</f>
        <v/>
      </c>
      <c r="E288" s="13" t="str">
        <f>IF(OR($A288="",$B288=""),"",SUMIFS(Échéancier_Loyers!$K:$K,Échéancier_Loyers!$C:$C,$A288,Échéancier_Loyers!$B:$B,$C288))</f>
        <v/>
      </c>
      <c r="F288" s="13" t="str">
        <f>IF(OR($D288="",$E288=""),"",$D288-$E288)</f>
        <v/>
      </c>
      <c r="G288" t="str">
        <f>IF($A288="","",IF($F288&lt;=0,"OK",IF($E288=0,"Impayé","Partiel")))</f>
        <v/>
      </c>
    </row>
    <row r="289" spans="2:7" ht="15">
      <c r="B289" s="17"/>
      <c r="C289" t="str">
        <f>IF($B289="","",YEAR($B289)*100+MONTH($B289))</f>
        <v/>
      </c>
      <c r="D289" s="13" t="str">
        <f>IF(OR($A289="",$B289=""),"",SUMIFS(Échéancier_Loyers!$J:$J,Échéancier_Loyers!$C:$C,$A289,Échéancier_Loyers!$B:$B,$C289))</f>
        <v/>
      </c>
      <c r="E289" s="13" t="str">
        <f>IF(OR($A289="",$B289=""),"",SUMIFS(Échéancier_Loyers!$K:$K,Échéancier_Loyers!$C:$C,$A289,Échéancier_Loyers!$B:$B,$C289))</f>
        <v/>
      </c>
      <c r="F289" s="13" t="str">
        <f>IF(OR($D289="",$E289=""),"",$D289-$E289)</f>
        <v/>
      </c>
      <c r="G289" t="str">
        <f>IF($A289="","",IF($F289&lt;=0,"OK",IF($E289=0,"Impayé","Partiel")))</f>
        <v/>
      </c>
    </row>
    <row r="290" spans="2:7" ht="15">
      <c r="B290" s="17"/>
      <c r="C290" t="str">
        <f>IF($B290="","",YEAR($B290)*100+MONTH($B290))</f>
        <v/>
      </c>
      <c r="D290" s="13" t="str">
        <f>IF(OR($A290="",$B290=""),"",SUMIFS(Échéancier_Loyers!$J:$J,Échéancier_Loyers!$C:$C,$A290,Échéancier_Loyers!$B:$B,$C290))</f>
        <v/>
      </c>
      <c r="E290" s="13" t="str">
        <f>IF(OR($A290="",$B290=""),"",SUMIFS(Échéancier_Loyers!$K:$K,Échéancier_Loyers!$C:$C,$A290,Échéancier_Loyers!$B:$B,$C290))</f>
        <v/>
      </c>
      <c r="F290" s="13" t="str">
        <f>IF(OR($D290="",$E290=""),"",$D290-$E290)</f>
        <v/>
      </c>
      <c r="G290" t="str">
        <f>IF($A290="","",IF($F290&lt;=0,"OK",IF($E290=0,"Impayé","Partiel")))</f>
        <v/>
      </c>
    </row>
    <row r="291" spans="2:7" ht="15">
      <c r="B291" s="17"/>
      <c r="C291" t="str">
        <f>IF($B291="","",YEAR($B291)*100+MONTH($B291))</f>
        <v/>
      </c>
      <c r="D291" s="13" t="str">
        <f>IF(OR($A291="",$B291=""),"",SUMIFS(Échéancier_Loyers!$J:$J,Échéancier_Loyers!$C:$C,$A291,Échéancier_Loyers!$B:$B,$C291))</f>
        <v/>
      </c>
      <c r="E291" s="13" t="str">
        <f>IF(OR($A291="",$B291=""),"",SUMIFS(Échéancier_Loyers!$K:$K,Échéancier_Loyers!$C:$C,$A291,Échéancier_Loyers!$B:$B,$C291))</f>
        <v/>
      </c>
      <c r="F291" s="13" t="str">
        <f>IF(OR($D291="",$E291=""),"",$D291-$E291)</f>
        <v/>
      </c>
      <c r="G291" t="str">
        <f>IF($A291="","",IF($F291&lt;=0,"OK",IF($E291=0,"Impayé","Partiel")))</f>
        <v/>
      </c>
    </row>
    <row r="292" spans="2:7" ht="15">
      <c r="B292" s="17"/>
      <c r="C292" t="str">
        <f>IF($B292="","",YEAR($B292)*100+MONTH($B292))</f>
        <v/>
      </c>
      <c r="D292" s="13" t="str">
        <f>IF(OR($A292="",$B292=""),"",SUMIFS(Échéancier_Loyers!$J:$J,Échéancier_Loyers!$C:$C,$A292,Échéancier_Loyers!$B:$B,$C292))</f>
        <v/>
      </c>
      <c r="E292" s="13" t="str">
        <f>IF(OR($A292="",$B292=""),"",SUMIFS(Échéancier_Loyers!$K:$K,Échéancier_Loyers!$C:$C,$A292,Échéancier_Loyers!$B:$B,$C292))</f>
        <v/>
      </c>
      <c r="F292" s="13" t="str">
        <f>IF(OR($D292="",$E292=""),"",$D292-$E292)</f>
        <v/>
      </c>
      <c r="G292" t="str">
        <f>IF($A292="","",IF($F292&lt;=0,"OK",IF($E292=0,"Impayé","Partiel")))</f>
        <v/>
      </c>
    </row>
    <row r="293" spans="2:7" ht="15">
      <c r="B293" s="17"/>
      <c r="C293" t="str">
        <f>IF($B293="","",YEAR($B293)*100+MONTH($B293))</f>
        <v/>
      </c>
      <c r="D293" s="13" t="str">
        <f>IF(OR($A293="",$B293=""),"",SUMIFS(Échéancier_Loyers!$J:$J,Échéancier_Loyers!$C:$C,$A293,Échéancier_Loyers!$B:$B,$C293))</f>
        <v/>
      </c>
      <c r="E293" s="13" t="str">
        <f>IF(OR($A293="",$B293=""),"",SUMIFS(Échéancier_Loyers!$K:$K,Échéancier_Loyers!$C:$C,$A293,Échéancier_Loyers!$B:$B,$C293))</f>
        <v/>
      </c>
      <c r="F293" s="13" t="str">
        <f>IF(OR($D293="",$E293=""),"",$D293-$E293)</f>
        <v/>
      </c>
      <c r="G293" t="str">
        <f>IF($A293="","",IF($F293&lt;=0,"OK",IF($E293=0,"Impayé","Partiel")))</f>
        <v/>
      </c>
    </row>
    <row r="294" spans="2:7" ht="15">
      <c r="B294" s="17"/>
      <c r="C294" t="str">
        <f>IF($B294="","",YEAR($B294)*100+MONTH($B294))</f>
        <v/>
      </c>
      <c r="D294" s="13" t="str">
        <f>IF(OR($A294="",$B294=""),"",SUMIFS(Échéancier_Loyers!$J:$J,Échéancier_Loyers!$C:$C,$A294,Échéancier_Loyers!$B:$B,$C294))</f>
        <v/>
      </c>
      <c r="E294" s="13" t="str">
        <f>IF(OR($A294="",$B294=""),"",SUMIFS(Échéancier_Loyers!$K:$K,Échéancier_Loyers!$C:$C,$A294,Échéancier_Loyers!$B:$B,$C294))</f>
        <v/>
      </c>
      <c r="F294" s="13" t="str">
        <f>IF(OR($D294="",$E294=""),"",$D294-$E294)</f>
        <v/>
      </c>
      <c r="G294" t="str">
        <f>IF($A294="","",IF($F294&lt;=0,"OK",IF($E294=0,"Impayé","Partiel")))</f>
        <v/>
      </c>
    </row>
    <row r="295" spans="2:7" ht="15">
      <c r="B295" s="17"/>
      <c r="C295" t="str">
        <f>IF($B295="","",YEAR($B295)*100+MONTH($B295))</f>
        <v/>
      </c>
      <c r="D295" s="13" t="str">
        <f>IF(OR($A295="",$B295=""),"",SUMIFS(Échéancier_Loyers!$J:$J,Échéancier_Loyers!$C:$C,$A295,Échéancier_Loyers!$B:$B,$C295))</f>
        <v/>
      </c>
      <c r="E295" s="13" t="str">
        <f>IF(OR($A295="",$B295=""),"",SUMIFS(Échéancier_Loyers!$K:$K,Échéancier_Loyers!$C:$C,$A295,Échéancier_Loyers!$B:$B,$C295))</f>
        <v/>
      </c>
      <c r="F295" s="13" t="str">
        <f>IF(OR($D295="",$E295=""),"",$D295-$E295)</f>
        <v/>
      </c>
      <c r="G295" t="str">
        <f>IF($A295="","",IF($F295&lt;=0,"OK",IF($E295=0,"Impayé","Partiel")))</f>
        <v/>
      </c>
    </row>
    <row r="296" spans="2:7" ht="15">
      <c r="B296" s="17"/>
      <c r="C296" t="str">
        <f>IF($B296="","",YEAR($B296)*100+MONTH($B296))</f>
        <v/>
      </c>
      <c r="D296" s="13" t="str">
        <f>IF(OR($A296="",$B296=""),"",SUMIFS(Échéancier_Loyers!$J:$J,Échéancier_Loyers!$C:$C,$A296,Échéancier_Loyers!$B:$B,$C296))</f>
        <v/>
      </c>
      <c r="E296" s="13" t="str">
        <f>IF(OR($A296="",$B296=""),"",SUMIFS(Échéancier_Loyers!$K:$K,Échéancier_Loyers!$C:$C,$A296,Échéancier_Loyers!$B:$B,$C296))</f>
        <v/>
      </c>
      <c r="F296" s="13" t="str">
        <f>IF(OR($D296="",$E296=""),"",$D296-$E296)</f>
        <v/>
      </c>
      <c r="G296" t="str">
        <f>IF($A296="","",IF($F296&lt;=0,"OK",IF($E296=0,"Impayé","Partiel")))</f>
        <v/>
      </c>
    </row>
    <row r="297" spans="2:7" ht="15">
      <c r="B297" s="17"/>
      <c r="C297" t="str">
        <f>IF($B297="","",YEAR($B297)*100+MONTH($B297))</f>
        <v/>
      </c>
      <c r="D297" s="13" t="str">
        <f>IF(OR($A297="",$B297=""),"",SUMIFS(Échéancier_Loyers!$J:$J,Échéancier_Loyers!$C:$C,$A297,Échéancier_Loyers!$B:$B,$C297))</f>
        <v/>
      </c>
      <c r="E297" s="13" t="str">
        <f>IF(OR($A297="",$B297=""),"",SUMIFS(Échéancier_Loyers!$K:$K,Échéancier_Loyers!$C:$C,$A297,Échéancier_Loyers!$B:$B,$C297))</f>
        <v/>
      </c>
      <c r="F297" s="13" t="str">
        <f>IF(OR($D297="",$E297=""),"",$D297-$E297)</f>
        <v/>
      </c>
      <c r="G297" t="str">
        <f>IF($A297="","",IF($F297&lt;=0,"OK",IF($E297=0,"Impayé","Partiel")))</f>
        <v/>
      </c>
    </row>
    <row r="298" spans="2:7" ht="15">
      <c r="B298" s="17"/>
      <c r="C298" t="str">
        <f>IF($B298="","",YEAR($B298)*100+MONTH($B298))</f>
        <v/>
      </c>
      <c r="D298" s="13" t="str">
        <f>IF(OR($A298="",$B298=""),"",SUMIFS(Échéancier_Loyers!$J:$J,Échéancier_Loyers!$C:$C,$A298,Échéancier_Loyers!$B:$B,$C298))</f>
        <v/>
      </c>
      <c r="E298" s="13" t="str">
        <f>IF(OR($A298="",$B298=""),"",SUMIFS(Échéancier_Loyers!$K:$K,Échéancier_Loyers!$C:$C,$A298,Échéancier_Loyers!$B:$B,$C298))</f>
        <v/>
      </c>
      <c r="F298" s="13" t="str">
        <f>IF(OR($D298="",$E298=""),"",$D298-$E298)</f>
        <v/>
      </c>
      <c r="G298" t="str">
        <f>IF($A298="","",IF($F298&lt;=0,"OK",IF($E298=0,"Impayé","Partiel")))</f>
        <v/>
      </c>
    </row>
    <row r="299" spans="2:7" ht="15">
      <c r="B299" s="17"/>
      <c r="C299" t="str">
        <f>IF($B299="","",YEAR($B299)*100+MONTH($B299))</f>
        <v/>
      </c>
      <c r="D299" s="13" t="str">
        <f>IF(OR($A299="",$B299=""),"",SUMIFS(Échéancier_Loyers!$J:$J,Échéancier_Loyers!$C:$C,$A299,Échéancier_Loyers!$B:$B,$C299))</f>
        <v/>
      </c>
      <c r="E299" s="13" t="str">
        <f>IF(OR($A299="",$B299=""),"",SUMIFS(Échéancier_Loyers!$K:$K,Échéancier_Loyers!$C:$C,$A299,Échéancier_Loyers!$B:$B,$C299))</f>
        <v/>
      </c>
      <c r="F299" s="13" t="str">
        <f>IF(OR($D299="",$E299=""),"",$D299-$E299)</f>
        <v/>
      </c>
      <c r="G299" t="str">
        <f>IF($A299="","",IF($F299&lt;=0,"OK",IF($E299=0,"Impayé","Partiel")))</f>
        <v/>
      </c>
    </row>
    <row r="300" spans="2:7" ht="15">
      <c r="B300" s="17"/>
      <c r="C300" t="str">
        <f>IF($B300="","",YEAR($B300)*100+MONTH($B300))</f>
        <v/>
      </c>
      <c r="D300" s="13" t="str">
        <f>IF(OR($A300="",$B300=""),"",SUMIFS(Échéancier_Loyers!$J:$J,Échéancier_Loyers!$C:$C,$A300,Échéancier_Loyers!$B:$B,$C300))</f>
        <v/>
      </c>
      <c r="E300" s="13" t="str">
        <f>IF(OR($A300="",$B300=""),"",SUMIFS(Échéancier_Loyers!$K:$K,Échéancier_Loyers!$C:$C,$A300,Échéancier_Loyers!$B:$B,$C300))</f>
        <v/>
      </c>
      <c r="F300" s="13" t="str">
        <f>IF(OR($D300="",$E300=""),"",$D300-$E300)</f>
        <v/>
      </c>
      <c r="G300" t="str">
        <f>IF($A300="","",IF($F300&lt;=0,"OK",IF($E300=0,"Impayé","Partiel")))</f>
        <v/>
      </c>
    </row>
    <row r="301" spans="2:7" ht="15">
      <c r="B301" s="17"/>
      <c r="C301" t="str">
        <f>IF($B301="","",YEAR($B301)*100+MONTH($B301))</f>
        <v/>
      </c>
      <c r="D301" s="13" t="str">
        <f>IF(OR($A301="",$B301=""),"",SUMIFS(Échéancier_Loyers!$J:$J,Échéancier_Loyers!$C:$C,$A301,Échéancier_Loyers!$B:$B,$C301))</f>
        <v/>
      </c>
      <c r="E301" s="13" t="str">
        <f>IF(OR($A301="",$B301=""),"",SUMIFS(Échéancier_Loyers!$K:$K,Échéancier_Loyers!$C:$C,$A301,Échéancier_Loyers!$B:$B,$C301))</f>
        <v/>
      </c>
      <c r="F301" s="13" t="str">
        <f>IF(OR($D301="",$E301=""),"",$D301-$E301)</f>
        <v/>
      </c>
      <c r="G301" t="str">
        <f>IF($A301="","",IF($F301&lt;=0,"OK",IF($E301=0,"Impayé","Partiel")))</f>
        <v/>
      </c>
    </row>
    <row r="302" spans="2:7" ht="15">
      <c r="B302" s="17"/>
      <c r="C302" t="str">
        <f>IF($B302="","",YEAR($B302)*100+MONTH($B302))</f>
        <v/>
      </c>
      <c r="D302" s="13" t="str">
        <f>IF(OR($A302="",$B302=""),"",SUMIFS(Échéancier_Loyers!$J:$J,Échéancier_Loyers!$C:$C,$A302,Échéancier_Loyers!$B:$B,$C302))</f>
        <v/>
      </c>
      <c r="E302" s="13" t="str">
        <f>IF(OR($A302="",$B302=""),"",SUMIFS(Échéancier_Loyers!$K:$K,Échéancier_Loyers!$C:$C,$A302,Échéancier_Loyers!$B:$B,$C302))</f>
        <v/>
      </c>
      <c r="F302" s="13" t="str">
        <f>IF(OR($D302="",$E302=""),"",$D302-$E302)</f>
        <v/>
      </c>
      <c r="G302" t="str">
        <f>IF($A302="","",IF($F302&lt;=0,"OK",IF($E302=0,"Impayé","Partiel")))</f>
        <v/>
      </c>
    </row>
    <row r="303" spans="2:7" ht="15">
      <c r="B303" s="17"/>
      <c r="C303" t="str">
        <f>IF($B303="","",YEAR($B303)*100+MONTH($B303))</f>
        <v/>
      </c>
      <c r="D303" s="13" t="str">
        <f>IF(OR($A303="",$B303=""),"",SUMIFS(Échéancier_Loyers!$J:$J,Échéancier_Loyers!$C:$C,$A303,Échéancier_Loyers!$B:$B,$C303))</f>
        <v/>
      </c>
      <c r="E303" s="13" t="str">
        <f>IF(OR($A303="",$B303=""),"",SUMIFS(Échéancier_Loyers!$K:$K,Échéancier_Loyers!$C:$C,$A303,Échéancier_Loyers!$B:$B,$C303))</f>
        <v/>
      </c>
      <c r="F303" s="13" t="str">
        <f>IF(OR($D303="",$E303=""),"",$D303-$E303)</f>
        <v/>
      </c>
      <c r="G303" t="str">
        <f>IF($A303="","",IF($F303&lt;=0,"OK",IF($E303=0,"Impayé","Partiel")))</f>
        <v/>
      </c>
    </row>
    <row r="304" spans="2:7" ht="15">
      <c r="B304" s="17"/>
      <c r="C304" t="str">
        <f>IF($B304="","",YEAR($B304)*100+MONTH($B304))</f>
        <v/>
      </c>
      <c r="D304" s="13" t="str">
        <f>IF(OR($A304="",$B304=""),"",SUMIFS(Échéancier_Loyers!$J:$J,Échéancier_Loyers!$C:$C,$A304,Échéancier_Loyers!$B:$B,$C304))</f>
        <v/>
      </c>
      <c r="E304" s="13" t="str">
        <f>IF(OR($A304="",$B304=""),"",SUMIFS(Échéancier_Loyers!$K:$K,Échéancier_Loyers!$C:$C,$A304,Échéancier_Loyers!$B:$B,$C304))</f>
        <v/>
      </c>
      <c r="F304" s="13" t="str">
        <f>IF(OR($D304="",$E304=""),"",$D304-$E304)</f>
        <v/>
      </c>
      <c r="G304" t="str">
        <f>IF($A304="","",IF($F304&lt;=0,"OK",IF($E304=0,"Impayé","Partiel")))</f>
        <v/>
      </c>
    </row>
    <row r="305" spans="2:7" ht="15">
      <c r="B305" s="17"/>
      <c r="C305" t="str">
        <f>IF($B305="","",YEAR($B305)*100+MONTH($B305))</f>
        <v/>
      </c>
      <c r="D305" s="13" t="str">
        <f>IF(OR($A305="",$B305=""),"",SUMIFS(Échéancier_Loyers!$J:$J,Échéancier_Loyers!$C:$C,$A305,Échéancier_Loyers!$B:$B,$C305))</f>
        <v/>
      </c>
      <c r="E305" s="13" t="str">
        <f>IF(OR($A305="",$B305=""),"",SUMIFS(Échéancier_Loyers!$K:$K,Échéancier_Loyers!$C:$C,$A305,Échéancier_Loyers!$B:$B,$C305))</f>
        <v/>
      </c>
      <c r="F305" s="13" t="str">
        <f>IF(OR($D305="",$E305=""),"",$D305-$E305)</f>
        <v/>
      </c>
      <c r="G305" t="str">
        <f>IF($A305="","",IF($F305&lt;=0,"OK",IF($E305=0,"Impayé","Partiel")))</f>
        <v/>
      </c>
    </row>
    <row r="306" spans="2:7" ht="15">
      <c r="B306" s="17"/>
      <c r="C306" t="str">
        <f>IF($B306="","",YEAR($B306)*100+MONTH($B306))</f>
        <v/>
      </c>
      <c r="D306" s="13" t="str">
        <f>IF(OR($A306="",$B306=""),"",SUMIFS(Échéancier_Loyers!$J:$J,Échéancier_Loyers!$C:$C,$A306,Échéancier_Loyers!$B:$B,$C306))</f>
        <v/>
      </c>
      <c r="E306" s="13" t="str">
        <f>IF(OR($A306="",$B306=""),"",SUMIFS(Échéancier_Loyers!$K:$K,Échéancier_Loyers!$C:$C,$A306,Échéancier_Loyers!$B:$B,$C306))</f>
        <v/>
      </c>
      <c r="F306" s="13" t="str">
        <f>IF(OR($D306="",$E306=""),"",$D306-$E306)</f>
        <v/>
      </c>
      <c r="G306" t="str">
        <f>IF($A306="","",IF($F306&lt;=0,"OK",IF($E306=0,"Impayé","Partiel")))</f>
        <v/>
      </c>
    </row>
    <row r="307" spans="2:7" ht="15">
      <c r="B307" s="17"/>
      <c r="C307" t="str">
        <f>IF($B307="","",YEAR($B307)*100+MONTH($B307))</f>
        <v/>
      </c>
      <c r="D307" s="13" t="str">
        <f>IF(OR($A307="",$B307=""),"",SUMIFS(Échéancier_Loyers!$J:$J,Échéancier_Loyers!$C:$C,$A307,Échéancier_Loyers!$B:$B,$C307))</f>
        <v/>
      </c>
      <c r="E307" s="13" t="str">
        <f>IF(OR($A307="",$B307=""),"",SUMIFS(Échéancier_Loyers!$K:$K,Échéancier_Loyers!$C:$C,$A307,Échéancier_Loyers!$B:$B,$C307))</f>
        <v/>
      </c>
      <c r="F307" s="13" t="str">
        <f>IF(OR($D307="",$E307=""),"",$D307-$E307)</f>
        <v/>
      </c>
      <c r="G307" t="str">
        <f>IF($A307="","",IF($F307&lt;=0,"OK",IF($E307=0,"Impayé","Partiel")))</f>
        <v/>
      </c>
    </row>
    <row r="308" spans="2:7" ht="15">
      <c r="B308" s="17"/>
      <c r="C308" t="str">
        <f>IF($B308="","",YEAR($B308)*100+MONTH($B308))</f>
        <v/>
      </c>
      <c r="D308" s="13" t="str">
        <f>IF(OR($A308="",$B308=""),"",SUMIFS(Échéancier_Loyers!$J:$J,Échéancier_Loyers!$C:$C,$A308,Échéancier_Loyers!$B:$B,$C308))</f>
        <v/>
      </c>
      <c r="E308" s="13" t="str">
        <f>IF(OR($A308="",$B308=""),"",SUMIFS(Échéancier_Loyers!$K:$K,Échéancier_Loyers!$C:$C,$A308,Échéancier_Loyers!$B:$B,$C308))</f>
        <v/>
      </c>
      <c r="F308" s="13" t="str">
        <f>IF(OR($D308="",$E308=""),"",$D308-$E308)</f>
        <v/>
      </c>
      <c r="G308" t="str">
        <f>IF($A308="","",IF($F308&lt;=0,"OK",IF($E308=0,"Impayé","Partiel")))</f>
        <v/>
      </c>
    </row>
    <row r="309" spans="2:7" ht="15">
      <c r="B309" s="17"/>
      <c r="C309" t="str">
        <f>IF($B309="","",YEAR($B309)*100+MONTH($B309))</f>
        <v/>
      </c>
      <c r="D309" s="13" t="str">
        <f>IF(OR($A309="",$B309=""),"",SUMIFS(Échéancier_Loyers!$J:$J,Échéancier_Loyers!$C:$C,$A309,Échéancier_Loyers!$B:$B,$C309))</f>
        <v/>
      </c>
      <c r="E309" s="13" t="str">
        <f>IF(OR($A309="",$B309=""),"",SUMIFS(Échéancier_Loyers!$K:$K,Échéancier_Loyers!$C:$C,$A309,Échéancier_Loyers!$B:$B,$C309))</f>
        <v/>
      </c>
      <c r="F309" s="13" t="str">
        <f>IF(OR($D309="",$E309=""),"",$D309-$E309)</f>
        <v/>
      </c>
      <c r="G309" t="str">
        <f>IF($A309="","",IF($F309&lt;=0,"OK",IF($E309=0,"Impayé","Partiel")))</f>
        <v/>
      </c>
    </row>
    <row r="310" spans="2:7" ht="15">
      <c r="B310" s="17"/>
      <c r="C310" t="str">
        <f>IF($B310="","",YEAR($B310)*100+MONTH($B310))</f>
        <v/>
      </c>
      <c r="D310" s="13" t="str">
        <f>IF(OR($A310="",$B310=""),"",SUMIFS(Échéancier_Loyers!$J:$J,Échéancier_Loyers!$C:$C,$A310,Échéancier_Loyers!$B:$B,$C310))</f>
        <v/>
      </c>
      <c r="E310" s="13" t="str">
        <f>IF(OR($A310="",$B310=""),"",SUMIFS(Échéancier_Loyers!$K:$K,Échéancier_Loyers!$C:$C,$A310,Échéancier_Loyers!$B:$B,$C310))</f>
        <v/>
      </c>
      <c r="F310" s="13" t="str">
        <f>IF(OR($D310="",$E310=""),"",$D310-$E310)</f>
        <v/>
      </c>
      <c r="G310" t="str">
        <f>IF($A310="","",IF($F310&lt;=0,"OK",IF($E310=0,"Impayé","Partiel")))</f>
        <v/>
      </c>
    </row>
    <row r="311" spans="2:7" ht="15">
      <c r="B311" s="17"/>
      <c r="C311" t="str">
        <f>IF($B311="","",YEAR($B311)*100+MONTH($B311))</f>
        <v/>
      </c>
      <c r="D311" s="13" t="str">
        <f>IF(OR($A311="",$B311=""),"",SUMIFS(Échéancier_Loyers!$J:$J,Échéancier_Loyers!$C:$C,$A311,Échéancier_Loyers!$B:$B,$C311))</f>
        <v/>
      </c>
      <c r="E311" s="13" t="str">
        <f>IF(OR($A311="",$B311=""),"",SUMIFS(Échéancier_Loyers!$K:$K,Échéancier_Loyers!$C:$C,$A311,Échéancier_Loyers!$B:$B,$C311))</f>
        <v/>
      </c>
      <c r="F311" s="13" t="str">
        <f>IF(OR($D311="",$E311=""),"",$D311-$E311)</f>
        <v/>
      </c>
      <c r="G311" t="str">
        <f>IF($A311="","",IF($F311&lt;=0,"OK",IF($E311=0,"Impayé","Partiel")))</f>
        <v/>
      </c>
    </row>
    <row r="312" spans="2:7" ht="15">
      <c r="B312" s="17"/>
      <c r="C312" t="str">
        <f>IF($B312="","",YEAR($B312)*100+MONTH($B312))</f>
        <v/>
      </c>
      <c r="D312" s="13" t="str">
        <f>IF(OR($A312="",$B312=""),"",SUMIFS(Échéancier_Loyers!$J:$J,Échéancier_Loyers!$C:$C,$A312,Échéancier_Loyers!$B:$B,$C312))</f>
        <v/>
      </c>
      <c r="E312" s="13" t="str">
        <f>IF(OR($A312="",$B312=""),"",SUMIFS(Échéancier_Loyers!$K:$K,Échéancier_Loyers!$C:$C,$A312,Échéancier_Loyers!$B:$B,$C312))</f>
        <v/>
      </c>
      <c r="F312" s="13" t="str">
        <f>IF(OR($D312="",$E312=""),"",$D312-$E312)</f>
        <v/>
      </c>
      <c r="G312" t="str">
        <f>IF($A312="","",IF($F312&lt;=0,"OK",IF($E312=0,"Impayé","Partiel")))</f>
        <v/>
      </c>
    </row>
    <row r="313" spans="2:7" ht="15">
      <c r="B313" s="17"/>
      <c r="C313" t="str">
        <f>IF($B313="","",YEAR($B313)*100+MONTH($B313))</f>
        <v/>
      </c>
      <c r="D313" s="13" t="str">
        <f>IF(OR($A313="",$B313=""),"",SUMIFS(Échéancier_Loyers!$J:$J,Échéancier_Loyers!$C:$C,$A313,Échéancier_Loyers!$B:$B,$C313))</f>
        <v/>
      </c>
      <c r="E313" s="13" t="str">
        <f>IF(OR($A313="",$B313=""),"",SUMIFS(Échéancier_Loyers!$K:$K,Échéancier_Loyers!$C:$C,$A313,Échéancier_Loyers!$B:$B,$C313))</f>
        <v/>
      </c>
      <c r="F313" s="13" t="str">
        <f>IF(OR($D313="",$E313=""),"",$D313-$E313)</f>
        <v/>
      </c>
      <c r="G313" t="str">
        <f>IF($A313="","",IF($F313&lt;=0,"OK",IF($E313=0,"Impayé","Partiel")))</f>
        <v/>
      </c>
    </row>
    <row r="314" spans="2:7" ht="15">
      <c r="B314" s="17"/>
      <c r="C314" t="str">
        <f>IF($B314="","",YEAR($B314)*100+MONTH($B314))</f>
        <v/>
      </c>
      <c r="D314" s="13" t="str">
        <f>IF(OR($A314="",$B314=""),"",SUMIFS(Échéancier_Loyers!$J:$J,Échéancier_Loyers!$C:$C,$A314,Échéancier_Loyers!$B:$B,$C314))</f>
        <v/>
      </c>
      <c r="E314" s="13" t="str">
        <f>IF(OR($A314="",$B314=""),"",SUMIFS(Échéancier_Loyers!$K:$K,Échéancier_Loyers!$C:$C,$A314,Échéancier_Loyers!$B:$B,$C314))</f>
        <v/>
      </c>
      <c r="F314" s="13" t="str">
        <f>IF(OR($D314="",$E314=""),"",$D314-$E314)</f>
        <v/>
      </c>
      <c r="G314" t="str">
        <f>IF($A314="","",IF($F314&lt;=0,"OK",IF($E314=0,"Impayé","Partiel")))</f>
        <v/>
      </c>
    </row>
    <row r="315" spans="2:7" ht="15">
      <c r="B315" s="17"/>
      <c r="C315" t="str">
        <f>IF($B315="","",YEAR($B315)*100+MONTH($B315))</f>
        <v/>
      </c>
      <c r="D315" s="13" t="str">
        <f>IF(OR($A315="",$B315=""),"",SUMIFS(Échéancier_Loyers!$J:$J,Échéancier_Loyers!$C:$C,$A315,Échéancier_Loyers!$B:$B,$C315))</f>
        <v/>
      </c>
      <c r="E315" s="13" t="str">
        <f>IF(OR($A315="",$B315=""),"",SUMIFS(Échéancier_Loyers!$K:$K,Échéancier_Loyers!$C:$C,$A315,Échéancier_Loyers!$B:$B,$C315))</f>
        <v/>
      </c>
      <c r="F315" s="13" t="str">
        <f>IF(OR($D315="",$E315=""),"",$D315-$E315)</f>
        <v/>
      </c>
      <c r="G315" t="str">
        <f>IF($A315="","",IF($F315&lt;=0,"OK",IF($E315=0,"Impayé","Partiel")))</f>
        <v/>
      </c>
    </row>
    <row r="316" spans="2:7" ht="15">
      <c r="B316" s="17"/>
      <c r="C316" t="str">
        <f>IF($B316="","",YEAR($B316)*100+MONTH($B316))</f>
        <v/>
      </c>
      <c r="D316" s="13" t="str">
        <f>IF(OR($A316="",$B316=""),"",SUMIFS(Échéancier_Loyers!$J:$J,Échéancier_Loyers!$C:$C,$A316,Échéancier_Loyers!$B:$B,$C316))</f>
        <v/>
      </c>
      <c r="E316" s="13" t="str">
        <f>IF(OR($A316="",$B316=""),"",SUMIFS(Échéancier_Loyers!$K:$K,Échéancier_Loyers!$C:$C,$A316,Échéancier_Loyers!$B:$B,$C316))</f>
        <v/>
      </c>
      <c r="F316" s="13" t="str">
        <f>IF(OR($D316="",$E316=""),"",$D316-$E316)</f>
        <v/>
      </c>
      <c r="G316" t="str">
        <f>IF($A316="","",IF($F316&lt;=0,"OK",IF($E316=0,"Impayé","Partiel")))</f>
        <v/>
      </c>
    </row>
    <row r="317" spans="2:7" ht="15">
      <c r="B317" s="17"/>
      <c r="C317" t="str">
        <f>IF($B317="","",YEAR($B317)*100+MONTH($B317))</f>
        <v/>
      </c>
      <c r="D317" s="13" t="str">
        <f>IF(OR($A317="",$B317=""),"",SUMIFS(Échéancier_Loyers!$J:$J,Échéancier_Loyers!$C:$C,$A317,Échéancier_Loyers!$B:$B,$C317))</f>
        <v/>
      </c>
      <c r="E317" s="13" t="str">
        <f>IF(OR($A317="",$B317=""),"",SUMIFS(Échéancier_Loyers!$K:$K,Échéancier_Loyers!$C:$C,$A317,Échéancier_Loyers!$B:$B,$C317))</f>
        <v/>
      </c>
      <c r="F317" s="13" t="str">
        <f>IF(OR($D317="",$E317=""),"",$D317-$E317)</f>
        <v/>
      </c>
      <c r="G317" t="str">
        <f>IF($A317="","",IF($F317&lt;=0,"OK",IF($E317=0,"Impayé","Partiel")))</f>
        <v/>
      </c>
    </row>
    <row r="318" spans="2:7" ht="15">
      <c r="B318" s="17"/>
      <c r="C318" t="str">
        <f>IF($B318="","",YEAR($B318)*100+MONTH($B318))</f>
        <v/>
      </c>
      <c r="D318" s="13" t="str">
        <f>IF(OR($A318="",$B318=""),"",SUMIFS(Échéancier_Loyers!$J:$J,Échéancier_Loyers!$C:$C,$A318,Échéancier_Loyers!$B:$B,$C318))</f>
        <v/>
      </c>
      <c r="E318" s="13" t="str">
        <f>IF(OR($A318="",$B318=""),"",SUMIFS(Échéancier_Loyers!$K:$K,Échéancier_Loyers!$C:$C,$A318,Échéancier_Loyers!$B:$B,$C318))</f>
        <v/>
      </c>
      <c r="F318" s="13" t="str">
        <f>IF(OR($D318="",$E318=""),"",$D318-$E318)</f>
        <v/>
      </c>
      <c r="G318" t="str">
        <f>IF($A318="","",IF($F318&lt;=0,"OK",IF($E318=0,"Impayé","Partiel")))</f>
        <v/>
      </c>
    </row>
    <row r="319" spans="2:7" ht="15">
      <c r="B319" s="17"/>
      <c r="C319" t="str">
        <f>IF($B319="","",YEAR($B319)*100+MONTH($B319))</f>
        <v/>
      </c>
      <c r="D319" s="13" t="str">
        <f>IF(OR($A319="",$B319=""),"",SUMIFS(Échéancier_Loyers!$J:$J,Échéancier_Loyers!$C:$C,$A319,Échéancier_Loyers!$B:$B,$C319))</f>
        <v/>
      </c>
      <c r="E319" s="13" t="str">
        <f>IF(OR($A319="",$B319=""),"",SUMIFS(Échéancier_Loyers!$K:$K,Échéancier_Loyers!$C:$C,$A319,Échéancier_Loyers!$B:$B,$C319))</f>
        <v/>
      </c>
      <c r="F319" s="13" t="str">
        <f>IF(OR($D319="",$E319=""),"",$D319-$E319)</f>
        <v/>
      </c>
      <c r="G319" t="str">
        <f>IF($A319="","",IF($F319&lt;=0,"OK",IF($E319=0,"Impayé","Partiel")))</f>
        <v/>
      </c>
    </row>
    <row r="320" spans="2:7" ht="15">
      <c r="B320" s="17"/>
      <c r="C320" t="str">
        <f>IF($B320="","",YEAR($B320)*100+MONTH($B320))</f>
        <v/>
      </c>
      <c r="D320" s="13" t="str">
        <f>IF(OR($A320="",$B320=""),"",SUMIFS(Échéancier_Loyers!$J:$J,Échéancier_Loyers!$C:$C,$A320,Échéancier_Loyers!$B:$B,$C320))</f>
        <v/>
      </c>
      <c r="E320" s="13" t="str">
        <f>IF(OR($A320="",$B320=""),"",SUMIFS(Échéancier_Loyers!$K:$K,Échéancier_Loyers!$C:$C,$A320,Échéancier_Loyers!$B:$B,$C320))</f>
        <v/>
      </c>
      <c r="F320" s="13" t="str">
        <f>IF(OR($D320="",$E320=""),"",$D320-$E320)</f>
        <v/>
      </c>
      <c r="G320" t="str">
        <f>IF($A320="","",IF($F320&lt;=0,"OK",IF($E320=0,"Impayé","Partiel")))</f>
        <v/>
      </c>
    </row>
    <row r="321" spans="2:7" ht="15">
      <c r="B321" s="17"/>
      <c r="C321" t="str">
        <f>IF($B321="","",YEAR($B321)*100+MONTH($B321))</f>
        <v/>
      </c>
      <c r="D321" s="13" t="str">
        <f>IF(OR($A321="",$B321=""),"",SUMIFS(Échéancier_Loyers!$J:$J,Échéancier_Loyers!$C:$C,$A321,Échéancier_Loyers!$B:$B,$C321))</f>
        <v/>
      </c>
      <c r="E321" s="13" t="str">
        <f>IF(OR($A321="",$B321=""),"",SUMIFS(Échéancier_Loyers!$K:$K,Échéancier_Loyers!$C:$C,$A321,Échéancier_Loyers!$B:$B,$C321))</f>
        <v/>
      </c>
      <c r="F321" s="13" t="str">
        <f>IF(OR($D321="",$E321=""),"",$D321-$E321)</f>
        <v/>
      </c>
      <c r="G321" t="str">
        <f>IF($A321="","",IF($F321&lt;=0,"OK",IF($E321=0,"Impayé","Partiel")))</f>
        <v/>
      </c>
    </row>
    <row r="322" spans="2:7" ht="15">
      <c r="B322" s="17"/>
      <c r="C322" t="str">
        <f>IF($B322="","",YEAR($B322)*100+MONTH($B322))</f>
        <v/>
      </c>
      <c r="D322" s="13" t="str">
        <f>IF(OR($A322="",$B322=""),"",SUMIFS(Échéancier_Loyers!$J:$J,Échéancier_Loyers!$C:$C,$A322,Échéancier_Loyers!$B:$B,$C322))</f>
        <v/>
      </c>
      <c r="E322" s="13" t="str">
        <f>IF(OR($A322="",$B322=""),"",SUMIFS(Échéancier_Loyers!$K:$K,Échéancier_Loyers!$C:$C,$A322,Échéancier_Loyers!$B:$B,$C322))</f>
        <v/>
      </c>
      <c r="F322" s="13" t="str">
        <f>IF(OR($D322="",$E322=""),"",$D322-$E322)</f>
        <v/>
      </c>
      <c r="G322" t="str">
        <f>IF($A322="","",IF($F322&lt;=0,"OK",IF($E322=0,"Impayé","Partiel")))</f>
        <v/>
      </c>
    </row>
    <row r="323" spans="2:7" ht="15">
      <c r="B323" s="17"/>
      <c r="C323" t="str">
        <f>IF($B323="","",YEAR($B323)*100+MONTH($B323))</f>
        <v/>
      </c>
      <c r="D323" s="13" t="str">
        <f>IF(OR($A323="",$B323=""),"",SUMIFS(Échéancier_Loyers!$J:$J,Échéancier_Loyers!$C:$C,$A323,Échéancier_Loyers!$B:$B,$C323))</f>
        <v/>
      </c>
      <c r="E323" s="13" t="str">
        <f>IF(OR($A323="",$B323=""),"",SUMIFS(Échéancier_Loyers!$K:$K,Échéancier_Loyers!$C:$C,$A323,Échéancier_Loyers!$B:$B,$C323))</f>
        <v/>
      </c>
      <c r="F323" s="13" t="str">
        <f>IF(OR($D323="",$E323=""),"",$D323-$E323)</f>
        <v/>
      </c>
      <c r="G323" t="str">
        <f>IF($A323="","",IF($F323&lt;=0,"OK",IF($E323=0,"Impayé","Partiel")))</f>
        <v/>
      </c>
    </row>
    <row r="324" spans="2:7" ht="15">
      <c r="B324" s="17"/>
      <c r="C324" t="str">
        <f>IF($B324="","",YEAR($B324)*100+MONTH($B324))</f>
        <v/>
      </c>
      <c r="D324" s="13" t="str">
        <f>IF(OR($A324="",$B324=""),"",SUMIFS(Échéancier_Loyers!$J:$J,Échéancier_Loyers!$C:$C,$A324,Échéancier_Loyers!$B:$B,$C324))</f>
        <v/>
      </c>
      <c r="E324" s="13" t="str">
        <f>IF(OR($A324="",$B324=""),"",SUMIFS(Échéancier_Loyers!$K:$K,Échéancier_Loyers!$C:$C,$A324,Échéancier_Loyers!$B:$B,$C324))</f>
        <v/>
      </c>
      <c r="F324" s="13" t="str">
        <f>IF(OR($D324="",$E324=""),"",$D324-$E324)</f>
        <v/>
      </c>
      <c r="G324" t="str">
        <f>IF($A324="","",IF($F324&lt;=0,"OK",IF($E324=0,"Impayé","Partiel")))</f>
        <v/>
      </c>
    </row>
    <row r="325" spans="2:7" ht="15">
      <c r="B325" s="17"/>
      <c r="C325" t="str">
        <f>IF($B325="","",YEAR($B325)*100+MONTH($B325))</f>
        <v/>
      </c>
      <c r="D325" s="13" t="str">
        <f>IF(OR($A325="",$B325=""),"",SUMIFS(Échéancier_Loyers!$J:$J,Échéancier_Loyers!$C:$C,$A325,Échéancier_Loyers!$B:$B,$C325))</f>
        <v/>
      </c>
      <c r="E325" s="13" t="str">
        <f>IF(OR($A325="",$B325=""),"",SUMIFS(Échéancier_Loyers!$K:$K,Échéancier_Loyers!$C:$C,$A325,Échéancier_Loyers!$B:$B,$C325))</f>
        <v/>
      </c>
      <c r="F325" s="13" t="str">
        <f>IF(OR($D325="",$E325=""),"",$D325-$E325)</f>
        <v/>
      </c>
      <c r="G325" t="str">
        <f>IF($A325="","",IF($F325&lt;=0,"OK",IF($E325=0,"Impayé","Partiel")))</f>
        <v/>
      </c>
    </row>
    <row r="326" spans="2:7" ht="15">
      <c r="B326" s="17"/>
      <c r="C326" t="str">
        <f>IF($B326="","",YEAR($B326)*100+MONTH($B326))</f>
        <v/>
      </c>
      <c r="D326" s="13" t="str">
        <f>IF(OR($A326="",$B326=""),"",SUMIFS(Échéancier_Loyers!$J:$J,Échéancier_Loyers!$C:$C,$A326,Échéancier_Loyers!$B:$B,$C326))</f>
        <v/>
      </c>
      <c r="E326" s="13" t="str">
        <f>IF(OR($A326="",$B326=""),"",SUMIFS(Échéancier_Loyers!$K:$K,Échéancier_Loyers!$C:$C,$A326,Échéancier_Loyers!$B:$B,$C326))</f>
        <v/>
      </c>
      <c r="F326" s="13" t="str">
        <f>IF(OR($D326="",$E326=""),"",$D326-$E326)</f>
        <v/>
      </c>
      <c r="G326" t="str">
        <f>IF($A326="","",IF($F326&lt;=0,"OK",IF($E326=0,"Impayé","Partiel")))</f>
        <v/>
      </c>
    </row>
    <row r="327" spans="2:7" ht="15">
      <c r="B327" s="17"/>
      <c r="C327" t="str">
        <f>IF($B327="","",YEAR($B327)*100+MONTH($B327))</f>
        <v/>
      </c>
      <c r="D327" s="13" t="str">
        <f>IF(OR($A327="",$B327=""),"",SUMIFS(Échéancier_Loyers!$J:$J,Échéancier_Loyers!$C:$C,$A327,Échéancier_Loyers!$B:$B,$C327))</f>
        <v/>
      </c>
      <c r="E327" s="13" t="str">
        <f>IF(OR($A327="",$B327=""),"",SUMIFS(Échéancier_Loyers!$K:$K,Échéancier_Loyers!$C:$C,$A327,Échéancier_Loyers!$B:$B,$C327))</f>
        <v/>
      </c>
      <c r="F327" s="13" t="str">
        <f>IF(OR($D327="",$E327=""),"",$D327-$E327)</f>
        <v/>
      </c>
      <c r="G327" t="str">
        <f>IF($A327="","",IF($F327&lt;=0,"OK",IF($E327=0,"Impayé","Partiel")))</f>
        <v/>
      </c>
    </row>
    <row r="328" spans="2:7" ht="15">
      <c r="B328" s="17"/>
      <c r="C328" t="str">
        <f>IF($B328="","",YEAR($B328)*100+MONTH($B328))</f>
        <v/>
      </c>
      <c r="D328" s="13" t="str">
        <f>IF(OR($A328="",$B328=""),"",SUMIFS(Échéancier_Loyers!$J:$J,Échéancier_Loyers!$C:$C,$A328,Échéancier_Loyers!$B:$B,$C328))</f>
        <v/>
      </c>
      <c r="E328" s="13" t="str">
        <f>IF(OR($A328="",$B328=""),"",SUMIFS(Échéancier_Loyers!$K:$K,Échéancier_Loyers!$C:$C,$A328,Échéancier_Loyers!$B:$B,$C328))</f>
        <v/>
      </c>
      <c r="F328" s="13" t="str">
        <f>IF(OR($D328="",$E328=""),"",$D328-$E328)</f>
        <v/>
      </c>
      <c r="G328" t="str">
        <f>IF($A328="","",IF($F328&lt;=0,"OK",IF($E328=0,"Impayé","Partiel")))</f>
        <v/>
      </c>
    </row>
    <row r="329" spans="2:7" ht="15">
      <c r="B329" s="17"/>
      <c r="C329" t="str">
        <f>IF($B329="","",YEAR($B329)*100+MONTH($B329))</f>
        <v/>
      </c>
      <c r="D329" s="13" t="str">
        <f>IF(OR($A329="",$B329=""),"",SUMIFS(Échéancier_Loyers!$J:$J,Échéancier_Loyers!$C:$C,$A329,Échéancier_Loyers!$B:$B,$C329))</f>
        <v/>
      </c>
      <c r="E329" s="13" t="str">
        <f>IF(OR($A329="",$B329=""),"",SUMIFS(Échéancier_Loyers!$K:$K,Échéancier_Loyers!$C:$C,$A329,Échéancier_Loyers!$B:$B,$C329))</f>
        <v/>
      </c>
      <c r="F329" s="13" t="str">
        <f>IF(OR($D329="",$E329=""),"",$D329-$E329)</f>
        <v/>
      </c>
      <c r="G329" t="str">
        <f>IF($A329="","",IF($F329&lt;=0,"OK",IF($E329=0,"Impayé","Partiel")))</f>
        <v/>
      </c>
    </row>
    <row r="330" spans="2:7" ht="15">
      <c r="B330" s="17"/>
      <c r="C330" t="str">
        <f>IF($B330="","",YEAR($B330)*100+MONTH($B330))</f>
        <v/>
      </c>
      <c r="D330" s="13" t="str">
        <f>IF(OR($A330="",$B330=""),"",SUMIFS(Échéancier_Loyers!$J:$J,Échéancier_Loyers!$C:$C,$A330,Échéancier_Loyers!$B:$B,$C330))</f>
        <v/>
      </c>
      <c r="E330" s="13" t="str">
        <f>IF(OR($A330="",$B330=""),"",SUMIFS(Échéancier_Loyers!$K:$K,Échéancier_Loyers!$C:$C,$A330,Échéancier_Loyers!$B:$B,$C330))</f>
        <v/>
      </c>
      <c r="F330" s="13" t="str">
        <f>IF(OR($D330="",$E330=""),"",$D330-$E330)</f>
        <v/>
      </c>
      <c r="G330" t="str">
        <f>IF($A330="","",IF($F330&lt;=0,"OK",IF($E330=0,"Impayé","Partiel")))</f>
        <v/>
      </c>
    </row>
    <row r="331" spans="2:7" ht="15">
      <c r="B331" s="17"/>
      <c r="C331" t="str">
        <f>IF($B331="","",YEAR($B331)*100+MONTH($B331))</f>
        <v/>
      </c>
      <c r="D331" s="13" t="str">
        <f>IF(OR($A331="",$B331=""),"",SUMIFS(Échéancier_Loyers!$J:$J,Échéancier_Loyers!$C:$C,$A331,Échéancier_Loyers!$B:$B,$C331))</f>
        <v/>
      </c>
      <c r="E331" s="13" t="str">
        <f>IF(OR($A331="",$B331=""),"",SUMIFS(Échéancier_Loyers!$K:$K,Échéancier_Loyers!$C:$C,$A331,Échéancier_Loyers!$B:$B,$C331))</f>
        <v/>
      </c>
      <c r="F331" s="13" t="str">
        <f>IF(OR($D331="",$E331=""),"",$D331-$E331)</f>
        <v/>
      </c>
      <c r="G331" t="str">
        <f>IF($A331="","",IF($F331&lt;=0,"OK",IF($E331=0,"Impayé","Partiel")))</f>
        <v/>
      </c>
    </row>
    <row r="332" spans="2:7" ht="15">
      <c r="B332" s="17"/>
      <c r="C332" t="str">
        <f>IF($B332="","",YEAR($B332)*100+MONTH($B332))</f>
        <v/>
      </c>
      <c r="D332" s="13" t="str">
        <f>IF(OR($A332="",$B332=""),"",SUMIFS(Échéancier_Loyers!$J:$J,Échéancier_Loyers!$C:$C,$A332,Échéancier_Loyers!$B:$B,$C332))</f>
        <v/>
      </c>
      <c r="E332" s="13" t="str">
        <f>IF(OR($A332="",$B332=""),"",SUMIFS(Échéancier_Loyers!$K:$K,Échéancier_Loyers!$C:$C,$A332,Échéancier_Loyers!$B:$B,$C332))</f>
        <v/>
      </c>
      <c r="F332" s="13" t="str">
        <f>IF(OR($D332="",$E332=""),"",$D332-$E332)</f>
        <v/>
      </c>
      <c r="G332" t="str">
        <f>IF($A332="","",IF($F332&lt;=0,"OK",IF($E332=0,"Impayé","Partiel")))</f>
        <v/>
      </c>
    </row>
    <row r="333" spans="2:7" ht="15">
      <c r="B333" s="17"/>
      <c r="C333" t="str">
        <f>IF($B333="","",YEAR($B333)*100+MONTH($B333))</f>
        <v/>
      </c>
      <c r="D333" s="13" t="str">
        <f>IF(OR($A333="",$B333=""),"",SUMIFS(Échéancier_Loyers!$J:$J,Échéancier_Loyers!$C:$C,$A333,Échéancier_Loyers!$B:$B,$C333))</f>
        <v/>
      </c>
      <c r="E333" s="13" t="str">
        <f>IF(OR($A333="",$B333=""),"",SUMIFS(Échéancier_Loyers!$K:$K,Échéancier_Loyers!$C:$C,$A333,Échéancier_Loyers!$B:$B,$C333))</f>
        <v/>
      </c>
      <c r="F333" s="13" t="str">
        <f>IF(OR($D333="",$E333=""),"",$D333-$E333)</f>
        <v/>
      </c>
      <c r="G333" t="str">
        <f>IF($A333="","",IF($F333&lt;=0,"OK",IF($E333=0,"Impayé","Partiel")))</f>
        <v/>
      </c>
    </row>
    <row r="334" spans="2:7" ht="15">
      <c r="B334" s="17"/>
      <c r="C334" t="str">
        <f>IF($B334="","",YEAR($B334)*100+MONTH($B334))</f>
        <v/>
      </c>
      <c r="D334" s="13" t="str">
        <f>IF(OR($A334="",$B334=""),"",SUMIFS(Échéancier_Loyers!$J:$J,Échéancier_Loyers!$C:$C,$A334,Échéancier_Loyers!$B:$B,$C334))</f>
        <v/>
      </c>
      <c r="E334" s="13" t="str">
        <f>IF(OR($A334="",$B334=""),"",SUMIFS(Échéancier_Loyers!$K:$K,Échéancier_Loyers!$C:$C,$A334,Échéancier_Loyers!$B:$B,$C334))</f>
        <v/>
      </c>
      <c r="F334" s="13" t="str">
        <f>IF(OR($D334="",$E334=""),"",$D334-$E334)</f>
        <v/>
      </c>
      <c r="G334" t="str">
        <f>IF($A334="","",IF($F334&lt;=0,"OK",IF($E334=0,"Impayé","Partiel")))</f>
        <v/>
      </c>
    </row>
    <row r="335" spans="2:7" ht="15">
      <c r="B335" s="17"/>
      <c r="C335" t="str">
        <f>IF($B335="","",YEAR($B335)*100+MONTH($B335))</f>
        <v/>
      </c>
      <c r="D335" s="13" t="str">
        <f>IF(OR($A335="",$B335=""),"",SUMIFS(Échéancier_Loyers!$J:$J,Échéancier_Loyers!$C:$C,$A335,Échéancier_Loyers!$B:$B,$C335))</f>
        <v/>
      </c>
      <c r="E335" s="13" t="str">
        <f>IF(OR($A335="",$B335=""),"",SUMIFS(Échéancier_Loyers!$K:$K,Échéancier_Loyers!$C:$C,$A335,Échéancier_Loyers!$B:$B,$C335))</f>
        <v/>
      </c>
      <c r="F335" s="13" t="str">
        <f>IF(OR($D335="",$E335=""),"",$D335-$E335)</f>
        <v/>
      </c>
      <c r="G335" t="str">
        <f>IF($A335="","",IF($F335&lt;=0,"OK",IF($E335=0,"Impayé","Partiel")))</f>
        <v/>
      </c>
    </row>
    <row r="336" spans="2:7" ht="15">
      <c r="B336" s="17"/>
      <c r="C336" t="str">
        <f>IF($B336="","",YEAR($B336)*100+MONTH($B336))</f>
        <v/>
      </c>
      <c r="D336" s="13" t="str">
        <f>IF(OR($A336="",$B336=""),"",SUMIFS(Échéancier_Loyers!$J:$J,Échéancier_Loyers!$C:$C,$A336,Échéancier_Loyers!$B:$B,$C336))</f>
        <v/>
      </c>
      <c r="E336" s="13" t="str">
        <f>IF(OR($A336="",$B336=""),"",SUMIFS(Échéancier_Loyers!$K:$K,Échéancier_Loyers!$C:$C,$A336,Échéancier_Loyers!$B:$B,$C336))</f>
        <v/>
      </c>
      <c r="F336" s="13" t="str">
        <f>IF(OR($D336="",$E336=""),"",$D336-$E336)</f>
        <v/>
      </c>
      <c r="G336" t="str">
        <f>IF($A336="","",IF($F336&lt;=0,"OK",IF($E336=0,"Impayé","Partiel")))</f>
        <v/>
      </c>
    </row>
    <row r="337" spans="2:7" ht="15">
      <c r="B337" s="17"/>
      <c r="C337" t="str">
        <f>IF($B337="","",YEAR($B337)*100+MONTH($B337))</f>
        <v/>
      </c>
      <c r="D337" s="13" t="str">
        <f>IF(OR($A337="",$B337=""),"",SUMIFS(Échéancier_Loyers!$J:$J,Échéancier_Loyers!$C:$C,$A337,Échéancier_Loyers!$B:$B,$C337))</f>
        <v/>
      </c>
      <c r="E337" s="13" t="str">
        <f>IF(OR($A337="",$B337=""),"",SUMIFS(Échéancier_Loyers!$K:$K,Échéancier_Loyers!$C:$C,$A337,Échéancier_Loyers!$B:$B,$C337))</f>
        <v/>
      </c>
      <c r="F337" s="13" t="str">
        <f>IF(OR($D337="",$E337=""),"",$D337-$E337)</f>
        <v/>
      </c>
      <c r="G337" t="str">
        <f>IF($A337="","",IF($F337&lt;=0,"OK",IF($E337=0,"Impayé","Partiel")))</f>
        <v/>
      </c>
    </row>
    <row r="338" spans="2:7" ht="15">
      <c r="B338" s="17"/>
      <c r="C338" t="str">
        <f>IF($B338="","",YEAR($B338)*100+MONTH($B338))</f>
        <v/>
      </c>
      <c r="D338" s="13" t="str">
        <f>IF(OR($A338="",$B338=""),"",SUMIFS(Échéancier_Loyers!$J:$J,Échéancier_Loyers!$C:$C,$A338,Échéancier_Loyers!$B:$B,$C338))</f>
        <v/>
      </c>
      <c r="E338" s="13" t="str">
        <f>IF(OR($A338="",$B338=""),"",SUMIFS(Échéancier_Loyers!$K:$K,Échéancier_Loyers!$C:$C,$A338,Échéancier_Loyers!$B:$B,$C338))</f>
        <v/>
      </c>
      <c r="F338" s="13" t="str">
        <f>IF(OR($D338="",$E338=""),"",$D338-$E338)</f>
        <v/>
      </c>
      <c r="G338" t="str">
        <f>IF($A338="","",IF($F338&lt;=0,"OK",IF($E338=0,"Impayé","Partiel")))</f>
        <v/>
      </c>
    </row>
    <row r="339" spans="2:7" ht="15">
      <c r="B339" s="17"/>
      <c r="C339" t="str">
        <f>IF($B339="","",YEAR($B339)*100+MONTH($B339))</f>
        <v/>
      </c>
      <c r="D339" s="13" t="str">
        <f>IF(OR($A339="",$B339=""),"",SUMIFS(Échéancier_Loyers!$J:$J,Échéancier_Loyers!$C:$C,$A339,Échéancier_Loyers!$B:$B,$C339))</f>
        <v/>
      </c>
      <c r="E339" s="13" t="str">
        <f>IF(OR($A339="",$B339=""),"",SUMIFS(Échéancier_Loyers!$K:$K,Échéancier_Loyers!$C:$C,$A339,Échéancier_Loyers!$B:$B,$C339))</f>
        <v/>
      </c>
      <c r="F339" s="13" t="str">
        <f>IF(OR($D339="",$E339=""),"",$D339-$E339)</f>
        <v/>
      </c>
      <c r="G339" t="str">
        <f>IF($A339="","",IF($F339&lt;=0,"OK",IF($E339=0,"Impayé","Partiel")))</f>
        <v/>
      </c>
    </row>
    <row r="340" spans="2:7" ht="15">
      <c r="B340" s="17"/>
      <c r="C340" t="str">
        <f>IF($B340="","",YEAR($B340)*100+MONTH($B340))</f>
        <v/>
      </c>
      <c r="D340" s="13" t="str">
        <f>IF(OR($A340="",$B340=""),"",SUMIFS(Échéancier_Loyers!$J:$J,Échéancier_Loyers!$C:$C,$A340,Échéancier_Loyers!$B:$B,$C340))</f>
        <v/>
      </c>
      <c r="E340" s="13" t="str">
        <f>IF(OR($A340="",$B340=""),"",SUMIFS(Échéancier_Loyers!$K:$K,Échéancier_Loyers!$C:$C,$A340,Échéancier_Loyers!$B:$B,$C340))</f>
        <v/>
      </c>
      <c r="F340" s="13" t="str">
        <f>IF(OR($D340="",$E340=""),"",$D340-$E340)</f>
        <v/>
      </c>
      <c r="G340" t="str">
        <f>IF($A340="","",IF($F340&lt;=0,"OK",IF($E340=0,"Impayé","Partiel")))</f>
        <v/>
      </c>
    </row>
    <row r="341" spans="2:7" ht="15">
      <c r="B341" s="17"/>
      <c r="C341" t="str">
        <f>IF($B341="","",YEAR($B341)*100+MONTH($B341))</f>
        <v/>
      </c>
      <c r="D341" s="13" t="str">
        <f>IF(OR($A341="",$B341=""),"",SUMIFS(Échéancier_Loyers!$J:$J,Échéancier_Loyers!$C:$C,$A341,Échéancier_Loyers!$B:$B,$C341))</f>
        <v/>
      </c>
      <c r="E341" s="13" t="str">
        <f>IF(OR($A341="",$B341=""),"",SUMIFS(Échéancier_Loyers!$K:$K,Échéancier_Loyers!$C:$C,$A341,Échéancier_Loyers!$B:$B,$C341))</f>
        <v/>
      </c>
      <c r="F341" s="13" t="str">
        <f>IF(OR($D341="",$E341=""),"",$D341-$E341)</f>
        <v/>
      </c>
      <c r="G341" t="str">
        <f>IF($A341="","",IF($F341&lt;=0,"OK",IF($E341=0,"Impayé","Partiel")))</f>
        <v/>
      </c>
    </row>
    <row r="342" spans="2:7" ht="15">
      <c r="B342" s="17"/>
      <c r="C342" t="str">
        <f>IF($B342="","",YEAR($B342)*100+MONTH($B342))</f>
        <v/>
      </c>
      <c r="D342" s="13" t="str">
        <f>IF(OR($A342="",$B342=""),"",SUMIFS(Échéancier_Loyers!$J:$J,Échéancier_Loyers!$C:$C,$A342,Échéancier_Loyers!$B:$B,$C342))</f>
        <v/>
      </c>
      <c r="E342" s="13" t="str">
        <f>IF(OR($A342="",$B342=""),"",SUMIFS(Échéancier_Loyers!$K:$K,Échéancier_Loyers!$C:$C,$A342,Échéancier_Loyers!$B:$B,$C342))</f>
        <v/>
      </c>
      <c r="F342" s="13" t="str">
        <f>IF(OR($D342="",$E342=""),"",$D342-$E342)</f>
        <v/>
      </c>
      <c r="G342" t="str">
        <f>IF($A342="","",IF($F342&lt;=0,"OK",IF($E342=0,"Impayé","Partiel")))</f>
        <v/>
      </c>
    </row>
    <row r="343" spans="2:7" ht="15">
      <c r="B343" s="17"/>
      <c r="C343" t="str">
        <f>IF($B343="","",YEAR($B343)*100+MONTH($B343))</f>
        <v/>
      </c>
      <c r="D343" s="13" t="str">
        <f>IF(OR($A343="",$B343=""),"",SUMIFS(Échéancier_Loyers!$J:$J,Échéancier_Loyers!$C:$C,$A343,Échéancier_Loyers!$B:$B,$C343))</f>
        <v/>
      </c>
      <c r="E343" s="13" t="str">
        <f>IF(OR($A343="",$B343=""),"",SUMIFS(Échéancier_Loyers!$K:$K,Échéancier_Loyers!$C:$C,$A343,Échéancier_Loyers!$B:$B,$C343))</f>
        <v/>
      </c>
      <c r="F343" s="13" t="str">
        <f>IF(OR($D343="",$E343=""),"",$D343-$E343)</f>
        <v/>
      </c>
      <c r="G343" t="str">
        <f>IF($A343="","",IF($F343&lt;=0,"OK",IF($E343=0,"Impayé","Partiel")))</f>
        <v/>
      </c>
    </row>
    <row r="344" spans="2:7" ht="15">
      <c r="B344" s="17"/>
      <c r="C344" t="str">
        <f>IF($B344="","",YEAR($B344)*100+MONTH($B344))</f>
        <v/>
      </c>
      <c r="D344" s="13" t="str">
        <f>IF(OR($A344="",$B344=""),"",SUMIFS(Échéancier_Loyers!$J:$J,Échéancier_Loyers!$C:$C,$A344,Échéancier_Loyers!$B:$B,$C344))</f>
        <v/>
      </c>
      <c r="E344" s="13" t="str">
        <f>IF(OR($A344="",$B344=""),"",SUMIFS(Échéancier_Loyers!$K:$K,Échéancier_Loyers!$C:$C,$A344,Échéancier_Loyers!$B:$B,$C344))</f>
        <v/>
      </c>
      <c r="F344" s="13" t="str">
        <f>IF(OR($D344="",$E344=""),"",$D344-$E344)</f>
        <v/>
      </c>
      <c r="G344" t="str">
        <f>IF($A344="","",IF($F344&lt;=0,"OK",IF($E344=0,"Impayé","Partiel")))</f>
        <v/>
      </c>
    </row>
    <row r="345" spans="2:7" ht="15">
      <c r="B345" s="17"/>
      <c r="C345" t="str">
        <f>IF($B345="","",YEAR($B345)*100+MONTH($B345))</f>
        <v/>
      </c>
      <c r="D345" s="13" t="str">
        <f>IF(OR($A345="",$B345=""),"",SUMIFS(Échéancier_Loyers!$J:$J,Échéancier_Loyers!$C:$C,$A345,Échéancier_Loyers!$B:$B,$C345))</f>
        <v/>
      </c>
      <c r="E345" s="13" t="str">
        <f>IF(OR($A345="",$B345=""),"",SUMIFS(Échéancier_Loyers!$K:$K,Échéancier_Loyers!$C:$C,$A345,Échéancier_Loyers!$B:$B,$C345))</f>
        <v/>
      </c>
      <c r="F345" s="13" t="str">
        <f>IF(OR($D345="",$E345=""),"",$D345-$E345)</f>
        <v/>
      </c>
      <c r="G345" t="str">
        <f>IF($A345="","",IF($F345&lt;=0,"OK",IF($E345=0,"Impayé","Partiel")))</f>
        <v/>
      </c>
    </row>
    <row r="346" spans="2:7" ht="15">
      <c r="B346" s="17"/>
      <c r="C346" t="str">
        <f>IF($B346="","",YEAR($B346)*100+MONTH($B346))</f>
        <v/>
      </c>
      <c r="D346" s="13" t="str">
        <f>IF(OR($A346="",$B346=""),"",SUMIFS(Échéancier_Loyers!$J:$J,Échéancier_Loyers!$C:$C,$A346,Échéancier_Loyers!$B:$B,$C346))</f>
        <v/>
      </c>
      <c r="E346" s="13" t="str">
        <f>IF(OR($A346="",$B346=""),"",SUMIFS(Échéancier_Loyers!$K:$K,Échéancier_Loyers!$C:$C,$A346,Échéancier_Loyers!$B:$B,$C346))</f>
        <v/>
      </c>
      <c r="F346" s="13" t="str">
        <f>IF(OR($D346="",$E346=""),"",$D346-$E346)</f>
        <v/>
      </c>
      <c r="G346" t="str">
        <f>IF($A346="","",IF($F346&lt;=0,"OK",IF($E346=0,"Impayé","Partiel")))</f>
        <v/>
      </c>
    </row>
    <row r="347" spans="2:7" ht="15">
      <c r="B347" s="17"/>
      <c r="C347" t="str">
        <f>IF($B347="","",YEAR($B347)*100+MONTH($B347))</f>
        <v/>
      </c>
      <c r="D347" s="13" t="str">
        <f>IF(OR($A347="",$B347=""),"",SUMIFS(Échéancier_Loyers!$J:$J,Échéancier_Loyers!$C:$C,$A347,Échéancier_Loyers!$B:$B,$C347))</f>
        <v/>
      </c>
      <c r="E347" s="13" t="str">
        <f>IF(OR($A347="",$B347=""),"",SUMIFS(Échéancier_Loyers!$K:$K,Échéancier_Loyers!$C:$C,$A347,Échéancier_Loyers!$B:$B,$C347))</f>
        <v/>
      </c>
      <c r="F347" s="13" t="str">
        <f>IF(OR($D347="",$E347=""),"",$D347-$E347)</f>
        <v/>
      </c>
      <c r="G347" t="str">
        <f>IF($A347="","",IF($F347&lt;=0,"OK",IF($E347=0,"Impayé","Partiel")))</f>
        <v/>
      </c>
    </row>
    <row r="348" spans="2:7" ht="15">
      <c r="B348" s="17"/>
      <c r="C348" t="str">
        <f>IF($B348="","",YEAR($B348)*100+MONTH($B348))</f>
        <v/>
      </c>
      <c r="D348" s="13" t="str">
        <f>IF(OR($A348="",$B348=""),"",SUMIFS(Échéancier_Loyers!$J:$J,Échéancier_Loyers!$C:$C,$A348,Échéancier_Loyers!$B:$B,$C348))</f>
        <v/>
      </c>
      <c r="E348" s="13" t="str">
        <f>IF(OR($A348="",$B348=""),"",SUMIFS(Échéancier_Loyers!$K:$K,Échéancier_Loyers!$C:$C,$A348,Échéancier_Loyers!$B:$B,$C348))</f>
        <v/>
      </c>
      <c r="F348" s="13" t="str">
        <f>IF(OR($D348="",$E348=""),"",$D348-$E348)</f>
        <v/>
      </c>
      <c r="G348" t="str">
        <f>IF($A348="","",IF($F348&lt;=0,"OK",IF($E348=0,"Impayé","Partiel")))</f>
        <v/>
      </c>
    </row>
    <row r="349" spans="2:7" ht="15">
      <c r="B349" s="17"/>
      <c r="C349" t="str">
        <f>IF($B349="","",YEAR($B349)*100+MONTH($B349))</f>
        <v/>
      </c>
      <c r="D349" s="13" t="str">
        <f>IF(OR($A349="",$B349=""),"",SUMIFS(Échéancier_Loyers!$J:$J,Échéancier_Loyers!$C:$C,$A349,Échéancier_Loyers!$B:$B,$C349))</f>
        <v/>
      </c>
      <c r="E349" s="13" t="str">
        <f>IF(OR($A349="",$B349=""),"",SUMIFS(Échéancier_Loyers!$K:$K,Échéancier_Loyers!$C:$C,$A349,Échéancier_Loyers!$B:$B,$C349))</f>
        <v/>
      </c>
      <c r="F349" s="13" t="str">
        <f>IF(OR($D349="",$E349=""),"",$D349-$E349)</f>
        <v/>
      </c>
      <c r="G349" t="str">
        <f>IF($A349="","",IF($F349&lt;=0,"OK",IF($E349=0,"Impayé","Partiel")))</f>
        <v/>
      </c>
    </row>
    <row r="350" spans="2:7" ht="15">
      <c r="B350" s="17"/>
      <c r="C350" t="str">
        <f>IF($B350="","",YEAR($B350)*100+MONTH($B350))</f>
        <v/>
      </c>
      <c r="D350" s="13" t="str">
        <f>IF(OR($A350="",$B350=""),"",SUMIFS(Échéancier_Loyers!$J:$J,Échéancier_Loyers!$C:$C,$A350,Échéancier_Loyers!$B:$B,$C350))</f>
        <v/>
      </c>
      <c r="E350" s="13" t="str">
        <f>IF(OR($A350="",$B350=""),"",SUMIFS(Échéancier_Loyers!$K:$K,Échéancier_Loyers!$C:$C,$A350,Échéancier_Loyers!$B:$B,$C350))</f>
        <v/>
      </c>
      <c r="F350" s="13" t="str">
        <f>IF(OR($D350="",$E350=""),"",$D350-$E350)</f>
        <v/>
      </c>
      <c r="G350" t="str">
        <f>IF($A350="","",IF($F350&lt;=0,"OK",IF($E350=0,"Impayé","Partiel")))</f>
        <v/>
      </c>
    </row>
    <row r="351" spans="2:7" ht="15">
      <c r="B351" s="17"/>
      <c r="C351" t="str">
        <f>IF($B351="","",YEAR($B351)*100+MONTH($B351))</f>
        <v/>
      </c>
      <c r="D351" s="13" t="str">
        <f>IF(OR($A351="",$B351=""),"",SUMIFS(Échéancier_Loyers!$J:$J,Échéancier_Loyers!$C:$C,$A351,Échéancier_Loyers!$B:$B,$C351))</f>
        <v/>
      </c>
      <c r="E351" s="13" t="str">
        <f>IF(OR($A351="",$B351=""),"",SUMIFS(Échéancier_Loyers!$K:$K,Échéancier_Loyers!$C:$C,$A351,Échéancier_Loyers!$B:$B,$C351))</f>
        <v/>
      </c>
      <c r="F351" s="13" t="str">
        <f>IF(OR($D351="",$E351=""),"",$D351-$E351)</f>
        <v/>
      </c>
      <c r="G351" t="str">
        <f>IF($A351="","",IF($F351&lt;=0,"OK",IF($E351=0,"Impayé","Partiel")))</f>
        <v/>
      </c>
    </row>
    <row r="352" spans="2:7" ht="15">
      <c r="B352" s="17"/>
      <c r="C352" t="str">
        <f>IF($B352="","",YEAR($B352)*100+MONTH($B352))</f>
        <v/>
      </c>
      <c r="D352" s="13" t="str">
        <f>IF(OR($A352="",$B352=""),"",SUMIFS(Échéancier_Loyers!$J:$J,Échéancier_Loyers!$C:$C,$A352,Échéancier_Loyers!$B:$B,$C352))</f>
        <v/>
      </c>
      <c r="E352" s="13" t="str">
        <f>IF(OR($A352="",$B352=""),"",SUMIFS(Échéancier_Loyers!$K:$K,Échéancier_Loyers!$C:$C,$A352,Échéancier_Loyers!$B:$B,$C352))</f>
        <v/>
      </c>
      <c r="F352" s="13" t="str">
        <f>IF(OR($D352="",$E352=""),"",$D352-$E352)</f>
        <v/>
      </c>
      <c r="G352" t="str">
        <f>IF($A352="","",IF($F352&lt;=0,"OK",IF($E352=0,"Impayé","Partiel")))</f>
        <v/>
      </c>
    </row>
    <row r="353" spans="2:7" ht="15">
      <c r="B353" s="17"/>
      <c r="C353" t="str">
        <f>IF($B353="","",YEAR($B353)*100+MONTH($B353))</f>
        <v/>
      </c>
      <c r="D353" s="13" t="str">
        <f>IF(OR($A353="",$B353=""),"",SUMIFS(Échéancier_Loyers!$J:$J,Échéancier_Loyers!$C:$C,$A353,Échéancier_Loyers!$B:$B,$C353))</f>
        <v/>
      </c>
      <c r="E353" s="13" t="str">
        <f>IF(OR($A353="",$B353=""),"",SUMIFS(Échéancier_Loyers!$K:$K,Échéancier_Loyers!$C:$C,$A353,Échéancier_Loyers!$B:$B,$C353))</f>
        <v/>
      </c>
      <c r="F353" s="13" t="str">
        <f>IF(OR($D353="",$E353=""),"",$D353-$E353)</f>
        <v/>
      </c>
      <c r="G353" t="str">
        <f>IF($A353="","",IF($F353&lt;=0,"OK",IF($E353=0,"Impayé","Partiel")))</f>
        <v/>
      </c>
    </row>
    <row r="354" spans="2:7" ht="15">
      <c r="B354" s="17"/>
      <c r="C354" t="str">
        <f>IF($B354="","",YEAR($B354)*100+MONTH($B354))</f>
        <v/>
      </c>
      <c r="D354" s="13" t="str">
        <f>IF(OR($A354="",$B354=""),"",SUMIFS(Échéancier_Loyers!$J:$J,Échéancier_Loyers!$C:$C,$A354,Échéancier_Loyers!$B:$B,$C354))</f>
        <v/>
      </c>
      <c r="E354" s="13" t="str">
        <f>IF(OR($A354="",$B354=""),"",SUMIFS(Échéancier_Loyers!$K:$K,Échéancier_Loyers!$C:$C,$A354,Échéancier_Loyers!$B:$B,$C354))</f>
        <v/>
      </c>
      <c r="F354" s="13" t="str">
        <f>IF(OR($D354="",$E354=""),"",$D354-$E354)</f>
        <v/>
      </c>
      <c r="G354" t="str">
        <f>IF($A354="","",IF($F354&lt;=0,"OK",IF($E354=0,"Impayé","Partiel")))</f>
        <v/>
      </c>
    </row>
    <row r="355" spans="2:7" ht="15">
      <c r="B355" s="17"/>
      <c r="C355" t="str">
        <f>IF($B355="","",YEAR($B355)*100+MONTH($B355))</f>
        <v/>
      </c>
      <c r="D355" s="13" t="str">
        <f>IF(OR($A355="",$B355=""),"",SUMIFS(Échéancier_Loyers!$J:$J,Échéancier_Loyers!$C:$C,$A355,Échéancier_Loyers!$B:$B,$C355))</f>
        <v/>
      </c>
      <c r="E355" s="13" t="str">
        <f>IF(OR($A355="",$B355=""),"",SUMIFS(Échéancier_Loyers!$K:$K,Échéancier_Loyers!$C:$C,$A355,Échéancier_Loyers!$B:$B,$C355))</f>
        <v/>
      </c>
      <c r="F355" s="13" t="str">
        <f>IF(OR($D355="",$E355=""),"",$D355-$E355)</f>
        <v/>
      </c>
      <c r="G355" t="str">
        <f>IF($A355="","",IF($F355&lt;=0,"OK",IF($E355=0,"Impayé","Partiel")))</f>
        <v/>
      </c>
    </row>
    <row r="356" spans="2:7" ht="15">
      <c r="B356" s="17"/>
      <c r="C356" t="str">
        <f>IF($B356="","",YEAR($B356)*100+MONTH($B356))</f>
        <v/>
      </c>
      <c r="D356" s="13" t="str">
        <f>IF(OR($A356="",$B356=""),"",SUMIFS(Échéancier_Loyers!$J:$J,Échéancier_Loyers!$C:$C,$A356,Échéancier_Loyers!$B:$B,$C356))</f>
        <v/>
      </c>
      <c r="E356" s="13" t="str">
        <f>IF(OR($A356="",$B356=""),"",SUMIFS(Échéancier_Loyers!$K:$K,Échéancier_Loyers!$C:$C,$A356,Échéancier_Loyers!$B:$B,$C356))</f>
        <v/>
      </c>
      <c r="F356" s="13" t="str">
        <f>IF(OR($D356="",$E356=""),"",$D356-$E356)</f>
        <v/>
      </c>
      <c r="G356" t="str">
        <f>IF($A356="","",IF($F356&lt;=0,"OK",IF($E356=0,"Impayé","Partiel")))</f>
        <v/>
      </c>
    </row>
    <row r="357" spans="2:7" ht="15">
      <c r="B357" s="17"/>
      <c r="C357" t="str">
        <f>IF($B357="","",YEAR($B357)*100+MONTH($B357))</f>
        <v/>
      </c>
      <c r="D357" s="13" t="str">
        <f>IF(OR($A357="",$B357=""),"",SUMIFS(Échéancier_Loyers!$J:$J,Échéancier_Loyers!$C:$C,$A357,Échéancier_Loyers!$B:$B,$C357))</f>
        <v/>
      </c>
      <c r="E357" s="13" t="str">
        <f>IF(OR($A357="",$B357=""),"",SUMIFS(Échéancier_Loyers!$K:$K,Échéancier_Loyers!$C:$C,$A357,Échéancier_Loyers!$B:$B,$C357))</f>
        <v/>
      </c>
      <c r="F357" s="13" t="str">
        <f>IF(OR($D357="",$E357=""),"",$D357-$E357)</f>
        <v/>
      </c>
      <c r="G357" t="str">
        <f>IF($A357="","",IF($F357&lt;=0,"OK",IF($E357=0,"Impayé","Partiel")))</f>
        <v/>
      </c>
    </row>
    <row r="358" spans="2:7" ht="15">
      <c r="B358" s="17"/>
      <c r="C358" t="str">
        <f>IF($B358="","",YEAR($B358)*100+MONTH($B358))</f>
        <v/>
      </c>
      <c r="D358" s="13" t="str">
        <f>IF(OR($A358="",$B358=""),"",SUMIFS(Échéancier_Loyers!$J:$J,Échéancier_Loyers!$C:$C,$A358,Échéancier_Loyers!$B:$B,$C358))</f>
        <v/>
      </c>
      <c r="E358" s="13" t="str">
        <f>IF(OR($A358="",$B358=""),"",SUMIFS(Échéancier_Loyers!$K:$K,Échéancier_Loyers!$C:$C,$A358,Échéancier_Loyers!$B:$B,$C358))</f>
        <v/>
      </c>
      <c r="F358" s="13" t="str">
        <f>IF(OR($D358="",$E358=""),"",$D358-$E358)</f>
        <v/>
      </c>
      <c r="G358" t="str">
        <f>IF($A358="","",IF($F358&lt;=0,"OK",IF($E358=0,"Impayé","Partiel")))</f>
        <v/>
      </c>
    </row>
    <row r="359" spans="2:7" ht="15">
      <c r="B359" s="17"/>
      <c r="C359" t="str">
        <f>IF($B359="","",YEAR($B359)*100+MONTH($B359))</f>
        <v/>
      </c>
      <c r="D359" s="13" t="str">
        <f>IF(OR($A359="",$B359=""),"",SUMIFS(Échéancier_Loyers!$J:$J,Échéancier_Loyers!$C:$C,$A359,Échéancier_Loyers!$B:$B,$C359))</f>
        <v/>
      </c>
      <c r="E359" s="13" t="str">
        <f>IF(OR($A359="",$B359=""),"",SUMIFS(Échéancier_Loyers!$K:$K,Échéancier_Loyers!$C:$C,$A359,Échéancier_Loyers!$B:$B,$C359))</f>
        <v/>
      </c>
      <c r="F359" s="13" t="str">
        <f>IF(OR($D359="",$E359=""),"",$D359-$E359)</f>
        <v/>
      </c>
      <c r="G359" t="str">
        <f>IF($A359="","",IF($F359&lt;=0,"OK",IF($E359=0,"Impayé","Partiel")))</f>
        <v/>
      </c>
    </row>
    <row r="360" spans="2:7" ht="15">
      <c r="B360" s="17"/>
      <c r="C360" t="str">
        <f>IF($B360="","",YEAR($B360)*100+MONTH($B360))</f>
        <v/>
      </c>
      <c r="D360" s="13" t="str">
        <f>IF(OR($A360="",$B360=""),"",SUMIFS(Échéancier_Loyers!$J:$J,Échéancier_Loyers!$C:$C,$A360,Échéancier_Loyers!$B:$B,$C360))</f>
        <v/>
      </c>
      <c r="E360" s="13" t="str">
        <f>IF(OR($A360="",$B360=""),"",SUMIFS(Échéancier_Loyers!$K:$K,Échéancier_Loyers!$C:$C,$A360,Échéancier_Loyers!$B:$B,$C360))</f>
        <v/>
      </c>
      <c r="F360" s="13" t="str">
        <f>IF(OR($D360="",$E360=""),"",$D360-$E360)</f>
        <v/>
      </c>
      <c r="G360" t="str">
        <f>IF($A360="","",IF($F360&lt;=0,"OK",IF($E360=0,"Impayé","Partiel")))</f>
        <v/>
      </c>
    </row>
    <row r="361" spans="2:7" ht="15">
      <c r="B361" s="17"/>
      <c r="C361" t="str">
        <f>IF($B361="","",YEAR($B361)*100+MONTH($B361))</f>
        <v/>
      </c>
      <c r="D361" s="13" t="str">
        <f>IF(OR($A361="",$B361=""),"",SUMIFS(Échéancier_Loyers!$J:$J,Échéancier_Loyers!$C:$C,$A361,Échéancier_Loyers!$B:$B,$C361))</f>
        <v/>
      </c>
      <c r="E361" s="13" t="str">
        <f>IF(OR($A361="",$B361=""),"",SUMIFS(Échéancier_Loyers!$K:$K,Échéancier_Loyers!$C:$C,$A361,Échéancier_Loyers!$B:$B,$C361))</f>
        <v/>
      </c>
      <c r="F361" s="13" t="str">
        <f>IF(OR($D361="",$E361=""),"",$D361-$E361)</f>
        <v/>
      </c>
      <c r="G361" t="str">
        <f>IF($A361="","",IF($F361&lt;=0,"OK",IF($E361=0,"Impayé","Partiel")))</f>
        <v/>
      </c>
    </row>
    <row r="362" spans="2:7" ht="15">
      <c r="B362" s="17"/>
      <c r="C362" t="str">
        <f>IF($B362="","",YEAR($B362)*100+MONTH($B362))</f>
        <v/>
      </c>
      <c r="D362" s="13" t="str">
        <f>IF(OR($A362="",$B362=""),"",SUMIFS(Échéancier_Loyers!$J:$J,Échéancier_Loyers!$C:$C,$A362,Échéancier_Loyers!$B:$B,$C362))</f>
        <v/>
      </c>
      <c r="E362" s="13" t="str">
        <f>IF(OR($A362="",$B362=""),"",SUMIFS(Échéancier_Loyers!$K:$K,Échéancier_Loyers!$C:$C,$A362,Échéancier_Loyers!$B:$B,$C362))</f>
        <v/>
      </c>
      <c r="F362" s="13" t="str">
        <f>IF(OR($D362="",$E362=""),"",$D362-$E362)</f>
        <v/>
      </c>
      <c r="G362" t="str">
        <f>IF($A362="","",IF($F362&lt;=0,"OK",IF($E362=0,"Impayé","Partiel")))</f>
        <v/>
      </c>
    </row>
    <row r="363" spans="2:7" ht="15">
      <c r="B363" s="17"/>
      <c r="C363" t="str">
        <f>IF($B363="","",YEAR($B363)*100+MONTH($B363))</f>
        <v/>
      </c>
      <c r="D363" s="13" t="str">
        <f>IF(OR($A363="",$B363=""),"",SUMIFS(Échéancier_Loyers!$J:$J,Échéancier_Loyers!$C:$C,$A363,Échéancier_Loyers!$B:$B,$C363))</f>
        <v/>
      </c>
      <c r="E363" s="13" t="str">
        <f>IF(OR($A363="",$B363=""),"",SUMIFS(Échéancier_Loyers!$K:$K,Échéancier_Loyers!$C:$C,$A363,Échéancier_Loyers!$B:$B,$C363))</f>
        <v/>
      </c>
      <c r="F363" s="13" t="str">
        <f>IF(OR($D363="",$E363=""),"",$D363-$E363)</f>
        <v/>
      </c>
      <c r="G363" t="str">
        <f>IF($A363="","",IF($F363&lt;=0,"OK",IF($E363=0,"Impayé","Partiel")))</f>
        <v/>
      </c>
    </row>
    <row r="364" spans="2:7" ht="15">
      <c r="B364" s="17"/>
      <c r="C364" t="str">
        <f>IF($B364="","",YEAR($B364)*100+MONTH($B364))</f>
        <v/>
      </c>
      <c r="D364" s="13" t="str">
        <f>IF(OR($A364="",$B364=""),"",SUMIFS(Échéancier_Loyers!$J:$J,Échéancier_Loyers!$C:$C,$A364,Échéancier_Loyers!$B:$B,$C364))</f>
        <v/>
      </c>
      <c r="E364" s="13" t="str">
        <f>IF(OR($A364="",$B364=""),"",SUMIFS(Échéancier_Loyers!$K:$K,Échéancier_Loyers!$C:$C,$A364,Échéancier_Loyers!$B:$B,$C364))</f>
        <v/>
      </c>
      <c r="F364" s="13" t="str">
        <f>IF(OR($D364="",$E364=""),"",$D364-$E364)</f>
        <v/>
      </c>
      <c r="G364" t="str">
        <f>IF($A364="","",IF($F364&lt;=0,"OK",IF($E364=0,"Impayé","Partiel")))</f>
        <v/>
      </c>
    </row>
    <row r="365" spans="2:7" ht="15">
      <c r="B365" s="17"/>
      <c r="C365" t="str">
        <f>IF($B365="","",YEAR($B365)*100+MONTH($B365))</f>
        <v/>
      </c>
      <c r="D365" s="13" t="str">
        <f>IF(OR($A365="",$B365=""),"",SUMIFS(Échéancier_Loyers!$J:$J,Échéancier_Loyers!$C:$C,$A365,Échéancier_Loyers!$B:$B,$C365))</f>
        <v/>
      </c>
      <c r="E365" s="13" t="str">
        <f>IF(OR($A365="",$B365=""),"",SUMIFS(Échéancier_Loyers!$K:$K,Échéancier_Loyers!$C:$C,$A365,Échéancier_Loyers!$B:$B,$C365))</f>
        <v/>
      </c>
      <c r="F365" s="13" t="str">
        <f>IF(OR($D365="",$E365=""),"",$D365-$E365)</f>
        <v/>
      </c>
      <c r="G365" t="str">
        <f>IF($A365="","",IF($F365&lt;=0,"OK",IF($E365=0,"Impayé","Partiel")))</f>
        <v/>
      </c>
    </row>
    <row r="366" spans="2:7" ht="15">
      <c r="B366" s="17"/>
      <c r="C366" t="str">
        <f>IF($B366="","",YEAR($B366)*100+MONTH($B366))</f>
        <v/>
      </c>
      <c r="D366" s="13" t="str">
        <f>IF(OR($A366="",$B366=""),"",SUMIFS(Échéancier_Loyers!$J:$J,Échéancier_Loyers!$C:$C,$A366,Échéancier_Loyers!$B:$B,$C366))</f>
        <v/>
      </c>
      <c r="E366" s="13" t="str">
        <f>IF(OR($A366="",$B366=""),"",SUMIFS(Échéancier_Loyers!$K:$K,Échéancier_Loyers!$C:$C,$A366,Échéancier_Loyers!$B:$B,$C366))</f>
        <v/>
      </c>
      <c r="F366" s="13" t="str">
        <f>IF(OR($D366="",$E366=""),"",$D366-$E366)</f>
        <v/>
      </c>
      <c r="G366" t="str">
        <f>IF($A366="","",IF($F366&lt;=0,"OK",IF($E366=0,"Impayé","Partiel")))</f>
        <v/>
      </c>
    </row>
    <row r="367" spans="2:7" ht="15">
      <c r="B367" s="17"/>
      <c r="C367" t="str">
        <f>IF($B367="","",YEAR($B367)*100+MONTH($B367))</f>
        <v/>
      </c>
      <c r="D367" s="13" t="str">
        <f>IF(OR($A367="",$B367=""),"",SUMIFS(Échéancier_Loyers!$J:$J,Échéancier_Loyers!$C:$C,$A367,Échéancier_Loyers!$B:$B,$C367))</f>
        <v/>
      </c>
      <c r="E367" s="13" t="str">
        <f>IF(OR($A367="",$B367=""),"",SUMIFS(Échéancier_Loyers!$K:$K,Échéancier_Loyers!$C:$C,$A367,Échéancier_Loyers!$B:$B,$C367))</f>
        <v/>
      </c>
      <c r="F367" s="13" t="str">
        <f>IF(OR($D367="",$E367=""),"",$D367-$E367)</f>
        <v/>
      </c>
      <c r="G367" t="str">
        <f>IF($A367="","",IF($F367&lt;=0,"OK",IF($E367=0,"Impayé","Partiel")))</f>
        <v/>
      </c>
    </row>
    <row r="368" spans="2:7" ht="15">
      <c r="B368" s="17"/>
      <c r="C368" t="str">
        <f>IF($B368="","",YEAR($B368)*100+MONTH($B368))</f>
        <v/>
      </c>
      <c r="D368" s="13" t="str">
        <f>IF(OR($A368="",$B368=""),"",SUMIFS(Échéancier_Loyers!$J:$J,Échéancier_Loyers!$C:$C,$A368,Échéancier_Loyers!$B:$B,$C368))</f>
        <v/>
      </c>
      <c r="E368" s="13" t="str">
        <f>IF(OR($A368="",$B368=""),"",SUMIFS(Échéancier_Loyers!$K:$K,Échéancier_Loyers!$C:$C,$A368,Échéancier_Loyers!$B:$B,$C368))</f>
        <v/>
      </c>
      <c r="F368" s="13" t="str">
        <f>IF(OR($D368="",$E368=""),"",$D368-$E368)</f>
        <v/>
      </c>
      <c r="G368" t="str">
        <f>IF($A368="","",IF($F368&lt;=0,"OK",IF($E368=0,"Impayé","Partiel")))</f>
        <v/>
      </c>
    </row>
    <row r="369" spans="2:7" ht="15">
      <c r="B369" s="17"/>
      <c r="C369" t="str">
        <f>IF($B369="","",YEAR($B369)*100+MONTH($B369))</f>
        <v/>
      </c>
      <c r="D369" s="13" t="str">
        <f>IF(OR($A369="",$B369=""),"",SUMIFS(Échéancier_Loyers!$J:$J,Échéancier_Loyers!$C:$C,$A369,Échéancier_Loyers!$B:$B,$C369))</f>
        <v/>
      </c>
      <c r="E369" s="13" t="str">
        <f>IF(OR($A369="",$B369=""),"",SUMIFS(Échéancier_Loyers!$K:$K,Échéancier_Loyers!$C:$C,$A369,Échéancier_Loyers!$B:$B,$C369))</f>
        <v/>
      </c>
      <c r="F369" s="13" t="str">
        <f>IF(OR($D369="",$E369=""),"",$D369-$E369)</f>
        <v/>
      </c>
      <c r="G369" t="str">
        <f>IF($A369="","",IF($F369&lt;=0,"OK",IF($E369=0,"Impayé","Partiel")))</f>
        <v/>
      </c>
    </row>
    <row r="370" spans="2:7" ht="15">
      <c r="B370" s="17"/>
      <c r="C370" t="str">
        <f>IF($B370="","",YEAR($B370)*100+MONTH($B370))</f>
        <v/>
      </c>
      <c r="D370" s="13" t="str">
        <f>IF(OR($A370="",$B370=""),"",SUMIFS(Échéancier_Loyers!$J:$J,Échéancier_Loyers!$C:$C,$A370,Échéancier_Loyers!$B:$B,$C370))</f>
        <v/>
      </c>
      <c r="E370" s="13" t="str">
        <f>IF(OR($A370="",$B370=""),"",SUMIFS(Échéancier_Loyers!$K:$K,Échéancier_Loyers!$C:$C,$A370,Échéancier_Loyers!$B:$B,$C370))</f>
        <v/>
      </c>
      <c r="F370" s="13" t="str">
        <f>IF(OR($D370="",$E370=""),"",$D370-$E370)</f>
        <v/>
      </c>
      <c r="G370" t="str">
        <f>IF($A370="","",IF($F370&lt;=0,"OK",IF($E370=0,"Impayé","Partiel")))</f>
        <v/>
      </c>
    </row>
    <row r="371" spans="2:7" ht="15">
      <c r="B371" s="17"/>
      <c r="C371" t="str">
        <f>IF($B371="","",YEAR($B371)*100+MONTH($B371))</f>
        <v/>
      </c>
      <c r="D371" s="13" t="str">
        <f>IF(OR($A371="",$B371=""),"",SUMIFS(Échéancier_Loyers!$J:$J,Échéancier_Loyers!$C:$C,$A371,Échéancier_Loyers!$B:$B,$C371))</f>
        <v/>
      </c>
      <c r="E371" s="13" t="str">
        <f>IF(OR($A371="",$B371=""),"",SUMIFS(Échéancier_Loyers!$K:$K,Échéancier_Loyers!$C:$C,$A371,Échéancier_Loyers!$B:$B,$C371))</f>
        <v/>
      </c>
      <c r="F371" s="13" t="str">
        <f>IF(OR($D371="",$E371=""),"",$D371-$E371)</f>
        <v/>
      </c>
      <c r="G371" t="str">
        <f>IF($A371="","",IF($F371&lt;=0,"OK",IF($E371=0,"Impayé","Partiel")))</f>
        <v/>
      </c>
    </row>
    <row r="372" spans="2:7" ht="15">
      <c r="B372" s="17"/>
      <c r="C372" t="str">
        <f>IF($B372="","",YEAR($B372)*100+MONTH($B372))</f>
        <v/>
      </c>
      <c r="D372" s="13" t="str">
        <f>IF(OR($A372="",$B372=""),"",SUMIFS(Échéancier_Loyers!$J:$J,Échéancier_Loyers!$C:$C,$A372,Échéancier_Loyers!$B:$B,$C372))</f>
        <v/>
      </c>
      <c r="E372" s="13" t="str">
        <f>IF(OR($A372="",$B372=""),"",SUMIFS(Échéancier_Loyers!$K:$K,Échéancier_Loyers!$C:$C,$A372,Échéancier_Loyers!$B:$B,$C372))</f>
        <v/>
      </c>
      <c r="F372" s="13" t="str">
        <f>IF(OR($D372="",$E372=""),"",$D372-$E372)</f>
        <v/>
      </c>
      <c r="G372" t="str">
        <f>IF($A372="","",IF($F372&lt;=0,"OK",IF($E372=0,"Impayé","Partiel")))</f>
        <v/>
      </c>
    </row>
    <row r="373" spans="2:7" ht="15">
      <c r="B373" s="17"/>
      <c r="C373" t="str">
        <f>IF($B373="","",YEAR($B373)*100+MONTH($B373))</f>
        <v/>
      </c>
      <c r="D373" s="13" t="str">
        <f>IF(OR($A373="",$B373=""),"",SUMIFS(Échéancier_Loyers!$J:$J,Échéancier_Loyers!$C:$C,$A373,Échéancier_Loyers!$B:$B,$C373))</f>
        <v/>
      </c>
      <c r="E373" s="13" t="str">
        <f>IF(OR($A373="",$B373=""),"",SUMIFS(Échéancier_Loyers!$K:$K,Échéancier_Loyers!$C:$C,$A373,Échéancier_Loyers!$B:$B,$C373))</f>
        <v/>
      </c>
      <c r="F373" s="13" t="str">
        <f>IF(OR($D373="",$E373=""),"",$D373-$E373)</f>
        <v/>
      </c>
      <c r="G373" t="str">
        <f>IF($A373="","",IF($F373&lt;=0,"OK",IF($E373=0,"Impayé","Partiel")))</f>
        <v/>
      </c>
    </row>
    <row r="374" spans="2:7" ht="15">
      <c r="B374" s="17"/>
      <c r="C374" t="str">
        <f>IF($B374="","",YEAR($B374)*100+MONTH($B374))</f>
        <v/>
      </c>
      <c r="D374" s="13" t="str">
        <f>IF(OR($A374="",$B374=""),"",SUMIFS(Échéancier_Loyers!$J:$J,Échéancier_Loyers!$C:$C,$A374,Échéancier_Loyers!$B:$B,$C374))</f>
        <v/>
      </c>
      <c r="E374" s="13" t="str">
        <f>IF(OR($A374="",$B374=""),"",SUMIFS(Échéancier_Loyers!$K:$K,Échéancier_Loyers!$C:$C,$A374,Échéancier_Loyers!$B:$B,$C374))</f>
        <v/>
      </c>
      <c r="F374" s="13" t="str">
        <f>IF(OR($D374="",$E374=""),"",$D374-$E374)</f>
        <v/>
      </c>
      <c r="G374" t="str">
        <f>IF($A374="","",IF($F374&lt;=0,"OK",IF($E374=0,"Impayé","Partiel")))</f>
        <v/>
      </c>
    </row>
    <row r="375" spans="2:7" ht="15">
      <c r="B375" s="17"/>
      <c r="C375" t="str">
        <f>IF($B375="","",YEAR($B375)*100+MONTH($B375))</f>
        <v/>
      </c>
      <c r="D375" s="13" t="str">
        <f>IF(OR($A375="",$B375=""),"",SUMIFS(Échéancier_Loyers!$J:$J,Échéancier_Loyers!$C:$C,$A375,Échéancier_Loyers!$B:$B,$C375))</f>
        <v/>
      </c>
      <c r="E375" s="13" t="str">
        <f>IF(OR($A375="",$B375=""),"",SUMIFS(Échéancier_Loyers!$K:$K,Échéancier_Loyers!$C:$C,$A375,Échéancier_Loyers!$B:$B,$C375))</f>
        <v/>
      </c>
      <c r="F375" s="13" t="str">
        <f>IF(OR($D375="",$E375=""),"",$D375-$E375)</f>
        <v/>
      </c>
      <c r="G375" t="str">
        <f>IF($A375="","",IF($F375&lt;=0,"OK",IF($E375=0,"Impayé","Partiel")))</f>
        <v/>
      </c>
    </row>
    <row r="376" spans="2:7" ht="15">
      <c r="B376" s="17"/>
      <c r="C376" t="str">
        <f>IF($B376="","",YEAR($B376)*100+MONTH($B376))</f>
        <v/>
      </c>
      <c r="D376" s="13" t="str">
        <f>IF(OR($A376="",$B376=""),"",SUMIFS(Échéancier_Loyers!$J:$J,Échéancier_Loyers!$C:$C,$A376,Échéancier_Loyers!$B:$B,$C376))</f>
        <v/>
      </c>
      <c r="E376" s="13" t="str">
        <f>IF(OR($A376="",$B376=""),"",SUMIFS(Échéancier_Loyers!$K:$K,Échéancier_Loyers!$C:$C,$A376,Échéancier_Loyers!$B:$B,$C376))</f>
        <v/>
      </c>
      <c r="F376" s="13" t="str">
        <f>IF(OR($D376="",$E376=""),"",$D376-$E376)</f>
        <v/>
      </c>
      <c r="G376" t="str">
        <f>IF($A376="","",IF($F376&lt;=0,"OK",IF($E376=0,"Impayé","Partiel")))</f>
        <v/>
      </c>
    </row>
    <row r="377" spans="2:7" ht="15">
      <c r="B377" s="17"/>
      <c r="C377" t="str">
        <f>IF($B377="","",YEAR($B377)*100+MONTH($B377))</f>
        <v/>
      </c>
      <c r="D377" s="13" t="str">
        <f>IF(OR($A377="",$B377=""),"",SUMIFS(Échéancier_Loyers!$J:$J,Échéancier_Loyers!$C:$C,$A377,Échéancier_Loyers!$B:$B,$C377))</f>
        <v/>
      </c>
      <c r="E377" s="13" t="str">
        <f>IF(OR($A377="",$B377=""),"",SUMIFS(Échéancier_Loyers!$K:$K,Échéancier_Loyers!$C:$C,$A377,Échéancier_Loyers!$B:$B,$C377))</f>
        <v/>
      </c>
      <c r="F377" s="13" t="str">
        <f>IF(OR($D377="",$E377=""),"",$D377-$E377)</f>
        <v/>
      </c>
      <c r="G377" t="str">
        <f>IF($A377="","",IF($F377&lt;=0,"OK",IF($E377=0,"Impayé","Partiel")))</f>
        <v/>
      </c>
    </row>
    <row r="378" spans="2:7" ht="15">
      <c r="B378" s="17"/>
      <c r="C378" t="str">
        <f>IF($B378="","",YEAR($B378)*100+MONTH($B378))</f>
        <v/>
      </c>
      <c r="D378" s="13" t="str">
        <f>IF(OR($A378="",$B378=""),"",SUMIFS(Échéancier_Loyers!$J:$J,Échéancier_Loyers!$C:$C,$A378,Échéancier_Loyers!$B:$B,$C378))</f>
        <v/>
      </c>
      <c r="E378" s="13" t="str">
        <f>IF(OR($A378="",$B378=""),"",SUMIFS(Échéancier_Loyers!$K:$K,Échéancier_Loyers!$C:$C,$A378,Échéancier_Loyers!$B:$B,$C378))</f>
        <v/>
      </c>
      <c r="F378" s="13" t="str">
        <f>IF(OR($D378="",$E378=""),"",$D378-$E378)</f>
        <v/>
      </c>
      <c r="G378" t="str">
        <f>IF($A378="","",IF($F378&lt;=0,"OK",IF($E378=0,"Impayé","Partiel")))</f>
        <v/>
      </c>
    </row>
    <row r="379" spans="2:7" ht="15">
      <c r="B379" s="17"/>
      <c r="C379" t="str">
        <f>IF($B379="","",YEAR($B379)*100+MONTH($B379))</f>
        <v/>
      </c>
      <c r="D379" s="13" t="str">
        <f>IF(OR($A379="",$B379=""),"",SUMIFS(Échéancier_Loyers!$J:$J,Échéancier_Loyers!$C:$C,$A379,Échéancier_Loyers!$B:$B,$C379))</f>
        <v/>
      </c>
      <c r="E379" s="13" t="str">
        <f>IF(OR($A379="",$B379=""),"",SUMIFS(Échéancier_Loyers!$K:$K,Échéancier_Loyers!$C:$C,$A379,Échéancier_Loyers!$B:$B,$C379))</f>
        <v/>
      </c>
      <c r="F379" s="13" t="str">
        <f>IF(OR($D379="",$E379=""),"",$D379-$E379)</f>
        <v/>
      </c>
      <c r="G379" t="str">
        <f>IF($A379="","",IF($F379&lt;=0,"OK",IF($E379=0,"Impayé","Partiel")))</f>
        <v/>
      </c>
    </row>
    <row r="380" spans="2:7" ht="15">
      <c r="B380" s="17"/>
      <c r="C380" t="str">
        <f>IF($B380="","",YEAR($B380)*100+MONTH($B380))</f>
        <v/>
      </c>
      <c r="D380" s="13" t="str">
        <f>IF(OR($A380="",$B380=""),"",SUMIFS(Échéancier_Loyers!$J:$J,Échéancier_Loyers!$C:$C,$A380,Échéancier_Loyers!$B:$B,$C380))</f>
        <v/>
      </c>
      <c r="E380" s="13" t="str">
        <f>IF(OR($A380="",$B380=""),"",SUMIFS(Échéancier_Loyers!$K:$K,Échéancier_Loyers!$C:$C,$A380,Échéancier_Loyers!$B:$B,$C380))</f>
        <v/>
      </c>
      <c r="F380" s="13" t="str">
        <f>IF(OR($D380="",$E380=""),"",$D380-$E380)</f>
        <v/>
      </c>
      <c r="G380" t="str">
        <f>IF($A380="","",IF($F380&lt;=0,"OK",IF($E380=0,"Impayé","Partiel")))</f>
        <v/>
      </c>
    </row>
    <row r="381" spans="2:7" ht="15">
      <c r="B381" s="17"/>
      <c r="C381" t="str">
        <f>IF($B381="","",YEAR($B381)*100+MONTH($B381))</f>
        <v/>
      </c>
      <c r="D381" s="13" t="str">
        <f>IF(OR($A381="",$B381=""),"",SUMIFS(Échéancier_Loyers!$J:$J,Échéancier_Loyers!$C:$C,$A381,Échéancier_Loyers!$B:$B,$C381))</f>
        <v/>
      </c>
      <c r="E381" s="13" t="str">
        <f>IF(OR($A381="",$B381=""),"",SUMIFS(Échéancier_Loyers!$K:$K,Échéancier_Loyers!$C:$C,$A381,Échéancier_Loyers!$B:$B,$C381))</f>
        <v/>
      </c>
      <c r="F381" s="13" t="str">
        <f>IF(OR($D381="",$E381=""),"",$D381-$E381)</f>
        <v/>
      </c>
      <c r="G381" t="str">
        <f>IF($A381="","",IF($F381&lt;=0,"OK",IF($E381=0,"Impayé","Partiel")))</f>
        <v/>
      </c>
    </row>
    <row r="382" spans="2:7" ht="15">
      <c r="B382" s="17"/>
      <c r="C382" t="str">
        <f>IF($B382="","",YEAR($B382)*100+MONTH($B382))</f>
        <v/>
      </c>
      <c r="D382" s="13" t="str">
        <f>IF(OR($A382="",$B382=""),"",SUMIFS(Échéancier_Loyers!$J:$J,Échéancier_Loyers!$C:$C,$A382,Échéancier_Loyers!$B:$B,$C382))</f>
        <v/>
      </c>
      <c r="E382" s="13" t="str">
        <f>IF(OR($A382="",$B382=""),"",SUMIFS(Échéancier_Loyers!$K:$K,Échéancier_Loyers!$C:$C,$A382,Échéancier_Loyers!$B:$B,$C382))</f>
        <v/>
      </c>
      <c r="F382" s="13" t="str">
        <f>IF(OR($D382="",$E382=""),"",$D382-$E382)</f>
        <v/>
      </c>
      <c r="G382" t="str">
        <f>IF($A382="","",IF($F382&lt;=0,"OK",IF($E382=0,"Impayé","Partiel")))</f>
        <v/>
      </c>
    </row>
    <row r="383" spans="2:7" ht="15">
      <c r="B383" s="17"/>
      <c r="C383" t="str">
        <f>IF($B383="","",YEAR($B383)*100+MONTH($B383))</f>
        <v/>
      </c>
      <c r="D383" s="13" t="str">
        <f>IF(OR($A383="",$B383=""),"",SUMIFS(Échéancier_Loyers!$J:$J,Échéancier_Loyers!$C:$C,$A383,Échéancier_Loyers!$B:$B,$C383))</f>
        <v/>
      </c>
      <c r="E383" s="13" t="str">
        <f>IF(OR($A383="",$B383=""),"",SUMIFS(Échéancier_Loyers!$K:$K,Échéancier_Loyers!$C:$C,$A383,Échéancier_Loyers!$B:$B,$C383))</f>
        <v/>
      </c>
      <c r="F383" s="13" t="str">
        <f>IF(OR($D383="",$E383=""),"",$D383-$E383)</f>
        <v/>
      </c>
      <c r="G383" t="str">
        <f>IF($A383="","",IF($F383&lt;=0,"OK",IF($E383=0,"Impayé","Partiel")))</f>
        <v/>
      </c>
    </row>
    <row r="384" spans="2:7" ht="15">
      <c r="B384" s="17"/>
      <c r="C384" t="str">
        <f>IF($B384="","",YEAR($B384)*100+MONTH($B384))</f>
        <v/>
      </c>
      <c r="D384" s="13" t="str">
        <f>IF(OR($A384="",$B384=""),"",SUMIFS(Échéancier_Loyers!$J:$J,Échéancier_Loyers!$C:$C,$A384,Échéancier_Loyers!$B:$B,$C384))</f>
        <v/>
      </c>
      <c r="E384" s="13" t="str">
        <f>IF(OR($A384="",$B384=""),"",SUMIFS(Échéancier_Loyers!$K:$K,Échéancier_Loyers!$C:$C,$A384,Échéancier_Loyers!$B:$B,$C384))</f>
        <v/>
      </c>
      <c r="F384" s="13" t="str">
        <f>IF(OR($D384="",$E384=""),"",$D384-$E384)</f>
        <v/>
      </c>
      <c r="G384" t="str">
        <f>IF($A384="","",IF($F384&lt;=0,"OK",IF($E384=0,"Impayé","Partiel")))</f>
        <v/>
      </c>
    </row>
    <row r="385" spans="2:7" ht="15">
      <c r="B385" s="17"/>
      <c r="C385" t="str">
        <f>IF($B385="","",YEAR($B385)*100+MONTH($B385))</f>
        <v/>
      </c>
      <c r="D385" s="13" t="str">
        <f>IF(OR($A385="",$B385=""),"",SUMIFS(Échéancier_Loyers!$J:$J,Échéancier_Loyers!$C:$C,$A385,Échéancier_Loyers!$B:$B,$C385))</f>
        <v/>
      </c>
      <c r="E385" s="13" t="str">
        <f>IF(OR($A385="",$B385=""),"",SUMIFS(Échéancier_Loyers!$K:$K,Échéancier_Loyers!$C:$C,$A385,Échéancier_Loyers!$B:$B,$C385))</f>
        <v/>
      </c>
      <c r="F385" s="13" t="str">
        <f>IF(OR($D385="",$E385=""),"",$D385-$E385)</f>
        <v/>
      </c>
      <c r="G385" t="str">
        <f>IF($A385="","",IF($F385&lt;=0,"OK",IF($E385=0,"Impayé","Partiel")))</f>
        <v/>
      </c>
    </row>
    <row r="386" spans="2:7" ht="15">
      <c r="B386" s="17"/>
      <c r="C386" t="str">
        <f>IF($B386="","",YEAR($B386)*100+MONTH($B386))</f>
        <v/>
      </c>
      <c r="D386" s="13" t="str">
        <f>IF(OR($A386="",$B386=""),"",SUMIFS(Échéancier_Loyers!$J:$J,Échéancier_Loyers!$C:$C,$A386,Échéancier_Loyers!$B:$B,$C386))</f>
        <v/>
      </c>
      <c r="E386" s="13" t="str">
        <f>IF(OR($A386="",$B386=""),"",SUMIFS(Échéancier_Loyers!$K:$K,Échéancier_Loyers!$C:$C,$A386,Échéancier_Loyers!$B:$B,$C386))</f>
        <v/>
      </c>
      <c r="F386" s="13" t="str">
        <f>IF(OR($D386="",$E386=""),"",$D386-$E386)</f>
        <v/>
      </c>
      <c r="G386" t="str">
        <f>IF($A386="","",IF($F386&lt;=0,"OK",IF($E386=0,"Impayé","Partiel")))</f>
        <v/>
      </c>
    </row>
    <row r="387" spans="2:7" ht="15">
      <c r="B387" s="17"/>
      <c r="C387" t="str">
        <f>IF($B387="","",YEAR($B387)*100+MONTH($B387))</f>
        <v/>
      </c>
      <c r="D387" s="13" t="str">
        <f>IF(OR($A387="",$B387=""),"",SUMIFS(Échéancier_Loyers!$J:$J,Échéancier_Loyers!$C:$C,$A387,Échéancier_Loyers!$B:$B,$C387))</f>
        <v/>
      </c>
      <c r="E387" s="13" t="str">
        <f>IF(OR($A387="",$B387=""),"",SUMIFS(Échéancier_Loyers!$K:$K,Échéancier_Loyers!$C:$C,$A387,Échéancier_Loyers!$B:$B,$C387))</f>
        <v/>
      </c>
      <c r="F387" s="13" t="str">
        <f>IF(OR($D387="",$E387=""),"",$D387-$E387)</f>
        <v/>
      </c>
      <c r="G387" t="str">
        <f>IF($A387="","",IF($F387&lt;=0,"OK",IF($E387=0,"Impayé","Partiel")))</f>
        <v/>
      </c>
    </row>
    <row r="388" spans="2:7" ht="15">
      <c r="B388" s="17"/>
      <c r="C388" t="str">
        <f>IF($B388="","",YEAR($B388)*100+MONTH($B388))</f>
        <v/>
      </c>
      <c r="D388" s="13" t="str">
        <f>IF(OR($A388="",$B388=""),"",SUMIFS(Échéancier_Loyers!$J:$J,Échéancier_Loyers!$C:$C,$A388,Échéancier_Loyers!$B:$B,$C388))</f>
        <v/>
      </c>
      <c r="E388" s="13" t="str">
        <f>IF(OR($A388="",$B388=""),"",SUMIFS(Échéancier_Loyers!$K:$K,Échéancier_Loyers!$C:$C,$A388,Échéancier_Loyers!$B:$B,$C388))</f>
        <v/>
      </c>
      <c r="F388" s="13" t="str">
        <f>IF(OR($D388="",$E388=""),"",$D388-$E388)</f>
        <v/>
      </c>
      <c r="G388" t="str">
        <f>IF($A388="","",IF($F388&lt;=0,"OK",IF($E388=0,"Impayé","Partiel")))</f>
        <v/>
      </c>
    </row>
    <row r="389" spans="2:7" ht="15">
      <c r="B389" s="17"/>
      <c r="C389" t="str">
        <f>IF($B389="","",YEAR($B389)*100+MONTH($B389))</f>
        <v/>
      </c>
      <c r="D389" s="13" t="str">
        <f>IF(OR($A389="",$B389=""),"",SUMIFS(Échéancier_Loyers!$J:$J,Échéancier_Loyers!$C:$C,$A389,Échéancier_Loyers!$B:$B,$C389))</f>
        <v/>
      </c>
      <c r="E389" s="13" t="str">
        <f>IF(OR($A389="",$B389=""),"",SUMIFS(Échéancier_Loyers!$K:$K,Échéancier_Loyers!$C:$C,$A389,Échéancier_Loyers!$B:$B,$C389))</f>
        <v/>
      </c>
      <c r="F389" s="13" t="str">
        <f>IF(OR($D389="",$E389=""),"",$D389-$E389)</f>
        <v/>
      </c>
      <c r="G389" t="str">
        <f>IF($A389="","",IF($F389&lt;=0,"OK",IF($E389=0,"Impayé","Partiel")))</f>
        <v/>
      </c>
    </row>
    <row r="390" spans="2:7" ht="15">
      <c r="B390" s="17"/>
      <c r="C390" t="str">
        <f>IF($B390="","",YEAR($B390)*100+MONTH($B390))</f>
        <v/>
      </c>
      <c r="D390" s="13" t="str">
        <f>IF(OR($A390="",$B390=""),"",SUMIFS(Échéancier_Loyers!$J:$J,Échéancier_Loyers!$C:$C,$A390,Échéancier_Loyers!$B:$B,$C390))</f>
        <v/>
      </c>
      <c r="E390" s="13" t="str">
        <f>IF(OR($A390="",$B390=""),"",SUMIFS(Échéancier_Loyers!$K:$K,Échéancier_Loyers!$C:$C,$A390,Échéancier_Loyers!$B:$B,$C390))</f>
        <v/>
      </c>
      <c r="F390" s="13" t="str">
        <f>IF(OR($D390="",$E390=""),"",$D390-$E390)</f>
        <v/>
      </c>
      <c r="G390" t="str">
        <f>IF($A390="","",IF($F390&lt;=0,"OK",IF($E390=0,"Impayé","Partiel")))</f>
        <v/>
      </c>
    </row>
    <row r="391" spans="2:7" ht="15">
      <c r="B391" s="17"/>
      <c r="C391" t="str">
        <f>IF($B391="","",YEAR($B391)*100+MONTH($B391))</f>
        <v/>
      </c>
      <c r="D391" s="13" t="str">
        <f>IF(OR($A391="",$B391=""),"",SUMIFS(Échéancier_Loyers!$J:$J,Échéancier_Loyers!$C:$C,$A391,Échéancier_Loyers!$B:$B,$C391))</f>
        <v/>
      </c>
      <c r="E391" s="13" t="str">
        <f>IF(OR($A391="",$B391=""),"",SUMIFS(Échéancier_Loyers!$K:$K,Échéancier_Loyers!$C:$C,$A391,Échéancier_Loyers!$B:$B,$C391))</f>
        <v/>
      </c>
      <c r="F391" s="13" t="str">
        <f>IF(OR($D391="",$E391=""),"",$D391-$E391)</f>
        <v/>
      </c>
      <c r="G391" t="str">
        <f>IF($A391="","",IF($F391&lt;=0,"OK",IF($E391=0,"Impayé","Partiel")))</f>
        <v/>
      </c>
    </row>
    <row r="392" spans="2:7" ht="15">
      <c r="B392" s="17"/>
      <c r="C392" t="str">
        <f>IF($B392="","",YEAR($B392)*100+MONTH($B392))</f>
        <v/>
      </c>
      <c r="D392" s="13" t="str">
        <f>IF(OR($A392="",$B392=""),"",SUMIFS(Échéancier_Loyers!$J:$J,Échéancier_Loyers!$C:$C,$A392,Échéancier_Loyers!$B:$B,$C392))</f>
        <v/>
      </c>
      <c r="E392" s="13" t="str">
        <f>IF(OR($A392="",$B392=""),"",SUMIFS(Échéancier_Loyers!$K:$K,Échéancier_Loyers!$C:$C,$A392,Échéancier_Loyers!$B:$B,$C392))</f>
        <v/>
      </c>
      <c r="F392" s="13" t="str">
        <f>IF(OR($D392="",$E392=""),"",$D392-$E392)</f>
        <v/>
      </c>
      <c r="G392" t="str">
        <f>IF($A392="","",IF($F392&lt;=0,"OK",IF($E392=0,"Impayé","Partiel")))</f>
        <v/>
      </c>
    </row>
    <row r="393" spans="2:7" ht="15">
      <c r="B393" s="17"/>
      <c r="C393" t="str">
        <f>IF($B393="","",YEAR($B393)*100+MONTH($B393))</f>
        <v/>
      </c>
      <c r="D393" s="13" t="str">
        <f>IF(OR($A393="",$B393=""),"",SUMIFS(Échéancier_Loyers!$J:$J,Échéancier_Loyers!$C:$C,$A393,Échéancier_Loyers!$B:$B,$C393))</f>
        <v/>
      </c>
      <c r="E393" s="13" t="str">
        <f>IF(OR($A393="",$B393=""),"",SUMIFS(Échéancier_Loyers!$K:$K,Échéancier_Loyers!$C:$C,$A393,Échéancier_Loyers!$B:$B,$C393))</f>
        <v/>
      </c>
      <c r="F393" s="13" t="str">
        <f>IF(OR($D393="",$E393=""),"",$D393-$E393)</f>
        <v/>
      </c>
      <c r="G393" t="str">
        <f>IF($A393="","",IF($F393&lt;=0,"OK",IF($E393=0,"Impayé","Partiel")))</f>
        <v/>
      </c>
    </row>
    <row r="394" spans="2:7" ht="15">
      <c r="B394" s="17"/>
      <c r="C394" t="str">
        <f>IF($B394="","",YEAR($B394)*100+MONTH($B394))</f>
        <v/>
      </c>
      <c r="D394" s="13" t="str">
        <f>IF(OR($A394="",$B394=""),"",SUMIFS(Échéancier_Loyers!$J:$J,Échéancier_Loyers!$C:$C,$A394,Échéancier_Loyers!$B:$B,$C394))</f>
        <v/>
      </c>
      <c r="E394" s="13" t="str">
        <f>IF(OR($A394="",$B394=""),"",SUMIFS(Échéancier_Loyers!$K:$K,Échéancier_Loyers!$C:$C,$A394,Échéancier_Loyers!$B:$B,$C394))</f>
        <v/>
      </c>
      <c r="F394" s="13" t="str">
        <f>IF(OR($D394="",$E394=""),"",$D394-$E394)</f>
        <v/>
      </c>
      <c r="G394" t="str">
        <f>IF($A394="","",IF($F394&lt;=0,"OK",IF($E394=0,"Impayé","Partiel")))</f>
        <v/>
      </c>
    </row>
    <row r="395" spans="2:7" ht="15">
      <c r="B395" s="17"/>
      <c r="C395" t="str">
        <f>IF($B395="","",YEAR($B395)*100+MONTH($B395))</f>
        <v/>
      </c>
      <c r="D395" s="13" t="str">
        <f>IF(OR($A395="",$B395=""),"",SUMIFS(Échéancier_Loyers!$J:$J,Échéancier_Loyers!$C:$C,$A395,Échéancier_Loyers!$B:$B,$C395))</f>
        <v/>
      </c>
      <c r="E395" s="13" t="str">
        <f>IF(OR($A395="",$B395=""),"",SUMIFS(Échéancier_Loyers!$K:$K,Échéancier_Loyers!$C:$C,$A395,Échéancier_Loyers!$B:$B,$C395))</f>
        <v/>
      </c>
      <c r="F395" s="13" t="str">
        <f>IF(OR($D395="",$E395=""),"",$D395-$E395)</f>
        <v/>
      </c>
      <c r="G395" t="str">
        <f>IF($A395="","",IF($F395&lt;=0,"OK",IF($E395=0,"Impayé","Partiel")))</f>
        <v/>
      </c>
    </row>
    <row r="396" spans="2:7" ht="15">
      <c r="B396" s="17"/>
      <c r="C396" t="str">
        <f>IF($B396="","",YEAR($B396)*100+MONTH($B396))</f>
        <v/>
      </c>
      <c r="D396" s="13" t="str">
        <f>IF(OR($A396="",$B396=""),"",SUMIFS(Échéancier_Loyers!$J:$J,Échéancier_Loyers!$C:$C,$A396,Échéancier_Loyers!$B:$B,$C396))</f>
        <v/>
      </c>
      <c r="E396" s="13" t="str">
        <f>IF(OR($A396="",$B396=""),"",SUMIFS(Échéancier_Loyers!$K:$K,Échéancier_Loyers!$C:$C,$A396,Échéancier_Loyers!$B:$B,$C396))</f>
        <v/>
      </c>
      <c r="F396" s="13" t="str">
        <f>IF(OR($D396="",$E396=""),"",$D396-$E396)</f>
        <v/>
      </c>
      <c r="G396" t="str">
        <f>IF($A396="","",IF($F396&lt;=0,"OK",IF($E396=0,"Impayé","Partiel")))</f>
        <v/>
      </c>
    </row>
    <row r="397" spans="2:7" ht="15">
      <c r="B397" s="17"/>
      <c r="C397" t="str">
        <f>IF($B397="","",YEAR($B397)*100+MONTH($B397))</f>
        <v/>
      </c>
      <c r="D397" s="13" t="str">
        <f>IF(OR($A397="",$B397=""),"",SUMIFS(Échéancier_Loyers!$J:$J,Échéancier_Loyers!$C:$C,$A397,Échéancier_Loyers!$B:$B,$C397))</f>
        <v/>
      </c>
      <c r="E397" s="13" t="str">
        <f>IF(OR($A397="",$B397=""),"",SUMIFS(Échéancier_Loyers!$K:$K,Échéancier_Loyers!$C:$C,$A397,Échéancier_Loyers!$B:$B,$C397))</f>
        <v/>
      </c>
      <c r="F397" s="13" t="str">
        <f>IF(OR($D397="",$E397=""),"",$D397-$E397)</f>
        <v/>
      </c>
      <c r="G397" t="str">
        <f>IF($A397="","",IF($F397&lt;=0,"OK",IF($E397=0,"Impayé","Partiel")))</f>
        <v/>
      </c>
    </row>
    <row r="398" spans="2:7" ht="15">
      <c r="B398" s="17"/>
      <c r="C398" t="str">
        <f>IF($B398="","",YEAR($B398)*100+MONTH($B398))</f>
        <v/>
      </c>
      <c r="D398" s="13" t="str">
        <f>IF(OR($A398="",$B398=""),"",SUMIFS(Échéancier_Loyers!$J:$J,Échéancier_Loyers!$C:$C,$A398,Échéancier_Loyers!$B:$B,$C398))</f>
        <v/>
      </c>
      <c r="E398" s="13" t="str">
        <f>IF(OR($A398="",$B398=""),"",SUMIFS(Échéancier_Loyers!$K:$K,Échéancier_Loyers!$C:$C,$A398,Échéancier_Loyers!$B:$B,$C398))</f>
        <v/>
      </c>
      <c r="F398" s="13" t="str">
        <f>IF(OR($D398="",$E398=""),"",$D398-$E398)</f>
        <v/>
      </c>
      <c r="G398" t="str">
        <f>IF($A398="","",IF($F398&lt;=0,"OK",IF($E398=0,"Impayé","Partiel")))</f>
        <v/>
      </c>
    </row>
    <row r="399" spans="2:7" ht="15">
      <c r="B399" s="17"/>
      <c r="C399" t="str">
        <f>IF($B399="","",YEAR($B399)*100+MONTH($B399))</f>
        <v/>
      </c>
      <c r="D399" s="13" t="str">
        <f>IF(OR($A399="",$B399=""),"",SUMIFS(Échéancier_Loyers!$J:$J,Échéancier_Loyers!$C:$C,$A399,Échéancier_Loyers!$B:$B,$C399))</f>
        <v/>
      </c>
      <c r="E399" s="13" t="str">
        <f>IF(OR($A399="",$B399=""),"",SUMIFS(Échéancier_Loyers!$K:$K,Échéancier_Loyers!$C:$C,$A399,Échéancier_Loyers!$B:$B,$C399))</f>
        <v/>
      </c>
      <c r="F399" s="13" t="str">
        <f>IF(OR($D399="",$E399=""),"",$D399-$E399)</f>
        <v/>
      </c>
      <c r="G399" t="str">
        <f>IF($A399="","",IF($F399&lt;=0,"OK",IF($E399=0,"Impayé","Partiel")))</f>
        <v/>
      </c>
    </row>
    <row r="400" spans="2:7" ht="15">
      <c r="B400" s="17"/>
      <c r="C400" t="str">
        <f>IF($B400="","",YEAR($B400)*100+MONTH($B400))</f>
        <v/>
      </c>
      <c r="D400" s="13" t="str">
        <f>IF(OR($A400="",$B400=""),"",SUMIFS(Échéancier_Loyers!$J:$J,Échéancier_Loyers!$C:$C,$A400,Échéancier_Loyers!$B:$B,$C400))</f>
        <v/>
      </c>
      <c r="E400" s="13" t="str">
        <f>IF(OR($A400="",$B400=""),"",SUMIFS(Échéancier_Loyers!$K:$K,Échéancier_Loyers!$C:$C,$A400,Échéancier_Loyers!$B:$B,$C400))</f>
        <v/>
      </c>
      <c r="F400" s="13" t="str">
        <f>IF(OR($D400="",$E400=""),"",$D400-$E400)</f>
        <v/>
      </c>
      <c r="G400" t="str">
        <f>IF($A400="","",IF($F400&lt;=0,"OK",IF($E400=0,"Impayé","Partiel")))</f>
        <v/>
      </c>
    </row>
    <row r="401" spans="2:7" ht="15">
      <c r="B401" s="17"/>
      <c r="C401" t="str">
        <f>IF($B401="","",YEAR($B401)*100+MONTH($B401))</f>
        <v/>
      </c>
      <c r="D401" s="13" t="str">
        <f>IF(OR($A401="",$B401=""),"",SUMIFS(Échéancier_Loyers!$J:$J,Échéancier_Loyers!$C:$C,$A401,Échéancier_Loyers!$B:$B,$C401))</f>
        <v/>
      </c>
      <c r="E401" s="13" t="str">
        <f>IF(OR($A401="",$B401=""),"",SUMIFS(Échéancier_Loyers!$K:$K,Échéancier_Loyers!$C:$C,$A401,Échéancier_Loyers!$B:$B,$C401))</f>
        <v/>
      </c>
      <c r="F401" s="13" t="str">
        <f>IF(OR($D401="",$E401=""),"",$D401-$E401)</f>
        <v/>
      </c>
      <c r="G401" t="str">
        <f>IF($A401="","",IF($F401&lt;=0,"OK",IF($E401=0,"Impayé","Partiel")))</f>
        <v/>
      </c>
    </row>
    <row r="402" spans="2:7" ht="15">
      <c r="B402" s="17"/>
      <c r="C402" t="str">
        <f>IF($B402="","",YEAR($B402)*100+MONTH($B402))</f>
        <v/>
      </c>
      <c r="D402" s="13" t="str">
        <f>IF(OR($A402="",$B402=""),"",SUMIFS(Échéancier_Loyers!$J:$J,Échéancier_Loyers!$C:$C,$A402,Échéancier_Loyers!$B:$B,$C402))</f>
        <v/>
      </c>
      <c r="E402" s="13" t="str">
        <f>IF(OR($A402="",$B402=""),"",SUMIFS(Échéancier_Loyers!$K:$K,Échéancier_Loyers!$C:$C,$A402,Échéancier_Loyers!$B:$B,$C402))</f>
        <v/>
      </c>
      <c r="F402" s="13" t="str">
        <f>IF(OR($D402="",$E402=""),"",$D402-$E402)</f>
        <v/>
      </c>
      <c r="G402" t="str">
        <f>IF($A402="","",IF($F402&lt;=0,"OK",IF($E402=0,"Impayé","Partiel")))</f>
        <v/>
      </c>
    </row>
    <row r="403" spans="2:7" ht="15">
      <c r="B403" s="17"/>
      <c r="C403" t="str">
        <f>IF($B403="","",YEAR($B403)*100+MONTH($B403))</f>
        <v/>
      </c>
      <c r="D403" s="13" t="str">
        <f>IF(OR($A403="",$B403=""),"",SUMIFS(Échéancier_Loyers!$J:$J,Échéancier_Loyers!$C:$C,$A403,Échéancier_Loyers!$B:$B,$C403))</f>
        <v/>
      </c>
      <c r="E403" s="13" t="str">
        <f>IF(OR($A403="",$B403=""),"",SUMIFS(Échéancier_Loyers!$K:$K,Échéancier_Loyers!$C:$C,$A403,Échéancier_Loyers!$B:$B,$C403))</f>
        <v/>
      </c>
      <c r="F403" s="13" t="str">
        <f>IF(OR($D403="",$E403=""),"",$D403-$E403)</f>
        <v/>
      </c>
      <c r="G403" t="str">
        <f>IF($A403="","",IF($F403&lt;=0,"OK",IF($E403=0,"Impayé","Partiel")))</f>
        <v/>
      </c>
    </row>
    <row r="404" spans="2:7" ht="15">
      <c r="B404" s="17"/>
      <c r="C404" t="str">
        <f>IF($B404="","",YEAR($B404)*100+MONTH($B404))</f>
        <v/>
      </c>
      <c r="D404" s="13" t="str">
        <f>IF(OR($A404="",$B404=""),"",SUMIFS(Échéancier_Loyers!$J:$J,Échéancier_Loyers!$C:$C,$A404,Échéancier_Loyers!$B:$B,$C404))</f>
        <v/>
      </c>
      <c r="E404" s="13" t="str">
        <f>IF(OR($A404="",$B404=""),"",SUMIFS(Échéancier_Loyers!$K:$K,Échéancier_Loyers!$C:$C,$A404,Échéancier_Loyers!$B:$B,$C404))</f>
        <v/>
      </c>
      <c r="F404" s="13" t="str">
        <f>IF(OR($D404="",$E404=""),"",$D404-$E404)</f>
        <v/>
      </c>
      <c r="G404" t="str">
        <f>IF($A404="","",IF($F404&lt;=0,"OK",IF($E404=0,"Impayé","Partiel")))</f>
        <v/>
      </c>
    </row>
    <row r="405" spans="2:7" ht="15">
      <c r="B405" s="17"/>
      <c r="C405" t="str">
        <f>IF($B405="","",YEAR($B405)*100+MONTH($B405))</f>
        <v/>
      </c>
      <c r="D405" s="13" t="str">
        <f>IF(OR($A405="",$B405=""),"",SUMIFS(Échéancier_Loyers!$J:$J,Échéancier_Loyers!$C:$C,$A405,Échéancier_Loyers!$B:$B,$C405))</f>
        <v/>
      </c>
      <c r="E405" s="13" t="str">
        <f>IF(OR($A405="",$B405=""),"",SUMIFS(Échéancier_Loyers!$K:$K,Échéancier_Loyers!$C:$C,$A405,Échéancier_Loyers!$B:$B,$C405))</f>
        <v/>
      </c>
      <c r="F405" s="13" t="str">
        <f>IF(OR($D405="",$E405=""),"",$D405-$E405)</f>
        <v/>
      </c>
      <c r="G405" t="str">
        <f>IF($A405="","",IF($F405&lt;=0,"OK",IF($E405=0,"Impayé","Partiel")))</f>
        <v/>
      </c>
    </row>
    <row r="406" spans="2:7" ht="15">
      <c r="B406" s="17"/>
      <c r="C406" t="str">
        <f>IF($B406="","",YEAR($B406)*100+MONTH($B406))</f>
        <v/>
      </c>
      <c r="D406" s="13" t="str">
        <f>IF(OR($A406="",$B406=""),"",SUMIFS(Échéancier_Loyers!$J:$J,Échéancier_Loyers!$C:$C,$A406,Échéancier_Loyers!$B:$B,$C406))</f>
        <v/>
      </c>
      <c r="E406" s="13" t="str">
        <f>IF(OR($A406="",$B406=""),"",SUMIFS(Échéancier_Loyers!$K:$K,Échéancier_Loyers!$C:$C,$A406,Échéancier_Loyers!$B:$B,$C406))</f>
        <v/>
      </c>
      <c r="F406" s="13" t="str">
        <f>IF(OR($D406="",$E406=""),"",$D406-$E406)</f>
        <v/>
      </c>
      <c r="G406" t="str">
        <f>IF($A406="","",IF($F406&lt;=0,"OK",IF($E406=0,"Impayé","Partiel")))</f>
        <v/>
      </c>
    </row>
    <row r="407" spans="2:7" ht="15">
      <c r="B407" s="17"/>
      <c r="C407" t="str">
        <f>IF($B407="","",YEAR($B407)*100+MONTH($B407))</f>
        <v/>
      </c>
      <c r="D407" s="13" t="str">
        <f>IF(OR($A407="",$B407=""),"",SUMIFS(Échéancier_Loyers!$J:$J,Échéancier_Loyers!$C:$C,$A407,Échéancier_Loyers!$B:$B,$C407))</f>
        <v/>
      </c>
      <c r="E407" s="13" t="str">
        <f>IF(OR($A407="",$B407=""),"",SUMIFS(Échéancier_Loyers!$K:$K,Échéancier_Loyers!$C:$C,$A407,Échéancier_Loyers!$B:$B,$C407))</f>
        <v/>
      </c>
      <c r="F407" s="13" t="str">
        <f>IF(OR($D407="",$E407=""),"",$D407-$E407)</f>
        <v/>
      </c>
      <c r="G407" t="str">
        <f>IF($A407="","",IF($F407&lt;=0,"OK",IF($E407=0,"Impayé","Partiel")))</f>
        <v/>
      </c>
    </row>
    <row r="408" spans="2:7" ht="15">
      <c r="B408" s="17"/>
      <c r="C408" t="str">
        <f>IF($B408="","",YEAR($B408)*100+MONTH($B408))</f>
        <v/>
      </c>
      <c r="D408" s="13" t="str">
        <f>IF(OR($A408="",$B408=""),"",SUMIFS(Échéancier_Loyers!$J:$J,Échéancier_Loyers!$C:$C,$A408,Échéancier_Loyers!$B:$B,$C408))</f>
        <v/>
      </c>
      <c r="E408" s="13" t="str">
        <f>IF(OR($A408="",$B408=""),"",SUMIFS(Échéancier_Loyers!$K:$K,Échéancier_Loyers!$C:$C,$A408,Échéancier_Loyers!$B:$B,$C408))</f>
        <v/>
      </c>
      <c r="F408" s="13" t="str">
        <f>IF(OR($D408="",$E408=""),"",$D408-$E408)</f>
        <v/>
      </c>
      <c r="G408" t="str">
        <f>IF($A408="","",IF($F408&lt;=0,"OK",IF($E408=0,"Impayé","Partiel")))</f>
        <v/>
      </c>
    </row>
    <row r="409" spans="2:7" ht="15">
      <c r="B409" s="17"/>
      <c r="C409" t="str">
        <f>IF($B409="","",YEAR($B409)*100+MONTH($B409))</f>
        <v/>
      </c>
      <c r="D409" s="13" t="str">
        <f>IF(OR($A409="",$B409=""),"",SUMIFS(Échéancier_Loyers!$J:$J,Échéancier_Loyers!$C:$C,$A409,Échéancier_Loyers!$B:$B,$C409))</f>
        <v/>
      </c>
      <c r="E409" s="13" t="str">
        <f>IF(OR($A409="",$B409=""),"",SUMIFS(Échéancier_Loyers!$K:$K,Échéancier_Loyers!$C:$C,$A409,Échéancier_Loyers!$B:$B,$C409))</f>
        <v/>
      </c>
      <c r="F409" s="13" t="str">
        <f>IF(OR($D409="",$E409=""),"",$D409-$E409)</f>
        <v/>
      </c>
      <c r="G409" t="str">
        <f>IF($A409="","",IF($F409&lt;=0,"OK",IF($E409=0,"Impayé","Partiel")))</f>
        <v/>
      </c>
    </row>
    <row r="410" spans="2:7" ht="15">
      <c r="B410" s="17"/>
      <c r="C410" t="str">
        <f>IF($B410="","",YEAR($B410)*100+MONTH($B410))</f>
        <v/>
      </c>
      <c r="D410" s="13" t="str">
        <f>IF(OR($A410="",$B410=""),"",SUMIFS(Échéancier_Loyers!$J:$J,Échéancier_Loyers!$C:$C,$A410,Échéancier_Loyers!$B:$B,$C410))</f>
        <v/>
      </c>
      <c r="E410" s="13" t="str">
        <f>IF(OR($A410="",$B410=""),"",SUMIFS(Échéancier_Loyers!$K:$K,Échéancier_Loyers!$C:$C,$A410,Échéancier_Loyers!$B:$B,$C410))</f>
        <v/>
      </c>
      <c r="F410" s="13" t="str">
        <f>IF(OR($D410="",$E410=""),"",$D410-$E410)</f>
        <v/>
      </c>
      <c r="G410" t="str">
        <f>IF($A410="","",IF($F410&lt;=0,"OK",IF($E410=0,"Impayé","Partiel")))</f>
        <v/>
      </c>
    </row>
    <row r="411" spans="2:7" ht="15">
      <c r="B411" s="17"/>
      <c r="C411" t="str">
        <f>IF($B411="","",YEAR($B411)*100+MONTH($B411))</f>
        <v/>
      </c>
      <c r="D411" s="13" t="str">
        <f>IF(OR($A411="",$B411=""),"",SUMIFS(Échéancier_Loyers!$J:$J,Échéancier_Loyers!$C:$C,$A411,Échéancier_Loyers!$B:$B,$C411))</f>
        <v/>
      </c>
      <c r="E411" s="13" t="str">
        <f>IF(OR($A411="",$B411=""),"",SUMIFS(Échéancier_Loyers!$K:$K,Échéancier_Loyers!$C:$C,$A411,Échéancier_Loyers!$B:$B,$C411))</f>
        <v/>
      </c>
      <c r="F411" s="13" t="str">
        <f>IF(OR($D411="",$E411=""),"",$D411-$E411)</f>
        <v/>
      </c>
      <c r="G411" t="str">
        <f>IF($A411="","",IF($F411&lt;=0,"OK",IF($E411=0,"Impayé","Partiel")))</f>
        <v/>
      </c>
    </row>
    <row r="412" spans="2:7" ht="15">
      <c r="B412" s="17"/>
      <c r="C412" t="str">
        <f>IF($B412="","",YEAR($B412)*100+MONTH($B412))</f>
        <v/>
      </c>
      <c r="D412" s="13" t="str">
        <f>IF(OR($A412="",$B412=""),"",SUMIFS(Échéancier_Loyers!$J:$J,Échéancier_Loyers!$C:$C,$A412,Échéancier_Loyers!$B:$B,$C412))</f>
        <v/>
      </c>
      <c r="E412" s="13" t="str">
        <f>IF(OR($A412="",$B412=""),"",SUMIFS(Échéancier_Loyers!$K:$K,Échéancier_Loyers!$C:$C,$A412,Échéancier_Loyers!$B:$B,$C412))</f>
        <v/>
      </c>
      <c r="F412" s="13" t="str">
        <f>IF(OR($D412="",$E412=""),"",$D412-$E412)</f>
        <v/>
      </c>
      <c r="G412" t="str">
        <f>IF($A412="","",IF($F412&lt;=0,"OK",IF($E412=0,"Impayé","Partiel")))</f>
        <v/>
      </c>
    </row>
    <row r="413" spans="2:7" ht="15">
      <c r="B413" s="17"/>
      <c r="C413" t="str">
        <f>IF($B413="","",YEAR($B413)*100+MONTH($B413))</f>
        <v/>
      </c>
      <c r="D413" s="13" t="str">
        <f>IF(OR($A413="",$B413=""),"",SUMIFS(Échéancier_Loyers!$J:$J,Échéancier_Loyers!$C:$C,$A413,Échéancier_Loyers!$B:$B,$C413))</f>
        <v/>
      </c>
      <c r="E413" s="13" t="str">
        <f>IF(OR($A413="",$B413=""),"",SUMIFS(Échéancier_Loyers!$K:$K,Échéancier_Loyers!$C:$C,$A413,Échéancier_Loyers!$B:$B,$C413))</f>
        <v/>
      </c>
      <c r="F413" s="13" t="str">
        <f>IF(OR($D413="",$E413=""),"",$D413-$E413)</f>
        <v/>
      </c>
      <c r="G413" t="str">
        <f>IF($A413="","",IF($F413&lt;=0,"OK",IF($E413=0,"Impayé","Partiel")))</f>
        <v/>
      </c>
    </row>
    <row r="414" spans="2:7" ht="15">
      <c r="B414" s="17"/>
      <c r="C414" t="str">
        <f>IF($B414="","",YEAR($B414)*100+MONTH($B414))</f>
        <v/>
      </c>
      <c r="D414" s="13" t="str">
        <f>IF(OR($A414="",$B414=""),"",SUMIFS(Échéancier_Loyers!$J:$J,Échéancier_Loyers!$C:$C,$A414,Échéancier_Loyers!$B:$B,$C414))</f>
        <v/>
      </c>
      <c r="E414" s="13" t="str">
        <f>IF(OR($A414="",$B414=""),"",SUMIFS(Échéancier_Loyers!$K:$K,Échéancier_Loyers!$C:$C,$A414,Échéancier_Loyers!$B:$B,$C414))</f>
        <v/>
      </c>
      <c r="F414" s="13" t="str">
        <f>IF(OR($D414="",$E414=""),"",$D414-$E414)</f>
        <v/>
      </c>
      <c r="G414" t="str">
        <f>IF($A414="","",IF($F414&lt;=0,"OK",IF($E414=0,"Impayé","Partiel")))</f>
        <v/>
      </c>
    </row>
    <row r="415" spans="2:7" ht="15">
      <c r="B415" s="17"/>
      <c r="C415" t="str">
        <f>IF($B415="","",YEAR($B415)*100+MONTH($B415))</f>
        <v/>
      </c>
      <c r="D415" s="13" t="str">
        <f>IF(OR($A415="",$B415=""),"",SUMIFS(Échéancier_Loyers!$J:$J,Échéancier_Loyers!$C:$C,$A415,Échéancier_Loyers!$B:$B,$C415))</f>
        <v/>
      </c>
      <c r="E415" s="13" t="str">
        <f>IF(OR($A415="",$B415=""),"",SUMIFS(Échéancier_Loyers!$K:$K,Échéancier_Loyers!$C:$C,$A415,Échéancier_Loyers!$B:$B,$C415))</f>
        <v/>
      </c>
      <c r="F415" s="13" t="str">
        <f>IF(OR($D415="",$E415=""),"",$D415-$E415)</f>
        <v/>
      </c>
      <c r="G415" t="str">
        <f>IF($A415="","",IF($F415&lt;=0,"OK",IF($E415=0,"Impayé","Partiel")))</f>
        <v/>
      </c>
    </row>
    <row r="416" spans="2:7" ht="15">
      <c r="B416" s="17"/>
      <c r="C416" t="str">
        <f>IF($B416="","",YEAR($B416)*100+MONTH($B416))</f>
        <v/>
      </c>
      <c r="D416" s="13" t="str">
        <f>IF(OR($A416="",$B416=""),"",SUMIFS(Échéancier_Loyers!$J:$J,Échéancier_Loyers!$C:$C,$A416,Échéancier_Loyers!$B:$B,$C416))</f>
        <v/>
      </c>
      <c r="E416" s="13" t="str">
        <f>IF(OR($A416="",$B416=""),"",SUMIFS(Échéancier_Loyers!$K:$K,Échéancier_Loyers!$C:$C,$A416,Échéancier_Loyers!$B:$B,$C416))</f>
        <v/>
      </c>
      <c r="F416" s="13" t="str">
        <f>IF(OR($D416="",$E416=""),"",$D416-$E416)</f>
        <v/>
      </c>
      <c r="G416" t="str">
        <f>IF($A416="","",IF($F416&lt;=0,"OK",IF($E416=0,"Impayé","Partiel")))</f>
        <v/>
      </c>
    </row>
    <row r="417" spans="2:7" ht="15">
      <c r="B417" s="17"/>
      <c r="C417" t="str">
        <f>IF($B417="","",YEAR($B417)*100+MONTH($B417))</f>
        <v/>
      </c>
      <c r="D417" s="13" t="str">
        <f>IF(OR($A417="",$B417=""),"",SUMIFS(Échéancier_Loyers!$J:$J,Échéancier_Loyers!$C:$C,$A417,Échéancier_Loyers!$B:$B,$C417))</f>
        <v/>
      </c>
      <c r="E417" s="13" t="str">
        <f>IF(OR($A417="",$B417=""),"",SUMIFS(Échéancier_Loyers!$K:$K,Échéancier_Loyers!$C:$C,$A417,Échéancier_Loyers!$B:$B,$C417))</f>
        <v/>
      </c>
      <c r="F417" s="13" t="str">
        <f>IF(OR($D417="",$E417=""),"",$D417-$E417)</f>
        <v/>
      </c>
      <c r="G417" t="str">
        <f>IF($A417="","",IF($F417&lt;=0,"OK",IF($E417=0,"Impayé","Partiel")))</f>
        <v/>
      </c>
    </row>
    <row r="418" spans="2:7" ht="15">
      <c r="B418" s="17"/>
      <c r="C418" t="str">
        <f>IF($B418="","",YEAR($B418)*100+MONTH($B418))</f>
        <v/>
      </c>
      <c r="D418" s="13" t="str">
        <f>IF(OR($A418="",$B418=""),"",SUMIFS(Échéancier_Loyers!$J:$J,Échéancier_Loyers!$C:$C,$A418,Échéancier_Loyers!$B:$B,$C418))</f>
        <v/>
      </c>
      <c r="E418" s="13" t="str">
        <f>IF(OR($A418="",$B418=""),"",SUMIFS(Échéancier_Loyers!$K:$K,Échéancier_Loyers!$C:$C,$A418,Échéancier_Loyers!$B:$B,$C418))</f>
        <v/>
      </c>
      <c r="F418" s="13" t="str">
        <f>IF(OR($D418="",$E418=""),"",$D418-$E418)</f>
        <v/>
      </c>
      <c r="G418" t="str">
        <f>IF($A418="","",IF($F418&lt;=0,"OK",IF($E418=0,"Impayé","Partiel")))</f>
        <v/>
      </c>
    </row>
    <row r="419" spans="2:7" ht="15">
      <c r="B419" s="17"/>
      <c r="C419" t="str">
        <f>IF($B419="","",YEAR($B419)*100+MONTH($B419))</f>
        <v/>
      </c>
      <c r="D419" s="13" t="str">
        <f>IF(OR($A419="",$B419=""),"",SUMIFS(Échéancier_Loyers!$J:$J,Échéancier_Loyers!$C:$C,$A419,Échéancier_Loyers!$B:$B,$C419))</f>
        <v/>
      </c>
      <c r="E419" s="13" t="str">
        <f>IF(OR($A419="",$B419=""),"",SUMIFS(Échéancier_Loyers!$K:$K,Échéancier_Loyers!$C:$C,$A419,Échéancier_Loyers!$B:$B,$C419))</f>
        <v/>
      </c>
      <c r="F419" s="13" t="str">
        <f>IF(OR($D419="",$E419=""),"",$D419-$E419)</f>
        <v/>
      </c>
      <c r="G419" t="str">
        <f>IF($A419="","",IF($F419&lt;=0,"OK",IF($E419=0,"Impayé","Partiel")))</f>
        <v/>
      </c>
    </row>
    <row r="420" spans="2:7" ht="15">
      <c r="B420" s="17"/>
      <c r="C420" t="str">
        <f>IF($B420="","",YEAR($B420)*100+MONTH($B420))</f>
        <v/>
      </c>
      <c r="D420" s="13" t="str">
        <f>IF(OR($A420="",$B420=""),"",SUMIFS(Échéancier_Loyers!$J:$J,Échéancier_Loyers!$C:$C,$A420,Échéancier_Loyers!$B:$B,$C420))</f>
        <v/>
      </c>
      <c r="E420" s="13" t="str">
        <f>IF(OR($A420="",$B420=""),"",SUMIFS(Échéancier_Loyers!$K:$K,Échéancier_Loyers!$C:$C,$A420,Échéancier_Loyers!$B:$B,$C420))</f>
        <v/>
      </c>
      <c r="F420" s="13" t="str">
        <f>IF(OR($D420="",$E420=""),"",$D420-$E420)</f>
        <v/>
      </c>
      <c r="G420" t="str">
        <f>IF($A420="","",IF($F420&lt;=0,"OK",IF($E420=0,"Impayé","Partiel")))</f>
        <v/>
      </c>
    </row>
    <row r="421" spans="2:7" ht="15">
      <c r="B421" s="17"/>
      <c r="C421" t="str">
        <f>IF($B421="","",YEAR($B421)*100+MONTH($B421))</f>
        <v/>
      </c>
      <c r="D421" s="13" t="str">
        <f>IF(OR($A421="",$B421=""),"",SUMIFS(Échéancier_Loyers!$J:$J,Échéancier_Loyers!$C:$C,$A421,Échéancier_Loyers!$B:$B,$C421))</f>
        <v/>
      </c>
      <c r="E421" s="13" t="str">
        <f>IF(OR($A421="",$B421=""),"",SUMIFS(Échéancier_Loyers!$K:$K,Échéancier_Loyers!$C:$C,$A421,Échéancier_Loyers!$B:$B,$C421))</f>
        <v/>
      </c>
      <c r="F421" s="13" t="str">
        <f>IF(OR($D421="",$E421=""),"",$D421-$E421)</f>
        <v/>
      </c>
      <c r="G421" t="str">
        <f>IF($A421="","",IF($F421&lt;=0,"OK",IF($E421=0,"Impayé","Partiel")))</f>
        <v/>
      </c>
    </row>
    <row r="422" spans="2:7" ht="15">
      <c r="B422" s="17"/>
      <c r="C422" t="str">
        <f>IF($B422="","",YEAR($B422)*100+MONTH($B422))</f>
        <v/>
      </c>
      <c r="D422" s="13" t="str">
        <f>IF(OR($A422="",$B422=""),"",SUMIFS(Échéancier_Loyers!$J:$J,Échéancier_Loyers!$C:$C,$A422,Échéancier_Loyers!$B:$B,$C422))</f>
        <v/>
      </c>
      <c r="E422" s="13" t="str">
        <f>IF(OR($A422="",$B422=""),"",SUMIFS(Échéancier_Loyers!$K:$K,Échéancier_Loyers!$C:$C,$A422,Échéancier_Loyers!$B:$B,$C422))</f>
        <v/>
      </c>
      <c r="F422" s="13" t="str">
        <f>IF(OR($D422="",$E422=""),"",$D422-$E422)</f>
        <v/>
      </c>
      <c r="G422" t="str">
        <f>IF($A422="","",IF($F422&lt;=0,"OK",IF($E422=0,"Impayé","Partiel")))</f>
        <v/>
      </c>
    </row>
    <row r="423" spans="2:7" ht="15">
      <c r="B423" s="17"/>
      <c r="C423" t="str">
        <f>IF($B423="","",YEAR($B423)*100+MONTH($B423))</f>
        <v/>
      </c>
      <c r="D423" s="13" t="str">
        <f>IF(OR($A423="",$B423=""),"",SUMIFS(Échéancier_Loyers!$J:$J,Échéancier_Loyers!$C:$C,$A423,Échéancier_Loyers!$B:$B,$C423))</f>
        <v/>
      </c>
      <c r="E423" s="13" t="str">
        <f>IF(OR($A423="",$B423=""),"",SUMIFS(Échéancier_Loyers!$K:$K,Échéancier_Loyers!$C:$C,$A423,Échéancier_Loyers!$B:$B,$C423))</f>
        <v/>
      </c>
      <c r="F423" s="13" t="str">
        <f>IF(OR($D423="",$E423=""),"",$D423-$E423)</f>
        <v/>
      </c>
      <c r="G423" t="str">
        <f>IF($A423="","",IF($F423&lt;=0,"OK",IF($E423=0,"Impayé","Partiel")))</f>
        <v/>
      </c>
    </row>
    <row r="424" spans="2:7" ht="15">
      <c r="B424" s="17"/>
      <c r="C424" t="str">
        <f>IF($B424="","",YEAR($B424)*100+MONTH($B424))</f>
        <v/>
      </c>
      <c r="D424" s="13" t="str">
        <f>IF(OR($A424="",$B424=""),"",SUMIFS(Échéancier_Loyers!$J:$J,Échéancier_Loyers!$C:$C,$A424,Échéancier_Loyers!$B:$B,$C424))</f>
        <v/>
      </c>
      <c r="E424" s="13" t="str">
        <f>IF(OR($A424="",$B424=""),"",SUMIFS(Échéancier_Loyers!$K:$K,Échéancier_Loyers!$C:$C,$A424,Échéancier_Loyers!$B:$B,$C424))</f>
        <v/>
      </c>
      <c r="F424" s="13" t="str">
        <f>IF(OR($D424="",$E424=""),"",$D424-$E424)</f>
        <v/>
      </c>
      <c r="G424" t="str">
        <f>IF($A424="","",IF($F424&lt;=0,"OK",IF($E424=0,"Impayé","Partiel")))</f>
        <v/>
      </c>
    </row>
    <row r="425" spans="2:7" ht="15">
      <c r="B425" s="17"/>
      <c r="C425" t="str">
        <f>IF($B425="","",YEAR($B425)*100+MONTH($B425))</f>
        <v/>
      </c>
      <c r="D425" s="13" t="str">
        <f>IF(OR($A425="",$B425=""),"",SUMIFS(Échéancier_Loyers!$J:$J,Échéancier_Loyers!$C:$C,$A425,Échéancier_Loyers!$B:$B,$C425))</f>
        <v/>
      </c>
      <c r="E425" s="13" t="str">
        <f>IF(OR($A425="",$B425=""),"",SUMIFS(Échéancier_Loyers!$K:$K,Échéancier_Loyers!$C:$C,$A425,Échéancier_Loyers!$B:$B,$C425))</f>
        <v/>
      </c>
      <c r="F425" s="13" t="str">
        <f>IF(OR($D425="",$E425=""),"",$D425-$E425)</f>
        <v/>
      </c>
      <c r="G425" t="str">
        <f>IF($A425="","",IF($F425&lt;=0,"OK",IF($E425=0,"Impayé","Partiel")))</f>
        <v/>
      </c>
    </row>
    <row r="426" spans="2:7" ht="15">
      <c r="B426" s="17"/>
      <c r="C426" t="str">
        <f>IF($B426="","",YEAR($B426)*100+MONTH($B426))</f>
        <v/>
      </c>
      <c r="D426" s="13" t="str">
        <f>IF(OR($A426="",$B426=""),"",SUMIFS(Échéancier_Loyers!$J:$J,Échéancier_Loyers!$C:$C,$A426,Échéancier_Loyers!$B:$B,$C426))</f>
        <v/>
      </c>
      <c r="E426" s="13" t="str">
        <f>IF(OR($A426="",$B426=""),"",SUMIFS(Échéancier_Loyers!$K:$K,Échéancier_Loyers!$C:$C,$A426,Échéancier_Loyers!$B:$B,$C426))</f>
        <v/>
      </c>
      <c r="F426" s="13" t="str">
        <f>IF(OR($D426="",$E426=""),"",$D426-$E426)</f>
        <v/>
      </c>
      <c r="G426" t="str">
        <f>IF($A426="","",IF($F426&lt;=0,"OK",IF($E426=0,"Impayé","Partiel")))</f>
        <v/>
      </c>
    </row>
    <row r="427" spans="2:7" ht="15">
      <c r="B427" s="17"/>
      <c r="C427" t="str">
        <f>IF($B427="","",YEAR($B427)*100+MONTH($B427))</f>
        <v/>
      </c>
      <c r="D427" s="13" t="str">
        <f>IF(OR($A427="",$B427=""),"",SUMIFS(Échéancier_Loyers!$J:$J,Échéancier_Loyers!$C:$C,$A427,Échéancier_Loyers!$B:$B,$C427))</f>
        <v/>
      </c>
      <c r="E427" s="13" t="str">
        <f>IF(OR($A427="",$B427=""),"",SUMIFS(Échéancier_Loyers!$K:$K,Échéancier_Loyers!$C:$C,$A427,Échéancier_Loyers!$B:$B,$C427))</f>
        <v/>
      </c>
      <c r="F427" s="13" t="str">
        <f>IF(OR($D427="",$E427=""),"",$D427-$E427)</f>
        <v/>
      </c>
      <c r="G427" t="str">
        <f>IF($A427="","",IF($F427&lt;=0,"OK",IF($E427=0,"Impayé","Partiel")))</f>
        <v/>
      </c>
    </row>
    <row r="428" spans="2:7" ht="15">
      <c r="B428" s="17"/>
      <c r="C428" t="str">
        <f>IF($B428="","",YEAR($B428)*100+MONTH($B428))</f>
        <v/>
      </c>
      <c r="D428" s="13" t="str">
        <f>IF(OR($A428="",$B428=""),"",SUMIFS(Échéancier_Loyers!$J:$J,Échéancier_Loyers!$C:$C,$A428,Échéancier_Loyers!$B:$B,$C428))</f>
        <v/>
      </c>
      <c r="E428" s="13" t="str">
        <f>IF(OR($A428="",$B428=""),"",SUMIFS(Échéancier_Loyers!$K:$K,Échéancier_Loyers!$C:$C,$A428,Échéancier_Loyers!$B:$B,$C428))</f>
        <v/>
      </c>
      <c r="F428" s="13" t="str">
        <f>IF(OR($D428="",$E428=""),"",$D428-$E428)</f>
        <v/>
      </c>
      <c r="G428" t="str">
        <f>IF($A428="","",IF($F428&lt;=0,"OK",IF($E428=0,"Impayé","Partiel")))</f>
        <v/>
      </c>
    </row>
    <row r="429" spans="2:7" ht="15">
      <c r="B429" s="17"/>
      <c r="C429" t="str">
        <f>IF($B429="","",YEAR($B429)*100+MONTH($B429))</f>
        <v/>
      </c>
      <c r="D429" s="13" t="str">
        <f>IF(OR($A429="",$B429=""),"",SUMIFS(Échéancier_Loyers!$J:$J,Échéancier_Loyers!$C:$C,$A429,Échéancier_Loyers!$B:$B,$C429))</f>
        <v/>
      </c>
      <c r="E429" s="13" t="str">
        <f>IF(OR($A429="",$B429=""),"",SUMIFS(Échéancier_Loyers!$K:$K,Échéancier_Loyers!$C:$C,$A429,Échéancier_Loyers!$B:$B,$C429))</f>
        <v/>
      </c>
      <c r="F429" s="13" t="str">
        <f>IF(OR($D429="",$E429=""),"",$D429-$E429)</f>
        <v/>
      </c>
      <c r="G429" t="str">
        <f>IF($A429="","",IF($F429&lt;=0,"OK",IF($E429=0,"Impayé","Partiel")))</f>
        <v/>
      </c>
    </row>
    <row r="430" spans="2:7" ht="15">
      <c r="B430" s="17"/>
      <c r="C430" t="str">
        <f>IF($B430="","",YEAR($B430)*100+MONTH($B430))</f>
        <v/>
      </c>
      <c r="D430" s="13" t="str">
        <f>IF(OR($A430="",$B430=""),"",SUMIFS(Échéancier_Loyers!$J:$J,Échéancier_Loyers!$C:$C,$A430,Échéancier_Loyers!$B:$B,$C430))</f>
        <v/>
      </c>
      <c r="E430" s="13" t="str">
        <f>IF(OR($A430="",$B430=""),"",SUMIFS(Échéancier_Loyers!$K:$K,Échéancier_Loyers!$C:$C,$A430,Échéancier_Loyers!$B:$B,$C430))</f>
        <v/>
      </c>
      <c r="F430" s="13" t="str">
        <f>IF(OR($D430="",$E430=""),"",$D430-$E430)</f>
        <v/>
      </c>
      <c r="G430" t="str">
        <f>IF($A430="","",IF($F430&lt;=0,"OK",IF($E430=0,"Impayé","Partiel")))</f>
        <v/>
      </c>
    </row>
    <row r="431" spans="2:7" ht="15">
      <c r="B431" s="17"/>
      <c r="C431" t="str">
        <f>IF($B431="","",YEAR($B431)*100+MONTH($B431))</f>
        <v/>
      </c>
      <c r="D431" s="13" t="str">
        <f>IF(OR($A431="",$B431=""),"",SUMIFS(Échéancier_Loyers!$J:$J,Échéancier_Loyers!$C:$C,$A431,Échéancier_Loyers!$B:$B,$C431))</f>
        <v/>
      </c>
      <c r="E431" s="13" t="str">
        <f>IF(OR($A431="",$B431=""),"",SUMIFS(Échéancier_Loyers!$K:$K,Échéancier_Loyers!$C:$C,$A431,Échéancier_Loyers!$B:$B,$C431))</f>
        <v/>
      </c>
      <c r="F431" s="13" t="str">
        <f>IF(OR($D431="",$E431=""),"",$D431-$E431)</f>
        <v/>
      </c>
      <c r="G431" t="str">
        <f>IF($A431="","",IF($F431&lt;=0,"OK",IF($E431=0,"Impayé","Partiel")))</f>
        <v/>
      </c>
    </row>
    <row r="432" spans="2:7" ht="15">
      <c r="B432" s="17"/>
      <c r="C432" t="str">
        <f>IF($B432="","",YEAR($B432)*100+MONTH($B432))</f>
        <v/>
      </c>
      <c r="D432" s="13" t="str">
        <f>IF(OR($A432="",$B432=""),"",SUMIFS(Échéancier_Loyers!$J:$J,Échéancier_Loyers!$C:$C,$A432,Échéancier_Loyers!$B:$B,$C432))</f>
        <v/>
      </c>
      <c r="E432" s="13" t="str">
        <f>IF(OR($A432="",$B432=""),"",SUMIFS(Échéancier_Loyers!$K:$K,Échéancier_Loyers!$C:$C,$A432,Échéancier_Loyers!$B:$B,$C432))</f>
        <v/>
      </c>
      <c r="F432" s="13" t="str">
        <f>IF(OR($D432="",$E432=""),"",$D432-$E432)</f>
        <v/>
      </c>
      <c r="G432" t="str">
        <f>IF($A432="","",IF($F432&lt;=0,"OK",IF($E432=0,"Impayé","Partiel")))</f>
        <v/>
      </c>
    </row>
    <row r="433" spans="2:7" ht="15">
      <c r="B433" s="17"/>
      <c r="C433" t="str">
        <f>IF($B433="","",YEAR($B433)*100+MONTH($B433))</f>
        <v/>
      </c>
      <c r="D433" s="13" t="str">
        <f>IF(OR($A433="",$B433=""),"",SUMIFS(Échéancier_Loyers!$J:$J,Échéancier_Loyers!$C:$C,$A433,Échéancier_Loyers!$B:$B,$C433))</f>
        <v/>
      </c>
      <c r="E433" s="13" t="str">
        <f>IF(OR($A433="",$B433=""),"",SUMIFS(Échéancier_Loyers!$K:$K,Échéancier_Loyers!$C:$C,$A433,Échéancier_Loyers!$B:$B,$C433))</f>
        <v/>
      </c>
      <c r="F433" s="13" t="str">
        <f>IF(OR($D433="",$E433=""),"",$D433-$E433)</f>
        <v/>
      </c>
      <c r="G433" t="str">
        <f>IF($A433="","",IF($F433&lt;=0,"OK",IF($E433=0,"Impayé","Partiel")))</f>
        <v/>
      </c>
    </row>
    <row r="434" spans="2:7" ht="15">
      <c r="B434" s="17"/>
      <c r="C434" t="str">
        <f>IF($B434="","",YEAR($B434)*100+MONTH($B434))</f>
        <v/>
      </c>
      <c r="D434" s="13" t="str">
        <f>IF(OR($A434="",$B434=""),"",SUMIFS(Échéancier_Loyers!$J:$J,Échéancier_Loyers!$C:$C,$A434,Échéancier_Loyers!$B:$B,$C434))</f>
        <v/>
      </c>
      <c r="E434" s="13" t="str">
        <f>IF(OR($A434="",$B434=""),"",SUMIFS(Échéancier_Loyers!$K:$K,Échéancier_Loyers!$C:$C,$A434,Échéancier_Loyers!$B:$B,$C434))</f>
        <v/>
      </c>
      <c r="F434" s="13" t="str">
        <f>IF(OR($D434="",$E434=""),"",$D434-$E434)</f>
        <v/>
      </c>
      <c r="G434" t="str">
        <f>IF($A434="","",IF($F434&lt;=0,"OK",IF($E434=0,"Impayé","Partiel")))</f>
        <v/>
      </c>
    </row>
    <row r="435" spans="2:7" ht="15">
      <c r="B435" s="17"/>
      <c r="C435" t="str">
        <f>IF($B435="","",YEAR($B435)*100+MONTH($B435))</f>
        <v/>
      </c>
      <c r="D435" s="13" t="str">
        <f>IF(OR($A435="",$B435=""),"",SUMIFS(Échéancier_Loyers!$J:$J,Échéancier_Loyers!$C:$C,$A435,Échéancier_Loyers!$B:$B,$C435))</f>
        <v/>
      </c>
      <c r="E435" s="13" t="str">
        <f>IF(OR($A435="",$B435=""),"",SUMIFS(Échéancier_Loyers!$K:$K,Échéancier_Loyers!$C:$C,$A435,Échéancier_Loyers!$B:$B,$C435))</f>
        <v/>
      </c>
      <c r="F435" s="13" t="str">
        <f>IF(OR($D435="",$E435=""),"",$D435-$E435)</f>
        <v/>
      </c>
      <c r="G435" t="str">
        <f>IF($A435="","",IF($F435&lt;=0,"OK",IF($E435=0,"Impayé","Partiel")))</f>
        <v/>
      </c>
    </row>
    <row r="436" spans="2:7" ht="15">
      <c r="B436" s="17"/>
      <c r="C436" t="str">
        <f>IF($B436="","",YEAR($B436)*100+MONTH($B436))</f>
        <v/>
      </c>
      <c r="D436" s="13" t="str">
        <f>IF(OR($A436="",$B436=""),"",SUMIFS(Échéancier_Loyers!$J:$J,Échéancier_Loyers!$C:$C,$A436,Échéancier_Loyers!$B:$B,$C436))</f>
        <v/>
      </c>
      <c r="E436" s="13" t="str">
        <f>IF(OR($A436="",$B436=""),"",SUMIFS(Échéancier_Loyers!$K:$K,Échéancier_Loyers!$C:$C,$A436,Échéancier_Loyers!$B:$B,$C436))</f>
        <v/>
      </c>
      <c r="F436" s="13" t="str">
        <f>IF(OR($D436="",$E436=""),"",$D436-$E436)</f>
        <v/>
      </c>
      <c r="G436" t="str">
        <f>IF($A436="","",IF($F436&lt;=0,"OK",IF($E436=0,"Impayé","Partiel")))</f>
        <v/>
      </c>
    </row>
    <row r="437" spans="2:7" ht="15">
      <c r="B437" s="17"/>
      <c r="C437" t="str">
        <f>IF($B437="","",YEAR($B437)*100+MONTH($B437))</f>
        <v/>
      </c>
      <c r="D437" s="13" t="str">
        <f>IF(OR($A437="",$B437=""),"",SUMIFS(Échéancier_Loyers!$J:$J,Échéancier_Loyers!$C:$C,$A437,Échéancier_Loyers!$B:$B,$C437))</f>
        <v/>
      </c>
      <c r="E437" s="13" t="str">
        <f>IF(OR($A437="",$B437=""),"",SUMIFS(Échéancier_Loyers!$K:$K,Échéancier_Loyers!$C:$C,$A437,Échéancier_Loyers!$B:$B,$C437))</f>
        <v/>
      </c>
      <c r="F437" s="13" t="str">
        <f>IF(OR($D437="",$E437=""),"",$D437-$E437)</f>
        <v/>
      </c>
      <c r="G437" t="str">
        <f>IF($A437="","",IF($F437&lt;=0,"OK",IF($E437=0,"Impayé","Partiel")))</f>
        <v/>
      </c>
    </row>
    <row r="438" spans="2:7" ht="15">
      <c r="B438" s="17"/>
      <c r="C438" t="str">
        <f>IF($B438="","",YEAR($B438)*100+MONTH($B438))</f>
        <v/>
      </c>
      <c r="D438" s="13" t="str">
        <f>IF(OR($A438="",$B438=""),"",SUMIFS(Échéancier_Loyers!$J:$J,Échéancier_Loyers!$C:$C,$A438,Échéancier_Loyers!$B:$B,$C438))</f>
        <v/>
      </c>
      <c r="E438" s="13" t="str">
        <f>IF(OR($A438="",$B438=""),"",SUMIFS(Échéancier_Loyers!$K:$K,Échéancier_Loyers!$C:$C,$A438,Échéancier_Loyers!$B:$B,$C438))</f>
        <v/>
      </c>
      <c r="F438" s="13" t="str">
        <f>IF(OR($D438="",$E438=""),"",$D438-$E438)</f>
        <v/>
      </c>
      <c r="G438" t="str">
        <f>IF($A438="","",IF($F438&lt;=0,"OK",IF($E438=0,"Impayé","Partiel")))</f>
        <v/>
      </c>
    </row>
    <row r="439" spans="2:7" ht="15">
      <c r="B439" s="17"/>
      <c r="C439" t="str">
        <f>IF($B439="","",YEAR($B439)*100+MONTH($B439))</f>
        <v/>
      </c>
      <c r="D439" s="13" t="str">
        <f>IF(OR($A439="",$B439=""),"",SUMIFS(Échéancier_Loyers!$J:$J,Échéancier_Loyers!$C:$C,$A439,Échéancier_Loyers!$B:$B,$C439))</f>
        <v/>
      </c>
      <c r="E439" s="13" t="str">
        <f>IF(OR($A439="",$B439=""),"",SUMIFS(Échéancier_Loyers!$K:$K,Échéancier_Loyers!$C:$C,$A439,Échéancier_Loyers!$B:$B,$C439))</f>
        <v/>
      </c>
      <c r="F439" s="13" t="str">
        <f>IF(OR($D439="",$E439=""),"",$D439-$E439)</f>
        <v/>
      </c>
      <c r="G439" t="str">
        <f>IF($A439="","",IF($F439&lt;=0,"OK",IF($E439=0,"Impayé","Partiel")))</f>
        <v/>
      </c>
    </row>
    <row r="440" spans="2:7" ht="15">
      <c r="B440" s="17"/>
      <c r="C440" t="str">
        <f>IF($B440="","",YEAR($B440)*100+MONTH($B440))</f>
        <v/>
      </c>
      <c r="D440" s="13" t="str">
        <f>IF(OR($A440="",$B440=""),"",SUMIFS(Échéancier_Loyers!$J:$J,Échéancier_Loyers!$C:$C,$A440,Échéancier_Loyers!$B:$B,$C440))</f>
        <v/>
      </c>
      <c r="E440" s="13" t="str">
        <f>IF(OR($A440="",$B440=""),"",SUMIFS(Échéancier_Loyers!$K:$K,Échéancier_Loyers!$C:$C,$A440,Échéancier_Loyers!$B:$B,$C440))</f>
        <v/>
      </c>
      <c r="F440" s="13" t="str">
        <f>IF(OR($D440="",$E440=""),"",$D440-$E440)</f>
        <v/>
      </c>
      <c r="G440" t="str">
        <f>IF($A440="","",IF($F440&lt;=0,"OK",IF($E440=0,"Impayé","Partiel")))</f>
        <v/>
      </c>
    </row>
    <row r="441" spans="2:7" ht="15">
      <c r="B441" s="17"/>
      <c r="C441" t="str">
        <f>IF($B441="","",YEAR($B441)*100+MONTH($B441))</f>
        <v/>
      </c>
      <c r="D441" s="13" t="str">
        <f>IF(OR($A441="",$B441=""),"",SUMIFS(Échéancier_Loyers!$J:$J,Échéancier_Loyers!$C:$C,$A441,Échéancier_Loyers!$B:$B,$C441))</f>
        <v/>
      </c>
      <c r="E441" s="13" t="str">
        <f>IF(OR($A441="",$B441=""),"",SUMIFS(Échéancier_Loyers!$K:$K,Échéancier_Loyers!$C:$C,$A441,Échéancier_Loyers!$B:$B,$C441))</f>
        <v/>
      </c>
      <c r="F441" s="13" t="str">
        <f>IF(OR($D441="",$E441=""),"",$D441-$E441)</f>
        <v/>
      </c>
      <c r="G441" t="str">
        <f>IF($A441="","",IF($F441&lt;=0,"OK",IF($E441=0,"Impayé","Partiel")))</f>
        <v/>
      </c>
    </row>
    <row r="442" spans="2:7" ht="15">
      <c r="B442" s="17"/>
      <c r="C442" t="str">
        <f>IF($B442="","",YEAR($B442)*100+MONTH($B442))</f>
        <v/>
      </c>
      <c r="D442" s="13" t="str">
        <f>IF(OR($A442="",$B442=""),"",SUMIFS(Échéancier_Loyers!$J:$J,Échéancier_Loyers!$C:$C,$A442,Échéancier_Loyers!$B:$B,$C442))</f>
        <v/>
      </c>
      <c r="E442" s="13" t="str">
        <f>IF(OR($A442="",$B442=""),"",SUMIFS(Échéancier_Loyers!$K:$K,Échéancier_Loyers!$C:$C,$A442,Échéancier_Loyers!$B:$B,$C442))</f>
        <v/>
      </c>
      <c r="F442" s="13" t="str">
        <f>IF(OR($D442="",$E442=""),"",$D442-$E442)</f>
        <v/>
      </c>
      <c r="G442" t="str">
        <f>IF($A442="","",IF($F442&lt;=0,"OK",IF($E442=0,"Impayé","Partiel")))</f>
        <v/>
      </c>
    </row>
    <row r="443" spans="2:7" ht="15">
      <c r="B443" s="17"/>
      <c r="C443" t="str">
        <f>IF($B443="","",YEAR($B443)*100+MONTH($B443))</f>
        <v/>
      </c>
      <c r="D443" s="13" t="str">
        <f>IF(OR($A443="",$B443=""),"",SUMIFS(Échéancier_Loyers!$J:$J,Échéancier_Loyers!$C:$C,$A443,Échéancier_Loyers!$B:$B,$C443))</f>
        <v/>
      </c>
      <c r="E443" s="13" t="str">
        <f>IF(OR($A443="",$B443=""),"",SUMIFS(Échéancier_Loyers!$K:$K,Échéancier_Loyers!$C:$C,$A443,Échéancier_Loyers!$B:$B,$C443))</f>
        <v/>
      </c>
      <c r="F443" s="13" t="str">
        <f>IF(OR($D443="",$E443=""),"",$D443-$E443)</f>
        <v/>
      </c>
      <c r="G443" t="str">
        <f>IF($A443="","",IF($F443&lt;=0,"OK",IF($E443=0,"Impayé","Partiel")))</f>
        <v/>
      </c>
    </row>
    <row r="444" spans="2:7" ht="15">
      <c r="B444" s="17"/>
      <c r="C444" t="str">
        <f>IF($B444="","",YEAR($B444)*100+MONTH($B444))</f>
        <v/>
      </c>
      <c r="D444" s="13" t="str">
        <f>IF(OR($A444="",$B444=""),"",SUMIFS(Échéancier_Loyers!$J:$J,Échéancier_Loyers!$C:$C,$A444,Échéancier_Loyers!$B:$B,$C444))</f>
        <v/>
      </c>
      <c r="E444" s="13" t="str">
        <f>IF(OR($A444="",$B444=""),"",SUMIFS(Échéancier_Loyers!$K:$K,Échéancier_Loyers!$C:$C,$A444,Échéancier_Loyers!$B:$B,$C444))</f>
        <v/>
      </c>
      <c r="F444" s="13" t="str">
        <f>IF(OR($D444="",$E444=""),"",$D444-$E444)</f>
        <v/>
      </c>
      <c r="G444" t="str">
        <f>IF($A444="","",IF($F444&lt;=0,"OK",IF($E444=0,"Impayé","Partiel")))</f>
        <v/>
      </c>
    </row>
    <row r="445" spans="2:7" ht="15">
      <c r="B445" s="17"/>
      <c r="C445" t="str">
        <f>IF($B445="","",YEAR($B445)*100+MONTH($B445))</f>
        <v/>
      </c>
      <c r="D445" s="13" t="str">
        <f>IF(OR($A445="",$B445=""),"",SUMIFS(Échéancier_Loyers!$J:$J,Échéancier_Loyers!$C:$C,$A445,Échéancier_Loyers!$B:$B,$C445))</f>
        <v/>
      </c>
      <c r="E445" s="13" t="str">
        <f>IF(OR($A445="",$B445=""),"",SUMIFS(Échéancier_Loyers!$K:$K,Échéancier_Loyers!$C:$C,$A445,Échéancier_Loyers!$B:$B,$C445))</f>
        <v/>
      </c>
      <c r="F445" s="13" t="str">
        <f>IF(OR($D445="",$E445=""),"",$D445-$E445)</f>
        <v/>
      </c>
      <c r="G445" t="str">
        <f>IF($A445="","",IF($F445&lt;=0,"OK",IF($E445=0,"Impayé","Partiel")))</f>
        <v/>
      </c>
    </row>
    <row r="446" spans="2:7" ht="15">
      <c r="B446" s="17"/>
      <c r="C446" t="str">
        <f>IF($B446="","",YEAR($B446)*100+MONTH($B446))</f>
        <v/>
      </c>
      <c r="D446" s="13" t="str">
        <f>IF(OR($A446="",$B446=""),"",SUMIFS(Échéancier_Loyers!$J:$J,Échéancier_Loyers!$C:$C,$A446,Échéancier_Loyers!$B:$B,$C446))</f>
        <v/>
      </c>
      <c r="E446" s="13" t="str">
        <f>IF(OR($A446="",$B446=""),"",SUMIFS(Échéancier_Loyers!$K:$K,Échéancier_Loyers!$C:$C,$A446,Échéancier_Loyers!$B:$B,$C446))</f>
        <v/>
      </c>
      <c r="F446" s="13" t="str">
        <f>IF(OR($D446="",$E446=""),"",$D446-$E446)</f>
        <v/>
      </c>
      <c r="G446" t="str">
        <f>IF($A446="","",IF($F446&lt;=0,"OK",IF($E446=0,"Impayé","Partiel")))</f>
        <v/>
      </c>
    </row>
    <row r="447" spans="2:7" ht="15">
      <c r="B447" s="17"/>
      <c r="C447" t="str">
        <f>IF($B447="","",YEAR($B447)*100+MONTH($B447))</f>
        <v/>
      </c>
      <c r="D447" s="13" t="str">
        <f>IF(OR($A447="",$B447=""),"",SUMIFS(Échéancier_Loyers!$J:$J,Échéancier_Loyers!$C:$C,$A447,Échéancier_Loyers!$B:$B,$C447))</f>
        <v/>
      </c>
      <c r="E447" s="13" t="str">
        <f>IF(OR($A447="",$B447=""),"",SUMIFS(Échéancier_Loyers!$K:$K,Échéancier_Loyers!$C:$C,$A447,Échéancier_Loyers!$B:$B,$C447))</f>
        <v/>
      </c>
      <c r="F447" s="13" t="str">
        <f>IF(OR($D447="",$E447=""),"",$D447-$E447)</f>
        <v/>
      </c>
      <c r="G447" t="str">
        <f>IF($A447="","",IF($F447&lt;=0,"OK",IF($E447=0,"Impayé","Partiel")))</f>
        <v/>
      </c>
    </row>
    <row r="448" spans="2:7" ht="15">
      <c r="B448" s="17"/>
      <c r="C448" t="str">
        <f>IF($B448="","",YEAR($B448)*100+MONTH($B448))</f>
        <v/>
      </c>
      <c r="D448" s="13" t="str">
        <f>IF(OR($A448="",$B448=""),"",SUMIFS(Échéancier_Loyers!$J:$J,Échéancier_Loyers!$C:$C,$A448,Échéancier_Loyers!$B:$B,$C448))</f>
        <v/>
      </c>
      <c r="E448" s="13" t="str">
        <f>IF(OR($A448="",$B448=""),"",SUMIFS(Échéancier_Loyers!$K:$K,Échéancier_Loyers!$C:$C,$A448,Échéancier_Loyers!$B:$B,$C448))</f>
        <v/>
      </c>
      <c r="F448" s="13" t="str">
        <f>IF(OR($D448="",$E448=""),"",$D448-$E448)</f>
        <v/>
      </c>
      <c r="G448" t="str">
        <f>IF($A448="","",IF($F448&lt;=0,"OK",IF($E448=0,"Impayé","Partiel")))</f>
        <v/>
      </c>
    </row>
    <row r="449" spans="2:7" ht="15">
      <c r="B449" s="17"/>
      <c r="C449" t="str">
        <f>IF($B449="","",YEAR($B449)*100+MONTH($B449))</f>
        <v/>
      </c>
      <c r="D449" s="13" t="str">
        <f>IF(OR($A449="",$B449=""),"",SUMIFS(Échéancier_Loyers!$J:$J,Échéancier_Loyers!$C:$C,$A449,Échéancier_Loyers!$B:$B,$C449))</f>
        <v/>
      </c>
      <c r="E449" s="13" t="str">
        <f>IF(OR($A449="",$B449=""),"",SUMIFS(Échéancier_Loyers!$K:$K,Échéancier_Loyers!$C:$C,$A449,Échéancier_Loyers!$B:$B,$C449))</f>
        <v/>
      </c>
      <c r="F449" s="13" t="str">
        <f>IF(OR($D449="",$E449=""),"",$D449-$E449)</f>
        <v/>
      </c>
      <c r="G449" t="str">
        <f>IF($A449="","",IF($F449&lt;=0,"OK",IF($E449=0,"Impayé","Partiel")))</f>
        <v/>
      </c>
    </row>
    <row r="450" spans="2:7" ht="15">
      <c r="B450" s="17"/>
      <c r="C450" t="str">
        <f>IF($B450="","",YEAR($B450)*100+MONTH($B450))</f>
        <v/>
      </c>
      <c r="D450" s="13" t="str">
        <f>IF(OR($A450="",$B450=""),"",SUMIFS(Échéancier_Loyers!$J:$J,Échéancier_Loyers!$C:$C,$A450,Échéancier_Loyers!$B:$B,$C450))</f>
        <v/>
      </c>
      <c r="E450" s="13" t="str">
        <f>IF(OR($A450="",$B450=""),"",SUMIFS(Échéancier_Loyers!$K:$K,Échéancier_Loyers!$C:$C,$A450,Échéancier_Loyers!$B:$B,$C450))</f>
        <v/>
      </c>
      <c r="F450" s="13" t="str">
        <f>IF(OR($D450="",$E450=""),"",$D450-$E450)</f>
        <v/>
      </c>
      <c r="G450" t="str">
        <f>IF($A450="","",IF($F450&lt;=0,"OK",IF($E450=0,"Impayé","Partiel")))</f>
        <v/>
      </c>
    </row>
    <row r="451" spans="2:7" ht="15">
      <c r="B451" s="17"/>
      <c r="C451" t="str">
        <f>IF($B451="","",YEAR($B451)*100+MONTH($B451))</f>
        <v/>
      </c>
      <c r="D451" s="13" t="str">
        <f>IF(OR($A451="",$B451=""),"",SUMIFS(Échéancier_Loyers!$J:$J,Échéancier_Loyers!$C:$C,$A451,Échéancier_Loyers!$B:$B,$C451))</f>
        <v/>
      </c>
      <c r="E451" s="13" t="str">
        <f>IF(OR($A451="",$B451=""),"",SUMIFS(Échéancier_Loyers!$K:$K,Échéancier_Loyers!$C:$C,$A451,Échéancier_Loyers!$B:$B,$C451))</f>
        <v/>
      </c>
      <c r="F451" s="13" t="str">
        <f>IF(OR($D451="",$E451=""),"",$D451-$E451)</f>
        <v/>
      </c>
      <c r="G451" t="str">
        <f>IF($A451="","",IF($F451&lt;=0,"OK",IF($E451=0,"Impayé","Partiel")))</f>
        <v/>
      </c>
    </row>
    <row r="452" spans="2:7" ht="15">
      <c r="B452" s="17"/>
      <c r="C452" t="str">
        <f>IF($B452="","",YEAR($B452)*100+MONTH($B452))</f>
        <v/>
      </c>
      <c r="D452" s="13" t="str">
        <f>IF(OR($A452="",$B452=""),"",SUMIFS(Échéancier_Loyers!$J:$J,Échéancier_Loyers!$C:$C,$A452,Échéancier_Loyers!$B:$B,$C452))</f>
        <v/>
      </c>
      <c r="E452" s="13" t="str">
        <f>IF(OR($A452="",$B452=""),"",SUMIFS(Échéancier_Loyers!$K:$K,Échéancier_Loyers!$C:$C,$A452,Échéancier_Loyers!$B:$B,$C452))</f>
        <v/>
      </c>
      <c r="F452" s="13" t="str">
        <f>IF(OR($D452="",$E452=""),"",$D452-$E452)</f>
        <v/>
      </c>
      <c r="G452" t="str">
        <f>IF($A452="","",IF($F452&lt;=0,"OK",IF($E452=0,"Impayé","Partiel")))</f>
        <v/>
      </c>
    </row>
    <row r="453" spans="2:7" ht="15">
      <c r="B453" s="17"/>
      <c r="C453" t="str">
        <f>IF($B453="","",YEAR($B453)*100+MONTH($B453))</f>
        <v/>
      </c>
      <c r="D453" s="13" t="str">
        <f>IF(OR($A453="",$B453=""),"",SUMIFS(Échéancier_Loyers!$J:$J,Échéancier_Loyers!$C:$C,$A453,Échéancier_Loyers!$B:$B,$C453))</f>
        <v/>
      </c>
      <c r="E453" s="13" t="str">
        <f>IF(OR($A453="",$B453=""),"",SUMIFS(Échéancier_Loyers!$K:$K,Échéancier_Loyers!$C:$C,$A453,Échéancier_Loyers!$B:$B,$C453))</f>
        <v/>
      </c>
      <c r="F453" s="13" t="str">
        <f>IF(OR($D453="",$E453=""),"",$D453-$E453)</f>
        <v/>
      </c>
      <c r="G453" t="str">
        <f>IF($A453="","",IF($F453&lt;=0,"OK",IF($E453=0,"Impayé","Partiel")))</f>
        <v/>
      </c>
    </row>
    <row r="454" spans="2:7" ht="15">
      <c r="B454" s="17"/>
      <c r="C454" t="str">
        <f>IF($B454="","",YEAR($B454)*100+MONTH($B454))</f>
        <v/>
      </c>
      <c r="D454" s="13" t="str">
        <f>IF(OR($A454="",$B454=""),"",SUMIFS(Échéancier_Loyers!$J:$J,Échéancier_Loyers!$C:$C,$A454,Échéancier_Loyers!$B:$B,$C454))</f>
        <v/>
      </c>
      <c r="E454" s="13" t="str">
        <f>IF(OR($A454="",$B454=""),"",SUMIFS(Échéancier_Loyers!$K:$K,Échéancier_Loyers!$C:$C,$A454,Échéancier_Loyers!$B:$B,$C454))</f>
        <v/>
      </c>
      <c r="F454" s="13" t="str">
        <f>IF(OR($D454="",$E454=""),"",$D454-$E454)</f>
        <v/>
      </c>
      <c r="G454" t="str">
        <f>IF($A454="","",IF($F454&lt;=0,"OK",IF($E454=0,"Impayé","Partiel")))</f>
        <v/>
      </c>
    </row>
    <row r="455" spans="2:7" ht="15">
      <c r="B455" s="17"/>
      <c r="C455" t="str">
        <f>IF($B455="","",YEAR($B455)*100+MONTH($B455))</f>
        <v/>
      </c>
      <c r="D455" s="13" t="str">
        <f>IF(OR($A455="",$B455=""),"",SUMIFS(Échéancier_Loyers!$J:$J,Échéancier_Loyers!$C:$C,$A455,Échéancier_Loyers!$B:$B,$C455))</f>
        <v/>
      </c>
      <c r="E455" s="13" t="str">
        <f>IF(OR($A455="",$B455=""),"",SUMIFS(Échéancier_Loyers!$K:$K,Échéancier_Loyers!$C:$C,$A455,Échéancier_Loyers!$B:$B,$C455))</f>
        <v/>
      </c>
      <c r="F455" s="13" t="str">
        <f>IF(OR($D455="",$E455=""),"",$D455-$E455)</f>
        <v/>
      </c>
      <c r="G455" t="str">
        <f>IF($A455="","",IF($F455&lt;=0,"OK",IF($E455=0,"Impayé","Partiel")))</f>
        <v/>
      </c>
    </row>
    <row r="456" spans="2:7" ht="15">
      <c r="B456" s="17"/>
      <c r="C456" t="str">
        <f>IF($B456="","",YEAR($B456)*100+MONTH($B456))</f>
        <v/>
      </c>
      <c r="D456" s="13" t="str">
        <f>IF(OR($A456="",$B456=""),"",SUMIFS(Échéancier_Loyers!$J:$J,Échéancier_Loyers!$C:$C,$A456,Échéancier_Loyers!$B:$B,$C456))</f>
        <v/>
      </c>
      <c r="E456" s="13" t="str">
        <f>IF(OR($A456="",$B456=""),"",SUMIFS(Échéancier_Loyers!$K:$K,Échéancier_Loyers!$C:$C,$A456,Échéancier_Loyers!$B:$B,$C456))</f>
        <v/>
      </c>
      <c r="F456" s="13" t="str">
        <f>IF(OR($D456="",$E456=""),"",$D456-$E456)</f>
        <v/>
      </c>
      <c r="G456" t="str">
        <f>IF($A456="","",IF($F456&lt;=0,"OK",IF($E456=0,"Impayé","Partiel")))</f>
        <v/>
      </c>
    </row>
    <row r="457" spans="2:7" ht="15">
      <c r="B457" s="17"/>
      <c r="C457" t="str">
        <f>IF($B457="","",YEAR($B457)*100+MONTH($B457))</f>
        <v/>
      </c>
      <c r="D457" s="13" t="str">
        <f>IF(OR($A457="",$B457=""),"",SUMIFS(Échéancier_Loyers!$J:$J,Échéancier_Loyers!$C:$C,$A457,Échéancier_Loyers!$B:$B,$C457))</f>
        <v/>
      </c>
      <c r="E457" s="13" t="str">
        <f>IF(OR($A457="",$B457=""),"",SUMIFS(Échéancier_Loyers!$K:$K,Échéancier_Loyers!$C:$C,$A457,Échéancier_Loyers!$B:$B,$C457))</f>
        <v/>
      </c>
      <c r="F457" s="13" t="str">
        <f>IF(OR($D457="",$E457=""),"",$D457-$E457)</f>
        <v/>
      </c>
      <c r="G457" t="str">
        <f>IF($A457="","",IF($F457&lt;=0,"OK",IF($E457=0,"Impayé","Partiel")))</f>
        <v/>
      </c>
    </row>
    <row r="458" spans="2:7" ht="15">
      <c r="B458" s="17"/>
      <c r="C458" t="str">
        <f>IF($B458="","",YEAR($B458)*100+MONTH($B458))</f>
        <v/>
      </c>
      <c r="D458" s="13" t="str">
        <f>IF(OR($A458="",$B458=""),"",SUMIFS(Échéancier_Loyers!$J:$J,Échéancier_Loyers!$C:$C,$A458,Échéancier_Loyers!$B:$B,$C458))</f>
        <v/>
      </c>
      <c r="E458" s="13" t="str">
        <f>IF(OR($A458="",$B458=""),"",SUMIFS(Échéancier_Loyers!$K:$K,Échéancier_Loyers!$C:$C,$A458,Échéancier_Loyers!$B:$B,$C458))</f>
        <v/>
      </c>
      <c r="F458" s="13" t="str">
        <f>IF(OR($D458="",$E458=""),"",$D458-$E458)</f>
        <v/>
      </c>
      <c r="G458" t="str">
        <f>IF($A458="","",IF($F458&lt;=0,"OK",IF($E458=0,"Impayé","Partiel")))</f>
        <v/>
      </c>
    </row>
    <row r="459" spans="2:7" ht="15">
      <c r="B459" s="17"/>
      <c r="C459" t="str">
        <f>IF($B459="","",YEAR($B459)*100+MONTH($B459))</f>
        <v/>
      </c>
      <c r="D459" s="13" t="str">
        <f>IF(OR($A459="",$B459=""),"",SUMIFS(Échéancier_Loyers!$J:$J,Échéancier_Loyers!$C:$C,$A459,Échéancier_Loyers!$B:$B,$C459))</f>
        <v/>
      </c>
      <c r="E459" s="13" t="str">
        <f>IF(OR($A459="",$B459=""),"",SUMIFS(Échéancier_Loyers!$K:$K,Échéancier_Loyers!$C:$C,$A459,Échéancier_Loyers!$B:$B,$C459))</f>
        <v/>
      </c>
      <c r="F459" s="13" t="str">
        <f>IF(OR($D459="",$E459=""),"",$D459-$E459)</f>
        <v/>
      </c>
      <c r="G459" t="str">
        <f>IF($A459="","",IF($F459&lt;=0,"OK",IF($E459=0,"Impayé","Partiel")))</f>
        <v/>
      </c>
    </row>
    <row r="460" spans="2:7" ht="15">
      <c r="B460" s="17"/>
      <c r="C460" t="str">
        <f>IF($B460="","",YEAR($B460)*100+MONTH($B460))</f>
        <v/>
      </c>
      <c r="D460" s="13" t="str">
        <f>IF(OR($A460="",$B460=""),"",SUMIFS(Échéancier_Loyers!$J:$J,Échéancier_Loyers!$C:$C,$A460,Échéancier_Loyers!$B:$B,$C460))</f>
        <v/>
      </c>
      <c r="E460" s="13" t="str">
        <f>IF(OR($A460="",$B460=""),"",SUMIFS(Échéancier_Loyers!$K:$K,Échéancier_Loyers!$C:$C,$A460,Échéancier_Loyers!$B:$B,$C460))</f>
        <v/>
      </c>
      <c r="F460" s="13" t="str">
        <f>IF(OR($D460="",$E460=""),"",$D460-$E460)</f>
        <v/>
      </c>
      <c r="G460" t="str">
        <f>IF($A460="","",IF($F460&lt;=0,"OK",IF($E460=0,"Impayé","Partiel")))</f>
        <v/>
      </c>
    </row>
    <row r="461" spans="2:7" ht="15">
      <c r="B461" s="17"/>
      <c r="C461" t="str">
        <f>IF($B461="","",YEAR($B461)*100+MONTH($B461))</f>
        <v/>
      </c>
      <c r="D461" s="13" t="str">
        <f>IF(OR($A461="",$B461=""),"",SUMIFS(Échéancier_Loyers!$J:$J,Échéancier_Loyers!$C:$C,$A461,Échéancier_Loyers!$B:$B,$C461))</f>
        <v/>
      </c>
      <c r="E461" s="13" t="str">
        <f>IF(OR($A461="",$B461=""),"",SUMIFS(Échéancier_Loyers!$K:$K,Échéancier_Loyers!$C:$C,$A461,Échéancier_Loyers!$B:$B,$C461))</f>
        <v/>
      </c>
      <c r="F461" s="13" t="str">
        <f>IF(OR($D461="",$E461=""),"",$D461-$E461)</f>
        <v/>
      </c>
      <c r="G461" t="str">
        <f>IF($A461="","",IF($F461&lt;=0,"OK",IF($E461=0,"Impayé","Partiel")))</f>
        <v/>
      </c>
    </row>
    <row r="462" spans="2:7" ht="15">
      <c r="B462" s="17"/>
      <c r="C462" t="str">
        <f>IF($B462="","",YEAR($B462)*100+MONTH($B462))</f>
        <v/>
      </c>
      <c r="D462" s="13" t="str">
        <f>IF(OR($A462="",$B462=""),"",SUMIFS(Échéancier_Loyers!$J:$J,Échéancier_Loyers!$C:$C,$A462,Échéancier_Loyers!$B:$B,$C462))</f>
        <v/>
      </c>
      <c r="E462" s="13" t="str">
        <f>IF(OR($A462="",$B462=""),"",SUMIFS(Échéancier_Loyers!$K:$K,Échéancier_Loyers!$C:$C,$A462,Échéancier_Loyers!$B:$B,$C462))</f>
        <v/>
      </c>
      <c r="F462" s="13" t="str">
        <f>IF(OR($D462="",$E462=""),"",$D462-$E462)</f>
        <v/>
      </c>
      <c r="G462" t="str">
        <f>IF($A462="","",IF($F462&lt;=0,"OK",IF($E462=0,"Impayé","Partiel")))</f>
        <v/>
      </c>
    </row>
    <row r="463" spans="2:7" ht="15">
      <c r="B463" s="17"/>
      <c r="C463" t="str">
        <f>IF($B463="","",YEAR($B463)*100+MONTH($B463))</f>
        <v/>
      </c>
      <c r="D463" s="13" t="str">
        <f>IF(OR($A463="",$B463=""),"",SUMIFS(Échéancier_Loyers!$J:$J,Échéancier_Loyers!$C:$C,$A463,Échéancier_Loyers!$B:$B,$C463))</f>
        <v/>
      </c>
      <c r="E463" s="13" t="str">
        <f>IF(OR($A463="",$B463=""),"",SUMIFS(Échéancier_Loyers!$K:$K,Échéancier_Loyers!$C:$C,$A463,Échéancier_Loyers!$B:$B,$C463))</f>
        <v/>
      </c>
      <c r="F463" s="13" t="str">
        <f>IF(OR($D463="",$E463=""),"",$D463-$E463)</f>
        <v/>
      </c>
      <c r="G463" t="str">
        <f>IF($A463="","",IF($F463&lt;=0,"OK",IF($E463=0,"Impayé","Partiel")))</f>
        <v/>
      </c>
    </row>
    <row r="464" spans="2:7" ht="15">
      <c r="B464" s="17"/>
      <c r="C464" t="str">
        <f>IF($B464="","",YEAR($B464)*100+MONTH($B464))</f>
        <v/>
      </c>
      <c r="D464" s="13" t="str">
        <f>IF(OR($A464="",$B464=""),"",SUMIFS(Échéancier_Loyers!$J:$J,Échéancier_Loyers!$C:$C,$A464,Échéancier_Loyers!$B:$B,$C464))</f>
        <v/>
      </c>
      <c r="E464" s="13" t="str">
        <f>IF(OR($A464="",$B464=""),"",SUMIFS(Échéancier_Loyers!$K:$K,Échéancier_Loyers!$C:$C,$A464,Échéancier_Loyers!$B:$B,$C464))</f>
        <v/>
      </c>
      <c r="F464" s="13" t="str">
        <f>IF(OR($D464="",$E464=""),"",$D464-$E464)</f>
        <v/>
      </c>
      <c r="G464" t="str">
        <f>IF($A464="","",IF($F464&lt;=0,"OK",IF($E464=0,"Impayé","Partiel")))</f>
        <v/>
      </c>
    </row>
    <row r="465" spans="2:7" ht="15">
      <c r="B465" s="17"/>
      <c r="C465" t="str">
        <f>IF($B465="","",YEAR($B465)*100+MONTH($B465))</f>
        <v/>
      </c>
      <c r="D465" s="13" t="str">
        <f>IF(OR($A465="",$B465=""),"",SUMIFS(Échéancier_Loyers!$J:$J,Échéancier_Loyers!$C:$C,$A465,Échéancier_Loyers!$B:$B,$C465))</f>
        <v/>
      </c>
      <c r="E465" s="13" t="str">
        <f>IF(OR($A465="",$B465=""),"",SUMIFS(Échéancier_Loyers!$K:$K,Échéancier_Loyers!$C:$C,$A465,Échéancier_Loyers!$B:$B,$C465))</f>
        <v/>
      </c>
      <c r="F465" s="13" t="str">
        <f>IF(OR($D465="",$E465=""),"",$D465-$E465)</f>
        <v/>
      </c>
      <c r="G465" t="str">
        <f>IF($A465="","",IF($F465&lt;=0,"OK",IF($E465=0,"Impayé","Partiel")))</f>
        <v/>
      </c>
    </row>
    <row r="466" spans="2:7" ht="15">
      <c r="B466" s="17"/>
      <c r="C466" t="str">
        <f>IF($B466="","",YEAR($B466)*100+MONTH($B466))</f>
        <v/>
      </c>
      <c r="D466" s="13" t="str">
        <f>IF(OR($A466="",$B466=""),"",SUMIFS(Échéancier_Loyers!$J:$J,Échéancier_Loyers!$C:$C,$A466,Échéancier_Loyers!$B:$B,$C466))</f>
        <v/>
      </c>
      <c r="E466" s="13" t="str">
        <f>IF(OR($A466="",$B466=""),"",SUMIFS(Échéancier_Loyers!$K:$K,Échéancier_Loyers!$C:$C,$A466,Échéancier_Loyers!$B:$B,$C466))</f>
        <v/>
      </c>
      <c r="F466" s="13" t="str">
        <f>IF(OR($D466="",$E466=""),"",$D466-$E466)</f>
        <v/>
      </c>
      <c r="G466" t="str">
        <f>IF($A466="","",IF($F466&lt;=0,"OK",IF($E466=0,"Impayé","Partiel")))</f>
        <v/>
      </c>
    </row>
    <row r="467" spans="2:7" ht="15">
      <c r="B467" s="17"/>
      <c r="C467" t="str">
        <f>IF($B467="","",YEAR($B467)*100+MONTH($B467))</f>
        <v/>
      </c>
      <c r="D467" s="13" t="str">
        <f>IF(OR($A467="",$B467=""),"",SUMIFS(Échéancier_Loyers!$J:$J,Échéancier_Loyers!$C:$C,$A467,Échéancier_Loyers!$B:$B,$C467))</f>
        <v/>
      </c>
      <c r="E467" s="13" t="str">
        <f>IF(OR($A467="",$B467=""),"",SUMIFS(Échéancier_Loyers!$K:$K,Échéancier_Loyers!$C:$C,$A467,Échéancier_Loyers!$B:$B,$C467))</f>
        <v/>
      </c>
      <c r="F467" s="13" t="str">
        <f>IF(OR($D467="",$E467=""),"",$D467-$E467)</f>
        <v/>
      </c>
      <c r="G467" t="str">
        <f>IF($A467="","",IF($F467&lt;=0,"OK",IF($E467=0,"Impayé","Partiel")))</f>
        <v/>
      </c>
    </row>
    <row r="468" spans="2:7" ht="15">
      <c r="B468" s="17"/>
      <c r="C468" t="str">
        <f>IF($B468="","",YEAR($B468)*100+MONTH($B468))</f>
        <v/>
      </c>
      <c r="D468" s="13" t="str">
        <f>IF(OR($A468="",$B468=""),"",SUMIFS(Échéancier_Loyers!$J:$J,Échéancier_Loyers!$C:$C,$A468,Échéancier_Loyers!$B:$B,$C468))</f>
        <v/>
      </c>
      <c r="E468" s="13" t="str">
        <f>IF(OR($A468="",$B468=""),"",SUMIFS(Échéancier_Loyers!$K:$K,Échéancier_Loyers!$C:$C,$A468,Échéancier_Loyers!$B:$B,$C468))</f>
        <v/>
      </c>
      <c r="F468" s="13" t="str">
        <f>IF(OR($D468="",$E468=""),"",$D468-$E468)</f>
        <v/>
      </c>
      <c r="G468" t="str">
        <f>IF($A468="","",IF($F468&lt;=0,"OK",IF($E468=0,"Impayé","Partiel")))</f>
        <v/>
      </c>
    </row>
    <row r="469" spans="2:7" ht="15">
      <c r="B469" s="17"/>
      <c r="C469" t="str">
        <f>IF($B469="","",YEAR($B469)*100+MONTH($B469))</f>
        <v/>
      </c>
      <c r="D469" s="13" t="str">
        <f>IF(OR($A469="",$B469=""),"",SUMIFS(Échéancier_Loyers!$J:$J,Échéancier_Loyers!$C:$C,$A469,Échéancier_Loyers!$B:$B,$C469))</f>
        <v/>
      </c>
      <c r="E469" s="13" t="str">
        <f>IF(OR($A469="",$B469=""),"",SUMIFS(Échéancier_Loyers!$K:$K,Échéancier_Loyers!$C:$C,$A469,Échéancier_Loyers!$B:$B,$C469))</f>
        <v/>
      </c>
      <c r="F469" s="13" t="str">
        <f>IF(OR($D469="",$E469=""),"",$D469-$E469)</f>
        <v/>
      </c>
      <c r="G469" t="str">
        <f>IF($A469="","",IF($F469&lt;=0,"OK",IF($E469=0,"Impayé","Partiel")))</f>
        <v/>
      </c>
    </row>
    <row r="470" spans="2:7" ht="15">
      <c r="B470" s="17"/>
      <c r="C470" t="str">
        <f>IF($B470="","",YEAR($B470)*100+MONTH($B470))</f>
        <v/>
      </c>
      <c r="D470" s="13" t="str">
        <f>IF(OR($A470="",$B470=""),"",SUMIFS(Échéancier_Loyers!$J:$J,Échéancier_Loyers!$C:$C,$A470,Échéancier_Loyers!$B:$B,$C470))</f>
        <v/>
      </c>
      <c r="E470" s="13" t="str">
        <f>IF(OR($A470="",$B470=""),"",SUMIFS(Échéancier_Loyers!$K:$K,Échéancier_Loyers!$C:$C,$A470,Échéancier_Loyers!$B:$B,$C470))</f>
        <v/>
      </c>
      <c r="F470" s="13" t="str">
        <f>IF(OR($D470="",$E470=""),"",$D470-$E470)</f>
        <v/>
      </c>
      <c r="G470" t="str">
        <f>IF($A470="","",IF($F470&lt;=0,"OK",IF($E470=0,"Impayé","Partiel")))</f>
        <v/>
      </c>
    </row>
    <row r="471" spans="2:7" ht="15">
      <c r="B471" s="17"/>
      <c r="C471" t="str">
        <f>IF($B471="","",YEAR($B471)*100+MONTH($B471))</f>
        <v/>
      </c>
      <c r="D471" s="13" t="str">
        <f>IF(OR($A471="",$B471=""),"",SUMIFS(Échéancier_Loyers!$J:$J,Échéancier_Loyers!$C:$C,$A471,Échéancier_Loyers!$B:$B,$C471))</f>
        <v/>
      </c>
      <c r="E471" s="13" t="str">
        <f>IF(OR($A471="",$B471=""),"",SUMIFS(Échéancier_Loyers!$K:$K,Échéancier_Loyers!$C:$C,$A471,Échéancier_Loyers!$B:$B,$C471))</f>
        <v/>
      </c>
      <c r="F471" s="13" t="str">
        <f>IF(OR($D471="",$E471=""),"",$D471-$E471)</f>
        <v/>
      </c>
      <c r="G471" t="str">
        <f>IF($A471="","",IF($F471&lt;=0,"OK",IF($E471=0,"Impayé","Partiel")))</f>
        <v/>
      </c>
    </row>
    <row r="472" spans="2:7" ht="15">
      <c r="B472" s="17"/>
      <c r="C472" t="str">
        <f>IF($B472="","",YEAR($B472)*100+MONTH($B472))</f>
        <v/>
      </c>
      <c r="D472" s="13" t="str">
        <f>IF(OR($A472="",$B472=""),"",SUMIFS(Échéancier_Loyers!$J:$J,Échéancier_Loyers!$C:$C,$A472,Échéancier_Loyers!$B:$B,$C472))</f>
        <v/>
      </c>
      <c r="E472" s="13" t="str">
        <f>IF(OR($A472="",$B472=""),"",SUMIFS(Échéancier_Loyers!$K:$K,Échéancier_Loyers!$C:$C,$A472,Échéancier_Loyers!$B:$B,$C472))</f>
        <v/>
      </c>
      <c r="F472" s="13" t="str">
        <f>IF(OR($D472="",$E472=""),"",$D472-$E472)</f>
        <v/>
      </c>
      <c r="G472" t="str">
        <f>IF($A472="","",IF($F472&lt;=0,"OK",IF($E472=0,"Impayé","Partiel")))</f>
        <v/>
      </c>
    </row>
    <row r="473" spans="2:7" ht="15">
      <c r="B473" s="17"/>
      <c r="C473" t="str">
        <f>IF($B473="","",YEAR($B473)*100+MONTH($B473))</f>
        <v/>
      </c>
      <c r="D473" s="13" t="str">
        <f>IF(OR($A473="",$B473=""),"",SUMIFS(Échéancier_Loyers!$J:$J,Échéancier_Loyers!$C:$C,$A473,Échéancier_Loyers!$B:$B,$C473))</f>
        <v/>
      </c>
      <c r="E473" s="13" t="str">
        <f>IF(OR($A473="",$B473=""),"",SUMIFS(Échéancier_Loyers!$K:$K,Échéancier_Loyers!$C:$C,$A473,Échéancier_Loyers!$B:$B,$C473))</f>
        <v/>
      </c>
      <c r="F473" s="13" t="str">
        <f>IF(OR($D473="",$E473=""),"",$D473-$E473)</f>
        <v/>
      </c>
      <c r="G473" t="str">
        <f>IF($A473="","",IF($F473&lt;=0,"OK",IF($E473=0,"Impayé","Partiel")))</f>
        <v/>
      </c>
    </row>
    <row r="474" spans="2:7" ht="15">
      <c r="B474" s="17"/>
      <c r="C474" t="str">
        <f>IF($B474="","",YEAR($B474)*100+MONTH($B474))</f>
        <v/>
      </c>
      <c r="D474" s="13" t="str">
        <f>IF(OR($A474="",$B474=""),"",SUMIFS(Échéancier_Loyers!$J:$J,Échéancier_Loyers!$C:$C,$A474,Échéancier_Loyers!$B:$B,$C474))</f>
        <v/>
      </c>
      <c r="E474" s="13" t="str">
        <f>IF(OR($A474="",$B474=""),"",SUMIFS(Échéancier_Loyers!$K:$K,Échéancier_Loyers!$C:$C,$A474,Échéancier_Loyers!$B:$B,$C474))</f>
        <v/>
      </c>
      <c r="F474" s="13" t="str">
        <f>IF(OR($D474="",$E474=""),"",$D474-$E474)</f>
        <v/>
      </c>
      <c r="G474" t="str">
        <f>IF($A474="","",IF($F474&lt;=0,"OK",IF($E474=0,"Impayé","Partiel")))</f>
        <v/>
      </c>
    </row>
    <row r="475" spans="2:7" ht="15">
      <c r="B475" s="17"/>
      <c r="C475" t="str">
        <f>IF($B475="","",YEAR($B475)*100+MONTH($B475))</f>
        <v/>
      </c>
      <c r="D475" s="13" t="str">
        <f>IF(OR($A475="",$B475=""),"",SUMIFS(Échéancier_Loyers!$J:$J,Échéancier_Loyers!$C:$C,$A475,Échéancier_Loyers!$B:$B,$C475))</f>
        <v/>
      </c>
      <c r="E475" s="13" t="str">
        <f>IF(OR($A475="",$B475=""),"",SUMIFS(Échéancier_Loyers!$K:$K,Échéancier_Loyers!$C:$C,$A475,Échéancier_Loyers!$B:$B,$C475))</f>
        <v/>
      </c>
      <c r="F475" s="13" t="str">
        <f>IF(OR($D475="",$E475=""),"",$D475-$E475)</f>
        <v/>
      </c>
      <c r="G475" t="str">
        <f>IF($A475="","",IF($F475&lt;=0,"OK",IF($E475=0,"Impayé","Partiel")))</f>
        <v/>
      </c>
    </row>
    <row r="476" spans="2:7" ht="15">
      <c r="B476" s="17"/>
      <c r="C476" t="str">
        <f>IF($B476="","",YEAR($B476)*100+MONTH($B476))</f>
        <v/>
      </c>
      <c r="D476" s="13" t="str">
        <f>IF(OR($A476="",$B476=""),"",SUMIFS(Échéancier_Loyers!$J:$J,Échéancier_Loyers!$C:$C,$A476,Échéancier_Loyers!$B:$B,$C476))</f>
        <v/>
      </c>
      <c r="E476" s="13" t="str">
        <f>IF(OR($A476="",$B476=""),"",SUMIFS(Échéancier_Loyers!$K:$K,Échéancier_Loyers!$C:$C,$A476,Échéancier_Loyers!$B:$B,$C476))</f>
        <v/>
      </c>
      <c r="F476" s="13" t="str">
        <f>IF(OR($D476="",$E476=""),"",$D476-$E476)</f>
        <v/>
      </c>
      <c r="G476" t="str">
        <f>IF($A476="","",IF($F476&lt;=0,"OK",IF($E476=0,"Impayé","Partiel")))</f>
        <v/>
      </c>
    </row>
    <row r="477" spans="2:7" ht="15">
      <c r="B477" s="17"/>
      <c r="C477" t="str">
        <f>IF($B477="","",YEAR($B477)*100+MONTH($B477))</f>
        <v/>
      </c>
      <c r="D477" s="13" t="str">
        <f>IF(OR($A477="",$B477=""),"",SUMIFS(Échéancier_Loyers!$J:$J,Échéancier_Loyers!$C:$C,$A477,Échéancier_Loyers!$B:$B,$C477))</f>
        <v/>
      </c>
      <c r="E477" s="13" t="str">
        <f>IF(OR($A477="",$B477=""),"",SUMIFS(Échéancier_Loyers!$K:$K,Échéancier_Loyers!$C:$C,$A477,Échéancier_Loyers!$B:$B,$C477))</f>
        <v/>
      </c>
      <c r="F477" s="13" t="str">
        <f>IF(OR($D477="",$E477=""),"",$D477-$E477)</f>
        <v/>
      </c>
      <c r="G477" t="str">
        <f>IF($A477="","",IF($F477&lt;=0,"OK",IF($E477=0,"Impayé","Partiel")))</f>
        <v/>
      </c>
    </row>
    <row r="478" spans="2:7" ht="15">
      <c r="B478" s="17"/>
      <c r="C478" t="str">
        <f>IF($B478="","",YEAR($B478)*100+MONTH($B478))</f>
        <v/>
      </c>
      <c r="D478" s="13" t="str">
        <f>IF(OR($A478="",$B478=""),"",SUMIFS(Échéancier_Loyers!$J:$J,Échéancier_Loyers!$C:$C,$A478,Échéancier_Loyers!$B:$B,$C478))</f>
        <v/>
      </c>
      <c r="E478" s="13" t="str">
        <f>IF(OR($A478="",$B478=""),"",SUMIFS(Échéancier_Loyers!$K:$K,Échéancier_Loyers!$C:$C,$A478,Échéancier_Loyers!$B:$B,$C478))</f>
        <v/>
      </c>
      <c r="F478" s="13" t="str">
        <f>IF(OR($D478="",$E478=""),"",$D478-$E478)</f>
        <v/>
      </c>
      <c r="G478" t="str">
        <f>IF($A478="","",IF($F478&lt;=0,"OK",IF($E478=0,"Impayé","Partiel")))</f>
        <v/>
      </c>
    </row>
    <row r="479" spans="2:7" ht="15">
      <c r="B479" s="17"/>
      <c r="C479" t="str">
        <f>IF($B479="","",YEAR($B479)*100+MONTH($B479))</f>
        <v/>
      </c>
      <c r="D479" s="13" t="str">
        <f>IF(OR($A479="",$B479=""),"",SUMIFS(Échéancier_Loyers!$J:$J,Échéancier_Loyers!$C:$C,$A479,Échéancier_Loyers!$B:$B,$C479))</f>
        <v/>
      </c>
      <c r="E479" s="13" t="str">
        <f>IF(OR($A479="",$B479=""),"",SUMIFS(Échéancier_Loyers!$K:$K,Échéancier_Loyers!$C:$C,$A479,Échéancier_Loyers!$B:$B,$C479))</f>
        <v/>
      </c>
      <c r="F479" s="13" t="str">
        <f>IF(OR($D479="",$E479=""),"",$D479-$E479)</f>
        <v/>
      </c>
      <c r="G479" t="str">
        <f>IF($A479="","",IF($F479&lt;=0,"OK",IF($E479=0,"Impayé","Partiel")))</f>
        <v/>
      </c>
    </row>
    <row r="480" spans="2:7" ht="15">
      <c r="B480" s="17"/>
      <c r="C480" t="str">
        <f>IF($B480="","",YEAR($B480)*100+MONTH($B480))</f>
        <v/>
      </c>
      <c r="D480" s="13" t="str">
        <f>IF(OR($A480="",$B480=""),"",SUMIFS(Échéancier_Loyers!$J:$J,Échéancier_Loyers!$C:$C,$A480,Échéancier_Loyers!$B:$B,$C480))</f>
        <v/>
      </c>
      <c r="E480" s="13" t="str">
        <f>IF(OR($A480="",$B480=""),"",SUMIFS(Échéancier_Loyers!$K:$K,Échéancier_Loyers!$C:$C,$A480,Échéancier_Loyers!$B:$B,$C480))</f>
        <v/>
      </c>
      <c r="F480" s="13" t="str">
        <f>IF(OR($D480="",$E480=""),"",$D480-$E480)</f>
        <v/>
      </c>
      <c r="G480" t="str">
        <f>IF($A480="","",IF($F480&lt;=0,"OK",IF($E480=0,"Impayé","Partiel")))</f>
        <v/>
      </c>
    </row>
    <row r="481" spans="2:7" ht="15">
      <c r="B481" s="17"/>
      <c r="C481" t="str">
        <f>IF($B481="","",YEAR($B481)*100+MONTH($B481))</f>
        <v/>
      </c>
      <c r="D481" s="13" t="str">
        <f>IF(OR($A481="",$B481=""),"",SUMIFS(Échéancier_Loyers!$J:$J,Échéancier_Loyers!$C:$C,$A481,Échéancier_Loyers!$B:$B,$C481))</f>
        <v/>
      </c>
      <c r="E481" s="13" t="str">
        <f>IF(OR($A481="",$B481=""),"",SUMIFS(Échéancier_Loyers!$K:$K,Échéancier_Loyers!$C:$C,$A481,Échéancier_Loyers!$B:$B,$C481))</f>
        <v/>
      </c>
      <c r="F481" s="13" t="str">
        <f>IF(OR($D481="",$E481=""),"",$D481-$E481)</f>
        <v/>
      </c>
      <c r="G481" t="str">
        <f>IF($A481="","",IF($F481&lt;=0,"OK",IF($E481=0,"Impayé","Partiel")))</f>
        <v/>
      </c>
    </row>
    <row r="482" spans="2:7" ht="15">
      <c r="B482" s="17"/>
      <c r="C482" t="str">
        <f>IF($B482="","",YEAR($B482)*100+MONTH($B482))</f>
        <v/>
      </c>
      <c r="D482" s="13" t="str">
        <f>IF(OR($A482="",$B482=""),"",SUMIFS(Échéancier_Loyers!$J:$J,Échéancier_Loyers!$C:$C,$A482,Échéancier_Loyers!$B:$B,$C482))</f>
        <v/>
      </c>
      <c r="E482" s="13" t="str">
        <f>IF(OR($A482="",$B482=""),"",SUMIFS(Échéancier_Loyers!$K:$K,Échéancier_Loyers!$C:$C,$A482,Échéancier_Loyers!$B:$B,$C482))</f>
        <v/>
      </c>
      <c r="F482" s="13" t="str">
        <f>IF(OR($D482="",$E482=""),"",$D482-$E482)</f>
        <v/>
      </c>
      <c r="G482" t="str">
        <f>IF($A482="","",IF($F482&lt;=0,"OK",IF($E482=0,"Impayé","Partiel")))</f>
        <v/>
      </c>
    </row>
    <row r="483" spans="2:7" ht="15">
      <c r="B483" s="17"/>
      <c r="C483" t="str">
        <f>IF($B483="","",YEAR($B483)*100+MONTH($B483))</f>
        <v/>
      </c>
      <c r="D483" s="13" t="str">
        <f>IF(OR($A483="",$B483=""),"",SUMIFS(Échéancier_Loyers!$J:$J,Échéancier_Loyers!$C:$C,$A483,Échéancier_Loyers!$B:$B,$C483))</f>
        <v/>
      </c>
      <c r="E483" s="13" t="str">
        <f>IF(OR($A483="",$B483=""),"",SUMIFS(Échéancier_Loyers!$K:$K,Échéancier_Loyers!$C:$C,$A483,Échéancier_Loyers!$B:$B,$C483))</f>
        <v/>
      </c>
      <c r="F483" s="13" t="str">
        <f>IF(OR($D483="",$E483=""),"",$D483-$E483)</f>
        <v/>
      </c>
      <c r="G483" t="str">
        <f>IF($A483="","",IF($F483&lt;=0,"OK",IF($E483=0,"Impayé","Partiel")))</f>
        <v/>
      </c>
    </row>
    <row r="484" spans="2:7" ht="15">
      <c r="B484" s="17"/>
      <c r="C484" t="str">
        <f>IF($B484="","",YEAR($B484)*100+MONTH($B484))</f>
        <v/>
      </c>
      <c r="D484" s="13" t="str">
        <f>IF(OR($A484="",$B484=""),"",SUMIFS(Échéancier_Loyers!$J:$J,Échéancier_Loyers!$C:$C,$A484,Échéancier_Loyers!$B:$B,$C484))</f>
        <v/>
      </c>
      <c r="E484" s="13" t="str">
        <f>IF(OR($A484="",$B484=""),"",SUMIFS(Échéancier_Loyers!$K:$K,Échéancier_Loyers!$C:$C,$A484,Échéancier_Loyers!$B:$B,$C484))</f>
        <v/>
      </c>
      <c r="F484" s="13" t="str">
        <f>IF(OR($D484="",$E484=""),"",$D484-$E484)</f>
        <v/>
      </c>
      <c r="G484" t="str">
        <f>IF($A484="","",IF($F484&lt;=0,"OK",IF($E484=0,"Impayé","Partiel")))</f>
        <v/>
      </c>
    </row>
    <row r="485" spans="2:7" ht="15">
      <c r="B485" s="17"/>
      <c r="C485" t="str">
        <f>IF($B485="","",YEAR($B485)*100+MONTH($B485))</f>
        <v/>
      </c>
      <c r="D485" s="13" t="str">
        <f>IF(OR($A485="",$B485=""),"",SUMIFS(Échéancier_Loyers!$J:$J,Échéancier_Loyers!$C:$C,$A485,Échéancier_Loyers!$B:$B,$C485))</f>
        <v/>
      </c>
      <c r="E485" s="13" t="str">
        <f>IF(OR($A485="",$B485=""),"",SUMIFS(Échéancier_Loyers!$K:$K,Échéancier_Loyers!$C:$C,$A485,Échéancier_Loyers!$B:$B,$C485))</f>
        <v/>
      </c>
      <c r="F485" s="13" t="str">
        <f>IF(OR($D485="",$E485=""),"",$D485-$E485)</f>
        <v/>
      </c>
      <c r="G485" t="str">
        <f>IF($A485="","",IF($F485&lt;=0,"OK",IF($E485=0,"Impayé","Partiel")))</f>
        <v/>
      </c>
    </row>
    <row r="486" spans="2:7" ht="15">
      <c r="B486" s="17"/>
      <c r="C486" t="str">
        <f>IF($B486="","",YEAR($B486)*100+MONTH($B486))</f>
        <v/>
      </c>
      <c r="D486" s="13" t="str">
        <f>IF(OR($A486="",$B486=""),"",SUMIFS(Échéancier_Loyers!$J:$J,Échéancier_Loyers!$C:$C,$A486,Échéancier_Loyers!$B:$B,$C486))</f>
        <v/>
      </c>
      <c r="E486" s="13" t="str">
        <f>IF(OR($A486="",$B486=""),"",SUMIFS(Échéancier_Loyers!$K:$K,Échéancier_Loyers!$C:$C,$A486,Échéancier_Loyers!$B:$B,$C486))</f>
        <v/>
      </c>
      <c r="F486" s="13" t="str">
        <f>IF(OR($D486="",$E486=""),"",$D486-$E486)</f>
        <v/>
      </c>
      <c r="G486" t="str">
        <f>IF($A486="","",IF($F486&lt;=0,"OK",IF($E486=0,"Impayé","Partiel")))</f>
        <v/>
      </c>
    </row>
    <row r="487" spans="2:7" ht="15">
      <c r="B487" s="17"/>
      <c r="C487" t="str">
        <f>IF($B487="","",YEAR($B487)*100+MONTH($B487))</f>
        <v/>
      </c>
      <c r="D487" s="13" t="str">
        <f>IF(OR($A487="",$B487=""),"",SUMIFS(Échéancier_Loyers!$J:$J,Échéancier_Loyers!$C:$C,$A487,Échéancier_Loyers!$B:$B,$C487))</f>
        <v/>
      </c>
      <c r="E487" s="13" t="str">
        <f>IF(OR($A487="",$B487=""),"",SUMIFS(Échéancier_Loyers!$K:$K,Échéancier_Loyers!$C:$C,$A487,Échéancier_Loyers!$B:$B,$C487))</f>
        <v/>
      </c>
      <c r="F487" s="13" t="str">
        <f>IF(OR($D487="",$E487=""),"",$D487-$E487)</f>
        <v/>
      </c>
      <c r="G487" t="str">
        <f>IF($A487="","",IF($F487&lt;=0,"OK",IF($E487=0,"Impayé","Partiel")))</f>
        <v/>
      </c>
    </row>
    <row r="488" spans="2:7" ht="15">
      <c r="B488" s="17"/>
      <c r="C488" t="str">
        <f>IF($B488="","",YEAR($B488)*100+MONTH($B488))</f>
        <v/>
      </c>
      <c r="D488" s="13" t="str">
        <f>IF(OR($A488="",$B488=""),"",SUMIFS(Échéancier_Loyers!$J:$J,Échéancier_Loyers!$C:$C,$A488,Échéancier_Loyers!$B:$B,$C488))</f>
        <v/>
      </c>
      <c r="E488" s="13" t="str">
        <f>IF(OR($A488="",$B488=""),"",SUMIFS(Échéancier_Loyers!$K:$K,Échéancier_Loyers!$C:$C,$A488,Échéancier_Loyers!$B:$B,$C488))</f>
        <v/>
      </c>
      <c r="F488" s="13" t="str">
        <f>IF(OR($D488="",$E488=""),"",$D488-$E488)</f>
        <v/>
      </c>
      <c r="G488" t="str">
        <f>IF($A488="","",IF($F488&lt;=0,"OK",IF($E488=0,"Impayé","Partiel")))</f>
        <v/>
      </c>
    </row>
    <row r="489" spans="2:7" ht="15">
      <c r="B489" s="17"/>
      <c r="C489" t="str">
        <f>IF($B489="","",YEAR($B489)*100+MONTH($B489))</f>
        <v/>
      </c>
      <c r="D489" s="13" t="str">
        <f>IF(OR($A489="",$B489=""),"",SUMIFS(Échéancier_Loyers!$J:$J,Échéancier_Loyers!$C:$C,$A489,Échéancier_Loyers!$B:$B,$C489))</f>
        <v/>
      </c>
      <c r="E489" s="13" t="str">
        <f>IF(OR($A489="",$B489=""),"",SUMIFS(Échéancier_Loyers!$K:$K,Échéancier_Loyers!$C:$C,$A489,Échéancier_Loyers!$B:$B,$C489))</f>
        <v/>
      </c>
      <c r="F489" s="13" t="str">
        <f>IF(OR($D489="",$E489=""),"",$D489-$E489)</f>
        <v/>
      </c>
      <c r="G489" t="str">
        <f>IF($A489="","",IF($F489&lt;=0,"OK",IF($E489=0,"Impayé","Partiel")))</f>
        <v/>
      </c>
    </row>
    <row r="490" spans="2:7" ht="15">
      <c r="B490" s="17"/>
      <c r="C490" t="str">
        <f>IF($B490="","",YEAR($B490)*100+MONTH($B490))</f>
        <v/>
      </c>
      <c r="D490" s="13" t="str">
        <f>IF(OR($A490="",$B490=""),"",SUMIFS(Échéancier_Loyers!$J:$J,Échéancier_Loyers!$C:$C,$A490,Échéancier_Loyers!$B:$B,$C490))</f>
        <v/>
      </c>
      <c r="E490" s="13" t="str">
        <f>IF(OR($A490="",$B490=""),"",SUMIFS(Échéancier_Loyers!$K:$K,Échéancier_Loyers!$C:$C,$A490,Échéancier_Loyers!$B:$B,$C490))</f>
        <v/>
      </c>
      <c r="F490" s="13" t="str">
        <f>IF(OR($D490="",$E490=""),"",$D490-$E490)</f>
        <v/>
      </c>
      <c r="G490" t="str">
        <f>IF($A490="","",IF($F490&lt;=0,"OK",IF($E490=0,"Impayé","Partiel")))</f>
        <v/>
      </c>
    </row>
    <row r="491" spans="2:7" ht="15">
      <c r="B491" s="17"/>
      <c r="C491" t="str">
        <f>IF($B491="","",YEAR($B491)*100+MONTH($B491))</f>
        <v/>
      </c>
      <c r="D491" s="13" t="str">
        <f>IF(OR($A491="",$B491=""),"",SUMIFS(Échéancier_Loyers!$J:$J,Échéancier_Loyers!$C:$C,$A491,Échéancier_Loyers!$B:$B,$C491))</f>
        <v/>
      </c>
      <c r="E491" s="13" t="str">
        <f>IF(OR($A491="",$B491=""),"",SUMIFS(Échéancier_Loyers!$K:$K,Échéancier_Loyers!$C:$C,$A491,Échéancier_Loyers!$B:$B,$C491))</f>
        <v/>
      </c>
      <c r="F491" s="13" t="str">
        <f>IF(OR($D491="",$E491=""),"",$D491-$E491)</f>
        <v/>
      </c>
      <c r="G491" t="str">
        <f>IF($A491="","",IF($F491&lt;=0,"OK",IF($E491=0,"Impayé","Partiel")))</f>
        <v/>
      </c>
    </row>
    <row r="492" spans="2:7" ht="15">
      <c r="B492" s="17"/>
      <c r="C492" t="str">
        <f>IF($B492="","",YEAR($B492)*100+MONTH($B492))</f>
        <v/>
      </c>
      <c r="D492" s="13" t="str">
        <f>IF(OR($A492="",$B492=""),"",SUMIFS(Échéancier_Loyers!$J:$J,Échéancier_Loyers!$C:$C,$A492,Échéancier_Loyers!$B:$B,$C492))</f>
        <v/>
      </c>
      <c r="E492" s="13" t="str">
        <f>IF(OR($A492="",$B492=""),"",SUMIFS(Échéancier_Loyers!$K:$K,Échéancier_Loyers!$C:$C,$A492,Échéancier_Loyers!$B:$B,$C492))</f>
        <v/>
      </c>
      <c r="F492" s="13" t="str">
        <f>IF(OR($D492="",$E492=""),"",$D492-$E492)</f>
        <v/>
      </c>
      <c r="G492" t="str">
        <f>IF($A492="","",IF($F492&lt;=0,"OK",IF($E492=0,"Impayé","Partiel")))</f>
        <v/>
      </c>
    </row>
    <row r="493" spans="2:7" ht="15">
      <c r="B493" s="17"/>
      <c r="C493" t="str">
        <f>IF($B493="","",YEAR($B493)*100+MONTH($B493))</f>
        <v/>
      </c>
      <c r="D493" s="13" t="str">
        <f>IF(OR($A493="",$B493=""),"",SUMIFS(Échéancier_Loyers!$J:$J,Échéancier_Loyers!$C:$C,$A493,Échéancier_Loyers!$B:$B,$C493))</f>
        <v/>
      </c>
      <c r="E493" s="13" t="str">
        <f>IF(OR($A493="",$B493=""),"",SUMIFS(Échéancier_Loyers!$K:$K,Échéancier_Loyers!$C:$C,$A493,Échéancier_Loyers!$B:$B,$C493))</f>
        <v/>
      </c>
      <c r="F493" s="13" t="str">
        <f>IF(OR($D493="",$E493=""),"",$D493-$E493)</f>
        <v/>
      </c>
      <c r="G493" t="str">
        <f>IF($A493="","",IF($F493&lt;=0,"OK",IF($E493=0,"Impayé","Partiel")))</f>
        <v/>
      </c>
    </row>
    <row r="494" spans="2:7" ht="15">
      <c r="B494" s="17"/>
      <c r="C494" t="str">
        <f>IF($B494="","",YEAR($B494)*100+MONTH($B494))</f>
        <v/>
      </c>
      <c r="D494" s="13" t="str">
        <f>IF(OR($A494="",$B494=""),"",SUMIFS(Échéancier_Loyers!$J:$J,Échéancier_Loyers!$C:$C,$A494,Échéancier_Loyers!$B:$B,$C494))</f>
        <v/>
      </c>
      <c r="E494" s="13" t="str">
        <f>IF(OR($A494="",$B494=""),"",SUMIFS(Échéancier_Loyers!$K:$K,Échéancier_Loyers!$C:$C,$A494,Échéancier_Loyers!$B:$B,$C494))</f>
        <v/>
      </c>
      <c r="F494" s="13" t="str">
        <f>IF(OR($D494="",$E494=""),"",$D494-$E494)</f>
        <v/>
      </c>
      <c r="G494" t="str">
        <f>IF($A494="","",IF($F494&lt;=0,"OK",IF($E494=0,"Impayé","Partiel")))</f>
        <v/>
      </c>
    </row>
    <row r="495" spans="2:7" ht="15">
      <c r="B495" s="17"/>
      <c r="C495" t="str">
        <f>IF($B495="","",YEAR($B495)*100+MONTH($B495))</f>
        <v/>
      </c>
      <c r="D495" s="13" t="str">
        <f>IF(OR($A495="",$B495=""),"",SUMIFS(Échéancier_Loyers!$J:$J,Échéancier_Loyers!$C:$C,$A495,Échéancier_Loyers!$B:$B,$C495))</f>
        <v/>
      </c>
      <c r="E495" s="13" t="str">
        <f>IF(OR($A495="",$B495=""),"",SUMIFS(Échéancier_Loyers!$K:$K,Échéancier_Loyers!$C:$C,$A495,Échéancier_Loyers!$B:$B,$C495))</f>
        <v/>
      </c>
      <c r="F495" s="13" t="str">
        <f>IF(OR($D495="",$E495=""),"",$D495-$E495)</f>
        <v/>
      </c>
      <c r="G495" t="str">
        <f>IF($A495="","",IF($F495&lt;=0,"OK",IF($E495=0,"Impayé","Partiel")))</f>
        <v/>
      </c>
    </row>
    <row r="496" spans="2:7" ht="15">
      <c r="B496" s="17"/>
      <c r="C496" t="str">
        <f>IF($B496="","",YEAR($B496)*100+MONTH($B496))</f>
        <v/>
      </c>
      <c r="D496" s="13" t="str">
        <f>IF(OR($A496="",$B496=""),"",SUMIFS(Échéancier_Loyers!$J:$J,Échéancier_Loyers!$C:$C,$A496,Échéancier_Loyers!$B:$B,$C496))</f>
        <v/>
      </c>
      <c r="E496" s="13" t="str">
        <f>IF(OR($A496="",$B496=""),"",SUMIFS(Échéancier_Loyers!$K:$K,Échéancier_Loyers!$C:$C,$A496,Échéancier_Loyers!$B:$B,$C496))</f>
        <v/>
      </c>
      <c r="F496" s="13" t="str">
        <f>IF(OR($D496="",$E496=""),"",$D496-$E496)</f>
        <v/>
      </c>
      <c r="G496" t="str">
        <f>IF($A496="","",IF($F496&lt;=0,"OK",IF($E496=0,"Impayé","Partiel")))</f>
        <v/>
      </c>
    </row>
    <row r="497" spans="2:7" ht="15">
      <c r="B497" s="17"/>
      <c r="C497" t="str">
        <f>IF($B497="","",YEAR($B497)*100+MONTH($B497))</f>
        <v/>
      </c>
      <c r="D497" s="13" t="str">
        <f>IF(OR($A497="",$B497=""),"",SUMIFS(Échéancier_Loyers!$J:$J,Échéancier_Loyers!$C:$C,$A497,Échéancier_Loyers!$B:$B,$C497))</f>
        <v/>
      </c>
      <c r="E497" s="13" t="str">
        <f>IF(OR($A497="",$B497=""),"",SUMIFS(Échéancier_Loyers!$K:$K,Échéancier_Loyers!$C:$C,$A497,Échéancier_Loyers!$B:$B,$C497))</f>
        <v/>
      </c>
      <c r="F497" s="13" t="str">
        <f>IF(OR($D497="",$E497=""),"",$D497-$E497)</f>
        <v/>
      </c>
      <c r="G497" t="str">
        <f>IF($A497="","",IF($F497&lt;=0,"OK",IF($E497=0,"Impayé","Partiel")))</f>
        <v/>
      </c>
    </row>
    <row r="498" spans="2:7" ht="15">
      <c r="B498" s="17"/>
      <c r="C498" t="str">
        <f>IF($B498="","",YEAR($B498)*100+MONTH($B498))</f>
        <v/>
      </c>
      <c r="D498" s="13" t="str">
        <f>IF(OR($A498="",$B498=""),"",SUMIFS(Échéancier_Loyers!$J:$J,Échéancier_Loyers!$C:$C,$A498,Échéancier_Loyers!$B:$B,$C498))</f>
        <v/>
      </c>
      <c r="E498" s="13" t="str">
        <f>IF(OR($A498="",$B498=""),"",SUMIFS(Échéancier_Loyers!$K:$K,Échéancier_Loyers!$C:$C,$A498,Échéancier_Loyers!$B:$B,$C498))</f>
        <v/>
      </c>
      <c r="F498" s="13" t="str">
        <f>IF(OR($D498="",$E498=""),"",$D498-$E498)</f>
        <v/>
      </c>
      <c r="G498" t="str">
        <f>IF($A498="","",IF($F498&lt;=0,"OK",IF($E498=0,"Impayé","Partiel")))</f>
        <v/>
      </c>
    </row>
    <row r="499" spans="2:7" ht="15">
      <c r="B499" s="17"/>
      <c r="C499" t="str">
        <f>IF($B499="","",YEAR($B499)*100+MONTH($B499))</f>
        <v/>
      </c>
      <c r="D499" s="13" t="str">
        <f>IF(OR($A499="",$B499=""),"",SUMIFS(Échéancier_Loyers!$J:$J,Échéancier_Loyers!$C:$C,$A499,Échéancier_Loyers!$B:$B,$C499))</f>
        <v/>
      </c>
      <c r="E499" s="13" t="str">
        <f>IF(OR($A499="",$B499=""),"",SUMIFS(Échéancier_Loyers!$K:$K,Échéancier_Loyers!$C:$C,$A499,Échéancier_Loyers!$B:$B,$C499))</f>
        <v/>
      </c>
      <c r="F499" s="13" t="str">
        <f>IF(OR($D499="",$E499=""),"",$D499-$E499)</f>
        <v/>
      </c>
      <c r="G499" t="str">
        <f>IF($A499="","",IF($F499&lt;=0,"OK",IF($E499=0,"Impayé","Partiel")))</f>
        <v/>
      </c>
    </row>
    <row r="500" spans="2:7" ht="15">
      <c r="B500" s="17"/>
      <c r="C500" t="str">
        <f>IF($B500="","",YEAR($B500)*100+MONTH($B500))</f>
        <v/>
      </c>
      <c r="D500" s="13" t="str">
        <f>IF(OR($A500="",$B500=""),"",SUMIFS(Échéancier_Loyers!$J:$J,Échéancier_Loyers!$C:$C,$A500,Échéancier_Loyers!$B:$B,$C500))</f>
        <v/>
      </c>
      <c r="E500" s="13" t="str">
        <f>IF(OR($A500="",$B500=""),"",SUMIFS(Échéancier_Loyers!$K:$K,Échéancier_Loyers!$C:$C,$A500,Échéancier_Loyers!$B:$B,$C500))</f>
        <v/>
      </c>
      <c r="F500" s="13" t="str">
        <f>IF(OR($D500="",$E500=""),"",$D500-$E500)</f>
        <v/>
      </c>
      <c r="G500" t="str">
        <f>IF($A500="","",IF($F500&lt;=0,"OK",IF($E500=0,"Impayé","Partiel")))</f>
        <v/>
      </c>
    </row>
    <row r="501" spans="2:7" ht="15">
      <c r="B501" s="17"/>
      <c r="C501" t="str">
        <f>IF($B501="","",YEAR($B501)*100+MONTH($B501))</f>
        <v/>
      </c>
      <c r="D501" s="13" t="str">
        <f>IF(OR($A501="",$B501=""),"",SUMIFS(Échéancier_Loyers!$J:$J,Échéancier_Loyers!$C:$C,$A501,Échéancier_Loyers!$B:$B,$C501))</f>
        <v/>
      </c>
      <c r="E501" s="13" t="str">
        <f>IF(OR($A501="",$B501=""),"",SUMIFS(Échéancier_Loyers!$K:$K,Échéancier_Loyers!$C:$C,$A501,Échéancier_Loyers!$B:$B,$C501))</f>
        <v/>
      </c>
      <c r="F501" s="13" t="str">
        <f>IF(OR($D501="",$E501=""),"",$D501-$E501)</f>
        <v/>
      </c>
      <c r="G501" t="str">
        <f>IF($A501="","",IF($F501&lt;=0,"OK",IF($E501=0,"Impayé","Partiel")))</f>
        <v/>
      </c>
    </row>
    <row r="502" spans="2:7" ht="15">
      <c r="B502" s="17"/>
      <c r="C502" t="str">
        <f>IF($B502="","",YEAR($B502)*100+MONTH($B502))</f>
        <v/>
      </c>
      <c r="D502" s="13" t="str">
        <f>IF(OR($A502="",$B502=""),"",SUMIFS(Échéancier_Loyers!$J:$J,Échéancier_Loyers!$C:$C,$A502,Échéancier_Loyers!$B:$B,$C502))</f>
        <v/>
      </c>
      <c r="E502" s="13" t="str">
        <f>IF(OR($A502="",$B502=""),"",SUMIFS(Échéancier_Loyers!$K:$K,Échéancier_Loyers!$C:$C,$A502,Échéancier_Loyers!$B:$B,$C502))</f>
        <v/>
      </c>
      <c r="F502" s="13" t="str">
        <f>IF(OR($D502="",$E502=""),"",$D502-$E502)</f>
        <v/>
      </c>
      <c r="G502" t="str">
        <f>IF($A502="","",IF($F502&lt;=0,"OK",IF($E502=0,"Impayé","Partiel")))</f>
        <v/>
      </c>
    </row>
    <row r="503" spans="2:7" ht="15">
      <c r="B503" s="17"/>
      <c r="C503" t="str">
        <f>IF($B503="","",YEAR($B503)*100+MONTH($B503))</f>
        <v/>
      </c>
      <c r="D503" s="13" t="str">
        <f>IF(OR($A503="",$B503=""),"",SUMIFS(Échéancier_Loyers!$J:$J,Échéancier_Loyers!$C:$C,$A503,Échéancier_Loyers!$B:$B,$C503))</f>
        <v/>
      </c>
      <c r="E503" s="13" t="str">
        <f>IF(OR($A503="",$B503=""),"",SUMIFS(Échéancier_Loyers!$K:$K,Échéancier_Loyers!$C:$C,$A503,Échéancier_Loyers!$B:$B,$C503))</f>
        <v/>
      </c>
      <c r="F503" s="13" t="str">
        <f>IF(OR($D503="",$E503=""),"",$D503-$E503)</f>
        <v/>
      </c>
      <c r="G503" t="str">
        <f>IF($A503="","",IF($F503&lt;=0,"OK",IF($E503=0,"Impayé","Partiel")))</f>
        <v/>
      </c>
    </row>
    <row r="504" spans="2:7" ht="15">
      <c r="B504" s="17"/>
      <c r="C504" t="str">
        <f>IF($B504="","",YEAR($B504)*100+MONTH($B504))</f>
        <v/>
      </c>
      <c r="D504" s="13" t="str">
        <f>IF(OR($A504="",$B504=""),"",SUMIFS(Échéancier_Loyers!$J:$J,Échéancier_Loyers!$C:$C,$A504,Échéancier_Loyers!$B:$B,$C504))</f>
        <v/>
      </c>
      <c r="E504" s="13" t="str">
        <f>IF(OR($A504="",$B504=""),"",SUMIFS(Échéancier_Loyers!$K:$K,Échéancier_Loyers!$C:$C,$A504,Échéancier_Loyers!$B:$B,$C504))</f>
        <v/>
      </c>
      <c r="F504" s="13" t="str">
        <f>IF(OR($D504="",$E504=""),"",$D504-$E504)</f>
        <v/>
      </c>
      <c r="G504" t="str">
        <f>IF($A504="","",IF($F504&lt;=0,"OK",IF($E504=0,"Impayé","Partiel")))</f>
        <v/>
      </c>
    </row>
    <row r="505" spans="2:7" ht="15">
      <c r="B505" s="17"/>
      <c r="C505" t="str">
        <f>IF($B505="","",YEAR($B505)*100+MONTH($B505))</f>
        <v/>
      </c>
      <c r="D505" s="13" t="str">
        <f>IF(OR($A505="",$B505=""),"",SUMIFS(Échéancier_Loyers!$J:$J,Échéancier_Loyers!$C:$C,$A505,Échéancier_Loyers!$B:$B,$C505))</f>
        <v/>
      </c>
      <c r="E505" s="13" t="str">
        <f>IF(OR($A505="",$B505=""),"",SUMIFS(Échéancier_Loyers!$K:$K,Échéancier_Loyers!$C:$C,$A505,Échéancier_Loyers!$B:$B,$C505))</f>
        <v/>
      </c>
      <c r="F505" s="13" t="str">
        <f>IF(OR($D505="",$E505=""),"",$D505-$E505)</f>
        <v/>
      </c>
      <c r="G505" t="str">
        <f>IF($A505="","",IF($F505&lt;=0,"OK",IF($E505=0,"Impayé","Partiel")))</f>
        <v/>
      </c>
    </row>
    <row r="506" spans="2:7" ht="15">
      <c r="B506" s="17"/>
      <c r="C506" t="str">
        <f>IF($B506="","",YEAR($B506)*100+MONTH($B506))</f>
        <v/>
      </c>
      <c r="D506" s="13" t="str">
        <f>IF(OR($A506="",$B506=""),"",SUMIFS(Échéancier_Loyers!$J:$J,Échéancier_Loyers!$C:$C,$A506,Échéancier_Loyers!$B:$B,$C506))</f>
        <v/>
      </c>
      <c r="E506" s="13" t="str">
        <f>IF(OR($A506="",$B506=""),"",SUMIFS(Échéancier_Loyers!$K:$K,Échéancier_Loyers!$C:$C,$A506,Échéancier_Loyers!$B:$B,$C506))</f>
        <v/>
      </c>
      <c r="F506" s="13" t="str">
        <f>IF(OR($D506="",$E506=""),"",$D506-$E506)</f>
        <v/>
      </c>
      <c r="G506" t="str">
        <f>IF($A506="","",IF($F506&lt;=0,"OK",IF($E506=0,"Impayé","Partiel")))</f>
        <v/>
      </c>
    </row>
    <row r="507" spans="2:7" ht="15">
      <c r="B507" s="17"/>
      <c r="C507" t="str">
        <f>IF($B507="","",YEAR($B507)*100+MONTH($B507))</f>
        <v/>
      </c>
      <c r="D507" s="13" t="str">
        <f>IF(OR($A507="",$B507=""),"",SUMIFS(Échéancier_Loyers!$J:$J,Échéancier_Loyers!$C:$C,$A507,Échéancier_Loyers!$B:$B,$C507))</f>
        <v/>
      </c>
      <c r="E507" s="13" t="str">
        <f>IF(OR($A507="",$B507=""),"",SUMIFS(Échéancier_Loyers!$K:$K,Échéancier_Loyers!$C:$C,$A507,Échéancier_Loyers!$B:$B,$C507))</f>
        <v/>
      </c>
      <c r="F507" s="13" t="str">
        <f>IF(OR($D507="",$E507=""),"",$D507-$E507)</f>
        <v/>
      </c>
      <c r="G507" t="str">
        <f>IF($A507="","",IF($F507&lt;=0,"OK",IF($E507=0,"Impayé","Partiel")))</f>
        <v/>
      </c>
    </row>
    <row r="508" spans="2:7" ht="15">
      <c r="B508" s="17"/>
      <c r="C508" t="str">
        <f>IF($B508="","",YEAR($B508)*100+MONTH($B508))</f>
        <v/>
      </c>
      <c r="D508" s="13" t="str">
        <f>IF(OR($A508="",$B508=""),"",SUMIFS(Échéancier_Loyers!$J:$J,Échéancier_Loyers!$C:$C,$A508,Échéancier_Loyers!$B:$B,$C508))</f>
        <v/>
      </c>
      <c r="E508" s="13" t="str">
        <f>IF(OR($A508="",$B508=""),"",SUMIFS(Échéancier_Loyers!$K:$K,Échéancier_Loyers!$C:$C,$A508,Échéancier_Loyers!$B:$B,$C508))</f>
        <v/>
      </c>
      <c r="F508" s="13" t="str">
        <f>IF(OR($D508="",$E508=""),"",$D508-$E508)</f>
        <v/>
      </c>
      <c r="G508" t="str">
        <f>IF($A508="","",IF($F508&lt;=0,"OK",IF($E508=0,"Impayé","Partiel")))</f>
        <v/>
      </c>
    </row>
    <row r="509" spans="2:7" ht="15">
      <c r="B509" s="17"/>
      <c r="C509" t="str">
        <f>IF($B509="","",YEAR($B509)*100+MONTH($B509))</f>
        <v/>
      </c>
      <c r="D509" s="13" t="str">
        <f>IF(OR($A509="",$B509=""),"",SUMIFS(Échéancier_Loyers!$J:$J,Échéancier_Loyers!$C:$C,$A509,Échéancier_Loyers!$B:$B,$C509))</f>
        <v/>
      </c>
      <c r="E509" s="13" t="str">
        <f>IF(OR($A509="",$B509=""),"",SUMIFS(Échéancier_Loyers!$K:$K,Échéancier_Loyers!$C:$C,$A509,Échéancier_Loyers!$B:$B,$C509))</f>
        <v/>
      </c>
      <c r="F509" s="13" t="str">
        <f>IF(OR($D509="",$E509=""),"",$D509-$E509)</f>
        <v/>
      </c>
      <c r="G509" t="str">
        <f>IF($A509="","",IF($F509&lt;=0,"OK",IF($E509=0,"Impayé","Partiel")))</f>
        <v/>
      </c>
    </row>
    <row r="510" spans="2:7" ht="15">
      <c r="B510" s="17"/>
      <c r="C510" t="str">
        <f>IF($B510="","",YEAR($B510)*100+MONTH($B510))</f>
        <v/>
      </c>
      <c r="D510" s="13" t="str">
        <f>IF(OR($A510="",$B510=""),"",SUMIFS(Échéancier_Loyers!$J:$J,Échéancier_Loyers!$C:$C,$A510,Échéancier_Loyers!$B:$B,$C510))</f>
        <v/>
      </c>
      <c r="E510" s="13" t="str">
        <f>IF(OR($A510="",$B510=""),"",SUMIFS(Échéancier_Loyers!$K:$K,Échéancier_Loyers!$C:$C,$A510,Échéancier_Loyers!$B:$B,$C510))</f>
        <v/>
      </c>
      <c r="F510" s="13" t="str">
        <f>IF(OR($D510="",$E510=""),"",$D510-$E510)</f>
        <v/>
      </c>
      <c r="G510" t="str">
        <f>IF($A510="","",IF($F510&lt;=0,"OK",IF($E510=0,"Impayé","Partiel")))</f>
        <v/>
      </c>
    </row>
    <row r="511" spans="2:7" ht="15">
      <c r="B511" s="17"/>
      <c r="C511" t="str">
        <f>IF($B511="","",YEAR($B511)*100+MONTH($B511))</f>
        <v/>
      </c>
      <c r="D511" s="13" t="str">
        <f>IF(OR($A511="",$B511=""),"",SUMIFS(Échéancier_Loyers!$J:$J,Échéancier_Loyers!$C:$C,$A511,Échéancier_Loyers!$B:$B,$C511))</f>
        <v/>
      </c>
      <c r="E511" s="13" t="str">
        <f>IF(OR($A511="",$B511=""),"",SUMIFS(Échéancier_Loyers!$K:$K,Échéancier_Loyers!$C:$C,$A511,Échéancier_Loyers!$B:$B,$C511))</f>
        <v/>
      </c>
      <c r="F511" s="13" t="str">
        <f>IF(OR($D511="",$E511=""),"",$D511-$E511)</f>
        <v/>
      </c>
      <c r="G511" t="str">
        <f>IF($A511="","",IF($F511&lt;=0,"OK",IF($E511=0,"Impayé","Partiel")))</f>
        <v/>
      </c>
    </row>
    <row r="512" spans="2:7" ht="15">
      <c r="B512" s="17"/>
      <c r="C512" t="str">
        <f>IF($B512="","",YEAR($B512)*100+MONTH($B512))</f>
        <v/>
      </c>
      <c r="D512" s="13" t="str">
        <f>IF(OR($A512="",$B512=""),"",SUMIFS(Échéancier_Loyers!$J:$J,Échéancier_Loyers!$C:$C,$A512,Échéancier_Loyers!$B:$B,$C512))</f>
        <v/>
      </c>
      <c r="E512" s="13" t="str">
        <f>IF(OR($A512="",$B512=""),"",SUMIFS(Échéancier_Loyers!$K:$K,Échéancier_Loyers!$C:$C,$A512,Échéancier_Loyers!$B:$B,$C512))</f>
        <v/>
      </c>
      <c r="F512" s="13" t="str">
        <f>IF(OR($D512="",$E512=""),"",$D512-$E512)</f>
        <v/>
      </c>
      <c r="G512" t="str">
        <f>IF($A512="","",IF($F512&lt;=0,"OK",IF($E512=0,"Impayé","Partiel")))</f>
        <v/>
      </c>
    </row>
    <row r="513" spans="2:7" ht="15">
      <c r="B513" s="17"/>
      <c r="C513" t="str">
        <f>IF($B513="","",YEAR($B513)*100+MONTH($B513))</f>
        <v/>
      </c>
      <c r="D513" s="13" t="str">
        <f>IF(OR($A513="",$B513=""),"",SUMIFS(Échéancier_Loyers!$J:$J,Échéancier_Loyers!$C:$C,$A513,Échéancier_Loyers!$B:$B,$C513))</f>
        <v/>
      </c>
      <c r="E513" s="13" t="str">
        <f>IF(OR($A513="",$B513=""),"",SUMIFS(Échéancier_Loyers!$K:$K,Échéancier_Loyers!$C:$C,$A513,Échéancier_Loyers!$B:$B,$C513))</f>
        <v/>
      </c>
      <c r="F513" s="13" t="str">
        <f>IF(OR($D513="",$E513=""),"",$D513-$E513)</f>
        <v/>
      </c>
      <c r="G513" t="str">
        <f>IF($A513="","",IF($F513&lt;=0,"OK",IF($E513=0,"Impayé","Partiel")))</f>
        <v/>
      </c>
    </row>
    <row r="514" spans="2:7" ht="15">
      <c r="B514" s="17"/>
      <c r="C514" t="str">
        <f>IF($B514="","",YEAR($B514)*100+MONTH($B514))</f>
        <v/>
      </c>
      <c r="D514" s="13" t="str">
        <f>IF(OR($A514="",$B514=""),"",SUMIFS(Échéancier_Loyers!$J:$J,Échéancier_Loyers!$C:$C,$A514,Échéancier_Loyers!$B:$B,$C514))</f>
        <v/>
      </c>
      <c r="E514" s="13" t="str">
        <f>IF(OR($A514="",$B514=""),"",SUMIFS(Échéancier_Loyers!$K:$K,Échéancier_Loyers!$C:$C,$A514,Échéancier_Loyers!$B:$B,$C514))</f>
        <v/>
      </c>
      <c r="F514" s="13" t="str">
        <f>IF(OR($D514="",$E514=""),"",$D514-$E514)</f>
        <v/>
      </c>
      <c r="G514" t="str">
        <f>IF($A514="","",IF($F514&lt;=0,"OK",IF($E514=0,"Impayé","Partiel")))</f>
        <v/>
      </c>
    </row>
    <row r="515" spans="2:7" ht="15">
      <c r="B515" s="17"/>
      <c r="C515" t="str">
        <f>IF($B515="","",YEAR($B515)*100+MONTH($B515))</f>
        <v/>
      </c>
      <c r="D515" s="13" t="str">
        <f>IF(OR($A515="",$B515=""),"",SUMIFS(Échéancier_Loyers!$J:$J,Échéancier_Loyers!$C:$C,$A515,Échéancier_Loyers!$B:$B,$C515))</f>
        <v/>
      </c>
      <c r="E515" s="13" t="str">
        <f>IF(OR($A515="",$B515=""),"",SUMIFS(Échéancier_Loyers!$K:$K,Échéancier_Loyers!$C:$C,$A515,Échéancier_Loyers!$B:$B,$C515))</f>
        <v/>
      </c>
      <c r="F515" s="13" t="str">
        <f>IF(OR($D515="",$E515=""),"",$D515-$E515)</f>
        <v/>
      </c>
      <c r="G515" t="str">
        <f>IF($A515="","",IF($F515&lt;=0,"OK",IF($E515=0,"Impayé","Partiel")))</f>
        <v/>
      </c>
    </row>
    <row r="516" spans="2:7" ht="15">
      <c r="B516" s="17"/>
      <c r="C516" t="str">
        <f>IF($B516="","",YEAR($B516)*100+MONTH($B516))</f>
        <v/>
      </c>
      <c r="D516" s="13" t="str">
        <f>IF(OR($A516="",$B516=""),"",SUMIFS(Échéancier_Loyers!$J:$J,Échéancier_Loyers!$C:$C,$A516,Échéancier_Loyers!$B:$B,$C516))</f>
        <v/>
      </c>
      <c r="E516" s="13" t="str">
        <f>IF(OR($A516="",$B516=""),"",SUMIFS(Échéancier_Loyers!$K:$K,Échéancier_Loyers!$C:$C,$A516,Échéancier_Loyers!$B:$B,$C516))</f>
        <v/>
      </c>
      <c r="F516" s="13" t="str">
        <f>IF(OR($D516="",$E516=""),"",$D516-$E516)</f>
        <v/>
      </c>
      <c r="G516" t="str">
        <f>IF($A516="","",IF($F516&lt;=0,"OK",IF($E516=0,"Impayé","Partiel")))</f>
        <v/>
      </c>
    </row>
    <row r="517" spans="2:7" ht="15">
      <c r="B517" s="17"/>
      <c r="C517" t="str">
        <f>IF($B517="","",YEAR($B517)*100+MONTH($B517))</f>
        <v/>
      </c>
      <c r="D517" s="13" t="str">
        <f>IF(OR($A517="",$B517=""),"",SUMIFS(Échéancier_Loyers!$J:$J,Échéancier_Loyers!$C:$C,$A517,Échéancier_Loyers!$B:$B,$C517))</f>
        <v/>
      </c>
      <c r="E517" s="13" t="str">
        <f>IF(OR($A517="",$B517=""),"",SUMIFS(Échéancier_Loyers!$K:$K,Échéancier_Loyers!$C:$C,$A517,Échéancier_Loyers!$B:$B,$C517))</f>
        <v/>
      </c>
      <c r="F517" s="13" t="str">
        <f>IF(OR($D517="",$E517=""),"",$D517-$E517)</f>
        <v/>
      </c>
      <c r="G517" t="str">
        <f>IF($A517="","",IF($F517&lt;=0,"OK",IF($E517=0,"Impayé","Partiel")))</f>
        <v/>
      </c>
    </row>
    <row r="518" spans="2:7" ht="15">
      <c r="B518" s="17"/>
      <c r="C518" t="str">
        <f>IF($B518="","",YEAR($B518)*100+MONTH($B518))</f>
        <v/>
      </c>
      <c r="D518" s="13" t="str">
        <f>IF(OR($A518="",$B518=""),"",SUMIFS(Échéancier_Loyers!$J:$J,Échéancier_Loyers!$C:$C,$A518,Échéancier_Loyers!$B:$B,$C518))</f>
        <v/>
      </c>
      <c r="E518" s="13" t="str">
        <f>IF(OR($A518="",$B518=""),"",SUMIFS(Échéancier_Loyers!$K:$K,Échéancier_Loyers!$C:$C,$A518,Échéancier_Loyers!$B:$B,$C518))</f>
        <v/>
      </c>
      <c r="F518" s="13" t="str">
        <f>IF(OR($D518="",$E518=""),"",$D518-$E518)</f>
        <v/>
      </c>
      <c r="G518" t="str">
        <f>IF($A518="","",IF($F518&lt;=0,"OK",IF($E518=0,"Impayé","Partiel")))</f>
        <v/>
      </c>
    </row>
    <row r="519" spans="2:7" ht="15">
      <c r="B519" s="17"/>
      <c r="C519" t="str">
        <f>IF($B519="","",YEAR($B519)*100+MONTH($B519))</f>
        <v/>
      </c>
      <c r="D519" s="13" t="str">
        <f>IF(OR($A519="",$B519=""),"",SUMIFS(Échéancier_Loyers!$J:$J,Échéancier_Loyers!$C:$C,$A519,Échéancier_Loyers!$B:$B,$C519))</f>
        <v/>
      </c>
      <c r="E519" s="13" t="str">
        <f>IF(OR($A519="",$B519=""),"",SUMIFS(Échéancier_Loyers!$K:$K,Échéancier_Loyers!$C:$C,$A519,Échéancier_Loyers!$B:$B,$C519))</f>
        <v/>
      </c>
      <c r="F519" s="13" t="str">
        <f>IF(OR($D519="",$E519=""),"",$D519-$E519)</f>
        <v/>
      </c>
      <c r="G519" t="str">
        <f>IF($A519="","",IF($F519&lt;=0,"OK",IF($E519=0,"Impayé","Partiel")))</f>
        <v/>
      </c>
    </row>
    <row r="520" spans="2:7" ht="15">
      <c r="B520" s="17"/>
      <c r="C520" t="str">
        <f>IF($B520="","",YEAR($B520)*100+MONTH($B520))</f>
        <v/>
      </c>
      <c r="D520" s="13" t="str">
        <f>IF(OR($A520="",$B520=""),"",SUMIFS(Échéancier_Loyers!$J:$J,Échéancier_Loyers!$C:$C,$A520,Échéancier_Loyers!$B:$B,$C520))</f>
        <v/>
      </c>
      <c r="E520" s="13" t="str">
        <f>IF(OR($A520="",$B520=""),"",SUMIFS(Échéancier_Loyers!$K:$K,Échéancier_Loyers!$C:$C,$A520,Échéancier_Loyers!$B:$B,$C520))</f>
        <v/>
      </c>
      <c r="F520" s="13" t="str">
        <f>IF(OR($D520="",$E520=""),"",$D520-$E520)</f>
        <v/>
      </c>
      <c r="G520" t="str">
        <f>IF($A520="","",IF($F520&lt;=0,"OK",IF($E520=0,"Impayé","Partiel")))</f>
        <v/>
      </c>
    </row>
    <row r="521" spans="2:7" ht="15">
      <c r="B521" s="17"/>
      <c r="C521" t="str">
        <f>IF($B521="","",YEAR($B521)*100+MONTH($B521))</f>
        <v/>
      </c>
      <c r="D521" s="13" t="str">
        <f>IF(OR($A521="",$B521=""),"",SUMIFS(Échéancier_Loyers!$J:$J,Échéancier_Loyers!$C:$C,$A521,Échéancier_Loyers!$B:$B,$C521))</f>
        <v/>
      </c>
      <c r="E521" s="13" t="str">
        <f>IF(OR($A521="",$B521=""),"",SUMIFS(Échéancier_Loyers!$K:$K,Échéancier_Loyers!$C:$C,$A521,Échéancier_Loyers!$B:$B,$C521))</f>
        <v/>
      </c>
      <c r="F521" s="13" t="str">
        <f>IF(OR($D521="",$E521=""),"",$D521-$E521)</f>
        <v/>
      </c>
      <c r="G521" t="str">
        <f>IF($A521="","",IF($F521&lt;=0,"OK",IF($E521=0,"Impayé","Partiel")))</f>
        <v/>
      </c>
    </row>
    <row r="522" spans="2:7" ht="15">
      <c r="B522" s="17"/>
      <c r="C522" t="str">
        <f>IF($B522="","",YEAR($B522)*100+MONTH($B522))</f>
        <v/>
      </c>
      <c r="D522" s="13" t="str">
        <f>IF(OR($A522="",$B522=""),"",SUMIFS(Échéancier_Loyers!$J:$J,Échéancier_Loyers!$C:$C,$A522,Échéancier_Loyers!$B:$B,$C522))</f>
        <v/>
      </c>
      <c r="E522" s="13" t="str">
        <f>IF(OR($A522="",$B522=""),"",SUMIFS(Échéancier_Loyers!$K:$K,Échéancier_Loyers!$C:$C,$A522,Échéancier_Loyers!$B:$B,$C522))</f>
        <v/>
      </c>
      <c r="F522" s="13" t="str">
        <f>IF(OR($D522="",$E522=""),"",$D522-$E522)</f>
        <v/>
      </c>
      <c r="G522" t="str">
        <f>IF($A522="","",IF($F522&lt;=0,"OK",IF($E522=0,"Impayé","Partiel")))</f>
        <v/>
      </c>
    </row>
    <row r="523" spans="2:7" ht="15">
      <c r="B523" s="17"/>
      <c r="C523" t="str">
        <f>IF($B523="","",YEAR($B523)*100+MONTH($B523))</f>
        <v/>
      </c>
      <c r="D523" s="13" t="str">
        <f>IF(OR($A523="",$B523=""),"",SUMIFS(Échéancier_Loyers!$J:$J,Échéancier_Loyers!$C:$C,$A523,Échéancier_Loyers!$B:$B,$C523))</f>
        <v/>
      </c>
      <c r="E523" s="13" t="str">
        <f>IF(OR($A523="",$B523=""),"",SUMIFS(Échéancier_Loyers!$K:$K,Échéancier_Loyers!$C:$C,$A523,Échéancier_Loyers!$B:$B,$C523))</f>
        <v/>
      </c>
      <c r="F523" s="13" t="str">
        <f>IF(OR($D523="",$E523=""),"",$D523-$E523)</f>
        <v/>
      </c>
      <c r="G523" t="str">
        <f>IF($A523="","",IF($F523&lt;=0,"OK",IF($E523=0,"Impayé","Partiel")))</f>
        <v/>
      </c>
    </row>
    <row r="524" spans="2:7" ht="15">
      <c r="B524" s="17"/>
      <c r="C524" t="str">
        <f>IF($B524="","",YEAR($B524)*100+MONTH($B524))</f>
        <v/>
      </c>
      <c r="D524" s="13" t="str">
        <f>IF(OR($A524="",$B524=""),"",SUMIFS(Échéancier_Loyers!$J:$J,Échéancier_Loyers!$C:$C,$A524,Échéancier_Loyers!$B:$B,$C524))</f>
        <v/>
      </c>
      <c r="E524" s="13" t="str">
        <f>IF(OR($A524="",$B524=""),"",SUMIFS(Échéancier_Loyers!$K:$K,Échéancier_Loyers!$C:$C,$A524,Échéancier_Loyers!$B:$B,$C524))</f>
        <v/>
      </c>
      <c r="F524" s="13" t="str">
        <f>IF(OR($D524="",$E524=""),"",$D524-$E524)</f>
        <v/>
      </c>
      <c r="G524" t="str">
        <f>IF($A524="","",IF($F524&lt;=0,"OK",IF($E524=0,"Impayé","Partiel")))</f>
        <v/>
      </c>
    </row>
    <row r="525" spans="2:7" ht="15">
      <c r="B525" s="17"/>
      <c r="C525" t="str">
        <f>IF($B525="","",YEAR($B525)*100+MONTH($B525))</f>
        <v/>
      </c>
      <c r="D525" s="13" t="str">
        <f>IF(OR($A525="",$B525=""),"",SUMIFS(Échéancier_Loyers!$J:$J,Échéancier_Loyers!$C:$C,$A525,Échéancier_Loyers!$B:$B,$C525))</f>
        <v/>
      </c>
      <c r="E525" s="13" t="str">
        <f>IF(OR($A525="",$B525=""),"",SUMIFS(Échéancier_Loyers!$K:$K,Échéancier_Loyers!$C:$C,$A525,Échéancier_Loyers!$B:$B,$C525))</f>
        <v/>
      </c>
      <c r="F525" s="13" t="str">
        <f>IF(OR($D525="",$E525=""),"",$D525-$E525)</f>
        <v/>
      </c>
      <c r="G525" t="str">
        <f>IF($A525="","",IF($F525&lt;=0,"OK",IF($E525=0,"Impayé","Partiel")))</f>
        <v/>
      </c>
    </row>
    <row r="526" spans="2:7" ht="15">
      <c r="B526" s="17"/>
      <c r="C526" t="str">
        <f>IF($B526="","",YEAR($B526)*100+MONTH($B526))</f>
        <v/>
      </c>
      <c r="D526" s="13" t="str">
        <f>IF(OR($A526="",$B526=""),"",SUMIFS(Échéancier_Loyers!$J:$J,Échéancier_Loyers!$C:$C,$A526,Échéancier_Loyers!$B:$B,$C526))</f>
        <v/>
      </c>
      <c r="E526" s="13" t="str">
        <f>IF(OR($A526="",$B526=""),"",SUMIFS(Échéancier_Loyers!$K:$K,Échéancier_Loyers!$C:$C,$A526,Échéancier_Loyers!$B:$B,$C526))</f>
        <v/>
      </c>
      <c r="F526" s="13" t="str">
        <f>IF(OR($D526="",$E526=""),"",$D526-$E526)</f>
        <v/>
      </c>
      <c r="G526" t="str">
        <f>IF($A526="","",IF($F526&lt;=0,"OK",IF($E526=0,"Impayé","Partiel")))</f>
        <v/>
      </c>
    </row>
    <row r="527" spans="2:7" ht="15">
      <c r="B527" s="17"/>
      <c r="C527" t="str">
        <f>IF($B527="","",YEAR($B527)*100+MONTH($B527))</f>
        <v/>
      </c>
      <c r="D527" s="13" t="str">
        <f>IF(OR($A527="",$B527=""),"",SUMIFS(Échéancier_Loyers!$J:$J,Échéancier_Loyers!$C:$C,$A527,Échéancier_Loyers!$B:$B,$C527))</f>
        <v/>
      </c>
      <c r="E527" s="13" t="str">
        <f>IF(OR($A527="",$B527=""),"",SUMIFS(Échéancier_Loyers!$K:$K,Échéancier_Loyers!$C:$C,$A527,Échéancier_Loyers!$B:$B,$C527))</f>
        <v/>
      </c>
      <c r="F527" s="13" t="str">
        <f>IF(OR($D527="",$E527=""),"",$D527-$E527)</f>
        <v/>
      </c>
      <c r="G527" t="str">
        <f>IF($A527="","",IF($F527&lt;=0,"OK",IF($E527=0,"Impayé","Partiel")))</f>
        <v/>
      </c>
    </row>
    <row r="528" spans="2:7" ht="15">
      <c r="B528" s="17"/>
      <c r="C528" t="str">
        <f>IF($B528="","",YEAR($B528)*100+MONTH($B528))</f>
        <v/>
      </c>
      <c r="D528" s="13" t="str">
        <f>IF(OR($A528="",$B528=""),"",SUMIFS(Échéancier_Loyers!$J:$J,Échéancier_Loyers!$C:$C,$A528,Échéancier_Loyers!$B:$B,$C528))</f>
        <v/>
      </c>
      <c r="E528" s="13" t="str">
        <f>IF(OR($A528="",$B528=""),"",SUMIFS(Échéancier_Loyers!$K:$K,Échéancier_Loyers!$C:$C,$A528,Échéancier_Loyers!$B:$B,$C528))</f>
        <v/>
      </c>
      <c r="F528" s="13" t="str">
        <f>IF(OR($D528="",$E528=""),"",$D528-$E528)</f>
        <v/>
      </c>
      <c r="G528" t="str">
        <f>IF($A528="","",IF($F528&lt;=0,"OK",IF($E528=0,"Impayé","Partiel")))</f>
        <v/>
      </c>
    </row>
    <row r="529" spans="2:7" ht="15">
      <c r="B529" s="17"/>
      <c r="C529" t="str">
        <f>IF($B529="","",YEAR($B529)*100+MONTH($B529))</f>
        <v/>
      </c>
      <c r="D529" s="13" t="str">
        <f>IF(OR($A529="",$B529=""),"",SUMIFS(Échéancier_Loyers!$J:$J,Échéancier_Loyers!$C:$C,$A529,Échéancier_Loyers!$B:$B,$C529))</f>
        <v/>
      </c>
      <c r="E529" s="13" t="str">
        <f>IF(OR($A529="",$B529=""),"",SUMIFS(Échéancier_Loyers!$K:$K,Échéancier_Loyers!$C:$C,$A529,Échéancier_Loyers!$B:$B,$C529))</f>
        <v/>
      </c>
      <c r="F529" s="13" t="str">
        <f>IF(OR($D529="",$E529=""),"",$D529-$E529)</f>
        <v/>
      </c>
      <c r="G529" t="str">
        <f>IF($A529="","",IF($F529&lt;=0,"OK",IF($E529=0,"Impayé","Partiel")))</f>
        <v/>
      </c>
    </row>
    <row r="530" spans="2:7" ht="15">
      <c r="B530" s="17"/>
      <c r="C530" t="str">
        <f>IF($B530="","",YEAR($B530)*100+MONTH($B530))</f>
        <v/>
      </c>
      <c r="D530" s="13" t="str">
        <f>IF(OR($A530="",$B530=""),"",SUMIFS(Échéancier_Loyers!$J:$J,Échéancier_Loyers!$C:$C,$A530,Échéancier_Loyers!$B:$B,$C530))</f>
        <v/>
      </c>
      <c r="E530" s="13" t="str">
        <f>IF(OR($A530="",$B530=""),"",SUMIFS(Échéancier_Loyers!$K:$K,Échéancier_Loyers!$C:$C,$A530,Échéancier_Loyers!$B:$B,$C530))</f>
        <v/>
      </c>
      <c r="F530" s="13" t="str">
        <f>IF(OR($D530="",$E530=""),"",$D530-$E530)</f>
        <v/>
      </c>
      <c r="G530" t="str">
        <f>IF($A530="","",IF($F530&lt;=0,"OK",IF($E530=0,"Impayé","Partiel")))</f>
        <v/>
      </c>
    </row>
    <row r="531" spans="2:7" ht="15">
      <c r="B531" s="17"/>
      <c r="C531" t="str">
        <f>IF($B531="","",YEAR($B531)*100+MONTH($B531))</f>
        <v/>
      </c>
      <c r="D531" s="13" t="str">
        <f>IF(OR($A531="",$B531=""),"",SUMIFS(Échéancier_Loyers!$J:$J,Échéancier_Loyers!$C:$C,$A531,Échéancier_Loyers!$B:$B,$C531))</f>
        <v/>
      </c>
      <c r="E531" s="13" t="str">
        <f>IF(OR($A531="",$B531=""),"",SUMIFS(Échéancier_Loyers!$K:$K,Échéancier_Loyers!$C:$C,$A531,Échéancier_Loyers!$B:$B,$C531))</f>
        <v/>
      </c>
      <c r="F531" s="13" t="str">
        <f>IF(OR($D531="",$E531=""),"",$D531-$E531)</f>
        <v/>
      </c>
      <c r="G531" t="str">
        <f>IF($A531="","",IF($F531&lt;=0,"OK",IF($E531=0,"Impayé","Partiel")))</f>
        <v/>
      </c>
    </row>
    <row r="532" spans="2:7" ht="15">
      <c r="B532" s="17"/>
      <c r="C532" t="str">
        <f>IF($B532="","",YEAR($B532)*100+MONTH($B532))</f>
        <v/>
      </c>
      <c r="D532" s="13" t="str">
        <f>IF(OR($A532="",$B532=""),"",SUMIFS(Échéancier_Loyers!$J:$J,Échéancier_Loyers!$C:$C,$A532,Échéancier_Loyers!$B:$B,$C532))</f>
        <v/>
      </c>
      <c r="E532" s="13" t="str">
        <f>IF(OR($A532="",$B532=""),"",SUMIFS(Échéancier_Loyers!$K:$K,Échéancier_Loyers!$C:$C,$A532,Échéancier_Loyers!$B:$B,$C532))</f>
        <v/>
      </c>
      <c r="F532" s="13" t="str">
        <f>IF(OR($D532="",$E532=""),"",$D532-$E532)</f>
        <v/>
      </c>
      <c r="G532" t="str">
        <f>IF($A532="","",IF($F532&lt;=0,"OK",IF($E532=0,"Impayé","Partiel")))</f>
        <v/>
      </c>
    </row>
    <row r="533" spans="2:7" ht="15">
      <c r="B533" s="17"/>
      <c r="C533" t="str">
        <f>IF($B533="","",YEAR($B533)*100+MONTH($B533))</f>
        <v/>
      </c>
      <c r="D533" s="13" t="str">
        <f>IF(OR($A533="",$B533=""),"",SUMIFS(Échéancier_Loyers!$J:$J,Échéancier_Loyers!$C:$C,$A533,Échéancier_Loyers!$B:$B,$C533))</f>
        <v/>
      </c>
      <c r="E533" s="13" t="str">
        <f>IF(OR($A533="",$B533=""),"",SUMIFS(Échéancier_Loyers!$K:$K,Échéancier_Loyers!$C:$C,$A533,Échéancier_Loyers!$B:$B,$C533))</f>
        <v/>
      </c>
      <c r="F533" s="13" t="str">
        <f>IF(OR($D533="",$E533=""),"",$D533-$E533)</f>
        <v/>
      </c>
      <c r="G533" t="str">
        <f>IF($A533="","",IF($F533&lt;=0,"OK",IF($E533=0,"Impayé","Partiel")))</f>
        <v/>
      </c>
    </row>
    <row r="534" spans="2:7" ht="15">
      <c r="B534" s="17"/>
      <c r="C534" t="str">
        <f>IF($B534="","",YEAR($B534)*100+MONTH($B534))</f>
        <v/>
      </c>
      <c r="D534" s="13" t="str">
        <f>IF(OR($A534="",$B534=""),"",SUMIFS(Échéancier_Loyers!$J:$J,Échéancier_Loyers!$C:$C,$A534,Échéancier_Loyers!$B:$B,$C534))</f>
        <v/>
      </c>
      <c r="E534" s="13" t="str">
        <f>IF(OR($A534="",$B534=""),"",SUMIFS(Échéancier_Loyers!$K:$K,Échéancier_Loyers!$C:$C,$A534,Échéancier_Loyers!$B:$B,$C534))</f>
        <v/>
      </c>
      <c r="F534" s="13" t="str">
        <f>IF(OR($D534="",$E534=""),"",$D534-$E534)</f>
        <v/>
      </c>
      <c r="G534" t="str">
        <f>IF($A534="","",IF($F534&lt;=0,"OK",IF($E534=0,"Impayé","Partiel")))</f>
        <v/>
      </c>
    </row>
    <row r="535" spans="2:7" ht="15">
      <c r="B535" s="17"/>
      <c r="C535" t="str">
        <f>IF($B535="","",YEAR($B535)*100+MONTH($B535))</f>
        <v/>
      </c>
      <c r="D535" s="13" t="str">
        <f>IF(OR($A535="",$B535=""),"",SUMIFS(Échéancier_Loyers!$J:$J,Échéancier_Loyers!$C:$C,$A535,Échéancier_Loyers!$B:$B,$C535))</f>
        <v/>
      </c>
      <c r="E535" s="13" t="str">
        <f>IF(OR($A535="",$B535=""),"",SUMIFS(Échéancier_Loyers!$K:$K,Échéancier_Loyers!$C:$C,$A535,Échéancier_Loyers!$B:$B,$C535))</f>
        <v/>
      </c>
      <c r="F535" s="13" t="str">
        <f>IF(OR($D535="",$E535=""),"",$D535-$E535)</f>
        <v/>
      </c>
      <c r="G535" t="str">
        <f>IF($A535="","",IF($F535&lt;=0,"OK",IF($E535=0,"Impayé","Partiel")))</f>
        <v/>
      </c>
    </row>
    <row r="536" spans="2:7" ht="15">
      <c r="B536" s="17"/>
      <c r="C536" t="str">
        <f>IF($B536="","",YEAR($B536)*100+MONTH($B536))</f>
        <v/>
      </c>
      <c r="D536" s="13" t="str">
        <f>IF(OR($A536="",$B536=""),"",SUMIFS(Échéancier_Loyers!$J:$J,Échéancier_Loyers!$C:$C,$A536,Échéancier_Loyers!$B:$B,$C536))</f>
        <v/>
      </c>
      <c r="E536" s="13" t="str">
        <f>IF(OR($A536="",$B536=""),"",SUMIFS(Échéancier_Loyers!$K:$K,Échéancier_Loyers!$C:$C,$A536,Échéancier_Loyers!$B:$B,$C536))</f>
        <v/>
      </c>
      <c r="F536" s="13" t="str">
        <f>IF(OR($D536="",$E536=""),"",$D536-$E536)</f>
        <v/>
      </c>
      <c r="G536" t="str">
        <f>IF($A536="","",IF($F536&lt;=0,"OK",IF($E536=0,"Impayé","Partiel")))</f>
        <v/>
      </c>
    </row>
    <row r="537" spans="2:7" ht="15">
      <c r="B537" s="17"/>
      <c r="C537" t="str">
        <f>IF($B537="","",YEAR($B537)*100+MONTH($B537))</f>
        <v/>
      </c>
      <c r="D537" s="13" t="str">
        <f>IF(OR($A537="",$B537=""),"",SUMIFS(Échéancier_Loyers!$J:$J,Échéancier_Loyers!$C:$C,$A537,Échéancier_Loyers!$B:$B,$C537))</f>
        <v/>
      </c>
      <c r="E537" s="13" t="str">
        <f>IF(OR($A537="",$B537=""),"",SUMIFS(Échéancier_Loyers!$K:$K,Échéancier_Loyers!$C:$C,$A537,Échéancier_Loyers!$B:$B,$C537))</f>
        <v/>
      </c>
      <c r="F537" s="13" t="str">
        <f>IF(OR($D537="",$E537=""),"",$D537-$E537)</f>
        <v/>
      </c>
      <c r="G537" t="str">
        <f>IF($A537="","",IF($F537&lt;=0,"OK",IF($E537=0,"Impayé","Partiel")))</f>
        <v/>
      </c>
    </row>
    <row r="538" spans="2:7" ht="15">
      <c r="B538" s="17"/>
      <c r="C538" t="str">
        <f>IF($B538="","",YEAR($B538)*100+MONTH($B538))</f>
        <v/>
      </c>
      <c r="D538" s="13" t="str">
        <f>IF(OR($A538="",$B538=""),"",SUMIFS(Échéancier_Loyers!$J:$J,Échéancier_Loyers!$C:$C,$A538,Échéancier_Loyers!$B:$B,$C538))</f>
        <v/>
      </c>
      <c r="E538" s="13" t="str">
        <f>IF(OR($A538="",$B538=""),"",SUMIFS(Échéancier_Loyers!$K:$K,Échéancier_Loyers!$C:$C,$A538,Échéancier_Loyers!$B:$B,$C538))</f>
        <v/>
      </c>
      <c r="F538" s="13" t="str">
        <f>IF(OR($D538="",$E538=""),"",$D538-$E538)</f>
        <v/>
      </c>
      <c r="G538" t="str">
        <f>IF($A538="","",IF($F538&lt;=0,"OK",IF($E538=0,"Impayé","Partiel")))</f>
        <v/>
      </c>
    </row>
    <row r="539" spans="2:7" ht="15">
      <c r="B539" s="17"/>
      <c r="C539" t="str">
        <f>IF($B539="","",YEAR($B539)*100+MONTH($B539))</f>
        <v/>
      </c>
      <c r="D539" s="13" t="str">
        <f>IF(OR($A539="",$B539=""),"",SUMIFS(Échéancier_Loyers!$J:$J,Échéancier_Loyers!$C:$C,$A539,Échéancier_Loyers!$B:$B,$C539))</f>
        <v/>
      </c>
      <c r="E539" s="13" t="str">
        <f>IF(OR($A539="",$B539=""),"",SUMIFS(Échéancier_Loyers!$K:$K,Échéancier_Loyers!$C:$C,$A539,Échéancier_Loyers!$B:$B,$C539))</f>
        <v/>
      </c>
      <c r="F539" s="13" t="str">
        <f>IF(OR($D539="",$E539=""),"",$D539-$E539)</f>
        <v/>
      </c>
      <c r="G539" t="str">
        <f>IF($A539="","",IF($F539&lt;=0,"OK",IF($E539=0,"Impayé","Partiel")))</f>
        <v/>
      </c>
    </row>
    <row r="540" spans="2:7" ht="15">
      <c r="B540" s="17"/>
      <c r="C540" t="str">
        <f>IF($B540="","",YEAR($B540)*100+MONTH($B540))</f>
        <v/>
      </c>
      <c r="D540" s="13" t="str">
        <f>IF(OR($A540="",$B540=""),"",SUMIFS(Échéancier_Loyers!$J:$J,Échéancier_Loyers!$C:$C,$A540,Échéancier_Loyers!$B:$B,$C540))</f>
        <v/>
      </c>
      <c r="E540" s="13" t="str">
        <f>IF(OR($A540="",$B540=""),"",SUMIFS(Échéancier_Loyers!$K:$K,Échéancier_Loyers!$C:$C,$A540,Échéancier_Loyers!$B:$B,$C540))</f>
        <v/>
      </c>
      <c r="F540" s="13" t="str">
        <f>IF(OR($D540="",$E540=""),"",$D540-$E540)</f>
        <v/>
      </c>
      <c r="G540" t="str">
        <f>IF($A540="","",IF($F540&lt;=0,"OK",IF($E540=0,"Impayé","Partiel")))</f>
        <v/>
      </c>
    </row>
    <row r="541" spans="2:7" ht="15">
      <c r="B541" s="17"/>
      <c r="C541" t="str">
        <f>IF($B541="","",YEAR($B541)*100+MONTH($B541))</f>
        <v/>
      </c>
      <c r="D541" s="13" t="str">
        <f>IF(OR($A541="",$B541=""),"",SUMIFS(Échéancier_Loyers!$J:$J,Échéancier_Loyers!$C:$C,$A541,Échéancier_Loyers!$B:$B,$C541))</f>
        <v/>
      </c>
      <c r="E541" s="13" t="str">
        <f>IF(OR($A541="",$B541=""),"",SUMIFS(Échéancier_Loyers!$K:$K,Échéancier_Loyers!$C:$C,$A541,Échéancier_Loyers!$B:$B,$C541))</f>
        <v/>
      </c>
      <c r="F541" s="13" t="str">
        <f>IF(OR($D541="",$E541=""),"",$D541-$E541)</f>
        <v/>
      </c>
      <c r="G541" t="str">
        <f>IF($A541="","",IF($F541&lt;=0,"OK",IF($E541=0,"Impayé","Partiel")))</f>
        <v/>
      </c>
    </row>
    <row r="542" spans="2:7" ht="15">
      <c r="B542" s="17"/>
      <c r="C542" t="str">
        <f>IF($B542="","",YEAR($B542)*100+MONTH($B542))</f>
        <v/>
      </c>
      <c r="D542" s="13" t="str">
        <f>IF(OR($A542="",$B542=""),"",SUMIFS(Échéancier_Loyers!$J:$J,Échéancier_Loyers!$C:$C,$A542,Échéancier_Loyers!$B:$B,$C542))</f>
        <v/>
      </c>
      <c r="E542" s="13" t="str">
        <f>IF(OR($A542="",$B542=""),"",SUMIFS(Échéancier_Loyers!$K:$K,Échéancier_Loyers!$C:$C,$A542,Échéancier_Loyers!$B:$B,$C542))</f>
        <v/>
      </c>
      <c r="F542" s="13" t="str">
        <f>IF(OR($D542="",$E542=""),"",$D542-$E542)</f>
        <v/>
      </c>
      <c r="G542" t="str">
        <f>IF($A542="","",IF($F542&lt;=0,"OK",IF($E542=0,"Impayé","Partiel")))</f>
        <v/>
      </c>
    </row>
    <row r="543" spans="2:7" ht="15">
      <c r="B543" s="17"/>
      <c r="C543" t="str">
        <f>IF($B543="","",YEAR($B543)*100+MONTH($B543))</f>
        <v/>
      </c>
      <c r="D543" s="13" t="str">
        <f>IF(OR($A543="",$B543=""),"",SUMIFS(Échéancier_Loyers!$J:$J,Échéancier_Loyers!$C:$C,$A543,Échéancier_Loyers!$B:$B,$C543))</f>
        <v/>
      </c>
      <c r="E543" s="13" t="str">
        <f>IF(OR($A543="",$B543=""),"",SUMIFS(Échéancier_Loyers!$K:$K,Échéancier_Loyers!$C:$C,$A543,Échéancier_Loyers!$B:$B,$C543))</f>
        <v/>
      </c>
      <c r="F543" s="13" t="str">
        <f>IF(OR($D543="",$E543=""),"",$D543-$E543)</f>
        <v/>
      </c>
      <c r="G543" t="str">
        <f>IF($A543="","",IF($F543&lt;=0,"OK",IF($E543=0,"Impayé","Partiel")))</f>
        <v/>
      </c>
    </row>
    <row r="544" spans="2:7" ht="15">
      <c r="B544" s="17"/>
      <c r="C544" t="str">
        <f>IF($B544="","",YEAR($B544)*100+MONTH($B544))</f>
        <v/>
      </c>
      <c r="D544" s="13" t="str">
        <f>IF(OR($A544="",$B544=""),"",SUMIFS(Échéancier_Loyers!$J:$J,Échéancier_Loyers!$C:$C,$A544,Échéancier_Loyers!$B:$B,$C544))</f>
        <v/>
      </c>
      <c r="E544" s="13" t="str">
        <f>IF(OR($A544="",$B544=""),"",SUMIFS(Échéancier_Loyers!$K:$K,Échéancier_Loyers!$C:$C,$A544,Échéancier_Loyers!$B:$B,$C544))</f>
        <v/>
      </c>
      <c r="F544" s="13" t="str">
        <f>IF(OR($D544="",$E544=""),"",$D544-$E544)</f>
        <v/>
      </c>
      <c r="G544" t="str">
        <f>IF($A544="","",IF($F544&lt;=0,"OK",IF($E544=0,"Impayé","Partiel")))</f>
        <v/>
      </c>
    </row>
    <row r="545" spans="2:7" ht="15">
      <c r="B545" s="17"/>
      <c r="C545" t="str">
        <f>IF($B545="","",YEAR($B545)*100+MONTH($B545))</f>
        <v/>
      </c>
      <c r="D545" s="13" t="str">
        <f>IF(OR($A545="",$B545=""),"",SUMIFS(Échéancier_Loyers!$J:$J,Échéancier_Loyers!$C:$C,$A545,Échéancier_Loyers!$B:$B,$C545))</f>
        <v/>
      </c>
      <c r="E545" s="13" t="str">
        <f>IF(OR($A545="",$B545=""),"",SUMIFS(Échéancier_Loyers!$K:$K,Échéancier_Loyers!$C:$C,$A545,Échéancier_Loyers!$B:$B,$C545))</f>
        <v/>
      </c>
      <c r="F545" s="13" t="str">
        <f>IF(OR($D545="",$E545=""),"",$D545-$E545)</f>
        <v/>
      </c>
      <c r="G545" t="str">
        <f>IF($A545="","",IF($F545&lt;=0,"OK",IF($E545=0,"Impayé","Partiel")))</f>
        <v/>
      </c>
    </row>
    <row r="546" spans="2:7" ht="15">
      <c r="B546" s="17"/>
      <c r="C546" t="str">
        <f>IF($B546="","",YEAR($B546)*100+MONTH($B546))</f>
        <v/>
      </c>
      <c r="D546" s="13" t="str">
        <f>IF(OR($A546="",$B546=""),"",SUMIFS(Échéancier_Loyers!$J:$J,Échéancier_Loyers!$C:$C,$A546,Échéancier_Loyers!$B:$B,$C546))</f>
        <v/>
      </c>
      <c r="E546" s="13" t="str">
        <f>IF(OR($A546="",$B546=""),"",SUMIFS(Échéancier_Loyers!$K:$K,Échéancier_Loyers!$C:$C,$A546,Échéancier_Loyers!$B:$B,$C546))</f>
        <v/>
      </c>
      <c r="F546" s="13" t="str">
        <f>IF(OR($D546="",$E546=""),"",$D546-$E546)</f>
        <v/>
      </c>
      <c r="G546" t="str">
        <f>IF($A546="","",IF($F546&lt;=0,"OK",IF($E546=0,"Impayé","Partiel")))</f>
        <v/>
      </c>
    </row>
    <row r="547" spans="2:7" ht="15">
      <c r="B547" s="17"/>
      <c r="C547" t="str">
        <f>IF($B547="","",YEAR($B547)*100+MONTH($B547))</f>
        <v/>
      </c>
      <c r="D547" s="13" t="str">
        <f>IF(OR($A547="",$B547=""),"",SUMIFS(Échéancier_Loyers!$J:$J,Échéancier_Loyers!$C:$C,$A547,Échéancier_Loyers!$B:$B,$C547))</f>
        <v/>
      </c>
      <c r="E547" s="13" t="str">
        <f>IF(OR($A547="",$B547=""),"",SUMIFS(Échéancier_Loyers!$K:$K,Échéancier_Loyers!$C:$C,$A547,Échéancier_Loyers!$B:$B,$C547))</f>
        <v/>
      </c>
      <c r="F547" s="13" t="str">
        <f>IF(OR($D547="",$E547=""),"",$D547-$E547)</f>
        <v/>
      </c>
      <c r="G547" t="str">
        <f>IF($A547="","",IF($F547&lt;=0,"OK",IF($E547=0,"Impayé","Partiel")))</f>
        <v/>
      </c>
    </row>
    <row r="548" spans="2:7" ht="15">
      <c r="B548" s="17"/>
      <c r="C548" t="str">
        <f>IF($B548="","",YEAR($B548)*100+MONTH($B548))</f>
        <v/>
      </c>
      <c r="D548" s="13" t="str">
        <f>IF(OR($A548="",$B548=""),"",SUMIFS(Échéancier_Loyers!$J:$J,Échéancier_Loyers!$C:$C,$A548,Échéancier_Loyers!$B:$B,$C548))</f>
        <v/>
      </c>
      <c r="E548" s="13" t="str">
        <f>IF(OR($A548="",$B548=""),"",SUMIFS(Échéancier_Loyers!$K:$K,Échéancier_Loyers!$C:$C,$A548,Échéancier_Loyers!$B:$B,$C548))</f>
        <v/>
      </c>
      <c r="F548" s="13" t="str">
        <f>IF(OR($D548="",$E548=""),"",$D548-$E548)</f>
        <v/>
      </c>
      <c r="G548" t="str">
        <f>IF($A548="","",IF($F548&lt;=0,"OK",IF($E548=0,"Impayé","Partiel")))</f>
        <v/>
      </c>
    </row>
    <row r="549" spans="2:7" ht="15">
      <c r="B549" s="17"/>
      <c r="C549" t="str">
        <f>IF($B549="","",YEAR($B549)*100+MONTH($B549))</f>
        <v/>
      </c>
      <c r="D549" s="13" t="str">
        <f>IF(OR($A549="",$B549=""),"",SUMIFS(Échéancier_Loyers!$J:$J,Échéancier_Loyers!$C:$C,$A549,Échéancier_Loyers!$B:$B,$C549))</f>
        <v/>
      </c>
      <c r="E549" s="13" t="str">
        <f>IF(OR($A549="",$B549=""),"",SUMIFS(Échéancier_Loyers!$K:$K,Échéancier_Loyers!$C:$C,$A549,Échéancier_Loyers!$B:$B,$C549))</f>
        <v/>
      </c>
      <c r="F549" s="13" t="str">
        <f>IF(OR($D549="",$E549=""),"",$D549-$E549)</f>
        <v/>
      </c>
      <c r="G549" t="str">
        <f>IF($A549="","",IF($F549&lt;=0,"OK",IF($E549=0,"Impayé","Partiel")))</f>
        <v/>
      </c>
    </row>
    <row r="550" spans="2:7" ht="15">
      <c r="B550" s="17"/>
      <c r="C550" t="str">
        <f>IF($B550="","",YEAR($B550)*100+MONTH($B550))</f>
        <v/>
      </c>
      <c r="D550" s="13" t="str">
        <f>IF(OR($A550="",$B550=""),"",SUMIFS(Échéancier_Loyers!$J:$J,Échéancier_Loyers!$C:$C,$A550,Échéancier_Loyers!$B:$B,$C550))</f>
        <v/>
      </c>
      <c r="E550" s="13" t="str">
        <f>IF(OR($A550="",$B550=""),"",SUMIFS(Échéancier_Loyers!$K:$K,Échéancier_Loyers!$C:$C,$A550,Échéancier_Loyers!$B:$B,$C550))</f>
        <v/>
      </c>
      <c r="F550" s="13" t="str">
        <f>IF(OR($D550="",$E550=""),"",$D550-$E550)</f>
        <v/>
      </c>
      <c r="G550" t="str">
        <f>IF($A550="","",IF($F550&lt;=0,"OK",IF($E550=0,"Impayé","Partiel")))</f>
        <v/>
      </c>
    </row>
    <row r="551" spans="2:7" ht="15">
      <c r="B551" s="17"/>
      <c r="C551" t="str">
        <f>IF($B551="","",YEAR($B551)*100+MONTH($B551))</f>
        <v/>
      </c>
      <c r="D551" s="13" t="str">
        <f>IF(OR($A551="",$B551=""),"",SUMIFS(Échéancier_Loyers!$J:$J,Échéancier_Loyers!$C:$C,$A551,Échéancier_Loyers!$B:$B,$C551))</f>
        <v/>
      </c>
      <c r="E551" s="13" t="str">
        <f>IF(OR($A551="",$B551=""),"",SUMIFS(Échéancier_Loyers!$K:$K,Échéancier_Loyers!$C:$C,$A551,Échéancier_Loyers!$B:$B,$C551))</f>
        <v/>
      </c>
      <c r="F551" s="13" t="str">
        <f>IF(OR($D551="",$E551=""),"",$D551-$E551)</f>
        <v/>
      </c>
      <c r="G551" t="str">
        <f>IF($A551="","",IF($F551&lt;=0,"OK",IF($E551=0,"Impayé","Partiel")))</f>
        <v/>
      </c>
    </row>
    <row r="552" spans="2:7" ht="15">
      <c r="B552" s="17"/>
      <c r="C552" t="str">
        <f>IF($B552="","",YEAR($B552)*100+MONTH($B552))</f>
        <v/>
      </c>
      <c r="D552" s="13" t="str">
        <f>IF(OR($A552="",$B552=""),"",SUMIFS(Échéancier_Loyers!$J:$J,Échéancier_Loyers!$C:$C,$A552,Échéancier_Loyers!$B:$B,$C552))</f>
        <v/>
      </c>
      <c r="E552" s="13" t="str">
        <f>IF(OR($A552="",$B552=""),"",SUMIFS(Échéancier_Loyers!$K:$K,Échéancier_Loyers!$C:$C,$A552,Échéancier_Loyers!$B:$B,$C552))</f>
        <v/>
      </c>
      <c r="F552" s="13" t="str">
        <f>IF(OR($D552="",$E552=""),"",$D552-$E552)</f>
        <v/>
      </c>
      <c r="G552" t="str">
        <f>IF($A552="","",IF($F552&lt;=0,"OK",IF($E552=0,"Impayé","Partiel")))</f>
        <v/>
      </c>
    </row>
    <row r="553" spans="2:7" ht="15">
      <c r="B553" s="17"/>
      <c r="C553" t="str">
        <f>IF($B553="","",YEAR($B553)*100+MONTH($B553))</f>
        <v/>
      </c>
      <c r="D553" s="13" t="str">
        <f>IF(OR($A553="",$B553=""),"",SUMIFS(Échéancier_Loyers!$J:$J,Échéancier_Loyers!$C:$C,$A553,Échéancier_Loyers!$B:$B,$C553))</f>
        <v/>
      </c>
      <c r="E553" s="13" t="str">
        <f>IF(OR($A553="",$B553=""),"",SUMIFS(Échéancier_Loyers!$K:$K,Échéancier_Loyers!$C:$C,$A553,Échéancier_Loyers!$B:$B,$C553))</f>
        <v/>
      </c>
      <c r="F553" s="13" t="str">
        <f>IF(OR($D553="",$E553=""),"",$D553-$E553)</f>
        <v/>
      </c>
      <c r="G553" t="str">
        <f>IF($A553="","",IF($F553&lt;=0,"OK",IF($E553=0,"Impayé","Partiel")))</f>
        <v/>
      </c>
    </row>
    <row r="554" spans="2:7" ht="15">
      <c r="B554" s="17"/>
      <c r="C554" t="str">
        <f>IF($B554="","",YEAR($B554)*100+MONTH($B554))</f>
        <v/>
      </c>
      <c r="D554" s="13" t="str">
        <f>IF(OR($A554="",$B554=""),"",SUMIFS(Échéancier_Loyers!$J:$J,Échéancier_Loyers!$C:$C,$A554,Échéancier_Loyers!$B:$B,$C554))</f>
        <v/>
      </c>
      <c r="E554" s="13" t="str">
        <f>IF(OR($A554="",$B554=""),"",SUMIFS(Échéancier_Loyers!$K:$K,Échéancier_Loyers!$C:$C,$A554,Échéancier_Loyers!$B:$B,$C554))</f>
        <v/>
      </c>
      <c r="F554" s="13" t="str">
        <f>IF(OR($D554="",$E554=""),"",$D554-$E554)</f>
        <v/>
      </c>
      <c r="G554" t="str">
        <f>IF($A554="","",IF($F554&lt;=0,"OK",IF($E554=0,"Impayé","Partiel")))</f>
        <v/>
      </c>
    </row>
    <row r="555" spans="2:7" ht="15">
      <c r="B555" s="17"/>
      <c r="C555" t="str">
        <f>IF($B555="","",YEAR($B555)*100+MONTH($B555))</f>
        <v/>
      </c>
      <c r="D555" s="13" t="str">
        <f>IF(OR($A555="",$B555=""),"",SUMIFS(Échéancier_Loyers!$J:$J,Échéancier_Loyers!$C:$C,$A555,Échéancier_Loyers!$B:$B,$C555))</f>
        <v/>
      </c>
      <c r="E555" s="13" t="str">
        <f>IF(OR($A555="",$B555=""),"",SUMIFS(Échéancier_Loyers!$K:$K,Échéancier_Loyers!$C:$C,$A555,Échéancier_Loyers!$B:$B,$C555))</f>
        <v/>
      </c>
      <c r="F555" s="13" t="str">
        <f>IF(OR($D555="",$E555=""),"",$D555-$E555)</f>
        <v/>
      </c>
      <c r="G555" t="str">
        <f>IF($A555="","",IF($F555&lt;=0,"OK",IF($E555=0,"Impayé","Partiel")))</f>
        <v/>
      </c>
    </row>
    <row r="556" spans="2:7" ht="15">
      <c r="B556" s="17"/>
      <c r="C556" t="str">
        <f>IF($B556="","",YEAR($B556)*100+MONTH($B556))</f>
        <v/>
      </c>
      <c r="D556" s="13" t="str">
        <f>IF(OR($A556="",$B556=""),"",SUMIFS(Échéancier_Loyers!$J:$J,Échéancier_Loyers!$C:$C,$A556,Échéancier_Loyers!$B:$B,$C556))</f>
        <v/>
      </c>
      <c r="E556" s="13" t="str">
        <f>IF(OR($A556="",$B556=""),"",SUMIFS(Échéancier_Loyers!$K:$K,Échéancier_Loyers!$C:$C,$A556,Échéancier_Loyers!$B:$B,$C556))</f>
        <v/>
      </c>
      <c r="F556" s="13" t="str">
        <f>IF(OR($D556="",$E556=""),"",$D556-$E556)</f>
        <v/>
      </c>
      <c r="G556" t="str">
        <f>IF($A556="","",IF($F556&lt;=0,"OK",IF($E556=0,"Impayé","Partiel")))</f>
        <v/>
      </c>
    </row>
    <row r="557" spans="2:7" ht="15">
      <c r="B557" s="17"/>
      <c r="C557" t="str">
        <f>IF($B557="","",YEAR($B557)*100+MONTH($B557))</f>
        <v/>
      </c>
      <c r="D557" s="13" t="str">
        <f>IF(OR($A557="",$B557=""),"",SUMIFS(Échéancier_Loyers!$J:$J,Échéancier_Loyers!$C:$C,$A557,Échéancier_Loyers!$B:$B,$C557))</f>
        <v/>
      </c>
      <c r="E557" s="13" t="str">
        <f>IF(OR($A557="",$B557=""),"",SUMIFS(Échéancier_Loyers!$K:$K,Échéancier_Loyers!$C:$C,$A557,Échéancier_Loyers!$B:$B,$C557))</f>
        <v/>
      </c>
      <c r="F557" s="13" t="str">
        <f>IF(OR($D557="",$E557=""),"",$D557-$E557)</f>
        <v/>
      </c>
      <c r="G557" t="str">
        <f>IF($A557="","",IF($F557&lt;=0,"OK",IF($E557=0,"Impayé","Partiel")))</f>
        <v/>
      </c>
    </row>
    <row r="558" spans="2:7" ht="15">
      <c r="B558" s="17"/>
      <c r="C558" t="str">
        <f>IF($B558="","",YEAR($B558)*100+MONTH($B558))</f>
        <v/>
      </c>
      <c r="D558" s="13" t="str">
        <f>IF(OR($A558="",$B558=""),"",SUMIFS(Échéancier_Loyers!$J:$J,Échéancier_Loyers!$C:$C,$A558,Échéancier_Loyers!$B:$B,$C558))</f>
        <v/>
      </c>
      <c r="E558" s="13" t="str">
        <f>IF(OR($A558="",$B558=""),"",SUMIFS(Échéancier_Loyers!$K:$K,Échéancier_Loyers!$C:$C,$A558,Échéancier_Loyers!$B:$B,$C558))</f>
        <v/>
      </c>
      <c r="F558" s="13" t="str">
        <f>IF(OR($D558="",$E558=""),"",$D558-$E558)</f>
        <v/>
      </c>
      <c r="G558" t="str">
        <f>IF($A558="","",IF($F558&lt;=0,"OK",IF($E558=0,"Impayé","Partiel")))</f>
        <v/>
      </c>
    </row>
    <row r="559" spans="2:7" ht="15">
      <c r="B559" s="17"/>
      <c r="C559" t="str">
        <f>IF($B559="","",YEAR($B559)*100+MONTH($B559))</f>
        <v/>
      </c>
      <c r="D559" s="13" t="str">
        <f>IF(OR($A559="",$B559=""),"",SUMIFS(Échéancier_Loyers!$J:$J,Échéancier_Loyers!$C:$C,$A559,Échéancier_Loyers!$B:$B,$C559))</f>
        <v/>
      </c>
      <c r="E559" s="13" t="str">
        <f>IF(OR($A559="",$B559=""),"",SUMIFS(Échéancier_Loyers!$K:$K,Échéancier_Loyers!$C:$C,$A559,Échéancier_Loyers!$B:$B,$C559))</f>
        <v/>
      </c>
      <c r="F559" s="13" t="str">
        <f>IF(OR($D559="",$E559=""),"",$D559-$E559)</f>
        <v/>
      </c>
      <c r="G559" t="str">
        <f>IF($A559="","",IF($F559&lt;=0,"OK",IF($E559=0,"Impayé","Partiel")))</f>
        <v/>
      </c>
    </row>
    <row r="560" spans="2:7" ht="15">
      <c r="B560" s="17"/>
      <c r="C560" t="str">
        <f>IF($B560="","",YEAR($B560)*100+MONTH($B560))</f>
        <v/>
      </c>
      <c r="D560" s="13" t="str">
        <f>IF(OR($A560="",$B560=""),"",SUMIFS(Échéancier_Loyers!$J:$J,Échéancier_Loyers!$C:$C,$A560,Échéancier_Loyers!$B:$B,$C560))</f>
        <v/>
      </c>
      <c r="E560" s="13" t="str">
        <f>IF(OR($A560="",$B560=""),"",SUMIFS(Échéancier_Loyers!$K:$K,Échéancier_Loyers!$C:$C,$A560,Échéancier_Loyers!$B:$B,$C560))</f>
        <v/>
      </c>
      <c r="F560" s="13" t="str">
        <f>IF(OR($D560="",$E560=""),"",$D560-$E560)</f>
        <v/>
      </c>
      <c r="G560" t="str">
        <f>IF($A560="","",IF($F560&lt;=0,"OK",IF($E560=0,"Impayé","Partiel")))</f>
        <v/>
      </c>
    </row>
    <row r="561" spans="2:7" ht="15">
      <c r="B561" s="17"/>
      <c r="C561" t="str">
        <f>IF($B561="","",YEAR($B561)*100+MONTH($B561))</f>
        <v/>
      </c>
      <c r="D561" s="13" t="str">
        <f>IF(OR($A561="",$B561=""),"",SUMIFS(Échéancier_Loyers!$J:$J,Échéancier_Loyers!$C:$C,$A561,Échéancier_Loyers!$B:$B,$C561))</f>
        <v/>
      </c>
      <c r="E561" s="13" t="str">
        <f>IF(OR($A561="",$B561=""),"",SUMIFS(Échéancier_Loyers!$K:$K,Échéancier_Loyers!$C:$C,$A561,Échéancier_Loyers!$B:$B,$C561))</f>
        <v/>
      </c>
      <c r="F561" s="13" t="str">
        <f>IF(OR($D561="",$E561=""),"",$D561-$E561)</f>
        <v/>
      </c>
      <c r="G561" t="str">
        <f>IF($A561="","",IF($F561&lt;=0,"OK",IF($E561=0,"Impayé","Partiel")))</f>
        <v/>
      </c>
    </row>
    <row r="562" spans="2:7" ht="15">
      <c r="B562" s="17"/>
      <c r="C562" t="str">
        <f>IF($B562="","",YEAR($B562)*100+MONTH($B562))</f>
        <v/>
      </c>
      <c r="D562" s="13" t="str">
        <f>IF(OR($A562="",$B562=""),"",SUMIFS(Échéancier_Loyers!$J:$J,Échéancier_Loyers!$C:$C,$A562,Échéancier_Loyers!$B:$B,$C562))</f>
        <v/>
      </c>
      <c r="E562" s="13" t="str">
        <f>IF(OR($A562="",$B562=""),"",SUMIFS(Échéancier_Loyers!$K:$K,Échéancier_Loyers!$C:$C,$A562,Échéancier_Loyers!$B:$B,$C562))</f>
        <v/>
      </c>
      <c r="F562" s="13" t="str">
        <f>IF(OR($D562="",$E562=""),"",$D562-$E562)</f>
        <v/>
      </c>
      <c r="G562" t="str">
        <f>IF($A562="","",IF($F562&lt;=0,"OK",IF($E562=0,"Impayé","Partiel")))</f>
        <v/>
      </c>
    </row>
    <row r="563" spans="2:7" ht="15">
      <c r="B563" s="17"/>
      <c r="C563" t="str">
        <f>IF($B563="","",YEAR($B563)*100+MONTH($B563))</f>
        <v/>
      </c>
      <c r="D563" s="13" t="str">
        <f>IF(OR($A563="",$B563=""),"",SUMIFS(Échéancier_Loyers!$J:$J,Échéancier_Loyers!$C:$C,$A563,Échéancier_Loyers!$B:$B,$C563))</f>
        <v/>
      </c>
      <c r="E563" s="13" t="str">
        <f>IF(OR($A563="",$B563=""),"",SUMIFS(Échéancier_Loyers!$K:$K,Échéancier_Loyers!$C:$C,$A563,Échéancier_Loyers!$B:$B,$C563))</f>
        <v/>
      </c>
      <c r="F563" s="13" t="str">
        <f>IF(OR($D563="",$E563=""),"",$D563-$E563)</f>
        <v/>
      </c>
      <c r="G563" t="str">
        <f>IF($A563="","",IF($F563&lt;=0,"OK",IF($E563=0,"Impayé","Partiel")))</f>
        <v/>
      </c>
    </row>
    <row r="564" spans="2:7" ht="15">
      <c r="B564" s="17"/>
      <c r="C564" t="str">
        <f>IF($B564="","",YEAR($B564)*100+MONTH($B564))</f>
        <v/>
      </c>
      <c r="D564" s="13" t="str">
        <f>IF(OR($A564="",$B564=""),"",SUMIFS(Échéancier_Loyers!$J:$J,Échéancier_Loyers!$C:$C,$A564,Échéancier_Loyers!$B:$B,$C564))</f>
        <v/>
      </c>
      <c r="E564" s="13" t="str">
        <f>IF(OR($A564="",$B564=""),"",SUMIFS(Échéancier_Loyers!$K:$K,Échéancier_Loyers!$C:$C,$A564,Échéancier_Loyers!$B:$B,$C564))</f>
        <v/>
      </c>
      <c r="F564" s="13" t="str">
        <f>IF(OR($D564="",$E564=""),"",$D564-$E564)</f>
        <v/>
      </c>
      <c r="G564" t="str">
        <f>IF($A564="","",IF($F564&lt;=0,"OK",IF($E564=0,"Impayé","Partiel")))</f>
        <v/>
      </c>
    </row>
    <row r="565" spans="2:7" ht="15">
      <c r="B565" s="17"/>
      <c r="C565" t="str">
        <f>IF($B565="","",YEAR($B565)*100+MONTH($B565))</f>
        <v/>
      </c>
      <c r="D565" s="13" t="str">
        <f>IF(OR($A565="",$B565=""),"",SUMIFS(Échéancier_Loyers!$J:$J,Échéancier_Loyers!$C:$C,$A565,Échéancier_Loyers!$B:$B,$C565))</f>
        <v/>
      </c>
      <c r="E565" s="13" t="str">
        <f>IF(OR($A565="",$B565=""),"",SUMIFS(Échéancier_Loyers!$K:$K,Échéancier_Loyers!$C:$C,$A565,Échéancier_Loyers!$B:$B,$C565))</f>
        <v/>
      </c>
      <c r="F565" s="13" t="str">
        <f>IF(OR($D565="",$E565=""),"",$D565-$E565)</f>
        <v/>
      </c>
      <c r="G565" t="str">
        <f>IF($A565="","",IF($F565&lt;=0,"OK",IF($E565=0,"Impayé","Partiel")))</f>
        <v/>
      </c>
    </row>
    <row r="566" spans="2:7" ht="15">
      <c r="B566" s="17"/>
      <c r="C566" t="str">
        <f>IF($B566="","",YEAR($B566)*100+MONTH($B566))</f>
        <v/>
      </c>
      <c r="D566" s="13" t="str">
        <f>IF(OR($A566="",$B566=""),"",SUMIFS(Échéancier_Loyers!$J:$J,Échéancier_Loyers!$C:$C,$A566,Échéancier_Loyers!$B:$B,$C566))</f>
        <v/>
      </c>
      <c r="E566" s="13" t="str">
        <f>IF(OR($A566="",$B566=""),"",SUMIFS(Échéancier_Loyers!$K:$K,Échéancier_Loyers!$C:$C,$A566,Échéancier_Loyers!$B:$B,$C566))</f>
        <v/>
      </c>
      <c r="F566" s="13" t="str">
        <f>IF(OR($D566="",$E566=""),"",$D566-$E566)</f>
        <v/>
      </c>
      <c r="G566" t="str">
        <f>IF($A566="","",IF($F566&lt;=0,"OK",IF($E566=0,"Impayé","Partiel")))</f>
        <v/>
      </c>
    </row>
    <row r="567" spans="2:7" ht="15">
      <c r="B567" s="17"/>
      <c r="C567" t="str">
        <f>IF($B567="","",YEAR($B567)*100+MONTH($B567))</f>
        <v/>
      </c>
      <c r="D567" s="13" t="str">
        <f>IF(OR($A567="",$B567=""),"",SUMIFS(Échéancier_Loyers!$J:$J,Échéancier_Loyers!$C:$C,$A567,Échéancier_Loyers!$B:$B,$C567))</f>
        <v/>
      </c>
      <c r="E567" s="13" t="str">
        <f>IF(OR($A567="",$B567=""),"",SUMIFS(Échéancier_Loyers!$K:$K,Échéancier_Loyers!$C:$C,$A567,Échéancier_Loyers!$B:$B,$C567))</f>
        <v/>
      </c>
      <c r="F567" s="13" t="str">
        <f>IF(OR($D567="",$E567=""),"",$D567-$E567)</f>
        <v/>
      </c>
      <c r="G567" t="str">
        <f>IF($A567="","",IF($F567&lt;=0,"OK",IF($E567=0,"Impayé","Partiel")))</f>
        <v/>
      </c>
    </row>
    <row r="568" spans="2:7" ht="15">
      <c r="B568" s="17"/>
      <c r="C568" t="str">
        <f>IF($B568="","",YEAR($B568)*100+MONTH($B568))</f>
        <v/>
      </c>
      <c r="D568" s="13" t="str">
        <f>IF(OR($A568="",$B568=""),"",SUMIFS(Échéancier_Loyers!$J:$J,Échéancier_Loyers!$C:$C,$A568,Échéancier_Loyers!$B:$B,$C568))</f>
        <v/>
      </c>
      <c r="E568" s="13" t="str">
        <f>IF(OR($A568="",$B568=""),"",SUMIFS(Échéancier_Loyers!$K:$K,Échéancier_Loyers!$C:$C,$A568,Échéancier_Loyers!$B:$B,$C568))</f>
        <v/>
      </c>
      <c r="F568" s="13" t="str">
        <f>IF(OR($D568="",$E568=""),"",$D568-$E568)</f>
        <v/>
      </c>
      <c r="G568" t="str">
        <f>IF($A568="","",IF($F568&lt;=0,"OK",IF($E568=0,"Impayé","Partiel")))</f>
        <v/>
      </c>
    </row>
    <row r="569" spans="2:7" ht="15">
      <c r="B569" s="17"/>
      <c r="C569" t="str">
        <f>IF($B569="","",YEAR($B569)*100+MONTH($B569))</f>
        <v/>
      </c>
      <c r="D569" s="13" t="str">
        <f>IF(OR($A569="",$B569=""),"",SUMIFS(Échéancier_Loyers!$J:$J,Échéancier_Loyers!$C:$C,$A569,Échéancier_Loyers!$B:$B,$C569))</f>
        <v/>
      </c>
      <c r="E569" s="13" t="str">
        <f>IF(OR($A569="",$B569=""),"",SUMIFS(Échéancier_Loyers!$K:$K,Échéancier_Loyers!$C:$C,$A569,Échéancier_Loyers!$B:$B,$C569))</f>
        <v/>
      </c>
      <c r="F569" s="13" t="str">
        <f>IF(OR($D569="",$E569=""),"",$D569-$E569)</f>
        <v/>
      </c>
      <c r="G569" t="str">
        <f>IF($A569="","",IF($F569&lt;=0,"OK",IF($E569=0,"Impayé","Partiel")))</f>
        <v/>
      </c>
    </row>
    <row r="570" spans="2:7" ht="15">
      <c r="B570" s="17"/>
      <c r="C570" t="str">
        <f>IF($B570="","",YEAR($B570)*100+MONTH($B570))</f>
        <v/>
      </c>
      <c r="D570" s="13" t="str">
        <f>IF(OR($A570="",$B570=""),"",SUMIFS(Échéancier_Loyers!$J:$J,Échéancier_Loyers!$C:$C,$A570,Échéancier_Loyers!$B:$B,$C570))</f>
        <v/>
      </c>
      <c r="E570" s="13" t="str">
        <f>IF(OR($A570="",$B570=""),"",SUMIFS(Échéancier_Loyers!$K:$K,Échéancier_Loyers!$C:$C,$A570,Échéancier_Loyers!$B:$B,$C570))</f>
        <v/>
      </c>
      <c r="F570" s="13" t="str">
        <f>IF(OR($D570="",$E570=""),"",$D570-$E570)</f>
        <v/>
      </c>
      <c r="G570" t="str">
        <f>IF($A570="","",IF($F570&lt;=0,"OK",IF($E570=0,"Impayé","Partiel")))</f>
        <v/>
      </c>
    </row>
    <row r="571" spans="2:7" ht="15">
      <c r="B571" s="17"/>
      <c r="C571" t="str">
        <f>IF($B571="","",YEAR($B571)*100+MONTH($B571))</f>
        <v/>
      </c>
      <c r="D571" s="13" t="str">
        <f>IF(OR($A571="",$B571=""),"",SUMIFS(Échéancier_Loyers!$J:$J,Échéancier_Loyers!$C:$C,$A571,Échéancier_Loyers!$B:$B,$C571))</f>
        <v/>
      </c>
      <c r="E571" s="13" t="str">
        <f>IF(OR($A571="",$B571=""),"",SUMIFS(Échéancier_Loyers!$K:$K,Échéancier_Loyers!$C:$C,$A571,Échéancier_Loyers!$B:$B,$C571))</f>
        <v/>
      </c>
      <c r="F571" s="13" t="str">
        <f>IF(OR($D571="",$E571=""),"",$D571-$E571)</f>
        <v/>
      </c>
      <c r="G571" t="str">
        <f>IF($A571="","",IF($F571&lt;=0,"OK",IF($E571=0,"Impayé","Partiel")))</f>
        <v/>
      </c>
    </row>
    <row r="572" spans="2:7" ht="15">
      <c r="B572" s="17"/>
      <c r="C572" t="str">
        <f>IF($B572="","",YEAR($B572)*100+MONTH($B572))</f>
        <v/>
      </c>
      <c r="D572" s="13" t="str">
        <f>IF(OR($A572="",$B572=""),"",SUMIFS(Échéancier_Loyers!$J:$J,Échéancier_Loyers!$C:$C,$A572,Échéancier_Loyers!$B:$B,$C572))</f>
        <v/>
      </c>
      <c r="E572" s="13" t="str">
        <f>IF(OR($A572="",$B572=""),"",SUMIFS(Échéancier_Loyers!$K:$K,Échéancier_Loyers!$C:$C,$A572,Échéancier_Loyers!$B:$B,$C572))</f>
        <v/>
      </c>
      <c r="F572" s="13" t="str">
        <f>IF(OR($D572="",$E572=""),"",$D572-$E572)</f>
        <v/>
      </c>
      <c r="G572" t="str">
        <f>IF($A572="","",IF($F572&lt;=0,"OK",IF($E572=0,"Impayé","Partiel")))</f>
        <v/>
      </c>
    </row>
    <row r="573" spans="2:7" ht="15">
      <c r="B573" s="17"/>
      <c r="C573" t="str">
        <f>IF($B573="","",YEAR($B573)*100+MONTH($B573))</f>
        <v/>
      </c>
      <c r="D573" s="13" t="str">
        <f>IF(OR($A573="",$B573=""),"",SUMIFS(Échéancier_Loyers!$J:$J,Échéancier_Loyers!$C:$C,$A573,Échéancier_Loyers!$B:$B,$C573))</f>
        <v/>
      </c>
      <c r="E573" s="13" t="str">
        <f>IF(OR($A573="",$B573=""),"",SUMIFS(Échéancier_Loyers!$K:$K,Échéancier_Loyers!$C:$C,$A573,Échéancier_Loyers!$B:$B,$C573))</f>
        <v/>
      </c>
      <c r="F573" s="13" t="str">
        <f>IF(OR($D573="",$E573=""),"",$D573-$E573)</f>
        <v/>
      </c>
      <c r="G573" t="str">
        <f>IF($A573="","",IF($F573&lt;=0,"OK",IF($E573=0,"Impayé","Partiel")))</f>
        <v/>
      </c>
    </row>
    <row r="574" spans="2:7" ht="15">
      <c r="B574" s="17"/>
      <c r="C574" t="str">
        <f>IF($B574="","",YEAR($B574)*100+MONTH($B574))</f>
        <v/>
      </c>
      <c r="D574" s="13" t="str">
        <f>IF(OR($A574="",$B574=""),"",SUMIFS(Échéancier_Loyers!$J:$J,Échéancier_Loyers!$C:$C,$A574,Échéancier_Loyers!$B:$B,$C574))</f>
        <v/>
      </c>
      <c r="E574" s="13" t="str">
        <f>IF(OR($A574="",$B574=""),"",SUMIFS(Échéancier_Loyers!$K:$K,Échéancier_Loyers!$C:$C,$A574,Échéancier_Loyers!$B:$B,$C574))</f>
        <v/>
      </c>
      <c r="F574" s="13" t="str">
        <f>IF(OR($D574="",$E574=""),"",$D574-$E574)</f>
        <v/>
      </c>
      <c r="G574" t="str">
        <f>IF($A574="","",IF($F574&lt;=0,"OK",IF($E574=0,"Impayé","Partiel")))</f>
        <v/>
      </c>
    </row>
    <row r="575" spans="2:7" ht="15">
      <c r="B575" s="17"/>
      <c r="C575" t="str">
        <f>IF($B575="","",YEAR($B575)*100+MONTH($B575))</f>
        <v/>
      </c>
      <c r="D575" s="13" t="str">
        <f>IF(OR($A575="",$B575=""),"",SUMIFS(Échéancier_Loyers!$J:$J,Échéancier_Loyers!$C:$C,$A575,Échéancier_Loyers!$B:$B,$C575))</f>
        <v/>
      </c>
      <c r="E575" s="13" t="str">
        <f>IF(OR($A575="",$B575=""),"",SUMIFS(Échéancier_Loyers!$K:$K,Échéancier_Loyers!$C:$C,$A575,Échéancier_Loyers!$B:$B,$C575))</f>
        <v/>
      </c>
      <c r="F575" s="13" t="str">
        <f>IF(OR($D575="",$E575=""),"",$D575-$E575)</f>
        <v/>
      </c>
      <c r="G575" t="str">
        <f>IF($A575="","",IF($F575&lt;=0,"OK",IF($E575=0,"Impayé","Partiel")))</f>
        <v/>
      </c>
    </row>
    <row r="576" spans="2:7" ht="15">
      <c r="B576" s="17"/>
      <c r="C576" t="str">
        <f>IF($B576="","",YEAR($B576)*100+MONTH($B576))</f>
        <v/>
      </c>
      <c r="D576" s="13" t="str">
        <f>IF(OR($A576="",$B576=""),"",SUMIFS(Échéancier_Loyers!$J:$J,Échéancier_Loyers!$C:$C,$A576,Échéancier_Loyers!$B:$B,$C576))</f>
        <v/>
      </c>
      <c r="E576" s="13" t="str">
        <f>IF(OR($A576="",$B576=""),"",SUMIFS(Échéancier_Loyers!$K:$K,Échéancier_Loyers!$C:$C,$A576,Échéancier_Loyers!$B:$B,$C576))</f>
        <v/>
      </c>
      <c r="F576" s="13" t="str">
        <f>IF(OR($D576="",$E576=""),"",$D576-$E576)</f>
        <v/>
      </c>
      <c r="G576" t="str">
        <f>IF($A576="","",IF($F576&lt;=0,"OK",IF($E576=0,"Impayé","Partiel")))</f>
        <v/>
      </c>
    </row>
    <row r="577" spans="2:7" ht="15">
      <c r="B577" s="17"/>
      <c r="C577" t="str">
        <f>IF($B577="","",YEAR($B577)*100+MONTH($B577))</f>
        <v/>
      </c>
      <c r="D577" s="13" t="str">
        <f>IF(OR($A577="",$B577=""),"",SUMIFS(Échéancier_Loyers!$J:$J,Échéancier_Loyers!$C:$C,$A577,Échéancier_Loyers!$B:$B,$C577))</f>
        <v/>
      </c>
      <c r="E577" s="13" t="str">
        <f>IF(OR($A577="",$B577=""),"",SUMIFS(Échéancier_Loyers!$K:$K,Échéancier_Loyers!$C:$C,$A577,Échéancier_Loyers!$B:$B,$C577))</f>
        <v/>
      </c>
      <c r="F577" s="13" t="str">
        <f>IF(OR($D577="",$E577=""),"",$D577-$E577)</f>
        <v/>
      </c>
      <c r="G577" t="str">
        <f>IF($A577="","",IF($F577&lt;=0,"OK",IF($E577=0,"Impayé","Partiel")))</f>
        <v/>
      </c>
    </row>
    <row r="578" spans="2:7" ht="15">
      <c r="B578" s="17"/>
      <c r="C578" t="str">
        <f>IF($B578="","",YEAR($B578)*100+MONTH($B578))</f>
        <v/>
      </c>
      <c r="D578" s="13" t="str">
        <f>IF(OR($A578="",$B578=""),"",SUMIFS(Échéancier_Loyers!$J:$J,Échéancier_Loyers!$C:$C,$A578,Échéancier_Loyers!$B:$B,$C578))</f>
        <v/>
      </c>
      <c r="E578" s="13" t="str">
        <f>IF(OR($A578="",$B578=""),"",SUMIFS(Échéancier_Loyers!$K:$K,Échéancier_Loyers!$C:$C,$A578,Échéancier_Loyers!$B:$B,$C578))</f>
        <v/>
      </c>
      <c r="F578" s="13" t="str">
        <f>IF(OR($D578="",$E578=""),"",$D578-$E578)</f>
        <v/>
      </c>
      <c r="G578" t="str">
        <f>IF($A578="","",IF($F578&lt;=0,"OK",IF($E578=0,"Impayé","Partiel")))</f>
        <v/>
      </c>
    </row>
    <row r="579" spans="2:7" ht="15">
      <c r="B579" s="17"/>
      <c r="C579" t="str">
        <f>IF($B579="","",YEAR($B579)*100+MONTH($B579))</f>
        <v/>
      </c>
      <c r="D579" s="13" t="str">
        <f>IF(OR($A579="",$B579=""),"",SUMIFS(Échéancier_Loyers!$J:$J,Échéancier_Loyers!$C:$C,$A579,Échéancier_Loyers!$B:$B,$C579))</f>
        <v/>
      </c>
      <c r="E579" s="13" t="str">
        <f>IF(OR($A579="",$B579=""),"",SUMIFS(Échéancier_Loyers!$K:$K,Échéancier_Loyers!$C:$C,$A579,Échéancier_Loyers!$B:$B,$C579))</f>
        <v/>
      </c>
      <c r="F579" s="13" t="str">
        <f>IF(OR($D579="",$E579=""),"",$D579-$E579)</f>
        <v/>
      </c>
      <c r="G579" t="str">
        <f>IF($A579="","",IF($F579&lt;=0,"OK",IF($E579=0,"Impayé","Partiel")))</f>
        <v/>
      </c>
    </row>
    <row r="580" spans="2:7" ht="15">
      <c r="B580" s="17"/>
      <c r="C580" t="str">
        <f>IF($B580="","",YEAR($B580)*100+MONTH($B580))</f>
        <v/>
      </c>
      <c r="D580" s="13" t="str">
        <f>IF(OR($A580="",$B580=""),"",SUMIFS(Échéancier_Loyers!$J:$J,Échéancier_Loyers!$C:$C,$A580,Échéancier_Loyers!$B:$B,$C580))</f>
        <v/>
      </c>
      <c r="E580" s="13" t="str">
        <f>IF(OR($A580="",$B580=""),"",SUMIFS(Échéancier_Loyers!$K:$K,Échéancier_Loyers!$C:$C,$A580,Échéancier_Loyers!$B:$B,$C580))</f>
        <v/>
      </c>
      <c r="F580" s="13" t="str">
        <f>IF(OR($D580="",$E580=""),"",$D580-$E580)</f>
        <v/>
      </c>
      <c r="G580" t="str">
        <f>IF($A580="","",IF($F580&lt;=0,"OK",IF($E580=0,"Impayé","Partiel")))</f>
        <v/>
      </c>
    </row>
    <row r="581" spans="2:7" ht="15">
      <c r="B581" s="17"/>
      <c r="C581" t="str">
        <f>IF($B581="","",YEAR($B581)*100+MONTH($B581))</f>
        <v/>
      </c>
      <c r="D581" s="13" t="str">
        <f>IF(OR($A581="",$B581=""),"",SUMIFS(Échéancier_Loyers!$J:$J,Échéancier_Loyers!$C:$C,$A581,Échéancier_Loyers!$B:$B,$C581))</f>
        <v/>
      </c>
      <c r="E581" s="13" t="str">
        <f>IF(OR($A581="",$B581=""),"",SUMIFS(Échéancier_Loyers!$K:$K,Échéancier_Loyers!$C:$C,$A581,Échéancier_Loyers!$B:$B,$C581))</f>
        <v/>
      </c>
      <c r="F581" s="13" t="str">
        <f>IF(OR($D581="",$E581=""),"",$D581-$E581)</f>
        <v/>
      </c>
      <c r="G581" t="str">
        <f>IF($A581="","",IF($F581&lt;=0,"OK",IF($E581=0,"Impayé","Partiel")))</f>
        <v/>
      </c>
    </row>
    <row r="582" spans="2:7" ht="15">
      <c r="B582" s="17"/>
      <c r="C582" t="str">
        <f>IF($B582="","",YEAR($B582)*100+MONTH($B582))</f>
        <v/>
      </c>
      <c r="D582" s="13" t="str">
        <f>IF(OR($A582="",$B582=""),"",SUMIFS(Échéancier_Loyers!$J:$J,Échéancier_Loyers!$C:$C,$A582,Échéancier_Loyers!$B:$B,$C582))</f>
        <v/>
      </c>
      <c r="E582" s="13" t="str">
        <f>IF(OR($A582="",$B582=""),"",SUMIFS(Échéancier_Loyers!$K:$K,Échéancier_Loyers!$C:$C,$A582,Échéancier_Loyers!$B:$B,$C582))</f>
        <v/>
      </c>
      <c r="F582" s="13" t="str">
        <f>IF(OR($D582="",$E582=""),"",$D582-$E582)</f>
        <v/>
      </c>
      <c r="G582" t="str">
        <f>IF($A582="","",IF($F582&lt;=0,"OK",IF($E582=0,"Impayé","Partiel")))</f>
        <v/>
      </c>
    </row>
    <row r="583" spans="2:7" ht="15">
      <c r="B583" s="17"/>
      <c r="C583" t="str">
        <f>IF($B583="","",YEAR($B583)*100+MONTH($B583))</f>
        <v/>
      </c>
      <c r="D583" s="13" t="str">
        <f>IF(OR($A583="",$B583=""),"",SUMIFS(Échéancier_Loyers!$J:$J,Échéancier_Loyers!$C:$C,$A583,Échéancier_Loyers!$B:$B,$C583))</f>
        <v/>
      </c>
      <c r="E583" s="13" t="str">
        <f>IF(OR($A583="",$B583=""),"",SUMIFS(Échéancier_Loyers!$K:$K,Échéancier_Loyers!$C:$C,$A583,Échéancier_Loyers!$B:$B,$C583))</f>
        <v/>
      </c>
      <c r="F583" s="13" t="str">
        <f>IF(OR($D583="",$E583=""),"",$D583-$E583)</f>
        <v/>
      </c>
      <c r="G583" t="str">
        <f>IF($A583="","",IF($F583&lt;=0,"OK",IF($E583=0,"Impayé","Partiel")))</f>
        <v/>
      </c>
    </row>
    <row r="584" spans="2:7" ht="15">
      <c r="B584" s="17"/>
      <c r="C584" t="str">
        <f>IF($B584="","",YEAR($B584)*100+MONTH($B584))</f>
        <v/>
      </c>
      <c r="D584" s="13" t="str">
        <f>IF(OR($A584="",$B584=""),"",SUMIFS(Échéancier_Loyers!$J:$J,Échéancier_Loyers!$C:$C,$A584,Échéancier_Loyers!$B:$B,$C584))</f>
        <v/>
      </c>
      <c r="E584" s="13" t="str">
        <f>IF(OR($A584="",$B584=""),"",SUMIFS(Échéancier_Loyers!$K:$K,Échéancier_Loyers!$C:$C,$A584,Échéancier_Loyers!$B:$B,$C584))</f>
        <v/>
      </c>
      <c r="F584" s="13" t="str">
        <f>IF(OR($D584="",$E584=""),"",$D584-$E584)</f>
        <v/>
      </c>
      <c r="G584" t="str">
        <f>IF($A584="","",IF($F584&lt;=0,"OK",IF($E584=0,"Impayé","Partiel")))</f>
        <v/>
      </c>
    </row>
    <row r="585" spans="2:7" ht="15">
      <c r="B585" s="17"/>
      <c r="C585" t="str">
        <f>IF($B585="","",YEAR($B585)*100+MONTH($B585))</f>
        <v/>
      </c>
      <c r="D585" s="13" t="str">
        <f>IF(OR($A585="",$B585=""),"",SUMIFS(Échéancier_Loyers!$J:$J,Échéancier_Loyers!$C:$C,$A585,Échéancier_Loyers!$B:$B,$C585))</f>
        <v/>
      </c>
      <c r="E585" s="13" t="str">
        <f>IF(OR($A585="",$B585=""),"",SUMIFS(Échéancier_Loyers!$K:$K,Échéancier_Loyers!$C:$C,$A585,Échéancier_Loyers!$B:$B,$C585))</f>
        <v/>
      </c>
      <c r="F585" s="13" t="str">
        <f>IF(OR($D585="",$E585=""),"",$D585-$E585)</f>
        <v/>
      </c>
      <c r="G585" t="str">
        <f>IF($A585="","",IF($F585&lt;=0,"OK",IF($E585=0,"Impayé","Partiel")))</f>
        <v/>
      </c>
    </row>
    <row r="586" spans="2:7" ht="15">
      <c r="B586" s="17"/>
      <c r="C586" t="str">
        <f>IF($B586="","",YEAR($B586)*100+MONTH($B586))</f>
        <v/>
      </c>
      <c r="D586" s="13" t="str">
        <f>IF(OR($A586="",$B586=""),"",SUMIFS(Échéancier_Loyers!$J:$J,Échéancier_Loyers!$C:$C,$A586,Échéancier_Loyers!$B:$B,$C586))</f>
        <v/>
      </c>
      <c r="E586" s="13" t="str">
        <f>IF(OR($A586="",$B586=""),"",SUMIFS(Échéancier_Loyers!$K:$K,Échéancier_Loyers!$C:$C,$A586,Échéancier_Loyers!$B:$B,$C586))</f>
        <v/>
      </c>
      <c r="F586" s="13" t="str">
        <f>IF(OR($D586="",$E586=""),"",$D586-$E586)</f>
        <v/>
      </c>
      <c r="G586" t="str">
        <f>IF($A586="","",IF($F586&lt;=0,"OK",IF($E586=0,"Impayé","Partiel")))</f>
        <v/>
      </c>
    </row>
    <row r="587" spans="2:7" ht="15">
      <c r="B587" s="17"/>
      <c r="C587" t="str">
        <f>IF($B587="","",YEAR($B587)*100+MONTH($B587))</f>
        <v/>
      </c>
      <c r="D587" s="13" t="str">
        <f>IF(OR($A587="",$B587=""),"",SUMIFS(Échéancier_Loyers!$J:$J,Échéancier_Loyers!$C:$C,$A587,Échéancier_Loyers!$B:$B,$C587))</f>
        <v/>
      </c>
      <c r="E587" s="13" t="str">
        <f>IF(OR($A587="",$B587=""),"",SUMIFS(Échéancier_Loyers!$K:$K,Échéancier_Loyers!$C:$C,$A587,Échéancier_Loyers!$B:$B,$C587))</f>
        <v/>
      </c>
      <c r="F587" s="13" t="str">
        <f>IF(OR($D587="",$E587=""),"",$D587-$E587)</f>
        <v/>
      </c>
      <c r="G587" t="str">
        <f>IF($A587="","",IF($F587&lt;=0,"OK",IF($E587=0,"Impayé","Partiel")))</f>
        <v/>
      </c>
    </row>
    <row r="588" spans="2:7" ht="15">
      <c r="B588" s="17"/>
      <c r="C588" t="str">
        <f>IF($B588="","",YEAR($B588)*100+MONTH($B588))</f>
        <v/>
      </c>
      <c r="D588" s="13" t="str">
        <f>IF(OR($A588="",$B588=""),"",SUMIFS(Échéancier_Loyers!$J:$J,Échéancier_Loyers!$C:$C,$A588,Échéancier_Loyers!$B:$B,$C588))</f>
        <v/>
      </c>
      <c r="E588" s="13" t="str">
        <f>IF(OR($A588="",$B588=""),"",SUMIFS(Échéancier_Loyers!$K:$K,Échéancier_Loyers!$C:$C,$A588,Échéancier_Loyers!$B:$B,$C588))</f>
        <v/>
      </c>
      <c r="F588" s="13" t="str">
        <f>IF(OR($D588="",$E588=""),"",$D588-$E588)</f>
        <v/>
      </c>
      <c r="G588" t="str">
        <f>IF($A588="","",IF($F588&lt;=0,"OK",IF($E588=0,"Impayé","Partiel")))</f>
        <v/>
      </c>
    </row>
    <row r="589" spans="2:7" ht="15">
      <c r="B589" s="17"/>
      <c r="C589" t="str">
        <f>IF($B589="","",YEAR($B589)*100+MONTH($B589))</f>
        <v/>
      </c>
      <c r="D589" s="13" t="str">
        <f>IF(OR($A589="",$B589=""),"",SUMIFS(Échéancier_Loyers!$J:$J,Échéancier_Loyers!$C:$C,$A589,Échéancier_Loyers!$B:$B,$C589))</f>
        <v/>
      </c>
      <c r="E589" s="13" t="str">
        <f>IF(OR($A589="",$B589=""),"",SUMIFS(Échéancier_Loyers!$K:$K,Échéancier_Loyers!$C:$C,$A589,Échéancier_Loyers!$B:$B,$C589))</f>
        <v/>
      </c>
      <c r="F589" s="13" t="str">
        <f>IF(OR($D589="",$E589=""),"",$D589-$E589)</f>
        <v/>
      </c>
      <c r="G589" t="str">
        <f>IF($A589="","",IF($F589&lt;=0,"OK",IF($E589=0,"Impayé","Partiel")))</f>
        <v/>
      </c>
    </row>
    <row r="590" spans="2:7" ht="15">
      <c r="B590" s="17"/>
      <c r="C590" t="str">
        <f>IF($B590="","",YEAR($B590)*100+MONTH($B590))</f>
        <v/>
      </c>
      <c r="D590" s="13" t="str">
        <f>IF(OR($A590="",$B590=""),"",SUMIFS(Échéancier_Loyers!$J:$J,Échéancier_Loyers!$C:$C,$A590,Échéancier_Loyers!$B:$B,$C590))</f>
        <v/>
      </c>
      <c r="E590" s="13" t="str">
        <f>IF(OR($A590="",$B590=""),"",SUMIFS(Échéancier_Loyers!$K:$K,Échéancier_Loyers!$C:$C,$A590,Échéancier_Loyers!$B:$B,$C590))</f>
        <v/>
      </c>
      <c r="F590" s="13" t="str">
        <f>IF(OR($D590="",$E590=""),"",$D590-$E590)</f>
        <v/>
      </c>
      <c r="G590" t="str">
        <f>IF($A590="","",IF($F590&lt;=0,"OK",IF($E590=0,"Impayé","Partiel")))</f>
        <v/>
      </c>
    </row>
    <row r="591" spans="2:7" ht="15">
      <c r="B591" s="17"/>
      <c r="C591" t="str">
        <f>IF($B591="","",YEAR($B591)*100+MONTH($B591))</f>
        <v/>
      </c>
      <c r="D591" s="13" t="str">
        <f>IF(OR($A591="",$B591=""),"",SUMIFS(Échéancier_Loyers!$J:$J,Échéancier_Loyers!$C:$C,$A591,Échéancier_Loyers!$B:$B,$C591))</f>
        <v/>
      </c>
      <c r="E591" s="13" t="str">
        <f>IF(OR($A591="",$B591=""),"",SUMIFS(Échéancier_Loyers!$K:$K,Échéancier_Loyers!$C:$C,$A591,Échéancier_Loyers!$B:$B,$C591))</f>
        <v/>
      </c>
      <c r="F591" s="13" t="str">
        <f>IF(OR($D591="",$E591=""),"",$D591-$E591)</f>
        <v/>
      </c>
      <c r="G591" t="str">
        <f>IF($A591="","",IF($F591&lt;=0,"OK",IF($E591=0,"Impayé","Partiel")))</f>
        <v/>
      </c>
    </row>
    <row r="592" spans="2:7" ht="15">
      <c r="B592" s="17"/>
      <c r="C592" t="str">
        <f>IF($B592="","",YEAR($B592)*100+MONTH($B592))</f>
        <v/>
      </c>
      <c r="D592" s="13" t="str">
        <f>IF(OR($A592="",$B592=""),"",SUMIFS(Échéancier_Loyers!$J:$J,Échéancier_Loyers!$C:$C,$A592,Échéancier_Loyers!$B:$B,$C592))</f>
        <v/>
      </c>
      <c r="E592" s="13" t="str">
        <f>IF(OR($A592="",$B592=""),"",SUMIFS(Échéancier_Loyers!$K:$K,Échéancier_Loyers!$C:$C,$A592,Échéancier_Loyers!$B:$B,$C592))</f>
        <v/>
      </c>
      <c r="F592" s="13" t="str">
        <f>IF(OR($D592="",$E592=""),"",$D592-$E592)</f>
        <v/>
      </c>
      <c r="G592" t="str">
        <f>IF($A592="","",IF($F592&lt;=0,"OK",IF($E592=0,"Impayé","Partiel")))</f>
        <v/>
      </c>
    </row>
    <row r="593" spans="2:7" ht="15">
      <c r="B593" s="17"/>
      <c r="C593" t="str">
        <f>IF($B593="","",YEAR($B593)*100+MONTH($B593))</f>
        <v/>
      </c>
      <c r="D593" s="13" t="str">
        <f>IF(OR($A593="",$B593=""),"",SUMIFS(Échéancier_Loyers!$J:$J,Échéancier_Loyers!$C:$C,$A593,Échéancier_Loyers!$B:$B,$C593))</f>
        <v/>
      </c>
      <c r="E593" s="13" t="str">
        <f>IF(OR($A593="",$B593=""),"",SUMIFS(Échéancier_Loyers!$K:$K,Échéancier_Loyers!$C:$C,$A593,Échéancier_Loyers!$B:$B,$C593))</f>
        <v/>
      </c>
      <c r="F593" s="13" t="str">
        <f>IF(OR($D593="",$E593=""),"",$D593-$E593)</f>
        <v/>
      </c>
      <c r="G593" t="str">
        <f>IF($A593="","",IF($F593&lt;=0,"OK",IF($E593=0,"Impayé","Partiel")))</f>
        <v/>
      </c>
    </row>
    <row r="594" spans="2:7" ht="15">
      <c r="B594" s="17"/>
      <c r="C594" t="str">
        <f>IF($B594="","",YEAR($B594)*100+MONTH($B594))</f>
        <v/>
      </c>
      <c r="D594" s="13" t="str">
        <f>IF(OR($A594="",$B594=""),"",SUMIFS(Échéancier_Loyers!$J:$J,Échéancier_Loyers!$C:$C,$A594,Échéancier_Loyers!$B:$B,$C594))</f>
        <v/>
      </c>
      <c r="E594" s="13" t="str">
        <f>IF(OR($A594="",$B594=""),"",SUMIFS(Échéancier_Loyers!$K:$K,Échéancier_Loyers!$C:$C,$A594,Échéancier_Loyers!$B:$B,$C594))</f>
        <v/>
      </c>
      <c r="F594" s="13" t="str">
        <f>IF(OR($D594="",$E594=""),"",$D594-$E594)</f>
        <v/>
      </c>
      <c r="G594" t="str">
        <f>IF($A594="","",IF($F594&lt;=0,"OK",IF($E594=0,"Impayé","Partiel")))</f>
        <v/>
      </c>
    </row>
    <row r="595" spans="2:7" ht="15">
      <c r="B595" s="17"/>
      <c r="C595" t="str">
        <f>IF($B595="","",YEAR($B595)*100+MONTH($B595))</f>
        <v/>
      </c>
      <c r="D595" s="13" t="str">
        <f>IF(OR($A595="",$B595=""),"",SUMIFS(Échéancier_Loyers!$J:$J,Échéancier_Loyers!$C:$C,$A595,Échéancier_Loyers!$B:$B,$C595))</f>
        <v/>
      </c>
      <c r="E595" s="13" t="str">
        <f>IF(OR($A595="",$B595=""),"",SUMIFS(Échéancier_Loyers!$K:$K,Échéancier_Loyers!$C:$C,$A595,Échéancier_Loyers!$B:$B,$C595))</f>
        <v/>
      </c>
      <c r="F595" s="13" t="str">
        <f>IF(OR($D595="",$E595=""),"",$D595-$E595)</f>
        <v/>
      </c>
      <c r="G595" t="str">
        <f>IF($A595="","",IF($F595&lt;=0,"OK",IF($E595=0,"Impayé","Partiel")))</f>
        <v/>
      </c>
    </row>
    <row r="596" spans="2:7" ht="15">
      <c r="B596" s="17"/>
      <c r="C596" t="str">
        <f>IF($B596="","",YEAR($B596)*100+MONTH($B596))</f>
        <v/>
      </c>
      <c r="D596" s="13" t="str">
        <f>IF(OR($A596="",$B596=""),"",SUMIFS(Échéancier_Loyers!$J:$J,Échéancier_Loyers!$C:$C,$A596,Échéancier_Loyers!$B:$B,$C596))</f>
        <v/>
      </c>
      <c r="E596" s="13" t="str">
        <f>IF(OR($A596="",$B596=""),"",SUMIFS(Échéancier_Loyers!$K:$K,Échéancier_Loyers!$C:$C,$A596,Échéancier_Loyers!$B:$B,$C596))</f>
        <v/>
      </c>
      <c r="F596" s="13" t="str">
        <f>IF(OR($D596="",$E596=""),"",$D596-$E596)</f>
        <v/>
      </c>
      <c r="G596" t="str">
        <f>IF($A596="","",IF($F596&lt;=0,"OK",IF($E596=0,"Impayé","Partiel")))</f>
        <v/>
      </c>
    </row>
    <row r="597" spans="2:7" ht="15">
      <c r="B597" s="17"/>
      <c r="C597" t="str">
        <f>IF($B597="","",YEAR($B597)*100+MONTH($B597))</f>
        <v/>
      </c>
      <c r="D597" s="13" t="str">
        <f>IF(OR($A597="",$B597=""),"",SUMIFS(Échéancier_Loyers!$J:$J,Échéancier_Loyers!$C:$C,$A597,Échéancier_Loyers!$B:$B,$C597))</f>
        <v/>
      </c>
      <c r="E597" s="13" t="str">
        <f>IF(OR($A597="",$B597=""),"",SUMIFS(Échéancier_Loyers!$K:$K,Échéancier_Loyers!$C:$C,$A597,Échéancier_Loyers!$B:$B,$C597))</f>
        <v/>
      </c>
      <c r="F597" s="13" t="str">
        <f>IF(OR($D597="",$E597=""),"",$D597-$E597)</f>
        <v/>
      </c>
      <c r="G597" t="str">
        <f>IF($A597="","",IF($F597&lt;=0,"OK",IF($E597=0,"Impayé","Partiel")))</f>
        <v/>
      </c>
    </row>
    <row r="598" spans="2:7" ht="15">
      <c r="B598" s="17"/>
      <c r="C598" t="str">
        <f>IF($B598="","",YEAR($B598)*100+MONTH($B598))</f>
        <v/>
      </c>
      <c r="D598" s="13" t="str">
        <f>IF(OR($A598="",$B598=""),"",SUMIFS(Échéancier_Loyers!$J:$J,Échéancier_Loyers!$C:$C,$A598,Échéancier_Loyers!$B:$B,$C598))</f>
        <v/>
      </c>
      <c r="E598" s="13" t="str">
        <f>IF(OR($A598="",$B598=""),"",SUMIFS(Échéancier_Loyers!$K:$K,Échéancier_Loyers!$C:$C,$A598,Échéancier_Loyers!$B:$B,$C598))</f>
        <v/>
      </c>
      <c r="F598" s="13" t="str">
        <f>IF(OR($D598="",$E598=""),"",$D598-$E598)</f>
        <v/>
      </c>
      <c r="G598" t="str">
        <f>IF($A598="","",IF($F598&lt;=0,"OK",IF($E598=0,"Impayé","Partiel")))</f>
        <v/>
      </c>
    </row>
    <row r="599" spans="2:7" ht="15">
      <c r="B599" s="17"/>
      <c r="C599" t="str">
        <f>IF($B599="","",YEAR($B599)*100+MONTH($B599))</f>
        <v/>
      </c>
      <c r="D599" s="13" t="str">
        <f>IF(OR($A599="",$B599=""),"",SUMIFS(Échéancier_Loyers!$J:$J,Échéancier_Loyers!$C:$C,$A599,Échéancier_Loyers!$B:$B,$C599))</f>
        <v/>
      </c>
      <c r="E599" s="13" t="str">
        <f>IF(OR($A599="",$B599=""),"",SUMIFS(Échéancier_Loyers!$K:$K,Échéancier_Loyers!$C:$C,$A599,Échéancier_Loyers!$B:$B,$C599))</f>
        <v/>
      </c>
      <c r="F599" s="13" t="str">
        <f>IF(OR($D599="",$E599=""),"",$D599-$E599)</f>
        <v/>
      </c>
      <c r="G599" t="str">
        <f>IF($A599="","",IF($F599&lt;=0,"OK",IF($E599=0,"Impayé","Partiel")))</f>
        <v/>
      </c>
    </row>
    <row r="600" spans="2:7" ht="15">
      <c r="B600" s="17"/>
      <c r="C600" t="str">
        <f>IF($B600="","",YEAR($B600)*100+MONTH($B600))</f>
        <v/>
      </c>
      <c r="D600" s="13" t="str">
        <f>IF(OR($A600="",$B600=""),"",SUMIFS(Échéancier_Loyers!$J:$J,Échéancier_Loyers!$C:$C,$A600,Échéancier_Loyers!$B:$B,$C600))</f>
        <v/>
      </c>
      <c r="E600" s="13" t="str">
        <f>IF(OR($A600="",$B600=""),"",SUMIFS(Échéancier_Loyers!$K:$K,Échéancier_Loyers!$C:$C,$A600,Échéancier_Loyers!$B:$B,$C600))</f>
        <v/>
      </c>
      <c r="F600" s="13" t="str">
        <f>IF(OR($D600="",$E600=""),"",$D600-$E600)</f>
        <v/>
      </c>
      <c r="G600" t="str">
        <f>IF($A600="","",IF($F600&lt;=0,"OK",IF($E600=0,"Impayé","Partiel")))</f>
        <v/>
      </c>
    </row>
    <row r="601" spans="2:7" ht="15">
      <c r="B601" s="17"/>
      <c r="C601" t="str">
        <f>IF($B601="","",YEAR($B601)*100+MONTH($B601))</f>
        <v/>
      </c>
      <c r="D601" s="13" t="str">
        <f>IF(OR($A601="",$B601=""),"",SUMIFS(Échéancier_Loyers!$J:$J,Échéancier_Loyers!$C:$C,$A601,Échéancier_Loyers!$B:$B,$C601))</f>
        <v/>
      </c>
      <c r="E601" s="13" t="str">
        <f>IF(OR($A601="",$B601=""),"",SUMIFS(Échéancier_Loyers!$K:$K,Échéancier_Loyers!$C:$C,$A601,Échéancier_Loyers!$B:$B,$C601))</f>
        <v/>
      </c>
      <c r="F601" s="13" t="str">
        <f>IF(OR($D601="",$E601=""),"",$D601-$E601)</f>
        <v/>
      </c>
      <c r="G601" t="str">
        <f>IF($A601="","",IF($F601&lt;=0,"OK",IF($E601=0,"Impayé","Partiel")))</f>
        <v/>
      </c>
    </row>
    <row r="602" spans="2:7" ht="15">
      <c r="B602" s="17"/>
      <c r="C602" t="str">
        <f>IF($B602="","",YEAR($B602)*100+MONTH($B602))</f>
        <v/>
      </c>
      <c r="D602" s="13" t="str">
        <f>IF(OR($A602="",$B602=""),"",SUMIFS(Échéancier_Loyers!$J:$J,Échéancier_Loyers!$C:$C,$A602,Échéancier_Loyers!$B:$B,$C602))</f>
        <v/>
      </c>
      <c r="E602" s="13" t="str">
        <f>IF(OR($A602="",$B602=""),"",SUMIFS(Échéancier_Loyers!$K:$K,Échéancier_Loyers!$C:$C,$A602,Échéancier_Loyers!$B:$B,$C602))</f>
        <v/>
      </c>
      <c r="F602" s="13" t="str">
        <f>IF(OR($D602="",$E602=""),"",$D602-$E602)</f>
        <v/>
      </c>
      <c r="G602" t="str">
        <f>IF($A602="","",IF($F602&lt;=0,"OK",IF($E602=0,"Impayé","Partiel")))</f>
        <v/>
      </c>
    </row>
    <row r="603" spans="2:7" ht="15">
      <c r="B603" s="17"/>
      <c r="C603" t="str">
        <f>IF($B603="","",YEAR($B603)*100+MONTH($B603))</f>
        <v/>
      </c>
      <c r="D603" s="13" t="str">
        <f>IF(OR($A603="",$B603=""),"",SUMIFS(Échéancier_Loyers!$J:$J,Échéancier_Loyers!$C:$C,$A603,Échéancier_Loyers!$B:$B,$C603))</f>
        <v/>
      </c>
      <c r="E603" s="13" t="str">
        <f>IF(OR($A603="",$B603=""),"",SUMIFS(Échéancier_Loyers!$K:$K,Échéancier_Loyers!$C:$C,$A603,Échéancier_Loyers!$B:$B,$C603))</f>
        <v/>
      </c>
      <c r="F603" s="13" t="str">
        <f>IF(OR($D603="",$E603=""),"",$D603-$E603)</f>
        <v/>
      </c>
      <c r="G603" t="str">
        <f>IF($A603="","",IF($F603&lt;=0,"OK",IF($E603=0,"Impayé","Partiel")))</f>
        <v/>
      </c>
    </row>
    <row r="604" spans="2:7" ht="15">
      <c r="B604" s="17"/>
      <c r="C604" t="str">
        <f>IF($B604="","",YEAR($B604)*100+MONTH($B604))</f>
        <v/>
      </c>
      <c r="D604" s="13" t="str">
        <f>IF(OR($A604="",$B604=""),"",SUMIFS(Échéancier_Loyers!$J:$J,Échéancier_Loyers!$C:$C,$A604,Échéancier_Loyers!$B:$B,$C604))</f>
        <v/>
      </c>
      <c r="E604" s="13" t="str">
        <f>IF(OR($A604="",$B604=""),"",SUMIFS(Échéancier_Loyers!$K:$K,Échéancier_Loyers!$C:$C,$A604,Échéancier_Loyers!$B:$B,$C604))</f>
        <v/>
      </c>
      <c r="F604" s="13" t="str">
        <f>IF(OR($D604="",$E604=""),"",$D604-$E604)</f>
        <v/>
      </c>
      <c r="G604" t="str">
        <f>IF($A604="","",IF($F604&lt;=0,"OK",IF($E604=0,"Impayé","Partiel")))</f>
        <v/>
      </c>
    </row>
    <row r="605" spans="2:7" ht="15">
      <c r="B605" s="17"/>
      <c r="C605" t="str">
        <f>IF($B605="","",YEAR($B605)*100+MONTH($B605))</f>
        <v/>
      </c>
      <c r="D605" s="13" t="str">
        <f>IF(OR($A605="",$B605=""),"",SUMIFS(Échéancier_Loyers!$J:$J,Échéancier_Loyers!$C:$C,$A605,Échéancier_Loyers!$B:$B,$C605))</f>
        <v/>
      </c>
      <c r="E605" s="13" t="str">
        <f>IF(OR($A605="",$B605=""),"",SUMIFS(Échéancier_Loyers!$K:$K,Échéancier_Loyers!$C:$C,$A605,Échéancier_Loyers!$B:$B,$C605))</f>
        <v/>
      </c>
      <c r="F605" s="13" t="str">
        <f>IF(OR($D605="",$E605=""),"",$D605-$E605)</f>
        <v/>
      </c>
      <c r="G605" t="str">
        <f>IF($A605="","",IF($F605&lt;=0,"OK",IF($E605=0,"Impayé","Partiel")))</f>
        <v/>
      </c>
    </row>
    <row r="606" spans="2:7" ht="15">
      <c r="B606" s="17"/>
      <c r="C606" t="str">
        <f>IF($B606="","",YEAR($B606)*100+MONTH($B606))</f>
        <v/>
      </c>
      <c r="D606" s="13" t="str">
        <f>IF(OR($A606="",$B606=""),"",SUMIFS(Échéancier_Loyers!$J:$J,Échéancier_Loyers!$C:$C,$A606,Échéancier_Loyers!$B:$B,$C606))</f>
        <v/>
      </c>
      <c r="E606" s="13" t="str">
        <f>IF(OR($A606="",$B606=""),"",SUMIFS(Échéancier_Loyers!$K:$K,Échéancier_Loyers!$C:$C,$A606,Échéancier_Loyers!$B:$B,$C606))</f>
        <v/>
      </c>
      <c r="F606" s="13" t="str">
        <f>IF(OR($D606="",$E606=""),"",$D606-$E606)</f>
        <v/>
      </c>
      <c r="G606" t="str">
        <f>IF($A606="","",IF($F606&lt;=0,"OK",IF($E606=0,"Impayé","Partiel")))</f>
        <v/>
      </c>
    </row>
    <row r="607" spans="2:7" ht="15">
      <c r="B607" s="17"/>
      <c r="C607" t="str">
        <f>IF($B607="","",YEAR($B607)*100+MONTH($B607))</f>
        <v/>
      </c>
      <c r="D607" s="13" t="str">
        <f>IF(OR($A607="",$B607=""),"",SUMIFS(Échéancier_Loyers!$J:$J,Échéancier_Loyers!$C:$C,$A607,Échéancier_Loyers!$B:$B,$C607))</f>
        <v/>
      </c>
      <c r="E607" s="13" t="str">
        <f>IF(OR($A607="",$B607=""),"",SUMIFS(Échéancier_Loyers!$K:$K,Échéancier_Loyers!$C:$C,$A607,Échéancier_Loyers!$B:$B,$C607))</f>
        <v/>
      </c>
      <c r="F607" s="13" t="str">
        <f>IF(OR($D607="",$E607=""),"",$D607-$E607)</f>
        <v/>
      </c>
      <c r="G607" t="str">
        <f>IF($A607="","",IF($F607&lt;=0,"OK",IF($E607=0,"Impayé","Partiel")))</f>
        <v/>
      </c>
    </row>
    <row r="608" spans="2:7" ht="15">
      <c r="B608" s="17"/>
      <c r="C608" t="str">
        <f>IF($B608="","",YEAR($B608)*100+MONTH($B608))</f>
        <v/>
      </c>
      <c r="D608" s="13" t="str">
        <f>IF(OR($A608="",$B608=""),"",SUMIFS(Échéancier_Loyers!$J:$J,Échéancier_Loyers!$C:$C,$A608,Échéancier_Loyers!$B:$B,$C608))</f>
        <v/>
      </c>
      <c r="E608" s="13" t="str">
        <f>IF(OR($A608="",$B608=""),"",SUMIFS(Échéancier_Loyers!$K:$K,Échéancier_Loyers!$C:$C,$A608,Échéancier_Loyers!$B:$B,$C608))</f>
        <v/>
      </c>
      <c r="F608" s="13" t="str">
        <f>IF(OR($D608="",$E608=""),"",$D608-$E608)</f>
        <v/>
      </c>
      <c r="G608" t="str">
        <f>IF($A608="","",IF($F608&lt;=0,"OK",IF($E608=0,"Impayé","Partiel")))</f>
        <v/>
      </c>
    </row>
    <row r="609" spans="2:7" ht="15">
      <c r="B609" s="17"/>
      <c r="C609" t="str">
        <f>IF($B609="","",YEAR($B609)*100+MONTH($B609))</f>
        <v/>
      </c>
      <c r="D609" s="13" t="str">
        <f>IF(OR($A609="",$B609=""),"",SUMIFS(Échéancier_Loyers!$J:$J,Échéancier_Loyers!$C:$C,$A609,Échéancier_Loyers!$B:$B,$C609))</f>
        <v/>
      </c>
      <c r="E609" s="13" t="str">
        <f>IF(OR($A609="",$B609=""),"",SUMIFS(Échéancier_Loyers!$K:$K,Échéancier_Loyers!$C:$C,$A609,Échéancier_Loyers!$B:$B,$C609))</f>
        <v/>
      </c>
      <c r="F609" s="13" t="str">
        <f>IF(OR($D609="",$E609=""),"",$D609-$E609)</f>
        <v/>
      </c>
      <c r="G609" t="str">
        <f>IF($A609="","",IF($F609&lt;=0,"OK",IF($E609=0,"Impayé","Partiel")))</f>
        <v/>
      </c>
    </row>
    <row r="610" spans="2:7" ht="15">
      <c r="B610" s="17"/>
      <c r="C610" t="str">
        <f>IF($B610="","",YEAR($B610)*100+MONTH($B610))</f>
        <v/>
      </c>
      <c r="D610" s="13" t="str">
        <f>IF(OR($A610="",$B610=""),"",SUMIFS(Échéancier_Loyers!$J:$J,Échéancier_Loyers!$C:$C,$A610,Échéancier_Loyers!$B:$B,$C610))</f>
        <v/>
      </c>
      <c r="E610" s="13" t="str">
        <f>IF(OR($A610="",$B610=""),"",SUMIFS(Échéancier_Loyers!$K:$K,Échéancier_Loyers!$C:$C,$A610,Échéancier_Loyers!$B:$B,$C610))</f>
        <v/>
      </c>
      <c r="F610" s="13" t="str">
        <f>IF(OR($D610="",$E610=""),"",$D610-$E610)</f>
        <v/>
      </c>
      <c r="G610" t="str">
        <f>IF($A610="","",IF($F610&lt;=0,"OK",IF($E610=0,"Impayé","Partiel")))</f>
        <v/>
      </c>
    </row>
    <row r="611" spans="2:7" ht="15">
      <c r="B611" s="17"/>
      <c r="C611" t="str">
        <f>IF($B611="","",YEAR($B611)*100+MONTH($B611))</f>
        <v/>
      </c>
      <c r="D611" s="13" t="str">
        <f>IF(OR($A611="",$B611=""),"",SUMIFS(Échéancier_Loyers!$J:$J,Échéancier_Loyers!$C:$C,$A611,Échéancier_Loyers!$B:$B,$C611))</f>
        <v/>
      </c>
      <c r="E611" s="13" t="str">
        <f>IF(OR($A611="",$B611=""),"",SUMIFS(Échéancier_Loyers!$K:$K,Échéancier_Loyers!$C:$C,$A611,Échéancier_Loyers!$B:$B,$C611))</f>
        <v/>
      </c>
      <c r="F611" s="13" t="str">
        <f>IF(OR($D611="",$E611=""),"",$D611-$E611)</f>
        <v/>
      </c>
      <c r="G611" t="str">
        <f>IF($A611="","",IF($F611&lt;=0,"OK",IF($E611=0,"Impayé","Partiel")))</f>
        <v/>
      </c>
    </row>
    <row r="612" spans="2:7" ht="15">
      <c r="B612" s="17"/>
      <c r="C612" t="str">
        <f>IF($B612="","",YEAR($B612)*100+MONTH($B612))</f>
        <v/>
      </c>
      <c r="D612" s="13" t="str">
        <f>IF(OR($A612="",$B612=""),"",SUMIFS(Échéancier_Loyers!$J:$J,Échéancier_Loyers!$C:$C,$A612,Échéancier_Loyers!$B:$B,$C612))</f>
        <v/>
      </c>
      <c r="E612" s="13" t="str">
        <f>IF(OR($A612="",$B612=""),"",SUMIFS(Échéancier_Loyers!$K:$K,Échéancier_Loyers!$C:$C,$A612,Échéancier_Loyers!$B:$B,$C612))</f>
        <v/>
      </c>
      <c r="F612" s="13" t="str">
        <f>IF(OR($D612="",$E612=""),"",$D612-$E612)</f>
        <v/>
      </c>
      <c r="G612" t="str">
        <f>IF($A612="","",IF($F612&lt;=0,"OK",IF($E612=0,"Impayé","Partiel")))</f>
        <v/>
      </c>
    </row>
    <row r="613" spans="2:7" ht="15">
      <c r="B613" s="17"/>
      <c r="C613" t="str">
        <f>IF($B613="","",YEAR($B613)*100+MONTH($B613))</f>
        <v/>
      </c>
      <c r="D613" s="13" t="str">
        <f>IF(OR($A613="",$B613=""),"",SUMIFS(Échéancier_Loyers!$J:$J,Échéancier_Loyers!$C:$C,$A613,Échéancier_Loyers!$B:$B,$C613))</f>
        <v/>
      </c>
      <c r="E613" s="13" t="str">
        <f>IF(OR($A613="",$B613=""),"",SUMIFS(Échéancier_Loyers!$K:$K,Échéancier_Loyers!$C:$C,$A613,Échéancier_Loyers!$B:$B,$C613))</f>
        <v/>
      </c>
      <c r="F613" s="13" t="str">
        <f>IF(OR($D613="",$E613=""),"",$D613-$E613)</f>
        <v/>
      </c>
      <c r="G613" t="str">
        <f>IF($A613="","",IF($F613&lt;=0,"OK",IF($E613=0,"Impayé","Partiel")))</f>
        <v/>
      </c>
    </row>
    <row r="614" spans="2:7" ht="15">
      <c r="B614" s="17"/>
      <c r="C614" t="str">
        <f>IF($B614="","",YEAR($B614)*100+MONTH($B614))</f>
        <v/>
      </c>
      <c r="D614" s="13" t="str">
        <f>IF(OR($A614="",$B614=""),"",SUMIFS(Échéancier_Loyers!$J:$J,Échéancier_Loyers!$C:$C,$A614,Échéancier_Loyers!$B:$B,$C614))</f>
        <v/>
      </c>
      <c r="E614" s="13" t="str">
        <f>IF(OR($A614="",$B614=""),"",SUMIFS(Échéancier_Loyers!$K:$K,Échéancier_Loyers!$C:$C,$A614,Échéancier_Loyers!$B:$B,$C614))</f>
        <v/>
      </c>
      <c r="F614" s="13" t="str">
        <f>IF(OR($D614="",$E614=""),"",$D614-$E614)</f>
        <v/>
      </c>
      <c r="G614" t="str">
        <f>IF($A614="","",IF($F614&lt;=0,"OK",IF($E614=0,"Impayé","Partiel")))</f>
        <v/>
      </c>
    </row>
    <row r="615" spans="2:7" ht="15">
      <c r="B615" s="17"/>
      <c r="C615" t="str">
        <f>IF($B615="","",YEAR($B615)*100+MONTH($B615))</f>
        <v/>
      </c>
      <c r="D615" s="13" t="str">
        <f>IF(OR($A615="",$B615=""),"",SUMIFS(Échéancier_Loyers!$J:$J,Échéancier_Loyers!$C:$C,$A615,Échéancier_Loyers!$B:$B,$C615))</f>
        <v/>
      </c>
      <c r="E615" s="13" t="str">
        <f>IF(OR($A615="",$B615=""),"",SUMIFS(Échéancier_Loyers!$K:$K,Échéancier_Loyers!$C:$C,$A615,Échéancier_Loyers!$B:$B,$C615))</f>
        <v/>
      </c>
      <c r="F615" s="13" t="str">
        <f>IF(OR($D615="",$E615=""),"",$D615-$E615)</f>
        <v/>
      </c>
      <c r="G615" t="str">
        <f>IF($A615="","",IF($F615&lt;=0,"OK",IF($E615=0,"Impayé","Partiel")))</f>
        <v/>
      </c>
    </row>
    <row r="616" spans="2:7" ht="15">
      <c r="B616" s="17"/>
      <c r="C616" t="str">
        <f>IF($B616="","",YEAR($B616)*100+MONTH($B616))</f>
        <v/>
      </c>
      <c r="D616" s="13" t="str">
        <f>IF(OR($A616="",$B616=""),"",SUMIFS(Échéancier_Loyers!$J:$J,Échéancier_Loyers!$C:$C,$A616,Échéancier_Loyers!$B:$B,$C616))</f>
        <v/>
      </c>
      <c r="E616" s="13" t="str">
        <f>IF(OR($A616="",$B616=""),"",SUMIFS(Échéancier_Loyers!$K:$K,Échéancier_Loyers!$C:$C,$A616,Échéancier_Loyers!$B:$B,$C616))</f>
        <v/>
      </c>
      <c r="F616" s="13" t="str">
        <f>IF(OR($D616="",$E616=""),"",$D616-$E616)</f>
        <v/>
      </c>
      <c r="G616" t="str">
        <f>IF($A616="","",IF($F616&lt;=0,"OK",IF($E616=0,"Impayé","Partiel")))</f>
        <v/>
      </c>
    </row>
    <row r="617" spans="2:7" ht="15">
      <c r="B617" s="17"/>
      <c r="C617" t="str">
        <f>IF($B617="","",YEAR($B617)*100+MONTH($B617))</f>
        <v/>
      </c>
      <c r="D617" s="13" t="str">
        <f>IF(OR($A617="",$B617=""),"",SUMIFS(Échéancier_Loyers!$J:$J,Échéancier_Loyers!$C:$C,$A617,Échéancier_Loyers!$B:$B,$C617))</f>
        <v/>
      </c>
      <c r="E617" s="13" t="str">
        <f>IF(OR($A617="",$B617=""),"",SUMIFS(Échéancier_Loyers!$K:$K,Échéancier_Loyers!$C:$C,$A617,Échéancier_Loyers!$B:$B,$C617))</f>
        <v/>
      </c>
      <c r="F617" s="13" t="str">
        <f>IF(OR($D617="",$E617=""),"",$D617-$E617)</f>
        <v/>
      </c>
      <c r="G617" t="str">
        <f>IF($A617="","",IF($F617&lt;=0,"OK",IF($E617=0,"Impayé","Partiel")))</f>
        <v/>
      </c>
    </row>
    <row r="618" spans="2:7" ht="15">
      <c r="B618" s="17"/>
      <c r="C618" t="str">
        <f>IF($B618="","",YEAR($B618)*100+MONTH($B618))</f>
        <v/>
      </c>
      <c r="D618" s="13" t="str">
        <f>IF(OR($A618="",$B618=""),"",SUMIFS(Échéancier_Loyers!$J:$J,Échéancier_Loyers!$C:$C,$A618,Échéancier_Loyers!$B:$B,$C618))</f>
        <v/>
      </c>
      <c r="E618" s="13" t="str">
        <f>IF(OR($A618="",$B618=""),"",SUMIFS(Échéancier_Loyers!$K:$K,Échéancier_Loyers!$C:$C,$A618,Échéancier_Loyers!$B:$B,$C618))</f>
        <v/>
      </c>
      <c r="F618" s="13" t="str">
        <f>IF(OR($D618="",$E618=""),"",$D618-$E618)</f>
        <v/>
      </c>
      <c r="G618" t="str">
        <f>IF($A618="","",IF($F618&lt;=0,"OK",IF($E618=0,"Impayé","Partiel")))</f>
        <v/>
      </c>
    </row>
    <row r="619" spans="2:7" ht="15">
      <c r="B619" s="17"/>
      <c r="C619" t="str">
        <f>IF($B619="","",YEAR($B619)*100+MONTH($B619))</f>
        <v/>
      </c>
      <c r="D619" s="13" t="str">
        <f>IF(OR($A619="",$B619=""),"",SUMIFS(Échéancier_Loyers!$J:$J,Échéancier_Loyers!$C:$C,$A619,Échéancier_Loyers!$B:$B,$C619))</f>
        <v/>
      </c>
      <c r="E619" s="13" t="str">
        <f>IF(OR($A619="",$B619=""),"",SUMIFS(Échéancier_Loyers!$K:$K,Échéancier_Loyers!$C:$C,$A619,Échéancier_Loyers!$B:$B,$C619))</f>
        <v/>
      </c>
      <c r="F619" s="13" t="str">
        <f>IF(OR($D619="",$E619=""),"",$D619-$E619)</f>
        <v/>
      </c>
      <c r="G619" t="str">
        <f>IF($A619="","",IF($F619&lt;=0,"OK",IF($E619=0,"Impayé","Partiel")))</f>
        <v/>
      </c>
    </row>
    <row r="620" spans="2:7" ht="15">
      <c r="B620" s="17"/>
      <c r="C620" t="str">
        <f>IF($B620="","",YEAR($B620)*100+MONTH($B620))</f>
        <v/>
      </c>
      <c r="D620" s="13" t="str">
        <f>IF(OR($A620="",$B620=""),"",SUMIFS(Échéancier_Loyers!$J:$J,Échéancier_Loyers!$C:$C,$A620,Échéancier_Loyers!$B:$B,$C620))</f>
        <v/>
      </c>
      <c r="E620" s="13" t="str">
        <f>IF(OR($A620="",$B620=""),"",SUMIFS(Échéancier_Loyers!$K:$K,Échéancier_Loyers!$C:$C,$A620,Échéancier_Loyers!$B:$B,$C620))</f>
        <v/>
      </c>
      <c r="F620" s="13" t="str">
        <f>IF(OR($D620="",$E620=""),"",$D620-$E620)</f>
        <v/>
      </c>
      <c r="G620" t="str">
        <f>IF($A620="","",IF($F620&lt;=0,"OK",IF($E620=0,"Impayé","Partiel")))</f>
        <v/>
      </c>
    </row>
    <row r="621" spans="2:7" ht="15">
      <c r="B621" s="17"/>
      <c r="C621" t="str">
        <f>IF($B621="","",YEAR($B621)*100+MONTH($B621))</f>
        <v/>
      </c>
      <c r="D621" s="13" t="str">
        <f>IF(OR($A621="",$B621=""),"",SUMIFS(Échéancier_Loyers!$J:$J,Échéancier_Loyers!$C:$C,$A621,Échéancier_Loyers!$B:$B,$C621))</f>
        <v/>
      </c>
      <c r="E621" s="13" t="str">
        <f>IF(OR($A621="",$B621=""),"",SUMIFS(Échéancier_Loyers!$K:$K,Échéancier_Loyers!$C:$C,$A621,Échéancier_Loyers!$B:$B,$C621))</f>
        <v/>
      </c>
      <c r="F621" s="13" t="str">
        <f>IF(OR($D621="",$E621=""),"",$D621-$E621)</f>
        <v/>
      </c>
      <c r="G621" t="str">
        <f>IF($A621="","",IF($F621&lt;=0,"OK",IF($E621=0,"Impayé","Partiel")))</f>
        <v/>
      </c>
    </row>
    <row r="622" spans="2:7" ht="15">
      <c r="B622" s="17"/>
      <c r="C622" t="str">
        <f>IF($B622="","",YEAR($B622)*100+MONTH($B622))</f>
        <v/>
      </c>
      <c r="D622" s="13" t="str">
        <f>IF(OR($A622="",$B622=""),"",SUMIFS(Échéancier_Loyers!$J:$J,Échéancier_Loyers!$C:$C,$A622,Échéancier_Loyers!$B:$B,$C622))</f>
        <v/>
      </c>
      <c r="E622" s="13" t="str">
        <f>IF(OR($A622="",$B622=""),"",SUMIFS(Échéancier_Loyers!$K:$K,Échéancier_Loyers!$C:$C,$A622,Échéancier_Loyers!$B:$B,$C622))</f>
        <v/>
      </c>
      <c r="F622" s="13" t="str">
        <f>IF(OR($D622="",$E622=""),"",$D622-$E622)</f>
        <v/>
      </c>
      <c r="G622" t="str">
        <f>IF($A622="","",IF($F622&lt;=0,"OK",IF($E622=0,"Impayé","Partiel")))</f>
        <v/>
      </c>
    </row>
    <row r="623" spans="2:7" ht="15">
      <c r="B623" s="17"/>
      <c r="C623" t="str">
        <f>IF($B623="","",YEAR($B623)*100+MONTH($B623))</f>
        <v/>
      </c>
      <c r="D623" s="13" t="str">
        <f>IF(OR($A623="",$B623=""),"",SUMIFS(Échéancier_Loyers!$J:$J,Échéancier_Loyers!$C:$C,$A623,Échéancier_Loyers!$B:$B,$C623))</f>
        <v/>
      </c>
      <c r="E623" s="13" t="str">
        <f>IF(OR($A623="",$B623=""),"",SUMIFS(Échéancier_Loyers!$K:$K,Échéancier_Loyers!$C:$C,$A623,Échéancier_Loyers!$B:$B,$C623))</f>
        <v/>
      </c>
      <c r="F623" s="13" t="str">
        <f>IF(OR($D623="",$E623=""),"",$D623-$E623)</f>
        <v/>
      </c>
      <c r="G623" t="str">
        <f>IF($A623="","",IF($F623&lt;=0,"OK",IF($E623=0,"Impayé","Partiel")))</f>
        <v/>
      </c>
    </row>
    <row r="624" spans="2:7" ht="15">
      <c r="B624" s="17"/>
      <c r="C624" t="str">
        <f>IF($B624="","",YEAR($B624)*100+MONTH($B624))</f>
        <v/>
      </c>
      <c r="D624" s="13" t="str">
        <f>IF(OR($A624="",$B624=""),"",SUMIFS(Échéancier_Loyers!$J:$J,Échéancier_Loyers!$C:$C,$A624,Échéancier_Loyers!$B:$B,$C624))</f>
        <v/>
      </c>
      <c r="E624" s="13" t="str">
        <f>IF(OR($A624="",$B624=""),"",SUMIFS(Échéancier_Loyers!$K:$K,Échéancier_Loyers!$C:$C,$A624,Échéancier_Loyers!$B:$B,$C624))</f>
        <v/>
      </c>
      <c r="F624" s="13" t="str">
        <f>IF(OR($D624="",$E624=""),"",$D624-$E624)</f>
        <v/>
      </c>
      <c r="G624" t="str">
        <f>IF($A624="","",IF($F624&lt;=0,"OK",IF($E624=0,"Impayé","Partiel")))</f>
        <v/>
      </c>
    </row>
    <row r="625" spans="2:7" ht="15">
      <c r="B625" s="17"/>
      <c r="C625" t="str">
        <f>IF($B625="","",YEAR($B625)*100+MONTH($B625))</f>
        <v/>
      </c>
      <c r="D625" s="13" t="str">
        <f>IF(OR($A625="",$B625=""),"",SUMIFS(Échéancier_Loyers!$J:$J,Échéancier_Loyers!$C:$C,$A625,Échéancier_Loyers!$B:$B,$C625))</f>
        <v/>
      </c>
      <c r="E625" s="13" t="str">
        <f>IF(OR($A625="",$B625=""),"",SUMIFS(Échéancier_Loyers!$K:$K,Échéancier_Loyers!$C:$C,$A625,Échéancier_Loyers!$B:$B,$C625))</f>
        <v/>
      </c>
      <c r="F625" s="13" t="str">
        <f>IF(OR($D625="",$E625=""),"",$D625-$E625)</f>
        <v/>
      </c>
      <c r="G625" t="str">
        <f>IF($A625="","",IF($F625&lt;=0,"OK",IF($E625=0,"Impayé","Partiel")))</f>
        <v/>
      </c>
    </row>
    <row r="626" spans="2:7" ht="15">
      <c r="B626" s="17"/>
      <c r="C626" t="str">
        <f>IF($B626="","",YEAR($B626)*100+MONTH($B626))</f>
        <v/>
      </c>
      <c r="D626" s="13" t="str">
        <f>IF(OR($A626="",$B626=""),"",SUMIFS(Échéancier_Loyers!$J:$J,Échéancier_Loyers!$C:$C,$A626,Échéancier_Loyers!$B:$B,$C626))</f>
        <v/>
      </c>
      <c r="E626" s="13" t="str">
        <f>IF(OR($A626="",$B626=""),"",SUMIFS(Échéancier_Loyers!$K:$K,Échéancier_Loyers!$C:$C,$A626,Échéancier_Loyers!$B:$B,$C626))</f>
        <v/>
      </c>
      <c r="F626" s="13" t="str">
        <f>IF(OR($D626="",$E626=""),"",$D626-$E626)</f>
        <v/>
      </c>
      <c r="G626" t="str">
        <f>IF($A626="","",IF($F626&lt;=0,"OK",IF($E626=0,"Impayé","Partiel")))</f>
        <v/>
      </c>
    </row>
    <row r="627" spans="2:7" ht="15">
      <c r="B627" s="17"/>
      <c r="C627" t="str">
        <f>IF($B627="","",YEAR($B627)*100+MONTH($B627))</f>
        <v/>
      </c>
      <c r="D627" s="13" t="str">
        <f>IF(OR($A627="",$B627=""),"",SUMIFS(Échéancier_Loyers!$J:$J,Échéancier_Loyers!$C:$C,$A627,Échéancier_Loyers!$B:$B,$C627))</f>
        <v/>
      </c>
      <c r="E627" s="13" t="str">
        <f>IF(OR($A627="",$B627=""),"",SUMIFS(Échéancier_Loyers!$K:$K,Échéancier_Loyers!$C:$C,$A627,Échéancier_Loyers!$B:$B,$C627))</f>
        <v/>
      </c>
      <c r="F627" s="13" t="str">
        <f>IF(OR($D627="",$E627=""),"",$D627-$E627)</f>
        <v/>
      </c>
      <c r="G627" t="str">
        <f>IF($A627="","",IF($F627&lt;=0,"OK",IF($E627=0,"Impayé","Partiel")))</f>
        <v/>
      </c>
    </row>
    <row r="628" spans="2:7" ht="15">
      <c r="B628" s="17"/>
      <c r="C628" t="str">
        <f>IF($B628="","",YEAR($B628)*100+MONTH($B628))</f>
        <v/>
      </c>
      <c r="D628" s="13" t="str">
        <f>IF(OR($A628="",$B628=""),"",SUMIFS(Échéancier_Loyers!$J:$J,Échéancier_Loyers!$C:$C,$A628,Échéancier_Loyers!$B:$B,$C628))</f>
        <v/>
      </c>
      <c r="E628" s="13" t="str">
        <f>IF(OR($A628="",$B628=""),"",SUMIFS(Échéancier_Loyers!$K:$K,Échéancier_Loyers!$C:$C,$A628,Échéancier_Loyers!$B:$B,$C628))</f>
        <v/>
      </c>
      <c r="F628" s="13" t="str">
        <f>IF(OR($D628="",$E628=""),"",$D628-$E628)</f>
        <v/>
      </c>
      <c r="G628" t="str">
        <f>IF($A628="","",IF($F628&lt;=0,"OK",IF($E628=0,"Impayé","Partiel")))</f>
        <v/>
      </c>
    </row>
    <row r="629" spans="2:7" ht="15">
      <c r="B629" s="17"/>
      <c r="C629" t="str">
        <f>IF($B629="","",YEAR($B629)*100+MONTH($B629))</f>
        <v/>
      </c>
      <c r="D629" s="13" t="str">
        <f>IF(OR($A629="",$B629=""),"",SUMIFS(Échéancier_Loyers!$J:$J,Échéancier_Loyers!$C:$C,$A629,Échéancier_Loyers!$B:$B,$C629))</f>
        <v/>
      </c>
      <c r="E629" s="13" t="str">
        <f>IF(OR($A629="",$B629=""),"",SUMIFS(Échéancier_Loyers!$K:$K,Échéancier_Loyers!$C:$C,$A629,Échéancier_Loyers!$B:$B,$C629))</f>
        <v/>
      </c>
      <c r="F629" s="13" t="str">
        <f>IF(OR($D629="",$E629=""),"",$D629-$E629)</f>
        <v/>
      </c>
      <c r="G629" t="str">
        <f>IF($A629="","",IF($F629&lt;=0,"OK",IF($E629=0,"Impayé","Partiel")))</f>
        <v/>
      </c>
    </row>
    <row r="630" spans="2:7" ht="15">
      <c r="B630" s="17"/>
      <c r="C630" t="str">
        <f>IF($B630="","",YEAR($B630)*100+MONTH($B630))</f>
        <v/>
      </c>
      <c r="D630" s="13" t="str">
        <f>IF(OR($A630="",$B630=""),"",SUMIFS(Échéancier_Loyers!$J:$J,Échéancier_Loyers!$C:$C,$A630,Échéancier_Loyers!$B:$B,$C630))</f>
        <v/>
      </c>
      <c r="E630" s="13" t="str">
        <f>IF(OR($A630="",$B630=""),"",SUMIFS(Échéancier_Loyers!$K:$K,Échéancier_Loyers!$C:$C,$A630,Échéancier_Loyers!$B:$B,$C630))</f>
        <v/>
      </c>
      <c r="F630" s="13" t="str">
        <f>IF(OR($D630="",$E630=""),"",$D630-$E630)</f>
        <v/>
      </c>
      <c r="G630" t="str">
        <f>IF($A630="","",IF($F630&lt;=0,"OK",IF($E630=0,"Impayé","Partiel")))</f>
        <v/>
      </c>
    </row>
    <row r="631" spans="2:7" ht="15">
      <c r="B631" s="17"/>
      <c r="C631" t="str">
        <f>IF($B631="","",YEAR($B631)*100+MONTH($B631))</f>
        <v/>
      </c>
      <c r="D631" s="13" t="str">
        <f>IF(OR($A631="",$B631=""),"",SUMIFS(Échéancier_Loyers!$J:$J,Échéancier_Loyers!$C:$C,$A631,Échéancier_Loyers!$B:$B,$C631))</f>
        <v/>
      </c>
      <c r="E631" s="13" t="str">
        <f>IF(OR($A631="",$B631=""),"",SUMIFS(Échéancier_Loyers!$K:$K,Échéancier_Loyers!$C:$C,$A631,Échéancier_Loyers!$B:$B,$C631))</f>
        <v/>
      </c>
      <c r="F631" s="13" t="str">
        <f>IF(OR($D631="",$E631=""),"",$D631-$E631)</f>
        <v/>
      </c>
      <c r="G631" t="str">
        <f>IF($A631="","",IF($F631&lt;=0,"OK",IF($E631=0,"Impayé","Partiel")))</f>
        <v/>
      </c>
    </row>
    <row r="632" spans="2:7" ht="15">
      <c r="B632" s="17"/>
      <c r="C632" t="str">
        <f>IF($B632="","",YEAR($B632)*100+MONTH($B632))</f>
        <v/>
      </c>
      <c r="D632" s="13" t="str">
        <f>IF(OR($A632="",$B632=""),"",SUMIFS(Échéancier_Loyers!$J:$J,Échéancier_Loyers!$C:$C,$A632,Échéancier_Loyers!$B:$B,$C632))</f>
        <v/>
      </c>
      <c r="E632" s="13" t="str">
        <f>IF(OR($A632="",$B632=""),"",SUMIFS(Échéancier_Loyers!$K:$K,Échéancier_Loyers!$C:$C,$A632,Échéancier_Loyers!$B:$B,$C632))</f>
        <v/>
      </c>
      <c r="F632" s="13" t="str">
        <f>IF(OR($D632="",$E632=""),"",$D632-$E632)</f>
        <v/>
      </c>
      <c r="G632" t="str">
        <f>IF($A632="","",IF($F632&lt;=0,"OK",IF($E632=0,"Impayé","Partiel")))</f>
        <v/>
      </c>
    </row>
    <row r="633" spans="2:7" ht="15">
      <c r="B633" s="17"/>
      <c r="C633" t="str">
        <f>IF($B633="","",YEAR($B633)*100+MONTH($B633))</f>
        <v/>
      </c>
      <c r="D633" s="13" t="str">
        <f>IF(OR($A633="",$B633=""),"",SUMIFS(Échéancier_Loyers!$J:$J,Échéancier_Loyers!$C:$C,$A633,Échéancier_Loyers!$B:$B,$C633))</f>
        <v/>
      </c>
      <c r="E633" s="13" t="str">
        <f>IF(OR($A633="",$B633=""),"",SUMIFS(Échéancier_Loyers!$K:$K,Échéancier_Loyers!$C:$C,$A633,Échéancier_Loyers!$B:$B,$C633))</f>
        <v/>
      </c>
      <c r="F633" s="13" t="str">
        <f>IF(OR($D633="",$E633=""),"",$D633-$E633)</f>
        <v/>
      </c>
      <c r="G633" t="str">
        <f>IF($A633="","",IF($F633&lt;=0,"OK",IF($E633=0,"Impayé","Partiel")))</f>
        <v/>
      </c>
    </row>
    <row r="634" spans="2:7" ht="15">
      <c r="B634" s="17"/>
      <c r="C634" t="str">
        <f>IF($B634="","",YEAR($B634)*100+MONTH($B634))</f>
        <v/>
      </c>
      <c r="D634" s="13" t="str">
        <f>IF(OR($A634="",$B634=""),"",SUMIFS(Échéancier_Loyers!$J:$J,Échéancier_Loyers!$C:$C,$A634,Échéancier_Loyers!$B:$B,$C634))</f>
        <v/>
      </c>
      <c r="E634" s="13" t="str">
        <f>IF(OR($A634="",$B634=""),"",SUMIFS(Échéancier_Loyers!$K:$K,Échéancier_Loyers!$C:$C,$A634,Échéancier_Loyers!$B:$B,$C634))</f>
        <v/>
      </c>
      <c r="F634" s="13" t="str">
        <f>IF(OR($D634="",$E634=""),"",$D634-$E634)</f>
        <v/>
      </c>
      <c r="G634" t="str">
        <f>IF($A634="","",IF($F634&lt;=0,"OK",IF($E634=0,"Impayé","Partiel")))</f>
        <v/>
      </c>
    </row>
    <row r="635" spans="2:7" ht="15">
      <c r="B635" s="17"/>
      <c r="C635" t="str">
        <f>IF($B635="","",YEAR($B635)*100+MONTH($B635))</f>
        <v/>
      </c>
      <c r="D635" s="13" t="str">
        <f>IF(OR($A635="",$B635=""),"",SUMIFS(Échéancier_Loyers!$J:$J,Échéancier_Loyers!$C:$C,$A635,Échéancier_Loyers!$B:$B,$C635))</f>
        <v/>
      </c>
      <c r="E635" s="13" t="str">
        <f>IF(OR($A635="",$B635=""),"",SUMIFS(Échéancier_Loyers!$K:$K,Échéancier_Loyers!$C:$C,$A635,Échéancier_Loyers!$B:$B,$C635))</f>
        <v/>
      </c>
      <c r="F635" s="13" t="str">
        <f>IF(OR($D635="",$E635=""),"",$D635-$E635)</f>
        <v/>
      </c>
      <c r="G635" t="str">
        <f>IF($A635="","",IF($F635&lt;=0,"OK",IF($E635=0,"Impayé","Partiel")))</f>
        <v/>
      </c>
    </row>
    <row r="636" spans="2:7" ht="15">
      <c r="B636" s="17"/>
      <c r="C636" t="str">
        <f>IF($B636="","",YEAR($B636)*100+MONTH($B636))</f>
        <v/>
      </c>
      <c r="D636" s="13" t="str">
        <f>IF(OR($A636="",$B636=""),"",SUMIFS(Échéancier_Loyers!$J:$J,Échéancier_Loyers!$C:$C,$A636,Échéancier_Loyers!$B:$B,$C636))</f>
        <v/>
      </c>
      <c r="E636" s="13" t="str">
        <f>IF(OR($A636="",$B636=""),"",SUMIFS(Échéancier_Loyers!$K:$K,Échéancier_Loyers!$C:$C,$A636,Échéancier_Loyers!$B:$B,$C636))</f>
        <v/>
      </c>
      <c r="F636" s="13" t="str">
        <f>IF(OR($D636="",$E636=""),"",$D636-$E636)</f>
        <v/>
      </c>
      <c r="G636" t="str">
        <f>IF($A636="","",IF($F636&lt;=0,"OK",IF($E636=0,"Impayé","Partiel")))</f>
        <v/>
      </c>
    </row>
    <row r="637" spans="2:7" ht="15">
      <c r="B637" s="17"/>
      <c r="C637" t="str">
        <f>IF($B637="","",YEAR($B637)*100+MONTH($B637))</f>
        <v/>
      </c>
      <c r="D637" s="13" t="str">
        <f>IF(OR($A637="",$B637=""),"",SUMIFS(Échéancier_Loyers!$J:$J,Échéancier_Loyers!$C:$C,$A637,Échéancier_Loyers!$B:$B,$C637))</f>
        <v/>
      </c>
      <c r="E637" s="13" t="str">
        <f>IF(OR($A637="",$B637=""),"",SUMIFS(Échéancier_Loyers!$K:$K,Échéancier_Loyers!$C:$C,$A637,Échéancier_Loyers!$B:$B,$C637))</f>
        <v/>
      </c>
      <c r="F637" s="13" t="str">
        <f>IF(OR($D637="",$E637=""),"",$D637-$E637)</f>
        <v/>
      </c>
      <c r="G637" t="str">
        <f>IF($A637="","",IF($F637&lt;=0,"OK",IF($E637=0,"Impayé","Partiel")))</f>
        <v/>
      </c>
    </row>
    <row r="638" spans="2:7" ht="15">
      <c r="B638" s="17"/>
      <c r="C638" t="str">
        <f>IF($B638="","",YEAR($B638)*100+MONTH($B638))</f>
        <v/>
      </c>
      <c r="D638" s="13" t="str">
        <f>IF(OR($A638="",$B638=""),"",SUMIFS(Échéancier_Loyers!$J:$J,Échéancier_Loyers!$C:$C,$A638,Échéancier_Loyers!$B:$B,$C638))</f>
        <v/>
      </c>
      <c r="E638" s="13" t="str">
        <f>IF(OR($A638="",$B638=""),"",SUMIFS(Échéancier_Loyers!$K:$K,Échéancier_Loyers!$C:$C,$A638,Échéancier_Loyers!$B:$B,$C638))</f>
        <v/>
      </c>
      <c r="F638" s="13" t="str">
        <f>IF(OR($D638="",$E638=""),"",$D638-$E638)</f>
        <v/>
      </c>
      <c r="G638" t="str">
        <f>IF($A638="","",IF($F638&lt;=0,"OK",IF($E638=0,"Impayé","Partiel")))</f>
        <v/>
      </c>
    </row>
    <row r="639" spans="2:7" ht="15">
      <c r="B639" s="17"/>
      <c r="C639" t="str">
        <f>IF($B639="","",YEAR($B639)*100+MONTH($B639))</f>
        <v/>
      </c>
      <c r="D639" s="13" t="str">
        <f>IF(OR($A639="",$B639=""),"",SUMIFS(Échéancier_Loyers!$J:$J,Échéancier_Loyers!$C:$C,$A639,Échéancier_Loyers!$B:$B,$C639))</f>
        <v/>
      </c>
      <c r="E639" s="13" t="str">
        <f>IF(OR($A639="",$B639=""),"",SUMIFS(Échéancier_Loyers!$K:$K,Échéancier_Loyers!$C:$C,$A639,Échéancier_Loyers!$B:$B,$C639))</f>
        <v/>
      </c>
      <c r="F639" s="13" t="str">
        <f>IF(OR($D639="",$E639=""),"",$D639-$E639)</f>
        <v/>
      </c>
      <c r="G639" t="str">
        <f>IF($A639="","",IF($F639&lt;=0,"OK",IF($E639=0,"Impayé","Partiel")))</f>
        <v/>
      </c>
    </row>
    <row r="640" spans="2:7" ht="15">
      <c r="B640" s="17"/>
      <c r="C640" t="str">
        <f>IF($B640="","",YEAR($B640)*100+MONTH($B640))</f>
        <v/>
      </c>
      <c r="D640" s="13" t="str">
        <f>IF(OR($A640="",$B640=""),"",SUMIFS(Échéancier_Loyers!$J:$J,Échéancier_Loyers!$C:$C,$A640,Échéancier_Loyers!$B:$B,$C640))</f>
        <v/>
      </c>
      <c r="E640" s="13" t="str">
        <f>IF(OR($A640="",$B640=""),"",SUMIFS(Échéancier_Loyers!$K:$K,Échéancier_Loyers!$C:$C,$A640,Échéancier_Loyers!$B:$B,$C640))</f>
        <v/>
      </c>
      <c r="F640" s="13" t="str">
        <f>IF(OR($D640="",$E640=""),"",$D640-$E640)</f>
        <v/>
      </c>
      <c r="G640" t="str">
        <f>IF($A640="","",IF($F640&lt;=0,"OK",IF($E640=0,"Impayé","Partiel")))</f>
        <v/>
      </c>
    </row>
    <row r="641" spans="2:7" ht="15">
      <c r="B641" s="17"/>
      <c r="C641" t="str">
        <f>IF($B641="","",YEAR($B641)*100+MONTH($B641))</f>
        <v/>
      </c>
      <c r="D641" s="13" t="str">
        <f>IF(OR($A641="",$B641=""),"",SUMIFS(Échéancier_Loyers!$J:$J,Échéancier_Loyers!$C:$C,$A641,Échéancier_Loyers!$B:$B,$C641))</f>
        <v/>
      </c>
      <c r="E641" s="13" t="str">
        <f>IF(OR($A641="",$B641=""),"",SUMIFS(Échéancier_Loyers!$K:$K,Échéancier_Loyers!$C:$C,$A641,Échéancier_Loyers!$B:$B,$C641))</f>
        <v/>
      </c>
      <c r="F641" s="13" t="str">
        <f>IF(OR($D641="",$E641=""),"",$D641-$E641)</f>
        <v/>
      </c>
      <c r="G641" t="str">
        <f>IF($A641="","",IF($F641&lt;=0,"OK",IF($E641=0,"Impayé","Partiel")))</f>
        <v/>
      </c>
    </row>
    <row r="642" spans="2:7" ht="15">
      <c r="B642" s="17"/>
      <c r="C642" t="str">
        <f>IF($B642="","",YEAR($B642)*100+MONTH($B642))</f>
        <v/>
      </c>
      <c r="D642" s="13" t="str">
        <f>IF(OR($A642="",$B642=""),"",SUMIFS(Échéancier_Loyers!$J:$J,Échéancier_Loyers!$C:$C,$A642,Échéancier_Loyers!$B:$B,$C642))</f>
        <v/>
      </c>
      <c r="E642" s="13" t="str">
        <f>IF(OR($A642="",$B642=""),"",SUMIFS(Échéancier_Loyers!$K:$K,Échéancier_Loyers!$C:$C,$A642,Échéancier_Loyers!$B:$B,$C642))</f>
        <v/>
      </c>
      <c r="F642" s="13" t="str">
        <f>IF(OR($D642="",$E642=""),"",$D642-$E642)</f>
        <v/>
      </c>
      <c r="G642" t="str">
        <f>IF($A642="","",IF($F642&lt;=0,"OK",IF($E642=0,"Impayé","Partiel")))</f>
        <v/>
      </c>
    </row>
    <row r="643" spans="2:7" ht="15">
      <c r="B643" s="17"/>
      <c r="C643" t="str">
        <f>IF($B643="","",YEAR($B643)*100+MONTH($B643))</f>
        <v/>
      </c>
      <c r="D643" s="13" t="str">
        <f>IF(OR($A643="",$B643=""),"",SUMIFS(Échéancier_Loyers!$J:$J,Échéancier_Loyers!$C:$C,$A643,Échéancier_Loyers!$B:$B,$C643))</f>
        <v/>
      </c>
      <c r="E643" s="13" t="str">
        <f>IF(OR($A643="",$B643=""),"",SUMIFS(Échéancier_Loyers!$K:$K,Échéancier_Loyers!$C:$C,$A643,Échéancier_Loyers!$B:$B,$C643))</f>
        <v/>
      </c>
      <c r="F643" s="13" t="str">
        <f>IF(OR($D643="",$E643=""),"",$D643-$E643)</f>
        <v/>
      </c>
      <c r="G643" t="str">
        <f>IF($A643="","",IF($F643&lt;=0,"OK",IF($E643=0,"Impayé","Partiel")))</f>
        <v/>
      </c>
    </row>
    <row r="644" spans="2:7" ht="15">
      <c r="B644" s="17"/>
      <c r="C644" t="str">
        <f>IF($B644="","",YEAR($B644)*100+MONTH($B644))</f>
        <v/>
      </c>
      <c r="D644" s="13" t="str">
        <f>IF(OR($A644="",$B644=""),"",SUMIFS(Échéancier_Loyers!$J:$J,Échéancier_Loyers!$C:$C,$A644,Échéancier_Loyers!$B:$B,$C644))</f>
        <v/>
      </c>
      <c r="E644" s="13" t="str">
        <f>IF(OR($A644="",$B644=""),"",SUMIFS(Échéancier_Loyers!$K:$K,Échéancier_Loyers!$C:$C,$A644,Échéancier_Loyers!$B:$B,$C644))</f>
        <v/>
      </c>
      <c r="F644" s="13" t="str">
        <f>IF(OR($D644="",$E644=""),"",$D644-$E644)</f>
        <v/>
      </c>
      <c r="G644" t="str">
        <f>IF($A644="","",IF($F644&lt;=0,"OK",IF($E644=0,"Impayé","Partiel")))</f>
        <v/>
      </c>
    </row>
    <row r="645" spans="2:7" ht="15">
      <c r="B645" s="17"/>
      <c r="C645" t="str">
        <f>IF($B645="","",YEAR($B645)*100+MONTH($B645))</f>
        <v/>
      </c>
      <c r="D645" s="13" t="str">
        <f>IF(OR($A645="",$B645=""),"",SUMIFS(Échéancier_Loyers!$J:$J,Échéancier_Loyers!$C:$C,$A645,Échéancier_Loyers!$B:$B,$C645))</f>
        <v/>
      </c>
      <c r="E645" s="13" t="str">
        <f>IF(OR($A645="",$B645=""),"",SUMIFS(Échéancier_Loyers!$K:$K,Échéancier_Loyers!$C:$C,$A645,Échéancier_Loyers!$B:$B,$C645))</f>
        <v/>
      </c>
      <c r="F645" s="13" t="str">
        <f>IF(OR($D645="",$E645=""),"",$D645-$E645)</f>
        <v/>
      </c>
      <c r="G645" t="str">
        <f>IF($A645="","",IF($F645&lt;=0,"OK",IF($E645=0,"Impayé","Partiel")))</f>
        <v/>
      </c>
    </row>
    <row r="646" spans="2:7" ht="15">
      <c r="B646" s="17"/>
      <c r="C646" t="str">
        <f>IF($B646="","",YEAR($B646)*100+MONTH($B646))</f>
        <v/>
      </c>
      <c r="D646" s="13" t="str">
        <f>IF(OR($A646="",$B646=""),"",SUMIFS(Échéancier_Loyers!$J:$J,Échéancier_Loyers!$C:$C,$A646,Échéancier_Loyers!$B:$B,$C646))</f>
        <v/>
      </c>
      <c r="E646" s="13" t="str">
        <f>IF(OR($A646="",$B646=""),"",SUMIFS(Échéancier_Loyers!$K:$K,Échéancier_Loyers!$C:$C,$A646,Échéancier_Loyers!$B:$B,$C646))</f>
        <v/>
      </c>
      <c r="F646" s="13" t="str">
        <f>IF(OR($D646="",$E646=""),"",$D646-$E646)</f>
        <v/>
      </c>
      <c r="G646" t="str">
        <f>IF($A646="","",IF($F646&lt;=0,"OK",IF($E646=0,"Impayé","Partiel")))</f>
        <v/>
      </c>
    </row>
    <row r="647" spans="2:7" ht="15">
      <c r="B647" s="17"/>
      <c r="C647" t="str">
        <f>IF($B647="","",YEAR($B647)*100+MONTH($B647))</f>
        <v/>
      </c>
      <c r="D647" s="13" t="str">
        <f>IF(OR($A647="",$B647=""),"",SUMIFS(Échéancier_Loyers!$J:$J,Échéancier_Loyers!$C:$C,$A647,Échéancier_Loyers!$B:$B,$C647))</f>
        <v/>
      </c>
      <c r="E647" s="13" t="str">
        <f>IF(OR($A647="",$B647=""),"",SUMIFS(Échéancier_Loyers!$K:$K,Échéancier_Loyers!$C:$C,$A647,Échéancier_Loyers!$B:$B,$C647))</f>
        <v/>
      </c>
      <c r="F647" s="13" t="str">
        <f>IF(OR($D647="",$E647=""),"",$D647-$E647)</f>
        <v/>
      </c>
      <c r="G647" t="str">
        <f>IF($A647="","",IF($F647&lt;=0,"OK",IF($E647=0,"Impayé","Partiel")))</f>
        <v/>
      </c>
    </row>
    <row r="648" spans="2:7" ht="15">
      <c r="B648" s="17"/>
      <c r="C648" t="str">
        <f>IF($B648="","",YEAR($B648)*100+MONTH($B648))</f>
        <v/>
      </c>
      <c r="D648" s="13" t="str">
        <f>IF(OR($A648="",$B648=""),"",SUMIFS(Échéancier_Loyers!$J:$J,Échéancier_Loyers!$C:$C,$A648,Échéancier_Loyers!$B:$B,$C648))</f>
        <v/>
      </c>
      <c r="E648" s="13" t="str">
        <f>IF(OR($A648="",$B648=""),"",SUMIFS(Échéancier_Loyers!$K:$K,Échéancier_Loyers!$C:$C,$A648,Échéancier_Loyers!$B:$B,$C648))</f>
        <v/>
      </c>
      <c r="F648" s="13" t="str">
        <f>IF(OR($D648="",$E648=""),"",$D648-$E648)</f>
        <v/>
      </c>
      <c r="G648" t="str">
        <f>IF($A648="","",IF($F648&lt;=0,"OK",IF($E648=0,"Impayé","Partiel")))</f>
        <v/>
      </c>
    </row>
    <row r="649" spans="2:7" ht="15">
      <c r="B649" s="17"/>
      <c r="C649" t="str">
        <f>IF($B649="","",YEAR($B649)*100+MONTH($B649))</f>
        <v/>
      </c>
      <c r="D649" s="13" t="str">
        <f>IF(OR($A649="",$B649=""),"",SUMIFS(Échéancier_Loyers!$J:$J,Échéancier_Loyers!$C:$C,$A649,Échéancier_Loyers!$B:$B,$C649))</f>
        <v/>
      </c>
      <c r="E649" s="13" t="str">
        <f>IF(OR($A649="",$B649=""),"",SUMIFS(Échéancier_Loyers!$K:$K,Échéancier_Loyers!$C:$C,$A649,Échéancier_Loyers!$B:$B,$C649))</f>
        <v/>
      </c>
      <c r="F649" s="13" t="str">
        <f>IF(OR($D649="",$E649=""),"",$D649-$E649)</f>
        <v/>
      </c>
      <c r="G649" t="str">
        <f>IF($A649="","",IF($F649&lt;=0,"OK",IF($E649=0,"Impayé","Partiel")))</f>
        <v/>
      </c>
    </row>
    <row r="650" spans="2:7" ht="15">
      <c r="B650" s="17"/>
      <c r="C650" t="str">
        <f>IF($B650="","",YEAR($B650)*100+MONTH($B650))</f>
        <v/>
      </c>
      <c r="D650" s="13" t="str">
        <f>IF(OR($A650="",$B650=""),"",SUMIFS(Échéancier_Loyers!$J:$J,Échéancier_Loyers!$C:$C,$A650,Échéancier_Loyers!$B:$B,$C650))</f>
        <v/>
      </c>
      <c r="E650" s="13" t="str">
        <f>IF(OR($A650="",$B650=""),"",SUMIFS(Échéancier_Loyers!$K:$K,Échéancier_Loyers!$C:$C,$A650,Échéancier_Loyers!$B:$B,$C650))</f>
        <v/>
      </c>
      <c r="F650" s="13" t="str">
        <f>IF(OR($D650="",$E650=""),"",$D650-$E650)</f>
        <v/>
      </c>
      <c r="G650" t="str">
        <f>IF($A650="","",IF($F650&lt;=0,"OK",IF($E650=0,"Impayé","Partiel")))</f>
        <v/>
      </c>
    </row>
    <row r="651" spans="2:7" ht="15">
      <c r="B651" s="17"/>
      <c r="C651" t="str">
        <f>IF($B651="","",YEAR($B651)*100+MONTH($B651))</f>
        <v/>
      </c>
      <c r="D651" s="13" t="str">
        <f>IF(OR($A651="",$B651=""),"",SUMIFS(Échéancier_Loyers!$J:$J,Échéancier_Loyers!$C:$C,$A651,Échéancier_Loyers!$B:$B,$C651))</f>
        <v/>
      </c>
      <c r="E651" s="13" t="str">
        <f>IF(OR($A651="",$B651=""),"",SUMIFS(Échéancier_Loyers!$K:$K,Échéancier_Loyers!$C:$C,$A651,Échéancier_Loyers!$B:$B,$C651))</f>
        <v/>
      </c>
      <c r="F651" s="13" t="str">
        <f>IF(OR($D651="",$E651=""),"",$D651-$E651)</f>
        <v/>
      </c>
      <c r="G651" t="str">
        <f>IF($A651="","",IF($F651&lt;=0,"OK",IF($E651=0,"Impayé","Partiel")))</f>
        <v/>
      </c>
    </row>
    <row r="652" spans="2:7" ht="15">
      <c r="B652" s="17"/>
      <c r="C652" t="str">
        <f>IF($B652="","",YEAR($B652)*100+MONTH($B652))</f>
        <v/>
      </c>
      <c r="D652" s="13" t="str">
        <f>IF(OR($A652="",$B652=""),"",SUMIFS(Échéancier_Loyers!$J:$J,Échéancier_Loyers!$C:$C,$A652,Échéancier_Loyers!$B:$B,$C652))</f>
        <v/>
      </c>
      <c r="E652" s="13" t="str">
        <f>IF(OR($A652="",$B652=""),"",SUMIFS(Échéancier_Loyers!$K:$K,Échéancier_Loyers!$C:$C,$A652,Échéancier_Loyers!$B:$B,$C652))</f>
        <v/>
      </c>
      <c r="F652" s="13" t="str">
        <f>IF(OR($D652="",$E652=""),"",$D652-$E652)</f>
        <v/>
      </c>
      <c r="G652" t="str">
        <f>IF($A652="","",IF($F652&lt;=0,"OK",IF($E652=0,"Impayé","Partiel")))</f>
        <v/>
      </c>
    </row>
    <row r="653" spans="2:7" ht="15">
      <c r="B653" s="17"/>
      <c r="C653" t="str">
        <f>IF($B653="","",YEAR($B653)*100+MONTH($B653))</f>
        <v/>
      </c>
      <c r="D653" s="13" t="str">
        <f>IF(OR($A653="",$B653=""),"",SUMIFS(Échéancier_Loyers!$J:$J,Échéancier_Loyers!$C:$C,$A653,Échéancier_Loyers!$B:$B,$C653))</f>
        <v/>
      </c>
      <c r="E653" s="13" t="str">
        <f>IF(OR($A653="",$B653=""),"",SUMIFS(Échéancier_Loyers!$K:$K,Échéancier_Loyers!$C:$C,$A653,Échéancier_Loyers!$B:$B,$C653))</f>
        <v/>
      </c>
      <c r="F653" s="13" t="str">
        <f>IF(OR($D653="",$E653=""),"",$D653-$E653)</f>
        <v/>
      </c>
      <c r="G653" t="str">
        <f>IF($A653="","",IF($F653&lt;=0,"OK",IF($E653=0,"Impayé","Partiel")))</f>
        <v/>
      </c>
    </row>
    <row r="654" spans="2:7" ht="15">
      <c r="B654" s="17"/>
      <c r="C654" t="str">
        <f>IF($B654="","",YEAR($B654)*100+MONTH($B654))</f>
        <v/>
      </c>
      <c r="D654" s="13" t="str">
        <f>IF(OR($A654="",$B654=""),"",SUMIFS(Échéancier_Loyers!$J:$J,Échéancier_Loyers!$C:$C,$A654,Échéancier_Loyers!$B:$B,$C654))</f>
        <v/>
      </c>
      <c r="E654" s="13" t="str">
        <f>IF(OR($A654="",$B654=""),"",SUMIFS(Échéancier_Loyers!$K:$K,Échéancier_Loyers!$C:$C,$A654,Échéancier_Loyers!$B:$B,$C654))</f>
        <v/>
      </c>
      <c r="F654" s="13" t="str">
        <f>IF(OR($D654="",$E654=""),"",$D654-$E654)</f>
        <v/>
      </c>
      <c r="G654" t="str">
        <f>IF($A654="","",IF($F654&lt;=0,"OK",IF($E654=0,"Impayé","Partiel")))</f>
        <v/>
      </c>
    </row>
    <row r="655" spans="2:7" ht="15">
      <c r="B655" s="17"/>
      <c r="C655" t="str">
        <f>IF($B655="","",YEAR($B655)*100+MONTH($B655))</f>
        <v/>
      </c>
      <c r="D655" s="13" t="str">
        <f>IF(OR($A655="",$B655=""),"",SUMIFS(Échéancier_Loyers!$J:$J,Échéancier_Loyers!$C:$C,$A655,Échéancier_Loyers!$B:$B,$C655))</f>
        <v/>
      </c>
      <c r="E655" s="13" t="str">
        <f>IF(OR($A655="",$B655=""),"",SUMIFS(Échéancier_Loyers!$K:$K,Échéancier_Loyers!$C:$C,$A655,Échéancier_Loyers!$B:$B,$C655))</f>
        <v/>
      </c>
      <c r="F655" s="13" t="str">
        <f>IF(OR($D655="",$E655=""),"",$D655-$E655)</f>
        <v/>
      </c>
      <c r="G655" t="str">
        <f>IF($A655="","",IF($F655&lt;=0,"OK",IF($E655=0,"Impayé","Partiel")))</f>
        <v/>
      </c>
    </row>
    <row r="656" spans="2:7" ht="15">
      <c r="B656" s="17"/>
      <c r="C656" t="str">
        <f>IF($B656="","",YEAR($B656)*100+MONTH($B656))</f>
        <v/>
      </c>
      <c r="D656" s="13" t="str">
        <f>IF(OR($A656="",$B656=""),"",SUMIFS(Échéancier_Loyers!$J:$J,Échéancier_Loyers!$C:$C,$A656,Échéancier_Loyers!$B:$B,$C656))</f>
        <v/>
      </c>
      <c r="E656" s="13" t="str">
        <f>IF(OR($A656="",$B656=""),"",SUMIFS(Échéancier_Loyers!$K:$K,Échéancier_Loyers!$C:$C,$A656,Échéancier_Loyers!$B:$B,$C656))</f>
        <v/>
      </c>
      <c r="F656" s="13" t="str">
        <f>IF(OR($D656="",$E656=""),"",$D656-$E656)</f>
        <v/>
      </c>
      <c r="G656" t="str">
        <f>IF($A656="","",IF($F656&lt;=0,"OK",IF($E656=0,"Impayé","Partiel")))</f>
        <v/>
      </c>
    </row>
    <row r="657" spans="2:7" ht="15">
      <c r="B657" s="17"/>
      <c r="C657" t="str">
        <f>IF($B657="","",YEAR($B657)*100+MONTH($B657))</f>
        <v/>
      </c>
      <c r="D657" s="13" t="str">
        <f>IF(OR($A657="",$B657=""),"",SUMIFS(Échéancier_Loyers!$J:$J,Échéancier_Loyers!$C:$C,$A657,Échéancier_Loyers!$B:$B,$C657))</f>
        <v/>
      </c>
      <c r="E657" s="13" t="str">
        <f>IF(OR($A657="",$B657=""),"",SUMIFS(Échéancier_Loyers!$K:$K,Échéancier_Loyers!$C:$C,$A657,Échéancier_Loyers!$B:$B,$C657))</f>
        <v/>
      </c>
      <c r="F657" s="13" t="str">
        <f>IF(OR($D657="",$E657=""),"",$D657-$E657)</f>
        <v/>
      </c>
      <c r="G657" t="str">
        <f>IF($A657="","",IF($F657&lt;=0,"OK",IF($E657=0,"Impayé","Partiel")))</f>
        <v/>
      </c>
    </row>
    <row r="658" spans="2:7" ht="15">
      <c r="B658" s="17"/>
      <c r="C658" t="str">
        <f>IF($B658="","",YEAR($B658)*100+MONTH($B658))</f>
        <v/>
      </c>
      <c r="D658" s="13" t="str">
        <f>IF(OR($A658="",$B658=""),"",SUMIFS(Échéancier_Loyers!$J:$J,Échéancier_Loyers!$C:$C,$A658,Échéancier_Loyers!$B:$B,$C658))</f>
        <v/>
      </c>
      <c r="E658" s="13" t="str">
        <f>IF(OR($A658="",$B658=""),"",SUMIFS(Échéancier_Loyers!$K:$K,Échéancier_Loyers!$C:$C,$A658,Échéancier_Loyers!$B:$B,$C658))</f>
        <v/>
      </c>
      <c r="F658" s="13" t="str">
        <f>IF(OR($D658="",$E658=""),"",$D658-$E658)</f>
        <v/>
      </c>
      <c r="G658" t="str">
        <f>IF($A658="","",IF($F658&lt;=0,"OK",IF($E658=0,"Impayé","Partiel")))</f>
        <v/>
      </c>
    </row>
    <row r="659" spans="2:7" ht="15">
      <c r="B659" s="17"/>
      <c r="C659" t="str">
        <f>IF($B659="","",YEAR($B659)*100+MONTH($B659))</f>
        <v/>
      </c>
      <c r="D659" s="13" t="str">
        <f>IF(OR($A659="",$B659=""),"",SUMIFS(Échéancier_Loyers!$J:$J,Échéancier_Loyers!$C:$C,$A659,Échéancier_Loyers!$B:$B,$C659))</f>
        <v/>
      </c>
      <c r="E659" s="13" t="str">
        <f>IF(OR($A659="",$B659=""),"",SUMIFS(Échéancier_Loyers!$K:$K,Échéancier_Loyers!$C:$C,$A659,Échéancier_Loyers!$B:$B,$C659))</f>
        <v/>
      </c>
      <c r="F659" s="13" t="str">
        <f>IF(OR($D659="",$E659=""),"",$D659-$E659)</f>
        <v/>
      </c>
      <c r="G659" t="str">
        <f>IF($A659="","",IF($F659&lt;=0,"OK",IF($E659=0,"Impayé","Partiel")))</f>
        <v/>
      </c>
    </row>
    <row r="660" spans="2:7" ht="15">
      <c r="B660" s="17"/>
      <c r="C660" t="str">
        <f>IF($B660="","",YEAR($B660)*100+MONTH($B660))</f>
        <v/>
      </c>
      <c r="D660" s="13" t="str">
        <f>IF(OR($A660="",$B660=""),"",SUMIFS(Échéancier_Loyers!$J:$J,Échéancier_Loyers!$C:$C,$A660,Échéancier_Loyers!$B:$B,$C660))</f>
        <v/>
      </c>
      <c r="E660" s="13" t="str">
        <f>IF(OR($A660="",$B660=""),"",SUMIFS(Échéancier_Loyers!$K:$K,Échéancier_Loyers!$C:$C,$A660,Échéancier_Loyers!$B:$B,$C660))</f>
        <v/>
      </c>
      <c r="F660" s="13" t="str">
        <f>IF(OR($D660="",$E660=""),"",$D660-$E660)</f>
        <v/>
      </c>
      <c r="G660" t="str">
        <f>IF($A660="","",IF($F660&lt;=0,"OK",IF($E660=0,"Impayé","Partiel")))</f>
        <v/>
      </c>
    </row>
    <row r="661" spans="2:7" ht="15">
      <c r="B661" s="17"/>
      <c r="C661" t="str">
        <f>IF($B661="","",YEAR($B661)*100+MONTH($B661))</f>
        <v/>
      </c>
      <c r="D661" s="13" t="str">
        <f>IF(OR($A661="",$B661=""),"",SUMIFS(Échéancier_Loyers!$J:$J,Échéancier_Loyers!$C:$C,$A661,Échéancier_Loyers!$B:$B,$C661))</f>
        <v/>
      </c>
      <c r="E661" s="13" t="str">
        <f>IF(OR($A661="",$B661=""),"",SUMIFS(Échéancier_Loyers!$K:$K,Échéancier_Loyers!$C:$C,$A661,Échéancier_Loyers!$B:$B,$C661))</f>
        <v/>
      </c>
      <c r="F661" s="13" t="str">
        <f>IF(OR($D661="",$E661=""),"",$D661-$E661)</f>
        <v/>
      </c>
      <c r="G661" t="str">
        <f>IF($A661="","",IF($F661&lt;=0,"OK",IF($E661=0,"Impayé","Partiel")))</f>
        <v/>
      </c>
    </row>
    <row r="662" spans="2:7" ht="15">
      <c r="B662" s="17"/>
      <c r="C662" t="str">
        <f>IF($B662="","",YEAR($B662)*100+MONTH($B662))</f>
        <v/>
      </c>
      <c r="D662" s="13" t="str">
        <f>IF(OR($A662="",$B662=""),"",SUMIFS(Échéancier_Loyers!$J:$J,Échéancier_Loyers!$C:$C,$A662,Échéancier_Loyers!$B:$B,$C662))</f>
        <v/>
      </c>
      <c r="E662" s="13" t="str">
        <f>IF(OR($A662="",$B662=""),"",SUMIFS(Échéancier_Loyers!$K:$K,Échéancier_Loyers!$C:$C,$A662,Échéancier_Loyers!$B:$B,$C662))</f>
        <v/>
      </c>
      <c r="F662" s="13" t="str">
        <f>IF(OR($D662="",$E662=""),"",$D662-$E662)</f>
        <v/>
      </c>
      <c r="G662" t="str">
        <f>IF($A662="","",IF($F662&lt;=0,"OK",IF($E662=0,"Impayé","Partiel")))</f>
        <v/>
      </c>
    </row>
    <row r="663" spans="2:7" ht="15">
      <c r="B663" s="17"/>
      <c r="C663" t="str">
        <f>IF($B663="","",YEAR($B663)*100+MONTH($B663))</f>
        <v/>
      </c>
      <c r="D663" s="13" t="str">
        <f>IF(OR($A663="",$B663=""),"",SUMIFS(Échéancier_Loyers!$J:$J,Échéancier_Loyers!$C:$C,$A663,Échéancier_Loyers!$B:$B,$C663))</f>
        <v/>
      </c>
      <c r="E663" s="13" t="str">
        <f>IF(OR($A663="",$B663=""),"",SUMIFS(Échéancier_Loyers!$K:$K,Échéancier_Loyers!$C:$C,$A663,Échéancier_Loyers!$B:$B,$C663))</f>
        <v/>
      </c>
      <c r="F663" s="13" t="str">
        <f>IF(OR($D663="",$E663=""),"",$D663-$E663)</f>
        <v/>
      </c>
      <c r="G663" t="str">
        <f>IF($A663="","",IF($F663&lt;=0,"OK",IF($E663=0,"Impayé","Partiel")))</f>
        <v/>
      </c>
    </row>
    <row r="664" spans="2:7" ht="15">
      <c r="B664" s="17"/>
      <c r="C664" t="str">
        <f>IF($B664="","",YEAR($B664)*100+MONTH($B664))</f>
        <v/>
      </c>
      <c r="D664" s="13" t="str">
        <f>IF(OR($A664="",$B664=""),"",SUMIFS(Échéancier_Loyers!$J:$J,Échéancier_Loyers!$C:$C,$A664,Échéancier_Loyers!$B:$B,$C664))</f>
        <v/>
      </c>
      <c r="E664" s="13" t="str">
        <f>IF(OR($A664="",$B664=""),"",SUMIFS(Échéancier_Loyers!$K:$K,Échéancier_Loyers!$C:$C,$A664,Échéancier_Loyers!$B:$B,$C664))</f>
        <v/>
      </c>
      <c r="F664" s="13" t="str">
        <f>IF(OR($D664="",$E664=""),"",$D664-$E664)</f>
        <v/>
      </c>
      <c r="G664" t="str">
        <f>IF($A664="","",IF($F664&lt;=0,"OK",IF($E664=0,"Impayé","Partiel")))</f>
        <v/>
      </c>
    </row>
    <row r="665" spans="2:7" ht="15">
      <c r="B665" s="17"/>
      <c r="C665" t="str">
        <f>IF($B665="","",YEAR($B665)*100+MONTH($B665))</f>
        <v/>
      </c>
      <c r="D665" s="13" t="str">
        <f>IF(OR($A665="",$B665=""),"",SUMIFS(Échéancier_Loyers!$J:$J,Échéancier_Loyers!$C:$C,$A665,Échéancier_Loyers!$B:$B,$C665))</f>
        <v/>
      </c>
      <c r="E665" s="13" t="str">
        <f>IF(OR($A665="",$B665=""),"",SUMIFS(Échéancier_Loyers!$K:$K,Échéancier_Loyers!$C:$C,$A665,Échéancier_Loyers!$B:$B,$C665))</f>
        <v/>
      </c>
      <c r="F665" s="13" t="str">
        <f>IF(OR($D665="",$E665=""),"",$D665-$E665)</f>
        <v/>
      </c>
      <c r="G665" t="str">
        <f>IF($A665="","",IF($F665&lt;=0,"OK",IF($E665=0,"Impayé","Partiel")))</f>
        <v/>
      </c>
    </row>
    <row r="666" spans="2:7" ht="15">
      <c r="B666" s="17"/>
      <c r="C666" t="str">
        <f>IF($B666="","",YEAR($B666)*100+MONTH($B666))</f>
        <v/>
      </c>
      <c r="D666" s="13" t="str">
        <f>IF(OR($A666="",$B666=""),"",SUMIFS(Échéancier_Loyers!$J:$J,Échéancier_Loyers!$C:$C,$A666,Échéancier_Loyers!$B:$B,$C666))</f>
        <v/>
      </c>
      <c r="E666" s="13" t="str">
        <f>IF(OR($A666="",$B666=""),"",SUMIFS(Échéancier_Loyers!$K:$K,Échéancier_Loyers!$C:$C,$A666,Échéancier_Loyers!$B:$B,$C666))</f>
        <v/>
      </c>
      <c r="F666" s="13" t="str">
        <f>IF(OR($D666="",$E666=""),"",$D666-$E666)</f>
        <v/>
      </c>
      <c r="G666" t="str">
        <f>IF($A666="","",IF($F666&lt;=0,"OK",IF($E666=0,"Impayé","Partiel")))</f>
        <v/>
      </c>
    </row>
    <row r="667" spans="2:7" ht="15">
      <c r="B667" s="17"/>
      <c r="C667" t="str">
        <f>IF($B667="","",YEAR($B667)*100+MONTH($B667))</f>
        <v/>
      </c>
      <c r="D667" s="13" t="str">
        <f>IF(OR($A667="",$B667=""),"",SUMIFS(Échéancier_Loyers!$J:$J,Échéancier_Loyers!$C:$C,$A667,Échéancier_Loyers!$B:$B,$C667))</f>
        <v/>
      </c>
      <c r="E667" s="13" t="str">
        <f>IF(OR($A667="",$B667=""),"",SUMIFS(Échéancier_Loyers!$K:$K,Échéancier_Loyers!$C:$C,$A667,Échéancier_Loyers!$B:$B,$C667))</f>
        <v/>
      </c>
      <c r="F667" s="13" t="str">
        <f>IF(OR($D667="",$E667=""),"",$D667-$E667)</f>
        <v/>
      </c>
      <c r="G667" t="str">
        <f>IF($A667="","",IF($F667&lt;=0,"OK",IF($E667=0,"Impayé","Partiel")))</f>
        <v/>
      </c>
    </row>
    <row r="668" spans="2:7" ht="15">
      <c r="B668" s="17"/>
      <c r="C668" t="str">
        <f>IF($B668="","",YEAR($B668)*100+MONTH($B668))</f>
        <v/>
      </c>
      <c r="D668" s="13" t="str">
        <f>IF(OR($A668="",$B668=""),"",SUMIFS(Échéancier_Loyers!$J:$J,Échéancier_Loyers!$C:$C,$A668,Échéancier_Loyers!$B:$B,$C668))</f>
        <v/>
      </c>
      <c r="E668" s="13" t="str">
        <f>IF(OR($A668="",$B668=""),"",SUMIFS(Échéancier_Loyers!$K:$K,Échéancier_Loyers!$C:$C,$A668,Échéancier_Loyers!$B:$B,$C668))</f>
        <v/>
      </c>
      <c r="F668" s="13" t="str">
        <f>IF(OR($D668="",$E668=""),"",$D668-$E668)</f>
        <v/>
      </c>
      <c r="G668" t="str">
        <f>IF($A668="","",IF($F668&lt;=0,"OK",IF($E668=0,"Impayé","Partiel")))</f>
        <v/>
      </c>
    </row>
    <row r="669" spans="2:7" ht="15">
      <c r="B669" s="17"/>
      <c r="C669" t="str">
        <f>IF($B669="","",YEAR($B669)*100+MONTH($B669))</f>
        <v/>
      </c>
      <c r="D669" s="13" t="str">
        <f>IF(OR($A669="",$B669=""),"",SUMIFS(Échéancier_Loyers!$J:$J,Échéancier_Loyers!$C:$C,$A669,Échéancier_Loyers!$B:$B,$C669))</f>
        <v/>
      </c>
      <c r="E669" s="13" t="str">
        <f>IF(OR($A669="",$B669=""),"",SUMIFS(Échéancier_Loyers!$K:$K,Échéancier_Loyers!$C:$C,$A669,Échéancier_Loyers!$B:$B,$C669))</f>
        <v/>
      </c>
      <c r="F669" s="13" t="str">
        <f>IF(OR($D669="",$E669=""),"",$D669-$E669)</f>
        <v/>
      </c>
      <c r="G669" t="str">
        <f>IF($A669="","",IF($F669&lt;=0,"OK",IF($E669=0,"Impayé","Partiel")))</f>
        <v/>
      </c>
    </row>
    <row r="670" spans="2:7" ht="15">
      <c r="B670" s="17"/>
      <c r="C670" t="str">
        <f>IF($B670="","",YEAR($B670)*100+MONTH($B670))</f>
        <v/>
      </c>
      <c r="D670" s="13" t="str">
        <f>IF(OR($A670="",$B670=""),"",SUMIFS(Échéancier_Loyers!$J:$J,Échéancier_Loyers!$C:$C,$A670,Échéancier_Loyers!$B:$B,$C670))</f>
        <v/>
      </c>
      <c r="E670" s="13" t="str">
        <f>IF(OR($A670="",$B670=""),"",SUMIFS(Échéancier_Loyers!$K:$K,Échéancier_Loyers!$C:$C,$A670,Échéancier_Loyers!$B:$B,$C670))</f>
        <v/>
      </c>
      <c r="F670" s="13" t="str">
        <f>IF(OR($D670="",$E670=""),"",$D670-$E670)</f>
        <v/>
      </c>
      <c r="G670" t="str">
        <f>IF($A670="","",IF($F670&lt;=0,"OK",IF($E670=0,"Impayé","Partiel")))</f>
        <v/>
      </c>
    </row>
    <row r="671" spans="2:7" ht="15">
      <c r="B671" s="17"/>
      <c r="C671" t="str">
        <f>IF($B671="","",YEAR($B671)*100+MONTH($B671))</f>
        <v/>
      </c>
      <c r="D671" s="13" t="str">
        <f>IF(OR($A671="",$B671=""),"",SUMIFS(Échéancier_Loyers!$J:$J,Échéancier_Loyers!$C:$C,$A671,Échéancier_Loyers!$B:$B,$C671))</f>
        <v/>
      </c>
      <c r="E671" s="13" t="str">
        <f>IF(OR($A671="",$B671=""),"",SUMIFS(Échéancier_Loyers!$K:$K,Échéancier_Loyers!$C:$C,$A671,Échéancier_Loyers!$B:$B,$C671))</f>
        <v/>
      </c>
      <c r="F671" s="13" t="str">
        <f>IF(OR($D671="",$E671=""),"",$D671-$E671)</f>
        <v/>
      </c>
      <c r="G671" t="str">
        <f>IF($A671="","",IF($F671&lt;=0,"OK",IF($E671=0,"Impayé","Partiel")))</f>
        <v/>
      </c>
    </row>
    <row r="672" spans="2:7" ht="15">
      <c r="B672" s="17"/>
      <c r="C672" t="str">
        <f>IF($B672="","",YEAR($B672)*100+MONTH($B672))</f>
        <v/>
      </c>
      <c r="D672" s="13" t="str">
        <f>IF(OR($A672="",$B672=""),"",SUMIFS(Échéancier_Loyers!$J:$J,Échéancier_Loyers!$C:$C,$A672,Échéancier_Loyers!$B:$B,$C672))</f>
        <v/>
      </c>
      <c r="E672" s="13" t="str">
        <f>IF(OR($A672="",$B672=""),"",SUMIFS(Échéancier_Loyers!$K:$K,Échéancier_Loyers!$C:$C,$A672,Échéancier_Loyers!$B:$B,$C672))</f>
        <v/>
      </c>
      <c r="F672" s="13" t="str">
        <f>IF(OR($D672="",$E672=""),"",$D672-$E672)</f>
        <v/>
      </c>
      <c r="G672" t="str">
        <f>IF($A672="","",IF($F672&lt;=0,"OK",IF($E672=0,"Impayé","Partiel")))</f>
        <v/>
      </c>
    </row>
    <row r="673" spans="2:7" ht="15">
      <c r="B673" s="17"/>
      <c r="C673" t="str">
        <f>IF($B673="","",YEAR($B673)*100+MONTH($B673))</f>
        <v/>
      </c>
      <c r="D673" s="13" t="str">
        <f>IF(OR($A673="",$B673=""),"",SUMIFS(Échéancier_Loyers!$J:$J,Échéancier_Loyers!$C:$C,$A673,Échéancier_Loyers!$B:$B,$C673))</f>
        <v/>
      </c>
      <c r="E673" s="13" t="str">
        <f>IF(OR($A673="",$B673=""),"",SUMIFS(Échéancier_Loyers!$K:$K,Échéancier_Loyers!$C:$C,$A673,Échéancier_Loyers!$B:$B,$C673))</f>
        <v/>
      </c>
      <c r="F673" s="13" t="str">
        <f>IF(OR($D673="",$E673=""),"",$D673-$E673)</f>
        <v/>
      </c>
      <c r="G673" t="str">
        <f>IF($A673="","",IF($F673&lt;=0,"OK",IF($E673=0,"Impayé","Partiel")))</f>
        <v/>
      </c>
    </row>
    <row r="674" spans="2:7" ht="15">
      <c r="B674" s="17"/>
      <c r="C674" t="str">
        <f>IF($B674="","",YEAR($B674)*100+MONTH($B674))</f>
        <v/>
      </c>
      <c r="D674" s="13" t="str">
        <f>IF(OR($A674="",$B674=""),"",SUMIFS(Échéancier_Loyers!$J:$J,Échéancier_Loyers!$C:$C,$A674,Échéancier_Loyers!$B:$B,$C674))</f>
        <v/>
      </c>
      <c r="E674" s="13" t="str">
        <f>IF(OR($A674="",$B674=""),"",SUMIFS(Échéancier_Loyers!$K:$K,Échéancier_Loyers!$C:$C,$A674,Échéancier_Loyers!$B:$B,$C674))</f>
        <v/>
      </c>
      <c r="F674" s="13" t="str">
        <f>IF(OR($D674="",$E674=""),"",$D674-$E674)</f>
        <v/>
      </c>
      <c r="G674" t="str">
        <f>IF($A674="","",IF($F674&lt;=0,"OK",IF($E674=0,"Impayé","Partiel")))</f>
        <v/>
      </c>
    </row>
    <row r="675" spans="2:7" ht="15">
      <c r="B675" s="17"/>
      <c r="C675" t="str">
        <f>IF($B675="","",YEAR($B675)*100+MONTH($B675))</f>
        <v/>
      </c>
      <c r="D675" s="13" t="str">
        <f>IF(OR($A675="",$B675=""),"",SUMIFS(Échéancier_Loyers!$J:$J,Échéancier_Loyers!$C:$C,$A675,Échéancier_Loyers!$B:$B,$C675))</f>
        <v/>
      </c>
      <c r="E675" s="13" t="str">
        <f>IF(OR($A675="",$B675=""),"",SUMIFS(Échéancier_Loyers!$K:$K,Échéancier_Loyers!$C:$C,$A675,Échéancier_Loyers!$B:$B,$C675))</f>
        <v/>
      </c>
      <c r="F675" s="13" t="str">
        <f>IF(OR($D675="",$E675=""),"",$D675-$E675)</f>
        <v/>
      </c>
      <c r="G675" t="str">
        <f>IF($A675="","",IF($F675&lt;=0,"OK",IF($E675=0,"Impayé","Partiel")))</f>
        <v/>
      </c>
    </row>
    <row r="676" spans="2:7" ht="15">
      <c r="B676" s="17"/>
      <c r="C676" t="str">
        <f>IF($B676="","",YEAR($B676)*100+MONTH($B676))</f>
        <v/>
      </c>
      <c r="D676" s="13" t="str">
        <f>IF(OR($A676="",$B676=""),"",SUMIFS(Échéancier_Loyers!$J:$J,Échéancier_Loyers!$C:$C,$A676,Échéancier_Loyers!$B:$B,$C676))</f>
        <v/>
      </c>
      <c r="E676" s="13" t="str">
        <f>IF(OR($A676="",$B676=""),"",SUMIFS(Échéancier_Loyers!$K:$K,Échéancier_Loyers!$C:$C,$A676,Échéancier_Loyers!$B:$B,$C676))</f>
        <v/>
      </c>
      <c r="F676" s="13" t="str">
        <f>IF(OR($D676="",$E676=""),"",$D676-$E676)</f>
        <v/>
      </c>
      <c r="G676" t="str">
        <f>IF($A676="","",IF($F676&lt;=0,"OK",IF($E676=0,"Impayé","Partiel")))</f>
        <v/>
      </c>
    </row>
    <row r="677" spans="2:7" ht="15">
      <c r="B677" s="17"/>
      <c r="C677" t="str">
        <f>IF($B677="","",YEAR($B677)*100+MONTH($B677))</f>
        <v/>
      </c>
      <c r="D677" s="13" t="str">
        <f>IF(OR($A677="",$B677=""),"",SUMIFS(Échéancier_Loyers!$J:$J,Échéancier_Loyers!$C:$C,$A677,Échéancier_Loyers!$B:$B,$C677))</f>
        <v/>
      </c>
      <c r="E677" s="13" t="str">
        <f>IF(OR($A677="",$B677=""),"",SUMIFS(Échéancier_Loyers!$K:$K,Échéancier_Loyers!$C:$C,$A677,Échéancier_Loyers!$B:$B,$C677))</f>
        <v/>
      </c>
      <c r="F677" s="13" t="str">
        <f>IF(OR($D677="",$E677=""),"",$D677-$E677)</f>
        <v/>
      </c>
      <c r="G677" t="str">
        <f>IF($A677="","",IF($F677&lt;=0,"OK",IF($E677=0,"Impayé","Partiel")))</f>
        <v/>
      </c>
    </row>
    <row r="678" spans="2:7" ht="15">
      <c r="B678" s="17"/>
      <c r="C678" t="str">
        <f>IF($B678="","",YEAR($B678)*100+MONTH($B678))</f>
        <v/>
      </c>
      <c r="D678" s="13" t="str">
        <f>IF(OR($A678="",$B678=""),"",SUMIFS(Échéancier_Loyers!$J:$J,Échéancier_Loyers!$C:$C,$A678,Échéancier_Loyers!$B:$B,$C678))</f>
        <v/>
      </c>
      <c r="E678" s="13" t="str">
        <f>IF(OR($A678="",$B678=""),"",SUMIFS(Échéancier_Loyers!$K:$K,Échéancier_Loyers!$C:$C,$A678,Échéancier_Loyers!$B:$B,$C678))</f>
        <v/>
      </c>
      <c r="F678" s="13" t="str">
        <f>IF(OR($D678="",$E678=""),"",$D678-$E678)</f>
        <v/>
      </c>
      <c r="G678" t="str">
        <f>IF($A678="","",IF($F678&lt;=0,"OK",IF($E678=0,"Impayé","Partiel")))</f>
        <v/>
      </c>
    </row>
    <row r="679" spans="2:7" ht="15">
      <c r="B679" s="17"/>
      <c r="C679" t="str">
        <f>IF($B679="","",YEAR($B679)*100+MONTH($B679))</f>
        <v/>
      </c>
      <c r="D679" s="13" t="str">
        <f>IF(OR($A679="",$B679=""),"",SUMIFS(Échéancier_Loyers!$J:$J,Échéancier_Loyers!$C:$C,$A679,Échéancier_Loyers!$B:$B,$C679))</f>
        <v/>
      </c>
      <c r="E679" s="13" t="str">
        <f>IF(OR($A679="",$B679=""),"",SUMIFS(Échéancier_Loyers!$K:$K,Échéancier_Loyers!$C:$C,$A679,Échéancier_Loyers!$B:$B,$C679))</f>
        <v/>
      </c>
      <c r="F679" s="13" t="str">
        <f>IF(OR($D679="",$E679=""),"",$D679-$E679)</f>
        <v/>
      </c>
      <c r="G679" t="str">
        <f>IF($A679="","",IF($F679&lt;=0,"OK",IF($E679=0,"Impayé","Partiel")))</f>
        <v/>
      </c>
    </row>
    <row r="680" spans="2:7" ht="15">
      <c r="B680" s="17"/>
      <c r="C680" t="str">
        <f>IF($B680="","",YEAR($B680)*100+MONTH($B680))</f>
        <v/>
      </c>
      <c r="D680" s="13" t="str">
        <f>IF(OR($A680="",$B680=""),"",SUMIFS(Échéancier_Loyers!$J:$J,Échéancier_Loyers!$C:$C,$A680,Échéancier_Loyers!$B:$B,$C680))</f>
        <v/>
      </c>
      <c r="E680" s="13" t="str">
        <f>IF(OR($A680="",$B680=""),"",SUMIFS(Échéancier_Loyers!$K:$K,Échéancier_Loyers!$C:$C,$A680,Échéancier_Loyers!$B:$B,$C680))</f>
        <v/>
      </c>
      <c r="F680" s="13" t="str">
        <f>IF(OR($D680="",$E680=""),"",$D680-$E680)</f>
        <v/>
      </c>
      <c r="G680" t="str">
        <f>IF($A680="","",IF($F680&lt;=0,"OK",IF($E680=0,"Impayé","Partiel")))</f>
        <v/>
      </c>
    </row>
    <row r="681" spans="2:7" ht="15">
      <c r="B681" s="17"/>
      <c r="C681" t="str">
        <f>IF($B681="","",YEAR($B681)*100+MONTH($B681))</f>
        <v/>
      </c>
      <c r="D681" s="13" t="str">
        <f>IF(OR($A681="",$B681=""),"",SUMIFS(Échéancier_Loyers!$J:$J,Échéancier_Loyers!$C:$C,$A681,Échéancier_Loyers!$B:$B,$C681))</f>
        <v/>
      </c>
      <c r="E681" s="13" t="str">
        <f>IF(OR($A681="",$B681=""),"",SUMIFS(Échéancier_Loyers!$K:$K,Échéancier_Loyers!$C:$C,$A681,Échéancier_Loyers!$B:$B,$C681))</f>
        <v/>
      </c>
      <c r="F681" s="13" t="str">
        <f>IF(OR($D681="",$E681=""),"",$D681-$E681)</f>
        <v/>
      </c>
      <c r="G681" t="str">
        <f>IF($A681="","",IF($F681&lt;=0,"OK",IF($E681=0,"Impayé","Partiel")))</f>
        <v/>
      </c>
    </row>
    <row r="682" spans="2:7" ht="15">
      <c r="B682" s="17"/>
      <c r="C682" t="str">
        <f>IF($B682="","",YEAR($B682)*100+MONTH($B682))</f>
        <v/>
      </c>
      <c r="D682" s="13" t="str">
        <f>IF(OR($A682="",$B682=""),"",SUMIFS(Échéancier_Loyers!$J:$J,Échéancier_Loyers!$C:$C,$A682,Échéancier_Loyers!$B:$B,$C682))</f>
        <v/>
      </c>
      <c r="E682" s="13" t="str">
        <f>IF(OR($A682="",$B682=""),"",SUMIFS(Échéancier_Loyers!$K:$K,Échéancier_Loyers!$C:$C,$A682,Échéancier_Loyers!$B:$B,$C682))</f>
        <v/>
      </c>
      <c r="F682" s="13" t="str">
        <f>IF(OR($D682="",$E682=""),"",$D682-$E682)</f>
        <v/>
      </c>
      <c r="G682" t="str">
        <f>IF($A682="","",IF($F682&lt;=0,"OK",IF($E682=0,"Impayé","Partiel")))</f>
        <v/>
      </c>
    </row>
    <row r="683" spans="2:7" ht="15">
      <c r="B683" s="17"/>
      <c r="C683" t="str">
        <f>IF($B683="","",YEAR($B683)*100+MONTH($B683))</f>
        <v/>
      </c>
      <c r="D683" s="13" t="str">
        <f>IF(OR($A683="",$B683=""),"",SUMIFS(Échéancier_Loyers!$J:$J,Échéancier_Loyers!$C:$C,$A683,Échéancier_Loyers!$B:$B,$C683))</f>
        <v/>
      </c>
      <c r="E683" s="13" t="str">
        <f>IF(OR($A683="",$B683=""),"",SUMIFS(Échéancier_Loyers!$K:$K,Échéancier_Loyers!$C:$C,$A683,Échéancier_Loyers!$B:$B,$C683))</f>
        <v/>
      </c>
      <c r="F683" s="13" t="str">
        <f>IF(OR($D683="",$E683=""),"",$D683-$E683)</f>
        <v/>
      </c>
      <c r="G683" t="str">
        <f>IF($A683="","",IF($F683&lt;=0,"OK",IF($E683=0,"Impayé","Partiel")))</f>
        <v/>
      </c>
    </row>
    <row r="684" spans="2:7" ht="15">
      <c r="B684" s="17"/>
      <c r="C684" t="str">
        <f>IF($B684="","",YEAR($B684)*100+MONTH($B684))</f>
        <v/>
      </c>
      <c r="D684" s="13" t="str">
        <f>IF(OR($A684="",$B684=""),"",SUMIFS(Échéancier_Loyers!$J:$J,Échéancier_Loyers!$C:$C,$A684,Échéancier_Loyers!$B:$B,$C684))</f>
        <v/>
      </c>
      <c r="E684" s="13" t="str">
        <f>IF(OR($A684="",$B684=""),"",SUMIFS(Échéancier_Loyers!$K:$K,Échéancier_Loyers!$C:$C,$A684,Échéancier_Loyers!$B:$B,$C684))</f>
        <v/>
      </c>
      <c r="F684" s="13" t="str">
        <f>IF(OR($D684="",$E684=""),"",$D684-$E684)</f>
        <v/>
      </c>
      <c r="G684" t="str">
        <f>IF($A684="","",IF($F684&lt;=0,"OK",IF($E684=0,"Impayé","Partiel")))</f>
        <v/>
      </c>
    </row>
    <row r="685" spans="2:7" ht="15">
      <c r="B685" s="17"/>
      <c r="C685" t="str">
        <f>IF($B685="","",YEAR($B685)*100+MONTH($B685))</f>
        <v/>
      </c>
      <c r="D685" s="13" t="str">
        <f>IF(OR($A685="",$B685=""),"",SUMIFS(Échéancier_Loyers!$J:$J,Échéancier_Loyers!$C:$C,$A685,Échéancier_Loyers!$B:$B,$C685))</f>
        <v/>
      </c>
      <c r="E685" s="13" t="str">
        <f>IF(OR($A685="",$B685=""),"",SUMIFS(Échéancier_Loyers!$K:$K,Échéancier_Loyers!$C:$C,$A685,Échéancier_Loyers!$B:$B,$C685))</f>
        <v/>
      </c>
      <c r="F685" s="13" t="str">
        <f>IF(OR($D685="",$E685=""),"",$D685-$E685)</f>
        <v/>
      </c>
      <c r="G685" t="str">
        <f>IF($A685="","",IF($F685&lt;=0,"OK",IF($E685=0,"Impayé","Partiel")))</f>
        <v/>
      </c>
    </row>
    <row r="686" spans="2:7" ht="15">
      <c r="B686" s="17"/>
      <c r="C686" t="str">
        <f>IF($B686="","",YEAR($B686)*100+MONTH($B686))</f>
        <v/>
      </c>
      <c r="D686" s="13" t="str">
        <f>IF(OR($A686="",$B686=""),"",SUMIFS(Échéancier_Loyers!$J:$J,Échéancier_Loyers!$C:$C,$A686,Échéancier_Loyers!$B:$B,$C686))</f>
        <v/>
      </c>
      <c r="E686" s="13" t="str">
        <f>IF(OR($A686="",$B686=""),"",SUMIFS(Échéancier_Loyers!$K:$K,Échéancier_Loyers!$C:$C,$A686,Échéancier_Loyers!$B:$B,$C686))</f>
        <v/>
      </c>
      <c r="F686" s="13" t="str">
        <f>IF(OR($D686="",$E686=""),"",$D686-$E686)</f>
        <v/>
      </c>
      <c r="G686" t="str">
        <f>IF($A686="","",IF($F686&lt;=0,"OK",IF($E686=0,"Impayé","Partiel")))</f>
        <v/>
      </c>
    </row>
    <row r="687" spans="2:7" ht="15">
      <c r="B687" s="17"/>
      <c r="C687" t="str">
        <f>IF($B687="","",YEAR($B687)*100+MONTH($B687))</f>
        <v/>
      </c>
      <c r="D687" s="13" t="str">
        <f>IF(OR($A687="",$B687=""),"",SUMIFS(Échéancier_Loyers!$J:$J,Échéancier_Loyers!$C:$C,$A687,Échéancier_Loyers!$B:$B,$C687))</f>
        <v/>
      </c>
      <c r="E687" s="13" t="str">
        <f>IF(OR($A687="",$B687=""),"",SUMIFS(Échéancier_Loyers!$K:$K,Échéancier_Loyers!$C:$C,$A687,Échéancier_Loyers!$B:$B,$C687))</f>
        <v/>
      </c>
      <c r="F687" s="13" t="str">
        <f>IF(OR($D687="",$E687=""),"",$D687-$E687)</f>
        <v/>
      </c>
      <c r="G687" t="str">
        <f>IF($A687="","",IF($F687&lt;=0,"OK",IF($E687=0,"Impayé","Partiel")))</f>
        <v/>
      </c>
    </row>
    <row r="688" spans="2:7" ht="15">
      <c r="B688" s="17"/>
      <c r="C688" t="str">
        <f>IF($B688="","",YEAR($B688)*100+MONTH($B688))</f>
        <v/>
      </c>
      <c r="D688" s="13" t="str">
        <f>IF(OR($A688="",$B688=""),"",SUMIFS(Échéancier_Loyers!$J:$J,Échéancier_Loyers!$C:$C,$A688,Échéancier_Loyers!$B:$B,$C688))</f>
        <v/>
      </c>
      <c r="E688" s="13" t="str">
        <f>IF(OR($A688="",$B688=""),"",SUMIFS(Échéancier_Loyers!$K:$K,Échéancier_Loyers!$C:$C,$A688,Échéancier_Loyers!$B:$B,$C688))</f>
        <v/>
      </c>
      <c r="F688" s="13" t="str">
        <f>IF(OR($D688="",$E688=""),"",$D688-$E688)</f>
        <v/>
      </c>
      <c r="G688" t="str">
        <f>IF($A688="","",IF($F688&lt;=0,"OK",IF($E688=0,"Impayé","Partiel")))</f>
        <v/>
      </c>
    </row>
    <row r="689" spans="2:7" ht="15">
      <c r="B689" s="17"/>
      <c r="C689" t="str">
        <f>IF($B689="","",YEAR($B689)*100+MONTH($B689))</f>
        <v/>
      </c>
      <c r="D689" s="13" t="str">
        <f>IF(OR($A689="",$B689=""),"",SUMIFS(Échéancier_Loyers!$J:$J,Échéancier_Loyers!$C:$C,$A689,Échéancier_Loyers!$B:$B,$C689))</f>
        <v/>
      </c>
      <c r="E689" s="13" t="str">
        <f>IF(OR($A689="",$B689=""),"",SUMIFS(Échéancier_Loyers!$K:$K,Échéancier_Loyers!$C:$C,$A689,Échéancier_Loyers!$B:$B,$C689))</f>
        <v/>
      </c>
      <c r="F689" s="13" t="str">
        <f>IF(OR($D689="",$E689=""),"",$D689-$E689)</f>
        <v/>
      </c>
      <c r="G689" t="str">
        <f>IF($A689="","",IF($F689&lt;=0,"OK",IF($E689=0,"Impayé","Partiel")))</f>
        <v/>
      </c>
    </row>
    <row r="690" spans="2:7" ht="15">
      <c r="B690" s="17"/>
      <c r="C690" t="str">
        <f>IF($B690="","",YEAR($B690)*100+MONTH($B690))</f>
        <v/>
      </c>
      <c r="D690" s="13" t="str">
        <f>IF(OR($A690="",$B690=""),"",SUMIFS(Échéancier_Loyers!$J:$J,Échéancier_Loyers!$C:$C,$A690,Échéancier_Loyers!$B:$B,$C690))</f>
        <v/>
      </c>
      <c r="E690" s="13" t="str">
        <f>IF(OR($A690="",$B690=""),"",SUMIFS(Échéancier_Loyers!$K:$K,Échéancier_Loyers!$C:$C,$A690,Échéancier_Loyers!$B:$B,$C690))</f>
        <v/>
      </c>
      <c r="F690" s="13" t="str">
        <f>IF(OR($D690="",$E690=""),"",$D690-$E690)</f>
        <v/>
      </c>
      <c r="G690" t="str">
        <f>IF($A690="","",IF($F690&lt;=0,"OK",IF($E690=0,"Impayé","Partiel")))</f>
        <v/>
      </c>
    </row>
    <row r="691" spans="2:7" ht="15">
      <c r="B691" s="17"/>
      <c r="C691" t="str">
        <f>IF($B691="","",YEAR($B691)*100+MONTH($B691))</f>
        <v/>
      </c>
      <c r="D691" s="13" t="str">
        <f>IF(OR($A691="",$B691=""),"",SUMIFS(Échéancier_Loyers!$J:$J,Échéancier_Loyers!$C:$C,$A691,Échéancier_Loyers!$B:$B,$C691))</f>
        <v/>
      </c>
      <c r="E691" s="13" t="str">
        <f>IF(OR($A691="",$B691=""),"",SUMIFS(Échéancier_Loyers!$K:$K,Échéancier_Loyers!$C:$C,$A691,Échéancier_Loyers!$B:$B,$C691))</f>
        <v/>
      </c>
      <c r="F691" s="13" t="str">
        <f>IF(OR($D691="",$E691=""),"",$D691-$E691)</f>
        <v/>
      </c>
      <c r="G691" t="str">
        <f>IF($A691="","",IF($F691&lt;=0,"OK",IF($E691=0,"Impayé","Partiel")))</f>
        <v/>
      </c>
    </row>
    <row r="692" spans="2:7" ht="15">
      <c r="B692" s="17"/>
      <c r="C692" t="str">
        <f>IF($B692="","",YEAR($B692)*100+MONTH($B692))</f>
        <v/>
      </c>
      <c r="D692" s="13" t="str">
        <f>IF(OR($A692="",$B692=""),"",SUMIFS(Échéancier_Loyers!$J:$J,Échéancier_Loyers!$C:$C,$A692,Échéancier_Loyers!$B:$B,$C692))</f>
        <v/>
      </c>
      <c r="E692" s="13" t="str">
        <f>IF(OR($A692="",$B692=""),"",SUMIFS(Échéancier_Loyers!$K:$K,Échéancier_Loyers!$C:$C,$A692,Échéancier_Loyers!$B:$B,$C692))</f>
        <v/>
      </c>
      <c r="F692" s="13" t="str">
        <f>IF(OR($D692="",$E692=""),"",$D692-$E692)</f>
        <v/>
      </c>
      <c r="G692" t="str">
        <f>IF($A692="","",IF($F692&lt;=0,"OK",IF($E692=0,"Impayé","Partiel")))</f>
        <v/>
      </c>
    </row>
    <row r="693" spans="2:7" ht="15">
      <c r="B693" s="17"/>
      <c r="C693" t="str">
        <f>IF($B693="","",YEAR($B693)*100+MONTH($B693))</f>
        <v/>
      </c>
      <c r="D693" s="13" t="str">
        <f>IF(OR($A693="",$B693=""),"",SUMIFS(Échéancier_Loyers!$J:$J,Échéancier_Loyers!$C:$C,$A693,Échéancier_Loyers!$B:$B,$C693))</f>
        <v/>
      </c>
      <c r="E693" s="13" t="str">
        <f>IF(OR($A693="",$B693=""),"",SUMIFS(Échéancier_Loyers!$K:$K,Échéancier_Loyers!$C:$C,$A693,Échéancier_Loyers!$B:$B,$C693))</f>
        <v/>
      </c>
      <c r="F693" s="13" t="str">
        <f>IF(OR($D693="",$E693=""),"",$D693-$E693)</f>
        <v/>
      </c>
      <c r="G693" t="str">
        <f>IF($A693="","",IF($F693&lt;=0,"OK",IF($E693=0,"Impayé","Partiel")))</f>
        <v/>
      </c>
    </row>
    <row r="694" spans="2:7" ht="15">
      <c r="B694" s="17"/>
      <c r="C694" t="str">
        <f>IF($B694="","",YEAR($B694)*100+MONTH($B694))</f>
        <v/>
      </c>
      <c r="D694" s="13" t="str">
        <f>IF(OR($A694="",$B694=""),"",SUMIFS(Échéancier_Loyers!$J:$J,Échéancier_Loyers!$C:$C,$A694,Échéancier_Loyers!$B:$B,$C694))</f>
        <v/>
      </c>
      <c r="E694" s="13" t="str">
        <f>IF(OR($A694="",$B694=""),"",SUMIFS(Échéancier_Loyers!$K:$K,Échéancier_Loyers!$C:$C,$A694,Échéancier_Loyers!$B:$B,$C694))</f>
        <v/>
      </c>
      <c r="F694" s="13" t="str">
        <f>IF(OR($D694="",$E694=""),"",$D694-$E694)</f>
        <v/>
      </c>
      <c r="G694" t="str">
        <f>IF($A694="","",IF($F694&lt;=0,"OK",IF($E694=0,"Impayé","Partiel")))</f>
        <v/>
      </c>
    </row>
    <row r="695" spans="2:7" ht="15">
      <c r="B695" s="17"/>
      <c r="C695" t="str">
        <f>IF($B695="","",YEAR($B695)*100+MONTH($B695))</f>
        <v/>
      </c>
      <c r="D695" s="13" t="str">
        <f>IF(OR($A695="",$B695=""),"",SUMIFS(Échéancier_Loyers!$J:$J,Échéancier_Loyers!$C:$C,$A695,Échéancier_Loyers!$B:$B,$C695))</f>
        <v/>
      </c>
      <c r="E695" s="13" t="str">
        <f>IF(OR($A695="",$B695=""),"",SUMIFS(Échéancier_Loyers!$K:$K,Échéancier_Loyers!$C:$C,$A695,Échéancier_Loyers!$B:$B,$C695))</f>
        <v/>
      </c>
      <c r="F695" s="13" t="str">
        <f>IF(OR($D695="",$E695=""),"",$D695-$E695)</f>
        <v/>
      </c>
      <c r="G695" t="str">
        <f>IF($A695="","",IF($F695&lt;=0,"OK",IF($E695=0,"Impayé","Partiel")))</f>
        <v/>
      </c>
    </row>
    <row r="696" spans="2:7" ht="15">
      <c r="B696" s="17"/>
      <c r="C696" t="str">
        <f>IF($B696="","",YEAR($B696)*100+MONTH($B696))</f>
        <v/>
      </c>
      <c r="D696" s="13" t="str">
        <f>IF(OR($A696="",$B696=""),"",SUMIFS(Échéancier_Loyers!$J:$J,Échéancier_Loyers!$C:$C,$A696,Échéancier_Loyers!$B:$B,$C696))</f>
        <v/>
      </c>
      <c r="E696" s="13" t="str">
        <f>IF(OR($A696="",$B696=""),"",SUMIFS(Échéancier_Loyers!$K:$K,Échéancier_Loyers!$C:$C,$A696,Échéancier_Loyers!$B:$B,$C696))</f>
        <v/>
      </c>
      <c r="F696" s="13" t="str">
        <f>IF(OR($D696="",$E696=""),"",$D696-$E696)</f>
        <v/>
      </c>
      <c r="G696" t="str">
        <f>IF($A696="","",IF($F696&lt;=0,"OK",IF($E696=0,"Impayé","Partiel")))</f>
        <v/>
      </c>
    </row>
    <row r="697" spans="2:7" ht="15">
      <c r="B697" s="17"/>
      <c r="C697" t="str">
        <f>IF($B697="","",YEAR($B697)*100+MONTH($B697))</f>
        <v/>
      </c>
      <c r="D697" s="13" t="str">
        <f>IF(OR($A697="",$B697=""),"",SUMIFS(Échéancier_Loyers!$J:$J,Échéancier_Loyers!$C:$C,$A697,Échéancier_Loyers!$B:$B,$C697))</f>
        <v/>
      </c>
      <c r="E697" s="13" t="str">
        <f>IF(OR($A697="",$B697=""),"",SUMIFS(Échéancier_Loyers!$K:$K,Échéancier_Loyers!$C:$C,$A697,Échéancier_Loyers!$B:$B,$C697))</f>
        <v/>
      </c>
      <c r="F697" s="13" t="str">
        <f>IF(OR($D697="",$E697=""),"",$D697-$E697)</f>
        <v/>
      </c>
      <c r="G697" t="str">
        <f>IF($A697="","",IF($F697&lt;=0,"OK",IF($E697=0,"Impayé","Partiel")))</f>
        <v/>
      </c>
    </row>
    <row r="698" spans="2:7" ht="15">
      <c r="B698" s="17"/>
      <c r="C698" t="str">
        <f>IF($B698="","",YEAR($B698)*100+MONTH($B698))</f>
        <v/>
      </c>
      <c r="D698" s="13" t="str">
        <f>IF(OR($A698="",$B698=""),"",SUMIFS(Échéancier_Loyers!$J:$J,Échéancier_Loyers!$C:$C,$A698,Échéancier_Loyers!$B:$B,$C698))</f>
        <v/>
      </c>
      <c r="E698" s="13" t="str">
        <f>IF(OR($A698="",$B698=""),"",SUMIFS(Échéancier_Loyers!$K:$K,Échéancier_Loyers!$C:$C,$A698,Échéancier_Loyers!$B:$B,$C698))</f>
        <v/>
      </c>
      <c r="F698" s="13" t="str">
        <f>IF(OR($D698="",$E698=""),"",$D698-$E698)</f>
        <v/>
      </c>
      <c r="G698" t="str">
        <f>IF($A698="","",IF($F698&lt;=0,"OK",IF($E698=0,"Impayé","Partiel")))</f>
        <v/>
      </c>
    </row>
    <row r="699" spans="2:7" ht="15">
      <c r="B699" s="17"/>
      <c r="C699" t="str">
        <f>IF($B699="","",YEAR($B699)*100+MONTH($B699))</f>
        <v/>
      </c>
      <c r="D699" s="13" t="str">
        <f>IF(OR($A699="",$B699=""),"",SUMIFS(Échéancier_Loyers!$J:$J,Échéancier_Loyers!$C:$C,$A699,Échéancier_Loyers!$B:$B,$C699))</f>
        <v/>
      </c>
      <c r="E699" s="13" t="str">
        <f>IF(OR($A699="",$B699=""),"",SUMIFS(Échéancier_Loyers!$K:$K,Échéancier_Loyers!$C:$C,$A699,Échéancier_Loyers!$B:$B,$C699))</f>
        <v/>
      </c>
      <c r="F699" s="13" t="str">
        <f>IF(OR($D699="",$E699=""),"",$D699-$E699)</f>
        <v/>
      </c>
      <c r="G699" t="str">
        <f>IF($A699="","",IF($F699&lt;=0,"OK",IF($E699=0,"Impayé","Partiel")))</f>
        <v/>
      </c>
    </row>
    <row r="700" spans="2:7" ht="15">
      <c r="B700" s="17"/>
      <c r="C700" t="str">
        <f>IF($B700="","",YEAR($B700)*100+MONTH($B700))</f>
        <v/>
      </c>
      <c r="D700" s="13" t="str">
        <f>IF(OR($A700="",$B700=""),"",SUMIFS(Échéancier_Loyers!$J:$J,Échéancier_Loyers!$C:$C,$A700,Échéancier_Loyers!$B:$B,$C700))</f>
        <v/>
      </c>
      <c r="E700" s="13" t="str">
        <f>IF(OR($A700="",$B700=""),"",SUMIFS(Échéancier_Loyers!$K:$K,Échéancier_Loyers!$C:$C,$A700,Échéancier_Loyers!$B:$B,$C700))</f>
        <v/>
      </c>
      <c r="F700" s="13" t="str">
        <f>IF(OR($D700="",$E700=""),"",$D700-$E700)</f>
        <v/>
      </c>
      <c r="G700" t="str">
        <f>IF($A700="","",IF($F700&lt;=0,"OK",IF($E700=0,"Impayé","Partiel")))</f>
        <v/>
      </c>
    </row>
    <row r="701" spans="2:7" ht="15">
      <c r="B701" s="17"/>
      <c r="C701" t="str">
        <f>IF($B701="","",YEAR($B701)*100+MONTH($B701))</f>
        <v/>
      </c>
      <c r="D701" s="13" t="str">
        <f>IF(OR($A701="",$B701=""),"",SUMIFS(Échéancier_Loyers!$J:$J,Échéancier_Loyers!$C:$C,$A701,Échéancier_Loyers!$B:$B,$C701))</f>
        <v/>
      </c>
      <c r="E701" s="13" t="str">
        <f>IF(OR($A701="",$B701=""),"",SUMIFS(Échéancier_Loyers!$K:$K,Échéancier_Loyers!$C:$C,$A701,Échéancier_Loyers!$B:$B,$C701))</f>
        <v/>
      </c>
      <c r="F701" s="13" t="str">
        <f>IF(OR($D701="",$E701=""),"",$D701-$E701)</f>
        <v/>
      </c>
      <c r="G701" t="str">
        <f>IF($A701="","",IF($F701&lt;=0,"OK",IF($E701=0,"Impayé","Partiel")))</f>
        <v/>
      </c>
    </row>
    <row r="702" spans="2:7" ht="15">
      <c r="B702" s="17"/>
      <c r="C702" t="str">
        <f>IF($B702="","",YEAR($B702)*100+MONTH($B702))</f>
        <v/>
      </c>
      <c r="D702" s="13" t="str">
        <f>IF(OR($A702="",$B702=""),"",SUMIFS(Échéancier_Loyers!$J:$J,Échéancier_Loyers!$C:$C,$A702,Échéancier_Loyers!$B:$B,$C702))</f>
        <v/>
      </c>
      <c r="E702" s="13" t="str">
        <f>IF(OR($A702="",$B702=""),"",SUMIFS(Échéancier_Loyers!$K:$K,Échéancier_Loyers!$C:$C,$A702,Échéancier_Loyers!$B:$B,$C702))</f>
        <v/>
      </c>
      <c r="F702" s="13" t="str">
        <f>IF(OR($D702="",$E702=""),"",$D702-$E702)</f>
        <v/>
      </c>
      <c r="G702" t="str">
        <f>IF($A702="","",IF($F702&lt;=0,"OK",IF($E702=0,"Impayé","Partiel")))</f>
        <v/>
      </c>
    </row>
    <row r="703" spans="2:7" ht="15">
      <c r="B703" s="17"/>
      <c r="C703" t="str">
        <f>IF($B703="","",YEAR($B703)*100+MONTH($B703))</f>
        <v/>
      </c>
      <c r="D703" s="13" t="str">
        <f>IF(OR($A703="",$B703=""),"",SUMIFS(Échéancier_Loyers!$J:$J,Échéancier_Loyers!$C:$C,$A703,Échéancier_Loyers!$B:$B,$C703))</f>
        <v/>
      </c>
      <c r="E703" s="13" t="str">
        <f>IF(OR($A703="",$B703=""),"",SUMIFS(Échéancier_Loyers!$K:$K,Échéancier_Loyers!$C:$C,$A703,Échéancier_Loyers!$B:$B,$C703))</f>
        <v/>
      </c>
      <c r="F703" s="13" t="str">
        <f>IF(OR($D703="",$E703=""),"",$D703-$E703)</f>
        <v/>
      </c>
      <c r="G703" t="str">
        <f>IF($A703="","",IF($F703&lt;=0,"OK",IF($E703=0,"Impayé","Partiel")))</f>
        <v/>
      </c>
    </row>
    <row r="704" spans="2:7" ht="15">
      <c r="B704" s="17"/>
      <c r="C704" t="str">
        <f>IF($B704="","",YEAR($B704)*100+MONTH($B704))</f>
        <v/>
      </c>
      <c r="D704" s="13" t="str">
        <f>IF(OR($A704="",$B704=""),"",SUMIFS(Échéancier_Loyers!$J:$J,Échéancier_Loyers!$C:$C,$A704,Échéancier_Loyers!$B:$B,$C704))</f>
        <v/>
      </c>
      <c r="E704" s="13" t="str">
        <f>IF(OR($A704="",$B704=""),"",SUMIFS(Échéancier_Loyers!$K:$K,Échéancier_Loyers!$C:$C,$A704,Échéancier_Loyers!$B:$B,$C704))</f>
        <v/>
      </c>
      <c r="F704" s="13" t="str">
        <f>IF(OR($D704="",$E704=""),"",$D704-$E704)</f>
        <v/>
      </c>
      <c r="G704" t="str">
        <f>IF($A704="","",IF($F704&lt;=0,"OK",IF($E704=0,"Impayé","Partiel")))</f>
        <v/>
      </c>
    </row>
    <row r="705" spans="2:7" ht="15">
      <c r="B705" s="17"/>
      <c r="C705" t="str">
        <f>IF($B705="","",YEAR($B705)*100+MONTH($B705))</f>
        <v/>
      </c>
      <c r="D705" s="13" t="str">
        <f>IF(OR($A705="",$B705=""),"",SUMIFS(Échéancier_Loyers!$J:$J,Échéancier_Loyers!$C:$C,$A705,Échéancier_Loyers!$B:$B,$C705))</f>
        <v/>
      </c>
      <c r="E705" s="13" t="str">
        <f>IF(OR($A705="",$B705=""),"",SUMIFS(Échéancier_Loyers!$K:$K,Échéancier_Loyers!$C:$C,$A705,Échéancier_Loyers!$B:$B,$C705))</f>
        <v/>
      </c>
      <c r="F705" s="13" t="str">
        <f>IF(OR($D705="",$E705=""),"",$D705-$E705)</f>
        <v/>
      </c>
      <c r="G705" t="str">
        <f>IF($A705="","",IF($F705&lt;=0,"OK",IF($E705=0,"Impayé","Partiel")))</f>
        <v/>
      </c>
    </row>
    <row r="706" spans="2:7" ht="15">
      <c r="B706" s="17"/>
      <c r="C706" t="str">
        <f>IF($B706="","",YEAR($B706)*100+MONTH($B706))</f>
        <v/>
      </c>
      <c r="D706" s="13" t="str">
        <f>IF(OR($A706="",$B706=""),"",SUMIFS(Échéancier_Loyers!$J:$J,Échéancier_Loyers!$C:$C,$A706,Échéancier_Loyers!$B:$B,$C706))</f>
        <v/>
      </c>
      <c r="E706" s="13" t="str">
        <f>IF(OR($A706="",$B706=""),"",SUMIFS(Échéancier_Loyers!$K:$K,Échéancier_Loyers!$C:$C,$A706,Échéancier_Loyers!$B:$B,$C706))</f>
        <v/>
      </c>
      <c r="F706" s="13" t="str">
        <f>IF(OR($D706="",$E706=""),"",$D706-$E706)</f>
        <v/>
      </c>
      <c r="G706" t="str">
        <f>IF($A706="","",IF($F706&lt;=0,"OK",IF($E706=0,"Impayé","Partiel")))</f>
        <v/>
      </c>
    </row>
    <row r="707" spans="2:7" ht="15">
      <c r="B707" s="17"/>
      <c r="C707" t="str">
        <f>IF($B707="","",YEAR($B707)*100+MONTH($B707))</f>
        <v/>
      </c>
      <c r="D707" s="13" t="str">
        <f>IF(OR($A707="",$B707=""),"",SUMIFS(Échéancier_Loyers!$J:$J,Échéancier_Loyers!$C:$C,$A707,Échéancier_Loyers!$B:$B,$C707))</f>
        <v/>
      </c>
      <c r="E707" s="13" t="str">
        <f>IF(OR($A707="",$B707=""),"",SUMIFS(Échéancier_Loyers!$K:$K,Échéancier_Loyers!$C:$C,$A707,Échéancier_Loyers!$B:$B,$C707))</f>
        <v/>
      </c>
      <c r="F707" s="13" t="str">
        <f>IF(OR($D707="",$E707=""),"",$D707-$E707)</f>
        <v/>
      </c>
      <c r="G707" t="str">
        <f>IF($A707="","",IF($F707&lt;=0,"OK",IF($E707=0,"Impayé","Partiel")))</f>
        <v/>
      </c>
    </row>
    <row r="708" spans="2:7" ht="15">
      <c r="B708" s="17"/>
      <c r="C708" t="str">
        <f>IF($B708="","",YEAR($B708)*100+MONTH($B708))</f>
        <v/>
      </c>
      <c r="D708" s="13" t="str">
        <f>IF(OR($A708="",$B708=""),"",SUMIFS(Échéancier_Loyers!$J:$J,Échéancier_Loyers!$C:$C,$A708,Échéancier_Loyers!$B:$B,$C708))</f>
        <v/>
      </c>
      <c r="E708" s="13" t="str">
        <f>IF(OR($A708="",$B708=""),"",SUMIFS(Échéancier_Loyers!$K:$K,Échéancier_Loyers!$C:$C,$A708,Échéancier_Loyers!$B:$B,$C708))</f>
        <v/>
      </c>
      <c r="F708" s="13" t="str">
        <f>IF(OR($D708="",$E708=""),"",$D708-$E708)</f>
        <v/>
      </c>
      <c r="G708" t="str">
        <f>IF($A708="","",IF($F708&lt;=0,"OK",IF($E708=0,"Impayé","Partiel")))</f>
        <v/>
      </c>
    </row>
    <row r="709" spans="2:7" ht="15">
      <c r="B709" s="17"/>
      <c r="C709" t="str">
        <f>IF($B709="","",YEAR($B709)*100+MONTH($B709))</f>
        <v/>
      </c>
      <c r="D709" s="13" t="str">
        <f>IF(OR($A709="",$B709=""),"",SUMIFS(Échéancier_Loyers!$J:$J,Échéancier_Loyers!$C:$C,$A709,Échéancier_Loyers!$B:$B,$C709))</f>
        <v/>
      </c>
      <c r="E709" s="13" t="str">
        <f>IF(OR($A709="",$B709=""),"",SUMIFS(Échéancier_Loyers!$K:$K,Échéancier_Loyers!$C:$C,$A709,Échéancier_Loyers!$B:$B,$C709))</f>
        <v/>
      </c>
      <c r="F709" s="13" t="str">
        <f>IF(OR($D709="",$E709=""),"",$D709-$E709)</f>
        <v/>
      </c>
      <c r="G709" t="str">
        <f>IF($A709="","",IF($F709&lt;=0,"OK",IF($E709=0,"Impayé","Partiel")))</f>
        <v/>
      </c>
    </row>
    <row r="710" spans="2:7" ht="15">
      <c r="B710" s="17"/>
      <c r="C710" t="str">
        <f>IF($B710="","",YEAR($B710)*100+MONTH($B710))</f>
        <v/>
      </c>
      <c r="D710" s="13" t="str">
        <f>IF(OR($A710="",$B710=""),"",SUMIFS(Échéancier_Loyers!$J:$J,Échéancier_Loyers!$C:$C,$A710,Échéancier_Loyers!$B:$B,$C710))</f>
        <v/>
      </c>
      <c r="E710" s="13" t="str">
        <f>IF(OR($A710="",$B710=""),"",SUMIFS(Échéancier_Loyers!$K:$K,Échéancier_Loyers!$C:$C,$A710,Échéancier_Loyers!$B:$B,$C710))</f>
        <v/>
      </c>
      <c r="F710" s="13" t="str">
        <f>IF(OR($D710="",$E710=""),"",$D710-$E710)</f>
        <v/>
      </c>
      <c r="G710" t="str">
        <f>IF($A710="","",IF($F710&lt;=0,"OK",IF($E710=0,"Impayé","Partiel")))</f>
        <v/>
      </c>
    </row>
    <row r="711" spans="2:7" ht="15">
      <c r="B711" s="17"/>
      <c r="C711" t="str">
        <f>IF($B711="","",YEAR($B711)*100+MONTH($B711))</f>
        <v/>
      </c>
      <c r="D711" s="13" t="str">
        <f>IF(OR($A711="",$B711=""),"",SUMIFS(Échéancier_Loyers!$J:$J,Échéancier_Loyers!$C:$C,$A711,Échéancier_Loyers!$B:$B,$C711))</f>
        <v/>
      </c>
      <c r="E711" s="13" t="str">
        <f>IF(OR($A711="",$B711=""),"",SUMIFS(Échéancier_Loyers!$K:$K,Échéancier_Loyers!$C:$C,$A711,Échéancier_Loyers!$B:$B,$C711))</f>
        <v/>
      </c>
      <c r="F711" s="13" t="str">
        <f>IF(OR($D711="",$E711=""),"",$D711-$E711)</f>
        <v/>
      </c>
      <c r="G711" t="str">
        <f>IF($A711="","",IF($F711&lt;=0,"OK",IF($E711=0,"Impayé","Partiel")))</f>
        <v/>
      </c>
    </row>
    <row r="712" spans="2:7" ht="15">
      <c r="B712" s="17"/>
      <c r="C712" t="str">
        <f>IF($B712="","",YEAR($B712)*100+MONTH($B712))</f>
        <v/>
      </c>
      <c r="D712" s="13" t="str">
        <f>IF(OR($A712="",$B712=""),"",SUMIFS(Échéancier_Loyers!$J:$J,Échéancier_Loyers!$C:$C,$A712,Échéancier_Loyers!$B:$B,$C712))</f>
        <v/>
      </c>
      <c r="E712" s="13" t="str">
        <f>IF(OR($A712="",$B712=""),"",SUMIFS(Échéancier_Loyers!$K:$K,Échéancier_Loyers!$C:$C,$A712,Échéancier_Loyers!$B:$B,$C712))</f>
        <v/>
      </c>
      <c r="F712" s="13" t="str">
        <f>IF(OR($D712="",$E712=""),"",$D712-$E712)</f>
        <v/>
      </c>
      <c r="G712" t="str">
        <f>IF($A712="","",IF($F712&lt;=0,"OK",IF($E712=0,"Impayé","Partiel")))</f>
        <v/>
      </c>
    </row>
    <row r="713" spans="2:7" ht="15">
      <c r="B713" s="17"/>
      <c r="C713" t="str">
        <f>IF($B713="","",YEAR($B713)*100+MONTH($B713))</f>
        <v/>
      </c>
      <c r="D713" s="13" t="str">
        <f>IF(OR($A713="",$B713=""),"",SUMIFS(Échéancier_Loyers!$J:$J,Échéancier_Loyers!$C:$C,$A713,Échéancier_Loyers!$B:$B,$C713))</f>
        <v/>
      </c>
      <c r="E713" s="13" t="str">
        <f>IF(OR($A713="",$B713=""),"",SUMIFS(Échéancier_Loyers!$K:$K,Échéancier_Loyers!$C:$C,$A713,Échéancier_Loyers!$B:$B,$C713))</f>
        <v/>
      </c>
      <c r="F713" s="13" t="str">
        <f>IF(OR($D713="",$E713=""),"",$D713-$E713)</f>
        <v/>
      </c>
      <c r="G713" t="str">
        <f>IF($A713="","",IF($F713&lt;=0,"OK",IF($E713=0,"Impayé","Partiel")))</f>
        <v/>
      </c>
    </row>
    <row r="714" spans="2:7" ht="15">
      <c r="B714" s="17"/>
      <c r="C714" t="str">
        <f>IF($B714="","",YEAR($B714)*100+MONTH($B714))</f>
        <v/>
      </c>
      <c r="D714" s="13" t="str">
        <f>IF(OR($A714="",$B714=""),"",SUMIFS(Échéancier_Loyers!$J:$J,Échéancier_Loyers!$C:$C,$A714,Échéancier_Loyers!$B:$B,$C714))</f>
        <v/>
      </c>
      <c r="E714" s="13" t="str">
        <f>IF(OR($A714="",$B714=""),"",SUMIFS(Échéancier_Loyers!$K:$K,Échéancier_Loyers!$C:$C,$A714,Échéancier_Loyers!$B:$B,$C714))</f>
        <v/>
      </c>
      <c r="F714" s="13" t="str">
        <f>IF(OR($D714="",$E714=""),"",$D714-$E714)</f>
        <v/>
      </c>
      <c r="G714" t="str">
        <f>IF($A714="","",IF($F714&lt;=0,"OK",IF($E714=0,"Impayé","Partiel")))</f>
        <v/>
      </c>
    </row>
    <row r="715" spans="2:7" ht="15">
      <c r="B715" s="17"/>
      <c r="C715" t="str">
        <f>IF($B715="","",YEAR($B715)*100+MONTH($B715))</f>
        <v/>
      </c>
      <c r="D715" s="13" t="str">
        <f>IF(OR($A715="",$B715=""),"",SUMIFS(Échéancier_Loyers!$J:$J,Échéancier_Loyers!$C:$C,$A715,Échéancier_Loyers!$B:$B,$C715))</f>
        <v/>
      </c>
      <c r="E715" s="13" t="str">
        <f>IF(OR($A715="",$B715=""),"",SUMIFS(Échéancier_Loyers!$K:$K,Échéancier_Loyers!$C:$C,$A715,Échéancier_Loyers!$B:$B,$C715))</f>
        <v/>
      </c>
      <c r="F715" s="13" t="str">
        <f>IF(OR($D715="",$E715=""),"",$D715-$E715)</f>
        <v/>
      </c>
      <c r="G715" t="str">
        <f>IF($A715="","",IF($F715&lt;=0,"OK",IF($E715=0,"Impayé","Partiel")))</f>
        <v/>
      </c>
    </row>
    <row r="716" spans="2:7" ht="15">
      <c r="B716" s="17"/>
      <c r="C716" t="str">
        <f>IF($B716="","",YEAR($B716)*100+MONTH($B716))</f>
        <v/>
      </c>
      <c r="D716" s="13" t="str">
        <f>IF(OR($A716="",$B716=""),"",SUMIFS(Échéancier_Loyers!$J:$J,Échéancier_Loyers!$C:$C,$A716,Échéancier_Loyers!$B:$B,$C716))</f>
        <v/>
      </c>
      <c r="E716" s="13" t="str">
        <f>IF(OR($A716="",$B716=""),"",SUMIFS(Échéancier_Loyers!$K:$K,Échéancier_Loyers!$C:$C,$A716,Échéancier_Loyers!$B:$B,$C716))</f>
        <v/>
      </c>
      <c r="F716" s="13" t="str">
        <f>IF(OR($D716="",$E716=""),"",$D716-$E716)</f>
        <v/>
      </c>
      <c r="G716" t="str">
        <f>IF($A716="","",IF($F716&lt;=0,"OK",IF($E716=0,"Impayé","Partiel")))</f>
        <v/>
      </c>
    </row>
    <row r="717" spans="2:7" ht="15">
      <c r="B717" s="17"/>
      <c r="C717" t="str">
        <f>IF($B717="","",YEAR($B717)*100+MONTH($B717))</f>
        <v/>
      </c>
      <c r="D717" s="13" t="str">
        <f>IF(OR($A717="",$B717=""),"",SUMIFS(Échéancier_Loyers!$J:$J,Échéancier_Loyers!$C:$C,$A717,Échéancier_Loyers!$B:$B,$C717))</f>
        <v/>
      </c>
      <c r="E717" s="13" t="str">
        <f>IF(OR($A717="",$B717=""),"",SUMIFS(Échéancier_Loyers!$K:$K,Échéancier_Loyers!$C:$C,$A717,Échéancier_Loyers!$B:$B,$C717))</f>
        <v/>
      </c>
      <c r="F717" s="13" t="str">
        <f>IF(OR($D717="",$E717=""),"",$D717-$E717)</f>
        <v/>
      </c>
      <c r="G717" t="str">
        <f>IF($A717="","",IF($F717&lt;=0,"OK",IF($E717=0,"Impayé","Partiel")))</f>
        <v/>
      </c>
    </row>
    <row r="718" spans="2:7" ht="15">
      <c r="B718" s="17"/>
      <c r="C718" t="str">
        <f>IF($B718="","",YEAR($B718)*100+MONTH($B718))</f>
        <v/>
      </c>
      <c r="D718" s="13" t="str">
        <f>IF(OR($A718="",$B718=""),"",SUMIFS(Échéancier_Loyers!$J:$J,Échéancier_Loyers!$C:$C,$A718,Échéancier_Loyers!$B:$B,$C718))</f>
        <v/>
      </c>
      <c r="E718" s="13" t="str">
        <f>IF(OR($A718="",$B718=""),"",SUMIFS(Échéancier_Loyers!$K:$K,Échéancier_Loyers!$C:$C,$A718,Échéancier_Loyers!$B:$B,$C718))</f>
        <v/>
      </c>
      <c r="F718" s="13" t="str">
        <f>IF(OR($D718="",$E718=""),"",$D718-$E718)</f>
        <v/>
      </c>
      <c r="G718" t="str">
        <f>IF($A718="","",IF($F718&lt;=0,"OK",IF($E718=0,"Impayé","Partiel")))</f>
        <v/>
      </c>
    </row>
    <row r="719" spans="2:7" ht="15">
      <c r="B719" s="17"/>
      <c r="C719" t="str">
        <f>IF($B719="","",YEAR($B719)*100+MONTH($B719))</f>
        <v/>
      </c>
      <c r="D719" s="13" t="str">
        <f>IF(OR($A719="",$B719=""),"",SUMIFS(Échéancier_Loyers!$J:$J,Échéancier_Loyers!$C:$C,$A719,Échéancier_Loyers!$B:$B,$C719))</f>
        <v/>
      </c>
      <c r="E719" s="13" t="str">
        <f>IF(OR($A719="",$B719=""),"",SUMIFS(Échéancier_Loyers!$K:$K,Échéancier_Loyers!$C:$C,$A719,Échéancier_Loyers!$B:$B,$C719))</f>
        <v/>
      </c>
      <c r="F719" s="13" t="str">
        <f>IF(OR($D719="",$E719=""),"",$D719-$E719)</f>
        <v/>
      </c>
      <c r="G719" t="str">
        <f>IF($A719="","",IF($F719&lt;=0,"OK",IF($E719=0,"Impayé","Partiel")))</f>
        <v/>
      </c>
    </row>
    <row r="720" spans="2:7" ht="15">
      <c r="B720" s="17"/>
      <c r="C720" t="str">
        <f>IF($B720="","",YEAR($B720)*100+MONTH($B720))</f>
        <v/>
      </c>
      <c r="D720" s="13" t="str">
        <f>IF(OR($A720="",$B720=""),"",SUMIFS(Échéancier_Loyers!$J:$J,Échéancier_Loyers!$C:$C,$A720,Échéancier_Loyers!$B:$B,$C720))</f>
        <v/>
      </c>
      <c r="E720" s="13" t="str">
        <f>IF(OR($A720="",$B720=""),"",SUMIFS(Échéancier_Loyers!$K:$K,Échéancier_Loyers!$C:$C,$A720,Échéancier_Loyers!$B:$B,$C720))</f>
        <v/>
      </c>
      <c r="F720" s="13" t="str">
        <f>IF(OR($D720="",$E720=""),"",$D720-$E720)</f>
        <v/>
      </c>
      <c r="G720" t="str">
        <f>IF($A720="","",IF($F720&lt;=0,"OK",IF($E720=0,"Impayé","Partiel")))</f>
        <v/>
      </c>
    </row>
    <row r="721" spans="2:7" ht="15">
      <c r="B721" s="17"/>
      <c r="C721" t="str">
        <f>IF($B721="","",YEAR($B721)*100+MONTH($B721))</f>
        <v/>
      </c>
      <c r="D721" s="13" t="str">
        <f>IF(OR($A721="",$B721=""),"",SUMIFS(Échéancier_Loyers!$J:$J,Échéancier_Loyers!$C:$C,$A721,Échéancier_Loyers!$B:$B,$C721))</f>
        <v/>
      </c>
      <c r="E721" s="13" t="str">
        <f>IF(OR($A721="",$B721=""),"",SUMIFS(Échéancier_Loyers!$K:$K,Échéancier_Loyers!$C:$C,$A721,Échéancier_Loyers!$B:$B,$C721))</f>
        <v/>
      </c>
      <c r="F721" s="13" t="str">
        <f>IF(OR($D721="",$E721=""),"",$D721-$E721)</f>
        <v/>
      </c>
      <c r="G721" t="str">
        <f>IF($A721="","",IF($F721&lt;=0,"OK",IF($E721=0,"Impayé","Partiel")))</f>
        <v/>
      </c>
    </row>
    <row r="722" spans="2:7" ht="15">
      <c r="B722" s="17"/>
      <c r="C722" t="str">
        <f>IF($B722="","",YEAR($B722)*100+MONTH($B722))</f>
        <v/>
      </c>
      <c r="D722" s="13" t="str">
        <f>IF(OR($A722="",$B722=""),"",SUMIFS(Échéancier_Loyers!$J:$J,Échéancier_Loyers!$C:$C,$A722,Échéancier_Loyers!$B:$B,$C722))</f>
        <v/>
      </c>
      <c r="E722" s="13" t="str">
        <f>IF(OR($A722="",$B722=""),"",SUMIFS(Échéancier_Loyers!$K:$K,Échéancier_Loyers!$C:$C,$A722,Échéancier_Loyers!$B:$B,$C722))</f>
        <v/>
      </c>
      <c r="F722" s="13" t="str">
        <f>IF(OR($D722="",$E722=""),"",$D722-$E722)</f>
        <v/>
      </c>
      <c r="G722" t="str">
        <f>IF($A722="","",IF($F722&lt;=0,"OK",IF($E722=0,"Impayé","Partiel")))</f>
        <v/>
      </c>
    </row>
    <row r="723" spans="2:7" ht="15">
      <c r="B723" s="17"/>
      <c r="C723" t="str">
        <f>IF($B723="","",YEAR($B723)*100+MONTH($B723))</f>
        <v/>
      </c>
      <c r="D723" s="13" t="str">
        <f>IF(OR($A723="",$B723=""),"",SUMIFS(Échéancier_Loyers!$J:$J,Échéancier_Loyers!$C:$C,$A723,Échéancier_Loyers!$B:$B,$C723))</f>
        <v/>
      </c>
      <c r="E723" s="13" t="str">
        <f>IF(OR($A723="",$B723=""),"",SUMIFS(Échéancier_Loyers!$K:$K,Échéancier_Loyers!$C:$C,$A723,Échéancier_Loyers!$B:$B,$C723))</f>
        <v/>
      </c>
      <c r="F723" s="13" t="str">
        <f>IF(OR($D723="",$E723=""),"",$D723-$E723)</f>
        <v/>
      </c>
      <c r="G723" t="str">
        <f>IF($A723="","",IF($F723&lt;=0,"OK",IF($E723=0,"Impayé","Partiel")))</f>
        <v/>
      </c>
    </row>
    <row r="724" spans="2:7" ht="15">
      <c r="B724" s="17"/>
      <c r="C724" t="str">
        <f>IF($B724="","",YEAR($B724)*100+MONTH($B724))</f>
        <v/>
      </c>
      <c r="D724" s="13" t="str">
        <f>IF(OR($A724="",$B724=""),"",SUMIFS(Échéancier_Loyers!$J:$J,Échéancier_Loyers!$C:$C,$A724,Échéancier_Loyers!$B:$B,$C724))</f>
        <v/>
      </c>
      <c r="E724" s="13" t="str">
        <f>IF(OR($A724="",$B724=""),"",SUMIFS(Échéancier_Loyers!$K:$K,Échéancier_Loyers!$C:$C,$A724,Échéancier_Loyers!$B:$B,$C724))</f>
        <v/>
      </c>
      <c r="F724" s="13" t="str">
        <f>IF(OR($D724="",$E724=""),"",$D724-$E724)</f>
        <v/>
      </c>
      <c r="G724" t="str">
        <f>IF($A724="","",IF($F724&lt;=0,"OK",IF($E724=0,"Impayé","Partiel")))</f>
        <v/>
      </c>
    </row>
    <row r="725" spans="2:7" ht="15">
      <c r="B725" s="17"/>
      <c r="C725" t="str">
        <f>IF($B725="","",YEAR($B725)*100+MONTH($B725))</f>
        <v/>
      </c>
      <c r="D725" s="13" t="str">
        <f>IF(OR($A725="",$B725=""),"",SUMIFS(Échéancier_Loyers!$J:$J,Échéancier_Loyers!$C:$C,$A725,Échéancier_Loyers!$B:$B,$C725))</f>
        <v/>
      </c>
      <c r="E725" s="13" t="str">
        <f>IF(OR($A725="",$B725=""),"",SUMIFS(Échéancier_Loyers!$K:$K,Échéancier_Loyers!$C:$C,$A725,Échéancier_Loyers!$B:$B,$C725))</f>
        <v/>
      </c>
      <c r="F725" s="13" t="str">
        <f>IF(OR($D725="",$E725=""),"",$D725-$E725)</f>
        <v/>
      </c>
      <c r="G725" t="str">
        <f>IF($A725="","",IF($F725&lt;=0,"OK",IF($E725=0,"Impayé","Partiel")))</f>
        <v/>
      </c>
    </row>
    <row r="726" spans="2:7" ht="15">
      <c r="B726" s="17"/>
      <c r="C726" t="str">
        <f>IF($B726="","",YEAR($B726)*100+MONTH($B726))</f>
        <v/>
      </c>
      <c r="D726" s="13" t="str">
        <f>IF(OR($A726="",$B726=""),"",SUMIFS(Échéancier_Loyers!$J:$J,Échéancier_Loyers!$C:$C,$A726,Échéancier_Loyers!$B:$B,$C726))</f>
        <v/>
      </c>
      <c r="E726" s="13" t="str">
        <f>IF(OR($A726="",$B726=""),"",SUMIFS(Échéancier_Loyers!$K:$K,Échéancier_Loyers!$C:$C,$A726,Échéancier_Loyers!$B:$B,$C726))</f>
        <v/>
      </c>
      <c r="F726" s="13" t="str">
        <f>IF(OR($D726="",$E726=""),"",$D726-$E726)</f>
        <v/>
      </c>
      <c r="G726" t="str">
        <f>IF($A726="","",IF($F726&lt;=0,"OK",IF($E726=0,"Impayé","Partiel")))</f>
        <v/>
      </c>
    </row>
    <row r="727" spans="2:7" ht="15">
      <c r="B727" s="17"/>
      <c r="C727" t="str">
        <f>IF($B727="","",YEAR($B727)*100+MONTH($B727))</f>
        <v/>
      </c>
      <c r="D727" s="13" t="str">
        <f>IF(OR($A727="",$B727=""),"",SUMIFS(Échéancier_Loyers!$J:$J,Échéancier_Loyers!$C:$C,$A727,Échéancier_Loyers!$B:$B,$C727))</f>
        <v/>
      </c>
      <c r="E727" s="13" t="str">
        <f>IF(OR($A727="",$B727=""),"",SUMIFS(Échéancier_Loyers!$K:$K,Échéancier_Loyers!$C:$C,$A727,Échéancier_Loyers!$B:$B,$C727))</f>
        <v/>
      </c>
      <c r="F727" s="13" t="str">
        <f>IF(OR($D727="",$E727=""),"",$D727-$E727)</f>
        <v/>
      </c>
      <c r="G727" t="str">
        <f>IF($A727="","",IF($F727&lt;=0,"OK",IF($E727=0,"Impayé","Partiel")))</f>
        <v/>
      </c>
    </row>
    <row r="728" spans="2:7" ht="15">
      <c r="B728" s="17"/>
      <c r="C728" t="str">
        <f>IF($B728="","",YEAR($B728)*100+MONTH($B728))</f>
        <v/>
      </c>
      <c r="D728" s="13" t="str">
        <f>IF(OR($A728="",$B728=""),"",SUMIFS(Échéancier_Loyers!$J:$J,Échéancier_Loyers!$C:$C,$A728,Échéancier_Loyers!$B:$B,$C728))</f>
        <v/>
      </c>
      <c r="E728" s="13" t="str">
        <f>IF(OR($A728="",$B728=""),"",SUMIFS(Échéancier_Loyers!$K:$K,Échéancier_Loyers!$C:$C,$A728,Échéancier_Loyers!$B:$B,$C728))</f>
        <v/>
      </c>
      <c r="F728" s="13" t="str">
        <f>IF(OR($D728="",$E728=""),"",$D728-$E728)</f>
        <v/>
      </c>
      <c r="G728" t="str">
        <f>IF($A728="","",IF($F728&lt;=0,"OK",IF($E728=0,"Impayé","Partiel")))</f>
        <v/>
      </c>
    </row>
    <row r="729" spans="2:7" ht="15">
      <c r="B729" s="17"/>
      <c r="C729" t="str">
        <f>IF($B729="","",YEAR($B729)*100+MONTH($B729))</f>
        <v/>
      </c>
      <c r="D729" s="13" t="str">
        <f>IF(OR($A729="",$B729=""),"",SUMIFS(Échéancier_Loyers!$J:$J,Échéancier_Loyers!$C:$C,$A729,Échéancier_Loyers!$B:$B,$C729))</f>
        <v/>
      </c>
      <c r="E729" s="13" t="str">
        <f>IF(OR($A729="",$B729=""),"",SUMIFS(Échéancier_Loyers!$K:$K,Échéancier_Loyers!$C:$C,$A729,Échéancier_Loyers!$B:$B,$C729))</f>
        <v/>
      </c>
      <c r="F729" s="13" t="str">
        <f>IF(OR($D729="",$E729=""),"",$D729-$E729)</f>
        <v/>
      </c>
      <c r="G729" t="str">
        <f>IF($A729="","",IF($F729&lt;=0,"OK",IF($E729=0,"Impayé","Partiel")))</f>
        <v/>
      </c>
    </row>
    <row r="730" spans="2:7" ht="15">
      <c r="B730" s="17"/>
      <c r="C730" t="str">
        <f>IF($B730="","",YEAR($B730)*100+MONTH($B730))</f>
        <v/>
      </c>
      <c r="D730" s="13" t="str">
        <f>IF(OR($A730="",$B730=""),"",SUMIFS(Échéancier_Loyers!$J:$J,Échéancier_Loyers!$C:$C,$A730,Échéancier_Loyers!$B:$B,$C730))</f>
        <v/>
      </c>
      <c r="E730" s="13" t="str">
        <f>IF(OR($A730="",$B730=""),"",SUMIFS(Échéancier_Loyers!$K:$K,Échéancier_Loyers!$C:$C,$A730,Échéancier_Loyers!$B:$B,$C730))</f>
        <v/>
      </c>
      <c r="F730" s="13" t="str">
        <f>IF(OR($D730="",$E730=""),"",$D730-$E730)</f>
        <v/>
      </c>
      <c r="G730" t="str">
        <f>IF($A730="","",IF($F730&lt;=0,"OK",IF($E730=0,"Impayé","Partiel")))</f>
        <v/>
      </c>
    </row>
    <row r="731" spans="2:7" ht="15">
      <c r="B731" s="17"/>
      <c r="C731" t="str">
        <f>IF($B731="","",YEAR($B731)*100+MONTH($B731))</f>
        <v/>
      </c>
      <c r="D731" s="13" t="str">
        <f>IF(OR($A731="",$B731=""),"",SUMIFS(Échéancier_Loyers!$J:$J,Échéancier_Loyers!$C:$C,$A731,Échéancier_Loyers!$B:$B,$C731))</f>
        <v/>
      </c>
      <c r="E731" s="13" t="str">
        <f>IF(OR($A731="",$B731=""),"",SUMIFS(Échéancier_Loyers!$K:$K,Échéancier_Loyers!$C:$C,$A731,Échéancier_Loyers!$B:$B,$C731))</f>
        <v/>
      </c>
      <c r="F731" s="13" t="str">
        <f>IF(OR($D731="",$E731=""),"",$D731-$E731)</f>
        <v/>
      </c>
      <c r="G731" t="str">
        <f>IF($A731="","",IF($F731&lt;=0,"OK",IF($E731=0,"Impayé","Partiel")))</f>
        <v/>
      </c>
    </row>
    <row r="732" spans="2:7" ht="15">
      <c r="B732" s="17"/>
      <c r="C732" t="str">
        <f>IF($B732="","",YEAR($B732)*100+MONTH($B732))</f>
        <v/>
      </c>
      <c r="D732" s="13" t="str">
        <f>IF(OR($A732="",$B732=""),"",SUMIFS(Échéancier_Loyers!$J:$J,Échéancier_Loyers!$C:$C,$A732,Échéancier_Loyers!$B:$B,$C732))</f>
        <v/>
      </c>
      <c r="E732" s="13" t="str">
        <f>IF(OR($A732="",$B732=""),"",SUMIFS(Échéancier_Loyers!$K:$K,Échéancier_Loyers!$C:$C,$A732,Échéancier_Loyers!$B:$B,$C732))</f>
        <v/>
      </c>
      <c r="F732" s="13" t="str">
        <f>IF(OR($D732="",$E732=""),"",$D732-$E732)</f>
        <v/>
      </c>
      <c r="G732" t="str">
        <f>IF($A732="","",IF($F732&lt;=0,"OK",IF($E732=0,"Impayé","Partiel")))</f>
        <v/>
      </c>
    </row>
    <row r="733" spans="2:7" ht="15">
      <c r="B733" s="17"/>
      <c r="C733" t="str">
        <f>IF($B733="","",YEAR($B733)*100+MONTH($B733))</f>
        <v/>
      </c>
      <c r="D733" s="13" t="str">
        <f>IF(OR($A733="",$B733=""),"",SUMIFS(Échéancier_Loyers!$J:$J,Échéancier_Loyers!$C:$C,$A733,Échéancier_Loyers!$B:$B,$C733))</f>
        <v/>
      </c>
      <c r="E733" s="13" t="str">
        <f>IF(OR($A733="",$B733=""),"",SUMIFS(Échéancier_Loyers!$K:$K,Échéancier_Loyers!$C:$C,$A733,Échéancier_Loyers!$B:$B,$C733))</f>
        <v/>
      </c>
      <c r="F733" s="13" t="str">
        <f>IF(OR($D733="",$E733=""),"",$D733-$E733)</f>
        <v/>
      </c>
      <c r="G733" t="str">
        <f>IF($A733="","",IF($F733&lt;=0,"OK",IF($E733=0,"Impayé","Partiel")))</f>
        <v/>
      </c>
    </row>
    <row r="734" spans="2:7" ht="15">
      <c r="B734" s="17"/>
      <c r="C734" t="str">
        <f>IF($B734="","",YEAR($B734)*100+MONTH($B734))</f>
        <v/>
      </c>
      <c r="D734" s="13" t="str">
        <f>IF(OR($A734="",$B734=""),"",SUMIFS(Échéancier_Loyers!$J:$J,Échéancier_Loyers!$C:$C,$A734,Échéancier_Loyers!$B:$B,$C734))</f>
        <v/>
      </c>
      <c r="E734" s="13" t="str">
        <f>IF(OR($A734="",$B734=""),"",SUMIFS(Échéancier_Loyers!$K:$K,Échéancier_Loyers!$C:$C,$A734,Échéancier_Loyers!$B:$B,$C734))</f>
        <v/>
      </c>
      <c r="F734" s="13" t="str">
        <f>IF(OR($D734="",$E734=""),"",$D734-$E734)</f>
        <v/>
      </c>
      <c r="G734" t="str">
        <f>IF($A734="","",IF($F734&lt;=0,"OK",IF($E734=0,"Impayé","Partiel")))</f>
        <v/>
      </c>
    </row>
    <row r="735" spans="2:7" ht="15">
      <c r="B735" s="17"/>
      <c r="C735" t="str">
        <f>IF($B735="","",YEAR($B735)*100+MONTH($B735))</f>
        <v/>
      </c>
      <c r="D735" s="13" t="str">
        <f>IF(OR($A735="",$B735=""),"",SUMIFS(Échéancier_Loyers!$J:$J,Échéancier_Loyers!$C:$C,$A735,Échéancier_Loyers!$B:$B,$C735))</f>
        <v/>
      </c>
      <c r="E735" s="13" t="str">
        <f>IF(OR($A735="",$B735=""),"",SUMIFS(Échéancier_Loyers!$K:$K,Échéancier_Loyers!$C:$C,$A735,Échéancier_Loyers!$B:$B,$C735))</f>
        <v/>
      </c>
      <c r="F735" s="13" t="str">
        <f>IF(OR($D735="",$E735=""),"",$D735-$E735)</f>
        <v/>
      </c>
      <c r="G735" t="str">
        <f>IF($A735="","",IF($F735&lt;=0,"OK",IF($E735=0,"Impayé","Partiel")))</f>
        <v/>
      </c>
    </row>
    <row r="736" spans="2:7" ht="15">
      <c r="B736" s="17"/>
      <c r="C736" t="str">
        <f>IF($B736="","",YEAR($B736)*100+MONTH($B736))</f>
        <v/>
      </c>
      <c r="D736" s="13" t="str">
        <f>IF(OR($A736="",$B736=""),"",SUMIFS(Échéancier_Loyers!$J:$J,Échéancier_Loyers!$C:$C,$A736,Échéancier_Loyers!$B:$B,$C736))</f>
        <v/>
      </c>
      <c r="E736" s="13" t="str">
        <f>IF(OR($A736="",$B736=""),"",SUMIFS(Échéancier_Loyers!$K:$K,Échéancier_Loyers!$C:$C,$A736,Échéancier_Loyers!$B:$B,$C736))</f>
        <v/>
      </c>
      <c r="F736" s="13" t="str">
        <f>IF(OR($D736="",$E736=""),"",$D736-$E736)</f>
        <v/>
      </c>
      <c r="G736" t="str">
        <f>IF($A736="","",IF($F736&lt;=0,"OK",IF($E736=0,"Impayé","Partiel")))</f>
        <v/>
      </c>
    </row>
    <row r="737" spans="2:7" ht="15">
      <c r="B737" s="17"/>
      <c r="C737" t="str">
        <f>IF($B737="","",YEAR($B737)*100+MONTH($B737))</f>
        <v/>
      </c>
      <c r="D737" s="13" t="str">
        <f>IF(OR($A737="",$B737=""),"",SUMIFS(Échéancier_Loyers!$J:$J,Échéancier_Loyers!$C:$C,$A737,Échéancier_Loyers!$B:$B,$C737))</f>
        <v/>
      </c>
      <c r="E737" s="13" t="str">
        <f>IF(OR($A737="",$B737=""),"",SUMIFS(Échéancier_Loyers!$K:$K,Échéancier_Loyers!$C:$C,$A737,Échéancier_Loyers!$B:$B,$C737))</f>
        <v/>
      </c>
      <c r="F737" s="13" t="str">
        <f>IF(OR($D737="",$E737=""),"",$D737-$E737)</f>
        <v/>
      </c>
      <c r="G737" t="str">
        <f>IF($A737="","",IF($F737&lt;=0,"OK",IF($E737=0,"Impayé","Partiel")))</f>
        <v/>
      </c>
    </row>
    <row r="738" spans="2:7" ht="15">
      <c r="B738" s="17"/>
      <c r="C738" t="str">
        <f>IF($B738="","",YEAR($B738)*100+MONTH($B738))</f>
        <v/>
      </c>
      <c r="D738" s="13" t="str">
        <f>IF(OR($A738="",$B738=""),"",SUMIFS(Échéancier_Loyers!$J:$J,Échéancier_Loyers!$C:$C,$A738,Échéancier_Loyers!$B:$B,$C738))</f>
        <v/>
      </c>
      <c r="E738" s="13" t="str">
        <f>IF(OR($A738="",$B738=""),"",SUMIFS(Échéancier_Loyers!$K:$K,Échéancier_Loyers!$C:$C,$A738,Échéancier_Loyers!$B:$B,$C738))</f>
        <v/>
      </c>
      <c r="F738" s="13" t="str">
        <f>IF(OR($D738="",$E738=""),"",$D738-$E738)</f>
        <v/>
      </c>
      <c r="G738" t="str">
        <f>IF($A738="","",IF($F738&lt;=0,"OK",IF($E738=0,"Impayé","Partiel")))</f>
        <v/>
      </c>
    </row>
    <row r="739" spans="2:7" ht="15">
      <c r="B739" s="17"/>
      <c r="C739" t="str">
        <f>IF($B739="","",YEAR($B739)*100+MONTH($B739))</f>
        <v/>
      </c>
      <c r="D739" s="13" t="str">
        <f>IF(OR($A739="",$B739=""),"",SUMIFS(Échéancier_Loyers!$J:$J,Échéancier_Loyers!$C:$C,$A739,Échéancier_Loyers!$B:$B,$C739))</f>
        <v/>
      </c>
      <c r="E739" s="13" t="str">
        <f>IF(OR($A739="",$B739=""),"",SUMIFS(Échéancier_Loyers!$K:$K,Échéancier_Loyers!$C:$C,$A739,Échéancier_Loyers!$B:$B,$C739))</f>
        <v/>
      </c>
      <c r="F739" s="13" t="str">
        <f>IF(OR($D739="",$E739=""),"",$D739-$E739)</f>
        <v/>
      </c>
      <c r="G739" t="str">
        <f>IF($A739="","",IF($F739&lt;=0,"OK",IF($E739=0,"Impayé","Partiel")))</f>
        <v/>
      </c>
    </row>
    <row r="740" spans="2:7" ht="15">
      <c r="B740" s="17"/>
      <c r="C740" t="str">
        <f>IF($B740="","",YEAR($B740)*100+MONTH($B740))</f>
        <v/>
      </c>
      <c r="D740" s="13" t="str">
        <f>IF(OR($A740="",$B740=""),"",SUMIFS(Échéancier_Loyers!$J:$J,Échéancier_Loyers!$C:$C,$A740,Échéancier_Loyers!$B:$B,$C740))</f>
        <v/>
      </c>
      <c r="E740" s="13" t="str">
        <f>IF(OR($A740="",$B740=""),"",SUMIFS(Échéancier_Loyers!$K:$K,Échéancier_Loyers!$C:$C,$A740,Échéancier_Loyers!$B:$B,$C740))</f>
        <v/>
      </c>
      <c r="F740" s="13" t="str">
        <f>IF(OR($D740="",$E740=""),"",$D740-$E740)</f>
        <v/>
      </c>
      <c r="G740" t="str">
        <f>IF($A740="","",IF($F740&lt;=0,"OK",IF($E740=0,"Impayé","Partiel")))</f>
        <v/>
      </c>
    </row>
    <row r="741" spans="2:7" ht="15">
      <c r="B741" s="17"/>
      <c r="C741" t="str">
        <f>IF($B741="","",YEAR($B741)*100+MONTH($B741))</f>
        <v/>
      </c>
      <c r="D741" s="13" t="str">
        <f>IF(OR($A741="",$B741=""),"",SUMIFS(Échéancier_Loyers!$J:$J,Échéancier_Loyers!$C:$C,$A741,Échéancier_Loyers!$B:$B,$C741))</f>
        <v/>
      </c>
      <c r="E741" s="13" t="str">
        <f>IF(OR($A741="",$B741=""),"",SUMIFS(Échéancier_Loyers!$K:$K,Échéancier_Loyers!$C:$C,$A741,Échéancier_Loyers!$B:$B,$C741))</f>
        <v/>
      </c>
      <c r="F741" s="13" t="str">
        <f>IF(OR($D741="",$E741=""),"",$D741-$E741)</f>
        <v/>
      </c>
      <c r="G741" t="str">
        <f>IF($A741="","",IF($F741&lt;=0,"OK",IF($E741=0,"Impayé","Partiel")))</f>
        <v/>
      </c>
    </row>
    <row r="742" spans="2:7" ht="15">
      <c r="B742" s="17"/>
      <c r="C742" t="str">
        <f>IF($B742="","",YEAR($B742)*100+MONTH($B742))</f>
        <v/>
      </c>
      <c r="D742" s="13" t="str">
        <f>IF(OR($A742="",$B742=""),"",SUMIFS(Échéancier_Loyers!$J:$J,Échéancier_Loyers!$C:$C,$A742,Échéancier_Loyers!$B:$B,$C742))</f>
        <v/>
      </c>
      <c r="E742" s="13" t="str">
        <f>IF(OR($A742="",$B742=""),"",SUMIFS(Échéancier_Loyers!$K:$K,Échéancier_Loyers!$C:$C,$A742,Échéancier_Loyers!$B:$B,$C742))</f>
        <v/>
      </c>
      <c r="F742" s="13" t="str">
        <f>IF(OR($D742="",$E742=""),"",$D742-$E742)</f>
        <v/>
      </c>
      <c r="G742" t="str">
        <f>IF($A742="","",IF($F742&lt;=0,"OK",IF($E742=0,"Impayé","Partiel")))</f>
        <v/>
      </c>
    </row>
    <row r="743" spans="2:7" ht="15">
      <c r="B743" s="17"/>
      <c r="C743" t="str">
        <f>IF($B743="","",YEAR($B743)*100+MONTH($B743))</f>
        <v/>
      </c>
      <c r="D743" s="13" t="str">
        <f>IF(OR($A743="",$B743=""),"",SUMIFS(Échéancier_Loyers!$J:$J,Échéancier_Loyers!$C:$C,$A743,Échéancier_Loyers!$B:$B,$C743))</f>
        <v/>
      </c>
      <c r="E743" s="13" t="str">
        <f>IF(OR($A743="",$B743=""),"",SUMIFS(Échéancier_Loyers!$K:$K,Échéancier_Loyers!$C:$C,$A743,Échéancier_Loyers!$B:$B,$C743))</f>
        <v/>
      </c>
      <c r="F743" s="13" t="str">
        <f>IF(OR($D743="",$E743=""),"",$D743-$E743)</f>
        <v/>
      </c>
      <c r="G743" t="str">
        <f>IF($A743="","",IF($F743&lt;=0,"OK",IF($E743=0,"Impayé","Partiel")))</f>
        <v/>
      </c>
    </row>
    <row r="744" spans="2:7" ht="15">
      <c r="B744" s="17"/>
      <c r="C744" t="str">
        <f>IF($B744="","",YEAR($B744)*100+MONTH($B744))</f>
        <v/>
      </c>
      <c r="D744" s="13" t="str">
        <f>IF(OR($A744="",$B744=""),"",SUMIFS(Échéancier_Loyers!$J:$J,Échéancier_Loyers!$C:$C,$A744,Échéancier_Loyers!$B:$B,$C744))</f>
        <v/>
      </c>
      <c r="E744" s="13" t="str">
        <f>IF(OR($A744="",$B744=""),"",SUMIFS(Échéancier_Loyers!$K:$K,Échéancier_Loyers!$C:$C,$A744,Échéancier_Loyers!$B:$B,$C744))</f>
        <v/>
      </c>
      <c r="F744" s="13" t="str">
        <f>IF(OR($D744="",$E744=""),"",$D744-$E744)</f>
        <v/>
      </c>
      <c r="G744" t="str">
        <f>IF($A744="","",IF($F744&lt;=0,"OK",IF($E744=0,"Impayé","Partiel")))</f>
        <v/>
      </c>
    </row>
    <row r="745" spans="2:7" ht="15">
      <c r="B745" s="17"/>
      <c r="C745" t="str">
        <f>IF($B745="","",YEAR($B745)*100+MONTH($B745))</f>
        <v/>
      </c>
      <c r="D745" s="13" t="str">
        <f>IF(OR($A745="",$B745=""),"",SUMIFS(Échéancier_Loyers!$J:$J,Échéancier_Loyers!$C:$C,$A745,Échéancier_Loyers!$B:$B,$C745))</f>
        <v/>
      </c>
      <c r="E745" s="13" t="str">
        <f>IF(OR($A745="",$B745=""),"",SUMIFS(Échéancier_Loyers!$K:$K,Échéancier_Loyers!$C:$C,$A745,Échéancier_Loyers!$B:$B,$C745))</f>
        <v/>
      </c>
      <c r="F745" s="13" t="str">
        <f>IF(OR($D745="",$E745=""),"",$D745-$E745)</f>
        <v/>
      </c>
      <c r="G745" t="str">
        <f>IF($A745="","",IF($F745&lt;=0,"OK",IF($E745=0,"Impayé","Partiel")))</f>
        <v/>
      </c>
    </row>
    <row r="746" spans="2:7" ht="15">
      <c r="B746" s="17"/>
      <c r="C746" t="str">
        <f>IF($B746="","",YEAR($B746)*100+MONTH($B746))</f>
        <v/>
      </c>
      <c r="D746" s="13" t="str">
        <f>IF(OR($A746="",$B746=""),"",SUMIFS(Échéancier_Loyers!$J:$J,Échéancier_Loyers!$C:$C,$A746,Échéancier_Loyers!$B:$B,$C746))</f>
        <v/>
      </c>
      <c r="E746" s="13" t="str">
        <f>IF(OR($A746="",$B746=""),"",SUMIFS(Échéancier_Loyers!$K:$K,Échéancier_Loyers!$C:$C,$A746,Échéancier_Loyers!$B:$B,$C746))</f>
        <v/>
      </c>
      <c r="F746" s="13" t="str">
        <f>IF(OR($D746="",$E746=""),"",$D746-$E746)</f>
        <v/>
      </c>
      <c r="G746" t="str">
        <f>IF($A746="","",IF($F746&lt;=0,"OK",IF($E746=0,"Impayé","Partiel")))</f>
        <v/>
      </c>
    </row>
    <row r="747" spans="2:7" ht="15">
      <c r="B747" s="17"/>
      <c r="C747" t="str">
        <f>IF($B747="","",YEAR($B747)*100+MONTH($B747))</f>
        <v/>
      </c>
      <c r="D747" s="13" t="str">
        <f>IF(OR($A747="",$B747=""),"",SUMIFS(Échéancier_Loyers!$J:$J,Échéancier_Loyers!$C:$C,$A747,Échéancier_Loyers!$B:$B,$C747))</f>
        <v/>
      </c>
      <c r="E747" s="13" t="str">
        <f>IF(OR($A747="",$B747=""),"",SUMIFS(Échéancier_Loyers!$K:$K,Échéancier_Loyers!$C:$C,$A747,Échéancier_Loyers!$B:$B,$C747))</f>
        <v/>
      </c>
      <c r="F747" s="13" t="str">
        <f>IF(OR($D747="",$E747=""),"",$D747-$E747)</f>
        <v/>
      </c>
      <c r="G747" t="str">
        <f>IF($A747="","",IF($F747&lt;=0,"OK",IF($E747=0,"Impayé","Partiel")))</f>
        <v/>
      </c>
    </row>
    <row r="748" spans="2:7" ht="15">
      <c r="B748" s="17"/>
      <c r="C748" t="str">
        <f>IF($B748="","",YEAR($B748)*100+MONTH($B748))</f>
        <v/>
      </c>
      <c r="D748" s="13" t="str">
        <f>IF(OR($A748="",$B748=""),"",SUMIFS(Échéancier_Loyers!$J:$J,Échéancier_Loyers!$C:$C,$A748,Échéancier_Loyers!$B:$B,$C748))</f>
        <v/>
      </c>
      <c r="E748" s="13" t="str">
        <f>IF(OR($A748="",$B748=""),"",SUMIFS(Échéancier_Loyers!$K:$K,Échéancier_Loyers!$C:$C,$A748,Échéancier_Loyers!$B:$B,$C748))</f>
        <v/>
      </c>
      <c r="F748" s="13" t="str">
        <f>IF(OR($D748="",$E748=""),"",$D748-$E748)</f>
        <v/>
      </c>
      <c r="G748" t="str">
        <f>IF($A748="","",IF($F748&lt;=0,"OK",IF($E748=0,"Impayé","Partiel")))</f>
        <v/>
      </c>
    </row>
    <row r="749" spans="2:7" ht="15">
      <c r="B749" s="17"/>
      <c r="C749" t="str">
        <f>IF($B749="","",YEAR($B749)*100+MONTH($B749))</f>
        <v/>
      </c>
      <c r="D749" s="13" t="str">
        <f>IF(OR($A749="",$B749=""),"",SUMIFS(Échéancier_Loyers!$J:$J,Échéancier_Loyers!$C:$C,$A749,Échéancier_Loyers!$B:$B,$C749))</f>
        <v/>
      </c>
      <c r="E749" s="13" t="str">
        <f>IF(OR($A749="",$B749=""),"",SUMIFS(Échéancier_Loyers!$K:$K,Échéancier_Loyers!$C:$C,$A749,Échéancier_Loyers!$B:$B,$C749))</f>
        <v/>
      </c>
      <c r="F749" s="13" t="str">
        <f>IF(OR($D749="",$E749=""),"",$D749-$E749)</f>
        <v/>
      </c>
      <c r="G749" t="str">
        <f>IF($A749="","",IF($F749&lt;=0,"OK",IF($E749=0,"Impayé","Partiel")))</f>
        <v/>
      </c>
    </row>
    <row r="750" spans="2:7" ht="15">
      <c r="B750" s="17"/>
      <c r="C750" t="str">
        <f>IF($B750="","",YEAR($B750)*100+MONTH($B750))</f>
        <v/>
      </c>
      <c r="D750" s="13" t="str">
        <f>IF(OR($A750="",$B750=""),"",SUMIFS(Échéancier_Loyers!$J:$J,Échéancier_Loyers!$C:$C,$A750,Échéancier_Loyers!$B:$B,$C750))</f>
        <v/>
      </c>
      <c r="E750" s="13" t="str">
        <f>IF(OR($A750="",$B750=""),"",SUMIFS(Échéancier_Loyers!$K:$K,Échéancier_Loyers!$C:$C,$A750,Échéancier_Loyers!$B:$B,$C750))</f>
        <v/>
      </c>
      <c r="F750" s="13" t="str">
        <f>IF(OR($D750="",$E750=""),"",$D750-$E750)</f>
        <v/>
      </c>
      <c r="G750" t="str">
        <f>IF($A750="","",IF($F750&lt;=0,"OK",IF($E750=0,"Impayé","Partiel")))</f>
        <v/>
      </c>
    </row>
    <row r="751" spans="2:7" ht="15">
      <c r="B751" s="17"/>
      <c r="C751" t="str">
        <f>IF($B751="","",YEAR($B751)*100+MONTH($B751))</f>
        <v/>
      </c>
      <c r="D751" s="13" t="str">
        <f>IF(OR($A751="",$B751=""),"",SUMIFS(Échéancier_Loyers!$J:$J,Échéancier_Loyers!$C:$C,$A751,Échéancier_Loyers!$B:$B,$C751))</f>
        <v/>
      </c>
      <c r="E751" s="13" t="str">
        <f>IF(OR($A751="",$B751=""),"",SUMIFS(Échéancier_Loyers!$K:$K,Échéancier_Loyers!$C:$C,$A751,Échéancier_Loyers!$B:$B,$C751))</f>
        <v/>
      </c>
      <c r="F751" s="13" t="str">
        <f>IF(OR($D751="",$E751=""),"",$D751-$E751)</f>
        <v/>
      </c>
      <c r="G751" t="str">
        <f>IF($A751="","",IF($F751&lt;=0,"OK",IF($E751=0,"Impayé","Partiel")))</f>
        <v/>
      </c>
    </row>
    <row r="752" spans="2:7" ht="15">
      <c r="B752" s="17"/>
      <c r="C752" t="str">
        <f>IF($B752="","",YEAR($B752)*100+MONTH($B752))</f>
        <v/>
      </c>
      <c r="D752" s="13" t="str">
        <f>IF(OR($A752="",$B752=""),"",SUMIFS(Échéancier_Loyers!$J:$J,Échéancier_Loyers!$C:$C,$A752,Échéancier_Loyers!$B:$B,$C752))</f>
        <v/>
      </c>
      <c r="E752" s="13" t="str">
        <f>IF(OR($A752="",$B752=""),"",SUMIFS(Échéancier_Loyers!$K:$K,Échéancier_Loyers!$C:$C,$A752,Échéancier_Loyers!$B:$B,$C752))</f>
        <v/>
      </c>
      <c r="F752" s="13" t="str">
        <f>IF(OR($D752="",$E752=""),"",$D752-$E752)</f>
        <v/>
      </c>
      <c r="G752" t="str">
        <f>IF($A752="","",IF($F752&lt;=0,"OK",IF($E752=0,"Impayé","Partiel")))</f>
        <v/>
      </c>
    </row>
    <row r="753" spans="2:7" ht="15">
      <c r="B753" s="17"/>
      <c r="C753" t="str">
        <f>IF($B753="","",YEAR($B753)*100+MONTH($B753))</f>
        <v/>
      </c>
      <c r="D753" s="13" t="str">
        <f>IF(OR($A753="",$B753=""),"",SUMIFS(Échéancier_Loyers!$J:$J,Échéancier_Loyers!$C:$C,$A753,Échéancier_Loyers!$B:$B,$C753))</f>
        <v/>
      </c>
      <c r="E753" s="13" t="str">
        <f>IF(OR($A753="",$B753=""),"",SUMIFS(Échéancier_Loyers!$K:$K,Échéancier_Loyers!$C:$C,$A753,Échéancier_Loyers!$B:$B,$C753))</f>
        <v/>
      </c>
      <c r="F753" s="13" t="str">
        <f>IF(OR($D753="",$E753=""),"",$D753-$E753)</f>
        <v/>
      </c>
      <c r="G753" t="str">
        <f>IF($A753="","",IF($F753&lt;=0,"OK",IF($E753=0,"Impayé","Partiel")))</f>
        <v/>
      </c>
    </row>
    <row r="754" spans="2:7" ht="15">
      <c r="B754" s="17"/>
      <c r="C754" t="str">
        <f>IF($B754="","",YEAR($B754)*100+MONTH($B754))</f>
        <v/>
      </c>
      <c r="D754" s="13" t="str">
        <f>IF(OR($A754="",$B754=""),"",SUMIFS(Échéancier_Loyers!$J:$J,Échéancier_Loyers!$C:$C,$A754,Échéancier_Loyers!$B:$B,$C754))</f>
        <v/>
      </c>
      <c r="E754" s="13" t="str">
        <f>IF(OR($A754="",$B754=""),"",SUMIFS(Échéancier_Loyers!$K:$K,Échéancier_Loyers!$C:$C,$A754,Échéancier_Loyers!$B:$B,$C754))</f>
        <v/>
      </c>
      <c r="F754" s="13" t="str">
        <f>IF(OR($D754="",$E754=""),"",$D754-$E754)</f>
        <v/>
      </c>
      <c r="G754" t="str">
        <f>IF($A754="","",IF($F754&lt;=0,"OK",IF($E754=0,"Impayé","Partiel")))</f>
        <v/>
      </c>
    </row>
    <row r="755" spans="2:7" ht="15">
      <c r="B755" s="17"/>
      <c r="C755" t="str">
        <f>IF($B755="","",YEAR($B755)*100+MONTH($B755))</f>
        <v/>
      </c>
      <c r="D755" s="13" t="str">
        <f>IF(OR($A755="",$B755=""),"",SUMIFS(Échéancier_Loyers!$J:$J,Échéancier_Loyers!$C:$C,$A755,Échéancier_Loyers!$B:$B,$C755))</f>
        <v/>
      </c>
      <c r="E755" s="13" t="str">
        <f>IF(OR($A755="",$B755=""),"",SUMIFS(Échéancier_Loyers!$K:$K,Échéancier_Loyers!$C:$C,$A755,Échéancier_Loyers!$B:$B,$C755))</f>
        <v/>
      </c>
      <c r="F755" s="13" t="str">
        <f>IF(OR($D755="",$E755=""),"",$D755-$E755)</f>
        <v/>
      </c>
      <c r="G755" t="str">
        <f>IF($A755="","",IF($F755&lt;=0,"OK",IF($E755=0,"Impayé","Partiel")))</f>
        <v/>
      </c>
    </row>
    <row r="756" spans="2:7" ht="15">
      <c r="B756" s="17"/>
      <c r="C756" t="str">
        <f>IF($B756="","",YEAR($B756)*100+MONTH($B756))</f>
        <v/>
      </c>
      <c r="D756" s="13" t="str">
        <f>IF(OR($A756="",$B756=""),"",SUMIFS(Échéancier_Loyers!$J:$J,Échéancier_Loyers!$C:$C,$A756,Échéancier_Loyers!$B:$B,$C756))</f>
        <v/>
      </c>
      <c r="E756" s="13" t="str">
        <f>IF(OR($A756="",$B756=""),"",SUMIFS(Échéancier_Loyers!$K:$K,Échéancier_Loyers!$C:$C,$A756,Échéancier_Loyers!$B:$B,$C756))</f>
        <v/>
      </c>
      <c r="F756" s="13" t="str">
        <f>IF(OR($D756="",$E756=""),"",$D756-$E756)</f>
        <v/>
      </c>
      <c r="G756" t="str">
        <f>IF($A756="","",IF($F756&lt;=0,"OK",IF($E756=0,"Impayé","Partiel")))</f>
        <v/>
      </c>
    </row>
    <row r="757" spans="2:7" ht="15">
      <c r="B757" s="17"/>
      <c r="C757" t="str">
        <f>IF($B757="","",YEAR($B757)*100+MONTH($B757))</f>
        <v/>
      </c>
      <c r="D757" s="13" t="str">
        <f>IF(OR($A757="",$B757=""),"",SUMIFS(Échéancier_Loyers!$J:$J,Échéancier_Loyers!$C:$C,$A757,Échéancier_Loyers!$B:$B,$C757))</f>
        <v/>
      </c>
      <c r="E757" s="13" t="str">
        <f>IF(OR($A757="",$B757=""),"",SUMIFS(Échéancier_Loyers!$K:$K,Échéancier_Loyers!$C:$C,$A757,Échéancier_Loyers!$B:$B,$C757))</f>
        <v/>
      </c>
      <c r="F757" s="13" t="str">
        <f>IF(OR($D757="",$E757=""),"",$D757-$E757)</f>
        <v/>
      </c>
      <c r="G757" t="str">
        <f>IF($A757="","",IF($F757&lt;=0,"OK",IF($E757=0,"Impayé","Partiel")))</f>
        <v/>
      </c>
    </row>
    <row r="758" spans="2:7" ht="15">
      <c r="B758" s="17"/>
      <c r="C758" t="str">
        <f>IF($B758="","",YEAR($B758)*100+MONTH($B758))</f>
        <v/>
      </c>
      <c r="D758" s="13" t="str">
        <f>IF(OR($A758="",$B758=""),"",SUMIFS(Échéancier_Loyers!$J:$J,Échéancier_Loyers!$C:$C,$A758,Échéancier_Loyers!$B:$B,$C758))</f>
        <v/>
      </c>
      <c r="E758" s="13" t="str">
        <f>IF(OR($A758="",$B758=""),"",SUMIFS(Échéancier_Loyers!$K:$K,Échéancier_Loyers!$C:$C,$A758,Échéancier_Loyers!$B:$B,$C758))</f>
        <v/>
      </c>
      <c r="F758" s="13" t="str">
        <f>IF(OR($D758="",$E758=""),"",$D758-$E758)</f>
        <v/>
      </c>
      <c r="G758" t="str">
        <f>IF($A758="","",IF($F758&lt;=0,"OK",IF($E758=0,"Impayé","Partiel")))</f>
        <v/>
      </c>
    </row>
    <row r="759" spans="2:7" ht="15">
      <c r="B759" s="17"/>
      <c r="C759" t="str">
        <f>IF($B759="","",YEAR($B759)*100+MONTH($B759))</f>
        <v/>
      </c>
      <c r="D759" s="13" t="str">
        <f>IF(OR($A759="",$B759=""),"",SUMIFS(Échéancier_Loyers!$J:$J,Échéancier_Loyers!$C:$C,$A759,Échéancier_Loyers!$B:$B,$C759))</f>
        <v/>
      </c>
      <c r="E759" s="13" t="str">
        <f>IF(OR($A759="",$B759=""),"",SUMIFS(Échéancier_Loyers!$K:$K,Échéancier_Loyers!$C:$C,$A759,Échéancier_Loyers!$B:$B,$C759))</f>
        <v/>
      </c>
      <c r="F759" s="13" t="str">
        <f>IF(OR($D759="",$E759=""),"",$D759-$E759)</f>
        <v/>
      </c>
      <c r="G759" t="str">
        <f>IF($A759="","",IF($F759&lt;=0,"OK",IF($E759=0,"Impayé","Partiel")))</f>
        <v/>
      </c>
    </row>
    <row r="760" spans="2:7" ht="15">
      <c r="B760" s="17"/>
      <c r="C760" t="str">
        <f>IF($B760="","",YEAR($B760)*100+MONTH($B760))</f>
        <v/>
      </c>
      <c r="D760" s="13" t="str">
        <f>IF(OR($A760="",$B760=""),"",SUMIFS(Échéancier_Loyers!$J:$J,Échéancier_Loyers!$C:$C,$A760,Échéancier_Loyers!$B:$B,$C760))</f>
        <v/>
      </c>
      <c r="E760" s="13" t="str">
        <f>IF(OR($A760="",$B760=""),"",SUMIFS(Échéancier_Loyers!$K:$K,Échéancier_Loyers!$C:$C,$A760,Échéancier_Loyers!$B:$B,$C760))</f>
        <v/>
      </c>
      <c r="F760" s="13" t="str">
        <f>IF(OR($D760="",$E760=""),"",$D760-$E760)</f>
        <v/>
      </c>
      <c r="G760" t="str">
        <f>IF($A760="","",IF($F760&lt;=0,"OK",IF($E760=0,"Impayé","Partiel")))</f>
        <v/>
      </c>
    </row>
    <row r="761" spans="2:7" ht="15">
      <c r="B761" s="17"/>
      <c r="C761" t="str">
        <f>IF($B761="","",YEAR($B761)*100+MONTH($B761))</f>
        <v/>
      </c>
      <c r="D761" s="13" t="str">
        <f>IF(OR($A761="",$B761=""),"",SUMIFS(Échéancier_Loyers!$J:$J,Échéancier_Loyers!$C:$C,$A761,Échéancier_Loyers!$B:$B,$C761))</f>
        <v/>
      </c>
      <c r="E761" s="13" t="str">
        <f>IF(OR($A761="",$B761=""),"",SUMIFS(Échéancier_Loyers!$K:$K,Échéancier_Loyers!$C:$C,$A761,Échéancier_Loyers!$B:$B,$C761))</f>
        <v/>
      </c>
      <c r="F761" s="13" t="str">
        <f>IF(OR($D761="",$E761=""),"",$D761-$E761)</f>
        <v/>
      </c>
      <c r="G761" t="str">
        <f>IF($A761="","",IF($F761&lt;=0,"OK",IF($E761=0,"Impayé","Partiel")))</f>
        <v/>
      </c>
    </row>
    <row r="762" spans="2:7" ht="15">
      <c r="B762" s="17"/>
      <c r="C762" t="str">
        <f>IF($B762="","",YEAR($B762)*100+MONTH($B762))</f>
        <v/>
      </c>
      <c r="D762" s="13" t="str">
        <f>IF(OR($A762="",$B762=""),"",SUMIFS(Échéancier_Loyers!$J:$J,Échéancier_Loyers!$C:$C,$A762,Échéancier_Loyers!$B:$B,$C762))</f>
        <v/>
      </c>
      <c r="E762" s="13" t="str">
        <f>IF(OR($A762="",$B762=""),"",SUMIFS(Échéancier_Loyers!$K:$K,Échéancier_Loyers!$C:$C,$A762,Échéancier_Loyers!$B:$B,$C762))</f>
        <v/>
      </c>
      <c r="F762" s="13" t="str">
        <f>IF(OR($D762="",$E762=""),"",$D762-$E762)</f>
        <v/>
      </c>
      <c r="G762" t="str">
        <f>IF($A762="","",IF($F762&lt;=0,"OK",IF($E762=0,"Impayé","Partiel")))</f>
        <v/>
      </c>
    </row>
    <row r="763" spans="2:7" ht="15">
      <c r="B763" s="17"/>
      <c r="C763" t="str">
        <f>IF($B763="","",YEAR($B763)*100+MONTH($B763))</f>
        <v/>
      </c>
      <c r="D763" s="13" t="str">
        <f>IF(OR($A763="",$B763=""),"",SUMIFS(Échéancier_Loyers!$J:$J,Échéancier_Loyers!$C:$C,$A763,Échéancier_Loyers!$B:$B,$C763))</f>
        <v/>
      </c>
      <c r="E763" s="13" t="str">
        <f>IF(OR($A763="",$B763=""),"",SUMIFS(Échéancier_Loyers!$K:$K,Échéancier_Loyers!$C:$C,$A763,Échéancier_Loyers!$B:$B,$C763))</f>
        <v/>
      </c>
      <c r="F763" s="13" t="str">
        <f>IF(OR($D763="",$E763=""),"",$D763-$E763)</f>
        <v/>
      </c>
      <c r="G763" t="str">
        <f>IF($A763="","",IF($F763&lt;=0,"OK",IF($E763=0,"Impayé","Partiel")))</f>
        <v/>
      </c>
    </row>
    <row r="764" spans="2:7" ht="15">
      <c r="B764" s="17"/>
      <c r="C764" t="str">
        <f>IF($B764="","",YEAR($B764)*100+MONTH($B764))</f>
        <v/>
      </c>
      <c r="D764" s="13" t="str">
        <f>IF(OR($A764="",$B764=""),"",SUMIFS(Échéancier_Loyers!$J:$J,Échéancier_Loyers!$C:$C,$A764,Échéancier_Loyers!$B:$B,$C764))</f>
        <v/>
      </c>
      <c r="E764" s="13" t="str">
        <f>IF(OR($A764="",$B764=""),"",SUMIFS(Échéancier_Loyers!$K:$K,Échéancier_Loyers!$C:$C,$A764,Échéancier_Loyers!$B:$B,$C764))</f>
        <v/>
      </c>
      <c r="F764" s="13" t="str">
        <f>IF(OR($D764="",$E764=""),"",$D764-$E764)</f>
        <v/>
      </c>
      <c r="G764" t="str">
        <f>IF($A764="","",IF($F764&lt;=0,"OK",IF($E764=0,"Impayé","Partiel")))</f>
        <v/>
      </c>
    </row>
    <row r="765" spans="2:7" ht="15">
      <c r="B765" s="17"/>
      <c r="C765" t="str">
        <f>IF($B765="","",YEAR($B765)*100+MONTH($B765))</f>
        <v/>
      </c>
      <c r="D765" s="13" t="str">
        <f>IF(OR($A765="",$B765=""),"",SUMIFS(Échéancier_Loyers!$J:$J,Échéancier_Loyers!$C:$C,$A765,Échéancier_Loyers!$B:$B,$C765))</f>
        <v/>
      </c>
      <c r="E765" s="13" t="str">
        <f>IF(OR($A765="",$B765=""),"",SUMIFS(Échéancier_Loyers!$K:$K,Échéancier_Loyers!$C:$C,$A765,Échéancier_Loyers!$B:$B,$C765))</f>
        <v/>
      </c>
      <c r="F765" s="13" t="str">
        <f>IF(OR($D765="",$E765=""),"",$D765-$E765)</f>
        <v/>
      </c>
      <c r="G765" t="str">
        <f>IF($A765="","",IF($F765&lt;=0,"OK",IF($E765=0,"Impayé","Partiel")))</f>
        <v/>
      </c>
    </row>
    <row r="766" spans="2:7" ht="15">
      <c r="B766" s="17"/>
      <c r="C766" t="str">
        <f>IF($B766="","",YEAR($B766)*100+MONTH($B766))</f>
        <v/>
      </c>
      <c r="D766" s="13" t="str">
        <f>IF(OR($A766="",$B766=""),"",SUMIFS(Échéancier_Loyers!$J:$J,Échéancier_Loyers!$C:$C,$A766,Échéancier_Loyers!$B:$B,$C766))</f>
        <v/>
      </c>
      <c r="E766" s="13" t="str">
        <f>IF(OR($A766="",$B766=""),"",SUMIFS(Échéancier_Loyers!$K:$K,Échéancier_Loyers!$C:$C,$A766,Échéancier_Loyers!$B:$B,$C766))</f>
        <v/>
      </c>
      <c r="F766" s="13" t="str">
        <f>IF(OR($D766="",$E766=""),"",$D766-$E766)</f>
        <v/>
      </c>
      <c r="G766" t="str">
        <f>IF($A766="","",IF($F766&lt;=0,"OK",IF($E766=0,"Impayé","Partiel")))</f>
        <v/>
      </c>
    </row>
    <row r="767" spans="2:7" ht="15">
      <c r="B767" s="17"/>
      <c r="C767" t="str">
        <f>IF($B767="","",YEAR($B767)*100+MONTH($B767))</f>
        <v/>
      </c>
      <c r="D767" s="13" t="str">
        <f>IF(OR($A767="",$B767=""),"",SUMIFS(Échéancier_Loyers!$J:$J,Échéancier_Loyers!$C:$C,$A767,Échéancier_Loyers!$B:$B,$C767))</f>
        <v/>
      </c>
      <c r="E767" s="13" t="str">
        <f>IF(OR($A767="",$B767=""),"",SUMIFS(Échéancier_Loyers!$K:$K,Échéancier_Loyers!$C:$C,$A767,Échéancier_Loyers!$B:$B,$C767))</f>
        <v/>
      </c>
      <c r="F767" s="13" t="str">
        <f>IF(OR($D767="",$E767=""),"",$D767-$E767)</f>
        <v/>
      </c>
      <c r="G767" t="str">
        <f>IF($A767="","",IF($F767&lt;=0,"OK",IF($E767=0,"Impayé","Partiel")))</f>
        <v/>
      </c>
    </row>
    <row r="768" spans="2:7" ht="15">
      <c r="B768" s="17"/>
      <c r="C768" t="str">
        <f>IF($B768="","",YEAR($B768)*100+MONTH($B768))</f>
        <v/>
      </c>
      <c r="D768" s="13" t="str">
        <f>IF(OR($A768="",$B768=""),"",SUMIFS(Échéancier_Loyers!$J:$J,Échéancier_Loyers!$C:$C,$A768,Échéancier_Loyers!$B:$B,$C768))</f>
        <v/>
      </c>
      <c r="E768" s="13" t="str">
        <f>IF(OR($A768="",$B768=""),"",SUMIFS(Échéancier_Loyers!$K:$K,Échéancier_Loyers!$C:$C,$A768,Échéancier_Loyers!$B:$B,$C768))</f>
        <v/>
      </c>
      <c r="F768" s="13" t="str">
        <f>IF(OR($D768="",$E768=""),"",$D768-$E768)</f>
        <v/>
      </c>
      <c r="G768" t="str">
        <f>IF($A768="","",IF($F768&lt;=0,"OK",IF($E768=0,"Impayé","Partiel")))</f>
        <v/>
      </c>
    </row>
    <row r="769" spans="2:7" ht="15">
      <c r="B769" s="17"/>
      <c r="C769" t="str">
        <f>IF($B769="","",YEAR($B769)*100+MONTH($B769))</f>
        <v/>
      </c>
      <c r="D769" s="13" t="str">
        <f>IF(OR($A769="",$B769=""),"",SUMIFS(Échéancier_Loyers!$J:$J,Échéancier_Loyers!$C:$C,$A769,Échéancier_Loyers!$B:$B,$C769))</f>
        <v/>
      </c>
      <c r="E769" s="13" t="str">
        <f>IF(OR($A769="",$B769=""),"",SUMIFS(Échéancier_Loyers!$K:$K,Échéancier_Loyers!$C:$C,$A769,Échéancier_Loyers!$B:$B,$C769))</f>
        <v/>
      </c>
      <c r="F769" s="13" t="str">
        <f>IF(OR($D769="",$E769=""),"",$D769-$E769)</f>
        <v/>
      </c>
      <c r="G769" t="str">
        <f>IF($A769="","",IF($F769&lt;=0,"OK",IF($E769=0,"Impayé","Partiel")))</f>
        <v/>
      </c>
    </row>
    <row r="770" spans="2:7" ht="15">
      <c r="B770" s="17"/>
      <c r="C770" t="str">
        <f>IF($B770="","",YEAR($B770)*100+MONTH($B770))</f>
        <v/>
      </c>
      <c r="D770" s="13" t="str">
        <f>IF(OR($A770="",$B770=""),"",SUMIFS(Échéancier_Loyers!$J:$J,Échéancier_Loyers!$C:$C,$A770,Échéancier_Loyers!$B:$B,$C770))</f>
        <v/>
      </c>
      <c r="E770" s="13" t="str">
        <f>IF(OR($A770="",$B770=""),"",SUMIFS(Échéancier_Loyers!$K:$K,Échéancier_Loyers!$C:$C,$A770,Échéancier_Loyers!$B:$B,$C770))</f>
        <v/>
      </c>
      <c r="F770" s="13" t="str">
        <f>IF(OR($D770="",$E770=""),"",$D770-$E770)</f>
        <v/>
      </c>
      <c r="G770" t="str">
        <f>IF($A770="","",IF($F770&lt;=0,"OK",IF($E770=0,"Impayé","Partiel")))</f>
        <v/>
      </c>
    </row>
    <row r="771" spans="2:7" ht="15">
      <c r="B771" s="17"/>
      <c r="C771" t="str">
        <f>IF($B771="","",YEAR($B771)*100+MONTH($B771))</f>
        <v/>
      </c>
      <c r="D771" s="13" t="str">
        <f>IF(OR($A771="",$B771=""),"",SUMIFS(Échéancier_Loyers!$J:$J,Échéancier_Loyers!$C:$C,$A771,Échéancier_Loyers!$B:$B,$C771))</f>
        <v/>
      </c>
      <c r="E771" s="13" t="str">
        <f>IF(OR($A771="",$B771=""),"",SUMIFS(Échéancier_Loyers!$K:$K,Échéancier_Loyers!$C:$C,$A771,Échéancier_Loyers!$B:$B,$C771))</f>
        <v/>
      </c>
      <c r="F771" s="13" t="str">
        <f>IF(OR($D771="",$E771=""),"",$D771-$E771)</f>
        <v/>
      </c>
      <c r="G771" t="str">
        <f>IF($A771="","",IF($F771&lt;=0,"OK",IF($E771=0,"Impayé","Partiel")))</f>
        <v/>
      </c>
    </row>
    <row r="772" spans="2:7" ht="15">
      <c r="B772" s="17"/>
      <c r="C772" t="str">
        <f>IF($B772="","",YEAR($B772)*100+MONTH($B772))</f>
        <v/>
      </c>
      <c r="D772" s="13" t="str">
        <f>IF(OR($A772="",$B772=""),"",SUMIFS(Échéancier_Loyers!$J:$J,Échéancier_Loyers!$C:$C,$A772,Échéancier_Loyers!$B:$B,$C772))</f>
        <v/>
      </c>
      <c r="E772" s="13" t="str">
        <f>IF(OR($A772="",$B772=""),"",SUMIFS(Échéancier_Loyers!$K:$K,Échéancier_Loyers!$C:$C,$A772,Échéancier_Loyers!$B:$B,$C772))</f>
        <v/>
      </c>
      <c r="F772" s="13" t="str">
        <f>IF(OR($D772="",$E772=""),"",$D772-$E772)</f>
        <v/>
      </c>
      <c r="G772" t="str">
        <f>IF($A772="","",IF($F772&lt;=0,"OK",IF($E772=0,"Impayé","Partiel")))</f>
        <v/>
      </c>
    </row>
    <row r="773" spans="2:7" ht="15">
      <c r="B773" s="17"/>
      <c r="C773" t="str">
        <f>IF($B773="","",YEAR($B773)*100+MONTH($B773))</f>
        <v/>
      </c>
      <c r="D773" s="13" t="str">
        <f>IF(OR($A773="",$B773=""),"",SUMIFS(Échéancier_Loyers!$J:$J,Échéancier_Loyers!$C:$C,$A773,Échéancier_Loyers!$B:$B,$C773))</f>
        <v/>
      </c>
      <c r="E773" s="13" t="str">
        <f>IF(OR($A773="",$B773=""),"",SUMIFS(Échéancier_Loyers!$K:$K,Échéancier_Loyers!$C:$C,$A773,Échéancier_Loyers!$B:$B,$C773))</f>
        <v/>
      </c>
      <c r="F773" s="13" t="str">
        <f>IF(OR($D773="",$E773=""),"",$D773-$E773)</f>
        <v/>
      </c>
      <c r="G773" t="str">
        <f>IF($A773="","",IF($F773&lt;=0,"OK",IF($E773=0,"Impayé","Partiel")))</f>
        <v/>
      </c>
    </row>
    <row r="774" spans="2:7" ht="15">
      <c r="B774" s="17"/>
      <c r="C774" t="str">
        <f>IF($B774="","",YEAR($B774)*100+MONTH($B774))</f>
        <v/>
      </c>
      <c r="D774" s="13" t="str">
        <f>IF(OR($A774="",$B774=""),"",SUMIFS(Échéancier_Loyers!$J:$J,Échéancier_Loyers!$C:$C,$A774,Échéancier_Loyers!$B:$B,$C774))</f>
        <v/>
      </c>
      <c r="E774" s="13" t="str">
        <f>IF(OR($A774="",$B774=""),"",SUMIFS(Échéancier_Loyers!$K:$K,Échéancier_Loyers!$C:$C,$A774,Échéancier_Loyers!$B:$B,$C774))</f>
        <v/>
      </c>
      <c r="F774" s="13" t="str">
        <f>IF(OR($D774="",$E774=""),"",$D774-$E774)</f>
        <v/>
      </c>
      <c r="G774" t="str">
        <f>IF($A774="","",IF($F774&lt;=0,"OK",IF($E774=0,"Impayé","Partiel")))</f>
        <v/>
      </c>
    </row>
    <row r="775" spans="2:7" ht="15">
      <c r="B775" s="17"/>
      <c r="C775" t="str">
        <f>IF($B775="","",YEAR($B775)*100+MONTH($B775))</f>
        <v/>
      </c>
      <c r="D775" s="13" t="str">
        <f>IF(OR($A775="",$B775=""),"",SUMIFS(Échéancier_Loyers!$J:$J,Échéancier_Loyers!$C:$C,$A775,Échéancier_Loyers!$B:$B,$C775))</f>
        <v/>
      </c>
      <c r="E775" s="13" t="str">
        <f>IF(OR($A775="",$B775=""),"",SUMIFS(Échéancier_Loyers!$K:$K,Échéancier_Loyers!$C:$C,$A775,Échéancier_Loyers!$B:$B,$C775))</f>
        <v/>
      </c>
      <c r="F775" s="13" t="str">
        <f>IF(OR($D775="",$E775=""),"",$D775-$E775)</f>
        <v/>
      </c>
      <c r="G775" t="str">
        <f>IF($A775="","",IF($F775&lt;=0,"OK",IF($E775=0,"Impayé","Partiel")))</f>
        <v/>
      </c>
    </row>
    <row r="776" spans="2:7" ht="15">
      <c r="B776" s="17"/>
      <c r="C776" t="str">
        <f>IF($B776="","",YEAR($B776)*100+MONTH($B776))</f>
        <v/>
      </c>
      <c r="D776" s="13" t="str">
        <f>IF(OR($A776="",$B776=""),"",SUMIFS(Échéancier_Loyers!$J:$J,Échéancier_Loyers!$C:$C,$A776,Échéancier_Loyers!$B:$B,$C776))</f>
        <v/>
      </c>
      <c r="E776" s="13" t="str">
        <f>IF(OR($A776="",$B776=""),"",SUMIFS(Échéancier_Loyers!$K:$K,Échéancier_Loyers!$C:$C,$A776,Échéancier_Loyers!$B:$B,$C776))</f>
        <v/>
      </c>
      <c r="F776" s="13" t="str">
        <f>IF(OR($D776="",$E776=""),"",$D776-$E776)</f>
        <v/>
      </c>
      <c r="G776" t="str">
        <f>IF($A776="","",IF($F776&lt;=0,"OK",IF($E776=0,"Impayé","Partiel")))</f>
        <v/>
      </c>
    </row>
    <row r="777" spans="2:7" ht="15">
      <c r="B777" s="17"/>
      <c r="C777" t="str">
        <f>IF($B777="","",YEAR($B777)*100+MONTH($B777))</f>
        <v/>
      </c>
      <c r="D777" s="13" t="str">
        <f>IF(OR($A777="",$B777=""),"",SUMIFS(Échéancier_Loyers!$J:$J,Échéancier_Loyers!$C:$C,$A777,Échéancier_Loyers!$B:$B,$C777))</f>
        <v/>
      </c>
      <c r="E777" s="13" t="str">
        <f>IF(OR($A777="",$B777=""),"",SUMIFS(Échéancier_Loyers!$K:$K,Échéancier_Loyers!$C:$C,$A777,Échéancier_Loyers!$B:$B,$C777))</f>
        <v/>
      </c>
      <c r="F777" s="13" t="str">
        <f>IF(OR($D777="",$E777=""),"",$D777-$E777)</f>
        <v/>
      </c>
      <c r="G777" t="str">
        <f>IF($A777="","",IF($F777&lt;=0,"OK",IF($E777=0,"Impayé","Partiel")))</f>
        <v/>
      </c>
    </row>
    <row r="778" spans="2:7" ht="15">
      <c r="B778" s="17"/>
      <c r="C778" t="str">
        <f>IF($B778="","",YEAR($B778)*100+MONTH($B778))</f>
        <v/>
      </c>
      <c r="D778" s="13" t="str">
        <f>IF(OR($A778="",$B778=""),"",SUMIFS(Échéancier_Loyers!$J:$J,Échéancier_Loyers!$C:$C,$A778,Échéancier_Loyers!$B:$B,$C778))</f>
        <v/>
      </c>
      <c r="E778" s="13" t="str">
        <f>IF(OR($A778="",$B778=""),"",SUMIFS(Échéancier_Loyers!$K:$K,Échéancier_Loyers!$C:$C,$A778,Échéancier_Loyers!$B:$B,$C778))</f>
        <v/>
      </c>
      <c r="F778" s="13" t="str">
        <f>IF(OR($D778="",$E778=""),"",$D778-$E778)</f>
        <v/>
      </c>
      <c r="G778" t="str">
        <f>IF($A778="","",IF($F778&lt;=0,"OK",IF($E778=0,"Impayé","Partiel")))</f>
        <v/>
      </c>
    </row>
    <row r="779" spans="2:7" ht="15">
      <c r="B779" s="17"/>
      <c r="C779" t="str">
        <f>IF($B779="","",YEAR($B779)*100+MONTH($B779))</f>
        <v/>
      </c>
      <c r="D779" s="13" t="str">
        <f>IF(OR($A779="",$B779=""),"",SUMIFS(Échéancier_Loyers!$J:$J,Échéancier_Loyers!$C:$C,$A779,Échéancier_Loyers!$B:$B,$C779))</f>
        <v/>
      </c>
      <c r="E779" s="13" t="str">
        <f>IF(OR($A779="",$B779=""),"",SUMIFS(Échéancier_Loyers!$K:$K,Échéancier_Loyers!$C:$C,$A779,Échéancier_Loyers!$B:$B,$C779))</f>
        <v/>
      </c>
      <c r="F779" s="13" t="str">
        <f>IF(OR($D779="",$E779=""),"",$D779-$E779)</f>
        <v/>
      </c>
      <c r="G779" t="str">
        <f>IF($A779="","",IF($F779&lt;=0,"OK",IF($E779=0,"Impayé","Partiel")))</f>
        <v/>
      </c>
    </row>
    <row r="780" spans="2:7" ht="15">
      <c r="B780" s="17"/>
      <c r="C780" t="str">
        <f>IF($B780="","",YEAR($B780)*100+MONTH($B780))</f>
        <v/>
      </c>
      <c r="D780" s="13" t="str">
        <f>IF(OR($A780="",$B780=""),"",SUMIFS(Échéancier_Loyers!$J:$J,Échéancier_Loyers!$C:$C,$A780,Échéancier_Loyers!$B:$B,$C780))</f>
        <v/>
      </c>
      <c r="E780" s="13" t="str">
        <f>IF(OR($A780="",$B780=""),"",SUMIFS(Échéancier_Loyers!$K:$K,Échéancier_Loyers!$C:$C,$A780,Échéancier_Loyers!$B:$B,$C780))</f>
        <v/>
      </c>
      <c r="F780" s="13" t="str">
        <f>IF(OR($D780="",$E780=""),"",$D780-$E780)</f>
        <v/>
      </c>
      <c r="G780" t="str">
        <f>IF($A780="","",IF($F780&lt;=0,"OK",IF($E780=0,"Impayé","Partiel")))</f>
        <v/>
      </c>
    </row>
    <row r="781" spans="2:7" ht="15">
      <c r="B781" s="17"/>
      <c r="C781" t="str">
        <f>IF($B781="","",YEAR($B781)*100+MONTH($B781))</f>
        <v/>
      </c>
      <c r="D781" s="13" t="str">
        <f>IF(OR($A781="",$B781=""),"",SUMIFS(Échéancier_Loyers!$J:$J,Échéancier_Loyers!$C:$C,$A781,Échéancier_Loyers!$B:$B,$C781))</f>
        <v/>
      </c>
      <c r="E781" s="13" t="str">
        <f>IF(OR($A781="",$B781=""),"",SUMIFS(Échéancier_Loyers!$K:$K,Échéancier_Loyers!$C:$C,$A781,Échéancier_Loyers!$B:$B,$C781))</f>
        <v/>
      </c>
      <c r="F781" s="13" t="str">
        <f>IF(OR($D781="",$E781=""),"",$D781-$E781)</f>
        <v/>
      </c>
      <c r="G781" t="str">
        <f>IF($A781="","",IF($F781&lt;=0,"OK",IF($E781=0,"Impayé","Partiel")))</f>
        <v/>
      </c>
    </row>
    <row r="782" spans="2:7" ht="15">
      <c r="B782" s="17"/>
      <c r="C782" t="str">
        <f>IF($B782="","",YEAR($B782)*100+MONTH($B782))</f>
        <v/>
      </c>
      <c r="D782" s="13" t="str">
        <f>IF(OR($A782="",$B782=""),"",SUMIFS(Échéancier_Loyers!$J:$J,Échéancier_Loyers!$C:$C,$A782,Échéancier_Loyers!$B:$B,$C782))</f>
        <v/>
      </c>
      <c r="E782" s="13" t="str">
        <f>IF(OR($A782="",$B782=""),"",SUMIFS(Échéancier_Loyers!$K:$K,Échéancier_Loyers!$C:$C,$A782,Échéancier_Loyers!$B:$B,$C782))</f>
        <v/>
      </c>
      <c r="F782" s="13" t="str">
        <f>IF(OR($D782="",$E782=""),"",$D782-$E782)</f>
        <v/>
      </c>
      <c r="G782" t="str">
        <f>IF($A782="","",IF($F782&lt;=0,"OK",IF($E782=0,"Impayé","Partiel")))</f>
        <v/>
      </c>
    </row>
    <row r="783" spans="2:7" ht="15">
      <c r="B783" s="17"/>
      <c r="C783" t="str">
        <f>IF($B783="","",YEAR($B783)*100+MONTH($B783))</f>
        <v/>
      </c>
      <c r="D783" s="13" t="str">
        <f>IF(OR($A783="",$B783=""),"",SUMIFS(Échéancier_Loyers!$J:$J,Échéancier_Loyers!$C:$C,$A783,Échéancier_Loyers!$B:$B,$C783))</f>
        <v/>
      </c>
      <c r="E783" s="13" t="str">
        <f>IF(OR($A783="",$B783=""),"",SUMIFS(Échéancier_Loyers!$K:$K,Échéancier_Loyers!$C:$C,$A783,Échéancier_Loyers!$B:$B,$C783))</f>
        <v/>
      </c>
      <c r="F783" s="13" t="str">
        <f>IF(OR($D783="",$E783=""),"",$D783-$E783)</f>
        <v/>
      </c>
      <c r="G783" t="str">
        <f>IF($A783="","",IF($F783&lt;=0,"OK",IF($E783=0,"Impayé","Partiel")))</f>
        <v/>
      </c>
    </row>
    <row r="784" spans="2:7" ht="15">
      <c r="B784" s="17"/>
      <c r="C784" t="str">
        <f>IF($B784="","",YEAR($B784)*100+MONTH($B784))</f>
        <v/>
      </c>
      <c r="D784" s="13" t="str">
        <f>IF(OR($A784="",$B784=""),"",SUMIFS(Échéancier_Loyers!$J:$J,Échéancier_Loyers!$C:$C,$A784,Échéancier_Loyers!$B:$B,$C784))</f>
        <v/>
      </c>
      <c r="E784" s="13" t="str">
        <f>IF(OR($A784="",$B784=""),"",SUMIFS(Échéancier_Loyers!$K:$K,Échéancier_Loyers!$C:$C,$A784,Échéancier_Loyers!$B:$B,$C784))</f>
        <v/>
      </c>
      <c r="F784" s="13" t="str">
        <f>IF(OR($D784="",$E784=""),"",$D784-$E784)</f>
        <v/>
      </c>
      <c r="G784" t="str">
        <f>IF($A784="","",IF($F784&lt;=0,"OK",IF($E784=0,"Impayé","Partiel")))</f>
        <v/>
      </c>
    </row>
    <row r="785" spans="2:7" ht="15">
      <c r="B785" s="17"/>
      <c r="C785" t="str">
        <f>IF($B785="","",YEAR($B785)*100+MONTH($B785))</f>
        <v/>
      </c>
      <c r="D785" s="13" t="str">
        <f>IF(OR($A785="",$B785=""),"",SUMIFS(Échéancier_Loyers!$J:$J,Échéancier_Loyers!$C:$C,$A785,Échéancier_Loyers!$B:$B,$C785))</f>
        <v/>
      </c>
      <c r="E785" s="13" t="str">
        <f>IF(OR($A785="",$B785=""),"",SUMIFS(Échéancier_Loyers!$K:$K,Échéancier_Loyers!$C:$C,$A785,Échéancier_Loyers!$B:$B,$C785))</f>
        <v/>
      </c>
      <c r="F785" s="13" t="str">
        <f>IF(OR($D785="",$E785=""),"",$D785-$E785)</f>
        <v/>
      </c>
      <c r="G785" t="str">
        <f>IF($A785="","",IF($F785&lt;=0,"OK",IF($E785=0,"Impayé","Partiel")))</f>
        <v/>
      </c>
    </row>
    <row r="786" spans="2:7" ht="15">
      <c r="B786" s="17"/>
      <c r="C786" t="str">
        <f>IF($B786="","",YEAR($B786)*100+MONTH($B786))</f>
        <v/>
      </c>
      <c r="D786" s="13" t="str">
        <f>IF(OR($A786="",$B786=""),"",SUMIFS(Échéancier_Loyers!$J:$J,Échéancier_Loyers!$C:$C,$A786,Échéancier_Loyers!$B:$B,$C786))</f>
        <v/>
      </c>
      <c r="E786" s="13" t="str">
        <f>IF(OR($A786="",$B786=""),"",SUMIFS(Échéancier_Loyers!$K:$K,Échéancier_Loyers!$C:$C,$A786,Échéancier_Loyers!$B:$B,$C786))</f>
        <v/>
      </c>
      <c r="F786" s="13" t="str">
        <f>IF(OR($D786="",$E786=""),"",$D786-$E786)</f>
        <v/>
      </c>
      <c r="G786" t="str">
        <f>IF($A786="","",IF($F786&lt;=0,"OK",IF($E786=0,"Impayé","Partiel")))</f>
        <v/>
      </c>
    </row>
    <row r="787" spans="2:7" ht="15">
      <c r="B787" s="17"/>
      <c r="C787" t="str">
        <f>IF($B787="","",YEAR($B787)*100+MONTH($B787))</f>
        <v/>
      </c>
      <c r="D787" s="13" t="str">
        <f>IF(OR($A787="",$B787=""),"",SUMIFS(Échéancier_Loyers!$J:$J,Échéancier_Loyers!$C:$C,$A787,Échéancier_Loyers!$B:$B,$C787))</f>
        <v/>
      </c>
      <c r="E787" s="13" t="str">
        <f>IF(OR($A787="",$B787=""),"",SUMIFS(Échéancier_Loyers!$K:$K,Échéancier_Loyers!$C:$C,$A787,Échéancier_Loyers!$B:$B,$C787))</f>
        <v/>
      </c>
      <c r="F787" s="13" t="str">
        <f>IF(OR($D787="",$E787=""),"",$D787-$E787)</f>
        <v/>
      </c>
      <c r="G787" t="str">
        <f>IF($A787="","",IF($F787&lt;=0,"OK",IF($E787=0,"Impayé","Partiel")))</f>
        <v/>
      </c>
    </row>
    <row r="788" spans="2:7" ht="15">
      <c r="B788" s="17"/>
      <c r="C788" t="str">
        <f>IF($B788="","",YEAR($B788)*100+MONTH($B788))</f>
        <v/>
      </c>
      <c r="D788" s="13" t="str">
        <f>IF(OR($A788="",$B788=""),"",SUMIFS(Échéancier_Loyers!$J:$J,Échéancier_Loyers!$C:$C,$A788,Échéancier_Loyers!$B:$B,$C788))</f>
        <v/>
      </c>
      <c r="E788" s="13" t="str">
        <f>IF(OR($A788="",$B788=""),"",SUMIFS(Échéancier_Loyers!$K:$K,Échéancier_Loyers!$C:$C,$A788,Échéancier_Loyers!$B:$B,$C788))</f>
        <v/>
      </c>
      <c r="F788" s="13" t="str">
        <f>IF(OR($D788="",$E788=""),"",$D788-$E788)</f>
        <v/>
      </c>
      <c r="G788" t="str">
        <f>IF($A788="","",IF($F788&lt;=0,"OK",IF($E788=0,"Impayé","Partiel")))</f>
        <v/>
      </c>
    </row>
    <row r="789" spans="2:7" ht="15">
      <c r="B789" s="17"/>
      <c r="C789" t="str">
        <f>IF($B789="","",YEAR($B789)*100+MONTH($B789))</f>
        <v/>
      </c>
      <c r="D789" s="13" t="str">
        <f>IF(OR($A789="",$B789=""),"",SUMIFS(Échéancier_Loyers!$J:$J,Échéancier_Loyers!$C:$C,$A789,Échéancier_Loyers!$B:$B,$C789))</f>
        <v/>
      </c>
      <c r="E789" s="13" t="str">
        <f>IF(OR($A789="",$B789=""),"",SUMIFS(Échéancier_Loyers!$K:$K,Échéancier_Loyers!$C:$C,$A789,Échéancier_Loyers!$B:$B,$C789))</f>
        <v/>
      </c>
      <c r="F789" s="13" t="str">
        <f>IF(OR($D789="",$E789=""),"",$D789-$E789)</f>
        <v/>
      </c>
      <c r="G789" t="str">
        <f>IF($A789="","",IF($F789&lt;=0,"OK",IF($E789=0,"Impayé","Partiel")))</f>
        <v/>
      </c>
    </row>
    <row r="790" spans="2:7" ht="15">
      <c r="B790" s="17"/>
      <c r="C790" t="str">
        <f>IF($B790="","",YEAR($B790)*100+MONTH($B790))</f>
        <v/>
      </c>
      <c r="D790" s="13" t="str">
        <f>IF(OR($A790="",$B790=""),"",SUMIFS(Échéancier_Loyers!$J:$J,Échéancier_Loyers!$C:$C,$A790,Échéancier_Loyers!$B:$B,$C790))</f>
        <v/>
      </c>
      <c r="E790" s="13" t="str">
        <f>IF(OR($A790="",$B790=""),"",SUMIFS(Échéancier_Loyers!$K:$K,Échéancier_Loyers!$C:$C,$A790,Échéancier_Loyers!$B:$B,$C790))</f>
        <v/>
      </c>
      <c r="F790" s="13" t="str">
        <f>IF(OR($D790="",$E790=""),"",$D790-$E790)</f>
        <v/>
      </c>
      <c r="G790" t="str">
        <f>IF($A790="","",IF($F790&lt;=0,"OK",IF($E790=0,"Impayé","Partiel")))</f>
        <v/>
      </c>
    </row>
    <row r="791" spans="2:7" ht="15">
      <c r="B791" s="17"/>
      <c r="C791" t="str">
        <f>IF($B791="","",YEAR($B791)*100+MONTH($B791))</f>
        <v/>
      </c>
      <c r="D791" s="13" t="str">
        <f>IF(OR($A791="",$B791=""),"",SUMIFS(Échéancier_Loyers!$J:$J,Échéancier_Loyers!$C:$C,$A791,Échéancier_Loyers!$B:$B,$C791))</f>
        <v/>
      </c>
      <c r="E791" s="13" t="str">
        <f>IF(OR($A791="",$B791=""),"",SUMIFS(Échéancier_Loyers!$K:$K,Échéancier_Loyers!$C:$C,$A791,Échéancier_Loyers!$B:$B,$C791))</f>
        <v/>
      </c>
      <c r="F791" s="13" t="str">
        <f>IF(OR($D791="",$E791=""),"",$D791-$E791)</f>
        <v/>
      </c>
      <c r="G791" t="str">
        <f>IF($A791="","",IF($F791&lt;=0,"OK",IF($E791=0,"Impayé","Partiel")))</f>
        <v/>
      </c>
    </row>
    <row r="792" spans="2:7" ht="15">
      <c r="B792" s="17"/>
      <c r="C792" t="str">
        <f>IF($B792="","",YEAR($B792)*100+MONTH($B792))</f>
        <v/>
      </c>
      <c r="D792" s="13" t="str">
        <f>IF(OR($A792="",$B792=""),"",SUMIFS(Échéancier_Loyers!$J:$J,Échéancier_Loyers!$C:$C,$A792,Échéancier_Loyers!$B:$B,$C792))</f>
        <v/>
      </c>
      <c r="E792" s="13" t="str">
        <f>IF(OR($A792="",$B792=""),"",SUMIFS(Échéancier_Loyers!$K:$K,Échéancier_Loyers!$C:$C,$A792,Échéancier_Loyers!$B:$B,$C792))</f>
        <v/>
      </c>
      <c r="F792" s="13" t="str">
        <f>IF(OR($D792="",$E792=""),"",$D792-$E792)</f>
        <v/>
      </c>
      <c r="G792" t="str">
        <f>IF($A792="","",IF($F792&lt;=0,"OK",IF($E792=0,"Impayé","Partiel")))</f>
        <v/>
      </c>
    </row>
    <row r="793" spans="2:7" ht="15">
      <c r="B793" s="17"/>
      <c r="C793" t="str">
        <f>IF($B793="","",YEAR($B793)*100+MONTH($B793))</f>
        <v/>
      </c>
      <c r="D793" s="13" t="str">
        <f>IF(OR($A793="",$B793=""),"",SUMIFS(Échéancier_Loyers!$J:$J,Échéancier_Loyers!$C:$C,$A793,Échéancier_Loyers!$B:$B,$C793))</f>
        <v/>
      </c>
      <c r="E793" s="13" t="str">
        <f>IF(OR($A793="",$B793=""),"",SUMIFS(Échéancier_Loyers!$K:$K,Échéancier_Loyers!$C:$C,$A793,Échéancier_Loyers!$B:$B,$C793))</f>
        <v/>
      </c>
      <c r="F793" s="13" t="str">
        <f>IF(OR($D793="",$E793=""),"",$D793-$E793)</f>
        <v/>
      </c>
      <c r="G793" t="str">
        <f>IF($A793="","",IF($F793&lt;=0,"OK",IF($E793=0,"Impayé","Partiel")))</f>
        <v/>
      </c>
    </row>
    <row r="794" spans="2:7" ht="15">
      <c r="B794" s="17"/>
      <c r="C794" t="str">
        <f>IF($B794="","",YEAR($B794)*100+MONTH($B794))</f>
        <v/>
      </c>
      <c r="D794" s="13" t="str">
        <f>IF(OR($A794="",$B794=""),"",SUMIFS(Échéancier_Loyers!$J:$J,Échéancier_Loyers!$C:$C,$A794,Échéancier_Loyers!$B:$B,$C794))</f>
        <v/>
      </c>
      <c r="E794" s="13" t="str">
        <f>IF(OR($A794="",$B794=""),"",SUMIFS(Échéancier_Loyers!$K:$K,Échéancier_Loyers!$C:$C,$A794,Échéancier_Loyers!$B:$B,$C794))</f>
        <v/>
      </c>
      <c r="F794" s="13" t="str">
        <f>IF(OR($D794="",$E794=""),"",$D794-$E794)</f>
        <v/>
      </c>
      <c r="G794" t="str">
        <f>IF($A794="","",IF($F794&lt;=0,"OK",IF($E794=0,"Impayé","Partiel")))</f>
        <v/>
      </c>
    </row>
    <row r="795" spans="2:7" ht="15">
      <c r="B795" s="17"/>
      <c r="C795" t="str">
        <f>IF($B795="","",YEAR($B795)*100+MONTH($B795))</f>
        <v/>
      </c>
      <c r="D795" s="13" t="str">
        <f>IF(OR($A795="",$B795=""),"",SUMIFS(Échéancier_Loyers!$J:$J,Échéancier_Loyers!$C:$C,$A795,Échéancier_Loyers!$B:$B,$C795))</f>
        <v/>
      </c>
      <c r="E795" s="13" t="str">
        <f>IF(OR($A795="",$B795=""),"",SUMIFS(Échéancier_Loyers!$K:$K,Échéancier_Loyers!$C:$C,$A795,Échéancier_Loyers!$B:$B,$C795))</f>
        <v/>
      </c>
      <c r="F795" s="13" t="str">
        <f>IF(OR($D795="",$E795=""),"",$D795-$E795)</f>
        <v/>
      </c>
      <c r="G795" t="str">
        <f>IF($A795="","",IF($F795&lt;=0,"OK",IF($E795=0,"Impayé","Partiel")))</f>
        <v/>
      </c>
    </row>
    <row r="796" spans="2:7" ht="15">
      <c r="B796" s="17"/>
      <c r="C796" t="str">
        <f>IF($B796="","",YEAR($B796)*100+MONTH($B796))</f>
        <v/>
      </c>
      <c r="D796" s="13" t="str">
        <f>IF(OR($A796="",$B796=""),"",SUMIFS(Échéancier_Loyers!$J:$J,Échéancier_Loyers!$C:$C,$A796,Échéancier_Loyers!$B:$B,$C796))</f>
        <v/>
      </c>
      <c r="E796" s="13" t="str">
        <f>IF(OR($A796="",$B796=""),"",SUMIFS(Échéancier_Loyers!$K:$K,Échéancier_Loyers!$C:$C,$A796,Échéancier_Loyers!$B:$B,$C796))</f>
        <v/>
      </c>
      <c r="F796" s="13" t="str">
        <f>IF(OR($D796="",$E796=""),"",$D796-$E796)</f>
        <v/>
      </c>
      <c r="G796" t="str">
        <f>IF($A796="","",IF($F796&lt;=0,"OK",IF($E796=0,"Impayé","Partiel")))</f>
        <v/>
      </c>
    </row>
    <row r="797" spans="2:7" ht="15">
      <c r="B797" s="17"/>
      <c r="C797" t="str">
        <f>IF($B797="","",YEAR($B797)*100+MONTH($B797))</f>
        <v/>
      </c>
      <c r="D797" s="13" t="str">
        <f>IF(OR($A797="",$B797=""),"",SUMIFS(Échéancier_Loyers!$J:$J,Échéancier_Loyers!$C:$C,$A797,Échéancier_Loyers!$B:$B,$C797))</f>
        <v/>
      </c>
      <c r="E797" s="13" t="str">
        <f>IF(OR($A797="",$B797=""),"",SUMIFS(Échéancier_Loyers!$K:$K,Échéancier_Loyers!$C:$C,$A797,Échéancier_Loyers!$B:$B,$C797))</f>
        <v/>
      </c>
      <c r="F797" s="13" t="str">
        <f>IF(OR($D797="",$E797=""),"",$D797-$E797)</f>
        <v/>
      </c>
      <c r="G797" t="str">
        <f>IF($A797="","",IF($F797&lt;=0,"OK",IF($E797=0,"Impayé","Partiel")))</f>
        <v/>
      </c>
    </row>
    <row r="798" spans="2:7" ht="15">
      <c r="B798" s="17"/>
      <c r="C798" t="str">
        <f>IF($B798="","",YEAR($B798)*100+MONTH($B798))</f>
        <v/>
      </c>
      <c r="D798" s="13" t="str">
        <f>IF(OR($A798="",$B798=""),"",SUMIFS(Échéancier_Loyers!$J:$J,Échéancier_Loyers!$C:$C,$A798,Échéancier_Loyers!$B:$B,$C798))</f>
        <v/>
      </c>
      <c r="E798" s="13" t="str">
        <f>IF(OR($A798="",$B798=""),"",SUMIFS(Échéancier_Loyers!$K:$K,Échéancier_Loyers!$C:$C,$A798,Échéancier_Loyers!$B:$B,$C798))</f>
        <v/>
      </c>
      <c r="F798" s="13" t="str">
        <f>IF(OR($D798="",$E798=""),"",$D798-$E798)</f>
        <v/>
      </c>
      <c r="G798" t="str">
        <f>IF($A798="","",IF($F798&lt;=0,"OK",IF($E798=0,"Impayé","Partiel")))</f>
        <v/>
      </c>
    </row>
    <row r="799" spans="2:7" ht="15">
      <c r="B799" s="17"/>
      <c r="C799" t="str">
        <f>IF($B799="","",YEAR($B799)*100+MONTH($B799))</f>
        <v/>
      </c>
      <c r="D799" s="13" t="str">
        <f>IF(OR($A799="",$B799=""),"",SUMIFS(Échéancier_Loyers!$J:$J,Échéancier_Loyers!$C:$C,$A799,Échéancier_Loyers!$B:$B,$C799))</f>
        <v/>
      </c>
      <c r="E799" s="13" t="str">
        <f>IF(OR($A799="",$B799=""),"",SUMIFS(Échéancier_Loyers!$K:$K,Échéancier_Loyers!$C:$C,$A799,Échéancier_Loyers!$B:$B,$C799))</f>
        <v/>
      </c>
      <c r="F799" s="13" t="str">
        <f>IF(OR($D799="",$E799=""),"",$D799-$E799)</f>
        <v/>
      </c>
      <c r="G799" t="str">
        <f>IF($A799="","",IF($F799&lt;=0,"OK",IF($E799=0,"Impayé","Partiel")))</f>
        <v/>
      </c>
    </row>
    <row r="800" spans="2:7" ht="15">
      <c r="B800" s="17"/>
      <c r="C800" t="str">
        <f>IF($B800="","",YEAR($B800)*100+MONTH($B800))</f>
        <v/>
      </c>
      <c r="D800" s="13" t="str">
        <f>IF(OR($A800="",$B800=""),"",SUMIFS(Échéancier_Loyers!$J:$J,Échéancier_Loyers!$C:$C,$A800,Échéancier_Loyers!$B:$B,$C800))</f>
        <v/>
      </c>
      <c r="E800" s="13" t="str">
        <f>IF(OR($A800="",$B800=""),"",SUMIFS(Échéancier_Loyers!$K:$K,Échéancier_Loyers!$C:$C,$A800,Échéancier_Loyers!$B:$B,$C800))</f>
        <v/>
      </c>
      <c r="F800" s="13" t="str">
        <f>IF(OR($D800="",$E800=""),"",$D800-$E800)</f>
        <v/>
      </c>
      <c r="G800" t="str">
        <f>IF($A800="","",IF($F800&lt;=0,"OK",IF($E800=0,"Impayé","Partiel")))</f>
        <v/>
      </c>
    </row>
    <row r="801" spans="2:7" ht="15">
      <c r="B801" s="17"/>
      <c r="C801" t="str">
        <f>IF($B801="","",YEAR($B801)*100+MONTH($B801))</f>
        <v/>
      </c>
      <c r="D801" s="13" t="str">
        <f>IF(OR($A801="",$B801=""),"",SUMIFS(Échéancier_Loyers!$J:$J,Échéancier_Loyers!$C:$C,$A801,Échéancier_Loyers!$B:$B,$C801))</f>
        <v/>
      </c>
      <c r="E801" s="13" t="str">
        <f>IF(OR($A801="",$B801=""),"",SUMIFS(Échéancier_Loyers!$K:$K,Échéancier_Loyers!$C:$C,$A801,Échéancier_Loyers!$B:$B,$C801))</f>
        <v/>
      </c>
      <c r="F801" s="13" t="str">
        <f>IF(OR($D801="",$E801=""),"",$D801-$E801)</f>
        <v/>
      </c>
      <c r="G801" t="str">
        <f>IF($A801="","",IF($F801&lt;=0,"OK",IF($E801=0,"Impayé","Partiel")))</f>
        <v/>
      </c>
    </row>
    <row r="802" spans="2:7" ht="15">
      <c r="B802" s="17"/>
      <c r="C802" t="str">
        <f>IF($B802="","",YEAR($B802)*100+MONTH($B802))</f>
        <v/>
      </c>
      <c r="D802" s="13" t="str">
        <f>IF(OR($A802="",$B802=""),"",SUMIFS(Échéancier_Loyers!$J:$J,Échéancier_Loyers!$C:$C,$A802,Échéancier_Loyers!$B:$B,$C802))</f>
        <v/>
      </c>
      <c r="E802" s="13" t="str">
        <f>IF(OR($A802="",$B802=""),"",SUMIFS(Échéancier_Loyers!$K:$K,Échéancier_Loyers!$C:$C,$A802,Échéancier_Loyers!$B:$B,$C802))</f>
        <v/>
      </c>
      <c r="F802" s="13" t="str">
        <f>IF(OR($D802="",$E802=""),"",$D802-$E802)</f>
        <v/>
      </c>
      <c r="G802" t="str">
        <f>IF($A802="","",IF($F802&lt;=0,"OK",IF($E802=0,"Impayé","Partiel")))</f>
        <v/>
      </c>
    </row>
    <row r="803" spans="2:7" ht="15">
      <c r="B803" s="17"/>
      <c r="C803" t="str">
        <f>IF($B803="","",YEAR($B803)*100+MONTH($B803))</f>
        <v/>
      </c>
      <c r="D803" s="13" t="str">
        <f>IF(OR($A803="",$B803=""),"",SUMIFS(Échéancier_Loyers!$J:$J,Échéancier_Loyers!$C:$C,$A803,Échéancier_Loyers!$B:$B,$C803))</f>
        <v/>
      </c>
      <c r="E803" s="13" t="str">
        <f>IF(OR($A803="",$B803=""),"",SUMIFS(Échéancier_Loyers!$K:$K,Échéancier_Loyers!$C:$C,$A803,Échéancier_Loyers!$B:$B,$C803))</f>
        <v/>
      </c>
      <c r="F803" s="13" t="str">
        <f>IF(OR($D803="",$E803=""),"",$D803-$E803)</f>
        <v/>
      </c>
      <c r="G803" t="str">
        <f>IF($A803="","",IF($F803&lt;=0,"OK",IF($E803=0,"Impayé","Partiel")))</f>
        <v/>
      </c>
    </row>
    <row r="804" spans="2:7" ht="15">
      <c r="B804" s="17"/>
      <c r="C804" t="str">
        <f>IF($B804="","",YEAR($B804)*100+MONTH($B804))</f>
        <v/>
      </c>
      <c r="D804" s="13" t="str">
        <f>IF(OR($A804="",$B804=""),"",SUMIFS(Échéancier_Loyers!$J:$J,Échéancier_Loyers!$C:$C,$A804,Échéancier_Loyers!$B:$B,$C804))</f>
        <v/>
      </c>
      <c r="E804" s="13" t="str">
        <f>IF(OR($A804="",$B804=""),"",SUMIFS(Échéancier_Loyers!$K:$K,Échéancier_Loyers!$C:$C,$A804,Échéancier_Loyers!$B:$B,$C804))</f>
        <v/>
      </c>
      <c r="F804" s="13" t="str">
        <f>IF(OR($D804="",$E804=""),"",$D804-$E804)</f>
        <v/>
      </c>
      <c r="G804" t="str">
        <f>IF($A804="","",IF($F804&lt;=0,"OK",IF($E804=0,"Impayé","Partiel")))</f>
        <v/>
      </c>
    </row>
    <row r="805" spans="2:7" ht="15">
      <c r="B805" s="17"/>
      <c r="C805" t="str">
        <f>IF($B805="","",YEAR($B805)*100+MONTH($B805))</f>
        <v/>
      </c>
      <c r="D805" s="13" t="str">
        <f>IF(OR($A805="",$B805=""),"",SUMIFS(Échéancier_Loyers!$J:$J,Échéancier_Loyers!$C:$C,$A805,Échéancier_Loyers!$B:$B,$C805))</f>
        <v/>
      </c>
      <c r="E805" s="13" t="str">
        <f>IF(OR($A805="",$B805=""),"",SUMIFS(Échéancier_Loyers!$K:$K,Échéancier_Loyers!$C:$C,$A805,Échéancier_Loyers!$B:$B,$C805))</f>
        <v/>
      </c>
      <c r="F805" s="13" t="str">
        <f>IF(OR($D805="",$E805=""),"",$D805-$E805)</f>
        <v/>
      </c>
      <c r="G805" t="str">
        <f>IF($A805="","",IF($F805&lt;=0,"OK",IF($E805=0,"Impayé","Partiel")))</f>
        <v/>
      </c>
    </row>
    <row r="806" spans="2:7" ht="15">
      <c r="B806" s="17"/>
      <c r="C806" t="str">
        <f>IF($B806="","",YEAR($B806)*100+MONTH($B806))</f>
        <v/>
      </c>
      <c r="D806" s="13" t="str">
        <f>IF(OR($A806="",$B806=""),"",SUMIFS(Échéancier_Loyers!$J:$J,Échéancier_Loyers!$C:$C,$A806,Échéancier_Loyers!$B:$B,$C806))</f>
        <v/>
      </c>
      <c r="E806" s="13" t="str">
        <f>IF(OR($A806="",$B806=""),"",SUMIFS(Échéancier_Loyers!$K:$K,Échéancier_Loyers!$C:$C,$A806,Échéancier_Loyers!$B:$B,$C806))</f>
        <v/>
      </c>
      <c r="F806" s="13" t="str">
        <f>IF(OR($D806="",$E806=""),"",$D806-$E806)</f>
        <v/>
      </c>
      <c r="G806" t="str">
        <f>IF($A806="","",IF($F806&lt;=0,"OK",IF($E806=0,"Impayé","Partiel")))</f>
        <v/>
      </c>
    </row>
    <row r="807" spans="2:7" ht="15">
      <c r="B807" s="17"/>
      <c r="C807" t="str">
        <f>IF($B807="","",YEAR($B807)*100+MONTH($B807))</f>
        <v/>
      </c>
      <c r="D807" s="13" t="str">
        <f>IF(OR($A807="",$B807=""),"",SUMIFS(Échéancier_Loyers!$J:$J,Échéancier_Loyers!$C:$C,$A807,Échéancier_Loyers!$B:$B,$C807))</f>
        <v/>
      </c>
      <c r="E807" s="13" t="str">
        <f>IF(OR($A807="",$B807=""),"",SUMIFS(Échéancier_Loyers!$K:$K,Échéancier_Loyers!$C:$C,$A807,Échéancier_Loyers!$B:$B,$C807))</f>
        <v/>
      </c>
      <c r="F807" s="13" t="str">
        <f>IF(OR($D807="",$E807=""),"",$D807-$E807)</f>
        <v/>
      </c>
      <c r="G807" t="str">
        <f>IF($A807="","",IF($F807&lt;=0,"OK",IF($E807=0,"Impayé","Partiel")))</f>
        <v/>
      </c>
    </row>
    <row r="808" spans="2:7" ht="15">
      <c r="B808" s="17"/>
      <c r="C808" t="str">
        <f>IF($B808="","",YEAR($B808)*100+MONTH($B808))</f>
        <v/>
      </c>
      <c r="D808" s="13" t="str">
        <f>IF(OR($A808="",$B808=""),"",SUMIFS(Échéancier_Loyers!$J:$J,Échéancier_Loyers!$C:$C,$A808,Échéancier_Loyers!$B:$B,$C808))</f>
        <v/>
      </c>
      <c r="E808" s="13" t="str">
        <f>IF(OR($A808="",$B808=""),"",SUMIFS(Échéancier_Loyers!$K:$K,Échéancier_Loyers!$C:$C,$A808,Échéancier_Loyers!$B:$B,$C808))</f>
        <v/>
      </c>
      <c r="F808" s="13" t="str">
        <f>IF(OR($D808="",$E808=""),"",$D808-$E808)</f>
        <v/>
      </c>
      <c r="G808" t="str">
        <f>IF($A808="","",IF($F808&lt;=0,"OK",IF($E808=0,"Impayé","Partiel")))</f>
        <v/>
      </c>
    </row>
    <row r="809" spans="2:7" ht="15">
      <c r="B809" s="17"/>
      <c r="C809" t="str">
        <f>IF($B809="","",YEAR($B809)*100+MONTH($B809))</f>
        <v/>
      </c>
      <c r="D809" s="13" t="str">
        <f>IF(OR($A809="",$B809=""),"",SUMIFS(Échéancier_Loyers!$J:$J,Échéancier_Loyers!$C:$C,$A809,Échéancier_Loyers!$B:$B,$C809))</f>
        <v/>
      </c>
      <c r="E809" s="13" t="str">
        <f>IF(OR($A809="",$B809=""),"",SUMIFS(Échéancier_Loyers!$K:$K,Échéancier_Loyers!$C:$C,$A809,Échéancier_Loyers!$B:$B,$C809))</f>
        <v/>
      </c>
      <c r="F809" s="13" t="str">
        <f>IF(OR($D809="",$E809=""),"",$D809-$E809)</f>
        <v/>
      </c>
      <c r="G809" t="str">
        <f>IF($A809="","",IF($F809&lt;=0,"OK",IF($E809=0,"Impayé","Partiel")))</f>
        <v/>
      </c>
    </row>
    <row r="810" spans="2:7" ht="15">
      <c r="B810" s="17"/>
      <c r="C810" t="str">
        <f>IF($B810="","",YEAR($B810)*100+MONTH($B810))</f>
        <v/>
      </c>
      <c r="D810" s="13" t="str">
        <f>IF(OR($A810="",$B810=""),"",SUMIFS(Échéancier_Loyers!$J:$J,Échéancier_Loyers!$C:$C,$A810,Échéancier_Loyers!$B:$B,$C810))</f>
        <v/>
      </c>
      <c r="E810" s="13" t="str">
        <f>IF(OR($A810="",$B810=""),"",SUMIFS(Échéancier_Loyers!$K:$K,Échéancier_Loyers!$C:$C,$A810,Échéancier_Loyers!$B:$B,$C810))</f>
        <v/>
      </c>
      <c r="F810" s="13" t="str">
        <f>IF(OR($D810="",$E810=""),"",$D810-$E810)</f>
        <v/>
      </c>
      <c r="G810" t="str">
        <f>IF($A810="","",IF($F810&lt;=0,"OK",IF($E810=0,"Impayé","Partiel")))</f>
        <v/>
      </c>
    </row>
    <row r="811" spans="2:7" ht="15">
      <c r="B811" s="17"/>
      <c r="C811" t="str">
        <f>IF($B811="","",YEAR($B811)*100+MONTH($B811))</f>
        <v/>
      </c>
      <c r="D811" s="13" t="str">
        <f>IF(OR($A811="",$B811=""),"",SUMIFS(Échéancier_Loyers!$J:$J,Échéancier_Loyers!$C:$C,$A811,Échéancier_Loyers!$B:$B,$C811))</f>
        <v/>
      </c>
      <c r="E811" s="13" t="str">
        <f>IF(OR($A811="",$B811=""),"",SUMIFS(Échéancier_Loyers!$K:$K,Échéancier_Loyers!$C:$C,$A811,Échéancier_Loyers!$B:$B,$C811))</f>
        <v/>
      </c>
      <c r="F811" s="13" t="str">
        <f>IF(OR($D811="",$E811=""),"",$D811-$E811)</f>
        <v/>
      </c>
      <c r="G811" t="str">
        <f>IF($A811="","",IF($F811&lt;=0,"OK",IF($E811=0,"Impayé","Partiel")))</f>
        <v/>
      </c>
    </row>
    <row r="812" spans="2:7" ht="15">
      <c r="B812" s="17"/>
      <c r="C812" t="str">
        <f>IF($B812="","",YEAR($B812)*100+MONTH($B812))</f>
        <v/>
      </c>
      <c r="D812" s="13" t="str">
        <f>IF(OR($A812="",$B812=""),"",SUMIFS(Échéancier_Loyers!$J:$J,Échéancier_Loyers!$C:$C,$A812,Échéancier_Loyers!$B:$B,$C812))</f>
        <v/>
      </c>
      <c r="E812" s="13" t="str">
        <f>IF(OR($A812="",$B812=""),"",SUMIFS(Échéancier_Loyers!$K:$K,Échéancier_Loyers!$C:$C,$A812,Échéancier_Loyers!$B:$B,$C812))</f>
        <v/>
      </c>
      <c r="F812" s="13" t="str">
        <f>IF(OR($D812="",$E812=""),"",$D812-$E812)</f>
        <v/>
      </c>
      <c r="G812" t="str">
        <f>IF($A812="","",IF($F812&lt;=0,"OK",IF($E812=0,"Impayé","Partiel")))</f>
        <v/>
      </c>
    </row>
    <row r="813" spans="2:7" ht="15">
      <c r="B813" s="17"/>
      <c r="C813" t="str">
        <f>IF($B813="","",YEAR($B813)*100+MONTH($B813))</f>
        <v/>
      </c>
      <c r="D813" s="13" t="str">
        <f>IF(OR($A813="",$B813=""),"",SUMIFS(Échéancier_Loyers!$J:$J,Échéancier_Loyers!$C:$C,$A813,Échéancier_Loyers!$B:$B,$C813))</f>
        <v/>
      </c>
      <c r="E813" s="13" t="str">
        <f>IF(OR($A813="",$B813=""),"",SUMIFS(Échéancier_Loyers!$K:$K,Échéancier_Loyers!$C:$C,$A813,Échéancier_Loyers!$B:$B,$C813))</f>
        <v/>
      </c>
      <c r="F813" s="13" t="str">
        <f>IF(OR($D813="",$E813=""),"",$D813-$E813)</f>
        <v/>
      </c>
      <c r="G813" t="str">
        <f>IF($A813="","",IF($F813&lt;=0,"OK",IF($E813=0,"Impayé","Partiel")))</f>
        <v/>
      </c>
    </row>
    <row r="814" spans="2:7" ht="15">
      <c r="B814" s="17"/>
      <c r="C814" t="str">
        <f>IF($B814="","",YEAR($B814)*100+MONTH($B814))</f>
        <v/>
      </c>
      <c r="D814" s="13" t="str">
        <f>IF(OR($A814="",$B814=""),"",SUMIFS(Échéancier_Loyers!$J:$J,Échéancier_Loyers!$C:$C,$A814,Échéancier_Loyers!$B:$B,$C814))</f>
        <v/>
      </c>
      <c r="E814" s="13" t="str">
        <f>IF(OR($A814="",$B814=""),"",SUMIFS(Échéancier_Loyers!$K:$K,Échéancier_Loyers!$C:$C,$A814,Échéancier_Loyers!$B:$B,$C814))</f>
        <v/>
      </c>
      <c r="F814" s="13" t="str">
        <f>IF(OR($D814="",$E814=""),"",$D814-$E814)</f>
        <v/>
      </c>
      <c r="G814" t="str">
        <f>IF($A814="","",IF($F814&lt;=0,"OK",IF($E814=0,"Impayé","Partiel")))</f>
        <v/>
      </c>
    </row>
    <row r="815" spans="2:7" ht="15">
      <c r="B815" s="17"/>
      <c r="C815" t="str">
        <f>IF($B815="","",YEAR($B815)*100+MONTH($B815))</f>
        <v/>
      </c>
      <c r="D815" s="13" t="str">
        <f>IF(OR($A815="",$B815=""),"",SUMIFS(Échéancier_Loyers!$J:$J,Échéancier_Loyers!$C:$C,$A815,Échéancier_Loyers!$B:$B,$C815))</f>
        <v/>
      </c>
      <c r="E815" s="13" t="str">
        <f>IF(OR($A815="",$B815=""),"",SUMIFS(Échéancier_Loyers!$K:$K,Échéancier_Loyers!$C:$C,$A815,Échéancier_Loyers!$B:$B,$C815))</f>
        <v/>
      </c>
      <c r="F815" s="13" t="str">
        <f>IF(OR($D815="",$E815=""),"",$D815-$E815)</f>
        <v/>
      </c>
      <c r="G815" t="str">
        <f>IF($A815="","",IF($F815&lt;=0,"OK",IF($E815=0,"Impayé","Partiel")))</f>
        <v/>
      </c>
    </row>
    <row r="816" spans="2:7" ht="15">
      <c r="B816" s="17"/>
      <c r="C816" t="str">
        <f>IF($B816="","",YEAR($B816)*100+MONTH($B816))</f>
        <v/>
      </c>
      <c r="D816" s="13" t="str">
        <f>IF(OR($A816="",$B816=""),"",SUMIFS(Échéancier_Loyers!$J:$J,Échéancier_Loyers!$C:$C,$A816,Échéancier_Loyers!$B:$B,$C816))</f>
        <v/>
      </c>
      <c r="E816" s="13" t="str">
        <f>IF(OR($A816="",$B816=""),"",SUMIFS(Échéancier_Loyers!$K:$K,Échéancier_Loyers!$C:$C,$A816,Échéancier_Loyers!$B:$B,$C816))</f>
        <v/>
      </c>
      <c r="F816" s="13" t="str">
        <f>IF(OR($D816="",$E816=""),"",$D816-$E816)</f>
        <v/>
      </c>
      <c r="G816" t="str">
        <f>IF($A816="","",IF($F816&lt;=0,"OK",IF($E816=0,"Impayé","Partiel")))</f>
        <v/>
      </c>
    </row>
    <row r="817" spans="2:7" ht="15">
      <c r="B817" s="17"/>
      <c r="C817" t="str">
        <f>IF($B817="","",YEAR($B817)*100+MONTH($B817))</f>
        <v/>
      </c>
      <c r="D817" s="13" t="str">
        <f>IF(OR($A817="",$B817=""),"",SUMIFS(Échéancier_Loyers!$J:$J,Échéancier_Loyers!$C:$C,$A817,Échéancier_Loyers!$B:$B,$C817))</f>
        <v/>
      </c>
      <c r="E817" s="13" t="str">
        <f>IF(OR($A817="",$B817=""),"",SUMIFS(Échéancier_Loyers!$K:$K,Échéancier_Loyers!$C:$C,$A817,Échéancier_Loyers!$B:$B,$C817))</f>
        <v/>
      </c>
      <c r="F817" s="13" t="str">
        <f>IF(OR($D817="",$E817=""),"",$D817-$E817)</f>
        <v/>
      </c>
      <c r="G817" t="str">
        <f>IF($A817="","",IF($F817&lt;=0,"OK",IF($E817=0,"Impayé","Partiel")))</f>
        <v/>
      </c>
    </row>
    <row r="818" spans="2:7" ht="15">
      <c r="B818" s="17"/>
      <c r="C818" t="str">
        <f>IF($B818="","",YEAR($B818)*100+MONTH($B818))</f>
        <v/>
      </c>
      <c r="D818" s="13" t="str">
        <f>IF(OR($A818="",$B818=""),"",SUMIFS(Échéancier_Loyers!$J:$J,Échéancier_Loyers!$C:$C,$A818,Échéancier_Loyers!$B:$B,$C818))</f>
        <v/>
      </c>
      <c r="E818" s="13" t="str">
        <f>IF(OR($A818="",$B818=""),"",SUMIFS(Échéancier_Loyers!$K:$K,Échéancier_Loyers!$C:$C,$A818,Échéancier_Loyers!$B:$B,$C818))</f>
        <v/>
      </c>
      <c r="F818" s="13" t="str">
        <f>IF(OR($D818="",$E818=""),"",$D818-$E818)</f>
        <v/>
      </c>
      <c r="G818" t="str">
        <f>IF($A818="","",IF($F818&lt;=0,"OK",IF($E818=0,"Impayé","Partiel")))</f>
        <v/>
      </c>
    </row>
    <row r="819" spans="2:7" ht="15">
      <c r="B819" s="17"/>
      <c r="C819" t="str">
        <f>IF($B819="","",YEAR($B819)*100+MONTH($B819))</f>
        <v/>
      </c>
      <c r="D819" s="13" t="str">
        <f>IF(OR($A819="",$B819=""),"",SUMIFS(Échéancier_Loyers!$J:$J,Échéancier_Loyers!$C:$C,$A819,Échéancier_Loyers!$B:$B,$C819))</f>
        <v/>
      </c>
      <c r="E819" s="13" t="str">
        <f>IF(OR($A819="",$B819=""),"",SUMIFS(Échéancier_Loyers!$K:$K,Échéancier_Loyers!$C:$C,$A819,Échéancier_Loyers!$B:$B,$C819))</f>
        <v/>
      </c>
      <c r="F819" s="13" t="str">
        <f>IF(OR($D819="",$E819=""),"",$D819-$E819)</f>
        <v/>
      </c>
      <c r="G819" t="str">
        <f>IF($A819="","",IF($F819&lt;=0,"OK",IF($E819=0,"Impayé","Partiel")))</f>
        <v/>
      </c>
    </row>
    <row r="820" spans="2:7" ht="15">
      <c r="B820" s="17"/>
      <c r="C820" t="str">
        <f>IF($B820="","",YEAR($B820)*100+MONTH($B820))</f>
        <v/>
      </c>
      <c r="D820" s="13" t="str">
        <f>IF(OR($A820="",$B820=""),"",SUMIFS(Échéancier_Loyers!$J:$J,Échéancier_Loyers!$C:$C,$A820,Échéancier_Loyers!$B:$B,$C820))</f>
        <v/>
      </c>
      <c r="E820" s="13" t="str">
        <f>IF(OR($A820="",$B820=""),"",SUMIFS(Échéancier_Loyers!$K:$K,Échéancier_Loyers!$C:$C,$A820,Échéancier_Loyers!$B:$B,$C820))</f>
        <v/>
      </c>
      <c r="F820" s="13" t="str">
        <f>IF(OR($D820="",$E820=""),"",$D820-$E820)</f>
        <v/>
      </c>
      <c r="G820" t="str">
        <f>IF($A820="","",IF($F820&lt;=0,"OK",IF($E820=0,"Impayé","Partiel")))</f>
        <v/>
      </c>
    </row>
    <row r="821" spans="2:7" ht="15">
      <c r="B821" s="17"/>
      <c r="C821" t="str">
        <f>IF($B821="","",YEAR($B821)*100+MONTH($B821))</f>
        <v/>
      </c>
      <c r="D821" s="13" t="str">
        <f>IF(OR($A821="",$B821=""),"",SUMIFS(Échéancier_Loyers!$J:$J,Échéancier_Loyers!$C:$C,$A821,Échéancier_Loyers!$B:$B,$C821))</f>
        <v/>
      </c>
      <c r="E821" s="13" t="str">
        <f>IF(OR($A821="",$B821=""),"",SUMIFS(Échéancier_Loyers!$K:$K,Échéancier_Loyers!$C:$C,$A821,Échéancier_Loyers!$B:$B,$C821))</f>
        <v/>
      </c>
      <c r="F821" s="13" t="str">
        <f>IF(OR($D821="",$E821=""),"",$D821-$E821)</f>
        <v/>
      </c>
      <c r="G821" t="str">
        <f>IF($A821="","",IF($F821&lt;=0,"OK",IF($E821=0,"Impayé","Partiel")))</f>
        <v/>
      </c>
    </row>
    <row r="822" spans="2:7" ht="15">
      <c r="B822" s="17"/>
      <c r="C822" t="str">
        <f>IF($B822="","",YEAR($B822)*100+MONTH($B822))</f>
        <v/>
      </c>
      <c r="D822" s="13" t="str">
        <f>IF(OR($A822="",$B822=""),"",SUMIFS(Échéancier_Loyers!$J:$J,Échéancier_Loyers!$C:$C,$A822,Échéancier_Loyers!$B:$B,$C822))</f>
        <v/>
      </c>
      <c r="E822" s="13" t="str">
        <f>IF(OR($A822="",$B822=""),"",SUMIFS(Échéancier_Loyers!$K:$K,Échéancier_Loyers!$C:$C,$A822,Échéancier_Loyers!$B:$B,$C822))</f>
        <v/>
      </c>
      <c r="F822" s="13" t="str">
        <f>IF(OR($D822="",$E822=""),"",$D822-$E822)</f>
        <v/>
      </c>
      <c r="G822" t="str">
        <f>IF($A822="","",IF($F822&lt;=0,"OK",IF($E822=0,"Impayé","Partiel")))</f>
        <v/>
      </c>
    </row>
    <row r="823" spans="2:7" ht="15">
      <c r="B823" s="17"/>
      <c r="C823" t="str">
        <f>IF($B823="","",YEAR($B823)*100+MONTH($B823))</f>
        <v/>
      </c>
      <c r="D823" s="13" t="str">
        <f>IF(OR($A823="",$B823=""),"",SUMIFS(Échéancier_Loyers!$J:$J,Échéancier_Loyers!$C:$C,$A823,Échéancier_Loyers!$B:$B,$C823))</f>
        <v/>
      </c>
      <c r="E823" s="13" t="str">
        <f>IF(OR($A823="",$B823=""),"",SUMIFS(Échéancier_Loyers!$K:$K,Échéancier_Loyers!$C:$C,$A823,Échéancier_Loyers!$B:$B,$C823))</f>
        <v/>
      </c>
      <c r="F823" s="13" t="str">
        <f>IF(OR($D823="",$E823=""),"",$D823-$E823)</f>
        <v/>
      </c>
      <c r="G823" t="str">
        <f>IF($A823="","",IF($F823&lt;=0,"OK",IF($E823=0,"Impayé","Partiel")))</f>
        <v/>
      </c>
    </row>
    <row r="824" spans="2:7" ht="15">
      <c r="B824" s="17"/>
      <c r="C824" t="str">
        <f>IF($B824="","",YEAR($B824)*100+MONTH($B824))</f>
        <v/>
      </c>
      <c r="D824" s="13" t="str">
        <f>IF(OR($A824="",$B824=""),"",SUMIFS(Échéancier_Loyers!$J:$J,Échéancier_Loyers!$C:$C,$A824,Échéancier_Loyers!$B:$B,$C824))</f>
        <v/>
      </c>
      <c r="E824" s="13" t="str">
        <f>IF(OR($A824="",$B824=""),"",SUMIFS(Échéancier_Loyers!$K:$K,Échéancier_Loyers!$C:$C,$A824,Échéancier_Loyers!$B:$B,$C824))</f>
        <v/>
      </c>
      <c r="F824" s="13" t="str">
        <f>IF(OR($D824="",$E824=""),"",$D824-$E824)</f>
        <v/>
      </c>
      <c r="G824" t="str">
        <f>IF($A824="","",IF($F824&lt;=0,"OK",IF($E824=0,"Impayé","Partiel")))</f>
        <v/>
      </c>
    </row>
    <row r="825" spans="2:7" ht="15">
      <c r="B825" s="17"/>
      <c r="C825" t="str">
        <f>IF($B825="","",YEAR($B825)*100+MONTH($B825))</f>
        <v/>
      </c>
      <c r="D825" s="13" t="str">
        <f>IF(OR($A825="",$B825=""),"",SUMIFS(Échéancier_Loyers!$J:$J,Échéancier_Loyers!$C:$C,$A825,Échéancier_Loyers!$B:$B,$C825))</f>
        <v/>
      </c>
      <c r="E825" s="13" t="str">
        <f>IF(OR($A825="",$B825=""),"",SUMIFS(Échéancier_Loyers!$K:$K,Échéancier_Loyers!$C:$C,$A825,Échéancier_Loyers!$B:$B,$C825))</f>
        <v/>
      </c>
      <c r="F825" s="13" t="str">
        <f>IF(OR($D825="",$E825=""),"",$D825-$E825)</f>
        <v/>
      </c>
      <c r="G825" t="str">
        <f>IF($A825="","",IF($F825&lt;=0,"OK",IF($E825=0,"Impayé","Partiel")))</f>
        <v/>
      </c>
    </row>
    <row r="826" spans="2:7" ht="15">
      <c r="B826" s="17"/>
      <c r="C826" t="str">
        <f>IF($B826="","",YEAR($B826)*100+MONTH($B826))</f>
        <v/>
      </c>
      <c r="D826" s="13" t="str">
        <f>IF(OR($A826="",$B826=""),"",SUMIFS(Échéancier_Loyers!$J:$J,Échéancier_Loyers!$C:$C,$A826,Échéancier_Loyers!$B:$B,$C826))</f>
        <v/>
      </c>
      <c r="E826" s="13" t="str">
        <f>IF(OR($A826="",$B826=""),"",SUMIFS(Échéancier_Loyers!$K:$K,Échéancier_Loyers!$C:$C,$A826,Échéancier_Loyers!$B:$B,$C826))</f>
        <v/>
      </c>
      <c r="F826" s="13" t="str">
        <f>IF(OR($D826="",$E826=""),"",$D826-$E826)</f>
        <v/>
      </c>
      <c r="G826" t="str">
        <f>IF($A826="","",IF($F826&lt;=0,"OK",IF($E826=0,"Impayé","Partiel")))</f>
        <v/>
      </c>
    </row>
    <row r="827" spans="2:7" ht="15">
      <c r="B827" s="17"/>
      <c r="C827" t="str">
        <f>IF($B827="","",YEAR($B827)*100+MONTH($B827))</f>
        <v/>
      </c>
      <c r="D827" s="13" t="str">
        <f>IF(OR($A827="",$B827=""),"",SUMIFS(Échéancier_Loyers!$J:$J,Échéancier_Loyers!$C:$C,$A827,Échéancier_Loyers!$B:$B,$C827))</f>
        <v/>
      </c>
      <c r="E827" s="13" t="str">
        <f>IF(OR($A827="",$B827=""),"",SUMIFS(Échéancier_Loyers!$K:$K,Échéancier_Loyers!$C:$C,$A827,Échéancier_Loyers!$B:$B,$C827))</f>
        <v/>
      </c>
      <c r="F827" s="13" t="str">
        <f>IF(OR($D827="",$E827=""),"",$D827-$E827)</f>
        <v/>
      </c>
      <c r="G827" t="str">
        <f>IF($A827="","",IF($F827&lt;=0,"OK",IF($E827=0,"Impayé","Partiel")))</f>
        <v/>
      </c>
    </row>
    <row r="828" spans="2:7" ht="15">
      <c r="B828" s="17"/>
      <c r="C828" t="str">
        <f>IF($B828="","",YEAR($B828)*100+MONTH($B828))</f>
        <v/>
      </c>
      <c r="D828" s="13" t="str">
        <f>IF(OR($A828="",$B828=""),"",SUMIFS(Échéancier_Loyers!$J:$J,Échéancier_Loyers!$C:$C,$A828,Échéancier_Loyers!$B:$B,$C828))</f>
        <v/>
      </c>
      <c r="E828" s="13" t="str">
        <f>IF(OR($A828="",$B828=""),"",SUMIFS(Échéancier_Loyers!$K:$K,Échéancier_Loyers!$C:$C,$A828,Échéancier_Loyers!$B:$B,$C828))</f>
        <v/>
      </c>
      <c r="F828" s="13" t="str">
        <f>IF(OR($D828="",$E828=""),"",$D828-$E828)</f>
        <v/>
      </c>
      <c r="G828" t="str">
        <f>IF($A828="","",IF($F828&lt;=0,"OK",IF($E828=0,"Impayé","Partiel")))</f>
        <v/>
      </c>
    </row>
    <row r="829" spans="2:7" ht="15">
      <c r="B829" s="17"/>
      <c r="C829" t="str">
        <f>IF($B829="","",YEAR($B829)*100+MONTH($B829))</f>
        <v/>
      </c>
      <c r="D829" s="13" t="str">
        <f>IF(OR($A829="",$B829=""),"",SUMIFS(Échéancier_Loyers!$J:$J,Échéancier_Loyers!$C:$C,$A829,Échéancier_Loyers!$B:$B,$C829))</f>
        <v/>
      </c>
      <c r="E829" s="13" t="str">
        <f>IF(OR($A829="",$B829=""),"",SUMIFS(Échéancier_Loyers!$K:$K,Échéancier_Loyers!$C:$C,$A829,Échéancier_Loyers!$B:$B,$C829))</f>
        <v/>
      </c>
      <c r="F829" s="13" t="str">
        <f>IF(OR($D829="",$E829=""),"",$D829-$E829)</f>
        <v/>
      </c>
      <c r="G829" t="str">
        <f>IF($A829="","",IF($F829&lt;=0,"OK",IF($E829=0,"Impayé","Partiel")))</f>
        <v/>
      </c>
    </row>
    <row r="830" spans="2:7" ht="15">
      <c r="B830" s="17"/>
      <c r="C830" t="str">
        <f>IF($B830="","",YEAR($B830)*100+MONTH($B830))</f>
        <v/>
      </c>
      <c r="D830" s="13" t="str">
        <f>IF(OR($A830="",$B830=""),"",SUMIFS(Échéancier_Loyers!$J:$J,Échéancier_Loyers!$C:$C,$A830,Échéancier_Loyers!$B:$B,$C830))</f>
        <v/>
      </c>
      <c r="E830" s="13" t="str">
        <f>IF(OR($A830="",$B830=""),"",SUMIFS(Échéancier_Loyers!$K:$K,Échéancier_Loyers!$C:$C,$A830,Échéancier_Loyers!$B:$B,$C830))</f>
        <v/>
      </c>
      <c r="F830" s="13" t="str">
        <f>IF(OR($D830="",$E830=""),"",$D830-$E830)</f>
        <v/>
      </c>
      <c r="G830" t="str">
        <f>IF($A830="","",IF($F830&lt;=0,"OK",IF($E830=0,"Impayé","Partiel")))</f>
        <v/>
      </c>
    </row>
    <row r="831" spans="2:7" ht="15">
      <c r="B831" s="17"/>
      <c r="C831" t="str">
        <f>IF($B831="","",YEAR($B831)*100+MONTH($B831))</f>
        <v/>
      </c>
      <c r="D831" s="13" t="str">
        <f>IF(OR($A831="",$B831=""),"",SUMIFS(Échéancier_Loyers!$J:$J,Échéancier_Loyers!$C:$C,$A831,Échéancier_Loyers!$B:$B,$C831))</f>
        <v/>
      </c>
      <c r="E831" s="13" t="str">
        <f>IF(OR($A831="",$B831=""),"",SUMIFS(Échéancier_Loyers!$K:$K,Échéancier_Loyers!$C:$C,$A831,Échéancier_Loyers!$B:$B,$C831))</f>
        <v/>
      </c>
      <c r="F831" s="13" t="str">
        <f>IF(OR($D831="",$E831=""),"",$D831-$E831)</f>
        <v/>
      </c>
      <c r="G831" t="str">
        <f>IF($A831="","",IF($F831&lt;=0,"OK",IF($E831=0,"Impayé","Partiel")))</f>
        <v/>
      </c>
    </row>
    <row r="832" spans="2:7" ht="15">
      <c r="B832" s="17"/>
      <c r="C832" t="str">
        <f>IF($B832="","",YEAR($B832)*100+MONTH($B832))</f>
        <v/>
      </c>
      <c r="D832" s="13" t="str">
        <f>IF(OR($A832="",$B832=""),"",SUMIFS(Échéancier_Loyers!$J:$J,Échéancier_Loyers!$C:$C,$A832,Échéancier_Loyers!$B:$B,$C832))</f>
        <v/>
      </c>
      <c r="E832" s="13" t="str">
        <f>IF(OR($A832="",$B832=""),"",SUMIFS(Échéancier_Loyers!$K:$K,Échéancier_Loyers!$C:$C,$A832,Échéancier_Loyers!$B:$B,$C832))</f>
        <v/>
      </c>
      <c r="F832" s="13" t="str">
        <f>IF(OR($D832="",$E832=""),"",$D832-$E832)</f>
        <v/>
      </c>
      <c r="G832" t="str">
        <f>IF($A832="","",IF($F832&lt;=0,"OK",IF($E832=0,"Impayé","Partiel")))</f>
        <v/>
      </c>
    </row>
    <row r="833" spans="2:7" ht="15">
      <c r="B833" s="17"/>
      <c r="C833" t="str">
        <f>IF($B833="","",YEAR($B833)*100+MONTH($B833))</f>
        <v/>
      </c>
      <c r="D833" s="13" t="str">
        <f>IF(OR($A833="",$B833=""),"",SUMIFS(Échéancier_Loyers!$J:$J,Échéancier_Loyers!$C:$C,$A833,Échéancier_Loyers!$B:$B,$C833))</f>
        <v/>
      </c>
      <c r="E833" s="13" t="str">
        <f>IF(OR($A833="",$B833=""),"",SUMIFS(Échéancier_Loyers!$K:$K,Échéancier_Loyers!$C:$C,$A833,Échéancier_Loyers!$B:$B,$C833))</f>
        <v/>
      </c>
      <c r="F833" s="13" t="str">
        <f>IF(OR($D833="",$E833=""),"",$D833-$E833)</f>
        <v/>
      </c>
      <c r="G833" t="str">
        <f>IF($A833="","",IF($F833&lt;=0,"OK",IF($E833=0,"Impayé","Partiel")))</f>
        <v/>
      </c>
    </row>
    <row r="834" spans="2:7" ht="15">
      <c r="B834" s="17"/>
      <c r="C834" t="str">
        <f>IF($B834="","",YEAR($B834)*100+MONTH($B834))</f>
        <v/>
      </c>
      <c r="D834" s="13" t="str">
        <f>IF(OR($A834="",$B834=""),"",SUMIFS(Échéancier_Loyers!$J:$J,Échéancier_Loyers!$C:$C,$A834,Échéancier_Loyers!$B:$B,$C834))</f>
        <v/>
      </c>
      <c r="E834" s="13" t="str">
        <f>IF(OR($A834="",$B834=""),"",SUMIFS(Échéancier_Loyers!$K:$K,Échéancier_Loyers!$C:$C,$A834,Échéancier_Loyers!$B:$B,$C834))</f>
        <v/>
      </c>
      <c r="F834" s="13" t="str">
        <f>IF(OR($D834="",$E834=""),"",$D834-$E834)</f>
        <v/>
      </c>
      <c r="G834" t="str">
        <f>IF($A834="","",IF($F834&lt;=0,"OK",IF($E834=0,"Impayé","Partiel")))</f>
        <v/>
      </c>
    </row>
    <row r="835" spans="2:7" ht="15">
      <c r="B835" s="17"/>
      <c r="C835" t="str">
        <f>IF($B835="","",YEAR($B835)*100+MONTH($B835))</f>
        <v/>
      </c>
      <c r="D835" s="13" t="str">
        <f>IF(OR($A835="",$B835=""),"",SUMIFS(Échéancier_Loyers!$J:$J,Échéancier_Loyers!$C:$C,$A835,Échéancier_Loyers!$B:$B,$C835))</f>
        <v/>
      </c>
      <c r="E835" s="13" t="str">
        <f>IF(OR($A835="",$B835=""),"",SUMIFS(Échéancier_Loyers!$K:$K,Échéancier_Loyers!$C:$C,$A835,Échéancier_Loyers!$B:$B,$C835))</f>
        <v/>
      </c>
      <c r="F835" s="13" t="str">
        <f>IF(OR($D835="",$E835=""),"",$D835-$E835)</f>
        <v/>
      </c>
      <c r="G835" t="str">
        <f>IF($A835="","",IF($F835&lt;=0,"OK",IF($E835=0,"Impayé","Partiel")))</f>
        <v/>
      </c>
    </row>
    <row r="836" spans="2:7" ht="15">
      <c r="B836" s="17"/>
      <c r="C836" t="str">
        <f>IF($B836="","",YEAR($B836)*100+MONTH($B836))</f>
        <v/>
      </c>
      <c r="D836" s="13" t="str">
        <f>IF(OR($A836="",$B836=""),"",SUMIFS(Échéancier_Loyers!$J:$J,Échéancier_Loyers!$C:$C,$A836,Échéancier_Loyers!$B:$B,$C836))</f>
        <v/>
      </c>
      <c r="E836" s="13" t="str">
        <f>IF(OR($A836="",$B836=""),"",SUMIFS(Échéancier_Loyers!$K:$K,Échéancier_Loyers!$C:$C,$A836,Échéancier_Loyers!$B:$B,$C836))</f>
        <v/>
      </c>
      <c r="F836" s="13" t="str">
        <f>IF(OR($D836="",$E836=""),"",$D836-$E836)</f>
        <v/>
      </c>
      <c r="G836" t="str">
        <f>IF($A836="","",IF($F836&lt;=0,"OK",IF($E836=0,"Impayé","Partiel")))</f>
        <v/>
      </c>
    </row>
    <row r="837" spans="2:7" ht="15">
      <c r="B837" s="17"/>
      <c r="C837" t="str">
        <f>IF($B837="","",YEAR($B837)*100+MONTH($B837))</f>
        <v/>
      </c>
      <c r="D837" s="13" t="str">
        <f>IF(OR($A837="",$B837=""),"",SUMIFS(Échéancier_Loyers!$J:$J,Échéancier_Loyers!$C:$C,$A837,Échéancier_Loyers!$B:$B,$C837))</f>
        <v/>
      </c>
      <c r="E837" s="13" t="str">
        <f>IF(OR($A837="",$B837=""),"",SUMIFS(Échéancier_Loyers!$K:$K,Échéancier_Loyers!$C:$C,$A837,Échéancier_Loyers!$B:$B,$C837))</f>
        <v/>
      </c>
      <c r="F837" s="13" t="str">
        <f>IF(OR($D837="",$E837=""),"",$D837-$E837)</f>
        <v/>
      </c>
      <c r="G837" t="str">
        <f>IF($A837="","",IF($F837&lt;=0,"OK",IF($E837=0,"Impayé","Partiel")))</f>
        <v/>
      </c>
    </row>
    <row r="838" spans="2:7" ht="15">
      <c r="B838" s="17"/>
      <c r="C838" t="str">
        <f>IF($B838="","",YEAR($B838)*100+MONTH($B838))</f>
        <v/>
      </c>
      <c r="D838" s="13" t="str">
        <f>IF(OR($A838="",$B838=""),"",SUMIFS(Échéancier_Loyers!$J:$J,Échéancier_Loyers!$C:$C,$A838,Échéancier_Loyers!$B:$B,$C838))</f>
        <v/>
      </c>
      <c r="E838" s="13" t="str">
        <f>IF(OR($A838="",$B838=""),"",SUMIFS(Échéancier_Loyers!$K:$K,Échéancier_Loyers!$C:$C,$A838,Échéancier_Loyers!$B:$B,$C838))</f>
        <v/>
      </c>
      <c r="F838" s="13" t="str">
        <f>IF(OR($D838="",$E838=""),"",$D838-$E838)</f>
        <v/>
      </c>
      <c r="G838" t="str">
        <f>IF($A838="","",IF($F838&lt;=0,"OK",IF($E838=0,"Impayé","Partiel")))</f>
        <v/>
      </c>
    </row>
    <row r="839" spans="2:7" ht="15">
      <c r="B839" s="17"/>
      <c r="C839" t="str">
        <f>IF($B839="","",YEAR($B839)*100+MONTH($B839))</f>
        <v/>
      </c>
      <c r="D839" s="13" t="str">
        <f>IF(OR($A839="",$B839=""),"",SUMIFS(Échéancier_Loyers!$J:$J,Échéancier_Loyers!$C:$C,$A839,Échéancier_Loyers!$B:$B,$C839))</f>
        <v/>
      </c>
      <c r="E839" s="13" t="str">
        <f>IF(OR($A839="",$B839=""),"",SUMIFS(Échéancier_Loyers!$K:$K,Échéancier_Loyers!$C:$C,$A839,Échéancier_Loyers!$B:$B,$C839))</f>
        <v/>
      </c>
      <c r="F839" s="13" t="str">
        <f>IF(OR($D839="",$E839=""),"",$D839-$E839)</f>
        <v/>
      </c>
      <c r="G839" t="str">
        <f>IF($A839="","",IF($F839&lt;=0,"OK",IF($E839=0,"Impayé","Partiel")))</f>
        <v/>
      </c>
    </row>
    <row r="840" spans="2:7" ht="15">
      <c r="B840" s="17"/>
      <c r="C840" t="str">
        <f>IF($B840="","",YEAR($B840)*100+MONTH($B840))</f>
        <v/>
      </c>
      <c r="D840" s="13" t="str">
        <f>IF(OR($A840="",$B840=""),"",SUMIFS(Échéancier_Loyers!$J:$J,Échéancier_Loyers!$C:$C,$A840,Échéancier_Loyers!$B:$B,$C840))</f>
        <v/>
      </c>
      <c r="E840" s="13" t="str">
        <f>IF(OR($A840="",$B840=""),"",SUMIFS(Échéancier_Loyers!$K:$K,Échéancier_Loyers!$C:$C,$A840,Échéancier_Loyers!$B:$B,$C840))</f>
        <v/>
      </c>
      <c r="F840" s="13" t="str">
        <f>IF(OR($D840="",$E840=""),"",$D840-$E840)</f>
        <v/>
      </c>
      <c r="G840" t="str">
        <f>IF($A840="","",IF($F840&lt;=0,"OK",IF($E840=0,"Impayé","Partiel")))</f>
        <v/>
      </c>
    </row>
    <row r="841" spans="2:7" ht="15">
      <c r="B841" s="17"/>
      <c r="C841" t="str">
        <f>IF($B841="","",YEAR($B841)*100+MONTH($B841))</f>
        <v/>
      </c>
      <c r="D841" s="13" t="str">
        <f>IF(OR($A841="",$B841=""),"",SUMIFS(Échéancier_Loyers!$J:$J,Échéancier_Loyers!$C:$C,$A841,Échéancier_Loyers!$B:$B,$C841))</f>
        <v/>
      </c>
      <c r="E841" s="13" t="str">
        <f>IF(OR($A841="",$B841=""),"",SUMIFS(Échéancier_Loyers!$K:$K,Échéancier_Loyers!$C:$C,$A841,Échéancier_Loyers!$B:$B,$C841))</f>
        <v/>
      </c>
      <c r="F841" s="13" t="str">
        <f>IF(OR($D841="",$E841=""),"",$D841-$E841)</f>
        <v/>
      </c>
      <c r="G841" t="str">
        <f>IF($A841="","",IF($F841&lt;=0,"OK",IF($E841=0,"Impayé","Partiel")))</f>
        <v/>
      </c>
    </row>
    <row r="842" spans="2:7" ht="15">
      <c r="B842" s="17"/>
      <c r="C842" t="str">
        <f>IF($B842="","",YEAR($B842)*100+MONTH($B842))</f>
        <v/>
      </c>
      <c r="D842" s="13" t="str">
        <f>IF(OR($A842="",$B842=""),"",SUMIFS(Échéancier_Loyers!$J:$J,Échéancier_Loyers!$C:$C,$A842,Échéancier_Loyers!$B:$B,$C842))</f>
        <v/>
      </c>
      <c r="E842" s="13" t="str">
        <f>IF(OR($A842="",$B842=""),"",SUMIFS(Échéancier_Loyers!$K:$K,Échéancier_Loyers!$C:$C,$A842,Échéancier_Loyers!$B:$B,$C842))</f>
        <v/>
      </c>
      <c r="F842" s="13" t="str">
        <f>IF(OR($D842="",$E842=""),"",$D842-$E842)</f>
        <v/>
      </c>
      <c r="G842" t="str">
        <f>IF($A842="","",IF($F842&lt;=0,"OK",IF($E842=0,"Impayé","Partiel")))</f>
        <v/>
      </c>
    </row>
    <row r="843" spans="2:7" ht="15">
      <c r="B843" s="17"/>
      <c r="C843" t="str">
        <f>IF($B843="","",YEAR($B843)*100+MONTH($B843))</f>
        <v/>
      </c>
      <c r="D843" s="13" t="str">
        <f>IF(OR($A843="",$B843=""),"",SUMIFS(Échéancier_Loyers!$J:$J,Échéancier_Loyers!$C:$C,$A843,Échéancier_Loyers!$B:$B,$C843))</f>
        <v/>
      </c>
      <c r="E843" s="13" t="str">
        <f>IF(OR($A843="",$B843=""),"",SUMIFS(Échéancier_Loyers!$K:$K,Échéancier_Loyers!$C:$C,$A843,Échéancier_Loyers!$B:$B,$C843))</f>
        <v/>
      </c>
      <c r="F843" s="13" t="str">
        <f>IF(OR($D843="",$E843=""),"",$D843-$E843)</f>
        <v/>
      </c>
      <c r="G843" t="str">
        <f>IF($A843="","",IF($F843&lt;=0,"OK",IF($E843=0,"Impayé","Partiel")))</f>
        <v/>
      </c>
    </row>
    <row r="844" spans="2:7" ht="15">
      <c r="B844" s="17"/>
      <c r="C844" t="str">
        <f>IF($B844="","",YEAR($B844)*100+MONTH($B844))</f>
        <v/>
      </c>
      <c r="D844" s="13" t="str">
        <f>IF(OR($A844="",$B844=""),"",SUMIFS(Échéancier_Loyers!$J:$J,Échéancier_Loyers!$C:$C,$A844,Échéancier_Loyers!$B:$B,$C844))</f>
        <v/>
      </c>
      <c r="E844" s="13" t="str">
        <f>IF(OR($A844="",$B844=""),"",SUMIFS(Échéancier_Loyers!$K:$K,Échéancier_Loyers!$C:$C,$A844,Échéancier_Loyers!$B:$B,$C844))</f>
        <v/>
      </c>
      <c r="F844" s="13" t="str">
        <f>IF(OR($D844="",$E844=""),"",$D844-$E844)</f>
        <v/>
      </c>
      <c r="G844" t="str">
        <f>IF($A844="","",IF($F844&lt;=0,"OK",IF($E844=0,"Impayé","Partiel")))</f>
        <v/>
      </c>
    </row>
    <row r="845" spans="2:7" ht="15">
      <c r="B845" s="17"/>
      <c r="C845" t="str">
        <f>IF($B845="","",YEAR($B845)*100+MONTH($B845))</f>
        <v/>
      </c>
      <c r="D845" s="13" t="str">
        <f>IF(OR($A845="",$B845=""),"",SUMIFS(Échéancier_Loyers!$J:$J,Échéancier_Loyers!$C:$C,$A845,Échéancier_Loyers!$B:$B,$C845))</f>
        <v/>
      </c>
      <c r="E845" s="13" t="str">
        <f>IF(OR($A845="",$B845=""),"",SUMIFS(Échéancier_Loyers!$K:$K,Échéancier_Loyers!$C:$C,$A845,Échéancier_Loyers!$B:$B,$C845))</f>
        <v/>
      </c>
      <c r="F845" s="13" t="str">
        <f>IF(OR($D845="",$E845=""),"",$D845-$E845)</f>
        <v/>
      </c>
      <c r="G845" t="str">
        <f>IF($A845="","",IF($F845&lt;=0,"OK",IF($E845=0,"Impayé","Partiel")))</f>
        <v/>
      </c>
    </row>
    <row r="846" spans="2:7" ht="15">
      <c r="B846" s="17"/>
      <c r="C846" t="str">
        <f>IF($B846="","",YEAR($B846)*100+MONTH($B846))</f>
        <v/>
      </c>
      <c r="D846" s="13" t="str">
        <f>IF(OR($A846="",$B846=""),"",SUMIFS(Échéancier_Loyers!$J:$J,Échéancier_Loyers!$C:$C,$A846,Échéancier_Loyers!$B:$B,$C846))</f>
        <v/>
      </c>
      <c r="E846" s="13" t="str">
        <f>IF(OR($A846="",$B846=""),"",SUMIFS(Échéancier_Loyers!$K:$K,Échéancier_Loyers!$C:$C,$A846,Échéancier_Loyers!$B:$B,$C846))</f>
        <v/>
      </c>
      <c r="F846" s="13" t="str">
        <f>IF(OR($D846="",$E846=""),"",$D846-$E846)</f>
        <v/>
      </c>
      <c r="G846" t="str">
        <f>IF($A846="","",IF($F846&lt;=0,"OK",IF($E846=0,"Impayé","Partiel")))</f>
        <v/>
      </c>
    </row>
    <row r="847" spans="2:7" ht="15">
      <c r="B847" s="17"/>
      <c r="C847" t="str">
        <f>IF($B847="","",YEAR($B847)*100+MONTH($B847))</f>
        <v/>
      </c>
      <c r="D847" s="13" t="str">
        <f>IF(OR($A847="",$B847=""),"",SUMIFS(Échéancier_Loyers!$J:$J,Échéancier_Loyers!$C:$C,$A847,Échéancier_Loyers!$B:$B,$C847))</f>
        <v/>
      </c>
      <c r="E847" s="13" t="str">
        <f>IF(OR($A847="",$B847=""),"",SUMIFS(Échéancier_Loyers!$K:$K,Échéancier_Loyers!$C:$C,$A847,Échéancier_Loyers!$B:$B,$C847))</f>
        <v/>
      </c>
      <c r="F847" s="13" t="str">
        <f>IF(OR($D847="",$E847=""),"",$D847-$E847)</f>
        <v/>
      </c>
      <c r="G847" t="str">
        <f>IF($A847="","",IF($F847&lt;=0,"OK",IF($E847=0,"Impayé","Partiel")))</f>
        <v/>
      </c>
    </row>
    <row r="848" spans="2:7" ht="15">
      <c r="B848" s="17"/>
      <c r="C848" t="str">
        <f>IF($B848="","",YEAR($B848)*100+MONTH($B848))</f>
        <v/>
      </c>
      <c r="D848" s="13" t="str">
        <f>IF(OR($A848="",$B848=""),"",SUMIFS(Échéancier_Loyers!$J:$J,Échéancier_Loyers!$C:$C,$A848,Échéancier_Loyers!$B:$B,$C848))</f>
        <v/>
      </c>
      <c r="E848" s="13" t="str">
        <f>IF(OR($A848="",$B848=""),"",SUMIFS(Échéancier_Loyers!$K:$K,Échéancier_Loyers!$C:$C,$A848,Échéancier_Loyers!$B:$B,$C848))</f>
        <v/>
      </c>
      <c r="F848" s="13" t="str">
        <f>IF(OR($D848="",$E848=""),"",$D848-$E848)</f>
        <v/>
      </c>
      <c r="G848" t="str">
        <f>IF($A848="","",IF($F848&lt;=0,"OK",IF($E848=0,"Impayé","Partiel")))</f>
        <v/>
      </c>
    </row>
    <row r="849" spans="2:7" ht="15">
      <c r="B849" s="17"/>
      <c r="C849" t="str">
        <f>IF($B849="","",YEAR($B849)*100+MONTH($B849))</f>
        <v/>
      </c>
      <c r="D849" s="13" t="str">
        <f>IF(OR($A849="",$B849=""),"",SUMIFS(Échéancier_Loyers!$J:$J,Échéancier_Loyers!$C:$C,$A849,Échéancier_Loyers!$B:$B,$C849))</f>
        <v/>
      </c>
      <c r="E849" s="13" t="str">
        <f>IF(OR($A849="",$B849=""),"",SUMIFS(Échéancier_Loyers!$K:$K,Échéancier_Loyers!$C:$C,$A849,Échéancier_Loyers!$B:$B,$C849))</f>
        <v/>
      </c>
      <c r="F849" s="13" t="str">
        <f>IF(OR($D849="",$E849=""),"",$D849-$E849)</f>
        <v/>
      </c>
      <c r="G849" t="str">
        <f>IF($A849="","",IF($F849&lt;=0,"OK",IF($E849=0,"Impayé","Partiel")))</f>
        <v/>
      </c>
    </row>
    <row r="850" spans="2:7" ht="15">
      <c r="B850" s="17"/>
      <c r="C850" t="str">
        <f>IF($B850="","",YEAR($B850)*100+MONTH($B850))</f>
        <v/>
      </c>
      <c r="D850" s="13" t="str">
        <f>IF(OR($A850="",$B850=""),"",SUMIFS(Échéancier_Loyers!$J:$J,Échéancier_Loyers!$C:$C,$A850,Échéancier_Loyers!$B:$B,$C850))</f>
        <v/>
      </c>
      <c r="E850" s="13" t="str">
        <f>IF(OR($A850="",$B850=""),"",SUMIFS(Échéancier_Loyers!$K:$K,Échéancier_Loyers!$C:$C,$A850,Échéancier_Loyers!$B:$B,$C850))</f>
        <v/>
      </c>
      <c r="F850" s="13" t="str">
        <f>IF(OR($D850="",$E850=""),"",$D850-$E850)</f>
        <v/>
      </c>
      <c r="G850" t="str">
        <f>IF($A850="","",IF($F850&lt;=0,"OK",IF($E850=0,"Impayé","Partiel")))</f>
        <v/>
      </c>
    </row>
    <row r="851" spans="2:7" ht="15">
      <c r="B851" s="17"/>
      <c r="C851" t="str">
        <f>IF($B851="","",YEAR($B851)*100+MONTH($B851))</f>
        <v/>
      </c>
      <c r="D851" s="13" t="str">
        <f>IF(OR($A851="",$B851=""),"",SUMIFS(Échéancier_Loyers!$J:$J,Échéancier_Loyers!$C:$C,$A851,Échéancier_Loyers!$B:$B,$C851))</f>
        <v/>
      </c>
      <c r="E851" s="13" t="str">
        <f>IF(OR($A851="",$B851=""),"",SUMIFS(Échéancier_Loyers!$K:$K,Échéancier_Loyers!$C:$C,$A851,Échéancier_Loyers!$B:$B,$C851))</f>
        <v/>
      </c>
      <c r="F851" s="13" t="str">
        <f>IF(OR($D851="",$E851=""),"",$D851-$E851)</f>
        <v/>
      </c>
      <c r="G851" t="str">
        <f>IF($A851="","",IF($F851&lt;=0,"OK",IF($E851=0,"Impayé","Partiel")))</f>
        <v/>
      </c>
    </row>
    <row r="852" spans="2:7" ht="15">
      <c r="B852" s="17"/>
      <c r="C852" t="str">
        <f>IF($B852="","",YEAR($B852)*100+MONTH($B852))</f>
        <v/>
      </c>
      <c r="D852" s="13" t="str">
        <f>IF(OR($A852="",$B852=""),"",SUMIFS(Échéancier_Loyers!$J:$J,Échéancier_Loyers!$C:$C,$A852,Échéancier_Loyers!$B:$B,$C852))</f>
        <v/>
      </c>
      <c r="E852" s="13" t="str">
        <f>IF(OR($A852="",$B852=""),"",SUMIFS(Échéancier_Loyers!$K:$K,Échéancier_Loyers!$C:$C,$A852,Échéancier_Loyers!$B:$B,$C852))</f>
        <v/>
      </c>
      <c r="F852" s="13" t="str">
        <f>IF(OR($D852="",$E852=""),"",$D852-$E852)</f>
        <v/>
      </c>
      <c r="G852" t="str">
        <f>IF($A852="","",IF($F852&lt;=0,"OK",IF($E852=0,"Impayé","Partiel")))</f>
        <v/>
      </c>
    </row>
    <row r="853" spans="2:7" ht="15">
      <c r="B853" s="17"/>
      <c r="C853" t="str">
        <f>IF($B853="","",YEAR($B853)*100+MONTH($B853))</f>
        <v/>
      </c>
      <c r="D853" s="13" t="str">
        <f>IF(OR($A853="",$B853=""),"",SUMIFS(Échéancier_Loyers!$J:$J,Échéancier_Loyers!$C:$C,$A853,Échéancier_Loyers!$B:$B,$C853))</f>
        <v/>
      </c>
      <c r="E853" s="13" t="str">
        <f>IF(OR($A853="",$B853=""),"",SUMIFS(Échéancier_Loyers!$K:$K,Échéancier_Loyers!$C:$C,$A853,Échéancier_Loyers!$B:$B,$C853))</f>
        <v/>
      </c>
      <c r="F853" s="13" t="str">
        <f>IF(OR($D853="",$E853=""),"",$D853-$E853)</f>
        <v/>
      </c>
      <c r="G853" t="str">
        <f>IF($A853="","",IF($F853&lt;=0,"OK",IF($E853=0,"Impayé","Partiel")))</f>
        <v/>
      </c>
    </row>
    <row r="854" spans="2:7" ht="15">
      <c r="B854" s="17"/>
      <c r="C854" t="str">
        <f>IF($B854="","",YEAR($B854)*100+MONTH($B854))</f>
        <v/>
      </c>
      <c r="D854" s="13" t="str">
        <f>IF(OR($A854="",$B854=""),"",SUMIFS(Échéancier_Loyers!$J:$J,Échéancier_Loyers!$C:$C,$A854,Échéancier_Loyers!$B:$B,$C854))</f>
        <v/>
      </c>
      <c r="E854" s="13" t="str">
        <f>IF(OR($A854="",$B854=""),"",SUMIFS(Échéancier_Loyers!$K:$K,Échéancier_Loyers!$C:$C,$A854,Échéancier_Loyers!$B:$B,$C854))</f>
        <v/>
      </c>
      <c r="F854" s="13" t="str">
        <f>IF(OR($D854="",$E854=""),"",$D854-$E854)</f>
        <v/>
      </c>
      <c r="G854" t="str">
        <f>IF($A854="","",IF($F854&lt;=0,"OK",IF($E854=0,"Impayé","Partiel")))</f>
        <v/>
      </c>
    </row>
    <row r="855" spans="2:7" ht="15">
      <c r="B855" s="17"/>
      <c r="C855" t="str">
        <f>IF($B855="","",YEAR($B855)*100+MONTH($B855))</f>
        <v/>
      </c>
      <c r="D855" s="13" t="str">
        <f>IF(OR($A855="",$B855=""),"",SUMIFS(Échéancier_Loyers!$J:$J,Échéancier_Loyers!$C:$C,$A855,Échéancier_Loyers!$B:$B,$C855))</f>
        <v/>
      </c>
      <c r="E855" s="13" t="str">
        <f>IF(OR($A855="",$B855=""),"",SUMIFS(Échéancier_Loyers!$K:$K,Échéancier_Loyers!$C:$C,$A855,Échéancier_Loyers!$B:$B,$C855))</f>
        <v/>
      </c>
      <c r="F855" s="13" t="str">
        <f>IF(OR($D855="",$E855=""),"",$D855-$E855)</f>
        <v/>
      </c>
      <c r="G855" t="str">
        <f>IF($A855="","",IF($F855&lt;=0,"OK",IF($E855=0,"Impayé","Partiel")))</f>
        <v/>
      </c>
    </row>
    <row r="856" spans="2:7" ht="15">
      <c r="B856" s="17"/>
      <c r="C856" t="str">
        <f>IF($B856="","",YEAR($B856)*100+MONTH($B856))</f>
        <v/>
      </c>
      <c r="D856" s="13" t="str">
        <f>IF(OR($A856="",$B856=""),"",SUMIFS(Échéancier_Loyers!$J:$J,Échéancier_Loyers!$C:$C,$A856,Échéancier_Loyers!$B:$B,$C856))</f>
        <v/>
      </c>
      <c r="E856" s="13" t="str">
        <f>IF(OR($A856="",$B856=""),"",SUMIFS(Échéancier_Loyers!$K:$K,Échéancier_Loyers!$C:$C,$A856,Échéancier_Loyers!$B:$B,$C856))</f>
        <v/>
      </c>
      <c r="F856" s="13" t="str">
        <f>IF(OR($D856="",$E856=""),"",$D856-$E856)</f>
        <v/>
      </c>
      <c r="G856" t="str">
        <f>IF($A856="","",IF($F856&lt;=0,"OK",IF($E856=0,"Impayé","Partiel")))</f>
        <v/>
      </c>
    </row>
    <row r="857" spans="2:7" ht="15">
      <c r="B857" s="17"/>
      <c r="C857" t="str">
        <f>IF($B857="","",YEAR($B857)*100+MONTH($B857))</f>
        <v/>
      </c>
      <c r="D857" s="13" t="str">
        <f>IF(OR($A857="",$B857=""),"",SUMIFS(Échéancier_Loyers!$J:$J,Échéancier_Loyers!$C:$C,$A857,Échéancier_Loyers!$B:$B,$C857))</f>
        <v/>
      </c>
      <c r="E857" s="13" t="str">
        <f>IF(OR($A857="",$B857=""),"",SUMIFS(Échéancier_Loyers!$K:$K,Échéancier_Loyers!$C:$C,$A857,Échéancier_Loyers!$B:$B,$C857))</f>
        <v/>
      </c>
      <c r="F857" s="13" t="str">
        <f>IF(OR($D857="",$E857=""),"",$D857-$E857)</f>
        <v/>
      </c>
      <c r="G857" t="str">
        <f>IF($A857="","",IF($F857&lt;=0,"OK",IF($E857=0,"Impayé","Partiel")))</f>
        <v/>
      </c>
    </row>
    <row r="858" spans="2:7" ht="15">
      <c r="B858" s="17"/>
      <c r="C858" t="str">
        <f>IF($B858="","",YEAR($B858)*100+MONTH($B858))</f>
        <v/>
      </c>
      <c r="D858" s="13" t="str">
        <f>IF(OR($A858="",$B858=""),"",SUMIFS(Échéancier_Loyers!$J:$J,Échéancier_Loyers!$C:$C,$A858,Échéancier_Loyers!$B:$B,$C858))</f>
        <v/>
      </c>
      <c r="E858" s="13" t="str">
        <f>IF(OR($A858="",$B858=""),"",SUMIFS(Échéancier_Loyers!$K:$K,Échéancier_Loyers!$C:$C,$A858,Échéancier_Loyers!$B:$B,$C858))</f>
        <v/>
      </c>
      <c r="F858" s="13" t="str">
        <f>IF(OR($D858="",$E858=""),"",$D858-$E858)</f>
        <v/>
      </c>
      <c r="G858" t="str">
        <f>IF($A858="","",IF($F858&lt;=0,"OK",IF($E858=0,"Impayé","Partiel")))</f>
        <v/>
      </c>
    </row>
    <row r="859" spans="2:7" ht="15">
      <c r="B859" s="17"/>
      <c r="C859" t="str">
        <f>IF($B859="","",YEAR($B859)*100+MONTH($B859))</f>
        <v/>
      </c>
      <c r="D859" s="13" t="str">
        <f>IF(OR($A859="",$B859=""),"",SUMIFS(Échéancier_Loyers!$J:$J,Échéancier_Loyers!$C:$C,$A859,Échéancier_Loyers!$B:$B,$C859))</f>
        <v/>
      </c>
      <c r="E859" s="13" t="str">
        <f>IF(OR($A859="",$B859=""),"",SUMIFS(Échéancier_Loyers!$K:$K,Échéancier_Loyers!$C:$C,$A859,Échéancier_Loyers!$B:$B,$C859))</f>
        <v/>
      </c>
      <c r="F859" s="13" t="str">
        <f>IF(OR($D859="",$E859=""),"",$D859-$E859)</f>
        <v/>
      </c>
      <c r="G859" t="str">
        <f>IF($A859="","",IF($F859&lt;=0,"OK",IF($E859=0,"Impayé","Partiel")))</f>
        <v/>
      </c>
    </row>
    <row r="860" spans="2:7" ht="15">
      <c r="B860" s="17"/>
      <c r="C860" t="str">
        <f>IF($B860="","",YEAR($B860)*100+MONTH($B860))</f>
        <v/>
      </c>
      <c r="D860" s="13" t="str">
        <f>IF(OR($A860="",$B860=""),"",SUMIFS(Échéancier_Loyers!$J:$J,Échéancier_Loyers!$C:$C,$A860,Échéancier_Loyers!$B:$B,$C860))</f>
        <v/>
      </c>
      <c r="E860" s="13" t="str">
        <f>IF(OR($A860="",$B860=""),"",SUMIFS(Échéancier_Loyers!$K:$K,Échéancier_Loyers!$C:$C,$A860,Échéancier_Loyers!$B:$B,$C860))</f>
        <v/>
      </c>
      <c r="F860" s="13" t="str">
        <f>IF(OR($D860="",$E860=""),"",$D860-$E860)</f>
        <v/>
      </c>
      <c r="G860" t="str">
        <f>IF($A860="","",IF($F860&lt;=0,"OK",IF($E860=0,"Impayé","Partiel")))</f>
        <v/>
      </c>
    </row>
    <row r="861" spans="2:7" ht="15">
      <c r="B861" s="17"/>
      <c r="C861" t="str">
        <f>IF($B861="","",YEAR($B861)*100+MONTH($B861))</f>
        <v/>
      </c>
      <c r="D861" s="13" t="str">
        <f>IF(OR($A861="",$B861=""),"",SUMIFS(Échéancier_Loyers!$J:$J,Échéancier_Loyers!$C:$C,$A861,Échéancier_Loyers!$B:$B,$C861))</f>
        <v/>
      </c>
      <c r="E861" s="13" t="str">
        <f>IF(OR($A861="",$B861=""),"",SUMIFS(Échéancier_Loyers!$K:$K,Échéancier_Loyers!$C:$C,$A861,Échéancier_Loyers!$B:$B,$C861))</f>
        <v/>
      </c>
      <c r="F861" s="13" t="str">
        <f>IF(OR($D861="",$E861=""),"",$D861-$E861)</f>
        <v/>
      </c>
      <c r="G861" t="str">
        <f>IF($A861="","",IF($F861&lt;=0,"OK",IF($E861=0,"Impayé","Partiel")))</f>
        <v/>
      </c>
    </row>
    <row r="862" spans="2:7" ht="15">
      <c r="B862" s="17"/>
      <c r="C862" t="str">
        <f>IF($B862="","",YEAR($B862)*100+MONTH($B862))</f>
        <v/>
      </c>
      <c r="D862" s="13" t="str">
        <f>IF(OR($A862="",$B862=""),"",SUMIFS(Échéancier_Loyers!$J:$J,Échéancier_Loyers!$C:$C,$A862,Échéancier_Loyers!$B:$B,$C862))</f>
        <v/>
      </c>
      <c r="E862" s="13" t="str">
        <f>IF(OR($A862="",$B862=""),"",SUMIFS(Échéancier_Loyers!$K:$K,Échéancier_Loyers!$C:$C,$A862,Échéancier_Loyers!$B:$B,$C862))</f>
        <v/>
      </c>
      <c r="F862" s="13" t="str">
        <f>IF(OR($D862="",$E862=""),"",$D862-$E862)</f>
        <v/>
      </c>
      <c r="G862" t="str">
        <f>IF($A862="","",IF($F862&lt;=0,"OK",IF($E862=0,"Impayé","Partiel")))</f>
        <v/>
      </c>
    </row>
    <row r="863" spans="2:7" ht="15">
      <c r="B863" s="17"/>
      <c r="C863" t="str">
        <f>IF($B863="","",YEAR($B863)*100+MONTH($B863))</f>
        <v/>
      </c>
      <c r="D863" s="13" t="str">
        <f>IF(OR($A863="",$B863=""),"",SUMIFS(Échéancier_Loyers!$J:$J,Échéancier_Loyers!$C:$C,$A863,Échéancier_Loyers!$B:$B,$C863))</f>
        <v/>
      </c>
      <c r="E863" s="13" t="str">
        <f>IF(OR($A863="",$B863=""),"",SUMIFS(Échéancier_Loyers!$K:$K,Échéancier_Loyers!$C:$C,$A863,Échéancier_Loyers!$B:$B,$C863))</f>
        <v/>
      </c>
      <c r="F863" s="13" t="str">
        <f>IF(OR($D863="",$E863=""),"",$D863-$E863)</f>
        <v/>
      </c>
      <c r="G863" t="str">
        <f>IF($A863="","",IF($F863&lt;=0,"OK",IF($E863=0,"Impayé","Partiel")))</f>
        <v/>
      </c>
    </row>
    <row r="864" spans="2:7" ht="15">
      <c r="B864" s="17"/>
      <c r="C864" t="str">
        <f>IF($B864="","",YEAR($B864)*100+MONTH($B864))</f>
        <v/>
      </c>
      <c r="D864" s="13" t="str">
        <f>IF(OR($A864="",$B864=""),"",SUMIFS(Échéancier_Loyers!$J:$J,Échéancier_Loyers!$C:$C,$A864,Échéancier_Loyers!$B:$B,$C864))</f>
        <v/>
      </c>
      <c r="E864" s="13" t="str">
        <f>IF(OR($A864="",$B864=""),"",SUMIFS(Échéancier_Loyers!$K:$K,Échéancier_Loyers!$C:$C,$A864,Échéancier_Loyers!$B:$B,$C864))</f>
        <v/>
      </c>
      <c r="F864" s="13" t="str">
        <f>IF(OR($D864="",$E864=""),"",$D864-$E864)</f>
        <v/>
      </c>
      <c r="G864" t="str">
        <f>IF($A864="","",IF($F864&lt;=0,"OK",IF($E864=0,"Impayé","Partiel")))</f>
        <v/>
      </c>
    </row>
    <row r="865" spans="2:7" ht="15">
      <c r="B865" s="17"/>
      <c r="C865" t="str">
        <f>IF($B865="","",YEAR($B865)*100+MONTH($B865))</f>
        <v/>
      </c>
      <c r="D865" s="13" t="str">
        <f>IF(OR($A865="",$B865=""),"",SUMIFS(Échéancier_Loyers!$J:$J,Échéancier_Loyers!$C:$C,$A865,Échéancier_Loyers!$B:$B,$C865))</f>
        <v/>
      </c>
      <c r="E865" s="13" t="str">
        <f>IF(OR($A865="",$B865=""),"",SUMIFS(Échéancier_Loyers!$K:$K,Échéancier_Loyers!$C:$C,$A865,Échéancier_Loyers!$B:$B,$C865))</f>
        <v/>
      </c>
      <c r="F865" s="13" t="str">
        <f>IF(OR($D865="",$E865=""),"",$D865-$E865)</f>
        <v/>
      </c>
      <c r="G865" t="str">
        <f>IF($A865="","",IF($F865&lt;=0,"OK",IF($E865=0,"Impayé","Partiel")))</f>
        <v/>
      </c>
    </row>
    <row r="866" spans="2:7" ht="15">
      <c r="B866" s="17"/>
      <c r="C866" t="str">
        <f>IF($B866="","",YEAR($B866)*100+MONTH($B866))</f>
        <v/>
      </c>
      <c r="D866" s="13" t="str">
        <f>IF(OR($A866="",$B866=""),"",SUMIFS(Échéancier_Loyers!$J:$J,Échéancier_Loyers!$C:$C,$A866,Échéancier_Loyers!$B:$B,$C866))</f>
        <v/>
      </c>
      <c r="E866" s="13" t="str">
        <f>IF(OR($A866="",$B866=""),"",SUMIFS(Échéancier_Loyers!$K:$K,Échéancier_Loyers!$C:$C,$A866,Échéancier_Loyers!$B:$B,$C866))</f>
        <v/>
      </c>
      <c r="F866" s="13" t="str">
        <f>IF(OR($D866="",$E866=""),"",$D866-$E866)</f>
        <v/>
      </c>
      <c r="G866" t="str">
        <f>IF($A866="","",IF($F866&lt;=0,"OK",IF($E866=0,"Impayé","Partiel")))</f>
        <v/>
      </c>
    </row>
    <row r="867" spans="2:7" ht="15">
      <c r="B867" s="17"/>
      <c r="C867" t="str">
        <f>IF($B867="","",YEAR($B867)*100+MONTH($B867))</f>
        <v/>
      </c>
      <c r="D867" s="13" t="str">
        <f>IF(OR($A867="",$B867=""),"",SUMIFS(Échéancier_Loyers!$J:$J,Échéancier_Loyers!$C:$C,$A867,Échéancier_Loyers!$B:$B,$C867))</f>
        <v/>
      </c>
      <c r="E867" s="13" t="str">
        <f>IF(OR($A867="",$B867=""),"",SUMIFS(Échéancier_Loyers!$K:$K,Échéancier_Loyers!$C:$C,$A867,Échéancier_Loyers!$B:$B,$C867))</f>
        <v/>
      </c>
      <c r="F867" s="13" t="str">
        <f>IF(OR($D867="",$E867=""),"",$D867-$E867)</f>
        <v/>
      </c>
      <c r="G867" t="str">
        <f>IF($A867="","",IF($F867&lt;=0,"OK",IF($E867=0,"Impayé","Partiel")))</f>
        <v/>
      </c>
    </row>
    <row r="868" spans="2:7" ht="15">
      <c r="B868" s="17"/>
      <c r="C868" t="str">
        <f>IF($B868="","",YEAR($B868)*100+MONTH($B868))</f>
        <v/>
      </c>
      <c r="D868" s="13" t="str">
        <f>IF(OR($A868="",$B868=""),"",SUMIFS(Échéancier_Loyers!$J:$J,Échéancier_Loyers!$C:$C,$A868,Échéancier_Loyers!$B:$B,$C868))</f>
        <v/>
      </c>
      <c r="E868" s="13" t="str">
        <f>IF(OR($A868="",$B868=""),"",SUMIFS(Échéancier_Loyers!$K:$K,Échéancier_Loyers!$C:$C,$A868,Échéancier_Loyers!$B:$B,$C868))</f>
        <v/>
      </c>
      <c r="F868" s="13" t="str">
        <f>IF(OR($D868="",$E868=""),"",$D868-$E868)</f>
        <v/>
      </c>
      <c r="G868" t="str">
        <f>IF($A868="","",IF($F868&lt;=0,"OK",IF($E868=0,"Impayé","Partiel")))</f>
        <v/>
      </c>
    </row>
    <row r="869" spans="2:7" ht="15">
      <c r="B869" s="17"/>
      <c r="C869" t="str">
        <f>IF($B869="","",YEAR($B869)*100+MONTH($B869))</f>
        <v/>
      </c>
      <c r="D869" s="13" t="str">
        <f>IF(OR($A869="",$B869=""),"",SUMIFS(Échéancier_Loyers!$J:$J,Échéancier_Loyers!$C:$C,$A869,Échéancier_Loyers!$B:$B,$C869))</f>
        <v/>
      </c>
      <c r="E869" s="13" t="str">
        <f>IF(OR($A869="",$B869=""),"",SUMIFS(Échéancier_Loyers!$K:$K,Échéancier_Loyers!$C:$C,$A869,Échéancier_Loyers!$B:$B,$C869))</f>
        <v/>
      </c>
      <c r="F869" s="13" t="str">
        <f>IF(OR($D869="",$E869=""),"",$D869-$E869)</f>
        <v/>
      </c>
      <c r="G869" t="str">
        <f>IF($A869="","",IF($F869&lt;=0,"OK",IF($E869=0,"Impayé","Partiel")))</f>
        <v/>
      </c>
    </row>
    <row r="870" spans="2:7" ht="15">
      <c r="B870" s="17"/>
      <c r="C870" t="str">
        <f>IF($B870="","",YEAR($B870)*100+MONTH($B870))</f>
        <v/>
      </c>
      <c r="D870" s="13" t="str">
        <f>IF(OR($A870="",$B870=""),"",SUMIFS(Échéancier_Loyers!$J:$J,Échéancier_Loyers!$C:$C,$A870,Échéancier_Loyers!$B:$B,$C870))</f>
        <v/>
      </c>
      <c r="E870" s="13" t="str">
        <f>IF(OR($A870="",$B870=""),"",SUMIFS(Échéancier_Loyers!$K:$K,Échéancier_Loyers!$C:$C,$A870,Échéancier_Loyers!$B:$B,$C870))</f>
        <v/>
      </c>
      <c r="F870" s="13" t="str">
        <f>IF(OR($D870="",$E870=""),"",$D870-$E870)</f>
        <v/>
      </c>
      <c r="G870" t="str">
        <f>IF($A870="","",IF($F870&lt;=0,"OK",IF($E870=0,"Impayé","Partiel")))</f>
        <v/>
      </c>
    </row>
    <row r="871" spans="2:7" ht="15">
      <c r="B871" s="17"/>
      <c r="C871" t="str">
        <f>IF($B871="","",YEAR($B871)*100+MONTH($B871))</f>
        <v/>
      </c>
      <c r="D871" s="13" t="str">
        <f>IF(OR($A871="",$B871=""),"",SUMIFS(Échéancier_Loyers!$J:$J,Échéancier_Loyers!$C:$C,$A871,Échéancier_Loyers!$B:$B,$C871))</f>
        <v/>
      </c>
      <c r="E871" s="13" t="str">
        <f>IF(OR($A871="",$B871=""),"",SUMIFS(Échéancier_Loyers!$K:$K,Échéancier_Loyers!$C:$C,$A871,Échéancier_Loyers!$B:$B,$C871))</f>
        <v/>
      </c>
      <c r="F871" s="13" t="str">
        <f>IF(OR($D871="",$E871=""),"",$D871-$E871)</f>
        <v/>
      </c>
      <c r="G871" t="str">
        <f>IF($A871="","",IF($F871&lt;=0,"OK",IF($E871=0,"Impayé","Partiel")))</f>
        <v/>
      </c>
    </row>
    <row r="872" spans="2:7" ht="15">
      <c r="B872" s="17"/>
      <c r="C872" t="str">
        <f>IF($B872="","",YEAR($B872)*100+MONTH($B872))</f>
        <v/>
      </c>
      <c r="D872" s="13" t="str">
        <f>IF(OR($A872="",$B872=""),"",SUMIFS(Échéancier_Loyers!$J:$J,Échéancier_Loyers!$C:$C,$A872,Échéancier_Loyers!$B:$B,$C872))</f>
        <v/>
      </c>
      <c r="E872" s="13" t="str">
        <f>IF(OR($A872="",$B872=""),"",SUMIFS(Échéancier_Loyers!$K:$K,Échéancier_Loyers!$C:$C,$A872,Échéancier_Loyers!$B:$B,$C872))</f>
        <v/>
      </c>
      <c r="F872" s="13" t="str">
        <f>IF(OR($D872="",$E872=""),"",$D872-$E872)</f>
        <v/>
      </c>
      <c r="G872" t="str">
        <f>IF($A872="","",IF($F872&lt;=0,"OK",IF($E872=0,"Impayé","Partiel")))</f>
        <v/>
      </c>
    </row>
    <row r="873" spans="2:7" ht="15">
      <c r="B873" s="17"/>
      <c r="C873" t="str">
        <f>IF($B873="","",YEAR($B873)*100+MONTH($B873))</f>
        <v/>
      </c>
      <c r="D873" s="13" t="str">
        <f>IF(OR($A873="",$B873=""),"",SUMIFS(Échéancier_Loyers!$J:$J,Échéancier_Loyers!$C:$C,$A873,Échéancier_Loyers!$B:$B,$C873))</f>
        <v/>
      </c>
      <c r="E873" s="13" t="str">
        <f>IF(OR($A873="",$B873=""),"",SUMIFS(Échéancier_Loyers!$K:$K,Échéancier_Loyers!$C:$C,$A873,Échéancier_Loyers!$B:$B,$C873))</f>
        <v/>
      </c>
      <c r="F873" s="13" t="str">
        <f>IF(OR($D873="",$E873=""),"",$D873-$E873)</f>
        <v/>
      </c>
      <c r="G873" t="str">
        <f>IF($A873="","",IF($F873&lt;=0,"OK",IF($E873=0,"Impayé","Partiel")))</f>
        <v/>
      </c>
    </row>
    <row r="874" spans="2:7" ht="15">
      <c r="B874" s="17"/>
      <c r="C874" t="str">
        <f>IF($B874="","",YEAR($B874)*100+MONTH($B874))</f>
        <v/>
      </c>
      <c r="D874" s="13" t="str">
        <f>IF(OR($A874="",$B874=""),"",SUMIFS(Échéancier_Loyers!$J:$J,Échéancier_Loyers!$C:$C,$A874,Échéancier_Loyers!$B:$B,$C874))</f>
        <v/>
      </c>
      <c r="E874" s="13" t="str">
        <f>IF(OR($A874="",$B874=""),"",SUMIFS(Échéancier_Loyers!$K:$K,Échéancier_Loyers!$C:$C,$A874,Échéancier_Loyers!$B:$B,$C874))</f>
        <v/>
      </c>
      <c r="F874" s="13" t="str">
        <f>IF(OR($D874="",$E874=""),"",$D874-$E874)</f>
        <v/>
      </c>
      <c r="G874" t="str">
        <f>IF($A874="","",IF($F874&lt;=0,"OK",IF($E874=0,"Impayé","Partiel")))</f>
        <v/>
      </c>
    </row>
    <row r="875" spans="2:7" ht="15">
      <c r="B875" s="17"/>
      <c r="C875" t="str">
        <f>IF($B875="","",YEAR($B875)*100+MONTH($B875))</f>
        <v/>
      </c>
      <c r="D875" s="13" t="str">
        <f>IF(OR($A875="",$B875=""),"",SUMIFS(Échéancier_Loyers!$J:$J,Échéancier_Loyers!$C:$C,$A875,Échéancier_Loyers!$B:$B,$C875))</f>
        <v/>
      </c>
      <c r="E875" s="13" t="str">
        <f>IF(OR($A875="",$B875=""),"",SUMIFS(Échéancier_Loyers!$K:$K,Échéancier_Loyers!$C:$C,$A875,Échéancier_Loyers!$B:$B,$C875))</f>
        <v/>
      </c>
      <c r="F875" s="13" t="str">
        <f>IF(OR($D875="",$E875=""),"",$D875-$E875)</f>
        <v/>
      </c>
      <c r="G875" t="str">
        <f>IF($A875="","",IF($F875&lt;=0,"OK",IF($E875=0,"Impayé","Partiel")))</f>
        <v/>
      </c>
    </row>
    <row r="876" spans="2:7" ht="15">
      <c r="B876" s="17"/>
      <c r="C876" t="str">
        <f>IF($B876="","",YEAR($B876)*100+MONTH($B876))</f>
        <v/>
      </c>
      <c r="D876" s="13" t="str">
        <f>IF(OR($A876="",$B876=""),"",SUMIFS(Échéancier_Loyers!$J:$J,Échéancier_Loyers!$C:$C,$A876,Échéancier_Loyers!$B:$B,$C876))</f>
        <v/>
      </c>
      <c r="E876" s="13" t="str">
        <f>IF(OR($A876="",$B876=""),"",SUMIFS(Échéancier_Loyers!$K:$K,Échéancier_Loyers!$C:$C,$A876,Échéancier_Loyers!$B:$B,$C876))</f>
        <v/>
      </c>
      <c r="F876" s="13" t="str">
        <f>IF(OR($D876="",$E876=""),"",$D876-$E876)</f>
        <v/>
      </c>
      <c r="G876" t="str">
        <f>IF($A876="","",IF($F876&lt;=0,"OK",IF($E876=0,"Impayé","Partiel")))</f>
        <v/>
      </c>
    </row>
    <row r="877" spans="2:7" ht="15">
      <c r="B877" s="17"/>
      <c r="C877" t="str">
        <f>IF($B877="","",YEAR($B877)*100+MONTH($B877))</f>
        <v/>
      </c>
      <c r="D877" s="13" t="str">
        <f>IF(OR($A877="",$B877=""),"",SUMIFS(Échéancier_Loyers!$J:$J,Échéancier_Loyers!$C:$C,$A877,Échéancier_Loyers!$B:$B,$C877))</f>
        <v/>
      </c>
      <c r="E877" s="13" t="str">
        <f>IF(OR($A877="",$B877=""),"",SUMIFS(Échéancier_Loyers!$K:$K,Échéancier_Loyers!$C:$C,$A877,Échéancier_Loyers!$B:$B,$C877))</f>
        <v/>
      </c>
      <c r="F877" s="13" t="str">
        <f>IF(OR($D877="",$E877=""),"",$D877-$E877)</f>
        <v/>
      </c>
      <c r="G877" t="str">
        <f>IF($A877="","",IF($F877&lt;=0,"OK",IF($E877=0,"Impayé","Partiel")))</f>
        <v/>
      </c>
    </row>
    <row r="878" spans="2:7" ht="15">
      <c r="B878" s="17"/>
      <c r="C878" t="str">
        <f>IF($B878="","",YEAR($B878)*100+MONTH($B878))</f>
        <v/>
      </c>
      <c r="D878" s="13" t="str">
        <f>IF(OR($A878="",$B878=""),"",SUMIFS(Échéancier_Loyers!$J:$J,Échéancier_Loyers!$C:$C,$A878,Échéancier_Loyers!$B:$B,$C878))</f>
        <v/>
      </c>
      <c r="E878" s="13" t="str">
        <f>IF(OR($A878="",$B878=""),"",SUMIFS(Échéancier_Loyers!$K:$K,Échéancier_Loyers!$C:$C,$A878,Échéancier_Loyers!$B:$B,$C878))</f>
        <v/>
      </c>
      <c r="F878" s="13" t="str">
        <f>IF(OR($D878="",$E878=""),"",$D878-$E878)</f>
        <v/>
      </c>
      <c r="G878" t="str">
        <f>IF($A878="","",IF($F878&lt;=0,"OK",IF($E878=0,"Impayé","Partiel")))</f>
        <v/>
      </c>
    </row>
    <row r="879" spans="2:7" ht="15">
      <c r="B879" s="17"/>
      <c r="C879" t="str">
        <f>IF($B879="","",YEAR($B879)*100+MONTH($B879))</f>
        <v/>
      </c>
      <c r="D879" s="13" t="str">
        <f>IF(OR($A879="",$B879=""),"",SUMIFS(Échéancier_Loyers!$J:$J,Échéancier_Loyers!$C:$C,$A879,Échéancier_Loyers!$B:$B,$C879))</f>
        <v/>
      </c>
      <c r="E879" s="13" t="str">
        <f>IF(OR($A879="",$B879=""),"",SUMIFS(Échéancier_Loyers!$K:$K,Échéancier_Loyers!$C:$C,$A879,Échéancier_Loyers!$B:$B,$C879))</f>
        <v/>
      </c>
      <c r="F879" s="13" t="str">
        <f>IF(OR($D879="",$E879=""),"",$D879-$E879)</f>
        <v/>
      </c>
      <c r="G879" t="str">
        <f>IF($A879="","",IF($F879&lt;=0,"OK",IF($E879=0,"Impayé","Partiel")))</f>
        <v/>
      </c>
    </row>
    <row r="880" spans="2:7" ht="15">
      <c r="B880" s="17"/>
      <c r="C880" t="str">
        <f>IF($B880="","",YEAR($B880)*100+MONTH($B880))</f>
        <v/>
      </c>
      <c r="D880" s="13" t="str">
        <f>IF(OR($A880="",$B880=""),"",SUMIFS(Échéancier_Loyers!$J:$J,Échéancier_Loyers!$C:$C,$A880,Échéancier_Loyers!$B:$B,$C880))</f>
        <v/>
      </c>
      <c r="E880" s="13" t="str">
        <f>IF(OR($A880="",$B880=""),"",SUMIFS(Échéancier_Loyers!$K:$K,Échéancier_Loyers!$C:$C,$A880,Échéancier_Loyers!$B:$B,$C880))</f>
        <v/>
      </c>
      <c r="F880" s="13" t="str">
        <f>IF(OR($D880="",$E880=""),"",$D880-$E880)</f>
        <v/>
      </c>
      <c r="G880" t="str">
        <f>IF($A880="","",IF($F880&lt;=0,"OK",IF($E880=0,"Impayé","Partiel")))</f>
        <v/>
      </c>
    </row>
    <row r="881" spans="2:7" ht="15">
      <c r="B881" s="17"/>
      <c r="C881" t="str">
        <f>IF($B881="","",YEAR($B881)*100+MONTH($B881))</f>
        <v/>
      </c>
      <c r="D881" s="13" t="str">
        <f>IF(OR($A881="",$B881=""),"",SUMIFS(Échéancier_Loyers!$J:$J,Échéancier_Loyers!$C:$C,$A881,Échéancier_Loyers!$B:$B,$C881))</f>
        <v/>
      </c>
      <c r="E881" s="13" t="str">
        <f>IF(OR($A881="",$B881=""),"",SUMIFS(Échéancier_Loyers!$K:$K,Échéancier_Loyers!$C:$C,$A881,Échéancier_Loyers!$B:$B,$C881))</f>
        <v/>
      </c>
      <c r="F881" s="13" t="str">
        <f>IF(OR($D881="",$E881=""),"",$D881-$E881)</f>
        <v/>
      </c>
      <c r="G881" t="str">
        <f>IF($A881="","",IF($F881&lt;=0,"OK",IF($E881=0,"Impayé","Partiel")))</f>
        <v/>
      </c>
    </row>
    <row r="882" spans="2:7" ht="15">
      <c r="B882" s="17"/>
      <c r="C882" t="str">
        <f>IF($B882="","",YEAR($B882)*100+MONTH($B882))</f>
        <v/>
      </c>
      <c r="D882" s="13" t="str">
        <f>IF(OR($A882="",$B882=""),"",SUMIFS(Échéancier_Loyers!$J:$J,Échéancier_Loyers!$C:$C,$A882,Échéancier_Loyers!$B:$B,$C882))</f>
        <v/>
      </c>
      <c r="E882" s="13" t="str">
        <f>IF(OR($A882="",$B882=""),"",SUMIFS(Échéancier_Loyers!$K:$K,Échéancier_Loyers!$C:$C,$A882,Échéancier_Loyers!$B:$B,$C882))</f>
        <v/>
      </c>
      <c r="F882" s="13" t="str">
        <f>IF(OR($D882="",$E882=""),"",$D882-$E882)</f>
        <v/>
      </c>
      <c r="G882" t="str">
        <f>IF($A882="","",IF($F882&lt;=0,"OK",IF($E882=0,"Impayé","Partiel")))</f>
        <v/>
      </c>
    </row>
    <row r="883" spans="2:7" ht="15">
      <c r="B883" s="17"/>
      <c r="C883" t="str">
        <f>IF($B883="","",YEAR($B883)*100+MONTH($B883))</f>
        <v/>
      </c>
      <c r="D883" s="13" t="str">
        <f>IF(OR($A883="",$B883=""),"",SUMIFS(Échéancier_Loyers!$J:$J,Échéancier_Loyers!$C:$C,$A883,Échéancier_Loyers!$B:$B,$C883))</f>
        <v/>
      </c>
      <c r="E883" s="13" t="str">
        <f>IF(OR($A883="",$B883=""),"",SUMIFS(Échéancier_Loyers!$K:$K,Échéancier_Loyers!$C:$C,$A883,Échéancier_Loyers!$B:$B,$C883))</f>
        <v/>
      </c>
      <c r="F883" s="13" t="str">
        <f>IF(OR($D883="",$E883=""),"",$D883-$E883)</f>
        <v/>
      </c>
      <c r="G883" t="str">
        <f>IF($A883="","",IF($F883&lt;=0,"OK",IF($E883=0,"Impayé","Partiel")))</f>
        <v/>
      </c>
    </row>
    <row r="884" spans="2:7" ht="15">
      <c r="B884" s="17"/>
      <c r="C884" t="str">
        <f>IF($B884="","",YEAR($B884)*100+MONTH($B884))</f>
        <v/>
      </c>
      <c r="D884" s="13" t="str">
        <f>IF(OR($A884="",$B884=""),"",SUMIFS(Échéancier_Loyers!$J:$J,Échéancier_Loyers!$C:$C,$A884,Échéancier_Loyers!$B:$B,$C884))</f>
        <v/>
      </c>
      <c r="E884" s="13" t="str">
        <f>IF(OR($A884="",$B884=""),"",SUMIFS(Échéancier_Loyers!$K:$K,Échéancier_Loyers!$C:$C,$A884,Échéancier_Loyers!$B:$B,$C884))</f>
        <v/>
      </c>
      <c r="F884" s="13" t="str">
        <f>IF(OR($D884="",$E884=""),"",$D884-$E884)</f>
        <v/>
      </c>
      <c r="G884" t="str">
        <f>IF($A884="","",IF($F884&lt;=0,"OK",IF($E884=0,"Impayé","Partiel")))</f>
        <v/>
      </c>
    </row>
    <row r="885" spans="2:7" ht="15">
      <c r="B885" s="17"/>
      <c r="C885" t="str">
        <f>IF($B885="","",YEAR($B885)*100+MONTH($B885))</f>
        <v/>
      </c>
      <c r="D885" s="13" t="str">
        <f>IF(OR($A885="",$B885=""),"",SUMIFS(Échéancier_Loyers!$J:$J,Échéancier_Loyers!$C:$C,$A885,Échéancier_Loyers!$B:$B,$C885))</f>
        <v/>
      </c>
      <c r="E885" s="13" t="str">
        <f>IF(OR($A885="",$B885=""),"",SUMIFS(Échéancier_Loyers!$K:$K,Échéancier_Loyers!$C:$C,$A885,Échéancier_Loyers!$B:$B,$C885))</f>
        <v/>
      </c>
      <c r="F885" s="13" t="str">
        <f>IF(OR($D885="",$E885=""),"",$D885-$E885)</f>
        <v/>
      </c>
      <c r="G885" t="str">
        <f>IF($A885="","",IF($F885&lt;=0,"OK",IF($E885=0,"Impayé","Partiel")))</f>
        <v/>
      </c>
    </row>
    <row r="886" spans="2:7" ht="15">
      <c r="B886" s="17"/>
      <c r="C886" t="str">
        <f>IF($B886="","",YEAR($B886)*100+MONTH($B886))</f>
        <v/>
      </c>
      <c r="D886" s="13" t="str">
        <f>IF(OR($A886="",$B886=""),"",SUMIFS(Échéancier_Loyers!$J:$J,Échéancier_Loyers!$C:$C,$A886,Échéancier_Loyers!$B:$B,$C886))</f>
        <v/>
      </c>
      <c r="E886" s="13" t="str">
        <f>IF(OR($A886="",$B886=""),"",SUMIFS(Échéancier_Loyers!$K:$K,Échéancier_Loyers!$C:$C,$A886,Échéancier_Loyers!$B:$B,$C886))</f>
        <v/>
      </c>
      <c r="F886" s="13" t="str">
        <f>IF(OR($D886="",$E886=""),"",$D886-$E886)</f>
        <v/>
      </c>
      <c r="G886" t="str">
        <f>IF($A886="","",IF($F886&lt;=0,"OK",IF($E886=0,"Impayé","Partiel")))</f>
        <v/>
      </c>
    </row>
    <row r="887" spans="2:7" ht="15">
      <c r="B887" s="17"/>
      <c r="C887" t="str">
        <f>IF($B887="","",YEAR($B887)*100+MONTH($B887))</f>
        <v/>
      </c>
      <c r="D887" s="13" t="str">
        <f>IF(OR($A887="",$B887=""),"",SUMIFS(Échéancier_Loyers!$J:$J,Échéancier_Loyers!$C:$C,$A887,Échéancier_Loyers!$B:$B,$C887))</f>
        <v/>
      </c>
      <c r="E887" s="13" t="str">
        <f>IF(OR($A887="",$B887=""),"",SUMIFS(Échéancier_Loyers!$K:$K,Échéancier_Loyers!$C:$C,$A887,Échéancier_Loyers!$B:$B,$C887))</f>
        <v/>
      </c>
      <c r="F887" s="13" t="str">
        <f>IF(OR($D887="",$E887=""),"",$D887-$E887)</f>
        <v/>
      </c>
      <c r="G887" t="str">
        <f>IF($A887="","",IF($F887&lt;=0,"OK",IF($E887=0,"Impayé","Partiel")))</f>
        <v/>
      </c>
    </row>
    <row r="888" spans="2:7" ht="15">
      <c r="B888" s="17"/>
      <c r="C888" t="str">
        <f>IF($B888="","",YEAR($B888)*100+MONTH($B888))</f>
        <v/>
      </c>
      <c r="D888" s="13" t="str">
        <f>IF(OR($A888="",$B888=""),"",SUMIFS(Échéancier_Loyers!$J:$J,Échéancier_Loyers!$C:$C,$A888,Échéancier_Loyers!$B:$B,$C888))</f>
        <v/>
      </c>
      <c r="E888" s="13" t="str">
        <f>IF(OR($A888="",$B888=""),"",SUMIFS(Échéancier_Loyers!$K:$K,Échéancier_Loyers!$C:$C,$A888,Échéancier_Loyers!$B:$B,$C888))</f>
        <v/>
      </c>
      <c r="F888" s="13" t="str">
        <f>IF(OR($D888="",$E888=""),"",$D888-$E888)</f>
        <v/>
      </c>
      <c r="G888" t="str">
        <f>IF($A888="","",IF($F888&lt;=0,"OK",IF($E888=0,"Impayé","Partiel")))</f>
        <v/>
      </c>
    </row>
    <row r="889" spans="2:7" ht="15">
      <c r="B889" s="17"/>
      <c r="C889" t="str">
        <f>IF($B889="","",YEAR($B889)*100+MONTH($B889))</f>
        <v/>
      </c>
      <c r="D889" s="13" t="str">
        <f>IF(OR($A889="",$B889=""),"",SUMIFS(Échéancier_Loyers!$J:$J,Échéancier_Loyers!$C:$C,$A889,Échéancier_Loyers!$B:$B,$C889))</f>
        <v/>
      </c>
      <c r="E889" s="13" t="str">
        <f>IF(OR($A889="",$B889=""),"",SUMIFS(Échéancier_Loyers!$K:$K,Échéancier_Loyers!$C:$C,$A889,Échéancier_Loyers!$B:$B,$C889))</f>
        <v/>
      </c>
      <c r="F889" s="13" t="str">
        <f>IF(OR($D889="",$E889=""),"",$D889-$E889)</f>
        <v/>
      </c>
      <c r="G889" t="str">
        <f>IF($A889="","",IF($F889&lt;=0,"OK",IF($E889=0,"Impayé","Partiel")))</f>
        <v/>
      </c>
    </row>
    <row r="890" spans="2:7" ht="15">
      <c r="B890" s="17"/>
      <c r="C890" t="str">
        <f>IF($B890="","",YEAR($B890)*100+MONTH($B890))</f>
        <v/>
      </c>
      <c r="D890" s="13" t="str">
        <f>IF(OR($A890="",$B890=""),"",SUMIFS(Échéancier_Loyers!$J:$J,Échéancier_Loyers!$C:$C,$A890,Échéancier_Loyers!$B:$B,$C890))</f>
        <v/>
      </c>
      <c r="E890" s="13" t="str">
        <f>IF(OR($A890="",$B890=""),"",SUMIFS(Échéancier_Loyers!$K:$K,Échéancier_Loyers!$C:$C,$A890,Échéancier_Loyers!$B:$B,$C890))</f>
        <v/>
      </c>
      <c r="F890" s="13" t="str">
        <f>IF(OR($D890="",$E890=""),"",$D890-$E890)</f>
        <v/>
      </c>
      <c r="G890" t="str">
        <f>IF($A890="","",IF($F890&lt;=0,"OK",IF($E890=0,"Impayé","Partiel")))</f>
        <v/>
      </c>
    </row>
    <row r="891" spans="2:7" ht="15">
      <c r="B891" s="17"/>
      <c r="C891" t="str">
        <f>IF($B891="","",YEAR($B891)*100+MONTH($B891))</f>
        <v/>
      </c>
      <c r="D891" s="13" t="str">
        <f>IF(OR($A891="",$B891=""),"",SUMIFS(Échéancier_Loyers!$J:$J,Échéancier_Loyers!$C:$C,$A891,Échéancier_Loyers!$B:$B,$C891))</f>
        <v/>
      </c>
      <c r="E891" s="13" t="str">
        <f>IF(OR($A891="",$B891=""),"",SUMIFS(Échéancier_Loyers!$K:$K,Échéancier_Loyers!$C:$C,$A891,Échéancier_Loyers!$B:$B,$C891))</f>
        <v/>
      </c>
      <c r="F891" s="13" t="str">
        <f>IF(OR($D891="",$E891=""),"",$D891-$E891)</f>
        <v/>
      </c>
      <c r="G891" t="str">
        <f>IF($A891="","",IF($F891&lt;=0,"OK",IF($E891=0,"Impayé","Partiel")))</f>
        <v/>
      </c>
    </row>
    <row r="892" spans="2:7" ht="15">
      <c r="B892" s="17"/>
      <c r="C892" t="str">
        <f>IF($B892="","",YEAR($B892)*100+MONTH($B892))</f>
        <v/>
      </c>
      <c r="D892" s="13" t="str">
        <f>IF(OR($A892="",$B892=""),"",SUMIFS(Échéancier_Loyers!$J:$J,Échéancier_Loyers!$C:$C,$A892,Échéancier_Loyers!$B:$B,$C892))</f>
        <v/>
      </c>
      <c r="E892" s="13" t="str">
        <f>IF(OR($A892="",$B892=""),"",SUMIFS(Échéancier_Loyers!$K:$K,Échéancier_Loyers!$C:$C,$A892,Échéancier_Loyers!$B:$B,$C892))</f>
        <v/>
      </c>
      <c r="F892" s="13" t="str">
        <f>IF(OR($D892="",$E892=""),"",$D892-$E892)</f>
        <v/>
      </c>
      <c r="G892" t="str">
        <f>IF($A892="","",IF($F892&lt;=0,"OK",IF($E892=0,"Impayé","Partiel")))</f>
        <v/>
      </c>
    </row>
    <row r="893" spans="2:7" ht="15">
      <c r="B893" s="17"/>
      <c r="C893" t="str">
        <f>IF($B893="","",YEAR($B893)*100+MONTH($B893))</f>
        <v/>
      </c>
      <c r="D893" s="13" t="str">
        <f>IF(OR($A893="",$B893=""),"",SUMIFS(Échéancier_Loyers!$J:$J,Échéancier_Loyers!$C:$C,$A893,Échéancier_Loyers!$B:$B,$C893))</f>
        <v/>
      </c>
      <c r="E893" s="13" t="str">
        <f>IF(OR($A893="",$B893=""),"",SUMIFS(Échéancier_Loyers!$K:$K,Échéancier_Loyers!$C:$C,$A893,Échéancier_Loyers!$B:$B,$C893))</f>
        <v/>
      </c>
      <c r="F893" s="13" t="str">
        <f>IF(OR($D893="",$E893=""),"",$D893-$E893)</f>
        <v/>
      </c>
      <c r="G893" t="str">
        <f>IF($A893="","",IF($F893&lt;=0,"OK",IF($E893=0,"Impayé","Partiel")))</f>
        <v/>
      </c>
    </row>
    <row r="894" spans="2:7" ht="15">
      <c r="B894" s="17"/>
      <c r="C894" t="str">
        <f>IF($B894="","",YEAR($B894)*100+MONTH($B894))</f>
        <v/>
      </c>
      <c r="D894" s="13" t="str">
        <f>IF(OR($A894="",$B894=""),"",SUMIFS(Échéancier_Loyers!$J:$J,Échéancier_Loyers!$C:$C,$A894,Échéancier_Loyers!$B:$B,$C894))</f>
        <v/>
      </c>
      <c r="E894" s="13" t="str">
        <f>IF(OR($A894="",$B894=""),"",SUMIFS(Échéancier_Loyers!$K:$K,Échéancier_Loyers!$C:$C,$A894,Échéancier_Loyers!$B:$B,$C894))</f>
        <v/>
      </c>
      <c r="F894" s="13" t="str">
        <f>IF(OR($D894="",$E894=""),"",$D894-$E894)</f>
        <v/>
      </c>
      <c r="G894" t="str">
        <f>IF($A894="","",IF($F894&lt;=0,"OK",IF($E894=0,"Impayé","Partiel")))</f>
        <v/>
      </c>
    </row>
    <row r="895" spans="2:7" ht="15">
      <c r="B895" s="17"/>
      <c r="C895" t="str">
        <f>IF($B895="","",YEAR($B895)*100+MONTH($B895))</f>
        <v/>
      </c>
      <c r="D895" s="13" t="str">
        <f>IF(OR($A895="",$B895=""),"",SUMIFS(Échéancier_Loyers!$J:$J,Échéancier_Loyers!$C:$C,$A895,Échéancier_Loyers!$B:$B,$C895))</f>
        <v/>
      </c>
      <c r="E895" s="13" t="str">
        <f>IF(OR($A895="",$B895=""),"",SUMIFS(Échéancier_Loyers!$K:$K,Échéancier_Loyers!$C:$C,$A895,Échéancier_Loyers!$B:$B,$C895))</f>
        <v/>
      </c>
      <c r="F895" s="13" t="str">
        <f>IF(OR($D895="",$E895=""),"",$D895-$E895)</f>
        <v/>
      </c>
      <c r="G895" t="str">
        <f>IF($A895="","",IF($F895&lt;=0,"OK",IF($E895=0,"Impayé","Partiel")))</f>
        <v/>
      </c>
    </row>
    <row r="896" spans="2:7" ht="15">
      <c r="B896" s="17"/>
      <c r="C896" t="str">
        <f>IF($B896="","",YEAR($B896)*100+MONTH($B896))</f>
        <v/>
      </c>
      <c r="D896" s="13" t="str">
        <f>IF(OR($A896="",$B896=""),"",SUMIFS(Échéancier_Loyers!$J:$J,Échéancier_Loyers!$C:$C,$A896,Échéancier_Loyers!$B:$B,$C896))</f>
        <v/>
      </c>
      <c r="E896" s="13" t="str">
        <f>IF(OR($A896="",$B896=""),"",SUMIFS(Échéancier_Loyers!$K:$K,Échéancier_Loyers!$C:$C,$A896,Échéancier_Loyers!$B:$B,$C896))</f>
        <v/>
      </c>
      <c r="F896" s="13" t="str">
        <f>IF(OR($D896="",$E896=""),"",$D896-$E896)</f>
        <v/>
      </c>
      <c r="G896" t="str">
        <f>IF($A896="","",IF($F896&lt;=0,"OK",IF($E896=0,"Impayé","Partiel")))</f>
        <v/>
      </c>
    </row>
    <row r="897" spans="2:7" ht="15">
      <c r="B897" s="17"/>
      <c r="C897" t="str">
        <f>IF($B897="","",YEAR($B897)*100+MONTH($B897))</f>
        <v/>
      </c>
      <c r="D897" s="13" t="str">
        <f>IF(OR($A897="",$B897=""),"",SUMIFS(Échéancier_Loyers!$J:$J,Échéancier_Loyers!$C:$C,$A897,Échéancier_Loyers!$B:$B,$C897))</f>
        <v/>
      </c>
      <c r="E897" s="13" t="str">
        <f>IF(OR($A897="",$B897=""),"",SUMIFS(Échéancier_Loyers!$K:$K,Échéancier_Loyers!$C:$C,$A897,Échéancier_Loyers!$B:$B,$C897))</f>
        <v/>
      </c>
      <c r="F897" s="13" t="str">
        <f>IF(OR($D897="",$E897=""),"",$D897-$E897)</f>
        <v/>
      </c>
      <c r="G897" t="str">
        <f>IF($A897="","",IF($F897&lt;=0,"OK",IF($E897=0,"Impayé","Partiel")))</f>
        <v/>
      </c>
    </row>
    <row r="898" spans="2:7" ht="15">
      <c r="B898" s="17"/>
      <c r="C898" t="str">
        <f>IF($B898="","",YEAR($B898)*100+MONTH($B898))</f>
        <v/>
      </c>
      <c r="D898" s="13" t="str">
        <f>IF(OR($A898="",$B898=""),"",SUMIFS(Échéancier_Loyers!$J:$J,Échéancier_Loyers!$C:$C,$A898,Échéancier_Loyers!$B:$B,$C898))</f>
        <v/>
      </c>
      <c r="E898" s="13" t="str">
        <f>IF(OR($A898="",$B898=""),"",SUMIFS(Échéancier_Loyers!$K:$K,Échéancier_Loyers!$C:$C,$A898,Échéancier_Loyers!$B:$B,$C898))</f>
        <v/>
      </c>
      <c r="F898" s="13" t="str">
        <f>IF(OR($D898="",$E898=""),"",$D898-$E898)</f>
        <v/>
      </c>
      <c r="G898" t="str">
        <f>IF($A898="","",IF($F898&lt;=0,"OK",IF($E898=0,"Impayé","Partiel")))</f>
        <v/>
      </c>
    </row>
    <row r="899" spans="2:7" ht="15">
      <c r="B899" s="17"/>
      <c r="C899" t="str">
        <f>IF($B899="","",YEAR($B899)*100+MONTH($B899))</f>
        <v/>
      </c>
      <c r="D899" s="13" t="str">
        <f>IF(OR($A899="",$B899=""),"",SUMIFS(Échéancier_Loyers!$J:$J,Échéancier_Loyers!$C:$C,$A899,Échéancier_Loyers!$B:$B,$C899))</f>
        <v/>
      </c>
      <c r="E899" s="13" t="str">
        <f>IF(OR($A899="",$B899=""),"",SUMIFS(Échéancier_Loyers!$K:$K,Échéancier_Loyers!$C:$C,$A899,Échéancier_Loyers!$B:$B,$C899))</f>
        <v/>
      </c>
      <c r="F899" s="13" t="str">
        <f>IF(OR($D899="",$E899=""),"",$D899-$E899)</f>
        <v/>
      </c>
      <c r="G899" t="str">
        <f>IF($A899="","",IF($F899&lt;=0,"OK",IF($E899=0,"Impayé","Partiel")))</f>
        <v/>
      </c>
    </row>
    <row r="900" spans="2:7" ht="15">
      <c r="B900" s="17"/>
      <c r="C900" t="str">
        <f>IF($B900="","",YEAR($B900)*100+MONTH($B900))</f>
        <v/>
      </c>
      <c r="D900" s="13" t="str">
        <f>IF(OR($A900="",$B900=""),"",SUMIFS(Échéancier_Loyers!$J:$J,Échéancier_Loyers!$C:$C,$A900,Échéancier_Loyers!$B:$B,$C900))</f>
        <v/>
      </c>
      <c r="E900" s="13" t="str">
        <f>IF(OR($A900="",$B900=""),"",SUMIFS(Échéancier_Loyers!$K:$K,Échéancier_Loyers!$C:$C,$A900,Échéancier_Loyers!$B:$B,$C900))</f>
        <v/>
      </c>
      <c r="F900" s="13" t="str">
        <f>IF(OR($D900="",$E900=""),"",$D900-$E900)</f>
        <v/>
      </c>
      <c r="G900" t="str">
        <f>IF($A900="","",IF($F900&lt;=0,"OK",IF($E900=0,"Impayé","Partiel")))</f>
        <v/>
      </c>
    </row>
    <row r="901" spans="2:7" ht="15">
      <c r="B901" s="17"/>
      <c r="C901" t="str">
        <f>IF($B901="","",YEAR($B901)*100+MONTH($B901))</f>
        <v/>
      </c>
      <c r="D901" s="13" t="str">
        <f>IF(OR($A901="",$B901=""),"",SUMIFS(Échéancier_Loyers!$J:$J,Échéancier_Loyers!$C:$C,$A901,Échéancier_Loyers!$B:$B,$C901))</f>
        <v/>
      </c>
      <c r="E901" s="13" t="str">
        <f>IF(OR($A901="",$B901=""),"",SUMIFS(Échéancier_Loyers!$K:$K,Échéancier_Loyers!$C:$C,$A901,Échéancier_Loyers!$B:$B,$C901))</f>
        <v/>
      </c>
      <c r="F901" s="13" t="str">
        <f>IF(OR($D901="",$E901=""),"",$D901-$E901)</f>
        <v/>
      </c>
      <c r="G901" t="str">
        <f>IF($A901="","",IF($F901&lt;=0,"OK",IF($E901=0,"Impayé","Partiel")))</f>
        <v/>
      </c>
    </row>
    <row r="902" spans="2:7" ht="15">
      <c r="B902" s="17"/>
      <c r="C902" t="str">
        <f>IF($B902="","",YEAR($B902)*100+MONTH($B902))</f>
        <v/>
      </c>
      <c r="D902" s="13" t="str">
        <f>IF(OR($A902="",$B902=""),"",SUMIFS(Échéancier_Loyers!$J:$J,Échéancier_Loyers!$C:$C,$A902,Échéancier_Loyers!$B:$B,$C902))</f>
        <v/>
      </c>
      <c r="E902" s="13" t="str">
        <f>IF(OR($A902="",$B902=""),"",SUMIFS(Échéancier_Loyers!$K:$K,Échéancier_Loyers!$C:$C,$A902,Échéancier_Loyers!$B:$B,$C902))</f>
        <v/>
      </c>
      <c r="F902" s="13" t="str">
        <f>IF(OR($D902="",$E902=""),"",$D902-$E902)</f>
        <v/>
      </c>
      <c r="G902" t="str">
        <f>IF($A902="","",IF($F902&lt;=0,"OK",IF($E902=0,"Impayé","Partiel")))</f>
        <v/>
      </c>
    </row>
    <row r="903" spans="2:7" ht="15">
      <c r="B903" s="17"/>
      <c r="C903" t="str">
        <f>IF($B903="","",YEAR($B903)*100+MONTH($B903))</f>
        <v/>
      </c>
      <c r="D903" s="13" t="str">
        <f>IF(OR($A903="",$B903=""),"",SUMIFS(Échéancier_Loyers!$J:$J,Échéancier_Loyers!$C:$C,$A903,Échéancier_Loyers!$B:$B,$C903))</f>
        <v/>
      </c>
      <c r="E903" s="13" t="str">
        <f>IF(OR($A903="",$B903=""),"",SUMIFS(Échéancier_Loyers!$K:$K,Échéancier_Loyers!$C:$C,$A903,Échéancier_Loyers!$B:$B,$C903))</f>
        <v/>
      </c>
      <c r="F903" s="13" t="str">
        <f>IF(OR($D903="",$E903=""),"",$D903-$E903)</f>
        <v/>
      </c>
      <c r="G903" t="str">
        <f>IF($A903="","",IF($F903&lt;=0,"OK",IF($E903=0,"Impayé","Partiel")))</f>
        <v/>
      </c>
    </row>
    <row r="904" spans="2:7" ht="15">
      <c r="B904" s="17"/>
      <c r="C904" t="str">
        <f>IF($B904="","",YEAR($B904)*100+MONTH($B904))</f>
        <v/>
      </c>
      <c r="D904" s="13" t="str">
        <f>IF(OR($A904="",$B904=""),"",SUMIFS(Échéancier_Loyers!$J:$J,Échéancier_Loyers!$C:$C,$A904,Échéancier_Loyers!$B:$B,$C904))</f>
        <v/>
      </c>
      <c r="E904" s="13" t="str">
        <f>IF(OR($A904="",$B904=""),"",SUMIFS(Échéancier_Loyers!$K:$K,Échéancier_Loyers!$C:$C,$A904,Échéancier_Loyers!$B:$B,$C904))</f>
        <v/>
      </c>
      <c r="F904" s="13" t="str">
        <f>IF(OR($D904="",$E904=""),"",$D904-$E904)</f>
        <v/>
      </c>
      <c r="G904" t="str">
        <f>IF($A904="","",IF($F904&lt;=0,"OK",IF($E904=0,"Impayé","Partiel")))</f>
        <v/>
      </c>
    </row>
    <row r="905" spans="2:7" ht="15">
      <c r="B905" s="17"/>
      <c r="C905" t="str">
        <f>IF($B905="","",YEAR($B905)*100+MONTH($B905))</f>
        <v/>
      </c>
      <c r="D905" s="13" t="str">
        <f>IF(OR($A905="",$B905=""),"",SUMIFS(Échéancier_Loyers!$J:$J,Échéancier_Loyers!$C:$C,$A905,Échéancier_Loyers!$B:$B,$C905))</f>
        <v/>
      </c>
      <c r="E905" s="13" t="str">
        <f>IF(OR($A905="",$B905=""),"",SUMIFS(Échéancier_Loyers!$K:$K,Échéancier_Loyers!$C:$C,$A905,Échéancier_Loyers!$B:$B,$C905))</f>
        <v/>
      </c>
      <c r="F905" s="13" t="str">
        <f>IF(OR($D905="",$E905=""),"",$D905-$E905)</f>
        <v/>
      </c>
      <c r="G905" t="str">
        <f>IF($A905="","",IF($F905&lt;=0,"OK",IF($E905=0,"Impayé","Partiel")))</f>
        <v/>
      </c>
    </row>
    <row r="906" spans="2:7" ht="15">
      <c r="B906" s="17"/>
      <c r="C906" t="str">
        <f>IF($B906="","",YEAR($B906)*100+MONTH($B906))</f>
        <v/>
      </c>
      <c r="D906" s="13" t="str">
        <f>IF(OR($A906="",$B906=""),"",SUMIFS(Échéancier_Loyers!$J:$J,Échéancier_Loyers!$C:$C,$A906,Échéancier_Loyers!$B:$B,$C906))</f>
        <v/>
      </c>
      <c r="E906" s="13" t="str">
        <f>IF(OR($A906="",$B906=""),"",SUMIFS(Échéancier_Loyers!$K:$K,Échéancier_Loyers!$C:$C,$A906,Échéancier_Loyers!$B:$B,$C906))</f>
        <v/>
      </c>
      <c r="F906" s="13" t="str">
        <f>IF(OR($D906="",$E906=""),"",$D906-$E906)</f>
        <v/>
      </c>
      <c r="G906" t="str">
        <f>IF($A906="","",IF($F906&lt;=0,"OK",IF($E906=0,"Impayé","Partiel")))</f>
        <v/>
      </c>
    </row>
    <row r="907" spans="2:7" ht="15">
      <c r="B907" s="17"/>
      <c r="C907" t="str">
        <f>IF($B907="","",YEAR($B907)*100+MONTH($B907))</f>
        <v/>
      </c>
      <c r="D907" s="13" t="str">
        <f>IF(OR($A907="",$B907=""),"",SUMIFS(Échéancier_Loyers!$J:$J,Échéancier_Loyers!$C:$C,$A907,Échéancier_Loyers!$B:$B,$C907))</f>
        <v/>
      </c>
      <c r="E907" s="13" t="str">
        <f>IF(OR($A907="",$B907=""),"",SUMIFS(Échéancier_Loyers!$K:$K,Échéancier_Loyers!$C:$C,$A907,Échéancier_Loyers!$B:$B,$C907))</f>
        <v/>
      </c>
      <c r="F907" s="13" t="str">
        <f>IF(OR($D907="",$E907=""),"",$D907-$E907)</f>
        <v/>
      </c>
      <c r="G907" t="str">
        <f>IF($A907="","",IF($F907&lt;=0,"OK",IF($E907=0,"Impayé","Partiel")))</f>
        <v/>
      </c>
    </row>
    <row r="908" spans="2:7" ht="15">
      <c r="B908" s="17"/>
      <c r="C908" t="str">
        <f>IF($B908="","",YEAR($B908)*100+MONTH($B908))</f>
        <v/>
      </c>
      <c r="D908" s="13" t="str">
        <f>IF(OR($A908="",$B908=""),"",SUMIFS(Échéancier_Loyers!$J:$J,Échéancier_Loyers!$C:$C,$A908,Échéancier_Loyers!$B:$B,$C908))</f>
        <v/>
      </c>
      <c r="E908" s="13" t="str">
        <f>IF(OR($A908="",$B908=""),"",SUMIFS(Échéancier_Loyers!$K:$K,Échéancier_Loyers!$C:$C,$A908,Échéancier_Loyers!$B:$B,$C908))</f>
        <v/>
      </c>
      <c r="F908" s="13" t="str">
        <f>IF(OR($D908="",$E908=""),"",$D908-$E908)</f>
        <v/>
      </c>
      <c r="G908" t="str">
        <f>IF($A908="","",IF($F908&lt;=0,"OK",IF($E908=0,"Impayé","Partiel")))</f>
        <v/>
      </c>
    </row>
    <row r="909" spans="2:7" ht="15">
      <c r="B909" s="17"/>
      <c r="C909" t="str">
        <f>IF($B909="","",YEAR($B909)*100+MONTH($B909))</f>
        <v/>
      </c>
      <c r="D909" s="13" t="str">
        <f>IF(OR($A909="",$B909=""),"",SUMIFS(Échéancier_Loyers!$J:$J,Échéancier_Loyers!$C:$C,$A909,Échéancier_Loyers!$B:$B,$C909))</f>
        <v/>
      </c>
      <c r="E909" s="13" t="str">
        <f>IF(OR($A909="",$B909=""),"",SUMIFS(Échéancier_Loyers!$K:$K,Échéancier_Loyers!$C:$C,$A909,Échéancier_Loyers!$B:$B,$C909))</f>
        <v/>
      </c>
      <c r="F909" s="13" t="str">
        <f>IF(OR($D909="",$E909=""),"",$D909-$E909)</f>
        <v/>
      </c>
      <c r="G909" t="str">
        <f>IF($A909="","",IF($F909&lt;=0,"OK",IF($E909=0,"Impayé","Partiel")))</f>
        <v/>
      </c>
    </row>
    <row r="910" spans="2:7" ht="15">
      <c r="B910" s="17"/>
      <c r="C910" t="str">
        <f>IF($B910="","",YEAR($B910)*100+MONTH($B910))</f>
        <v/>
      </c>
      <c r="D910" s="13" t="str">
        <f>IF(OR($A910="",$B910=""),"",SUMIFS(Échéancier_Loyers!$J:$J,Échéancier_Loyers!$C:$C,$A910,Échéancier_Loyers!$B:$B,$C910))</f>
        <v/>
      </c>
      <c r="E910" s="13" t="str">
        <f>IF(OR($A910="",$B910=""),"",SUMIFS(Échéancier_Loyers!$K:$K,Échéancier_Loyers!$C:$C,$A910,Échéancier_Loyers!$B:$B,$C910))</f>
        <v/>
      </c>
      <c r="F910" s="13" t="str">
        <f>IF(OR($D910="",$E910=""),"",$D910-$E910)</f>
        <v/>
      </c>
      <c r="G910" t="str">
        <f>IF($A910="","",IF($F910&lt;=0,"OK",IF($E910=0,"Impayé","Partiel")))</f>
        <v/>
      </c>
    </row>
    <row r="911" spans="2:7" ht="15">
      <c r="B911" s="17"/>
      <c r="C911" t="str">
        <f>IF($B911="","",YEAR($B911)*100+MONTH($B911))</f>
        <v/>
      </c>
      <c r="D911" s="13" t="str">
        <f>IF(OR($A911="",$B911=""),"",SUMIFS(Échéancier_Loyers!$J:$J,Échéancier_Loyers!$C:$C,$A911,Échéancier_Loyers!$B:$B,$C911))</f>
        <v/>
      </c>
      <c r="E911" s="13" t="str">
        <f>IF(OR($A911="",$B911=""),"",SUMIFS(Échéancier_Loyers!$K:$K,Échéancier_Loyers!$C:$C,$A911,Échéancier_Loyers!$B:$B,$C911))</f>
        <v/>
      </c>
      <c r="F911" s="13" t="str">
        <f>IF(OR($D911="",$E911=""),"",$D911-$E911)</f>
        <v/>
      </c>
      <c r="G911" t="str">
        <f>IF($A911="","",IF($F911&lt;=0,"OK",IF($E911=0,"Impayé","Partiel")))</f>
        <v/>
      </c>
    </row>
    <row r="912" spans="2:7" ht="15">
      <c r="B912" s="17"/>
      <c r="C912" t="str">
        <f>IF($B912="","",YEAR($B912)*100+MONTH($B912))</f>
        <v/>
      </c>
      <c r="D912" s="13" t="str">
        <f>IF(OR($A912="",$B912=""),"",SUMIFS(Échéancier_Loyers!$J:$J,Échéancier_Loyers!$C:$C,$A912,Échéancier_Loyers!$B:$B,$C912))</f>
        <v/>
      </c>
      <c r="E912" s="13" t="str">
        <f>IF(OR($A912="",$B912=""),"",SUMIFS(Échéancier_Loyers!$K:$K,Échéancier_Loyers!$C:$C,$A912,Échéancier_Loyers!$B:$B,$C912))</f>
        <v/>
      </c>
      <c r="F912" s="13" t="str">
        <f>IF(OR($D912="",$E912=""),"",$D912-$E912)</f>
        <v/>
      </c>
      <c r="G912" t="str">
        <f>IF($A912="","",IF($F912&lt;=0,"OK",IF($E912=0,"Impayé","Partiel")))</f>
        <v/>
      </c>
    </row>
    <row r="913" spans="2:7" ht="15">
      <c r="B913" s="17"/>
      <c r="C913" t="str">
        <f>IF($B913="","",YEAR($B913)*100+MONTH($B913))</f>
        <v/>
      </c>
      <c r="D913" s="13" t="str">
        <f>IF(OR($A913="",$B913=""),"",SUMIFS(Échéancier_Loyers!$J:$J,Échéancier_Loyers!$C:$C,$A913,Échéancier_Loyers!$B:$B,$C913))</f>
        <v/>
      </c>
      <c r="E913" s="13" t="str">
        <f>IF(OR($A913="",$B913=""),"",SUMIFS(Échéancier_Loyers!$K:$K,Échéancier_Loyers!$C:$C,$A913,Échéancier_Loyers!$B:$B,$C913))</f>
        <v/>
      </c>
      <c r="F913" s="13" t="str">
        <f>IF(OR($D913="",$E913=""),"",$D913-$E913)</f>
        <v/>
      </c>
      <c r="G913" t="str">
        <f>IF($A913="","",IF($F913&lt;=0,"OK",IF($E913=0,"Impayé","Partiel")))</f>
        <v/>
      </c>
    </row>
    <row r="914" spans="2:7" ht="15">
      <c r="B914" s="17"/>
      <c r="C914" t="str">
        <f>IF($B914="","",YEAR($B914)*100+MONTH($B914))</f>
        <v/>
      </c>
      <c r="D914" s="13" t="str">
        <f>IF(OR($A914="",$B914=""),"",SUMIFS(Échéancier_Loyers!$J:$J,Échéancier_Loyers!$C:$C,$A914,Échéancier_Loyers!$B:$B,$C914))</f>
        <v/>
      </c>
      <c r="E914" s="13" t="str">
        <f>IF(OR($A914="",$B914=""),"",SUMIFS(Échéancier_Loyers!$K:$K,Échéancier_Loyers!$C:$C,$A914,Échéancier_Loyers!$B:$B,$C914))</f>
        <v/>
      </c>
      <c r="F914" s="13" t="str">
        <f>IF(OR($D914="",$E914=""),"",$D914-$E914)</f>
        <v/>
      </c>
      <c r="G914" t="str">
        <f>IF($A914="","",IF($F914&lt;=0,"OK",IF($E914=0,"Impayé","Partiel")))</f>
        <v/>
      </c>
    </row>
    <row r="915" spans="2:7" ht="15">
      <c r="B915" s="17"/>
      <c r="C915" t="str">
        <f>IF($B915="","",YEAR($B915)*100+MONTH($B915))</f>
        <v/>
      </c>
      <c r="D915" s="13" t="str">
        <f>IF(OR($A915="",$B915=""),"",SUMIFS(Échéancier_Loyers!$J:$J,Échéancier_Loyers!$C:$C,$A915,Échéancier_Loyers!$B:$B,$C915))</f>
        <v/>
      </c>
      <c r="E915" s="13" t="str">
        <f>IF(OR($A915="",$B915=""),"",SUMIFS(Échéancier_Loyers!$K:$K,Échéancier_Loyers!$C:$C,$A915,Échéancier_Loyers!$B:$B,$C915))</f>
        <v/>
      </c>
      <c r="F915" s="13" t="str">
        <f>IF(OR($D915="",$E915=""),"",$D915-$E915)</f>
        <v/>
      </c>
      <c r="G915" t="str">
        <f>IF($A915="","",IF($F915&lt;=0,"OK",IF($E915=0,"Impayé","Partiel")))</f>
        <v/>
      </c>
    </row>
    <row r="916" spans="2:7" ht="15">
      <c r="B916" s="17"/>
      <c r="C916" t="str">
        <f>IF($B916="","",YEAR($B916)*100+MONTH($B916))</f>
        <v/>
      </c>
      <c r="D916" s="13" t="str">
        <f>IF(OR($A916="",$B916=""),"",SUMIFS(Échéancier_Loyers!$J:$J,Échéancier_Loyers!$C:$C,$A916,Échéancier_Loyers!$B:$B,$C916))</f>
        <v/>
      </c>
      <c r="E916" s="13" t="str">
        <f>IF(OR($A916="",$B916=""),"",SUMIFS(Échéancier_Loyers!$K:$K,Échéancier_Loyers!$C:$C,$A916,Échéancier_Loyers!$B:$B,$C916))</f>
        <v/>
      </c>
      <c r="F916" s="13" t="str">
        <f>IF(OR($D916="",$E916=""),"",$D916-$E916)</f>
        <v/>
      </c>
      <c r="G916" t="str">
        <f>IF($A916="","",IF($F916&lt;=0,"OK",IF($E916=0,"Impayé","Partiel")))</f>
        <v/>
      </c>
    </row>
    <row r="917" spans="2:7" ht="15">
      <c r="B917" s="17"/>
      <c r="C917" t="str">
        <f>IF($B917="","",YEAR($B917)*100+MONTH($B917))</f>
        <v/>
      </c>
      <c r="D917" s="13" t="str">
        <f>IF(OR($A917="",$B917=""),"",SUMIFS(Échéancier_Loyers!$J:$J,Échéancier_Loyers!$C:$C,$A917,Échéancier_Loyers!$B:$B,$C917))</f>
        <v/>
      </c>
      <c r="E917" s="13" t="str">
        <f>IF(OR($A917="",$B917=""),"",SUMIFS(Échéancier_Loyers!$K:$K,Échéancier_Loyers!$C:$C,$A917,Échéancier_Loyers!$B:$B,$C917))</f>
        <v/>
      </c>
      <c r="F917" s="13" t="str">
        <f>IF(OR($D917="",$E917=""),"",$D917-$E917)</f>
        <v/>
      </c>
      <c r="G917" t="str">
        <f>IF($A917="","",IF($F917&lt;=0,"OK",IF($E917=0,"Impayé","Partiel")))</f>
        <v/>
      </c>
    </row>
    <row r="918" spans="2:7" ht="15">
      <c r="B918" s="17"/>
      <c r="C918" t="str">
        <f>IF($B918="","",YEAR($B918)*100+MONTH($B918))</f>
        <v/>
      </c>
      <c r="D918" s="13" t="str">
        <f>IF(OR($A918="",$B918=""),"",SUMIFS(Échéancier_Loyers!$J:$J,Échéancier_Loyers!$C:$C,$A918,Échéancier_Loyers!$B:$B,$C918))</f>
        <v/>
      </c>
      <c r="E918" s="13" t="str">
        <f>IF(OR($A918="",$B918=""),"",SUMIFS(Échéancier_Loyers!$K:$K,Échéancier_Loyers!$C:$C,$A918,Échéancier_Loyers!$B:$B,$C918))</f>
        <v/>
      </c>
      <c r="F918" s="13" t="str">
        <f>IF(OR($D918="",$E918=""),"",$D918-$E918)</f>
        <v/>
      </c>
      <c r="G918" t="str">
        <f>IF($A918="","",IF($F918&lt;=0,"OK",IF($E918=0,"Impayé","Partiel")))</f>
        <v/>
      </c>
    </row>
    <row r="919" spans="2:7" ht="15">
      <c r="B919" s="17"/>
      <c r="C919" t="str">
        <f>IF($B919="","",YEAR($B919)*100+MONTH($B919))</f>
        <v/>
      </c>
      <c r="D919" s="13" t="str">
        <f>IF(OR($A919="",$B919=""),"",SUMIFS(Échéancier_Loyers!$J:$J,Échéancier_Loyers!$C:$C,$A919,Échéancier_Loyers!$B:$B,$C919))</f>
        <v/>
      </c>
      <c r="E919" s="13" t="str">
        <f>IF(OR($A919="",$B919=""),"",SUMIFS(Échéancier_Loyers!$K:$K,Échéancier_Loyers!$C:$C,$A919,Échéancier_Loyers!$B:$B,$C919))</f>
        <v/>
      </c>
      <c r="F919" s="13" t="str">
        <f>IF(OR($D919="",$E919=""),"",$D919-$E919)</f>
        <v/>
      </c>
      <c r="G919" t="str">
        <f>IF($A919="","",IF($F919&lt;=0,"OK",IF($E919=0,"Impayé","Partiel")))</f>
        <v/>
      </c>
    </row>
    <row r="920" spans="2:7" ht="15">
      <c r="B920" s="17"/>
      <c r="C920" t="str">
        <f>IF($B920="","",YEAR($B920)*100+MONTH($B920))</f>
        <v/>
      </c>
      <c r="D920" s="13" t="str">
        <f>IF(OR($A920="",$B920=""),"",SUMIFS(Échéancier_Loyers!$J:$J,Échéancier_Loyers!$C:$C,$A920,Échéancier_Loyers!$B:$B,$C920))</f>
        <v/>
      </c>
      <c r="E920" s="13" t="str">
        <f>IF(OR($A920="",$B920=""),"",SUMIFS(Échéancier_Loyers!$K:$K,Échéancier_Loyers!$C:$C,$A920,Échéancier_Loyers!$B:$B,$C920))</f>
        <v/>
      </c>
      <c r="F920" s="13" t="str">
        <f>IF(OR($D920="",$E920=""),"",$D920-$E920)</f>
        <v/>
      </c>
      <c r="G920" t="str">
        <f>IF($A920="","",IF($F920&lt;=0,"OK",IF($E920=0,"Impayé","Partiel")))</f>
        <v/>
      </c>
    </row>
    <row r="921" spans="2:7" ht="15">
      <c r="B921" s="17"/>
      <c r="C921" t="str">
        <f>IF($B921="","",YEAR($B921)*100+MONTH($B921))</f>
        <v/>
      </c>
      <c r="D921" s="13" t="str">
        <f>IF(OR($A921="",$B921=""),"",SUMIFS(Échéancier_Loyers!$J:$J,Échéancier_Loyers!$C:$C,$A921,Échéancier_Loyers!$B:$B,$C921))</f>
        <v/>
      </c>
      <c r="E921" s="13" t="str">
        <f>IF(OR($A921="",$B921=""),"",SUMIFS(Échéancier_Loyers!$K:$K,Échéancier_Loyers!$C:$C,$A921,Échéancier_Loyers!$B:$B,$C921))</f>
        <v/>
      </c>
      <c r="F921" s="13" t="str">
        <f>IF(OR($D921="",$E921=""),"",$D921-$E921)</f>
        <v/>
      </c>
      <c r="G921" t="str">
        <f>IF($A921="","",IF($F921&lt;=0,"OK",IF($E921=0,"Impayé","Partiel")))</f>
        <v/>
      </c>
    </row>
    <row r="922" spans="2:7" ht="15">
      <c r="B922" s="17"/>
      <c r="C922" t="str">
        <f>IF($B922="","",YEAR($B922)*100+MONTH($B922))</f>
        <v/>
      </c>
      <c r="D922" s="13" t="str">
        <f>IF(OR($A922="",$B922=""),"",SUMIFS(Échéancier_Loyers!$J:$J,Échéancier_Loyers!$C:$C,$A922,Échéancier_Loyers!$B:$B,$C922))</f>
        <v/>
      </c>
      <c r="E922" s="13" t="str">
        <f>IF(OR($A922="",$B922=""),"",SUMIFS(Échéancier_Loyers!$K:$K,Échéancier_Loyers!$C:$C,$A922,Échéancier_Loyers!$B:$B,$C922))</f>
        <v/>
      </c>
      <c r="F922" s="13" t="str">
        <f>IF(OR($D922="",$E922=""),"",$D922-$E922)</f>
        <v/>
      </c>
      <c r="G922" t="str">
        <f>IF($A922="","",IF($F922&lt;=0,"OK",IF($E922=0,"Impayé","Partiel")))</f>
        <v/>
      </c>
    </row>
    <row r="923" spans="2:7" ht="15">
      <c r="B923" s="17"/>
      <c r="C923" t="str">
        <f>IF($B923="","",YEAR($B923)*100+MONTH($B923))</f>
        <v/>
      </c>
      <c r="D923" s="13" t="str">
        <f>IF(OR($A923="",$B923=""),"",SUMIFS(Échéancier_Loyers!$J:$J,Échéancier_Loyers!$C:$C,$A923,Échéancier_Loyers!$B:$B,$C923))</f>
        <v/>
      </c>
      <c r="E923" s="13" t="str">
        <f>IF(OR($A923="",$B923=""),"",SUMIFS(Échéancier_Loyers!$K:$K,Échéancier_Loyers!$C:$C,$A923,Échéancier_Loyers!$B:$B,$C923))</f>
        <v/>
      </c>
      <c r="F923" s="13" t="str">
        <f>IF(OR($D923="",$E923=""),"",$D923-$E923)</f>
        <v/>
      </c>
      <c r="G923" t="str">
        <f>IF($A923="","",IF($F923&lt;=0,"OK",IF($E923=0,"Impayé","Partiel")))</f>
        <v/>
      </c>
    </row>
    <row r="924" spans="2:7" ht="15">
      <c r="B924" s="17"/>
      <c r="C924" t="str">
        <f>IF($B924="","",YEAR($B924)*100+MONTH($B924))</f>
        <v/>
      </c>
      <c r="D924" s="13" t="str">
        <f>IF(OR($A924="",$B924=""),"",SUMIFS(Échéancier_Loyers!$J:$J,Échéancier_Loyers!$C:$C,$A924,Échéancier_Loyers!$B:$B,$C924))</f>
        <v/>
      </c>
      <c r="E924" s="13" t="str">
        <f>IF(OR($A924="",$B924=""),"",SUMIFS(Échéancier_Loyers!$K:$K,Échéancier_Loyers!$C:$C,$A924,Échéancier_Loyers!$B:$B,$C924))</f>
        <v/>
      </c>
      <c r="F924" s="13" t="str">
        <f>IF(OR($D924="",$E924=""),"",$D924-$E924)</f>
        <v/>
      </c>
      <c r="G924" t="str">
        <f>IF($A924="","",IF($F924&lt;=0,"OK",IF($E924=0,"Impayé","Partiel")))</f>
        <v/>
      </c>
    </row>
    <row r="925" spans="2:7" ht="15">
      <c r="B925" s="17"/>
      <c r="C925" t="str">
        <f>IF($B925="","",YEAR($B925)*100+MONTH($B925))</f>
        <v/>
      </c>
      <c r="D925" s="13" t="str">
        <f>IF(OR($A925="",$B925=""),"",SUMIFS(Échéancier_Loyers!$J:$J,Échéancier_Loyers!$C:$C,$A925,Échéancier_Loyers!$B:$B,$C925))</f>
        <v/>
      </c>
      <c r="E925" s="13" t="str">
        <f>IF(OR($A925="",$B925=""),"",SUMIFS(Échéancier_Loyers!$K:$K,Échéancier_Loyers!$C:$C,$A925,Échéancier_Loyers!$B:$B,$C925))</f>
        <v/>
      </c>
      <c r="F925" s="13" t="str">
        <f>IF(OR($D925="",$E925=""),"",$D925-$E925)</f>
        <v/>
      </c>
      <c r="G925" t="str">
        <f>IF($A925="","",IF($F925&lt;=0,"OK",IF($E925=0,"Impayé","Partiel")))</f>
        <v/>
      </c>
    </row>
    <row r="926" spans="2:7" ht="15">
      <c r="B926" s="17"/>
      <c r="C926" t="str">
        <f>IF($B926="","",YEAR($B926)*100+MONTH($B926))</f>
        <v/>
      </c>
      <c r="D926" s="13" t="str">
        <f>IF(OR($A926="",$B926=""),"",SUMIFS(Échéancier_Loyers!$J:$J,Échéancier_Loyers!$C:$C,$A926,Échéancier_Loyers!$B:$B,$C926))</f>
        <v/>
      </c>
      <c r="E926" s="13" t="str">
        <f>IF(OR($A926="",$B926=""),"",SUMIFS(Échéancier_Loyers!$K:$K,Échéancier_Loyers!$C:$C,$A926,Échéancier_Loyers!$B:$B,$C926))</f>
        <v/>
      </c>
      <c r="F926" s="13" t="str">
        <f>IF(OR($D926="",$E926=""),"",$D926-$E926)</f>
        <v/>
      </c>
      <c r="G926" t="str">
        <f>IF($A926="","",IF($F926&lt;=0,"OK",IF($E926=0,"Impayé","Partiel")))</f>
        <v/>
      </c>
    </row>
    <row r="927" spans="2:7" ht="15">
      <c r="B927" s="17"/>
      <c r="C927" t="str">
        <f>IF($B927="","",YEAR($B927)*100+MONTH($B927))</f>
        <v/>
      </c>
      <c r="D927" s="13" t="str">
        <f>IF(OR($A927="",$B927=""),"",SUMIFS(Échéancier_Loyers!$J:$J,Échéancier_Loyers!$C:$C,$A927,Échéancier_Loyers!$B:$B,$C927))</f>
        <v/>
      </c>
      <c r="E927" s="13" t="str">
        <f>IF(OR($A927="",$B927=""),"",SUMIFS(Échéancier_Loyers!$K:$K,Échéancier_Loyers!$C:$C,$A927,Échéancier_Loyers!$B:$B,$C927))</f>
        <v/>
      </c>
      <c r="F927" s="13" t="str">
        <f>IF(OR($D927="",$E927=""),"",$D927-$E927)</f>
        <v/>
      </c>
      <c r="G927" t="str">
        <f>IF($A927="","",IF($F927&lt;=0,"OK",IF($E927=0,"Impayé","Partiel")))</f>
        <v/>
      </c>
    </row>
    <row r="928" spans="2:7" ht="15">
      <c r="B928" s="17"/>
      <c r="C928" t="str">
        <f>IF($B928="","",YEAR($B928)*100+MONTH($B928))</f>
        <v/>
      </c>
      <c r="D928" s="13" t="str">
        <f>IF(OR($A928="",$B928=""),"",SUMIFS(Échéancier_Loyers!$J:$J,Échéancier_Loyers!$C:$C,$A928,Échéancier_Loyers!$B:$B,$C928))</f>
        <v/>
      </c>
      <c r="E928" s="13" t="str">
        <f>IF(OR($A928="",$B928=""),"",SUMIFS(Échéancier_Loyers!$K:$K,Échéancier_Loyers!$C:$C,$A928,Échéancier_Loyers!$B:$B,$C928))</f>
        <v/>
      </c>
      <c r="F928" s="13" t="str">
        <f>IF(OR($D928="",$E928=""),"",$D928-$E928)</f>
        <v/>
      </c>
      <c r="G928" t="str">
        <f>IF($A928="","",IF($F928&lt;=0,"OK",IF($E928=0,"Impayé","Partiel")))</f>
        <v/>
      </c>
    </row>
    <row r="929" spans="2:7" ht="15">
      <c r="B929" s="17"/>
      <c r="C929" t="str">
        <f>IF($B929="","",YEAR($B929)*100+MONTH($B929))</f>
        <v/>
      </c>
      <c r="D929" s="13" t="str">
        <f>IF(OR($A929="",$B929=""),"",SUMIFS(Échéancier_Loyers!$J:$J,Échéancier_Loyers!$C:$C,$A929,Échéancier_Loyers!$B:$B,$C929))</f>
        <v/>
      </c>
      <c r="E929" s="13" t="str">
        <f>IF(OR($A929="",$B929=""),"",SUMIFS(Échéancier_Loyers!$K:$K,Échéancier_Loyers!$C:$C,$A929,Échéancier_Loyers!$B:$B,$C929))</f>
        <v/>
      </c>
      <c r="F929" s="13" t="str">
        <f>IF(OR($D929="",$E929=""),"",$D929-$E929)</f>
        <v/>
      </c>
      <c r="G929" t="str">
        <f>IF($A929="","",IF($F929&lt;=0,"OK",IF($E929=0,"Impayé","Partiel")))</f>
        <v/>
      </c>
    </row>
    <row r="930" spans="2:7" ht="15">
      <c r="B930" s="17"/>
      <c r="C930" t="str">
        <f>IF($B930="","",YEAR($B930)*100+MONTH($B930))</f>
        <v/>
      </c>
      <c r="D930" s="13" t="str">
        <f>IF(OR($A930="",$B930=""),"",SUMIFS(Échéancier_Loyers!$J:$J,Échéancier_Loyers!$C:$C,$A930,Échéancier_Loyers!$B:$B,$C930))</f>
        <v/>
      </c>
      <c r="E930" s="13" t="str">
        <f>IF(OR($A930="",$B930=""),"",SUMIFS(Échéancier_Loyers!$K:$K,Échéancier_Loyers!$C:$C,$A930,Échéancier_Loyers!$B:$B,$C930))</f>
        <v/>
      </c>
      <c r="F930" s="13" t="str">
        <f>IF(OR($D930="",$E930=""),"",$D930-$E930)</f>
        <v/>
      </c>
      <c r="G930" t="str">
        <f>IF($A930="","",IF($F930&lt;=0,"OK",IF($E930=0,"Impayé","Partiel")))</f>
        <v/>
      </c>
    </row>
    <row r="931" spans="2:7" ht="15">
      <c r="B931" s="17"/>
      <c r="C931" t="str">
        <f>IF($B931="","",YEAR($B931)*100+MONTH($B931))</f>
        <v/>
      </c>
      <c r="D931" s="13" t="str">
        <f>IF(OR($A931="",$B931=""),"",SUMIFS(Échéancier_Loyers!$J:$J,Échéancier_Loyers!$C:$C,$A931,Échéancier_Loyers!$B:$B,$C931))</f>
        <v/>
      </c>
      <c r="E931" s="13" t="str">
        <f>IF(OR($A931="",$B931=""),"",SUMIFS(Échéancier_Loyers!$K:$K,Échéancier_Loyers!$C:$C,$A931,Échéancier_Loyers!$B:$B,$C931))</f>
        <v/>
      </c>
      <c r="F931" s="13" t="str">
        <f>IF(OR($D931="",$E931=""),"",$D931-$E931)</f>
        <v/>
      </c>
      <c r="G931" t="str">
        <f>IF($A931="","",IF($F931&lt;=0,"OK",IF($E931=0,"Impayé","Partiel")))</f>
        <v/>
      </c>
    </row>
    <row r="932" spans="2:7" ht="15">
      <c r="B932" s="17"/>
      <c r="C932" t="str">
        <f>IF($B932="","",YEAR($B932)*100+MONTH($B932))</f>
        <v/>
      </c>
      <c r="D932" s="13" t="str">
        <f>IF(OR($A932="",$B932=""),"",SUMIFS(Échéancier_Loyers!$J:$J,Échéancier_Loyers!$C:$C,$A932,Échéancier_Loyers!$B:$B,$C932))</f>
        <v/>
      </c>
      <c r="E932" s="13" t="str">
        <f>IF(OR($A932="",$B932=""),"",SUMIFS(Échéancier_Loyers!$K:$K,Échéancier_Loyers!$C:$C,$A932,Échéancier_Loyers!$B:$B,$C932))</f>
        <v/>
      </c>
      <c r="F932" s="13" t="str">
        <f>IF(OR($D932="",$E932=""),"",$D932-$E932)</f>
        <v/>
      </c>
      <c r="G932" t="str">
        <f>IF($A932="","",IF($F932&lt;=0,"OK",IF($E932=0,"Impayé","Partiel")))</f>
        <v/>
      </c>
    </row>
    <row r="933" spans="2:7" ht="15">
      <c r="B933" s="17"/>
      <c r="C933" t="str">
        <f>IF($B933="","",YEAR($B933)*100+MONTH($B933))</f>
        <v/>
      </c>
      <c r="D933" s="13" t="str">
        <f>IF(OR($A933="",$B933=""),"",SUMIFS(Échéancier_Loyers!$J:$J,Échéancier_Loyers!$C:$C,$A933,Échéancier_Loyers!$B:$B,$C933))</f>
        <v/>
      </c>
      <c r="E933" s="13" t="str">
        <f>IF(OR($A933="",$B933=""),"",SUMIFS(Échéancier_Loyers!$K:$K,Échéancier_Loyers!$C:$C,$A933,Échéancier_Loyers!$B:$B,$C933))</f>
        <v/>
      </c>
      <c r="F933" s="13" t="str">
        <f>IF(OR($D933="",$E933=""),"",$D933-$E933)</f>
        <v/>
      </c>
      <c r="G933" t="str">
        <f>IF($A933="","",IF($F933&lt;=0,"OK",IF($E933=0,"Impayé","Partiel")))</f>
        <v/>
      </c>
    </row>
    <row r="934" spans="2:7" ht="15">
      <c r="B934" s="17"/>
      <c r="C934" t="str">
        <f>IF($B934="","",YEAR($B934)*100+MONTH($B934))</f>
        <v/>
      </c>
      <c r="D934" s="13" t="str">
        <f>IF(OR($A934="",$B934=""),"",SUMIFS(Échéancier_Loyers!$J:$J,Échéancier_Loyers!$C:$C,$A934,Échéancier_Loyers!$B:$B,$C934))</f>
        <v/>
      </c>
      <c r="E934" s="13" t="str">
        <f>IF(OR($A934="",$B934=""),"",SUMIFS(Échéancier_Loyers!$K:$K,Échéancier_Loyers!$C:$C,$A934,Échéancier_Loyers!$B:$B,$C934))</f>
        <v/>
      </c>
      <c r="F934" s="13" t="str">
        <f>IF(OR($D934="",$E934=""),"",$D934-$E934)</f>
        <v/>
      </c>
      <c r="G934" t="str">
        <f>IF($A934="","",IF($F934&lt;=0,"OK",IF($E934=0,"Impayé","Partiel")))</f>
        <v/>
      </c>
    </row>
    <row r="935" spans="2:7" ht="15">
      <c r="B935" s="17"/>
      <c r="C935" t="str">
        <f>IF($B935="","",YEAR($B935)*100+MONTH($B935))</f>
        <v/>
      </c>
      <c r="D935" s="13" t="str">
        <f>IF(OR($A935="",$B935=""),"",SUMIFS(Échéancier_Loyers!$J:$J,Échéancier_Loyers!$C:$C,$A935,Échéancier_Loyers!$B:$B,$C935))</f>
        <v/>
      </c>
      <c r="E935" s="13" t="str">
        <f>IF(OR($A935="",$B935=""),"",SUMIFS(Échéancier_Loyers!$K:$K,Échéancier_Loyers!$C:$C,$A935,Échéancier_Loyers!$B:$B,$C935))</f>
        <v/>
      </c>
      <c r="F935" s="13" t="str">
        <f>IF(OR($D935="",$E935=""),"",$D935-$E935)</f>
        <v/>
      </c>
      <c r="G935" t="str">
        <f>IF($A935="","",IF($F935&lt;=0,"OK",IF($E935=0,"Impayé","Partiel")))</f>
        <v/>
      </c>
    </row>
    <row r="936" spans="2:7" ht="15">
      <c r="B936" s="17"/>
      <c r="C936" t="str">
        <f>IF($B936="","",YEAR($B936)*100+MONTH($B936))</f>
        <v/>
      </c>
      <c r="D936" s="13" t="str">
        <f>IF(OR($A936="",$B936=""),"",SUMIFS(Échéancier_Loyers!$J:$J,Échéancier_Loyers!$C:$C,$A936,Échéancier_Loyers!$B:$B,$C936))</f>
        <v/>
      </c>
      <c r="E936" s="13" t="str">
        <f>IF(OR($A936="",$B936=""),"",SUMIFS(Échéancier_Loyers!$K:$K,Échéancier_Loyers!$C:$C,$A936,Échéancier_Loyers!$B:$B,$C936))</f>
        <v/>
      </c>
      <c r="F936" s="13" t="str">
        <f>IF(OR($D936="",$E936=""),"",$D936-$E936)</f>
        <v/>
      </c>
      <c r="G936" t="str">
        <f>IF($A936="","",IF($F936&lt;=0,"OK",IF($E936=0,"Impayé","Partiel")))</f>
        <v/>
      </c>
    </row>
    <row r="937" spans="2:7" ht="15">
      <c r="B937" s="17"/>
      <c r="C937" t="str">
        <f>IF($B937="","",YEAR($B937)*100+MONTH($B937))</f>
        <v/>
      </c>
      <c r="D937" s="13" t="str">
        <f>IF(OR($A937="",$B937=""),"",SUMIFS(Échéancier_Loyers!$J:$J,Échéancier_Loyers!$C:$C,$A937,Échéancier_Loyers!$B:$B,$C937))</f>
        <v/>
      </c>
      <c r="E937" s="13" t="str">
        <f>IF(OR($A937="",$B937=""),"",SUMIFS(Échéancier_Loyers!$K:$K,Échéancier_Loyers!$C:$C,$A937,Échéancier_Loyers!$B:$B,$C937))</f>
        <v/>
      </c>
      <c r="F937" s="13" t="str">
        <f>IF(OR($D937="",$E937=""),"",$D937-$E937)</f>
        <v/>
      </c>
      <c r="G937" t="str">
        <f>IF($A937="","",IF($F937&lt;=0,"OK",IF($E937=0,"Impayé","Partiel")))</f>
        <v/>
      </c>
    </row>
    <row r="938" spans="2:7" ht="15">
      <c r="B938" s="17"/>
      <c r="C938" t="str">
        <f>IF($B938="","",YEAR($B938)*100+MONTH($B938))</f>
        <v/>
      </c>
      <c r="D938" s="13" t="str">
        <f>IF(OR($A938="",$B938=""),"",SUMIFS(Échéancier_Loyers!$J:$J,Échéancier_Loyers!$C:$C,$A938,Échéancier_Loyers!$B:$B,$C938))</f>
        <v/>
      </c>
      <c r="E938" s="13" t="str">
        <f>IF(OR($A938="",$B938=""),"",SUMIFS(Échéancier_Loyers!$K:$K,Échéancier_Loyers!$C:$C,$A938,Échéancier_Loyers!$B:$B,$C938))</f>
        <v/>
      </c>
      <c r="F938" s="13" t="str">
        <f>IF(OR($D938="",$E938=""),"",$D938-$E938)</f>
        <v/>
      </c>
      <c r="G938" t="str">
        <f>IF($A938="","",IF($F938&lt;=0,"OK",IF($E938=0,"Impayé","Partiel")))</f>
        <v/>
      </c>
    </row>
    <row r="939" spans="2:7" ht="15">
      <c r="B939" s="17"/>
      <c r="C939" t="str">
        <f>IF($B939="","",YEAR($B939)*100+MONTH($B939))</f>
        <v/>
      </c>
      <c r="D939" s="13" t="str">
        <f>IF(OR($A939="",$B939=""),"",SUMIFS(Échéancier_Loyers!$J:$J,Échéancier_Loyers!$C:$C,$A939,Échéancier_Loyers!$B:$B,$C939))</f>
        <v/>
      </c>
      <c r="E939" s="13" t="str">
        <f>IF(OR($A939="",$B939=""),"",SUMIFS(Échéancier_Loyers!$K:$K,Échéancier_Loyers!$C:$C,$A939,Échéancier_Loyers!$B:$B,$C939))</f>
        <v/>
      </c>
      <c r="F939" s="13" t="str">
        <f>IF(OR($D939="",$E939=""),"",$D939-$E939)</f>
        <v/>
      </c>
      <c r="G939" t="str">
        <f>IF($A939="","",IF($F939&lt;=0,"OK",IF($E939=0,"Impayé","Partiel")))</f>
        <v/>
      </c>
    </row>
    <row r="940" spans="2:7" ht="15">
      <c r="B940" s="17"/>
      <c r="C940" t="str">
        <f>IF($B940="","",YEAR($B940)*100+MONTH($B940))</f>
        <v/>
      </c>
      <c r="D940" s="13" t="str">
        <f>IF(OR($A940="",$B940=""),"",SUMIFS(Échéancier_Loyers!$J:$J,Échéancier_Loyers!$C:$C,$A940,Échéancier_Loyers!$B:$B,$C940))</f>
        <v/>
      </c>
      <c r="E940" s="13" t="str">
        <f>IF(OR($A940="",$B940=""),"",SUMIFS(Échéancier_Loyers!$K:$K,Échéancier_Loyers!$C:$C,$A940,Échéancier_Loyers!$B:$B,$C940))</f>
        <v/>
      </c>
      <c r="F940" s="13" t="str">
        <f>IF(OR($D940="",$E940=""),"",$D940-$E940)</f>
        <v/>
      </c>
      <c r="G940" t="str">
        <f>IF($A940="","",IF($F940&lt;=0,"OK",IF($E940=0,"Impayé","Partiel")))</f>
        <v/>
      </c>
    </row>
    <row r="941" spans="2:7" ht="15">
      <c r="B941" s="17"/>
      <c r="C941" t="str">
        <f>IF($B941="","",YEAR($B941)*100+MONTH($B941))</f>
        <v/>
      </c>
      <c r="D941" s="13" t="str">
        <f>IF(OR($A941="",$B941=""),"",SUMIFS(Échéancier_Loyers!$J:$J,Échéancier_Loyers!$C:$C,$A941,Échéancier_Loyers!$B:$B,$C941))</f>
        <v/>
      </c>
      <c r="E941" s="13" t="str">
        <f>IF(OR($A941="",$B941=""),"",SUMIFS(Échéancier_Loyers!$K:$K,Échéancier_Loyers!$C:$C,$A941,Échéancier_Loyers!$B:$B,$C941))</f>
        <v/>
      </c>
      <c r="F941" s="13" t="str">
        <f>IF(OR($D941="",$E941=""),"",$D941-$E941)</f>
        <v/>
      </c>
      <c r="G941" t="str">
        <f>IF($A941="","",IF($F941&lt;=0,"OK",IF($E941=0,"Impayé","Partiel")))</f>
        <v/>
      </c>
    </row>
    <row r="942" spans="2:7" ht="15">
      <c r="B942" s="17"/>
      <c r="C942" t="str">
        <f>IF($B942="","",YEAR($B942)*100+MONTH($B942))</f>
        <v/>
      </c>
      <c r="D942" s="13" t="str">
        <f>IF(OR($A942="",$B942=""),"",SUMIFS(Échéancier_Loyers!$J:$J,Échéancier_Loyers!$C:$C,$A942,Échéancier_Loyers!$B:$B,$C942))</f>
        <v/>
      </c>
      <c r="E942" s="13" t="str">
        <f>IF(OR($A942="",$B942=""),"",SUMIFS(Échéancier_Loyers!$K:$K,Échéancier_Loyers!$C:$C,$A942,Échéancier_Loyers!$B:$B,$C942))</f>
        <v/>
      </c>
      <c r="F942" s="13" t="str">
        <f>IF(OR($D942="",$E942=""),"",$D942-$E942)</f>
        <v/>
      </c>
      <c r="G942" t="str">
        <f>IF($A942="","",IF($F942&lt;=0,"OK",IF($E942=0,"Impayé","Partiel")))</f>
        <v/>
      </c>
    </row>
    <row r="943" spans="2:7" ht="15">
      <c r="B943" s="17"/>
      <c r="C943" t="str">
        <f>IF($B943="","",YEAR($B943)*100+MONTH($B943))</f>
        <v/>
      </c>
      <c r="D943" s="13" t="str">
        <f>IF(OR($A943="",$B943=""),"",SUMIFS(Échéancier_Loyers!$J:$J,Échéancier_Loyers!$C:$C,$A943,Échéancier_Loyers!$B:$B,$C943))</f>
        <v/>
      </c>
      <c r="E943" s="13" t="str">
        <f>IF(OR($A943="",$B943=""),"",SUMIFS(Échéancier_Loyers!$K:$K,Échéancier_Loyers!$C:$C,$A943,Échéancier_Loyers!$B:$B,$C943))</f>
        <v/>
      </c>
      <c r="F943" s="13" t="str">
        <f>IF(OR($D943="",$E943=""),"",$D943-$E943)</f>
        <v/>
      </c>
      <c r="G943" t="str">
        <f>IF($A943="","",IF($F943&lt;=0,"OK",IF($E943=0,"Impayé","Partiel")))</f>
        <v/>
      </c>
    </row>
    <row r="944" spans="2:7" ht="15">
      <c r="B944" s="17"/>
      <c r="C944" t="str">
        <f>IF($B944="","",YEAR($B944)*100+MONTH($B944))</f>
        <v/>
      </c>
      <c r="D944" s="13" t="str">
        <f>IF(OR($A944="",$B944=""),"",SUMIFS(Échéancier_Loyers!$J:$J,Échéancier_Loyers!$C:$C,$A944,Échéancier_Loyers!$B:$B,$C944))</f>
        <v/>
      </c>
      <c r="E944" s="13" t="str">
        <f>IF(OR($A944="",$B944=""),"",SUMIFS(Échéancier_Loyers!$K:$K,Échéancier_Loyers!$C:$C,$A944,Échéancier_Loyers!$B:$B,$C944))</f>
        <v/>
      </c>
      <c r="F944" s="13" t="str">
        <f>IF(OR($D944="",$E944=""),"",$D944-$E944)</f>
        <v/>
      </c>
      <c r="G944" t="str">
        <f>IF($A944="","",IF($F944&lt;=0,"OK",IF($E944=0,"Impayé","Partiel")))</f>
        <v/>
      </c>
    </row>
    <row r="945" spans="2:7" ht="15">
      <c r="B945" s="17"/>
      <c r="C945" t="str">
        <f>IF($B945="","",YEAR($B945)*100+MONTH($B945))</f>
        <v/>
      </c>
      <c r="D945" s="13" t="str">
        <f>IF(OR($A945="",$B945=""),"",SUMIFS(Échéancier_Loyers!$J:$J,Échéancier_Loyers!$C:$C,$A945,Échéancier_Loyers!$B:$B,$C945))</f>
        <v/>
      </c>
      <c r="E945" s="13" t="str">
        <f>IF(OR($A945="",$B945=""),"",SUMIFS(Échéancier_Loyers!$K:$K,Échéancier_Loyers!$C:$C,$A945,Échéancier_Loyers!$B:$B,$C945))</f>
        <v/>
      </c>
      <c r="F945" s="13" t="str">
        <f>IF(OR($D945="",$E945=""),"",$D945-$E945)</f>
        <v/>
      </c>
      <c r="G945" t="str">
        <f>IF($A945="","",IF($F945&lt;=0,"OK",IF($E945=0,"Impayé","Partiel")))</f>
        <v/>
      </c>
    </row>
    <row r="946" spans="2:7" ht="15">
      <c r="B946" s="17"/>
      <c r="C946" t="str">
        <f>IF($B946="","",YEAR($B946)*100+MONTH($B946))</f>
        <v/>
      </c>
      <c r="D946" s="13" t="str">
        <f>IF(OR($A946="",$B946=""),"",SUMIFS(Échéancier_Loyers!$J:$J,Échéancier_Loyers!$C:$C,$A946,Échéancier_Loyers!$B:$B,$C946))</f>
        <v/>
      </c>
      <c r="E946" s="13" t="str">
        <f>IF(OR($A946="",$B946=""),"",SUMIFS(Échéancier_Loyers!$K:$K,Échéancier_Loyers!$C:$C,$A946,Échéancier_Loyers!$B:$B,$C946))</f>
        <v/>
      </c>
      <c r="F946" s="13" t="str">
        <f>IF(OR($D946="",$E946=""),"",$D946-$E946)</f>
        <v/>
      </c>
      <c r="G946" t="str">
        <f>IF($A946="","",IF($F946&lt;=0,"OK",IF($E946=0,"Impayé","Partiel")))</f>
        <v/>
      </c>
    </row>
    <row r="947" spans="2:7" ht="15">
      <c r="B947" s="17"/>
      <c r="C947" t="str">
        <f>IF($B947="","",YEAR($B947)*100+MONTH($B947))</f>
        <v/>
      </c>
      <c r="D947" s="13" t="str">
        <f>IF(OR($A947="",$B947=""),"",SUMIFS(Échéancier_Loyers!$J:$J,Échéancier_Loyers!$C:$C,$A947,Échéancier_Loyers!$B:$B,$C947))</f>
        <v/>
      </c>
      <c r="E947" s="13" t="str">
        <f>IF(OR($A947="",$B947=""),"",SUMIFS(Échéancier_Loyers!$K:$K,Échéancier_Loyers!$C:$C,$A947,Échéancier_Loyers!$B:$B,$C947))</f>
        <v/>
      </c>
      <c r="F947" s="13" t="str">
        <f>IF(OR($D947="",$E947=""),"",$D947-$E947)</f>
        <v/>
      </c>
      <c r="G947" t="str">
        <f>IF($A947="","",IF($F947&lt;=0,"OK",IF($E947=0,"Impayé","Partiel")))</f>
        <v/>
      </c>
    </row>
    <row r="948" spans="2:7" ht="15">
      <c r="B948" s="17"/>
      <c r="C948" t="str">
        <f>IF($B948="","",YEAR($B948)*100+MONTH($B948))</f>
        <v/>
      </c>
      <c r="D948" s="13" t="str">
        <f>IF(OR($A948="",$B948=""),"",SUMIFS(Échéancier_Loyers!$J:$J,Échéancier_Loyers!$C:$C,$A948,Échéancier_Loyers!$B:$B,$C948))</f>
        <v/>
      </c>
      <c r="E948" s="13" t="str">
        <f>IF(OR($A948="",$B948=""),"",SUMIFS(Échéancier_Loyers!$K:$K,Échéancier_Loyers!$C:$C,$A948,Échéancier_Loyers!$B:$B,$C948))</f>
        <v/>
      </c>
      <c r="F948" s="13" t="str">
        <f>IF(OR($D948="",$E948=""),"",$D948-$E948)</f>
        <v/>
      </c>
      <c r="G948" t="str">
        <f>IF($A948="","",IF($F948&lt;=0,"OK",IF($E948=0,"Impayé","Partiel")))</f>
        <v/>
      </c>
    </row>
    <row r="949" spans="2:7" ht="15">
      <c r="B949" s="17"/>
      <c r="C949" t="str">
        <f>IF($B949="","",YEAR($B949)*100+MONTH($B949))</f>
        <v/>
      </c>
      <c r="D949" s="13" t="str">
        <f>IF(OR($A949="",$B949=""),"",SUMIFS(Échéancier_Loyers!$J:$J,Échéancier_Loyers!$C:$C,$A949,Échéancier_Loyers!$B:$B,$C949))</f>
        <v/>
      </c>
      <c r="E949" s="13" t="str">
        <f>IF(OR($A949="",$B949=""),"",SUMIFS(Échéancier_Loyers!$K:$K,Échéancier_Loyers!$C:$C,$A949,Échéancier_Loyers!$B:$B,$C949))</f>
        <v/>
      </c>
      <c r="F949" s="13" t="str">
        <f>IF(OR($D949="",$E949=""),"",$D949-$E949)</f>
        <v/>
      </c>
      <c r="G949" t="str">
        <f>IF($A949="","",IF($F949&lt;=0,"OK",IF($E949=0,"Impayé","Partiel")))</f>
        <v/>
      </c>
    </row>
    <row r="950" spans="2:7" ht="15">
      <c r="B950" s="17"/>
      <c r="C950" t="str">
        <f>IF($B950="","",YEAR($B950)*100+MONTH($B950))</f>
        <v/>
      </c>
      <c r="D950" s="13" t="str">
        <f>IF(OR($A950="",$B950=""),"",SUMIFS(Échéancier_Loyers!$J:$J,Échéancier_Loyers!$C:$C,$A950,Échéancier_Loyers!$B:$B,$C950))</f>
        <v/>
      </c>
      <c r="E950" s="13" t="str">
        <f>IF(OR($A950="",$B950=""),"",SUMIFS(Échéancier_Loyers!$K:$K,Échéancier_Loyers!$C:$C,$A950,Échéancier_Loyers!$B:$B,$C950))</f>
        <v/>
      </c>
      <c r="F950" s="13" t="str">
        <f>IF(OR($D950="",$E950=""),"",$D950-$E950)</f>
        <v/>
      </c>
      <c r="G950" t="str">
        <f>IF($A950="","",IF($F950&lt;=0,"OK",IF($E950=0,"Impayé","Partiel")))</f>
        <v/>
      </c>
    </row>
    <row r="951" spans="2:7" ht="15">
      <c r="B951" s="17"/>
      <c r="C951" t="str">
        <f>IF($B951="","",YEAR($B951)*100+MONTH($B951))</f>
        <v/>
      </c>
      <c r="D951" s="13" t="str">
        <f>IF(OR($A951="",$B951=""),"",SUMIFS(Échéancier_Loyers!$J:$J,Échéancier_Loyers!$C:$C,$A951,Échéancier_Loyers!$B:$B,$C951))</f>
        <v/>
      </c>
      <c r="E951" s="13" t="str">
        <f>IF(OR($A951="",$B951=""),"",SUMIFS(Échéancier_Loyers!$K:$K,Échéancier_Loyers!$C:$C,$A951,Échéancier_Loyers!$B:$B,$C951))</f>
        <v/>
      </c>
      <c r="F951" s="13" t="str">
        <f>IF(OR($D951="",$E951=""),"",$D951-$E951)</f>
        <v/>
      </c>
      <c r="G951" t="str">
        <f>IF($A951="","",IF($F951&lt;=0,"OK",IF($E951=0,"Impayé","Partiel")))</f>
        <v/>
      </c>
    </row>
    <row r="952" spans="2:7" ht="15">
      <c r="B952" s="17"/>
      <c r="C952" t="str">
        <f>IF($B952="","",YEAR($B952)*100+MONTH($B952))</f>
        <v/>
      </c>
      <c r="D952" s="13" t="str">
        <f>IF(OR($A952="",$B952=""),"",SUMIFS(Échéancier_Loyers!$J:$J,Échéancier_Loyers!$C:$C,$A952,Échéancier_Loyers!$B:$B,$C952))</f>
        <v/>
      </c>
      <c r="E952" s="13" t="str">
        <f>IF(OR($A952="",$B952=""),"",SUMIFS(Échéancier_Loyers!$K:$K,Échéancier_Loyers!$C:$C,$A952,Échéancier_Loyers!$B:$B,$C952))</f>
        <v/>
      </c>
      <c r="F952" s="13" t="str">
        <f>IF(OR($D952="",$E952=""),"",$D952-$E952)</f>
        <v/>
      </c>
      <c r="G952" t="str">
        <f>IF($A952="","",IF($F952&lt;=0,"OK",IF($E952=0,"Impayé","Partiel")))</f>
        <v/>
      </c>
    </row>
    <row r="953" spans="2:7" ht="15">
      <c r="B953" s="17"/>
      <c r="C953" t="str">
        <f>IF($B953="","",YEAR($B953)*100+MONTH($B953))</f>
        <v/>
      </c>
      <c r="D953" s="13" t="str">
        <f>IF(OR($A953="",$B953=""),"",SUMIFS(Échéancier_Loyers!$J:$J,Échéancier_Loyers!$C:$C,$A953,Échéancier_Loyers!$B:$B,$C953))</f>
        <v/>
      </c>
      <c r="E953" s="13" t="str">
        <f>IF(OR($A953="",$B953=""),"",SUMIFS(Échéancier_Loyers!$K:$K,Échéancier_Loyers!$C:$C,$A953,Échéancier_Loyers!$B:$B,$C953))</f>
        <v/>
      </c>
      <c r="F953" s="13" t="str">
        <f>IF(OR($D953="",$E953=""),"",$D953-$E953)</f>
        <v/>
      </c>
      <c r="G953" t="str">
        <f>IF($A953="","",IF($F953&lt;=0,"OK",IF($E953=0,"Impayé","Partiel")))</f>
        <v/>
      </c>
    </row>
    <row r="954" spans="2:7" ht="15">
      <c r="B954" s="17"/>
      <c r="C954" t="str">
        <f>IF($B954="","",YEAR($B954)*100+MONTH($B954))</f>
        <v/>
      </c>
      <c r="D954" s="13" t="str">
        <f>IF(OR($A954="",$B954=""),"",SUMIFS(Échéancier_Loyers!$J:$J,Échéancier_Loyers!$C:$C,$A954,Échéancier_Loyers!$B:$B,$C954))</f>
        <v/>
      </c>
      <c r="E954" s="13" t="str">
        <f>IF(OR($A954="",$B954=""),"",SUMIFS(Échéancier_Loyers!$K:$K,Échéancier_Loyers!$C:$C,$A954,Échéancier_Loyers!$B:$B,$C954))</f>
        <v/>
      </c>
      <c r="F954" s="13" t="str">
        <f>IF(OR($D954="",$E954=""),"",$D954-$E954)</f>
        <v/>
      </c>
      <c r="G954" t="str">
        <f>IF($A954="","",IF($F954&lt;=0,"OK",IF($E954=0,"Impayé","Partiel")))</f>
        <v/>
      </c>
    </row>
    <row r="955" spans="2:7" ht="15">
      <c r="B955" s="17"/>
      <c r="C955" t="str">
        <f>IF($B955="","",YEAR($B955)*100+MONTH($B955))</f>
        <v/>
      </c>
      <c r="D955" s="13" t="str">
        <f>IF(OR($A955="",$B955=""),"",SUMIFS(Échéancier_Loyers!$J:$J,Échéancier_Loyers!$C:$C,$A955,Échéancier_Loyers!$B:$B,$C955))</f>
        <v/>
      </c>
      <c r="E955" s="13" t="str">
        <f>IF(OR($A955="",$B955=""),"",SUMIFS(Échéancier_Loyers!$K:$K,Échéancier_Loyers!$C:$C,$A955,Échéancier_Loyers!$B:$B,$C955))</f>
        <v/>
      </c>
      <c r="F955" s="13" t="str">
        <f>IF(OR($D955="",$E955=""),"",$D955-$E955)</f>
        <v/>
      </c>
      <c r="G955" t="str">
        <f>IF($A955="","",IF($F955&lt;=0,"OK",IF($E955=0,"Impayé","Partiel")))</f>
        <v/>
      </c>
    </row>
    <row r="956" spans="2:7" ht="15">
      <c r="B956" s="17"/>
      <c r="C956" t="str">
        <f>IF($B956="","",YEAR($B956)*100+MONTH($B956))</f>
        <v/>
      </c>
      <c r="D956" s="13" t="str">
        <f>IF(OR($A956="",$B956=""),"",SUMIFS(Échéancier_Loyers!$J:$J,Échéancier_Loyers!$C:$C,$A956,Échéancier_Loyers!$B:$B,$C956))</f>
        <v/>
      </c>
      <c r="E956" s="13" t="str">
        <f>IF(OR($A956="",$B956=""),"",SUMIFS(Échéancier_Loyers!$K:$K,Échéancier_Loyers!$C:$C,$A956,Échéancier_Loyers!$B:$B,$C956))</f>
        <v/>
      </c>
      <c r="F956" s="13" t="str">
        <f>IF(OR($D956="",$E956=""),"",$D956-$E956)</f>
        <v/>
      </c>
      <c r="G956" t="str">
        <f>IF($A956="","",IF($F956&lt;=0,"OK",IF($E956=0,"Impayé","Partiel")))</f>
        <v/>
      </c>
    </row>
    <row r="957" spans="2:7" ht="15">
      <c r="B957" s="17"/>
      <c r="C957" t="str">
        <f>IF($B957="","",YEAR($B957)*100+MONTH($B957))</f>
        <v/>
      </c>
      <c r="D957" s="13" t="str">
        <f>IF(OR($A957="",$B957=""),"",SUMIFS(Échéancier_Loyers!$J:$J,Échéancier_Loyers!$C:$C,$A957,Échéancier_Loyers!$B:$B,$C957))</f>
        <v/>
      </c>
      <c r="E957" s="13" t="str">
        <f>IF(OR($A957="",$B957=""),"",SUMIFS(Échéancier_Loyers!$K:$K,Échéancier_Loyers!$C:$C,$A957,Échéancier_Loyers!$B:$B,$C957))</f>
        <v/>
      </c>
      <c r="F957" s="13" t="str">
        <f>IF(OR($D957="",$E957=""),"",$D957-$E957)</f>
        <v/>
      </c>
      <c r="G957" t="str">
        <f>IF($A957="","",IF($F957&lt;=0,"OK",IF($E957=0,"Impayé","Partiel")))</f>
        <v/>
      </c>
    </row>
    <row r="958" spans="2:7" ht="15">
      <c r="B958" s="17"/>
      <c r="C958" t="str">
        <f>IF($B958="","",YEAR($B958)*100+MONTH($B958))</f>
        <v/>
      </c>
      <c r="D958" s="13" t="str">
        <f>IF(OR($A958="",$B958=""),"",SUMIFS(Échéancier_Loyers!$J:$J,Échéancier_Loyers!$C:$C,$A958,Échéancier_Loyers!$B:$B,$C958))</f>
        <v/>
      </c>
      <c r="E958" s="13" t="str">
        <f>IF(OR($A958="",$B958=""),"",SUMIFS(Échéancier_Loyers!$K:$K,Échéancier_Loyers!$C:$C,$A958,Échéancier_Loyers!$B:$B,$C958))</f>
        <v/>
      </c>
      <c r="F958" s="13" t="str">
        <f>IF(OR($D958="",$E958=""),"",$D958-$E958)</f>
        <v/>
      </c>
      <c r="G958" t="str">
        <f>IF($A958="","",IF($F958&lt;=0,"OK",IF($E958=0,"Impayé","Partiel")))</f>
        <v/>
      </c>
    </row>
    <row r="959" spans="2:7" ht="15">
      <c r="B959" s="17"/>
      <c r="C959" t="str">
        <f>IF($B959="","",YEAR($B959)*100+MONTH($B959))</f>
        <v/>
      </c>
      <c r="D959" s="13" t="str">
        <f>IF(OR($A959="",$B959=""),"",SUMIFS(Échéancier_Loyers!$J:$J,Échéancier_Loyers!$C:$C,$A959,Échéancier_Loyers!$B:$B,$C959))</f>
        <v/>
      </c>
      <c r="E959" s="13" t="str">
        <f>IF(OR($A959="",$B959=""),"",SUMIFS(Échéancier_Loyers!$K:$K,Échéancier_Loyers!$C:$C,$A959,Échéancier_Loyers!$B:$B,$C959))</f>
        <v/>
      </c>
      <c r="F959" s="13" t="str">
        <f>IF(OR($D959="",$E959=""),"",$D959-$E959)</f>
        <v/>
      </c>
      <c r="G959" t="str">
        <f>IF($A959="","",IF($F959&lt;=0,"OK",IF($E959=0,"Impayé","Partiel")))</f>
        <v/>
      </c>
    </row>
    <row r="960" spans="2:7" ht="15">
      <c r="B960" s="17"/>
      <c r="C960" t="str">
        <f>IF($B960="","",YEAR($B960)*100+MONTH($B960))</f>
        <v/>
      </c>
      <c r="D960" s="13" t="str">
        <f>IF(OR($A960="",$B960=""),"",SUMIFS(Échéancier_Loyers!$J:$J,Échéancier_Loyers!$C:$C,$A960,Échéancier_Loyers!$B:$B,$C960))</f>
        <v/>
      </c>
      <c r="E960" s="13" t="str">
        <f>IF(OR($A960="",$B960=""),"",SUMIFS(Échéancier_Loyers!$K:$K,Échéancier_Loyers!$C:$C,$A960,Échéancier_Loyers!$B:$B,$C960))</f>
        <v/>
      </c>
      <c r="F960" s="13" t="str">
        <f>IF(OR($D960="",$E960=""),"",$D960-$E960)</f>
        <v/>
      </c>
      <c r="G960" t="str">
        <f>IF($A960="","",IF($F960&lt;=0,"OK",IF($E960=0,"Impayé","Partiel")))</f>
        <v/>
      </c>
    </row>
    <row r="961" spans="2:7" ht="15">
      <c r="B961" s="17"/>
      <c r="C961" t="str">
        <f>IF($B961="","",YEAR($B961)*100+MONTH($B961))</f>
        <v/>
      </c>
      <c r="D961" s="13" t="str">
        <f>IF(OR($A961="",$B961=""),"",SUMIFS(Échéancier_Loyers!$J:$J,Échéancier_Loyers!$C:$C,$A961,Échéancier_Loyers!$B:$B,$C961))</f>
        <v/>
      </c>
      <c r="E961" s="13" t="str">
        <f>IF(OR($A961="",$B961=""),"",SUMIFS(Échéancier_Loyers!$K:$K,Échéancier_Loyers!$C:$C,$A961,Échéancier_Loyers!$B:$B,$C961))</f>
        <v/>
      </c>
      <c r="F961" s="13" t="str">
        <f>IF(OR($D961="",$E961=""),"",$D961-$E961)</f>
        <v/>
      </c>
      <c r="G961" t="str">
        <f>IF($A961="","",IF($F961&lt;=0,"OK",IF($E961=0,"Impayé","Partiel")))</f>
        <v/>
      </c>
    </row>
    <row r="962" spans="2:7" ht="15">
      <c r="B962" s="17"/>
      <c r="C962" t="str">
        <f>IF($B962="","",YEAR($B962)*100+MONTH($B962))</f>
        <v/>
      </c>
      <c r="D962" s="13" t="str">
        <f>IF(OR($A962="",$B962=""),"",SUMIFS(Échéancier_Loyers!$J:$J,Échéancier_Loyers!$C:$C,$A962,Échéancier_Loyers!$B:$B,$C962))</f>
        <v/>
      </c>
      <c r="E962" s="13" t="str">
        <f>IF(OR($A962="",$B962=""),"",SUMIFS(Échéancier_Loyers!$K:$K,Échéancier_Loyers!$C:$C,$A962,Échéancier_Loyers!$B:$B,$C962))</f>
        <v/>
      </c>
      <c r="F962" s="13" t="str">
        <f>IF(OR($D962="",$E962=""),"",$D962-$E962)</f>
        <v/>
      </c>
      <c r="G962" t="str">
        <f>IF($A962="","",IF($F962&lt;=0,"OK",IF($E962=0,"Impayé","Partiel")))</f>
        <v/>
      </c>
    </row>
    <row r="963" spans="2:7" ht="15">
      <c r="B963" s="17"/>
      <c r="C963" t="str">
        <f>IF($B963="","",YEAR($B963)*100+MONTH($B963))</f>
        <v/>
      </c>
      <c r="D963" s="13" t="str">
        <f>IF(OR($A963="",$B963=""),"",SUMIFS(Échéancier_Loyers!$J:$J,Échéancier_Loyers!$C:$C,$A963,Échéancier_Loyers!$B:$B,$C963))</f>
        <v/>
      </c>
      <c r="E963" s="13" t="str">
        <f>IF(OR($A963="",$B963=""),"",SUMIFS(Échéancier_Loyers!$K:$K,Échéancier_Loyers!$C:$C,$A963,Échéancier_Loyers!$B:$B,$C963))</f>
        <v/>
      </c>
      <c r="F963" s="13" t="str">
        <f>IF(OR($D963="",$E963=""),"",$D963-$E963)</f>
        <v/>
      </c>
      <c r="G963" t="str">
        <f>IF($A963="","",IF($F963&lt;=0,"OK",IF($E963=0,"Impayé","Partiel")))</f>
        <v/>
      </c>
    </row>
    <row r="964" spans="2:7" ht="15">
      <c r="B964" s="17"/>
      <c r="C964" t="str">
        <f>IF($B964="","",YEAR($B964)*100+MONTH($B964))</f>
        <v/>
      </c>
      <c r="D964" s="13" t="str">
        <f>IF(OR($A964="",$B964=""),"",SUMIFS(Échéancier_Loyers!$J:$J,Échéancier_Loyers!$C:$C,$A964,Échéancier_Loyers!$B:$B,$C964))</f>
        <v/>
      </c>
      <c r="E964" s="13" t="str">
        <f>IF(OR($A964="",$B964=""),"",SUMIFS(Échéancier_Loyers!$K:$K,Échéancier_Loyers!$C:$C,$A964,Échéancier_Loyers!$B:$B,$C964))</f>
        <v/>
      </c>
      <c r="F964" s="13" t="str">
        <f>IF(OR($D964="",$E964=""),"",$D964-$E964)</f>
        <v/>
      </c>
      <c r="G964" t="str">
        <f>IF($A964="","",IF($F964&lt;=0,"OK",IF($E964=0,"Impayé","Partiel")))</f>
        <v/>
      </c>
    </row>
    <row r="965" spans="2:7" ht="15">
      <c r="B965" s="17"/>
      <c r="C965" t="str">
        <f>IF($B965="","",YEAR($B965)*100+MONTH($B965))</f>
        <v/>
      </c>
      <c r="D965" s="13" t="str">
        <f>IF(OR($A965="",$B965=""),"",SUMIFS(Échéancier_Loyers!$J:$J,Échéancier_Loyers!$C:$C,$A965,Échéancier_Loyers!$B:$B,$C965))</f>
        <v/>
      </c>
      <c r="E965" s="13" t="str">
        <f>IF(OR($A965="",$B965=""),"",SUMIFS(Échéancier_Loyers!$K:$K,Échéancier_Loyers!$C:$C,$A965,Échéancier_Loyers!$B:$B,$C965))</f>
        <v/>
      </c>
      <c r="F965" s="13" t="str">
        <f>IF(OR($D965="",$E965=""),"",$D965-$E965)</f>
        <v/>
      </c>
      <c r="G965" t="str">
        <f>IF($A965="","",IF($F965&lt;=0,"OK",IF($E965=0,"Impayé","Partiel")))</f>
        <v/>
      </c>
    </row>
    <row r="966" spans="2:7" ht="15">
      <c r="B966" s="17"/>
      <c r="C966" t="str">
        <f>IF($B966="","",YEAR($B966)*100+MONTH($B966))</f>
        <v/>
      </c>
      <c r="D966" s="13" t="str">
        <f>IF(OR($A966="",$B966=""),"",SUMIFS(Échéancier_Loyers!$J:$J,Échéancier_Loyers!$C:$C,$A966,Échéancier_Loyers!$B:$B,$C966))</f>
        <v/>
      </c>
      <c r="E966" s="13" t="str">
        <f>IF(OR($A966="",$B966=""),"",SUMIFS(Échéancier_Loyers!$K:$K,Échéancier_Loyers!$C:$C,$A966,Échéancier_Loyers!$B:$B,$C966))</f>
        <v/>
      </c>
      <c r="F966" s="13" t="str">
        <f>IF(OR($D966="",$E966=""),"",$D966-$E966)</f>
        <v/>
      </c>
      <c r="G966" t="str">
        <f>IF($A966="","",IF($F966&lt;=0,"OK",IF($E966=0,"Impayé","Partiel")))</f>
        <v/>
      </c>
    </row>
    <row r="967" spans="2:7" ht="15">
      <c r="B967" s="17"/>
      <c r="C967" t="str">
        <f>IF($B967="","",YEAR($B967)*100+MONTH($B967))</f>
        <v/>
      </c>
      <c r="D967" s="13" t="str">
        <f>IF(OR($A967="",$B967=""),"",SUMIFS(Échéancier_Loyers!$J:$J,Échéancier_Loyers!$C:$C,$A967,Échéancier_Loyers!$B:$B,$C967))</f>
        <v/>
      </c>
      <c r="E967" s="13" t="str">
        <f>IF(OR($A967="",$B967=""),"",SUMIFS(Échéancier_Loyers!$K:$K,Échéancier_Loyers!$C:$C,$A967,Échéancier_Loyers!$B:$B,$C967))</f>
        <v/>
      </c>
      <c r="F967" s="13" t="str">
        <f>IF(OR($D967="",$E967=""),"",$D967-$E967)</f>
        <v/>
      </c>
      <c r="G967" t="str">
        <f>IF($A967="","",IF($F967&lt;=0,"OK",IF($E967=0,"Impayé","Partiel")))</f>
        <v/>
      </c>
    </row>
    <row r="968" spans="2:7" ht="15">
      <c r="B968" s="17"/>
      <c r="C968" t="str">
        <f>IF($B968="","",YEAR($B968)*100+MONTH($B968))</f>
        <v/>
      </c>
      <c r="D968" s="13" t="str">
        <f>IF(OR($A968="",$B968=""),"",SUMIFS(Échéancier_Loyers!$J:$J,Échéancier_Loyers!$C:$C,$A968,Échéancier_Loyers!$B:$B,$C968))</f>
        <v/>
      </c>
      <c r="E968" s="13" t="str">
        <f>IF(OR($A968="",$B968=""),"",SUMIFS(Échéancier_Loyers!$K:$K,Échéancier_Loyers!$C:$C,$A968,Échéancier_Loyers!$B:$B,$C968))</f>
        <v/>
      </c>
      <c r="F968" s="13" t="str">
        <f>IF(OR($D968="",$E968=""),"",$D968-$E968)</f>
        <v/>
      </c>
      <c r="G968" t="str">
        <f>IF($A968="","",IF($F968&lt;=0,"OK",IF($E968=0,"Impayé","Partiel")))</f>
        <v/>
      </c>
    </row>
    <row r="969" spans="2:7" ht="15">
      <c r="B969" s="17"/>
      <c r="C969" t="str">
        <f>IF($B969="","",YEAR($B969)*100+MONTH($B969))</f>
        <v/>
      </c>
      <c r="D969" s="13" t="str">
        <f>IF(OR($A969="",$B969=""),"",SUMIFS(Échéancier_Loyers!$J:$J,Échéancier_Loyers!$C:$C,$A969,Échéancier_Loyers!$B:$B,$C969))</f>
        <v/>
      </c>
      <c r="E969" s="13" t="str">
        <f>IF(OR($A969="",$B969=""),"",SUMIFS(Échéancier_Loyers!$K:$K,Échéancier_Loyers!$C:$C,$A969,Échéancier_Loyers!$B:$B,$C969))</f>
        <v/>
      </c>
      <c r="F969" s="13" t="str">
        <f>IF(OR($D969="",$E969=""),"",$D969-$E969)</f>
        <v/>
      </c>
      <c r="G969" t="str">
        <f>IF($A969="","",IF($F969&lt;=0,"OK",IF($E969=0,"Impayé","Partiel")))</f>
        <v/>
      </c>
    </row>
    <row r="970" spans="2:7" ht="15">
      <c r="B970" s="17"/>
      <c r="C970" t="str">
        <f>IF($B970="","",YEAR($B970)*100+MONTH($B970))</f>
        <v/>
      </c>
      <c r="D970" s="13" t="str">
        <f>IF(OR($A970="",$B970=""),"",SUMIFS(Échéancier_Loyers!$J:$J,Échéancier_Loyers!$C:$C,$A970,Échéancier_Loyers!$B:$B,$C970))</f>
        <v/>
      </c>
      <c r="E970" s="13" t="str">
        <f>IF(OR($A970="",$B970=""),"",SUMIFS(Échéancier_Loyers!$K:$K,Échéancier_Loyers!$C:$C,$A970,Échéancier_Loyers!$B:$B,$C970))</f>
        <v/>
      </c>
      <c r="F970" s="13" t="str">
        <f>IF(OR($D970="",$E970=""),"",$D970-$E970)</f>
        <v/>
      </c>
      <c r="G970" t="str">
        <f>IF($A970="","",IF($F970&lt;=0,"OK",IF($E970=0,"Impayé","Partiel")))</f>
        <v/>
      </c>
    </row>
    <row r="971" spans="2:7" ht="15">
      <c r="B971" s="17"/>
      <c r="C971" t="str">
        <f>IF($B971="","",YEAR($B971)*100+MONTH($B971))</f>
        <v/>
      </c>
      <c r="D971" s="13" t="str">
        <f>IF(OR($A971="",$B971=""),"",SUMIFS(Échéancier_Loyers!$J:$J,Échéancier_Loyers!$C:$C,$A971,Échéancier_Loyers!$B:$B,$C971))</f>
        <v/>
      </c>
      <c r="E971" s="13" t="str">
        <f>IF(OR($A971="",$B971=""),"",SUMIFS(Échéancier_Loyers!$K:$K,Échéancier_Loyers!$C:$C,$A971,Échéancier_Loyers!$B:$B,$C971))</f>
        <v/>
      </c>
      <c r="F971" s="13" t="str">
        <f>IF(OR($D971="",$E971=""),"",$D971-$E971)</f>
        <v/>
      </c>
      <c r="G971" t="str">
        <f>IF($A971="","",IF($F971&lt;=0,"OK",IF($E971=0,"Impayé","Partiel")))</f>
        <v/>
      </c>
    </row>
    <row r="972" spans="2:7" ht="15">
      <c r="B972" s="17"/>
      <c r="C972" t="str">
        <f>IF($B972="","",YEAR($B972)*100+MONTH($B972))</f>
        <v/>
      </c>
      <c r="D972" s="13" t="str">
        <f>IF(OR($A972="",$B972=""),"",SUMIFS(Échéancier_Loyers!$J:$J,Échéancier_Loyers!$C:$C,$A972,Échéancier_Loyers!$B:$B,$C972))</f>
        <v/>
      </c>
      <c r="E972" s="13" t="str">
        <f>IF(OR($A972="",$B972=""),"",SUMIFS(Échéancier_Loyers!$K:$K,Échéancier_Loyers!$C:$C,$A972,Échéancier_Loyers!$B:$B,$C972))</f>
        <v/>
      </c>
      <c r="F972" s="13" t="str">
        <f>IF(OR($D972="",$E972=""),"",$D972-$E972)</f>
        <v/>
      </c>
      <c r="G972" t="str">
        <f>IF($A972="","",IF($F972&lt;=0,"OK",IF($E972=0,"Impayé","Partiel")))</f>
        <v/>
      </c>
    </row>
    <row r="973" spans="2:7" ht="15">
      <c r="B973" s="17"/>
      <c r="C973" t="str">
        <f>IF($B973="","",YEAR($B973)*100+MONTH($B973))</f>
        <v/>
      </c>
      <c r="D973" s="13" t="str">
        <f>IF(OR($A973="",$B973=""),"",SUMIFS(Échéancier_Loyers!$J:$J,Échéancier_Loyers!$C:$C,$A973,Échéancier_Loyers!$B:$B,$C973))</f>
        <v/>
      </c>
      <c r="E973" s="13" t="str">
        <f>IF(OR($A973="",$B973=""),"",SUMIFS(Échéancier_Loyers!$K:$K,Échéancier_Loyers!$C:$C,$A973,Échéancier_Loyers!$B:$B,$C973))</f>
        <v/>
      </c>
      <c r="F973" s="13" t="str">
        <f>IF(OR($D973="",$E973=""),"",$D973-$E973)</f>
        <v/>
      </c>
      <c r="G973" t="str">
        <f>IF($A973="","",IF($F973&lt;=0,"OK",IF($E973=0,"Impayé","Partiel")))</f>
        <v/>
      </c>
    </row>
    <row r="974" spans="2:7" ht="15">
      <c r="B974" s="17"/>
      <c r="C974" t="str">
        <f>IF($B974="","",YEAR($B974)*100+MONTH($B974))</f>
        <v/>
      </c>
      <c r="D974" s="13" t="str">
        <f>IF(OR($A974="",$B974=""),"",SUMIFS(Échéancier_Loyers!$J:$J,Échéancier_Loyers!$C:$C,$A974,Échéancier_Loyers!$B:$B,$C974))</f>
        <v/>
      </c>
      <c r="E974" s="13" t="str">
        <f>IF(OR($A974="",$B974=""),"",SUMIFS(Échéancier_Loyers!$K:$K,Échéancier_Loyers!$C:$C,$A974,Échéancier_Loyers!$B:$B,$C974))</f>
        <v/>
      </c>
      <c r="F974" s="13" t="str">
        <f>IF(OR($D974="",$E974=""),"",$D974-$E974)</f>
        <v/>
      </c>
      <c r="G974" t="str">
        <f>IF($A974="","",IF($F974&lt;=0,"OK",IF($E974=0,"Impayé","Partiel")))</f>
        <v/>
      </c>
    </row>
    <row r="975" spans="2:7" ht="15">
      <c r="B975" s="17"/>
      <c r="C975" t="str">
        <f>IF($B975="","",YEAR($B975)*100+MONTH($B975))</f>
        <v/>
      </c>
      <c r="D975" s="13" t="str">
        <f>IF(OR($A975="",$B975=""),"",SUMIFS(Échéancier_Loyers!$J:$J,Échéancier_Loyers!$C:$C,$A975,Échéancier_Loyers!$B:$B,$C975))</f>
        <v/>
      </c>
      <c r="E975" s="13" t="str">
        <f>IF(OR($A975="",$B975=""),"",SUMIFS(Échéancier_Loyers!$K:$K,Échéancier_Loyers!$C:$C,$A975,Échéancier_Loyers!$B:$B,$C975))</f>
        <v/>
      </c>
      <c r="F975" s="13" t="str">
        <f>IF(OR($D975="",$E975=""),"",$D975-$E975)</f>
        <v/>
      </c>
      <c r="G975" t="str">
        <f>IF($A975="","",IF($F975&lt;=0,"OK",IF($E975=0,"Impayé","Partiel")))</f>
        <v/>
      </c>
    </row>
    <row r="976" spans="2:7" ht="15">
      <c r="B976" s="17"/>
      <c r="C976" t="str">
        <f>IF($B976="","",YEAR($B976)*100+MONTH($B976))</f>
        <v/>
      </c>
      <c r="D976" s="13" t="str">
        <f>IF(OR($A976="",$B976=""),"",SUMIFS(Échéancier_Loyers!$J:$J,Échéancier_Loyers!$C:$C,$A976,Échéancier_Loyers!$B:$B,$C976))</f>
        <v/>
      </c>
      <c r="E976" s="13" t="str">
        <f>IF(OR($A976="",$B976=""),"",SUMIFS(Échéancier_Loyers!$K:$K,Échéancier_Loyers!$C:$C,$A976,Échéancier_Loyers!$B:$B,$C976))</f>
        <v/>
      </c>
      <c r="F976" s="13" t="str">
        <f>IF(OR($D976="",$E976=""),"",$D976-$E976)</f>
        <v/>
      </c>
      <c r="G976" t="str">
        <f>IF($A976="","",IF($F976&lt;=0,"OK",IF($E976=0,"Impayé","Partiel")))</f>
        <v/>
      </c>
    </row>
    <row r="977" spans="2:7" ht="15">
      <c r="B977" s="17"/>
      <c r="C977" t="str">
        <f>IF($B977="","",YEAR($B977)*100+MONTH($B977))</f>
        <v/>
      </c>
      <c r="D977" s="13" t="str">
        <f>IF(OR($A977="",$B977=""),"",SUMIFS(Échéancier_Loyers!$J:$J,Échéancier_Loyers!$C:$C,$A977,Échéancier_Loyers!$B:$B,$C977))</f>
        <v/>
      </c>
      <c r="E977" s="13" t="str">
        <f>IF(OR($A977="",$B977=""),"",SUMIFS(Échéancier_Loyers!$K:$K,Échéancier_Loyers!$C:$C,$A977,Échéancier_Loyers!$B:$B,$C977))</f>
        <v/>
      </c>
      <c r="F977" s="13" t="str">
        <f>IF(OR($D977="",$E977=""),"",$D977-$E977)</f>
        <v/>
      </c>
      <c r="G977" t="str">
        <f>IF($A977="","",IF($F977&lt;=0,"OK",IF($E977=0,"Impayé","Partiel")))</f>
        <v/>
      </c>
    </row>
    <row r="978" spans="2:7" ht="15">
      <c r="B978" s="17"/>
      <c r="C978" t="str">
        <f>IF($B978="","",YEAR($B978)*100+MONTH($B978))</f>
        <v/>
      </c>
      <c r="D978" s="13" t="str">
        <f>IF(OR($A978="",$B978=""),"",SUMIFS(Échéancier_Loyers!$J:$J,Échéancier_Loyers!$C:$C,$A978,Échéancier_Loyers!$B:$B,$C978))</f>
        <v/>
      </c>
      <c r="E978" s="13" t="str">
        <f>IF(OR($A978="",$B978=""),"",SUMIFS(Échéancier_Loyers!$K:$K,Échéancier_Loyers!$C:$C,$A978,Échéancier_Loyers!$B:$B,$C978))</f>
        <v/>
      </c>
      <c r="F978" s="13" t="str">
        <f>IF(OR($D978="",$E978=""),"",$D978-$E978)</f>
        <v/>
      </c>
      <c r="G978" t="str">
        <f>IF($A978="","",IF($F978&lt;=0,"OK",IF($E978=0,"Impayé","Partiel")))</f>
        <v/>
      </c>
    </row>
    <row r="979" spans="2:7" ht="15">
      <c r="B979" s="17"/>
      <c r="C979" t="str">
        <f>IF($B979="","",YEAR($B979)*100+MONTH($B979))</f>
        <v/>
      </c>
      <c r="D979" s="13" t="str">
        <f>IF(OR($A979="",$B979=""),"",SUMIFS(Échéancier_Loyers!$J:$J,Échéancier_Loyers!$C:$C,$A979,Échéancier_Loyers!$B:$B,$C979))</f>
        <v/>
      </c>
      <c r="E979" s="13" t="str">
        <f>IF(OR($A979="",$B979=""),"",SUMIFS(Échéancier_Loyers!$K:$K,Échéancier_Loyers!$C:$C,$A979,Échéancier_Loyers!$B:$B,$C979))</f>
        <v/>
      </c>
      <c r="F979" s="13" t="str">
        <f>IF(OR($D979="",$E979=""),"",$D979-$E979)</f>
        <v/>
      </c>
      <c r="G979" t="str">
        <f>IF($A979="","",IF($F979&lt;=0,"OK",IF($E979=0,"Impayé","Partiel")))</f>
        <v/>
      </c>
    </row>
    <row r="980" spans="2:7" ht="15">
      <c r="B980" s="17"/>
      <c r="C980" t="str">
        <f>IF($B980="","",YEAR($B980)*100+MONTH($B980))</f>
        <v/>
      </c>
      <c r="D980" s="13" t="str">
        <f>IF(OR($A980="",$B980=""),"",SUMIFS(Échéancier_Loyers!$J:$J,Échéancier_Loyers!$C:$C,$A980,Échéancier_Loyers!$B:$B,$C980))</f>
        <v/>
      </c>
      <c r="E980" s="13" t="str">
        <f>IF(OR($A980="",$B980=""),"",SUMIFS(Échéancier_Loyers!$K:$K,Échéancier_Loyers!$C:$C,$A980,Échéancier_Loyers!$B:$B,$C980))</f>
        <v/>
      </c>
      <c r="F980" s="13" t="str">
        <f>IF(OR($D980="",$E980=""),"",$D980-$E980)</f>
        <v/>
      </c>
      <c r="G980" t="str">
        <f>IF($A980="","",IF($F980&lt;=0,"OK",IF($E980=0,"Impayé","Partiel")))</f>
        <v/>
      </c>
    </row>
    <row r="981" spans="2:7" ht="15">
      <c r="B981" s="17"/>
      <c r="C981" t="str">
        <f>IF($B981="","",YEAR($B981)*100+MONTH($B981))</f>
        <v/>
      </c>
      <c r="D981" s="13" t="str">
        <f>IF(OR($A981="",$B981=""),"",SUMIFS(Échéancier_Loyers!$J:$J,Échéancier_Loyers!$C:$C,$A981,Échéancier_Loyers!$B:$B,$C981))</f>
        <v/>
      </c>
      <c r="E981" s="13" t="str">
        <f>IF(OR($A981="",$B981=""),"",SUMIFS(Échéancier_Loyers!$K:$K,Échéancier_Loyers!$C:$C,$A981,Échéancier_Loyers!$B:$B,$C981))</f>
        <v/>
      </c>
      <c r="F981" s="13" t="str">
        <f>IF(OR($D981="",$E981=""),"",$D981-$E981)</f>
        <v/>
      </c>
      <c r="G981" t="str">
        <f>IF($A981="","",IF($F981&lt;=0,"OK",IF($E981=0,"Impayé","Partiel")))</f>
        <v/>
      </c>
    </row>
    <row r="982" spans="2:7" ht="15">
      <c r="B982" s="17"/>
      <c r="C982" t="str">
        <f>IF($B982="","",YEAR($B982)*100+MONTH($B982))</f>
        <v/>
      </c>
      <c r="D982" s="13" t="str">
        <f>IF(OR($A982="",$B982=""),"",SUMIFS(Échéancier_Loyers!$J:$J,Échéancier_Loyers!$C:$C,$A982,Échéancier_Loyers!$B:$B,$C982))</f>
        <v/>
      </c>
      <c r="E982" s="13" t="str">
        <f>IF(OR($A982="",$B982=""),"",SUMIFS(Échéancier_Loyers!$K:$K,Échéancier_Loyers!$C:$C,$A982,Échéancier_Loyers!$B:$B,$C982))</f>
        <v/>
      </c>
      <c r="F982" s="13" t="str">
        <f>IF(OR($D982="",$E982=""),"",$D982-$E982)</f>
        <v/>
      </c>
      <c r="G982" t="str">
        <f>IF($A982="","",IF($F982&lt;=0,"OK",IF($E982=0,"Impayé","Partiel")))</f>
        <v/>
      </c>
    </row>
    <row r="983" spans="2:7" ht="15">
      <c r="B983" s="17"/>
      <c r="C983" t="str">
        <f>IF($B983="","",YEAR($B983)*100+MONTH($B983))</f>
        <v/>
      </c>
      <c r="D983" s="13" t="str">
        <f>IF(OR($A983="",$B983=""),"",SUMIFS(Échéancier_Loyers!$J:$J,Échéancier_Loyers!$C:$C,$A983,Échéancier_Loyers!$B:$B,$C983))</f>
        <v/>
      </c>
      <c r="E983" s="13" t="str">
        <f>IF(OR($A983="",$B983=""),"",SUMIFS(Échéancier_Loyers!$K:$K,Échéancier_Loyers!$C:$C,$A983,Échéancier_Loyers!$B:$B,$C983))</f>
        <v/>
      </c>
      <c r="F983" s="13" t="str">
        <f>IF(OR($D983="",$E983=""),"",$D983-$E983)</f>
        <v/>
      </c>
      <c r="G983" t="str">
        <f>IF($A983="","",IF($F983&lt;=0,"OK",IF($E983=0,"Impayé","Partiel")))</f>
        <v/>
      </c>
    </row>
    <row r="984" spans="2:7" ht="15">
      <c r="B984" s="17"/>
      <c r="C984" t="str">
        <f>IF($B984="","",YEAR($B984)*100+MONTH($B984))</f>
        <v/>
      </c>
      <c r="D984" s="13" t="str">
        <f>IF(OR($A984="",$B984=""),"",SUMIFS(Échéancier_Loyers!$J:$J,Échéancier_Loyers!$C:$C,$A984,Échéancier_Loyers!$B:$B,$C984))</f>
        <v/>
      </c>
      <c r="E984" s="13" t="str">
        <f>IF(OR($A984="",$B984=""),"",SUMIFS(Échéancier_Loyers!$K:$K,Échéancier_Loyers!$C:$C,$A984,Échéancier_Loyers!$B:$B,$C984))</f>
        <v/>
      </c>
      <c r="F984" s="13" t="str">
        <f>IF(OR($D984="",$E984=""),"",$D984-$E984)</f>
        <v/>
      </c>
      <c r="G984" t="str">
        <f>IF($A984="","",IF($F984&lt;=0,"OK",IF($E984=0,"Impayé","Partiel")))</f>
        <v/>
      </c>
    </row>
    <row r="985" spans="2:7" ht="15">
      <c r="B985" s="17"/>
      <c r="C985" t="str">
        <f>IF($B985="","",YEAR($B985)*100+MONTH($B985))</f>
        <v/>
      </c>
      <c r="D985" s="13" t="str">
        <f>IF(OR($A985="",$B985=""),"",SUMIFS(Échéancier_Loyers!$J:$J,Échéancier_Loyers!$C:$C,$A985,Échéancier_Loyers!$B:$B,$C985))</f>
        <v/>
      </c>
      <c r="E985" s="13" t="str">
        <f>IF(OR($A985="",$B985=""),"",SUMIFS(Échéancier_Loyers!$K:$K,Échéancier_Loyers!$C:$C,$A985,Échéancier_Loyers!$B:$B,$C985))</f>
        <v/>
      </c>
      <c r="F985" s="13" t="str">
        <f>IF(OR($D985="",$E985=""),"",$D985-$E985)</f>
        <v/>
      </c>
      <c r="G985" t="str">
        <f>IF($A985="","",IF($F985&lt;=0,"OK",IF($E985=0,"Impayé","Partiel")))</f>
        <v/>
      </c>
    </row>
    <row r="986" spans="2:7" ht="15">
      <c r="B986" s="17"/>
      <c r="C986" t="str">
        <f>IF($B986="","",YEAR($B986)*100+MONTH($B986))</f>
        <v/>
      </c>
      <c r="D986" s="13" t="str">
        <f>IF(OR($A986="",$B986=""),"",SUMIFS(Échéancier_Loyers!$J:$J,Échéancier_Loyers!$C:$C,$A986,Échéancier_Loyers!$B:$B,$C986))</f>
        <v/>
      </c>
      <c r="E986" s="13" t="str">
        <f>IF(OR($A986="",$B986=""),"",SUMIFS(Échéancier_Loyers!$K:$K,Échéancier_Loyers!$C:$C,$A986,Échéancier_Loyers!$B:$B,$C986))</f>
        <v/>
      </c>
      <c r="F986" s="13" t="str">
        <f>IF(OR($D986="",$E986=""),"",$D986-$E986)</f>
        <v/>
      </c>
      <c r="G986" t="str">
        <f>IF($A986="","",IF($F986&lt;=0,"OK",IF($E986=0,"Impayé","Partiel")))</f>
        <v/>
      </c>
    </row>
    <row r="987" spans="2:7" ht="15">
      <c r="B987" s="17"/>
      <c r="C987" t="str">
        <f>IF($B987="","",YEAR($B987)*100+MONTH($B987))</f>
        <v/>
      </c>
      <c r="D987" s="13" t="str">
        <f>IF(OR($A987="",$B987=""),"",SUMIFS(Échéancier_Loyers!$J:$J,Échéancier_Loyers!$C:$C,$A987,Échéancier_Loyers!$B:$B,$C987))</f>
        <v/>
      </c>
      <c r="E987" s="13" t="str">
        <f>IF(OR($A987="",$B987=""),"",SUMIFS(Échéancier_Loyers!$K:$K,Échéancier_Loyers!$C:$C,$A987,Échéancier_Loyers!$B:$B,$C987))</f>
        <v/>
      </c>
      <c r="F987" s="13" t="str">
        <f>IF(OR($D987="",$E987=""),"",$D987-$E987)</f>
        <v/>
      </c>
      <c r="G987" t="str">
        <f>IF($A987="","",IF($F987&lt;=0,"OK",IF($E987=0,"Impayé","Partiel")))</f>
        <v/>
      </c>
    </row>
    <row r="988" spans="2:7" ht="15">
      <c r="B988" s="17"/>
      <c r="C988" t="str">
        <f>IF($B988="","",YEAR($B988)*100+MONTH($B988))</f>
        <v/>
      </c>
      <c r="D988" s="13" t="str">
        <f>IF(OR($A988="",$B988=""),"",SUMIFS(Échéancier_Loyers!$J:$J,Échéancier_Loyers!$C:$C,$A988,Échéancier_Loyers!$B:$B,$C988))</f>
        <v/>
      </c>
      <c r="E988" s="13" t="str">
        <f>IF(OR($A988="",$B988=""),"",SUMIFS(Échéancier_Loyers!$K:$K,Échéancier_Loyers!$C:$C,$A988,Échéancier_Loyers!$B:$B,$C988))</f>
        <v/>
      </c>
      <c r="F988" s="13" t="str">
        <f>IF(OR($D988="",$E988=""),"",$D988-$E988)</f>
        <v/>
      </c>
      <c r="G988" t="str">
        <f>IF($A988="","",IF($F988&lt;=0,"OK",IF($E988=0,"Impayé","Partiel")))</f>
        <v/>
      </c>
    </row>
    <row r="989" spans="2:7" ht="15">
      <c r="B989" s="17"/>
      <c r="C989" t="str">
        <f>IF($B989="","",YEAR($B989)*100+MONTH($B989))</f>
        <v/>
      </c>
      <c r="D989" s="13" t="str">
        <f>IF(OR($A989="",$B989=""),"",SUMIFS(Échéancier_Loyers!$J:$J,Échéancier_Loyers!$C:$C,$A989,Échéancier_Loyers!$B:$B,$C989))</f>
        <v/>
      </c>
      <c r="E989" s="13" t="str">
        <f>IF(OR($A989="",$B989=""),"",SUMIFS(Échéancier_Loyers!$K:$K,Échéancier_Loyers!$C:$C,$A989,Échéancier_Loyers!$B:$B,$C989))</f>
        <v/>
      </c>
      <c r="F989" s="13" t="str">
        <f>IF(OR($D989="",$E989=""),"",$D989-$E989)</f>
        <v/>
      </c>
      <c r="G989" t="str">
        <f>IF($A989="","",IF($F989&lt;=0,"OK",IF($E989=0,"Impayé","Partiel")))</f>
        <v/>
      </c>
    </row>
    <row r="990" spans="2:7" ht="15">
      <c r="B990" s="17"/>
      <c r="C990" t="str">
        <f>IF($B990="","",YEAR($B990)*100+MONTH($B990))</f>
        <v/>
      </c>
      <c r="D990" s="13" t="str">
        <f>IF(OR($A990="",$B990=""),"",SUMIFS(Échéancier_Loyers!$J:$J,Échéancier_Loyers!$C:$C,$A990,Échéancier_Loyers!$B:$B,$C990))</f>
        <v/>
      </c>
      <c r="E990" s="13" t="str">
        <f>IF(OR($A990="",$B990=""),"",SUMIFS(Échéancier_Loyers!$K:$K,Échéancier_Loyers!$C:$C,$A990,Échéancier_Loyers!$B:$B,$C990))</f>
        <v/>
      </c>
      <c r="F990" s="13" t="str">
        <f>IF(OR($D990="",$E990=""),"",$D990-$E990)</f>
        <v/>
      </c>
      <c r="G990" t="str">
        <f>IF($A990="","",IF($F990&lt;=0,"OK",IF($E990=0,"Impayé","Partiel")))</f>
        <v/>
      </c>
    </row>
    <row r="991" spans="2:7" ht="15">
      <c r="B991" s="17"/>
      <c r="C991" t="str">
        <f>IF($B991="","",YEAR($B991)*100+MONTH($B991))</f>
        <v/>
      </c>
      <c r="D991" s="13" t="str">
        <f>IF(OR($A991="",$B991=""),"",SUMIFS(Échéancier_Loyers!$J:$J,Échéancier_Loyers!$C:$C,$A991,Échéancier_Loyers!$B:$B,$C991))</f>
        <v/>
      </c>
      <c r="E991" s="13" t="str">
        <f>IF(OR($A991="",$B991=""),"",SUMIFS(Échéancier_Loyers!$K:$K,Échéancier_Loyers!$C:$C,$A991,Échéancier_Loyers!$B:$B,$C991))</f>
        <v/>
      </c>
      <c r="F991" s="13" t="str">
        <f>IF(OR($D991="",$E991=""),"",$D991-$E991)</f>
        <v/>
      </c>
      <c r="G991" t="str">
        <f>IF($A991="","",IF($F991&lt;=0,"OK",IF($E991=0,"Impayé","Partiel")))</f>
        <v/>
      </c>
    </row>
    <row r="992" spans="2:7" ht="15">
      <c r="B992" s="17"/>
      <c r="C992" t="str">
        <f>IF($B992="","",YEAR($B992)*100+MONTH($B992))</f>
        <v/>
      </c>
      <c r="D992" s="13" t="str">
        <f>IF(OR($A992="",$B992=""),"",SUMIFS(Échéancier_Loyers!$J:$J,Échéancier_Loyers!$C:$C,$A992,Échéancier_Loyers!$B:$B,$C992))</f>
        <v/>
      </c>
      <c r="E992" s="13" t="str">
        <f>IF(OR($A992="",$B992=""),"",SUMIFS(Échéancier_Loyers!$K:$K,Échéancier_Loyers!$C:$C,$A992,Échéancier_Loyers!$B:$B,$C992))</f>
        <v/>
      </c>
      <c r="F992" s="13" t="str">
        <f>IF(OR($D992="",$E992=""),"",$D992-$E992)</f>
        <v/>
      </c>
      <c r="G992" t="str">
        <f>IF($A992="","",IF($F992&lt;=0,"OK",IF($E992=0,"Impayé","Partiel")))</f>
        <v/>
      </c>
    </row>
    <row r="993" spans="2:7" ht="15">
      <c r="B993" s="17"/>
      <c r="C993" t="str">
        <f>IF($B993="","",YEAR($B993)*100+MONTH($B993))</f>
        <v/>
      </c>
      <c r="D993" s="13" t="str">
        <f>IF(OR($A993="",$B993=""),"",SUMIFS(Échéancier_Loyers!$J:$J,Échéancier_Loyers!$C:$C,$A993,Échéancier_Loyers!$B:$B,$C993))</f>
        <v/>
      </c>
      <c r="E993" s="13" t="str">
        <f>IF(OR($A993="",$B993=""),"",SUMIFS(Échéancier_Loyers!$K:$K,Échéancier_Loyers!$C:$C,$A993,Échéancier_Loyers!$B:$B,$C993))</f>
        <v/>
      </c>
      <c r="F993" s="13" t="str">
        <f>IF(OR($D993="",$E993=""),"",$D993-$E993)</f>
        <v/>
      </c>
      <c r="G993" t="str">
        <f>IF($A993="","",IF($F993&lt;=0,"OK",IF($E993=0,"Impayé","Partiel")))</f>
        <v/>
      </c>
    </row>
    <row r="994" spans="2:7" ht="15">
      <c r="B994" s="17"/>
      <c r="C994" t="str">
        <f>IF($B994="","",YEAR($B994)*100+MONTH($B994))</f>
        <v/>
      </c>
      <c r="D994" s="13" t="str">
        <f>IF(OR($A994="",$B994=""),"",SUMIFS(Échéancier_Loyers!$J:$J,Échéancier_Loyers!$C:$C,$A994,Échéancier_Loyers!$B:$B,$C994))</f>
        <v/>
      </c>
      <c r="E994" s="13" t="str">
        <f>IF(OR($A994="",$B994=""),"",SUMIFS(Échéancier_Loyers!$K:$K,Échéancier_Loyers!$C:$C,$A994,Échéancier_Loyers!$B:$B,$C994))</f>
        <v/>
      </c>
      <c r="F994" s="13" t="str">
        <f>IF(OR($D994="",$E994=""),"",$D994-$E994)</f>
        <v/>
      </c>
      <c r="G994" t="str">
        <f>IF($A994="","",IF($F994&lt;=0,"OK",IF($E994=0,"Impayé","Partiel")))</f>
        <v/>
      </c>
    </row>
    <row r="995" spans="2:7" ht="15">
      <c r="B995" s="17"/>
      <c r="C995" t="str">
        <f>IF($B995="","",YEAR($B995)*100+MONTH($B995))</f>
        <v/>
      </c>
      <c r="D995" s="13" t="str">
        <f>IF(OR($A995="",$B995=""),"",SUMIFS(Échéancier_Loyers!$J:$J,Échéancier_Loyers!$C:$C,$A995,Échéancier_Loyers!$B:$B,$C995))</f>
        <v/>
      </c>
      <c r="E995" s="13" t="str">
        <f>IF(OR($A995="",$B995=""),"",SUMIFS(Échéancier_Loyers!$K:$K,Échéancier_Loyers!$C:$C,$A995,Échéancier_Loyers!$B:$B,$C995))</f>
        <v/>
      </c>
      <c r="F995" s="13" t="str">
        <f>IF(OR($D995="",$E995=""),"",$D995-$E995)</f>
        <v/>
      </c>
      <c r="G995" t="str">
        <f>IF($A995="","",IF($F995&lt;=0,"OK",IF($E995=0,"Impayé","Partiel")))</f>
        <v/>
      </c>
    </row>
    <row r="996" spans="2:7" ht="15">
      <c r="B996" s="17"/>
      <c r="C996" t="str">
        <f>IF($B996="","",YEAR($B996)*100+MONTH($B996))</f>
        <v/>
      </c>
      <c r="D996" s="13" t="str">
        <f>IF(OR($A996="",$B996=""),"",SUMIFS(Échéancier_Loyers!$J:$J,Échéancier_Loyers!$C:$C,$A996,Échéancier_Loyers!$B:$B,$C996))</f>
        <v/>
      </c>
      <c r="E996" s="13" t="str">
        <f>IF(OR($A996="",$B996=""),"",SUMIFS(Échéancier_Loyers!$K:$K,Échéancier_Loyers!$C:$C,$A996,Échéancier_Loyers!$B:$B,$C996))</f>
        <v/>
      </c>
      <c r="F996" s="13" t="str">
        <f>IF(OR($D996="",$E996=""),"",$D996-$E996)</f>
        <v/>
      </c>
      <c r="G996" t="str">
        <f>IF($A996="","",IF($F996&lt;=0,"OK",IF($E996=0,"Impayé","Partiel")))</f>
        <v/>
      </c>
    </row>
    <row r="997" spans="2:7" ht="15">
      <c r="B997" s="17"/>
      <c r="C997" t="str">
        <f>IF($B997="","",YEAR($B997)*100+MONTH($B997))</f>
        <v/>
      </c>
      <c r="D997" s="13" t="str">
        <f>IF(OR($A997="",$B997=""),"",SUMIFS(Échéancier_Loyers!$J:$J,Échéancier_Loyers!$C:$C,$A997,Échéancier_Loyers!$B:$B,$C997))</f>
        <v/>
      </c>
      <c r="E997" s="13" t="str">
        <f>IF(OR($A997="",$B997=""),"",SUMIFS(Échéancier_Loyers!$K:$K,Échéancier_Loyers!$C:$C,$A997,Échéancier_Loyers!$B:$B,$C997))</f>
        <v/>
      </c>
      <c r="F997" s="13" t="str">
        <f>IF(OR($D997="",$E997=""),"",$D997-$E997)</f>
        <v/>
      </c>
      <c r="G997" t="str">
        <f>IF($A997="","",IF($F997&lt;=0,"OK",IF($E997=0,"Impayé","Partiel")))</f>
        <v/>
      </c>
    </row>
    <row r="998" spans="2:7" ht="15">
      <c r="B998" s="17"/>
      <c r="C998" t="str">
        <f>IF($B998="","",YEAR($B998)*100+MONTH($B998))</f>
        <v/>
      </c>
      <c r="D998" s="13" t="str">
        <f>IF(OR($A998="",$B998=""),"",SUMIFS(Échéancier_Loyers!$J:$J,Échéancier_Loyers!$C:$C,$A998,Échéancier_Loyers!$B:$B,$C998))</f>
        <v/>
      </c>
      <c r="E998" s="13" t="str">
        <f>IF(OR($A998="",$B998=""),"",SUMIFS(Échéancier_Loyers!$K:$K,Échéancier_Loyers!$C:$C,$A998,Échéancier_Loyers!$B:$B,$C998))</f>
        <v/>
      </c>
      <c r="F998" s="13" t="str">
        <f>IF(OR($D998="",$E998=""),"",$D998-$E998)</f>
        <v/>
      </c>
      <c r="G998" t="str">
        <f>IF($A998="","",IF($F998&lt;=0,"OK",IF($E998=0,"Impayé","Partiel")))</f>
        <v/>
      </c>
    </row>
    <row r="999" spans="2:7" ht="15">
      <c r="B999" s="17"/>
      <c r="C999" t="str">
        <f>IF($B999="","",YEAR($B999)*100+MONTH($B999))</f>
        <v/>
      </c>
      <c r="D999" s="13" t="str">
        <f>IF(OR($A999="",$B999=""),"",SUMIFS(Échéancier_Loyers!$J:$J,Échéancier_Loyers!$C:$C,$A999,Échéancier_Loyers!$B:$B,$C999))</f>
        <v/>
      </c>
      <c r="E999" s="13" t="str">
        <f>IF(OR($A999="",$B999=""),"",SUMIFS(Échéancier_Loyers!$K:$K,Échéancier_Loyers!$C:$C,$A999,Échéancier_Loyers!$B:$B,$C999))</f>
        <v/>
      </c>
      <c r="F999" s="13" t="str">
        <f>IF(OR($D999="",$E999=""),"",$D999-$E999)</f>
        <v/>
      </c>
      <c r="G999" t="str">
        <f>IF($A999="","",IF($F999&lt;=0,"OK",IF($E999=0,"Impayé","Partiel")))</f>
        <v/>
      </c>
    </row>
    <row r="1000" spans="2:7" ht="15">
      <c r="B1000" s="17"/>
      <c r="C1000" t="str">
        <f>IF($B1000="","",YEAR($B1000)*100+MONTH($B1000))</f>
        <v/>
      </c>
      <c r="D1000" s="13" t="str">
        <f>IF(OR($A1000="",$B1000=""),"",SUMIFS(Échéancier_Loyers!$J:$J,Échéancier_Loyers!$C:$C,$A1000,Échéancier_Loyers!$B:$B,$C1000))</f>
        <v/>
      </c>
      <c r="E1000" s="13" t="str">
        <f>IF(OR($A1000="",$B1000=""),"",SUMIFS(Échéancier_Loyers!$K:$K,Échéancier_Loyers!$C:$C,$A1000,Échéancier_Loyers!$B:$B,$C1000))</f>
        <v/>
      </c>
      <c r="F1000" s="13" t="str">
        <f>IF(OR($D1000="",$E1000=""),"",$D1000-$E1000)</f>
        <v/>
      </c>
      <c r="G1000" t="str">
        <f>IF($A1000="","",IF($F1000&lt;=0,"OK",IF($E1000=0,"Impayé","Partiel")))</f>
        <v/>
      </c>
    </row>
    <row r="1001" spans="2:7" ht="15">
      <c r="B1001" s="17"/>
      <c r="C1001" t="str">
        <f>IF($B1001="","",YEAR($B1001)*100+MONTH($B1001))</f>
        <v/>
      </c>
      <c r="D1001" s="13" t="str">
        <f>IF(OR($A1001="",$B1001=""),"",SUMIFS(Échéancier_Loyers!$J:$J,Échéancier_Loyers!$C:$C,$A1001,Échéancier_Loyers!$B:$B,$C1001))</f>
        <v/>
      </c>
      <c r="E1001" s="13" t="str">
        <f>IF(OR($A1001="",$B1001=""),"",SUMIFS(Échéancier_Loyers!$K:$K,Échéancier_Loyers!$C:$C,$A1001,Échéancier_Loyers!$B:$B,$C1001))</f>
        <v/>
      </c>
      <c r="F1001" s="13" t="str">
        <f>IF(OR($D1001="",$E1001=""),"",$D1001-$E1001)</f>
        <v/>
      </c>
      <c r="G1001" t="str">
        <f>IF($A1001="","",IF($F1001&lt;=0,"OK",IF($E1001=0,"Impayé","Partiel")))</f>
        <v/>
      </c>
    </row>
    <row r="1002" spans="2:7" ht="15">
      <c r="B1002" s="17"/>
      <c r="C1002" t="str">
        <f>IF($B1002="","",YEAR($B1002)*100+MONTH($B1002))</f>
        <v/>
      </c>
      <c r="D1002" s="13" t="str">
        <f>IF(OR($A1002="",$B1002=""),"",SUMIFS(Échéancier_Loyers!$J:$J,Échéancier_Loyers!$C:$C,$A1002,Échéancier_Loyers!$B:$B,$C1002))</f>
        <v/>
      </c>
      <c r="E1002" s="13" t="str">
        <f>IF(OR($A1002="",$B1002=""),"",SUMIFS(Échéancier_Loyers!$K:$K,Échéancier_Loyers!$C:$C,$A1002,Échéancier_Loyers!$B:$B,$C1002))</f>
        <v/>
      </c>
      <c r="F1002" s="13" t="str">
        <f>IF(OR($D1002="",$E1002=""),"",$D1002-$E1002)</f>
        <v/>
      </c>
      <c r="G1002" t="str">
        <f>IF($A1002="","",IF($F1002&lt;=0,"OK",IF($E1002=0,"Impayé","Partiel")))</f>
        <v/>
      </c>
    </row>
    <row r="1003" spans="2:7" ht="15">
      <c r="B1003" s="17"/>
      <c r="C1003" t="str">
        <f>IF($B1003="","",YEAR($B1003)*100+MONTH($B1003))</f>
        <v/>
      </c>
      <c r="D1003" s="13" t="str">
        <f>IF(OR($A1003="",$B1003=""),"",SUMIFS(Échéancier_Loyers!$J:$J,Échéancier_Loyers!$C:$C,$A1003,Échéancier_Loyers!$B:$B,$C1003))</f>
        <v/>
      </c>
      <c r="E1003" s="13" t="str">
        <f>IF(OR($A1003="",$B1003=""),"",SUMIFS(Échéancier_Loyers!$K:$K,Échéancier_Loyers!$C:$C,$A1003,Échéancier_Loyers!$B:$B,$C1003))</f>
        <v/>
      </c>
      <c r="F1003" s="13" t="str">
        <f>IF(OR($D1003="",$E1003=""),"",$D1003-$E1003)</f>
        <v/>
      </c>
      <c r="G1003" t="str">
        <f>IF($A1003="","",IF($F1003&lt;=0,"OK",IF($E1003=0,"Impayé","Partiel")))</f>
        <v/>
      </c>
    </row>
    <row r="1004" spans="2:7" ht="15">
      <c r="B1004" s="17"/>
      <c r="C1004" t="str">
        <f>IF($B1004="","",YEAR($B1004)*100+MONTH($B1004))</f>
        <v/>
      </c>
      <c r="D1004" s="13" t="str">
        <f>IF(OR($A1004="",$B1004=""),"",SUMIFS(Échéancier_Loyers!$J:$J,Échéancier_Loyers!$C:$C,$A1004,Échéancier_Loyers!$B:$B,$C1004))</f>
        <v/>
      </c>
      <c r="E1004" s="13" t="str">
        <f>IF(OR($A1004="",$B1004=""),"",SUMIFS(Échéancier_Loyers!$K:$K,Échéancier_Loyers!$C:$C,$A1004,Échéancier_Loyers!$B:$B,$C1004))</f>
        <v/>
      </c>
      <c r="F1004" s="13" t="str">
        <f>IF(OR($D1004="",$E1004=""),"",$D1004-$E1004)</f>
        <v/>
      </c>
      <c r="G1004" t="str">
        <f>IF($A1004="","",IF($F1004&lt;=0,"OK",IF($E1004=0,"Impayé","Partiel")))</f>
        <v/>
      </c>
    </row>
    <row r="1005" spans="2:7" ht="15">
      <c r="B1005" s="17"/>
      <c r="C1005" t="str">
        <f>IF($B1005="","",YEAR($B1005)*100+MONTH($B1005))</f>
        <v/>
      </c>
      <c r="D1005" s="13" t="str">
        <f>IF(OR($A1005="",$B1005=""),"",SUMIFS(Échéancier_Loyers!$J:$J,Échéancier_Loyers!$C:$C,$A1005,Échéancier_Loyers!$B:$B,$C1005))</f>
        <v/>
      </c>
      <c r="E1005" s="13" t="str">
        <f>IF(OR($A1005="",$B1005=""),"",SUMIFS(Échéancier_Loyers!$K:$K,Échéancier_Loyers!$C:$C,$A1005,Échéancier_Loyers!$B:$B,$C1005))</f>
        <v/>
      </c>
      <c r="F1005" s="13" t="str">
        <f>IF(OR($D1005="",$E1005=""),"",$D1005-$E1005)</f>
        <v/>
      </c>
      <c r="G1005" t="str">
        <f>IF($A1005="","",IF($F1005&lt;=0,"OK",IF($E1005=0,"Impayé","Partiel")))</f>
        <v/>
      </c>
    </row>
    <row r="1006" spans="2:7" ht="15">
      <c r="B1006" s="17"/>
      <c r="C1006" t="str">
        <f>IF($B1006="","",YEAR($B1006)*100+MONTH($B1006))</f>
        <v/>
      </c>
      <c r="D1006" s="13" t="str">
        <f>IF(OR($A1006="",$B1006=""),"",SUMIFS(Échéancier_Loyers!$J:$J,Échéancier_Loyers!$C:$C,$A1006,Échéancier_Loyers!$B:$B,$C1006))</f>
        <v/>
      </c>
      <c r="E1006" s="13" t="str">
        <f>IF(OR($A1006="",$B1006=""),"",SUMIFS(Échéancier_Loyers!$K:$K,Échéancier_Loyers!$C:$C,$A1006,Échéancier_Loyers!$B:$B,$C1006))</f>
        <v/>
      </c>
      <c r="F1006" s="13" t="str">
        <f>IF(OR($D1006="",$E1006=""),"",$D1006-$E1006)</f>
        <v/>
      </c>
      <c r="G1006" t="str">
        <f>IF($A1006="","",IF($F1006&lt;=0,"OK",IF($E1006=0,"Impayé","Partiel")))</f>
        <v/>
      </c>
    </row>
    <row r="1007" spans="2:7" ht="15">
      <c r="B1007" s="17"/>
      <c r="C1007" t="str">
        <f>IF($B1007="","",YEAR($B1007)*100+MONTH($B1007))</f>
        <v/>
      </c>
      <c r="D1007" s="13" t="str">
        <f>IF(OR($A1007="",$B1007=""),"",SUMIFS(Échéancier_Loyers!$J:$J,Échéancier_Loyers!$C:$C,$A1007,Échéancier_Loyers!$B:$B,$C1007))</f>
        <v/>
      </c>
      <c r="E1007" s="13" t="str">
        <f>IF(OR($A1007="",$B1007=""),"",SUMIFS(Échéancier_Loyers!$K:$K,Échéancier_Loyers!$C:$C,$A1007,Échéancier_Loyers!$B:$B,$C1007))</f>
        <v/>
      </c>
      <c r="F1007" s="13" t="str">
        <f>IF(OR($D1007="",$E1007=""),"",$D1007-$E1007)</f>
        <v/>
      </c>
      <c r="G1007" t="str">
        <f>IF($A1007="","",IF($F1007&lt;=0,"OK",IF($E1007=0,"Impayé","Partiel")))</f>
        <v/>
      </c>
    </row>
    <row r="1008" spans="2:7" ht="15">
      <c r="B1008" s="17"/>
      <c r="C1008" t="str">
        <f>IF($B1008="","",YEAR($B1008)*100+MONTH($B1008))</f>
        <v/>
      </c>
      <c r="D1008" s="13" t="str">
        <f>IF(OR($A1008="",$B1008=""),"",SUMIFS(Échéancier_Loyers!$J:$J,Échéancier_Loyers!$C:$C,$A1008,Échéancier_Loyers!$B:$B,$C1008))</f>
        <v/>
      </c>
      <c r="E1008" s="13" t="str">
        <f>IF(OR($A1008="",$B1008=""),"",SUMIFS(Échéancier_Loyers!$K:$K,Échéancier_Loyers!$C:$C,$A1008,Échéancier_Loyers!$B:$B,$C1008))</f>
        <v/>
      </c>
      <c r="F1008" s="13" t="str">
        <f>IF(OR($D1008="",$E1008=""),"",$D1008-$E1008)</f>
        <v/>
      </c>
      <c r="G1008" t="str">
        <f>IF($A1008="","",IF($F1008&lt;=0,"OK",IF($E1008=0,"Impayé","Partiel")))</f>
        <v/>
      </c>
    </row>
    <row r="1009" spans="2:7" ht="15">
      <c r="B1009" s="17"/>
      <c r="C1009" t="str">
        <f>IF($B1009="","",YEAR($B1009)*100+MONTH($B1009))</f>
        <v/>
      </c>
      <c r="D1009" s="13" t="str">
        <f>IF(OR($A1009="",$B1009=""),"",SUMIFS(Échéancier_Loyers!$J:$J,Échéancier_Loyers!$C:$C,$A1009,Échéancier_Loyers!$B:$B,$C1009))</f>
        <v/>
      </c>
      <c r="E1009" s="13" t="str">
        <f>IF(OR($A1009="",$B1009=""),"",SUMIFS(Échéancier_Loyers!$K:$K,Échéancier_Loyers!$C:$C,$A1009,Échéancier_Loyers!$B:$B,$C1009))</f>
        <v/>
      </c>
      <c r="F1009" s="13" t="str">
        <f>IF(OR($D1009="",$E1009=""),"",$D1009-$E1009)</f>
        <v/>
      </c>
      <c r="G1009" t="str">
        <f>IF($A1009="","",IF($F1009&lt;=0,"OK",IF($E1009=0,"Impayé","Partiel")))</f>
        <v/>
      </c>
    </row>
    <row r="1010" spans="2:7" ht="15">
      <c r="B1010" s="17"/>
      <c r="C1010" t="str">
        <f>IF($B1010="","",YEAR($B1010)*100+MONTH($B1010))</f>
        <v/>
      </c>
      <c r="D1010" s="13" t="str">
        <f>IF(OR($A1010="",$B1010=""),"",SUMIFS(Échéancier_Loyers!$J:$J,Échéancier_Loyers!$C:$C,$A1010,Échéancier_Loyers!$B:$B,$C1010))</f>
        <v/>
      </c>
      <c r="E1010" s="13" t="str">
        <f>IF(OR($A1010="",$B1010=""),"",SUMIFS(Échéancier_Loyers!$K:$K,Échéancier_Loyers!$C:$C,$A1010,Échéancier_Loyers!$B:$B,$C1010))</f>
        <v/>
      </c>
      <c r="F1010" s="13" t="str">
        <f>IF(OR($D1010="",$E1010=""),"",$D1010-$E1010)</f>
        <v/>
      </c>
      <c r="G1010" t="str">
        <f>IF($A1010="","",IF($F1010&lt;=0,"OK",IF($E1010=0,"Impayé","Partiel")))</f>
        <v/>
      </c>
    </row>
    <row r="1011" spans="2:7" ht="15">
      <c r="B1011" s="17"/>
      <c r="C1011" t="str">
        <f>IF($B1011="","",YEAR($B1011)*100+MONTH($B1011))</f>
        <v/>
      </c>
      <c r="D1011" s="13" t="str">
        <f>IF(OR($A1011="",$B1011=""),"",SUMIFS(Échéancier_Loyers!$J:$J,Échéancier_Loyers!$C:$C,$A1011,Échéancier_Loyers!$B:$B,$C1011))</f>
        <v/>
      </c>
      <c r="E1011" s="13" t="str">
        <f>IF(OR($A1011="",$B1011=""),"",SUMIFS(Échéancier_Loyers!$K:$K,Échéancier_Loyers!$C:$C,$A1011,Échéancier_Loyers!$B:$B,$C1011))</f>
        <v/>
      </c>
      <c r="F1011" s="13" t="str">
        <f>IF(OR($D1011="",$E1011=""),"",$D1011-$E1011)</f>
        <v/>
      </c>
      <c r="G1011" t="str">
        <f>IF($A1011="","",IF($F1011&lt;=0,"OK",IF($E1011=0,"Impayé","Partiel")))</f>
        <v/>
      </c>
    </row>
    <row r="1012" spans="2:7" ht="15">
      <c r="B1012" s="17"/>
      <c r="C1012" t="str">
        <f>IF($B1012="","",YEAR($B1012)*100+MONTH($B1012))</f>
        <v/>
      </c>
      <c r="D1012" s="13" t="str">
        <f>IF(OR($A1012="",$B1012=""),"",SUMIFS(Échéancier_Loyers!$J:$J,Échéancier_Loyers!$C:$C,$A1012,Échéancier_Loyers!$B:$B,$C1012))</f>
        <v/>
      </c>
      <c r="E1012" s="13" t="str">
        <f>IF(OR($A1012="",$B1012=""),"",SUMIFS(Échéancier_Loyers!$K:$K,Échéancier_Loyers!$C:$C,$A1012,Échéancier_Loyers!$B:$B,$C1012))</f>
        <v/>
      </c>
      <c r="F1012" s="13" t="str">
        <f>IF(OR($D1012="",$E1012=""),"",$D1012-$E1012)</f>
        <v/>
      </c>
      <c r="G1012" t="str">
        <f>IF($A1012="","",IF($F1012&lt;=0,"OK",IF($E1012=0,"Impayé","Partiel")))</f>
        <v/>
      </c>
    </row>
    <row r="1013" spans="2:7" ht="15">
      <c r="B1013" s="17"/>
      <c r="C1013" t="str">
        <f>IF($B1013="","",YEAR($B1013)*100+MONTH($B1013))</f>
        <v/>
      </c>
      <c r="D1013" s="13" t="str">
        <f>IF(OR($A1013="",$B1013=""),"",SUMIFS(Échéancier_Loyers!$J:$J,Échéancier_Loyers!$C:$C,$A1013,Échéancier_Loyers!$B:$B,$C1013))</f>
        <v/>
      </c>
      <c r="E1013" s="13" t="str">
        <f>IF(OR($A1013="",$B1013=""),"",SUMIFS(Échéancier_Loyers!$K:$K,Échéancier_Loyers!$C:$C,$A1013,Échéancier_Loyers!$B:$B,$C1013))</f>
        <v/>
      </c>
      <c r="F1013" s="13" t="str">
        <f>IF(OR($D1013="",$E1013=""),"",$D1013-$E1013)</f>
        <v/>
      </c>
      <c r="G1013" t="str">
        <f>IF($A1013="","",IF($F1013&lt;=0,"OK",IF($E1013=0,"Impayé","Partiel")))</f>
        <v/>
      </c>
    </row>
    <row r="1014" spans="2:7" ht="15">
      <c r="B1014" s="17"/>
      <c r="C1014" t="str">
        <f>IF($B1014="","",YEAR($B1014)*100+MONTH($B1014))</f>
        <v/>
      </c>
      <c r="D1014" s="13" t="str">
        <f>IF(OR($A1014="",$B1014=""),"",SUMIFS(Échéancier_Loyers!$J:$J,Échéancier_Loyers!$C:$C,$A1014,Échéancier_Loyers!$B:$B,$C1014))</f>
        <v/>
      </c>
      <c r="E1014" s="13" t="str">
        <f>IF(OR($A1014="",$B1014=""),"",SUMIFS(Échéancier_Loyers!$K:$K,Échéancier_Loyers!$C:$C,$A1014,Échéancier_Loyers!$B:$B,$C1014))</f>
        <v/>
      </c>
      <c r="F1014" s="13" t="str">
        <f>IF(OR($D1014="",$E1014=""),"",$D1014-$E1014)</f>
        <v/>
      </c>
      <c r="G1014" t="str">
        <f>IF($A1014="","",IF($F1014&lt;=0,"OK",IF($E1014=0,"Impayé","Partiel")))</f>
        <v/>
      </c>
    </row>
    <row r="1015" spans="2:7" ht="15">
      <c r="B1015" s="17"/>
      <c r="C1015" t="str">
        <f>IF($B1015="","",YEAR($B1015)*100+MONTH($B1015))</f>
        <v/>
      </c>
      <c r="D1015" s="13" t="str">
        <f>IF(OR($A1015="",$B1015=""),"",SUMIFS(Échéancier_Loyers!$J:$J,Échéancier_Loyers!$C:$C,$A1015,Échéancier_Loyers!$B:$B,$C1015))</f>
        <v/>
      </c>
      <c r="E1015" s="13" t="str">
        <f>IF(OR($A1015="",$B1015=""),"",SUMIFS(Échéancier_Loyers!$K:$K,Échéancier_Loyers!$C:$C,$A1015,Échéancier_Loyers!$B:$B,$C1015))</f>
        <v/>
      </c>
      <c r="F1015" s="13" t="str">
        <f>IF(OR($D1015="",$E1015=""),"",$D1015-$E1015)</f>
        <v/>
      </c>
      <c r="G1015" t="str">
        <f>IF($A1015="","",IF($F1015&lt;=0,"OK",IF($E1015=0,"Impayé","Partiel")))</f>
        <v/>
      </c>
    </row>
    <row r="1016" spans="2:7" ht="15">
      <c r="B1016" s="17"/>
      <c r="C1016" t="str">
        <f>IF($B1016="","",YEAR($B1016)*100+MONTH($B1016))</f>
        <v/>
      </c>
      <c r="D1016" s="13" t="str">
        <f>IF(OR($A1016="",$B1016=""),"",SUMIFS(Échéancier_Loyers!$J:$J,Échéancier_Loyers!$C:$C,$A1016,Échéancier_Loyers!$B:$B,$C1016))</f>
        <v/>
      </c>
      <c r="E1016" s="13" t="str">
        <f>IF(OR($A1016="",$B1016=""),"",SUMIFS(Échéancier_Loyers!$K:$K,Échéancier_Loyers!$C:$C,$A1016,Échéancier_Loyers!$B:$B,$C1016))</f>
        <v/>
      </c>
      <c r="F1016" s="13" t="str">
        <f>IF(OR($D1016="",$E1016=""),"",$D1016-$E1016)</f>
        <v/>
      </c>
      <c r="G1016" t="str">
        <f>IF($A1016="","",IF($F1016&lt;=0,"OK",IF($E1016=0,"Impayé","Partiel")))</f>
        <v/>
      </c>
    </row>
    <row r="1017" spans="2:7" ht="15">
      <c r="B1017" s="17"/>
      <c r="C1017" t="str">
        <f>IF($B1017="","",YEAR($B1017)*100+MONTH($B1017))</f>
        <v/>
      </c>
      <c r="D1017" s="13" t="str">
        <f>IF(OR($A1017="",$B1017=""),"",SUMIFS(Échéancier_Loyers!$J:$J,Échéancier_Loyers!$C:$C,$A1017,Échéancier_Loyers!$B:$B,$C1017))</f>
        <v/>
      </c>
      <c r="E1017" s="13" t="str">
        <f>IF(OR($A1017="",$B1017=""),"",SUMIFS(Échéancier_Loyers!$K:$K,Échéancier_Loyers!$C:$C,$A1017,Échéancier_Loyers!$B:$B,$C1017))</f>
        <v/>
      </c>
      <c r="F1017" s="13" t="str">
        <f>IF(OR($D1017="",$E1017=""),"",$D1017-$E1017)</f>
        <v/>
      </c>
      <c r="G1017" t="str">
        <f>IF($A1017="","",IF($F1017&lt;=0,"OK",IF($E1017=0,"Impayé","Partiel")))</f>
        <v/>
      </c>
    </row>
    <row r="1018" spans="2:7" ht="15">
      <c r="B1018" s="17"/>
      <c r="C1018" t="str">
        <f>IF($B1018="","",YEAR($B1018)*100+MONTH($B1018))</f>
        <v/>
      </c>
      <c r="D1018" s="13" t="str">
        <f>IF(OR($A1018="",$B1018=""),"",SUMIFS(Échéancier_Loyers!$J:$J,Échéancier_Loyers!$C:$C,$A1018,Échéancier_Loyers!$B:$B,$C1018))</f>
        <v/>
      </c>
      <c r="E1018" s="13" t="str">
        <f>IF(OR($A1018="",$B1018=""),"",SUMIFS(Échéancier_Loyers!$K:$K,Échéancier_Loyers!$C:$C,$A1018,Échéancier_Loyers!$B:$B,$C1018))</f>
        <v/>
      </c>
      <c r="F1018" s="13" t="str">
        <f>IF(OR($D1018="",$E1018=""),"",$D1018-$E1018)</f>
        <v/>
      </c>
      <c r="G1018" t="str">
        <f>IF($A1018="","",IF($F1018&lt;=0,"OK",IF($E1018=0,"Impayé","Partiel")))</f>
        <v/>
      </c>
    </row>
    <row r="1019" spans="2:7" ht="15">
      <c r="B1019" s="17"/>
      <c r="C1019" t="str">
        <f>IF($B1019="","",YEAR($B1019)*100+MONTH($B1019))</f>
        <v/>
      </c>
      <c r="D1019" s="13" t="str">
        <f>IF(OR($A1019="",$B1019=""),"",SUMIFS(Échéancier_Loyers!$J:$J,Échéancier_Loyers!$C:$C,$A1019,Échéancier_Loyers!$B:$B,$C1019))</f>
        <v/>
      </c>
      <c r="E1019" s="13" t="str">
        <f>IF(OR($A1019="",$B1019=""),"",SUMIFS(Échéancier_Loyers!$K:$K,Échéancier_Loyers!$C:$C,$A1019,Échéancier_Loyers!$B:$B,$C1019))</f>
        <v/>
      </c>
      <c r="F1019" s="13" t="str">
        <f>IF(OR($D1019="",$E1019=""),"",$D1019-$E1019)</f>
        <v/>
      </c>
      <c r="G1019" t="str">
        <f>IF($A1019="","",IF($F1019&lt;=0,"OK",IF($E1019=0,"Impayé","Partiel")))</f>
        <v/>
      </c>
    </row>
    <row r="1020" spans="2:7" ht="15">
      <c r="B1020" s="17"/>
      <c r="C1020" t="str">
        <f>IF($B1020="","",YEAR($B1020)*100+MONTH($B1020))</f>
        <v/>
      </c>
      <c r="D1020" s="13" t="str">
        <f>IF(OR($A1020="",$B1020=""),"",SUMIFS(Échéancier_Loyers!$J:$J,Échéancier_Loyers!$C:$C,$A1020,Échéancier_Loyers!$B:$B,$C1020))</f>
        <v/>
      </c>
      <c r="E1020" s="13" t="str">
        <f>IF(OR($A1020="",$B1020=""),"",SUMIFS(Échéancier_Loyers!$K:$K,Échéancier_Loyers!$C:$C,$A1020,Échéancier_Loyers!$B:$B,$C1020))</f>
        <v/>
      </c>
      <c r="F1020" s="13" t="str">
        <f>IF(OR($D1020="",$E1020=""),"",$D1020-$E1020)</f>
        <v/>
      </c>
      <c r="G1020" t="str">
        <f>IF($A1020="","",IF($F1020&lt;=0,"OK",IF($E1020=0,"Impayé","Partiel")))</f>
        <v/>
      </c>
    </row>
    <row r="1021" spans="2:7" ht="15">
      <c r="B1021" s="17"/>
      <c r="C1021" t="str">
        <f>IF($B1021="","",YEAR($B1021)*100+MONTH($B1021))</f>
        <v/>
      </c>
      <c r="D1021" s="13" t="str">
        <f>IF(OR($A1021="",$B1021=""),"",SUMIFS(Échéancier_Loyers!$J:$J,Échéancier_Loyers!$C:$C,$A1021,Échéancier_Loyers!$B:$B,$C1021))</f>
        <v/>
      </c>
      <c r="E1021" s="13" t="str">
        <f>IF(OR($A1021="",$B1021=""),"",SUMIFS(Échéancier_Loyers!$K:$K,Échéancier_Loyers!$C:$C,$A1021,Échéancier_Loyers!$B:$B,$C1021))</f>
        <v/>
      </c>
      <c r="F1021" s="13" t="str">
        <f>IF(OR($D1021="",$E1021=""),"",$D1021-$E1021)</f>
        <v/>
      </c>
      <c r="G1021" t="str">
        <f>IF($A1021="","",IF($F1021&lt;=0,"OK",IF($E1021=0,"Impayé","Partiel")))</f>
        <v/>
      </c>
    </row>
    <row r="1022" spans="2:7" ht="15">
      <c r="B1022" s="17"/>
      <c r="C1022" t="str">
        <f>IF($B1022="","",YEAR($B1022)*100+MONTH($B1022))</f>
        <v/>
      </c>
      <c r="D1022" s="13" t="str">
        <f>IF(OR($A1022="",$B1022=""),"",SUMIFS(Échéancier_Loyers!$J:$J,Échéancier_Loyers!$C:$C,$A1022,Échéancier_Loyers!$B:$B,$C1022))</f>
        <v/>
      </c>
      <c r="E1022" s="13" t="str">
        <f>IF(OR($A1022="",$B1022=""),"",SUMIFS(Échéancier_Loyers!$K:$K,Échéancier_Loyers!$C:$C,$A1022,Échéancier_Loyers!$B:$B,$C1022))</f>
        <v/>
      </c>
      <c r="F1022" s="13" t="str">
        <f>IF(OR($D1022="",$E1022=""),"",$D1022-$E1022)</f>
        <v/>
      </c>
      <c r="G1022" t="str">
        <f>IF($A1022="","",IF($F1022&lt;=0,"OK",IF($E1022=0,"Impayé","Partiel")))</f>
        <v/>
      </c>
    </row>
    <row r="1023" spans="2:7" ht="15">
      <c r="B1023" s="17"/>
      <c r="C1023" t="str">
        <f>IF($B1023="","",YEAR($B1023)*100+MONTH($B1023))</f>
        <v/>
      </c>
      <c r="D1023" s="13" t="str">
        <f>IF(OR($A1023="",$B1023=""),"",SUMIFS(Échéancier_Loyers!$J:$J,Échéancier_Loyers!$C:$C,$A1023,Échéancier_Loyers!$B:$B,$C1023))</f>
        <v/>
      </c>
      <c r="E1023" s="13" t="str">
        <f>IF(OR($A1023="",$B1023=""),"",SUMIFS(Échéancier_Loyers!$K:$K,Échéancier_Loyers!$C:$C,$A1023,Échéancier_Loyers!$B:$B,$C1023))</f>
        <v/>
      </c>
      <c r="F1023" s="13" t="str">
        <f>IF(OR($D1023="",$E1023=""),"",$D1023-$E1023)</f>
        <v/>
      </c>
      <c r="G1023" t="str">
        <f>IF($A1023="","",IF($F1023&lt;=0,"OK",IF($E1023=0,"Impayé","Partiel")))</f>
        <v/>
      </c>
    </row>
    <row r="1024" spans="2:7" ht="15">
      <c r="B1024" s="17"/>
      <c r="C1024" t="str">
        <f>IF($B1024="","",YEAR($B1024)*100+MONTH($B1024))</f>
        <v/>
      </c>
      <c r="D1024" s="13" t="str">
        <f>IF(OR($A1024="",$B1024=""),"",SUMIFS(Échéancier_Loyers!$J:$J,Échéancier_Loyers!$C:$C,$A1024,Échéancier_Loyers!$B:$B,$C1024))</f>
        <v/>
      </c>
      <c r="E1024" s="13" t="str">
        <f>IF(OR($A1024="",$B1024=""),"",SUMIFS(Échéancier_Loyers!$K:$K,Échéancier_Loyers!$C:$C,$A1024,Échéancier_Loyers!$B:$B,$C1024))</f>
        <v/>
      </c>
      <c r="F1024" s="13" t="str">
        <f>IF(OR($D1024="",$E1024=""),"",$D1024-$E1024)</f>
        <v/>
      </c>
      <c r="G1024" t="str">
        <f>IF($A1024="","",IF($F1024&lt;=0,"OK",IF($E1024=0,"Impayé","Partiel")))</f>
        <v/>
      </c>
    </row>
    <row r="1025" spans="2:7" ht="15">
      <c r="B1025" s="17"/>
      <c r="C1025" t="str">
        <f>IF($B1025="","",YEAR($B1025)*100+MONTH($B1025))</f>
        <v/>
      </c>
      <c r="D1025" s="13" t="str">
        <f>IF(OR($A1025="",$B1025=""),"",SUMIFS(Échéancier_Loyers!$J:$J,Échéancier_Loyers!$C:$C,$A1025,Échéancier_Loyers!$B:$B,$C1025))</f>
        <v/>
      </c>
      <c r="E1025" s="13" t="str">
        <f>IF(OR($A1025="",$B1025=""),"",SUMIFS(Échéancier_Loyers!$K:$K,Échéancier_Loyers!$C:$C,$A1025,Échéancier_Loyers!$B:$B,$C1025))</f>
        <v/>
      </c>
      <c r="F1025" s="13" t="str">
        <f>IF(OR($D1025="",$E1025=""),"",$D1025-$E1025)</f>
        <v/>
      </c>
      <c r="G1025" t="str">
        <f>IF($A1025="","",IF($F1025&lt;=0,"OK",IF($E1025=0,"Impayé","Partiel")))</f>
        <v/>
      </c>
    </row>
    <row r="1026" spans="2:7" ht="15">
      <c r="B1026" s="17"/>
      <c r="C1026" t="str">
        <f>IF($B1026="","",YEAR($B1026)*100+MONTH($B1026))</f>
        <v/>
      </c>
      <c r="D1026" s="13" t="str">
        <f>IF(OR($A1026="",$B1026=""),"",SUMIFS(Échéancier_Loyers!$J:$J,Échéancier_Loyers!$C:$C,$A1026,Échéancier_Loyers!$B:$B,$C1026))</f>
        <v/>
      </c>
      <c r="E1026" s="13" t="str">
        <f>IF(OR($A1026="",$B1026=""),"",SUMIFS(Échéancier_Loyers!$K:$K,Échéancier_Loyers!$C:$C,$A1026,Échéancier_Loyers!$B:$B,$C1026))</f>
        <v/>
      </c>
      <c r="F1026" s="13" t="str">
        <f>IF(OR($D1026="",$E1026=""),"",$D1026-$E1026)</f>
        <v/>
      </c>
      <c r="G1026" t="str">
        <f>IF($A1026="","",IF($F1026&lt;=0,"OK",IF($E1026=0,"Impayé","Partiel")))</f>
        <v/>
      </c>
    </row>
    <row r="1027" spans="2:7" ht="15">
      <c r="B1027" s="17"/>
      <c r="C1027" t="str">
        <f>IF($B1027="","",YEAR($B1027)*100+MONTH($B1027))</f>
        <v/>
      </c>
      <c r="D1027" s="13" t="str">
        <f>IF(OR($A1027="",$B1027=""),"",SUMIFS(Échéancier_Loyers!$J:$J,Échéancier_Loyers!$C:$C,$A1027,Échéancier_Loyers!$B:$B,$C1027))</f>
        <v/>
      </c>
      <c r="E1027" s="13" t="str">
        <f>IF(OR($A1027="",$B1027=""),"",SUMIFS(Échéancier_Loyers!$K:$K,Échéancier_Loyers!$C:$C,$A1027,Échéancier_Loyers!$B:$B,$C1027))</f>
        <v/>
      </c>
      <c r="F1027" s="13" t="str">
        <f>IF(OR($D1027="",$E1027=""),"",$D1027-$E1027)</f>
        <v/>
      </c>
      <c r="G1027" t="str">
        <f>IF($A1027="","",IF($F1027&lt;=0,"OK",IF($E1027=0,"Impayé","Partiel")))</f>
        <v/>
      </c>
    </row>
    <row r="1028" spans="2:7" ht="15">
      <c r="B1028" s="17"/>
      <c r="C1028" t="str">
        <f>IF($B1028="","",YEAR($B1028)*100+MONTH($B1028))</f>
        <v/>
      </c>
      <c r="D1028" s="13" t="str">
        <f>IF(OR($A1028="",$B1028=""),"",SUMIFS(Échéancier_Loyers!$J:$J,Échéancier_Loyers!$C:$C,$A1028,Échéancier_Loyers!$B:$B,$C1028))</f>
        <v/>
      </c>
      <c r="E1028" s="13" t="str">
        <f>IF(OR($A1028="",$B1028=""),"",SUMIFS(Échéancier_Loyers!$K:$K,Échéancier_Loyers!$C:$C,$A1028,Échéancier_Loyers!$B:$B,$C1028))</f>
        <v/>
      </c>
      <c r="F1028" s="13" t="str">
        <f>IF(OR($D1028="",$E1028=""),"",$D1028-$E1028)</f>
        <v/>
      </c>
      <c r="G1028" t="str">
        <f>IF($A1028="","",IF($F1028&lt;=0,"OK",IF($E1028=0,"Impayé","Partiel")))</f>
        <v/>
      </c>
    </row>
    <row r="1029" spans="2:7" ht="15">
      <c r="B1029" s="17"/>
      <c r="C1029" t="str">
        <f>IF($B1029="","",YEAR($B1029)*100+MONTH($B1029))</f>
        <v/>
      </c>
      <c r="D1029" s="13" t="str">
        <f>IF(OR($A1029="",$B1029=""),"",SUMIFS(Échéancier_Loyers!$J:$J,Échéancier_Loyers!$C:$C,$A1029,Échéancier_Loyers!$B:$B,$C1029))</f>
        <v/>
      </c>
      <c r="E1029" s="13" t="str">
        <f>IF(OR($A1029="",$B1029=""),"",SUMIFS(Échéancier_Loyers!$K:$K,Échéancier_Loyers!$C:$C,$A1029,Échéancier_Loyers!$B:$B,$C1029))</f>
        <v/>
      </c>
      <c r="F1029" s="13" t="str">
        <f>IF(OR($D1029="",$E1029=""),"",$D1029-$E1029)</f>
        <v/>
      </c>
      <c r="G1029" t="str">
        <f>IF($A1029="","",IF($F1029&lt;=0,"OK",IF($E1029=0,"Impayé","Partiel")))</f>
        <v/>
      </c>
    </row>
    <row r="1030" spans="2:7" ht="15">
      <c r="B1030" s="17"/>
      <c r="C1030" t="str">
        <f>IF($B1030="","",YEAR($B1030)*100+MONTH($B1030))</f>
        <v/>
      </c>
      <c r="D1030" s="13" t="str">
        <f>IF(OR($A1030="",$B1030=""),"",SUMIFS(Échéancier_Loyers!$J:$J,Échéancier_Loyers!$C:$C,$A1030,Échéancier_Loyers!$B:$B,$C1030))</f>
        <v/>
      </c>
      <c r="E1030" s="13" t="str">
        <f>IF(OR($A1030="",$B1030=""),"",SUMIFS(Échéancier_Loyers!$K:$K,Échéancier_Loyers!$C:$C,$A1030,Échéancier_Loyers!$B:$B,$C1030))</f>
        <v/>
      </c>
      <c r="F1030" s="13" t="str">
        <f>IF(OR($D1030="",$E1030=""),"",$D1030-$E1030)</f>
        <v/>
      </c>
      <c r="G1030" t="str">
        <f>IF($A1030="","",IF($F1030&lt;=0,"OK",IF($E1030=0,"Impayé","Partiel")))</f>
        <v/>
      </c>
    </row>
    <row r="1031" spans="2:7" ht="15">
      <c r="B1031" s="17"/>
      <c r="C1031" t="str">
        <f>IF($B1031="","",YEAR($B1031)*100+MONTH($B1031))</f>
        <v/>
      </c>
      <c r="D1031" s="13" t="str">
        <f>IF(OR($A1031="",$B1031=""),"",SUMIFS(Échéancier_Loyers!$J:$J,Échéancier_Loyers!$C:$C,$A1031,Échéancier_Loyers!$B:$B,$C1031))</f>
        <v/>
      </c>
      <c r="E1031" s="13" t="str">
        <f>IF(OR($A1031="",$B1031=""),"",SUMIFS(Échéancier_Loyers!$K:$K,Échéancier_Loyers!$C:$C,$A1031,Échéancier_Loyers!$B:$B,$C1031))</f>
        <v/>
      </c>
      <c r="F1031" s="13" t="str">
        <f>IF(OR($D1031="",$E1031=""),"",$D1031-$E1031)</f>
        <v/>
      </c>
      <c r="G1031" t="str">
        <f>IF($A1031="","",IF($F1031&lt;=0,"OK",IF($E1031=0,"Impayé","Partiel")))</f>
        <v/>
      </c>
    </row>
    <row r="1032" spans="2:7" ht="15">
      <c r="B1032" s="17"/>
      <c r="C1032" t="str">
        <f>IF($B1032="","",YEAR($B1032)*100+MONTH($B1032))</f>
        <v/>
      </c>
      <c r="D1032" s="13" t="str">
        <f>IF(OR($A1032="",$B1032=""),"",SUMIFS(Échéancier_Loyers!$J:$J,Échéancier_Loyers!$C:$C,$A1032,Échéancier_Loyers!$B:$B,$C1032))</f>
        <v/>
      </c>
      <c r="E1032" s="13" t="str">
        <f>IF(OR($A1032="",$B1032=""),"",SUMIFS(Échéancier_Loyers!$K:$K,Échéancier_Loyers!$C:$C,$A1032,Échéancier_Loyers!$B:$B,$C1032))</f>
        <v/>
      </c>
      <c r="F1032" s="13" t="str">
        <f>IF(OR($D1032="",$E1032=""),"",$D1032-$E1032)</f>
        <v/>
      </c>
      <c r="G1032" t="str">
        <f>IF($A1032="","",IF($F1032&lt;=0,"OK",IF($E1032=0,"Impayé","Partiel")))</f>
        <v/>
      </c>
    </row>
    <row r="1033" spans="2:7" ht="15">
      <c r="B1033" s="17"/>
      <c r="C1033" t="str">
        <f>IF($B1033="","",YEAR($B1033)*100+MONTH($B1033))</f>
        <v/>
      </c>
      <c r="D1033" s="13" t="str">
        <f>IF(OR($A1033="",$B1033=""),"",SUMIFS(Échéancier_Loyers!$J:$J,Échéancier_Loyers!$C:$C,$A1033,Échéancier_Loyers!$B:$B,$C1033))</f>
        <v/>
      </c>
      <c r="E1033" s="13" t="str">
        <f>IF(OR($A1033="",$B1033=""),"",SUMIFS(Échéancier_Loyers!$K:$K,Échéancier_Loyers!$C:$C,$A1033,Échéancier_Loyers!$B:$B,$C1033))</f>
        <v/>
      </c>
      <c r="F1033" s="13" t="str">
        <f>IF(OR($D1033="",$E1033=""),"",$D1033-$E1033)</f>
        <v/>
      </c>
      <c r="G1033" t="str">
        <f>IF($A1033="","",IF($F1033&lt;=0,"OK",IF($E1033=0,"Impayé","Partiel")))</f>
        <v/>
      </c>
    </row>
    <row r="1034" spans="2:7" ht="15">
      <c r="B1034" s="17"/>
      <c r="C1034" t="str">
        <f>IF($B1034="","",YEAR($B1034)*100+MONTH($B1034))</f>
        <v/>
      </c>
      <c r="D1034" s="13" t="str">
        <f>IF(OR($A1034="",$B1034=""),"",SUMIFS(Échéancier_Loyers!$J:$J,Échéancier_Loyers!$C:$C,$A1034,Échéancier_Loyers!$B:$B,$C1034))</f>
        <v/>
      </c>
      <c r="E1034" s="13" t="str">
        <f>IF(OR($A1034="",$B1034=""),"",SUMIFS(Échéancier_Loyers!$K:$K,Échéancier_Loyers!$C:$C,$A1034,Échéancier_Loyers!$B:$B,$C1034))</f>
        <v/>
      </c>
      <c r="F1034" s="13" t="str">
        <f>IF(OR($D1034="",$E1034=""),"",$D1034-$E1034)</f>
        <v/>
      </c>
      <c r="G1034" t="str">
        <f>IF($A1034="","",IF($F1034&lt;=0,"OK",IF($E1034=0,"Impayé","Partiel")))</f>
        <v/>
      </c>
    </row>
    <row r="1035" spans="2:7" ht="15">
      <c r="B1035" s="17"/>
      <c r="C1035" t="str">
        <f>IF($B1035="","",YEAR($B1035)*100+MONTH($B1035))</f>
        <v/>
      </c>
      <c r="D1035" s="13" t="str">
        <f>IF(OR($A1035="",$B1035=""),"",SUMIFS(Échéancier_Loyers!$J:$J,Échéancier_Loyers!$C:$C,$A1035,Échéancier_Loyers!$B:$B,$C1035))</f>
        <v/>
      </c>
      <c r="E1035" s="13" t="str">
        <f>IF(OR($A1035="",$B1035=""),"",SUMIFS(Échéancier_Loyers!$K:$K,Échéancier_Loyers!$C:$C,$A1035,Échéancier_Loyers!$B:$B,$C1035))</f>
        <v/>
      </c>
      <c r="F1035" s="13" t="str">
        <f>IF(OR($D1035="",$E1035=""),"",$D1035-$E1035)</f>
        <v/>
      </c>
      <c r="G1035" t="str">
        <f>IF($A1035="","",IF($F1035&lt;=0,"OK",IF($E1035=0,"Impayé","Partiel")))</f>
        <v/>
      </c>
    </row>
    <row r="1036" spans="2:7" ht="15">
      <c r="B1036" s="17"/>
      <c r="C1036" t="str">
        <f>IF($B1036="","",YEAR($B1036)*100+MONTH($B1036))</f>
        <v/>
      </c>
      <c r="D1036" s="13" t="str">
        <f>IF(OR($A1036="",$B1036=""),"",SUMIFS(Échéancier_Loyers!$J:$J,Échéancier_Loyers!$C:$C,$A1036,Échéancier_Loyers!$B:$B,$C1036))</f>
        <v/>
      </c>
      <c r="E1036" s="13" t="str">
        <f>IF(OR($A1036="",$B1036=""),"",SUMIFS(Échéancier_Loyers!$K:$K,Échéancier_Loyers!$C:$C,$A1036,Échéancier_Loyers!$B:$B,$C1036))</f>
        <v/>
      </c>
      <c r="F1036" s="13" t="str">
        <f>IF(OR($D1036="",$E1036=""),"",$D1036-$E1036)</f>
        <v/>
      </c>
      <c r="G1036" t="str">
        <f>IF($A1036="","",IF($F1036&lt;=0,"OK",IF($E1036=0,"Impayé","Partiel")))</f>
        <v/>
      </c>
    </row>
    <row r="1037" spans="2:7" ht="15">
      <c r="B1037" s="17"/>
      <c r="C1037" t="str">
        <f>IF($B1037="","",YEAR($B1037)*100+MONTH($B1037))</f>
        <v/>
      </c>
      <c r="D1037" s="13" t="str">
        <f>IF(OR($A1037="",$B1037=""),"",SUMIFS(Échéancier_Loyers!$J:$J,Échéancier_Loyers!$C:$C,$A1037,Échéancier_Loyers!$B:$B,$C1037))</f>
        <v/>
      </c>
      <c r="E1037" s="13" t="str">
        <f>IF(OR($A1037="",$B1037=""),"",SUMIFS(Échéancier_Loyers!$K:$K,Échéancier_Loyers!$C:$C,$A1037,Échéancier_Loyers!$B:$B,$C1037))</f>
        <v/>
      </c>
      <c r="F1037" s="13" t="str">
        <f>IF(OR($D1037="",$E1037=""),"",$D1037-$E1037)</f>
        <v/>
      </c>
      <c r="G1037" t="str">
        <f>IF($A1037="","",IF($F1037&lt;=0,"OK",IF($E1037=0,"Impayé","Partiel")))</f>
        <v/>
      </c>
    </row>
    <row r="1038" spans="2:7" ht="15">
      <c r="B1038" s="17"/>
      <c r="C1038" t="str">
        <f>IF($B1038="","",YEAR($B1038)*100+MONTH($B1038))</f>
        <v/>
      </c>
      <c r="D1038" s="13" t="str">
        <f>IF(OR($A1038="",$B1038=""),"",SUMIFS(Échéancier_Loyers!$J:$J,Échéancier_Loyers!$C:$C,$A1038,Échéancier_Loyers!$B:$B,$C1038))</f>
        <v/>
      </c>
      <c r="E1038" s="13" t="str">
        <f>IF(OR($A1038="",$B1038=""),"",SUMIFS(Échéancier_Loyers!$K:$K,Échéancier_Loyers!$C:$C,$A1038,Échéancier_Loyers!$B:$B,$C1038))</f>
        <v/>
      </c>
      <c r="F1038" s="13" t="str">
        <f>IF(OR($D1038="",$E1038=""),"",$D1038-$E1038)</f>
        <v/>
      </c>
      <c r="G1038" t="str">
        <f>IF($A1038="","",IF($F1038&lt;=0,"OK",IF($E1038=0,"Impayé","Partiel")))</f>
        <v/>
      </c>
    </row>
    <row r="1039" spans="2:7" ht="15">
      <c r="B1039" s="17"/>
      <c r="C1039" t="str">
        <f>IF($B1039="","",YEAR($B1039)*100+MONTH($B1039))</f>
        <v/>
      </c>
      <c r="D1039" s="13" t="str">
        <f>IF(OR($A1039="",$B1039=""),"",SUMIFS(Échéancier_Loyers!$J:$J,Échéancier_Loyers!$C:$C,$A1039,Échéancier_Loyers!$B:$B,$C1039))</f>
        <v/>
      </c>
      <c r="E1039" s="13" t="str">
        <f>IF(OR($A1039="",$B1039=""),"",SUMIFS(Échéancier_Loyers!$K:$K,Échéancier_Loyers!$C:$C,$A1039,Échéancier_Loyers!$B:$B,$C1039))</f>
        <v/>
      </c>
      <c r="F1039" s="13" t="str">
        <f>IF(OR($D1039="",$E1039=""),"",$D1039-$E1039)</f>
        <v/>
      </c>
      <c r="G1039" t="str">
        <f>IF($A1039="","",IF($F1039&lt;=0,"OK",IF($E1039=0,"Impayé","Partiel")))</f>
        <v/>
      </c>
    </row>
    <row r="1040" spans="2:7" ht="15">
      <c r="B1040" s="17"/>
      <c r="C1040" t="str">
        <f>IF($B1040="","",YEAR($B1040)*100+MONTH($B1040))</f>
        <v/>
      </c>
      <c r="D1040" s="13" t="str">
        <f>IF(OR($A1040="",$B1040=""),"",SUMIFS(Échéancier_Loyers!$J:$J,Échéancier_Loyers!$C:$C,$A1040,Échéancier_Loyers!$B:$B,$C1040))</f>
        <v/>
      </c>
      <c r="E1040" s="13" t="str">
        <f>IF(OR($A1040="",$B1040=""),"",SUMIFS(Échéancier_Loyers!$K:$K,Échéancier_Loyers!$C:$C,$A1040,Échéancier_Loyers!$B:$B,$C1040))</f>
        <v/>
      </c>
      <c r="F1040" s="13" t="str">
        <f>IF(OR($D1040="",$E1040=""),"",$D1040-$E1040)</f>
        <v/>
      </c>
      <c r="G1040" t="str">
        <f>IF($A1040="","",IF($F1040&lt;=0,"OK",IF($E1040=0,"Impayé","Partiel")))</f>
        <v/>
      </c>
    </row>
    <row r="1041" spans="2:7" ht="15">
      <c r="B1041" s="17"/>
      <c r="C1041" t="str">
        <f>IF($B1041="","",YEAR($B1041)*100+MONTH($B1041))</f>
        <v/>
      </c>
      <c r="D1041" s="13" t="str">
        <f>IF(OR($A1041="",$B1041=""),"",SUMIFS(Échéancier_Loyers!$J:$J,Échéancier_Loyers!$C:$C,$A1041,Échéancier_Loyers!$B:$B,$C1041))</f>
        <v/>
      </c>
      <c r="E1041" s="13" t="str">
        <f>IF(OR($A1041="",$B1041=""),"",SUMIFS(Échéancier_Loyers!$K:$K,Échéancier_Loyers!$C:$C,$A1041,Échéancier_Loyers!$B:$B,$C1041))</f>
        <v/>
      </c>
      <c r="F1041" s="13" t="str">
        <f>IF(OR($D1041="",$E1041=""),"",$D1041-$E1041)</f>
        <v/>
      </c>
      <c r="G1041" t="str">
        <f>IF($A1041="","",IF($F1041&lt;=0,"OK",IF($E1041=0,"Impayé","Partiel")))</f>
        <v/>
      </c>
    </row>
    <row r="1042" spans="2:7" ht="15">
      <c r="B1042" s="17"/>
      <c r="C1042" t="str">
        <f>IF($B1042="","",YEAR($B1042)*100+MONTH($B1042))</f>
        <v/>
      </c>
      <c r="D1042" s="13" t="str">
        <f>IF(OR($A1042="",$B1042=""),"",SUMIFS(Échéancier_Loyers!$J:$J,Échéancier_Loyers!$C:$C,$A1042,Échéancier_Loyers!$B:$B,$C1042))</f>
        <v/>
      </c>
      <c r="E1042" s="13" t="str">
        <f>IF(OR($A1042="",$B1042=""),"",SUMIFS(Échéancier_Loyers!$K:$K,Échéancier_Loyers!$C:$C,$A1042,Échéancier_Loyers!$B:$B,$C1042))</f>
        <v/>
      </c>
      <c r="F1042" s="13" t="str">
        <f>IF(OR($D1042="",$E1042=""),"",$D1042-$E1042)</f>
        <v/>
      </c>
      <c r="G1042" t="str">
        <f>IF($A1042="","",IF($F1042&lt;=0,"OK",IF($E1042=0,"Impayé","Partiel")))</f>
        <v/>
      </c>
    </row>
    <row r="1043" spans="2:7" ht="15">
      <c r="B1043" s="17"/>
      <c r="C1043" t="str">
        <f>IF($B1043="","",YEAR($B1043)*100+MONTH($B1043))</f>
        <v/>
      </c>
      <c r="D1043" s="13" t="str">
        <f>IF(OR($A1043="",$B1043=""),"",SUMIFS(Échéancier_Loyers!$J:$J,Échéancier_Loyers!$C:$C,$A1043,Échéancier_Loyers!$B:$B,$C1043))</f>
        <v/>
      </c>
      <c r="E1043" s="13" t="str">
        <f>IF(OR($A1043="",$B1043=""),"",SUMIFS(Échéancier_Loyers!$K:$K,Échéancier_Loyers!$C:$C,$A1043,Échéancier_Loyers!$B:$B,$C1043))</f>
        <v/>
      </c>
      <c r="F1043" s="13" t="str">
        <f>IF(OR($D1043="",$E1043=""),"",$D1043-$E1043)</f>
        <v/>
      </c>
      <c r="G1043" t="str">
        <f>IF($A1043="","",IF($F1043&lt;=0,"OK",IF($E1043=0,"Impayé","Partiel")))</f>
        <v/>
      </c>
    </row>
    <row r="1044" spans="2:7" ht="15">
      <c r="B1044" s="17"/>
      <c r="C1044" t="str">
        <f>IF($B1044="","",YEAR($B1044)*100+MONTH($B1044))</f>
        <v/>
      </c>
      <c r="D1044" s="13" t="str">
        <f>IF(OR($A1044="",$B1044=""),"",SUMIFS(Échéancier_Loyers!$J:$J,Échéancier_Loyers!$C:$C,$A1044,Échéancier_Loyers!$B:$B,$C1044))</f>
        <v/>
      </c>
      <c r="E1044" s="13" t="str">
        <f>IF(OR($A1044="",$B1044=""),"",SUMIFS(Échéancier_Loyers!$K:$K,Échéancier_Loyers!$C:$C,$A1044,Échéancier_Loyers!$B:$B,$C1044))</f>
        <v/>
      </c>
      <c r="F1044" s="13" t="str">
        <f>IF(OR($D1044="",$E1044=""),"",$D1044-$E1044)</f>
        <v/>
      </c>
      <c r="G1044" t="str">
        <f>IF($A1044="","",IF($F1044&lt;=0,"OK",IF($E1044=0,"Impayé","Partiel")))</f>
        <v/>
      </c>
    </row>
    <row r="1045" spans="2:7" ht="15">
      <c r="B1045" s="17"/>
      <c r="C1045" t="str">
        <f>IF($B1045="","",YEAR($B1045)*100+MONTH($B1045))</f>
        <v/>
      </c>
      <c r="D1045" s="13" t="str">
        <f>IF(OR($A1045="",$B1045=""),"",SUMIFS(Échéancier_Loyers!$J:$J,Échéancier_Loyers!$C:$C,$A1045,Échéancier_Loyers!$B:$B,$C1045))</f>
        <v/>
      </c>
      <c r="E1045" s="13" t="str">
        <f>IF(OR($A1045="",$B1045=""),"",SUMIFS(Échéancier_Loyers!$K:$K,Échéancier_Loyers!$C:$C,$A1045,Échéancier_Loyers!$B:$B,$C1045))</f>
        <v/>
      </c>
      <c r="F1045" s="13" t="str">
        <f>IF(OR($D1045="",$E1045=""),"",$D1045-$E1045)</f>
        <v/>
      </c>
      <c r="G1045" t="str">
        <f>IF($A1045="","",IF($F1045&lt;=0,"OK",IF($E1045=0,"Impayé","Partiel")))</f>
        <v/>
      </c>
    </row>
    <row r="1046" spans="2:7" ht="15">
      <c r="B1046" s="17"/>
      <c r="C1046" t="str">
        <f>IF($B1046="","",YEAR($B1046)*100+MONTH($B1046))</f>
        <v/>
      </c>
      <c r="D1046" s="13" t="str">
        <f>IF(OR($A1046="",$B1046=""),"",SUMIFS(Échéancier_Loyers!$J:$J,Échéancier_Loyers!$C:$C,$A1046,Échéancier_Loyers!$B:$B,$C1046))</f>
        <v/>
      </c>
      <c r="E1046" s="13" t="str">
        <f>IF(OR($A1046="",$B1046=""),"",SUMIFS(Échéancier_Loyers!$K:$K,Échéancier_Loyers!$C:$C,$A1046,Échéancier_Loyers!$B:$B,$C1046))</f>
        <v/>
      </c>
      <c r="F1046" s="13" t="str">
        <f>IF(OR($D1046="",$E1046=""),"",$D1046-$E1046)</f>
        <v/>
      </c>
      <c r="G1046" t="str">
        <f>IF($A1046="","",IF($F1046&lt;=0,"OK",IF($E1046=0,"Impayé","Partiel")))</f>
        <v/>
      </c>
    </row>
    <row r="1047" spans="2:7" ht="15">
      <c r="B1047" s="17"/>
      <c r="C1047" t="str">
        <f>IF($B1047="","",YEAR($B1047)*100+MONTH($B1047))</f>
        <v/>
      </c>
      <c r="D1047" s="13" t="str">
        <f>IF(OR($A1047="",$B1047=""),"",SUMIFS(Échéancier_Loyers!$J:$J,Échéancier_Loyers!$C:$C,$A1047,Échéancier_Loyers!$B:$B,$C1047))</f>
        <v/>
      </c>
      <c r="E1047" s="13" t="str">
        <f>IF(OR($A1047="",$B1047=""),"",SUMIFS(Échéancier_Loyers!$K:$K,Échéancier_Loyers!$C:$C,$A1047,Échéancier_Loyers!$B:$B,$C1047))</f>
        <v/>
      </c>
      <c r="F1047" s="13" t="str">
        <f>IF(OR($D1047="",$E1047=""),"",$D1047-$E1047)</f>
        <v/>
      </c>
      <c r="G1047" t="str">
        <f>IF($A1047="","",IF($F1047&lt;=0,"OK",IF($E1047=0,"Impayé","Partiel")))</f>
        <v/>
      </c>
    </row>
    <row r="1048" spans="2:7" ht="15">
      <c r="B1048" s="17"/>
      <c r="C1048" t="str">
        <f>IF($B1048="","",YEAR($B1048)*100+MONTH($B1048))</f>
        <v/>
      </c>
      <c r="D1048" s="13" t="str">
        <f>IF(OR($A1048="",$B1048=""),"",SUMIFS(Échéancier_Loyers!$J:$J,Échéancier_Loyers!$C:$C,$A1048,Échéancier_Loyers!$B:$B,$C1048))</f>
        <v/>
      </c>
      <c r="E1048" s="13" t="str">
        <f>IF(OR($A1048="",$B1048=""),"",SUMIFS(Échéancier_Loyers!$K:$K,Échéancier_Loyers!$C:$C,$A1048,Échéancier_Loyers!$B:$B,$C1048))</f>
        <v/>
      </c>
      <c r="F1048" s="13" t="str">
        <f>IF(OR($D1048="",$E1048=""),"",$D1048-$E1048)</f>
        <v/>
      </c>
      <c r="G1048" t="str">
        <f>IF($A1048="","",IF($F1048&lt;=0,"OK",IF($E1048=0,"Impayé","Partiel")))</f>
        <v/>
      </c>
    </row>
    <row r="1049" spans="2:7" ht="15">
      <c r="B1049" s="17"/>
      <c r="C1049" t="str">
        <f>IF($B1049="","",YEAR($B1049)*100+MONTH($B1049))</f>
        <v/>
      </c>
      <c r="D1049" s="13" t="str">
        <f>IF(OR($A1049="",$B1049=""),"",SUMIFS(Échéancier_Loyers!$J:$J,Échéancier_Loyers!$C:$C,$A1049,Échéancier_Loyers!$B:$B,$C1049))</f>
        <v/>
      </c>
      <c r="E1049" s="13" t="str">
        <f>IF(OR($A1049="",$B1049=""),"",SUMIFS(Échéancier_Loyers!$K:$K,Échéancier_Loyers!$C:$C,$A1049,Échéancier_Loyers!$B:$B,$C1049))</f>
        <v/>
      </c>
      <c r="F1049" s="13" t="str">
        <f>IF(OR($D1049="",$E1049=""),"",$D1049-$E1049)</f>
        <v/>
      </c>
      <c r="G1049" t="str">
        <f>IF($A1049="","",IF($F1049&lt;=0,"OK",IF($E1049=0,"Impayé","Partiel")))</f>
        <v/>
      </c>
    </row>
    <row r="1050" spans="2:7" ht="15">
      <c r="B1050" s="17"/>
      <c r="C1050" t="str">
        <f>IF($B1050="","",YEAR($B1050)*100+MONTH($B1050))</f>
        <v/>
      </c>
      <c r="D1050" s="13" t="str">
        <f>IF(OR($A1050="",$B1050=""),"",SUMIFS(Échéancier_Loyers!$J:$J,Échéancier_Loyers!$C:$C,$A1050,Échéancier_Loyers!$B:$B,$C1050))</f>
        <v/>
      </c>
      <c r="E1050" s="13" t="str">
        <f>IF(OR($A1050="",$B1050=""),"",SUMIFS(Échéancier_Loyers!$K:$K,Échéancier_Loyers!$C:$C,$A1050,Échéancier_Loyers!$B:$B,$C1050))</f>
        <v/>
      </c>
      <c r="F1050" s="13" t="str">
        <f>IF(OR($D1050="",$E1050=""),"",$D1050-$E1050)</f>
        <v/>
      </c>
      <c r="G1050" t="str">
        <f>IF($A1050="","",IF($F1050&lt;=0,"OK",IF($E1050=0,"Impayé","Partiel")))</f>
        <v/>
      </c>
    </row>
    <row r="1051" spans="2:7" ht="15">
      <c r="B1051" s="17"/>
      <c r="C1051" t="str">
        <f>IF($B1051="","",YEAR($B1051)*100+MONTH($B1051))</f>
        <v/>
      </c>
      <c r="D1051" s="13" t="str">
        <f>IF(OR($A1051="",$B1051=""),"",SUMIFS(Échéancier_Loyers!$J:$J,Échéancier_Loyers!$C:$C,$A1051,Échéancier_Loyers!$B:$B,$C1051))</f>
        <v/>
      </c>
      <c r="E1051" s="13" t="str">
        <f>IF(OR($A1051="",$B1051=""),"",SUMIFS(Échéancier_Loyers!$K:$K,Échéancier_Loyers!$C:$C,$A1051,Échéancier_Loyers!$B:$B,$C1051))</f>
        <v/>
      </c>
      <c r="F1051" s="13" t="str">
        <f>IF(OR($D1051="",$E1051=""),"",$D1051-$E1051)</f>
        <v/>
      </c>
      <c r="G1051" t="str">
        <f>IF($A1051="","",IF($F1051&lt;=0,"OK",IF($E1051=0,"Impayé","Partiel")))</f>
        <v/>
      </c>
    </row>
    <row r="1052" spans="2:7" ht="15">
      <c r="B1052" s="17"/>
      <c r="C1052" t="str">
        <f>IF($B1052="","",YEAR($B1052)*100+MONTH($B1052))</f>
        <v/>
      </c>
      <c r="D1052" s="13" t="str">
        <f>IF(OR($A1052="",$B1052=""),"",SUMIFS(Échéancier_Loyers!$J:$J,Échéancier_Loyers!$C:$C,$A1052,Échéancier_Loyers!$B:$B,$C1052))</f>
        <v/>
      </c>
      <c r="E1052" s="13" t="str">
        <f>IF(OR($A1052="",$B1052=""),"",SUMIFS(Échéancier_Loyers!$K:$K,Échéancier_Loyers!$C:$C,$A1052,Échéancier_Loyers!$B:$B,$C1052))</f>
        <v/>
      </c>
      <c r="F1052" s="13" t="str">
        <f>IF(OR($D1052="",$E1052=""),"",$D1052-$E1052)</f>
        <v/>
      </c>
      <c r="G1052" t="str">
        <f>IF($A1052="","",IF($F1052&lt;=0,"OK",IF($E1052=0,"Impayé","Partiel")))</f>
        <v/>
      </c>
    </row>
    <row r="1053" spans="2:7" ht="15">
      <c r="B1053" s="17"/>
      <c r="C1053" t="str">
        <f>IF($B1053="","",YEAR($B1053)*100+MONTH($B1053))</f>
        <v/>
      </c>
      <c r="D1053" s="13" t="str">
        <f>IF(OR($A1053="",$B1053=""),"",SUMIFS(Échéancier_Loyers!$J:$J,Échéancier_Loyers!$C:$C,$A1053,Échéancier_Loyers!$B:$B,$C1053))</f>
        <v/>
      </c>
      <c r="E1053" s="13" t="str">
        <f>IF(OR($A1053="",$B1053=""),"",SUMIFS(Échéancier_Loyers!$K:$K,Échéancier_Loyers!$C:$C,$A1053,Échéancier_Loyers!$B:$B,$C1053))</f>
        <v/>
      </c>
      <c r="F1053" s="13" t="str">
        <f>IF(OR($D1053="",$E1053=""),"",$D1053-$E1053)</f>
        <v/>
      </c>
      <c r="G1053" t="str">
        <f>IF($A1053="","",IF($F1053&lt;=0,"OK",IF($E1053=0,"Impayé","Partiel")))</f>
        <v/>
      </c>
    </row>
    <row r="1054" spans="2:7" ht="15">
      <c r="B1054" s="17"/>
      <c r="C1054" t="str">
        <f>IF($B1054="","",YEAR($B1054)*100+MONTH($B1054))</f>
        <v/>
      </c>
      <c r="D1054" s="13" t="str">
        <f>IF(OR($A1054="",$B1054=""),"",SUMIFS(Échéancier_Loyers!$J:$J,Échéancier_Loyers!$C:$C,$A1054,Échéancier_Loyers!$B:$B,$C1054))</f>
        <v/>
      </c>
      <c r="E1054" s="13" t="str">
        <f>IF(OR($A1054="",$B1054=""),"",SUMIFS(Échéancier_Loyers!$K:$K,Échéancier_Loyers!$C:$C,$A1054,Échéancier_Loyers!$B:$B,$C1054))</f>
        <v/>
      </c>
      <c r="F1054" s="13" t="str">
        <f>IF(OR($D1054="",$E1054=""),"",$D1054-$E1054)</f>
        <v/>
      </c>
      <c r="G1054" t="str">
        <f>IF($A1054="","",IF($F1054&lt;=0,"OK",IF($E1054=0,"Impayé","Partiel")))</f>
        <v/>
      </c>
    </row>
    <row r="1055" spans="2:7" ht="15">
      <c r="B1055" s="17"/>
      <c r="C1055" t="str">
        <f>IF($B1055="","",YEAR($B1055)*100+MONTH($B1055))</f>
        <v/>
      </c>
      <c r="D1055" s="13" t="str">
        <f>IF(OR($A1055="",$B1055=""),"",SUMIFS(Échéancier_Loyers!$J:$J,Échéancier_Loyers!$C:$C,$A1055,Échéancier_Loyers!$B:$B,$C1055))</f>
        <v/>
      </c>
      <c r="E1055" s="13" t="str">
        <f>IF(OR($A1055="",$B1055=""),"",SUMIFS(Échéancier_Loyers!$K:$K,Échéancier_Loyers!$C:$C,$A1055,Échéancier_Loyers!$B:$B,$C1055))</f>
        <v/>
      </c>
      <c r="F1055" s="13" t="str">
        <f>IF(OR($D1055="",$E1055=""),"",$D1055-$E1055)</f>
        <v/>
      </c>
      <c r="G1055" t="str">
        <f>IF($A1055="","",IF($F1055&lt;=0,"OK",IF($E1055=0,"Impayé","Partiel")))</f>
        <v/>
      </c>
    </row>
    <row r="1056" spans="2:7" ht="15">
      <c r="B1056" s="17"/>
      <c r="C1056" t="str">
        <f>IF($B1056="","",YEAR($B1056)*100+MONTH($B1056))</f>
        <v/>
      </c>
      <c r="D1056" s="13" t="str">
        <f>IF(OR($A1056="",$B1056=""),"",SUMIFS(Échéancier_Loyers!$J:$J,Échéancier_Loyers!$C:$C,$A1056,Échéancier_Loyers!$B:$B,$C1056))</f>
        <v/>
      </c>
      <c r="E1056" s="13" t="str">
        <f>IF(OR($A1056="",$B1056=""),"",SUMIFS(Échéancier_Loyers!$K:$K,Échéancier_Loyers!$C:$C,$A1056,Échéancier_Loyers!$B:$B,$C1056))</f>
        <v/>
      </c>
      <c r="F1056" s="13" t="str">
        <f>IF(OR($D1056="",$E1056=""),"",$D1056-$E1056)</f>
        <v/>
      </c>
      <c r="G1056" t="str">
        <f>IF($A1056="","",IF($F1056&lt;=0,"OK",IF($E1056=0,"Impayé","Partiel")))</f>
        <v/>
      </c>
    </row>
    <row r="1057" spans="2:7" ht="15">
      <c r="B1057" s="17"/>
      <c r="C1057" t="str">
        <f>IF($B1057="","",YEAR($B1057)*100+MONTH($B1057))</f>
        <v/>
      </c>
      <c r="D1057" s="13" t="str">
        <f>IF(OR($A1057="",$B1057=""),"",SUMIFS(Échéancier_Loyers!$J:$J,Échéancier_Loyers!$C:$C,$A1057,Échéancier_Loyers!$B:$B,$C1057))</f>
        <v/>
      </c>
      <c r="E1057" s="13" t="str">
        <f>IF(OR($A1057="",$B1057=""),"",SUMIFS(Échéancier_Loyers!$K:$K,Échéancier_Loyers!$C:$C,$A1057,Échéancier_Loyers!$B:$B,$C1057))</f>
        <v/>
      </c>
      <c r="F1057" s="13" t="str">
        <f>IF(OR($D1057="",$E1057=""),"",$D1057-$E1057)</f>
        <v/>
      </c>
      <c r="G1057" t="str">
        <f>IF($A1057="","",IF($F1057&lt;=0,"OK",IF($E1057=0,"Impayé","Partiel")))</f>
        <v/>
      </c>
    </row>
    <row r="1058" spans="2:7" ht="15">
      <c r="B1058" s="17"/>
      <c r="C1058" t="str">
        <f>IF($B1058="","",YEAR($B1058)*100+MONTH($B1058))</f>
        <v/>
      </c>
      <c r="D1058" s="13" t="str">
        <f>IF(OR($A1058="",$B1058=""),"",SUMIFS(Échéancier_Loyers!$J:$J,Échéancier_Loyers!$C:$C,$A1058,Échéancier_Loyers!$B:$B,$C1058))</f>
        <v/>
      </c>
      <c r="E1058" s="13" t="str">
        <f>IF(OR($A1058="",$B1058=""),"",SUMIFS(Échéancier_Loyers!$K:$K,Échéancier_Loyers!$C:$C,$A1058,Échéancier_Loyers!$B:$B,$C1058))</f>
        <v/>
      </c>
      <c r="F1058" s="13" t="str">
        <f>IF(OR($D1058="",$E1058=""),"",$D1058-$E1058)</f>
        <v/>
      </c>
      <c r="G1058" t="str">
        <f>IF($A1058="","",IF($F1058&lt;=0,"OK",IF($E1058=0,"Impayé","Partiel")))</f>
        <v/>
      </c>
    </row>
    <row r="1059" spans="2:7" ht="15">
      <c r="B1059" s="17"/>
      <c r="C1059" t="str">
        <f>IF($B1059="","",YEAR($B1059)*100+MONTH($B1059))</f>
        <v/>
      </c>
      <c r="D1059" s="13" t="str">
        <f>IF(OR($A1059="",$B1059=""),"",SUMIFS(Échéancier_Loyers!$J:$J,Échéancier_Loyers!$C:$C,$A1059,Échéancier_Loyers!$B:$B,$C1059))</f>
        <v/>
      </c>
      <c r="E1059" s="13" t="str">
        <f>IF(OR($A1059="",$B1059=""),"",SUMIFS(Échéancier_Loyers!$K:$K,Échéancier_Loyers!$C:$C,$A1059,Échéancier_Loyers!$B:$B,$C1059))</f>
        <v/>
      </c>
      <c r="F1059" s="13" t="str">
        <f>IF(OR($D1059="",$E1059=""),"",$D1059-$E1059)</f>
        <v/>
      </c>
      <c r="G1059" t="str">
        <f>IF($A1059="","",IF($F1059&lt;=0,"OK",IF($E1059=0,"Impayé","Partiel")))</f>
        <v/>
      </c>
    </row>
    <row r="1060" spans="2:7" ht="15">
      <c r="B1060" s="17"/>
      <c r="C1060" t="str">
        <f>IF($B1060="","",YEAR($B1060)*100+MONTH($B1060))</f>
        <v/>
      </c>
      <c r="D1060" s="13" t="str">
        <f>IF(OR($A1060="",$B1060=""),"",SUMIFS(Échéancier_Loyers!$J:$J,Échéancier_Loyers!$C:$C,$A1060,Échéancier_Loyers!$B:$B,$C1060))</f>
        <v/>
      </c>
      <c r="E1060" s="13" t="str">
        <f>IF(OR($A1060="",$B1060=""),"",SUMIFS(Échéancier_Loyers!$K:$K,Échéancier_Loyers!$C:$C,$A1060,Échéancier_Loyers!$B:$B,$C1060))</f>
        <v/>
      </c>
      <c r="F1060" s="13" t="str">
        <f>IF(OR($D1060="",$E1060=""),"",$D1060-$E1060)</f>
        <v/>
      </c>
      <c r="G1060" t="str">
        <f>IF($A1060="","",IF($F1060&lt;=0,"OK",IF($E1060=0,"Impayé","Partiel")))</f>
        <v/>
      </c>
    </row>
    <row r="1061" spans="2:7" ht="15">
      <c r="B1061" s="17"/>
      <c r="C1061" t="str">
        <f>IF($B1061="","",YEAR($B1061)*100+MONTH($B1061))</f>
        <v/>
      </c>
      <c r="D1061" s="13" t="str">
        <f>IF(OR($A1061="",$B1061=""),"",SUMIFS(Échéancier_Loyers!$J:$J,Échéancier_Loyers!$C:$C,$A1061,Échéancier_Loyers!$B:$B,$C1061))</f>
        <v/>
      </c>
      <c r="E1061" s="13" t="str">
        <f>IF(OR($A1061="",$B1061=""),"",SUMIFS(Échéancier_Loyers!$K:$K,Échéancier_Loyers!$C:$C,$A1061,Échéancier_Loyers!$B:$B,$C1061))</f>
        <v/>
      </c>
      <c r="F1061" s="13" t="str">
        <f>IF(OR($D1061="",$E1061=""),"",$D1061-$E1061)</f>
        <v/>
      </c>
      <c r="G1061" t="str">
        <f>IF($A1061="","",IF($F1061&lt;=0,"OK",IF($E1061=0,"Impayé","Partiel")))</f>
        <v/>
      </c>
    </row>
    <row r="1062" spans="2:7" ht="15">
      <c r="B1062" s="17"/>
      <c r="C1062" t="str">
        <f>IF($B1062="","",YEAR($B1062)*100+MONTH($B1062))</f>
        <v/>
      </c>
      <c r="D1062" s="13" t="str">
        <f>IF(OR($A1062="",$B1062=""),"",SUMIFS(Échéancier_Loyers!$J:$J,Échéancier_Loyers!$C:$C,$A1062,Échéancier_Loyers!$B:$B,$C1062))</f>
        <v/>
      </c>
      <c r="E1062" s="13" t="str">
        <f>IF(OR($A1062="",$B1062=""),"",SUMIFS(Échéancier_Loyers!$K:$K,Échéancier_Loyers!$C:$C,$A1062,Échéancier_Loyers!$B:$B,$C1062))</f>
        <v/>
      </c>
      <c r="F1062" s="13" t="str">
        <f>IF(OR($D1062="",$E1062=""),"",$D1062-$E1062)</f>
        <v/>
      </c>
      <c r="G1062" t="str">
        <f>IF($A1062="","",IF($F1062&lt;=0,"OK",IF($E1062=0,"Impayé","Partiel")))</f>
        <v/>
      </c>
    </row>
    <row r="1063" spans="2:7" ht="15">
      <c r="B1063" s="17"/>
      <c r="C1063" t="str">
        <f>IF($B1063="","",YEAR($B1063)*100+MONTH($B1063))</f>
        <v/>
      </c>
      <c r="D1063" s="13" t="str">
        <f>IF(OR($A1063="",$B1063=""),"",SUMIFS(Échéancier_Loyers!$J:$J,Échéancier_Loyers!$C:$C,$A1063,Échéancier_Loyers!$B:$B,$C1063))</f>
        <v/>
      </c>
      <c r="E1063" s="13" t="str">
        <f>IF(OR($A1063="",$B1063=""),"",SUMIFS(Échéancier_Loyers!$K:$K,Échéancier_Loyers!$C:$C,$A1063,Échéancier_Loyers!$B:$B,$C1063))</f>
        <v/>
      </c>
      <c r="F1063" s="13" t="str">
        <f>IF(OR($D1063="",$E1063=""),"",$D1063-$E1063)</f>
        <v/>
      </c>
      <c r="G1063" t="str">
        <f>IF($A1063="","",IF($F1063&lt;=0,"OK",IF($E1063=0,"Impayé","Partiel")))</f>
        <v/>
      </c>
    </row>
    <row r="1064" spans="2:7" ht="15">
      <c r="B1064" s="17"/>
      <c r="C1064" t="str">
        <f>IF($B1064="","",YEAR($B1064)*100+MONTH($B1064))</f>
        <v/>
      </c>
      <c r="D1064" s="13" t="str">
        <f>IF(OR($A1064="",$B1064=""),"",SUMIFS(Échéancier_Loyers!$J:$J,Échéancier_Loyers!$C:$C,$A1064,Échéancier_Loyers!$B:$B,$C1064))</f>
        <v/>
      </c>
      <c r="E1064" s="13" t="str">
        <f>IF(OR($A1064="",$B1064=""),"",SUMIFS(Échéancier_Loyers!$K:$K,Échéancier_Loyers!$C:$C,$A1064,Échéancier_Loyers!$B:$B,$C1064))</f>
        <v/>
      </c>
      <c r="F1064" s="13" t="str">
        <f>IF(OR($D1064="",$E1064=""),"",$D1064-$E1064)</f>
        <v/>
      </c>
      <c r="G1064" t="str">
        <f>IF($A1064="","",IF($F1064&lt;=0,"OK",IF($E1064=0,"Impayé","Partiel")))</f>
        <v/>
      </c>
    </row>
    <row r="1065" spans="2:7" ht="15">
      <c r="B1065" s="17"/>
      <c r="C1065" t="str">
        <f>IF($B1065="","",YEAR($B1065)*100+MONTH($B1065))</f>
        <v/>
      </c>
      <c r="D1065" s="13" t="str">
        <f>IF(OR($A1065="",$B1065=""),"",SUMIFS(Échéancier_Loyers!$J:$J,Échéancier_Loyers!$C:$C,$A1065,Échéancier_Loyers!$B:$B,$C1065))</f>
        <v/>
      </c>
      <c r="E1065" s="13" t="str">
        <f>IF(OR($A1065="",$B1065=""),"",SUMIFS(Échéancier_Loyers!$K:$K,Échéancier_Loyers!$C:$C,$A1065,Échéancier_Loyers!$B:$B,$C1065))</f>
        <v/>
      </c>
      <c r="F1065" s="13" t="str">
        <f>IF(OR($D1065="",$E1065=""),"",$D1065-$E1065)</f>
        <v/>
      </c>
      <c r="G1065" t="str">
        <f>IF($A1065="","",IF($F1065&lt;=0,"OK",IF($E1065=0,"Impayé","Partiel")))</f>
        <v/>
      </c>
    </row>
    <row r="1066" spans="2:7" ht="15">
      <c r="B1066" s="17"/>
      <c r="C1066" t="str">
        <f>IF($B1066="","",YEAR($B1066)*100+MONTH($B1066))</f>
        <v/>
      </c>
      <c r="D1066" s="13" t="str">
        <f>IF(OR($A1066="",$B1066=""),"",SUMIFS(Échéancier_Loyers!$J:$J,Échéancier_Loyers!$C:$C,$A1066,Échéancier_Loyers!$B:$B,$C1066))</f>
        <v/>
      </c>
      <c r="E1066" s="13" t="str">
        <f>IF(OR($A1066="",$B1066=""),"",SUMIFS(Échéancier_Loyers!$K:$K,Échéancier_Loyers!$C:$C,$A1066,Échéancier_Loyers!$B:$B,$C1066))</f>
        <v/>
      </c>
      <c r="F1066" s="13" t="str">
        <f>IF(OR($D1066="",$E1066=""),"",$D1066-$E1066)</f>
        <v/>
      </c>
      <c r="G1066" t="str">
        <f>IF($A1066="","",IF($F1066&lt;=0,"OK",IF($E1066=0,"Impayé","Partiel")))</f>
        <v/>
      </c>
    </row>
    <row r="1067" spans="2:7" ht="15">
      <c r="B1067" s="17"/>
      <c r="C1067" t="str">
        <f>IF($B1067="","",YEAR($B1067)*100+MONTH($B1067))</f>
        <v/>
      </c>
      <c r="D1067" s="13" t="str">
        <f>IF(OR($A1067="",$B1067=""),"",SUMIFS(Échéancier_Loyers!$J:$J,Échéancier_Loyers!$C:$C,$A1067,Échéancier_Loyers!$B:$B,$C1067))</f>
        <v/>
      </c>
      <c r="E1067" s="13" t="str">
        <f>IF(OR($A1067="",$B1067=""),"",SUMIFS(Échéancier_Loyers!$K:$K,Échéancier_Loyers!$C:$C,$A1067,Échéancier_Loyers!$B:$B,$C1067))</f>
        <v/>
      </c>
      <c r="F1067" s="13" t="str">
        <f>IF(OR($D1067="",$E1067=""),"",$D1067-$E1067)</f>
        <v/>
      </c>
      <c r="G1067" t="str">
        <f>IF($A1067="","",IF($F1067&lt;=0,"OK",IF($E1067=0,"Impayé","Partiel")))</f>
        <v/>
      </c>
    </row>
    <row r="1068" spans="2:7" ht="15">
      <c r="B1068" s="17"/>
      <c r="C1068" t="str">
        <f>IF($B1068="","",YEAR($B1068)*100+MONTH($B1068))</f>
        <v/>
      </c>
      <c r="D1068" s="13" t="str">
        <f>IF(OR($A1068="",$B1068=""),"",SUMIFS(Échéancier_Loyers!$J:$J,Échéancier_Loyers!$C:$C,$A1068,Échéancier_Loyers!$B:$B,$C1068))</f>
        <v/>
      </c>
      <c r="E1068" s="13" t="str">
        <f>IF(OR($A1068="",$B1068=""),"",SUMIFS(Échéancier_Loyers!$K:$K,Échéancier_Loyers!$C:$C,$A1068,Échéancier_Loyers!$B:$B,$C1068))</f>
        <v/>
      </c>
      <c r="F1068" s="13" t="str">
        <f>IF(OR($D1068="",$E1068=""),"",$D1068-$E1068)</f>
        <v/>
      </c>
      <c r="G1068" t="str">
        <f>IF($A1068="","",IF($F1068&lt;=0,"OK",IF($E1068=0,"Impayé","Partiel")))</f>
        <v/>
      </c>
    </row>
    <row r="1069" spans="2:7" ht="15">
      <c r="B1069" s="17"/>
      <c r="C1069" t="str">
        <f>IF($B1069="","",YEAR($B1069)*100+MONTH($B1069))</f>
        <v/>
      </c>
      <c r="D1069" s="13" t="str">
        <f>IF(OR($A1069="",$B1069=""),"",SUMIFS(Échéancier_Loyers!$J:$J,Échéancier_Loyers!$C:$C,$A1069,Échéancier_Loyers!$B:$B,$C1069))</f>
        <v/>
      </c>
      <c r="E1069" s="13" t="str">
        <f>IF(OR($A1069="",$B1069=""),"",SUMIFS(Échéancier_Loyers!$K:$K,Échéancier_Loyers!$C:$C,$A1069,Échéancier_Loyers!$B:$B,$C1069))</f>
        <v/>
      </c>
      <c r="F1069" s="13" t="str">
        <f>IF(OR($D1069="",$E1069=""),"",$D1069-$E1069)</f>
        <v/>
      </c>
      <c r="G1069" t="str">
        <f>IF($A1069="","",IF($F1069&lt;=0,"OK",IF($E1069=0,"Impayé","Partiel")))</f>
        <v/>
      </c>
    </row>
    <row r="1070" spans="2:7" ht="15">
      <c r="B1070" s="17"/>
      <c r="C1070" t="str">
        <f>IF($B1070="","",YEAR($B1070)*100+MONTH($B1070))</f>
        <v/>
      </c>
      <c r="D1070" s="13" t="str">
        <f>IF(OR($A1070="",$B1070=""),"",SUMIFS(Échéancier_Loyers!$J:$J,Échéancier_Loyers!$C:$C,$A1070,Échéancier_Loyers!$B:$B,$C1070))</f>
        <v/>
      </c>
      <c r="E1070" s="13" t="str">
        <f>IF(OR($A1070="",$B1070=""),"",SUMIFS(Échéancier_Loyers!$K:$K,Échéancier_Loyers!$C:$C,$A1070,Échéancier_Loyers!$B:$B,$C1070))</f>
        <v/>
      </c>
      <c r="F1070" s="13" t="str">
        <f>IF(OR($D1070="",$E1070=""),"",$D1070-$E1070)</f>
        <v/>
      </c>
      <c r="G1070" t="str">
        <f>IF($A1070="","",IF($F1070&lt;=0,"OK",IF($E1070=0,"Impayé","Partiel")))</f>
        <v/>
      </c>
    </row>
    <row r="1071" spans="2:7" ht="15">
      <c r="B1071" s="17"/>
      <c r="C1071" t="str">
        <f>IF($B1071="","",YEAR($B1071)*100+MONTH($B1071))</f>
        <v/>
      </c>
      <c r="D1071" s="13" t="str">
        <f>IF(OR($A1071="",$B1071=""),"",SUMIFS(Échéancier_Loyers!$J:$J,Échéancier_Loyers!$C:$C,$A1071,Échéancier_Loyers!$B:$B,$C1071))</f>
        <v/>
      </c>
      <c r="E1071" s="13" t="str">
        <f>IF(OR($A1071="",$B1071=""),"",SUMIFS(Échéancier_Loyers!$K:$K,Échéancier_Loyers!$C:$C,$A1071,Échéancier_Loyers!$B:$B,$C1071))</f>
        <v/>
      </c>
      <c r="F1071" s="13" t="str">
        <f>IF(OR($D1071="",$E1071=""),"",$D1071-$E1071)</f>
        <v/>
      </c>
      <c r="G1071" t="str">
        <f>IF($A1071="","",IF($F1071&lt;=0,"OK",IF($E1071=0,"Impayé","Partiel")))</f>
        <v/>
      </c>
    </row>
    <row r="1072" spans="2:7" ht="15">
      <c r="B1072" s="17"/>
      <c r="C1072" t="str">
        <f>IF($B1072="","",YEAR($B1072)*100+MONTH($B1072))</f>
        <v/>
      </c>
      <c r="D1072" s="13" t="str">
        <f>IF(OR($A1072="",$B1072=""),"",SUMIFS(Échéancier_Loyers!$J:$J,Échéancier_Loyers!$C:$C,$A1072,Échéancier_Loyers!$B:$B,$C1072))</f>
        <v/>
      </c>
      <c r="E1072" s="13" t="str">
        <f>IF(OR($A1072="",$B1072=""),"",SUMIFS(Échéancier_Loyers!$K:$K,Échéancier_Loyers!$C:$C,$A1072,Échéancier_Loyers!$B:$B,$C1072))</f>
        <v/>
      </c>
      <c r="F1072" s="13" t="str">
        <f>IF(OR($D1072="",$E1072=""),"",$D1072-$E1072)</f>
        <v/>
      </c>
      <c r="G1072" t="str">
        <f>IF($A1072="","",IF($F1072&lt;=0,"OK",IF($E1072=0,"Impayé","Partiel")))</f>
        <v/>
      </c>
    </row>
    <row r="1073" spans="2:7" ht="15">
      <c r="B1073" s="17"/>
      <c r="C1073" t="str">
        <f>IF($B1073="","",YEAR($B1073)*100+MONTH($B1073))</f>
        <v/>
      </c>
      <c r="D1073" s="13" t="str">
        <f>IF(OR($A1073="",$B1073=""),"",SUMIFS(Échéancier_Loyers!$J:$J,Échéancier_Loyers!$C:$C,$A1073,Échéancier_Loyers!$B:$B,$C1073))</f>
        <v/>
      </c>
      <c r="E1073" s="13" t="str">
        <f>IF(OR($A1073="",$B1073=""),"",SUMIFS(Échéancier_Loyers!$K:$K,Échéancier_Loyers!$C:$C,$A1073,Échéancier_Loyers!$B:$B,$C1073))</f>
        <v/>
      </c>
      <c r="F1073" s="13" t="str">
        <f>IF(OR($D1073="",$E1073=""),"",$D1073-$E1073)</f>
        <v/>
      </c>
      <c r="G1073" t="str">
        <f>IF($A1073="","",IF($F1073&lt;=0,"OK",IF($E1073=0,"Impayé","Partiel")))</f>
        <v/>
      </c>
    </row>
    <row r="1074" spans="2:7" ht="15">
      <c r="B1074" s="17"/>
      <c r="C1074" t="str">
        <f>IF($B1074="","",YEAR($B1074)*100+MONTH($B1074))</f>
        <v/>
      </c>
      <c r="D1074" s="13" t="str">
        <f>IF(OR($A1074="",$B1074=""),"",SUMIFS(Échéancier_Loyers!$J:$J,Échéancier_Loyers!$C:$C,$A1074,Échéancier_Loyers!$B:$B,$C1074))</f>
        <v/>
      </c>
      <c r="E1074" s="13" t="str">
        <f>IF(OR($A1074="",$B1074=""),"",SUMIFS(Échéancier_Loyers!$K:$K,Échéancier_Loyers!$C:$C,$A1074,Échéancier_Loyers!$B:$B,$C1074))</f>
        <v/>
      </c>
      <c r="F1074" s="13" t="str">
        <f>IF(OR($D1074="",$E1074=""),"",$D1074-$E1074)</f>
        <v/>
      </c>
      <c r="G1074" t="str">
        <f>IF($A1074="","",IF($F1074&lt;=0,"OK",IF($E1074=0,"Impayé","Partiel")))</f>
        <v/>
      </c>
    </row>
    <row r="1075" spans="2:7" ht="15">
      <c r="B1075" s="17"/>
      <c r="C1075" t="str">
        <f>IF($B1075="","",YEAR($B1075)*100+MONTH($B1075))</f>
        <v/>
      </c>
      <c r="D1075" s="13" t="str">
        <f>IF(OR($A1075="",$B1075=""),"",SUMIFS(Échéancier_Loyers!$J:$J,Échéancier_Loyers!$C:$C,$A1075,Échéancier_Loyers!$B:$B,$C1075))</f>
        <v/>
      </c>
      <c r="E1075" s="13" t="str">
        <f>IF(OR($A1075="",$B1075=""),"",SUMIFS(Échéancier_Loyers!$K:$K,Échéancier_Loyers!$C:$C,$A1075,Échéancier_Loyers!$B:$B,$C1075))</f>
        <v/>
      </c>
      <c r="F1075" s="13" t="str">
        <f>IF(OR($D1075="",$E1075=""),"",$D1075-$E1075)</f>
        <v/>
      </c>
      <c r="G1075" t="str">
        <f>IF($A1075="","",IF($F1075&lt;=0,"OK",IF($E1075=0,"Impayé","Partiel")))</f>
        <v/>
      </c>
    </row>
    <row r="1076" spans="2:7" ht="15">
      <c r="B1076" s="17"/>
      <c r="C1076" t="str">
        <f>IF($B1076="","",YEAR($B1076)*100+MONTH($B1076))</f>
        <v/>
      </c>
      <c r="D1076" s="13" t="str">
        <f>IF(OR($A1076="",$B1076=""),"",SUMIFS(Échéancier_Loyers!$J:$J,Échéancier_Loyers!$C:$C,$A1076,Échéancier_Loyers!$B:$B,$C1076))</f>
        <v/>
      </c>
      <c r="E1076" s="13" t="str">
        <f>IF(OR($A1076="",$B1076=""),"",SUMIFS(Échéancier_Loyers!$K:$K,Échéancier_Loyers!$C:$C,$A1076,Échéancier_Loyers!$B:$B,$C1076))</f>
        <v/>
      </c>
      <c r="F1076" s="13" t="str">
        <f>IF(OR($D1076="",$E1076=""),"",$D1076-$E1076)</f>
        <v/>
      </c>
      <c r="G1076" t="str">
        <f>IF($A1076="","",IF($F1076&lt;=0,"OK",IF($E1076=0,"Impayé","Partiel")))</f>
        <v/>
      </c>
    </row>
    <row r="1077" spans="2:7" ht="15">
      <c r="B1077" s="17"/>
      <c r="C1077" t="str">
        <f>IF($B1077="","",YEAR($B1077)*100+MONTH($B1077))</f>
        <v/>
      </c>
      <c r="D1077" s="13" t="str">
        <f>IF(OR($A1077="",$B1077=""),"",SUMIFS(Échéancier_Loyers!$J:$J,Échéancier_Loyers!$C:$C,$A1077,Échéancier_Loyers!$B:$B,$C1077))</f>
        <v/>
      </c>
      <c r="E1077" s="13" t="str">
        <f>IF(OR($A1077="",$B1077=""),"",SUMIFS(Échéancier_Loyers!$K:$K,Échéancier_Loyers!$C:$C,$A1077,Échéancier_Loyers!$B:$B,$C1077))</f>
        <v/>
      </c>
      <c r="F1077" s="13" t="str">
        <f>IF(OR($D1077="",$E1077=""),"",$D1077-$E1077)</f>
        <v/>
      </c>
      <c r="G1077" t="str">
        <f>IF($A1077="","",IF($F1077&lt;=0,"OK",IF($E1077=0,"Impayé","Partiel")))</f>
        <v/>
      </c>
    </row>
    <row r="1078" spans="2:7" ht="15">
      <c r="B1078" s="17"/>
      <c r="C1078" t="str">
        <f>IF($B1078="","",YEAR($B1078)*100+MONTH($B1078))</f>
        <v/>
      </c>
      <c r="D1078" s="13" t="str">
        <f>IF(OR($A1078="",$B1078=""),"",SUMIFS(Échéancier_Loyers!$J:$J,Échéancier_Loyers!$C:$C,$A1078,Échéancier_Loyers!$B:$B,$C1078))</f>
        <v/>
      </c>
      <c r="E1078" s="13" t="str">
        <f>IF(OR($A1078="",$B1078=""),"",SUMIFS(Échéancier_Loyers!$K:$K,Échéancier_Loyers!$C:$C,$A1078,Échéancier_Loyers!$B:$B,$C1078))</f>
        <v/>
      </c>
      <c r="F1078" s="13" t="str">
        <f>IF(OR($D1078="",$E1078=""),"",$D1078-$E1078)</f>
        <v/>
      </c>
      <c r="G1078" t="str">
        <f>IF($A1078="","",IF($F1078&lt;=0,"OK",IF($E1078=0,"Impayé","Partiel")))</f>
        <v/>
      </c>
    </row>
    <row r="1079" spans="2:7" ht="15">
      <c r="B1079" s="17"/>
      <c r="C1079" t="str">
        <f>IF($B1079="","",YEAR($B1079)*100+MONTH($B1079))</f>
        <v/>
      </c>
      <c r="D1079" s="13" t="str">
        <f>IF(OR($A1079="",$B1079=""),"",SUMIFS(Échéancier_Loyers!$J:$J,Échéancier_Loyers!$C:$C,$A1079,Échéancier_Loyers!$B:$B,$C1079))</f>
        <v/>
      </c>
      <c r="E1079" s="13" t="str">
        <f>IF(OR($A1079="",$B1079=""),"",SUMIFS(Échéancier_Loyers!$K:$K,Échéancier_Loyers!$C:$C,$A1079,Échéancier_Loyers!$B:$B,$C1079))</f>
        <v/>
      </c>
      <c r="F1079" s="13" t="str">
        <f>IF(OR($D1079="",$E1079=""),"",$D1079-$E1079)</f>
        <v/>
      </c>
      <c r="G1079" t="str">
        <f>IF($A1079="","",IF($F1079&lt;=0,"OK",IF($E1079=0,"Impayé","Partiel")))</f>
        <v/>
      </c>
    </row>
    <row r="1080" spans="2:7" ht="15">
      <c r="B1080" s="17"/>
      <c r="C1080" t="str">
        <f>IF($B1080="","",YEAR($B1080)*100+MONTH($B1080))</f>
        <v/>
      </c>
      <c r="D1080" s="13" t="str">
        <f>IF(OR($A1080="",$B1080=""),"",SUMIFS(Échéancier_Loyers!$J:$J,Échéancier_Loyers!$C:$C,$A1080,Échéancier_Loyers!$B:$B,$C1080))</f>
        <v/>
      </c>
      <c r="E1080" s="13" t="str">
        <f>IF(OR($A1080="",$B1080=""),"",SUMIFS(Échéancier_Loyers!$K:$K,Échéancier_Loyers!$C:$C,$A1080,Échéancier_Loyers!$B:$B,$C1080))</f>
        <v/>
      </c>
      <c r="F1080" s="13" t="str">
        <f>IF(OR($D1080="",$E1080=""),"",$D1080-$E1080)</f>
        <v/>
      </c>
      <c r="G1080" t="str">
        <f>IF($A1080="","",IF($F1080&lt;=0,"OK",IF($E1080=0,"Impayé","Partiel")))</f>
        <v/>
      </c>
    </row>
    <row r="1081" spans="2:7" ht="15">
      <c r="B1081" s="17"/>
      <c r="C1081" t="str">
        <f>IF($B1081="","",YEAR($B1081)*100+MONTH($B1081))</f>
        <v/>
      </c>
      <c r="D1081" s="13" t="str">
        <f>IF(OR($A1081="",$B1081=""),"",SUMIFS(Échéancier_Loyers!$J:$J,Échéancier_Loyers!$C:$C,$A1081,Échéancier_Loyers!$B:$B,$C1081))</f>
        <v/>
      </c>
      <c r="E1081" s="13" t="str">
        <f>IF(OR($A1081="",$B1081=""),"",SUMIFS(Échéancier_Loyers!$K:$K,Échéancier_Loyers!$C:$C,$A1081,Échéancier_Loyers!$B:$B,$C1081))</f>
        <v/>
      </c>
      <c r="F1081" s="13" t="str">
        <f>IF(OR($D1081="",$E1081=""),"",$D1081-$E1081)</f>
        <v/>
      </c>
      <c r="G1081" t="str">
        <f>IF($A1081="","",IF($F1081&lt;=0,"OK",IF($E1081=0,"Impayé","Partiel")))</f>
        <v/>
      </c>
    </row>
    <row r="1082" spans="2:7" ht="15">
      <c r="B1082" s="17"/>
      <c r="C1082" t="str">
        <f>IF($B1082="","",YEAR($B1082)*100+MONTH($B1082))</f>
        <v/>
      </c>
      <c r="D1082" s="13" t="str">
        <f>IF(OR($A1082="",$B1082=""),"",SUMIFS(Échéancier_Loyers!$J:$J,Échéancier_Loyers!$C:$C,$A1082,Échéancier_Loyers!$B:$B,$C1082))</f>
        <v/>
      </c>
      <c r="E1082" s="13" t="str">
        <f>IF(OR($A1082="",$B1082=""),"",SUMIFS(Échéancier_Loyers!$K:$K,Échéancier_Loyers!$C:$C,$A1082,Échéancier_Loyers!$B:$B,$C1082))</f>
        <v/>
      </c>
      <c r="F1082" s="13" t="str">
        <f>IF(OR($D1082="",$E1082=""),"",$D1082-$E1082)</f>
        <v/>
      </c>
      <c r="G1082" t="str">
        <f>IF($A1082="","",IF($F1082&lt;=0,"OK",IF($E1082=0,"Impayé","Partiel")))</f>
        <v/>
      </c>
    </row>
    <row r="1083" spans="2:7" ht="15">
      <c r="B1083" s="17"/>
      <c r="C1083" t="str">
        <f>IF($B1083="","",YEAR($B1083)*100+MONTH($B1083))</f>
        <v/>
      </c>
      <c r="D1083" s="13" t="str">
        <f>IF(OR($A1083="",$B1083=""),"",SUMIFS(Échéancier_Loyers!$J:$J,Échéancier_Loyers!$C:$C,$A1083,Échéancier_Loyers!$B:$B,$C1083))</f>
        <v/>
      </c>
      <c r="E1083" s="13" t="str">
        <f>IF(OR($A1083="",$B1083=""),"",SUMIFS(Échéancier_Loyers!$K:$K,Échéancier_Loyers!$C:$C,$A1083,Échéancier_Loyers!$B:$B,$C1083))</f>
        <v/>
      </c>
      <c r="F1083" s="13" t="str">
        <f>IF(OR($D1083="",$E1083=""),"",$D1083-$E1083)</f>
        <v/>
      </c>
      <c r="G1083" t="str">
        <f>IF($A1083="","",IF($F1083&lt;=0,"OK",IF($E1083=0,"Impayé","Partiel")))</f>
        <v/>
      </c>
    </row>
    <row r="1084" spans="2:7" ht="15">
      <c r="B1084" s="17"/>
      <c r="C1084" t="str">
        <f>IF($B1084="","",YEAR($B1084)*100+MONTH($B1084))</f>
        <v/>
      </c>
      <c r="D1084" s="13" t="str">
        <f>IF(OR($A1084="",$B1084=""),"",SUMIFS(Échéancier_Loyers!$J:$J,Échéancier_Loyers!$C:$C,$A1084,Échéancier_Loyers!$B:$B,$C1084))</f>
        <v/>
      </c>
      <c r="E1084" s="13" t="str">
        <f>IF(OR($A1084="",$B1084=""),"",SUMIFS(Échéancier_Loyers!$K:$K,Échéancier_Loyers!$C:$C,$A1084,Échéancier_Loyers!$B:$B,$C1084))</f>
        <v/>
      </c>
      <c r="F1084" s="13" t="str">
        <f>IF(OR($D1084="",$E1084=""),"",$D1084-$E1084)</f>
        <v/>
      </c>
      <c r="G1084" t="str">
        <f>IF($A1084="","",IF($F1084&lt;=0,"OK",IF($E1084=0,"Impayé","Partiel")))</f>
        <v/>
      </c>
    </row>
    <row r="1085" spans="2:7" ht="15">
      <c r="B1085" s="17"/>
      <c r="C1085" t="str">
        <f>IF($B1085="","",YEAR($B1085)*100+MONTH($B1085))</f>
        <v/>
      </c>
      <c r="D1085" s="13" t="str">
        <f>IF(OR($A1085="",$B1085=""),"",SUMIFS(Échéancier_Loyers!$J:$J,Échéancier_Loyers!$C:$C,$A1085,Échéancier_Loyers!$B:$B,$C1085))</f>
        <v/>
      </c>
      <c r="E1085" s="13" t="str">
        <f>IF(OR($A1085="",$B1085=""),"",SUMIFS(Échéancier_Loyers!$K:$K,Échéancier_Loyers!$C:$C,$A1085,Échéancier_Loyers!$B:$B,$C1085))</f>
        <v/>
      </c>
      <c r="F1085" s="13" t="str">
        <f>IF(OR($D1085="",$E1085=""),"",$D1085-$E1085)</f>
        <v/>
      </c>
      <c r="G1085" t="str">
        <f>IF($A1085="","",IF($F1085&lt;=0,"OK",IF($E1085=0,"Impayé","Partiel")))</f>
        <v/>
      </c>
    </row>
    <row r="1086" spans="2:7" ht="15">
      <c r="B1086" s="17"/>
      <c r="C1086" t="str">
        <f>IF($B1086="","",YEAR($B1086)*100+MONTH($B1086))</f>
        <v/>
      </c>
      <c r="D1086" s="13" t="str">
        <f>IF(OR($A1086="",$B1086=""),"",SUMIFS(Échéancier_Loyers!$J:$J,Échéancier_Loyers!$C:$C,$A1086,Échéancier_Loyers!$B:$B,$C1086))</f>
        <v/>
      </c>
      <c r="E1086" s="13" t="str">
        <f>IF(OR($A1086="",$B1086=""),"",SUMIFS(Échéancier_Loyers!$K:$K,Échéancier_Loyers!$C:$C,$A1086,Échéancier_Loyers!$B:$B,$C1086))</f>
        <v/>
      </c>
      <c r="F1086" s="13" t="str">
        <f>IF(OR($D1086="",$E1086=""),"",$D1086-$E1086)</f>
        <v/>
      </c>
      <c r="G1086" t="str">
        <f>IF($A1086="","",IF($F1086&lt;=0,"OK",IF($E1086=0,"Impayé","Partiel")))</f>
        <v/>
      </c>
    </row>
    <row r="1087" spans="2:7" ht="15">
      <c r="B1087" s="17"/>
      <c r="C1087" t="str">
        <f>IF($B1087="","",YEAR($B1087)*100+MONTH($B1087))</f>
        <v/>
      </c>
      <c r="D1087" s="13" t="str">
        <f>IF(OR($A1087="",$B1087=""),"",SUMIFS(Échéancier_Loyers!$J:$J,Échéancier_Loyers!$C:$C,$A1087,Échéancier_Loyers!$B:$B,$C1087))</f>
        <v/>
      </c>
      <c r="E1087" s="13" t="str">
        <f>IF(OR($A1087="",$B1087=""),"",SUMIFS(Échéancier_Loyers!$K:$K,Échéancier_Loyers!$C:$C,$A1087,Échéancier_Loyers!$B:$B,$C1087))</f>
        <v/>
      </c>
      <c r="F1087" s="13" t="str">
        <f>IF(OR($D1087="",$E1087=""),"",$D1087-$E1087)</f>
        <v/>
      </c>
      <c r="G1087" t="str">
        <f>IF($A1087="","",IF($F1087&lt;=0,"OK",IF($E1087=0,"Impayé","Partiel")))</f>
        <v/>
      </c>
    </row>
    <row r="1088" spans="2:7" ht="15">
      <c r="B1088" s="17"/>
      <c r="C1088" t="str">
        <f>IF($B1088="","",YEAR($B1088)*100+MONTH($B1088))</f>
        <v/>
      </c>
      <c r="D1088" s="13" t="str">
        <f>IF(OR($A1088="",$B1088=""),"",SUMIFS(Échéancier_Loyers!$J:$J,Échéancier_Loyers!$C:$C,$A1088,Échéancier_Loyers!$B:$B,$C1088))</f>
        <v/>
      </c>
      <c r="E1088" s="13" t="str">
        <f>IF(OR($A1088="",$B1088=""),"",SUMIFS(Échéancier_Loyers!$K:$K,Échéancier_Loyers!$C:$C,$A1088,Échéancier_Loyers!$B:$B,$C1088))</f>
        <v/>
      </c>
      <c r="F1088" s="13" t="str">
        <f>IF(OR($D1088="",$E1088=""),"",$D1088-$E1088)</f>
        <v/>
      </c>
      <c r="G1088" t="str">
        <f>IF($A1088="","",IF($F1088&lt;=0,"OK",IF($E1088=0,"Impayé","Partiel")))</f>
        <v/>
      </c>
    </row>
    <row r="1089" spans="2:7" ht="15">
      <c r="B1089" s="17"/>
      <c r="C1089" t="str">
        <f>IF($B1089="","",YEAR($B1089)*100+MONTH($B1089))</f>
        <v/>
      </c>
      <c r="D1089" s="13" t="str">
        <f>IF(OR($A1089="",$B1089=""),"",SUMIFS(Échéancier_Loyers!$J:$J,Échéancier_Loyers!$C:$C,$A1089,Échéancier_Loyers!$B:$B,$C1089))</f>
        <v/>
      </c>
      <c r="E1089" s="13" t="str">
        <f>IF(OR($A1089="",$B1089=""),"",SUMIFS(Échéancier_Loyers!$K:$K,Échéancier_Loyers!$C:$C,$A1089,Échéancier_Loyers!$B:$B,$C1089))</f>
        <v/>
      </c>
      <c r="F1089" s="13" t="str">
        <f>IF(OR($D1089="",$E1089=""),"",$D1089-$E1089)</f>
        <v/>
      </c>
      <c r="G1089" t="str">
        <f>IF($A1089="","",IF($F1089&lt;=0,"OK",IF($E1089=0,"Impayé","Partiel")))</f>
        <v/>
      </c>
    </row>
    <row r="1090" spans="2:7" ht="15">
      <c r="B1090" s="17"/>
      <c r="C1090" t="str">
        <f>IF($B1090="","",YEAR($B1090)*100+MONTH($B1090))</f>
        <v/>
      </c>
      <c r="D1090" s="13" t="str">
        <f>IF(OR($A1090="",$B1090=""),"",SUMIFS(Échéancier_Loyers!$J:$J,Échéancier_Loyers!$C:$C,$A1090,Échéancier_Loyers!$B:$B,$C1090))</f>
        <v/>
      </c>
      <c r="E1090" s="13" t="str">
        <f>IF(OR($A1090="",$B1090=""),"",SUMIFS(Échéancier_Loyers!$K:$K,Échéancier_Loyers!$C:$C,$A1090,Échéancier_Loyers!$B:$B,$C1090))</f>
        <v/>
      </c>
      <c r="F1090" s="13" t="str">
        <f>IF(OR($D1090="",$E1090=""),"",$D1090-$E1090)</f>
        <v/>
      </c>
      <c r="G1090" t="str">
        <f>IF($A1090="","",IF($F1090&lt;=0,"OK",IF($E1090=0,"Impayé","Partiel")))</f>
        <v/>
      </c>
    </row>
    <row r="1091" spans="2:7" ht="15">
      <c r="B1091" s="17"/>
      <c r="C1091" t="str">
        <f>IF($B1091="","",YEAR($B1091)*100+MONTH($B1091))</f>
        <v/>
      </c>
      <c r="D1091" s="13" t="str">
        <f>IF(OR($A1091="",$B1091=""),"",SUMIFS(Échéancier_Loyers!$J:$J,Échéancier_Loyers!$C:$C,$A1091,Échéancier_Loyers!$B:$B,$C1091))</f>
        <v/>
      </c>
      <c r="E1091" s="13" t="str">
        <f>IF(OR($A1091="",$B1091=""),"",SUMIFS(Échéancier_Loyers!$K:$K,Échéancier_Loyers!$C:$C,$A1091,Échéancier_Loyers!$B:$B,$C1091))</f>
        <v/>
      </c>
      <c r="F1091" s="13" t="str">
        <f>IF(OR($D1091="",$E1091=""),"",$D1091-$E1091)</f>
        <v/>
      </c>
      <c r="G1091" t="str">
        <f>IF($A1091="","",IF($F1091&lt;=0,"OK",IF($E1091=0,"Impayé","Partiel")))</f>
        <v/>
      </c>
    </row>
    <row r="1092" spans="2:7" ht="15">
      <c r="B1092" s="17"/>
      <c r="C1092" t="str">
        <f>IF($B1092="","",YEAR($B1092)*100+MONTH($B1092))</f>
        <v/>
      </c>
      <c r="D1092" s="13" t="str">
        <f>IF(OR($A1092="",$B1092=""),"",SUMIFS(Échéancier_Loyers!$J:$J,Échéancier_Loyers!$C:$C,$A1092,Échéancier_Loyers!$B:$B,$C1092))</f>
        <v/>
      </c>
      <c r="E1092" s="13" t="str">
        <f>IF(OR($A1092="",$B1092=""),"",SUMIFS(Échéancier_Loyers!$K:$K,Échéancier_Loyers!$C:$C,$A1092,Échéancier_Loyers!$B:$B,$C1092))</f>
        <v/>
      </c>
      <c r="F1092" s="13" t="str">
        <f>IF(OR($D1092="",$E1092=""),"",$D1092-$E1092)</f>
        <v/>
      </c>
      <c r="G1092" t="str">
        <f>IF($A1092="","",IF($F1092&lt;=0,"OK",IF($E1092=0,"Impayé","Partiel")))</f>
        <v/>
      </c>
    </row>
    <row r="1093" spans="2:7" ht="15">
      <c r="B1093" s="17"/>
      <c r="C1093" t="str">
        <f>IF($B1093="","",YEAR($B1093)*100+MONTH($B1093))</f>
        <v/>
      </c>
      <c r="D1093" s="13" t="str">
        <f>IF(OR($A1093="",$B1093=""),"",SUMIFS(Échéancier_Loyers!$J:$J,Échéancier_Loyers!$C:$C,$A1093,Échéancier_Loyers!$B:$B,$C1093))</f>
        <v/>
      </c>
      <c r="E1093" s="13" t="str">
        <f>IF(OR($A1093="",$B1093=""),"",SUMIFS(Échéancier_Loyers!$K:$K,Échéancier_Loyers!$C:$C,$A1093,Échéancier_Loyers!$B:$B,$C1093))</f>
        <v/>
      </c>
      <c r="F1093" s="13" t="str">
        <f>IF(OR($D1093="",$E1093=""),"",$D1093-$E1093)</f>
        <v/>
      </c>
      <c r="G1093" t="str">
        <f>IF($A1093="","",IF($F1093&lt;=0,"OK",IF($E1093=0,"Impayé","Partiel")))</f>
        <v/>
      </c>
    </row>
    <row r="1094" spans="2:7" ht="15">
      <c r="B1094" s="17"/>
      <c r="C1094" t="str">
        <f>IF($B1094="","",YEAR($B1094)*100+MONTH($B1094))</f>
        <v/>
      </c>
      <c r="D1094" s="13" t="str">
        <f>IF(OR($A1094="",$B1094=""),"",SUMIFS(Échéancier_Loyers!$J:$J,Échéancier_Loyers!$C:$C,$A1094,Échéancier_Loyers!$B:$B,$C1094))</f>
        <v/>
      </c>
      <c r="E1094" s="13" t="str">
        <f>IF(OR($A1094="",$B1094=""),"",SUMIFS(Échéancier_Loyers!$K:$K,Échéancier_Loyers!$C:$C,$A1094,Échéancier_Loyers!$B:$B,$C1094))</f>
        <v/>
      </c>
      <c r="F1094" s="13" t="str">
        <f>IF(OR($D1094="",$E1094=""),"",$D1094-$E1094)</f>
        <v/>
      </c>
      <c r="G1094" t="str">
        <f>IF($A1094="","",IF($F1094&lt;=0,"OK",IF($E1094=0,"Impayé","Partiel")))</f>
        <v/>
      </c>
    </row>
    <row r="1095" spans="2:7" ht="15">
      <c r="B1095" s="17"/>
      <c r="C1095" t="str">
        <f>IF($B1095="","",YEAR($B1095)*100+MONTH($B1095))</f>
        <v/>
      </c>
      <c r="D1095" s="13" t="str">
        <f>IF(OR($A1095="",$B1095=""),"",SUMIFS(Échéancier_Loyers!$J:$J,Échéancier_Loyers!$C:$C,$A1095,Échéancier_Loyers!$B:$B,$C1095))</f>
        <v/>
      </c>
      <c r="E1095" s="13" t="str">
        <f>IF(OR($A1095="",$B1095=""),"",SUMIFS(Échéancier_Loyers!$K:$K,Échéancier_Loyers!$C:$C,$A1095,Échéancier_Loyers!$B:$B,$C1095))</f>
        <v/>
      </c>
      <c r="F1095" s="13" t="str">
        <f>IF(OR($D1095="",$E1095=""),"",$D1095-$E1095)</f>
        <v/>
      </c>
      <c r="G1095" t="str">
        <f>IF($A1095="","",IF($F1095&lt;=0,"OK",IF($E1095=0,"Impayé","Partiel")))</f>
        <v/>
      </c>
    </row>
    <row r="1096" spans="2:7" ht="15">
      <c r="B1096" s="17"/>
      <c r="C1096" t="str">
        <f>IF($B1096="","",YEAR($B1096)*100+MONTH($B1096))</f>
        <v/>
      </c>
      <c r="D1096" s="13" t="str">
        <f>IF(OR($A1096="",$B1096=""),"",SUMIFS(Échéancier_Loyers!$J:$J,Échéancier_Loyers!$C:$C,$A1096,Échéancier_Loyers!$B:$B,$C1096))</f>
        <v/>
      </c>
      <c r="E1096" s="13" t="str">
        <f>IF(OR($A1096="",$B1096=""),"",SUMIFS(Échéancier_Loyers!$K:$K,Échéancier_Loyers!$C:$C,$A1096,Échéancier_Loyers!$B:$B,$C1096))</f>
        <v/>
      </c>
      <c r="F1096" s="13" t="str">
        <f>IF(OR($D1096="",$E1096=""),"",$D1096-$E1096)</f>
        <v/>
      </c>
      <c r="G1096" t="str">
        <f>IF($A1096="","",IF($F1096&lt;=0,"OK",IF($E1096=0,"Impayé","Partiel")))</f>
        <v/>
      </c>
    </row>
    <row r="1097" spans="2:7" ht="15">
      <c r="B1097" s="17"/>
      <c r="C1097" t="str">
        <f>IF($B1097="","",YEAR($B1097)*100+MONTH($B1097))</f>
        <v/>
      </c>
      <c r="D1097" s="13" t="str">
        <f>IF(OR($A1097="",$B1097=""),"",SUMIFS(Échéancier_Loyers!$J:$J,Échéancier_Loyers!$C:$C,$A1097,Échéancier_Loyers!$B:$B,$C1097))</f>
        <v/>
      </c>
      <c r="E1097" s="13" t="str">
        <f>IF(OR($A1097="",$B1097=""),"",SUMIFS(Échéancier_Loyers!$K:$K,Échéancier_Loyers!$C:$C,$A1097,Échéancier_Loyers!$B:$B,$C1097))</f>
        <v/>
      </c>
      <c r="F1097" s="13" t="str">
        <f>IF(OR($D1097="",$E1097=""),"",$D1097-$E1097)</f>
        <v/>
      </c>
      <c r="G1097" t="str">
        <f>IF($A1097="","",IF($F1097&lt;=0,"OK",IF($E1097=0,"Impayé","Partiel")))</f>
        <v/>
      </c>
    </row>
    <row r="1098" spans="2:7" ht="15">
      <c r="B1098" s="17"/>
      <c r="C1098" t="str">
        <f>IF($B1098="","",YEAR($B1098)*100+MONTH($B1098))</f>
        <v/>
      </c>
      <c r="D1098" s="13" t="str">
        <f>IF(OR($A1098="",$B1098=""),"",SUMIFS(Échéancier_Loyers!$J:$J,Échéancier_Loyers!$C:$C,$A1098,Échéancier_Loyers!$B:$B,$C1098))</f>
        <v/>
      </c>
      <c r="E1098" s="13" t="str">
        <f>IF(OR($A1098="",$B1098=""),"",SUMIFS(Échéancier_Loyers!$K:$K,Échéancier_Loyers!$C:$C,$A1098,Échéancier_Loyers!$B:$B,$C1098))</f>
        <v/>
      </c>
      <c r="F1098" s="13" t="str">
        <f>IF(OR($D1098="",$E1098=""),"",$D1098-$E1098)</f>
        <v/>
      </c>
      <c r="G1098" t="str">
        <f>IF($A1098="","",IF($F1098&lt;=0,"OK",IF($E1098=0,"Impayé","Partiel")))</f>
        <v/>
      </c>
    </row>
    <row r="1099" spans="2:7" ht="15">
      <c r="B1099" s="17"/>
      <c r="C1099" t="str">
        <f>IF($B1099="","",YEAR($B1099)*100+MONTH($B1099))</f>
        <v/>
      </c>
      <c r="D1099" s="13" t="str">
        <f>IF(OR($A1099="",$B1099=""),"",SUMIFS(Échéancier_Loyers!$J:$J,Échéancier_Loyers!$C:$C,$A1099,Échéancier_Loyers!$B:$B,$C1099))</f>
        <v/>
      </c>
      <c r="E1099" s="13" t="str">
        <f>IF(OR($A1099="",$B1099=""),"",SUMIFS(Échéancier_Loyers!$K:$K,Échéancier_Loyers!$C:$C,$A1099,Échéancier_Loyers!$B:$B,$C1099))</f>
        <v/>
      </c>
      <c r="F1099" s="13" t="str">
        <f>IF(OR($D1099="",$E1099=""),"",$D1099-$E1099)</f>
        <v/>
      </c>
      <c r="G1099" t="str">
        <f>IF($A1099="","",IF($F1099&lt;=0,"OK",IF($E1099=0,"Impayé","Partiel")))</f>
        <v/>
      </c>
    </row>
    <row r="1100" spans="2:7" ht="15">
      <c r="B1100" s="17"/>
      <c r="C1100" t="str">
        <f>IF($B1100="","",YEAR($B1100)*100+MONTH($B1100))</f>
        <v/>
      </c>
      <c r="D1100" s="13" t="str">
        <f>IF(OR($A1100="",$B1100=""),"",SUMIFS(Échéancier_Loyers!$J:$J,Échéancier_Loyers!$C:$C,$A1100,Échéancier_Loyers!$B:$B,$C1100))</f>
        <v/>
      </c>
      <c r="E1100" s="13" t="str">
        <f>IF(OR($A1100="",$B1100=""),"",SUMIFS(Échéancier_Loyers!$K:$K,Échéancier_Loyers!$C:$C,$A1100,Échéancier_Loyers!$B:$B,$C1100))</f>
        <v/>
      </c>
      <c r="F1100" s="13" t="str">
        <f>IF(OR($D1100="",$E1100=""),"",$D1100-$E1100)</f>
        <v/>
      </c>
      <c r="G1100" t="str">
        <f>IF($A1100="","",IF($F1100&lt;=0,"OK",IF($E1100=0,"Impayé","Partiel")))</f>
        <v/>
      </c>
    </row>
    <row r="1101" spans="2:7" ht="15">
      <c r="B1101" s="17"/>
      <c r="C1101" t="str">
        <f>IF($B1101="","",YEAR($B1101)*100+MONTH($B1101))</f>
        <v/>
      </c>
      <c r="D1101" s="13" t="str">
        <f>IF(OR($A1101="",$B1101=""),"",SUMIFS(Échéancier_Loyers!$J:$J,Échéancier_Loyers!$C:$C,$A1101,Échéancier_Loyers!$B:$B,$C1101))</f>
        <v/>
      </c>
      <c r="E1101" s="13" t="str">
        <f>IF(OR($A1101="",$B1101=""),"",SUMIFS(Échéancier_Loyers!$K:$K,Échéancier_Loyers!$C:$C,$A1101,Échéancier_Loyers!$B:$B,$C1101))</f>
        <v/>
      </c>
      <c r="F1101" s="13" t="str">
        <f>IF(OR($D1101="",$E1101=""),"",$D1101-$E1101)</f>
        <v/>
      </c>
      <c r="G1101" t="str">
        <f>IF($A1101="","",IF($F1101&lt;=0,"OK",IF($E1101=0,"Impayé","Partiel")))</f>
        <v/>
      </c>
    </row>
    <row r="1102" spans="2:7" ht="15">
      <c r="B1102" s="17"/>
      <c r="C1102" t="str">
        <f>IF($B1102="","",YEAR($B1102)*100+MONTH($B1102))</f>
        <v/>
      </c>
      <c r="D1102" s="13" t="str">
        <f>IF(OR($A1102="",$B1102=""),"",SUMIFS(Échéancier_Loyers!$J:$J,Échéancier_Loyers!$C:$C,$A1102,Échéancier_Loyers!$B:$B,$C1102))</f>
        <v/>
      </c>
      <c r="E1102" s="13" t="str">
        <f>IF(OR($A1102="",$B1102=""),"",SUMIFS(Échéancier_Loyers!$K:$K,Échéancier_Loyers!$C:$C,$A1102,Échéancier_Loyers!$B:$B,$C1102))</f>
        <v/>
      </c>
      <c r="F1102" s="13" t="str">
        <f>IF(OR($D1102="",$E1102=""),"",$D1102-$E1102)</f>
        <v/>
      </c>
      <c r="G1102" t="str">
        <f>IF($A1102="","",IF($F1102&lt;=0,"OK",IF($E1102=0,"Impayé","Partiel")))</f>
        <v/>
      </c>
    </row>
    <row r="1103" spans="2:7" ht="15">
      <c r="B1103" s="17"/>
      <c r="C1103" t="str">
        <f>IF($B1103="","",YEAR($B1103)*100+MONTH($B1103))</f>
        <v/>
      </c>
      <c r="D1103" s="13" t="str">
        <f>IF(OR($A1103="",$B1103=""),"",SUMIFS(Échéancier_Loyers!$J:$J,Échéancier_Loyers!$C:$C,$A1103,Échéancier_Loyers!$B:$B,$C1103))</f>
        <v/>
      </c>
      <c r="E1103" s="13" t="str">
        <f>IF(OR($A1103="",$B1103=""),"",SUMIFS(Échéancier_Loyers!$K:$K,Échéancier_Loyers!$C:$C,$A1103,Échéancier_Loyers!$B:$B,$C1103))</f>
        <v/>
      </c>
      <c r="F1103" s="13" t="str">
        <f>IF(OR($D1103="",$E1103=""),"",$D1103-$E1103)</f>
        <v/>
      </c>
      <c r="G1103" t="str">
        <f>IF($A1103="","",IF($F1103&lt;=0,"OK",IF($E1103=0,"Impayé","Partiel")))</f>
        <v/>
      </c>
    </row>
    <row r="1104" spans="2:7" ht="15">
      <c r="B1104" s="17"/>
      <c r="C1104" t="str">
        <f>IF($B1104="","",YEAR($B1104)*100+MONTH($B1104))</f>
        <v/>
      </c>
      <c r="D1104" s="13" t="str">
        <f>IF(OR($A1104="",$B1104=""),"",SUMIFS(Échéancier_Loyers!$J:$J,Échéancier_Loyers!$C:$C,$A1104,Échéancier_Loyers!$B:$B,$C1104))</f>
        <v/>
      </c>
      <c r="E1104" s="13" t="str">
        <f>IF(OR($A1104="",$B1104=""),"",SUMIFS(Échéancier_Loyers!$K:$K,Échéancier_Loyers!$C:$C,$A1104,Échéancier_Loyers!$B:$B,$C1104))</f>
        <v/>
      </c>
      <c r="F1104" s="13" t="str">
        <f>IF(OR($D1104="",$E1104=""),"",$D1104-$E1104)</f>
        <v/>
      </c>
      <c r="G1104" t="str">
        <f>IF($A1104="","",IF($F1104&lt;=0,"OK",IF($E1104=0,"Impayé","Partiel")))</f>
        <v/>
      </c>
    </row>
    <row r="1105" spans="2:7" ht="15">
      <c r="B1105" s="17"/>
      <c r="C1105" t="str">
        <f>IF($B1105="","",YEAR($B1105)*100+MONTH($B1105))</f>
        <v/>
      </c>
      <c r="D1105" s="13" t="str">
        <f>IF(OR($A1105="",$B1105=""),"",SUMIFS(Échéancier_Loyers!$J:$J,Échéancier_Loyers!$C:$C,$A1105,Échéancier_Loyers!$B:$B,$C1105))</f>
        <v/>
      </c>
      <c r="E1105" s="13" t="str">
        <f>IF(OR($A1105="",$B1105=""),"",SUMIFS(Échéancier_Loyers!$K:$K,Échéancier_Loyers!$C:$C,$A1105,Échéancier_Loyers!$B:$B,$C1105))</f>
        <v/>
      </c>
      <c r="F1105" s="13" t="str">
        <f>IF(OR($D1105="",$E1105=""),"",$D1105-$E1105)</f>
        <v/>
      </c>
      <c r="G1105" t="str">
        <f>IF($A1105="","",IF($F1105&lt;=0,"OK",IF($E1105=0,"Impayé","Partiel")))</f>
        <v/>
      </c>
    </row>
    <row r="1106" spans="2:7" ht="15">
      <c r="B1106" s="17"/>
      <c r="C1106" t="str">
        <f>IF($B1106="","",YEAR($B1106)*100+MONTH($B1106))</f>
        <v/>
      </c>
      <c r="D1106" s="13" t="str">
        <f>IF(OR($A1106="",$B1106=""),"",SUMIFS(Échéancier_Loyers!$J:$J,Échéancier_Loyers!$C:$C,$A1106,Échéancier_Loyers!$B:$B,$C1106))</f>
        <v/>
      </c>
      <c r="E1106" s="13" t="str">
        <f>IF(OR($A1106="",$B1106=""),"",SUMIFS(Échéancier_Loyers!$K:$K,Échéancier_Loyers!$C:$C,$A1106,Échéancier_Loyers!$B:$B,$C1106))</f>
        <v/>
      </c>
      <c r="F1106" s="13" t="str">
        <f>IF(OR($D1106="",$E1106=""),"",$D1106-$E1106)</f>
        <v/>
      </c>
      <c r="G1106" t="str">
        <f>IF($A1106="","",IF($F1106&lt;=0,"OK",IF($E1106=0,"Impayé","Partiel")))</f>
        <v/>
      </c>
    </row>
    <row r="1107" spans="2:7" ht="15">
      <c r="B1107" s="17"/>
      <c r="C1107" t="str">
        <f>IF($B1107="","",YEAR($B1107)*100+MONTH($B1107))</f>
        <v/>
      </c>
      <c r="D1107" s="13" t="str">
        <f>IF(OR($A1107="",$B1107=""),"",SUMIFS(Échéancier_Loyers!$J:$J,Échéancier_Loyers!$C:$C,$A1107,Échéancier_Loyers!$B:$B,$C1107))</f>
        <v/>
      </c>
      <c r="E1107" s="13" t="str">
        <f>IF(OR($A1107="",$B1107=""),"",SUMIFS(Échéancier_Loyers!$K:$K,Échéancier_Loyers!$C:$C,$A1107,Échéancier_Loyers!$B:$B,$C1107))</f>
        <v/>
      </c>
      <c r="F1107" s="13" t="str">
        <f>IF(OR($D1107="",$E1107=""),"",$D1107-$E1107)</f>
        <v/>
      </c>
      <c r="G1107" t="str">
        <f>IF($A1107="","",IF($F1107&lt;=0,"OK",IF($E1107=0,"Impayé","Partiel")))</f>
        <v/>
      </c>
    </row>
    <row r="1108" spans="2:7" ht="15">
      <c r="B1108" s="17"/>
      <c r="C1108" t="str">
        <f>IF($B1108="","",YEAR($B1108)*100+MONTH($B1108))</f>
        <v/>
      </c>
      <c r="D1108" s="13" t="str">
        <f>IF(OR($A1108="",$B1108=""),"",SUMIFS(Échéancier_Loyers!$J:$J,Échéancier_Loyers!$C:$C,$A1108,Échéancier_Loyers!$B:$B,$C1108))</f>
        <v/>
      </c>
      <c r="E1108" s="13" t="str">
        <f>IF(OR($A1108="",$B1108=""),"",SUMIFS(Échéancier_Loyers!$K:$K,Échéancier_Loyers!$C:$C,$A1108,Échéancier_Loyers!$B:$B,$C1108))</f>
        <v/>
      </c>
      <c r="F1108" s="13" t="str">
        <f>IF(OR($D1108="",$E1108=""),"",$D1108-$E1108)</f>
        <v/>
      </c>
      <c r="G1108" t="str">
        <f>IF($A1108="","",IF($F1108&lt;=0,"OK",IF($E1108=0,"Impayé","Partiel")))</f>
        <v/>
      </c>
    </row>
    <row r="1109" spans="2:7" ht="15">
      <c r="B1109" s="17"/>
      <c r="C1109" t="str">
        <f>IF($B1109="","",YEAR($B1109)*100+MONTH($B1109))</f>
        <v/>
      </c>
      <c r="D1109" s="13" t="str">
        <f>IF(OR($A1109="",$B1109=""),"",SUMIFS(Échéancier_Loyers!$J:$J,Échéancier_Loyers!$C:$C,$A1109,Échéancier_Loyers!$B:$B,$C1109))</f>
        <v/>
      </c>
      <c r="E1109" s="13" t="str">
        <f>IF(OR($A1109="",$B1109=""),"",SUMIFS(Échéancier_Loyers!$K:$K,Échéancier_Loyers!$C:$C,$A1109,Échéancier_Loyers!$B:$B,$C1109))</f>
        <v/>
      </c>
      <c r="F1109" s="13" t="str">
        <f>IF(OR($D1109="",$E1109=""),"",$D1109-$E1109)</f>
        <v/>
      </c>
      <c r="G1109" t="str">
        <f>IF($A1109="","",IF($F1109&lt;=0,"OK",IF($E1109=0,"Impayé","Partiel")))</f>
        <v/>
      </c>
    </row>
    <row r="1110" spans="2:7" ht="15">
      <c r="B1110" s="17"/>
      <c r="C1110" t="str">
        <f>IF($B1110="","",YEAR($B1110)*100+MONTH($B1110))</f>
        <v/>
      </c>
      <c r="D1110" s="13" t="str">
        <f>IF(OR($A1110="",$B1110=""),"",SUMIFS(Échéancier_Loyers!$J:$J,Échéancier_Loyers!$C:$C,$A1110,Échéancier_Loyers!$B:$B,$C1110))</f>
        <v/>
      </c>
      <c r="E1110" s="13" t="str">
        <f>IF(OR($A1110="",$B1110=""),"",SUMIFS(Échéancier_Loyers!$K:$K,Échéancier_Loyers!$C:$C,$A1110,Échéancier_Loyers!$B:$B,$C1110))</f>
        <v/>
      </c>
      <c r="F1110" s="13" t="str">
        <f>IF(OR($D1110="",$E1110=""),"",$D1110-$E1110)</f>
        <v/>
      </c>
      <c r="G1110" t="str">
        <f>IF($A1110="","",IF($F1110&lt;=0,"OK",IF($E1110=0,"Impayé","Partiel")))</f>
        <v/>
      </c>
    </row>
    <row r="1111" spans="2:7" ht="15">
      <c r="B1111" s="17"/>
      <c r="C1111" t="str">
        <f>IF($B1111="","",YEAR($B1111)*100+MONTH($B1111))</f>
        <v/>
      </c>
      <c r="D1111" s="13" t="str">
        <f>IF(OR($A1111="",$B1111=""),"",SUMIFS(Échéancier_Loyers!$J:$J,Échéancier_Loyers!$C:$C,$A1111,Échéancier_Loyers!$B:$B,$C1111))</f>
        <v/>
      </c>
      <c r="E1111" s="13" t="str">
        <f>IF(OR($A1111="",$B1111=""),"",SUMIFS(Échéancier_Loyers!$K:$K,Échéancier_Loyers!$C:$C,$A1111,Échéancier_Loyers!$B:$B,$C1111))</f>
        <v/>
      </c>
      <c r="F1111" s="13" t="str">
        <f>IF(OR($D1111="",$E1111=""),"",$D1111-$E1111)</f>
        <v/>
      </c>
      <c r="G1111" t="str">
        <f>IF($A1111="","",IF($F1111&lt;=0,"OK",IF($E1111=0,"Impayé","Partiel")))</f>
        <v/>
      </c>
    </row>
    <row r="1112" spans="2:7" ht="15">
      <c r="B1112" s="17"/>
      <c r="C1112" t="str">
        <f>IF($B1112="","",YEAR($B1112)*100+MONTH($B1112))</f>
        <v/>
      </c>
      <c r="D1112" s="13" t="str">
        <f>IF(OR($A1112="",$B1112=""),"",SUMIFS(Échéancier_Loyers!$J:$J,Échéancier_Loyers!$C:$C,$A1112,Échéancier_Loyers!$B:$B,$C1112))</f>
        <v/>
      </c>
      <c r="E1112" s="13" t="str">
        <f>IF(OR($A1112="",$B1112=""),"",SUMIFS(Échéancier_Loyers!$K:$K,Échéancier_Loyers!$C:$C,$A1112,Échéancier_Loyers!$B:$B,$C1112))</f>
        <v/>
      </c>
      <c r="F1112" s="13" t="str">
        <f>IF(OR($D1112="",$E1112=""),"",$D1112-$E1112)</f>
        <v/>
      </c>
      <c r="G1112" t="str">
        <f>IF($A1112="","",IF($F1112&lt;=0,"OK",IF($E1112=0,"Impayé","Partiel")))</f>
        <v/>
      </c>
    </row>
    <row r="1113" spans="2:7" ht="15">
      <c r="B1113" s="17"/>
      <c r="C1113" t="str">
        <f>IF($B1113="","",YEAR($B1113)*100+MONTH($B1113))</f>
        <v/>
      </c>
      <c r="D1113" s="13" t="str">
        <f>IF(OR($A1113="",$B1113=""),"",SUMIFS(Échéancier_Loyers!$J:$J,Échéancier_Loyers!$C:$C,$A1113,Échéancier_Loyers!$B:$B,$C1113))</f>
        <v/>
      </c>
      <c r="E1113" s="13" t="str">
        <f>IF(OR($A1113="",$B1113=""),"",SUMIFS(Échéancier_Loyers!$K:$K,Échéancier_Loyers!$C:$C,$A1113,Échéancier_Loyers!$B:$B,$C1113))</f>
        <v/>
      </c>
      <c r="F1113" s="13" t="str">
        <f>IF(OR($D1113="",$E1113=""),"",$D1113-$E1113)</f>
        <v/>
      </c>
      <c r="G1113" t="str">
        <f>IF($A1113="","",IF($F1113&lt;=0,"OK",IF($E1113=0,"Impayé","Partiel")))</f>
        <v/>
      </c>
    </row>
    <row r="1114" spans="2:7" ht="15">
      <c r="B1114" s="17"/>
      <c r="C1114" t="str">
        <f>IF($B1114="","",YEAR($B1114)*100+MONTH($B1114))</f>
        <v/>
      </c>
      <c r="D1114" s="13" t="str">
        <f>IF(OR($A1114="",$B1114=""),"",SUMIFS(Échéancier_Loyers!$J:$J,Échéancier_Loyers!$C:$C,$A1114,Échéancier_Loyers!$B:$B,$C1114))</f>
        <v/>
      </c>
      <c r="E1114" s="13" t="str">
        <f>IF(OR($A1114="",$B1114=""),"",SUMIFS(Échéancier_Loyers!$K:$K,Échéancier_Loyers!$C:$C,$A1114,Échéancier_Loyers!$B:$B,$C1114))</f>
        <v/>
      </c>
      <c r="F1114" s="13" t="str">
        <f>IF(OR($D1114="",$E1114=""),"",$D1114-$E1114)</f>
        <v/>
      </c>
      <c r="G1114" t="str">
        <f>IF($A1114="","",IF($F1114&lt;=0,"OK",IF($E1114=0,"Impayé","Partiel")))</f>
        <v/>
      </c>
    </row>
    <row r="1115" spans="2:7" ht="15">
      <c r="B1115" s="17"/>
      <c r="C1115" t="str">
        <f>IF($B1115="","",YEAR($B1115)*100+MONTH($B1115))</f>
        <v/>
      </c>
      <c r="D1115" s="13" t="str">
        <f>IF(OR($A1115="",$B1115=""),"",SUMIFS(Échéancier_Loyers!$J:$J,Échéancier_Loyers!$C:$C,$A1115,Échéancier_Loyers!$B:$B,$C1115))</f>
        <v/>
      </c>
      <c r="E1115" s="13" t="str">
        <f>IF(OR($A1115="",$B1115=""),"",SUMIFS(Échéancier_Loyers!$K:$K,Échéancier_Loyers!$C:$C,$A1115,Échéancier_Loyers!$B:$B,$C1115))</f>
        <v/>
      </c>
      <c r="F1115" s="13" t="str">
        <f>IF(OR($D1115="",$E1115=""),"",$D1115-$E1115)</f>
        <v/>
      </c>
      <c r="G1115" t="str">
        <f>IF($A1115="","",IF($F1115&lt;=0,"OK",IF($E1115=0,"Impayé","Partiel")))</f>
        <v/>
      </c>
    </row>
    <row r="1116" spans="2:7" ht="15">
      <c r="B1116" s="17"/>
      <c r="C1116" t="str">
        <f>IF($B1116="","",YEAR($B1116)*100+MONTH($B1116))</f>
        <v/>
      </c>
      <c r="D1116" s="13" t="str">
        <f>IF(OR($A1116="",$B1116=""),"",SUMIFS(Échéancier_Loyers!$J:$J,Échéancier_Loyers!$C:$C,$A1116,Échéancier_Loyers!$B:$B,$C1116))</f>
        <v/>
      </c>
      <c r="E1116" s="13" t="str">
        <f>IF(OR($A1116="",$B1116=""),"",SUMIFS(Échéancier_Loyers!$K:$K,Échéancier_Loyers!$C:$C,$A1116,Échéancier_Loyers!$B:$B,$C1116))</f>
        <v/>
      </c>
      <c r="F1116" s="13" t="str">
        <f>IF(OR($D1116="",$E1116=""),"",$D1116-$E1116)</f>
        <v/>
      </c>
      <c r="G1116" t="str">
        <f>IF($A1116="","",IF($F1116&lt;=0,"OK",IF($E1116=0,"Impayé","Partiel")))</f>
        <v/>
      </c>
    </row>
    <row r="1117" spans="2:7" ht="15">
      <c r="B1117" s="17"/>
      <c r="C1117" t="str">
        <f>IF($B1117="","",YEAR($B1117)*100+MONTH($B1117))</f>
        <v/>
      </c>
      <c r="D1117" s="13" t="str">
        <f>IF(OR($A1117="",$B1117=""),"",SUMIFS(Échéancier_Loyers!$J:$J,Échéancier_Loyers!$C:$C,$A1117,Échéancier_Loyers!$B:$B,$C1117))</f>
        <v/>
      </c>
      <c r="E1117" s="13" t="str">
        <f>IF(OR($A1117="",$B1117=""),"",SUMIFS(Échéancier_Loyers!$K:$K,Échéancier_Loyers!$C:$C,$A1117,Échéancier_Loyers!$B:$B,$C1117))</f>
        <v/>
      </c>
      <c r="F1117" s="13" t="str">
        <f>IF(OR($D1117="",$E1117=""),"",$D1117-$E1117)</f>
        <v/>
      </c>
      <c r="G1117" t="str">
        <f>IF($A1117="","",IF($F1117&lt;=0,"OK",IF($E1117=0,"Impayé","Partiel")))</f>
        <v/>
      </c>
    </row>
    <row r="1118" spans="2:7" ht="15">
      <c r="B1118" s="17"/>
      <c r="C1118" t="str">
        <f>IF($B1118="","",YEAR($B1118)*100+MONTH($B1118))</f>
        <v/>
      </c>
      <c r="D1118" s="13" t="str">
        <f>IF(OR($A1118="",$B1118=""),"",SUMIFS(Échéancier_Loyers!$J:$J,Échéancier_Loyers!$C:$C,$A1118,Échéancier_Loyers!$B:$B,$C1118))</f>
        <v/>
      </c>
      <c r="E1118" s="13" t="str">
        <f>IF(OR($A1118="",$B1118=""),"",SUMIFS(Échéancier_Loyers!$K:$K,Échéancier_Loyers!$C:$C,$A1118,Échéancier_Loyers!$B:$B,$C1118))</f>
        <v/>
      </c>
      <c r="F1118" s="13" t="str">
        <f>IF(OR($D1118="",$E1118=""),"",$D1118-$E1118)</f>
        <v/>
      </c>
      <c r="G1118" t="str">
        <f>IF($A1118="","",IF($F1118&lt;=0,"OK",IF($E1118=0,"Impayé","Partiel")))</f>
        <v/>
      </c>
    </row>
    <row r="1119" spans="2:7" ht="15">
      <c r="B1119" s="17"/>
      <c r="C1119" t="str">
        <f>IF($B1119="","",YEAR($B1119)*100+MONTH($B1119))</f>
        <v/>
      </c>
      <c r="D1119" s="13" t="str">
        <f>IF(OR($A1119="",$B1119=""),"",SUMIFS(Échéancier_Loyers!$J:$J,Échéancier_Loyers!$C:$C,$A1119,Échéancier_Loyers!$B:$B,$C1119))</f>
        <v/>
      </c>
      <c r="E1119" s="13" t="str">
        <f>IF(OR($A1119="",$B1119=""),"",SUMIFS(Échéancier_Loyers!$K:$K,Échéancier_Loyers!$C:$C,$A1119,Échéancier_Loyers!$B:$B,$C1119))</f>
        <v/>
      </c>
      <c r="F1119" s="13" t="str">
        <f>IF(OR($D1119="",$E1119=""),"",$D1119-$E1119)</f>
        <v/>
      </c>
      <c r="G1119" t="str">
        <f>IF($A1119="","",IF($F1119&lt;=0,"OK",IF($E1119=0,"Impayé","Partiel")))</f>
        <v/>
      </c>
    </row>
    <row r="1120" spans="2:7" ht="15">
      <c r="B1120" s="17"/>
      <c r="C1120" t="str">
        <f>IF($B1120="","",YEAR($B1120)*100+MONTH($B1120))</f>
        <v/>
      </c>
      <c r="D1120" s="13" t="str">
        <f>IF(OR($A1120="",$B1120=""),"",SUMIFS(Échéancier_Loyers!$J:$J,Échéancier_Loyers!$C:$C,$A1120,Échéancier_Loyers!$B:$B,$C1120))</f>
        <v/>
      </c>
      <c r="E1120" s="13" t="str">
        <f>IF(OR($A1120="",$B1120=""),"",SUMIFS(Échéancier_Loyers!$K:$K,Échéancier_Loyers!$C:$C,$A1120,Échéancier_Loyers!$B:$B,$C1120))</f>
        <v/>
      </c>
      <c r="F1120" s="13" t="str">
        <f>IF(OR($D1120="",$E1120=""),"",$D1120-$E1120)</f>
        <v/>
      </c>
      <c r="G1120" t="str">
        <f>IF($A1120="","",IF($F1120&lt;=0,"OK",IF($E1120=0,"Impayé","Partiel")))</f>
        <v/>
      </c>
    </row>
    <row r="1121" spans="2:7" ht="15">
      <c r="B1121" s="17"/>
      <c r="C1121" t="str">
        <f>IF($B1121="","",YEAR($B1121)*100+MONTH($B1121))</f>
        <v/>
      </c>
      <c r="D1121" s="13" t="str">
        <f>IF(OR($A1121="",$B1121=""),"",SUMIFS(Échéancier_Loyers!$J:$J,Échéancier_Loyers!$C:$C,$A1121,Échéancier_Loyers!$B:$B,$C1121))</f>
        <v/>
      </c>
      <c r="E1121" s="13" t="str">
        <f>IF(OR($A1121="",$B1121=""),"",SUMIFS(Échéancier_Loyers!$K:$K,Échéancier_Loyers!$C:$C,$A1121,Échéancier_Loyers!$B:$B,$C1121))</f>
        <v/>
      </c>
      <c r="F1121" s="13" t="str">
        <f>IF(OR($D1121="",$E1121=""),"",$D1121-$E1121)</f>
        <v/>
      </c>
      <c r="G1121" t="str">
        <f>IF($A1121="","",IF($F1121&lt;=0,"OK",IF($E1121=0,"Impayé","Partiel")))</f>
        <v/>
      </c>
    </row>
    <row r="1122" spans="2:7" ht="15">
      <c r="B1122" s="17"/>
      <c r="C1122" t="str">
        <f>IF($B1122="","",YEAR($B1122)*100+MONTH($B1122))</f>
        <v/>
      </c>
      <c r="D1122" s="13" t="str">
        <f>IF(OR($A1122="",$B1122=""),"",SUMIFS(Échéancier_Loyers!$J:$J,Échéancier_Loyers!$C:$C,$A1122,Échéancier_Loyers!$B:$B,$C1122))</f>
        <v/>
      </c>
      <c r="E1122" s="13" t="str">
        <f>IF(OR($A1122="",$B1122=""),"",SUMIFS(Échéancier_Loyers!$K:$K,Échéancier_Loyers!$C:$C,$A1122,Échéancier_Loyers!$B:$B,$C1122))</f>
        <v/>
      </c>
      <c r="F1122" s="13" t="str">
        <f>IF(OR($D1122="",$E1122=""),"",$D1122-$E1122)</f>
        <v/>
      </c>
      <c r="G1122" t="str">
        <f>IF($A1122="","",IF($F1122&lt;=0,"OK",IF($E1122=0,"Impayé","Partiel")))</f>
        <v/>
      </c>
    </row>
    <row r="1123" spans="2:7" ht="15">
      <c r="B1123" s="17"/>
      <c r="C1123" t="str">
        <f>IF($B1123="","",YEAR($B1123)*100+MONTH($B1123))</f>
        <v/>
      </c>
      <c r="D1123" s="13" t="str">
        <f>IF(OR($A1123="",$B1123=""),"",SUMIFS(Échéancier_Loyers!$J:$J,Échéancier_Loyers!$C:$C,$A1123,Échéancier_Loyers!$B:$B,$C1123))</f>
        <v/>
      </c>
      <c r="E1123" s="13" t="str">
        <f>IF(OR($A1123="",$B1123=""),"",SUMIFS(Échéancier_Loyers!$K:$K,Échéancier_Loyers!$C:$C,$A1123,Échéancier_Loyers!$B:$B,$C1123))</f>
        <v/>
      </c>
      <c r="F1123" s="13" t="str">
        <f>IF(OR($D1123="",$E1123=""),"",$D1123-$E1123)</f>
        <v/>
      </c>
      <c r="G1123" t="str">
        <f>IF($A1123="","",IF($F1123&lt;=0,"OK",IF($E1123=0,"Impayé","Partiel")))</f>
        <v/>
      </c>
    </row>
    <row r="1124" spans="2:7" ht="15">
      <c r="B1124" s="17"/>
      <c r="C1124" t="str">
        <f>IF($B1124="","",YEAR($B1124)*100+MONTH($B1124))</f>
        <v/>
      </c>
      <c r="D1124" s="13" t="str">
        <f>IF(OR($A1124="",$B1124=""),"",SUMIFS(Échéancier_Loyers!$J:$J,Échéancier_Loyers!$C:$C,$A1124,Échéancier_Loyers!$B:$B,$C1124))</f>
        <v/>
      </c>
      <c r="E1124" s="13" t="str">
        <f>IF(OR($A1124="",$B1124=""),"",SUMIFS(Échéancier_Loyers!$K:$K,Échéancier_Loyers!$C:$C,$A1124,Échéancier_Loyers!$B:$B,$C1124))</f>
        <v/>
      </c>
      <c r="F1124" s="13" t="str">
        <f>IF(OR($D1124="",$E1124=""),"",$D1124-$E1124)</f>
        <v/>
      </c>
      <c r="G1124" t="str">
        <f>IF($A1124="","",IF($F1124&lt;=0,"OK",IF($E1124=0,"Impayé","Partiel")))</f>
        <v/>
      </c>
    </row>
    <row r="1125" spans="2:7" ht="15">
      <c r="B1125" s="17"/>
      <c r="C1125" t="str">
        <f>IF($B1125="","",YEAR($B1125)*100+MONTH($B1125))</f>
        <v/>
      </c>
      <c r="D1125" s="13" t="str">
        <f>IF(OR($A1125="",$B1125=""),"",SUMIFS(Échéancier_Loyers!$J:$J,Échéancier_Loyers!$C:$C,$A1125,Échéancier_Loyers!$B:$B,$C1125))</f>
        <v/>
      </c>
      <c r="E1125" s="13" t="str">
        <f>IF(OR($A1125="",$B1125=""),"",SUMIFS(Échéancier_Loyers!$K:$K,Échéancier_Loyers!$C:$C,$A1125,Échéancier_Loyers!$B:$B,$C1125))</f>
        <v/>
      </c>
      <c r="F1125" s="13" t="str">
        <f>IF(OR($D1125="",$E1125=""),"",$D1125-$E1125)</f>
        <v/>
      </c>
      <c r="G1125" t="str">
        <f>IF($A1125="","",IF($F1125&lt;=0,"OK",IF($E1125=0,"Impayé","Partiel")))</f>
        <v/>
      </c>
    </row>
    <row r="1126" spans="2:7" ht="15">
      <c r="B1126" s="17"/>
      <c r="C1126" t="str">
        <f>IF($B1126="","",YEAR($B1126)*100+MONTH($B1126))</f>
        <v/>
      </c>
      <c r="D1126" s="13" t="str">
        <f>IF(OR($A1126="",$B1126=""),"",SUMIFS(Échéancier_Loyers!$J:$J,Échéancier_Loyers!$C:$C,$A1126,Échéancier_Loyers!$B:$B,$C1126))</f>
        <v/>
      </c>
      <c r="E1126" s="13" t="str">
        <f>IF(OR($A1126="",$B1126=""),"",SUMIFS(Échéancier_Loyers!$K:$K,Échéancier_Loyers!$C:$C,$A1126,Échéancier_Loyers!$B:$B,$C1126))</f>
        <v/>
      </c>
      <c r="F1126" s="13" t="str">
        <f>IF(OR($D1126="",$E1126=""),"",$D1126-$E1126)</f>
        <v/>
      </c>
      <c r="G1126" t="str">
        <f>IF($A1126="","",IF($F1126&lt;=0,"OK",IF($E1126=0,"Impayé","Partiel")))</f>
        <v/>
      </c>
    </row>
    <row r="1127" spans="2:7" ht="15">
      <c r="B1127" s="17"/>
      <c r="C1127" t="str">
        <f>IF($B1127="","",YEAR($B1127)*100+MONTH($B1127))</f>
        <v/>
      </c>
      <c r="D1127" s="13" t="str">
        <f>IF(OR($A1127="",$B1127=""),"",SUMIFS(Échéancier_Loyers!$J:$J,Échéancier_Loyers!$C:$C,$A1127,Échéancier_Loyers!$B:$B,$C1127))</f>
        <v/>
      </c>
      <c r="E1127" s="13" t="str">
        <f>IF(OR($A1127="",$B1127=""),"",SUMIFS(Échéancier_Loyers!$K:$K,Échéancier_Loyers!$C:$C,$A1127,Échéancier_Loyers!$B:$B,$C1127))</f>
        <v/>
      </c>
      <c r="F1127" s="13" t="str">
        <f>IF(OR($D1127="",$E1127=""),"",$D1127-$E1127)</f>
        <v/>
      </c>
      <c r="G1127" t="str">
        <f>IF($A1127="","",IF($F1127&lt;=0,"OK",IF($E1127=0,"Impayé","Partiel")))</f>
        <v/>
      </c>
    </row>
    <row r="1128" spans="2:7" ht="15">
      <c r="B1128" s="17"/>
      <c r="C1128" t="str">
        <f>IF($B1128="","",YEAR($B1128)*100+MONTH($B1128))</f>
        <v/>
      </c>
      <c r="D1128" s="13" t="str">
        <f>IF(OR($A1128="",$B1128=""),"",SUMIFS(Échéancier_Loyers!$J:$J,Échéancier_Loyers!$C:$C,$A1128,Échéancier_Loyers!$B:$B,$C1128))</f>
        <v/>
      </c>
      <c r="E1128" s="13" t="str">
        <f>IF(OR($A1128="",$B1128=""),"",SUMIFS(Échéancier_Loyers!$K:$K,Échéancier_Loyers!$C:$C,$A1128,Échéancier_Loyers!$B:$B,$C1128))</f>
        <v/>
      </c>
      <c r="F1128" s="13" t="str">
        <f>IF(OR($D1128="",$E1128=""),"",$D1128-$E1128)</f>
        <v/>
      </c>
      <c r="G1128" t="str">
        <f>IF($A1128="","",IF($F1128&lt;=0,"OK",IF($E1128=0,"Impayé","Partiel")))</f>
        <v/>
      </c>
    </row>
    <row r="1129" spans="2:7" ht="15">
      <c r="B1129" s="17"/>
      <c r="C1129" t="str">
        <f>IF($B1129="","",YEAR($B1129)*100+MONTH($B1129))</f>
        <v/>
      </c>
      <c r="D1129" s="13" t="str">
        <f>IF(OR($A1129="",$B1129=""),"",SUMIFS(Échéancier_Loyers!$J:$J,Échéancier_Loyers!$C:$C,$A1129,Échéancier_Loyers!$B:$B,$C1129))</f>
        <v/>
      </c>
      <c r="E1129" s="13" t="str">
        <f>IF(OR($A1129="",$B1129=""),"",SUMIFS(Échéancier_Loyers!$K:$K,Échéancier_Loyers!$C:$C,$A1129,Échéancier_Loyers!$B:$B,$C1129))</f>
        <v/>
      </c>
      <c r="F1129" s="13" t="str">
        <f>IF(OR($D1129="",$E1129=""),"",$D1129-$E1129)</f>
        <v/>
      </c>
      <c r="G1129" t="str">
        <f>IF($A1129="","",IF($F1129&lt;=0,"OK",IF($E1129=0,"Impayé","Partiel")))</f>
        <v/>
      </c>
    </row>
    <row r="1130" spans="2:7" ht="15">
      <c r="B1130" s="17"/>
      <c r="C1130" t="str">
        <f>IF($B1130="","",YEAR($B1130)*100+MONTH($B1130))</f>
        <v/>
      </c>
      <c r="D1130" s="13" t="str">
        <f>IF(OR($A1130="",$B1130=""),"",SUMIFS(Échéancier_Loyers!$J:$J,Échéancier_Loyers!$C:$C,$A1130,Échéancier_Loyers!$B:$B,$C1130))</f>
        <v/>
      </c>
      <c r="E1130" s="13" t="str">
        <f>IF(OR($A1130="",$B1130=""),"",SUMIFS(Échéancier_Loyers!$K:$K,Échéancier_Loyers!$C:$C,$A1130,Échéancier_Loyers!$B:$B,$C1130))</f>
        <v/>
      </c>
      <c r="F1130" s="13" t="str">
        <f>IF(OR($D1130="",$E1130=""),"",$D1130-$E1130)</f>
        <v/>
      </c>
      <c r="G1130" t="str">
        <f>IF($A1130="","",IF($F1130&lt;=0,"OK",IF($E1130=0,"Impayé","Partiel")))</f>
        <v/>
      </c>
    </row>
    <row r="1131" spans="2:7" ht="15">
      <c r="B1131" s="17"/>
      <c r="C1131" t="str">
        <f>IF($B1131="","",YEAR($B1131)*100+MONTH($B1131))</f>
        <v/>
      </c>
      <c r="D1131" s="13" t="str">
        <f>IF(OR($A1131="",$B1131=""),"",SUMIFS(Échéancier_Loyers!$J:$J,Échéancier_Loyers!$C:$C,$A1131,Échéancier_Loyers!$B:$B,$C1131))</f>
        <v/>
      </c>
      <c r="E1131" s="13" t="str">
        <f>IF(OR($A1131="",$B1131=""),"",SUMIFS(Échéancier_Loyers!$K:$K,Échéancier_Loyers!$C:$C,$A1131,Échéancier_Loyers!$B:$B,$C1131))</f>
        <v/>
      </c>
      <c r="F1131" s="13" t="str">
        <f>IF(OR($D1131="",$E1131=""),"",$D1131-$E1131)</f>
        <v/>
      </c>
      <c r="G1131" t="str">
        <f>IF($A1131="","",IF($F1131&lt;=0,"OK",IF($E1131=0,"Impayé","Partiel")))</f>
        <v/>
      </c>
    </row>
    <row r="1132" spans="2:7" ht="15">
      <c r="B1132" s="17"/>
      <c r="C1132" t="str">
        <f>IF($B1132="","",YEAR($B1132)*100+MONTH($B1132))</f>
        <v/>
      </c>
      <c r="D1132" s="13" t="str">
        <f>IF(OR($A1132="",$B1132=""),"",SUMIFS(Échéancier_Loyers!$J:$J,Échéancier_Loyers!$C:$C,$A1132,Échéancier_Loyers!$B:$B,$C1132))</f>
        <v/>
      </c>
      <c r="E1132" s="13" t="str">
        <f>IF(OR($A1132="",$B1132=""),"",SUMIFS(Échéancier_Loyers!$K:$K,Échéancier_Loyers!$C:$C,$A1132,Échéancier_Loyers!$B:$B,$C1132))</f>
        <v/>
      </c>
      <c r="F1132" s="13" t="str">
        <f>IF(OR($D1132="",$E1132=""),"",$D1132-$E1132)</f>
        <v/>
      </c>
      <c r="G1132" t="str">
        <f>IF($A1132="","",IF($F1132&lt;=0,"OK",IF($E1132=0,"Impayé","Partiel")))</f>
        <v/>
      </c>
    </row>
    <row r="1133" spans="2:7" ht="15">
      <c r="B1133" s="17"/>
      <c r="C1133" t="str">
        <f>IF($B1133="","",YEAR($B1133)*100+MONTH($B1133))</f>
        <v/>
      </c>
      <c r="D1133" s="13" t="str">
        <f>IF(OR($A1133="",$B1133=""),"",SUMIFS(Échéancier_Loyers!$J:$J,Échéancier_Loyers!$C:$C,$A1133,Échéancier_Loyers!$B:$B,$C1133))</f>
        <v/>
      </c>
      <c r="E1133" s="13" t="str">
        <f>IF(OR($A1133="",$B1133=""),"",SUMIFS(Échéancier_Loyers!$K:$K,Échéancier_Loyers!$C:$C,$A1133,Échéancier_Loyers!$B:$B,$C1133))</f>
        <v/>
      </c>
      <c r="F1133" s="13" t="str">
        <f>IF(OR($D1133="",$E1133=""),"",$D1133-$E1133)</f>
        <v/>
      </c>
      <c r="G1133" t="str">
        <f>IF($A1133="","",IF($F1133&lt;=0,"OK",IF($E1133=0,"Impayé","Partiel")))</f>
        <v/>
      </c>
    </row>
    <row r="1134" spans="2:7" ht="15">
      <c r="B1134" s="17"/>
      <c r="C1134" t="str">
        <f>IF($B1134="","",YEAR($B1134)*100+MONTH($B1134))</f>
        <v/>
      </c>
      <c r="D1134" s="13" t="str">
        <f>IF(OR($A1134="",$B1134=""),"",SUMIFS(Échéancier_Loyers!$J:$J,Échéancier_Loyers!$C:$C,$A1134,Échéancier_Loyers!$B:$B,$C1134))</f>
        <v/>
      </c>
      <c r="E1134" s="13" t="str">
        <f>IF(OR($A1134="",$B1134=""),"",SUMIFS(Échéancier_Loyers!$K:$K,Échéancier_Loyers!$C:$C,$A1134,Échéancier_Loyers!$B:$B,$C1134))</f>
        <v/>
      </c>
      <c r="F1134" s="13" t="str">
        <f>IF(OR($D1134="",$E1134=""),"",$D1134-$E1134)</f>
        <v/>
      </c>
      <c r="G1134" t="str">
        <f>IF($A1134="","",IF($F1134&lt;=0,"OK",IF($E1134=0,"Impayé","Partiel")))</f>
        <v/>
      </c>
    </row>
    <row r="1135" spans="2:7" ht="15">
      <c r="B1135" s="17"/>
      <c r="C1135" t="str">
        <f>IF($B1135="","",YEAR($B1135)*100+MONTH($B1135))</f>
        <v/>
      </c>
      <c r="D1135" s="13" t="str">
        <f>IF(OR($A1135="",$B1135=""),"",SUMIFS(Échéancier_Loyers!$J:$J,Échéancier_Loyers!$C:$C,$A1135,Échéancier_Loyers!$B:$B,$C1135))</f>
        <v/>
      </c>
      <c r="E1135" s="13" t="str">
        <f>IF(OR($A1135="",$B1135=""),"",SUMIFS(Échéancier_Loyers!$K:$K,Échéancier_Loyers!$C:$C,$A1135,Échéancier_Loyers!$B:$B,$C1135))</f>
        <v/>
      </c>
      <c r="F1135" s="13" t="str">
        <f>IF(OR($D1135="",$E1135=""),"",$D1135-$E1135)</f>
        <v/>
      </c>
      <c r="G1135" t="str">
        <f>IF($A1135="","",IF($F1135&lt;=0,"OK",IF($E1135=0,"Impayé","Partiel")))</f>
        <v/>
      </c>
    </row>
    <row r="1136" spans="2:7" ht="15">
      <c r="B1136" s="17"/>
      <c r="C1136" t="str">
        <f>IF($B1136="","",YEAR($B1136)*100+MONTH($B1136))</f>
        <v/>
      </c>
      <c r="D1136" s="13" t="str">
        <f>IF(OR($A1136="",$B1136=""),"",SUMIFS(Échéancier_Loyers!$J:$J,Échéancier_Loyers!$C:$C,$A1136,Échéancier_Loyers!$B:$B,$C1136))</f>
        <v/>
      </c>
      <c r="E1136" s="13" t="str">
        <f>IF(OR($A1136="",$B1136=""),"",SUMIFS(Échéancier_Loyers!$K:$K,Échéancier_Loyers!$C:$C,$A1136,Échéancier_Loyers!$B:$B,$C1136))</f>
        <v/>
      </c>
      <c r="F1136" s="13" t="str">
        <f>IF(OR($D1136="",$E1136=""),"",$D1136-$E1136)</f>
        <v/>
      </c>
      <c r="G1136" t="str">
        <f>IF($A1136="","",IF($F1136&lt;=0,"OK",IF($E1136=0,"Impayé","Partiel")))</f>
        <v/>
      </c>
    </row>
    <row r="1137" spans="2:7" ht="15">
      <c r="B1137" s="17"/>
      <c r="C1137" t="str">
        <f>IF($B1137="","",YEAR($B1137)*100+MONTH($B1137))</f>
        <v/>
      </c>
      <c r="D1137" s="13" t="str">
        <f>IF(OR($A1137="",$B1137=""),"",SUMIFS(Échéancier_Loyers!$J:$J,Échéancier_Loyers!$C:$C,$A1137,Échéancier_Loyers!$B:$B,$C1137))</f>
        <v/>
      </c>
      <c r="E1137" s="13" t="str">
        <f>IF(OR($A1137="",$B1137=""),"",SUMIFS(Échéancier_Loyers!$K:$K,Échéancier_Loyers!$C:$C,$A1137,Échéancier_Loyers!$B:$B,$C1137))</f>
        <v/>
      </c>
      <c r="F1137" s="13" t="str">
        <f>IF(OR($D1137="",$E1137=""),"",$D1137-$E1137)</f>
        <v/>
      </c>
      <c r="G1137" t="str">
        <f>IF($A1137="","",IF($F1137&lt;=0,"OK",IF($E1137=0,"Impayé","Partiel")))</f>
        <v/>
      </c>
    </row>
    <row r="1138" spans="2:7" ht="15">
      <c r="B1138" s="17"/>
      <c r="C1138" t="str">
        <f>IF($B1138="","",YEAR($B1138)*100+MONTH($B1138))</f>
        <v/>
      </c>
      <c r="D1138" s="13" t="str">
        <f>IF(OR($A1138="",$B1138=""),"",SUMIFS(Échéancier_Loyers!$J:$J,Échéancier_Loyers!$C:$C,$A1138,Échéancier_Loyers!$B:$B,$C1138))</f>
        <v/>
      </c>
      <c r="E1138" s="13" t="str">
        <f>IF(OR($A1138="",$B1138=""),"",SUMIFS(Échéancier_Loyers!$K:$K,Échéancier_Loyers!$C:$C,$A1138,Échéancier_Loyers!$B:$B,$C1138))</f>
        <v/>
      </c>
      <c r="F1138" s="13" t="str">
        <f>IF(OR($D1138="",$E1138=""),"",$D1138-$E1138)</f>
        <v/>
      </c>
      <c r="G1138" t="str">
        <f>IF($A1138="","",IF($F1138&lt;=0,"OK",IF($E1138=0,"Impayé","Partiel")))</f>
        <v/>
      </c>
    </row>
    <row r="1139" spans="2:7" ht="15">
      <c r="B1139" s="17"/>
      <c r="C1139" t="str">
        <f>IF($B1139="","",YEAR($B1139)*100+MONTH($B1139))</f>
        <v/>
      </c>
      <c r="D1139" s="13" t="str">
        <f>IF(OR($A1139="",$B1139=""),"",SUMIFS(Échéancier_Loyers!$J:$J,Échéancier_Loyers!$C:$C,$A1139,Échéancier_Loyers!$B:$B,$C1139))</f>
        <v/>
      </c>
      <c r="E1139" s="13" t="str">
        <f>IF(OR($A1139="",$B1139=""),"",SUMIFS(Échéancier_Loyers!$K:$K,Échéancier_Loyers!$C:$C,$A1139,Échéancier_Loyers!$B:$B,$C1139))</f>
        <v/>
      </c>
      <c r="F1139" s="13" t="str">
        <f>IF(OR($D1139="",$E1139=""),"",$D1139-$E1139)</f>
        <v/>
      </c>
      <c r="G1139" t="str">
        <f>IF($A1139="","",IF($F1139&lt;=0,"OK",IF($E1139=0,"Impayé","Partiel")))</f>
        <v/>
      </c>
    </row>
    <row r="1140" spans="2:7" ht="15">
      <c r="B1140" s="17"/>
      <c r="C1140" t="str">
        <f>IF($B1140="","",YEAR($B1140)*100+MONTH($B1140))</f>
        <v/>
      </c>
      <c r="D1140" s="13" t="str">
        <f>IF(OR($A1140="",$B1140=""),"",SUMIFS(Échéancier_Loyers!$J:$J,Échéancier_Loyers!$C:$C,$A1140,Échéancier_Loyers!$B:$B,$C1140))</f>
        <v/>
      </c>
      <c r="E1140" s="13" t="str">
        <f>IF(OR($A1140="",$B1140=""),"",SUMIFS(Échéancier_Loyers!$K:$K,Échéancier_Loyers!$C:$C,$A1140,Échéancier_Loyers!$B:$B,$C1140))</f>
        <v/>
      </c>
      <c r="F1140" s="13" t="str">
        <f>IF(OR($D1140="",$E1140=""),"",$D1140-$E1140)</f>
        <v/>
      </c>
      <c r="G1140" t="str">
        <f>IF($A1140="","",IF($F1140&lt;=0,"OK",IF($E1140=0,"Impayé","Partiel")))</f>
        <v/>
      </c>
    </row>
    <row r="1141" spans="2:7" ht="15">
      <c r="B1141" s="17"/>
      <c r="C1141" t="str">
        <f>IF($B1141="","",YEAR($B1141)*100+MONTH($B1141))</f>
        <v/>
      </c>
      <c r="D1141" s="13" t="str">
        <f>IF(OR($A1141="",$B1141=""),"",SUMIFS(Échéancier_Loyers!$J:$J,Échéancier_Loyers!$C:$C,$A1141,Échéancier_Loyers!$B:$B,$C1141))</f>
        <v/>
      </c>
      <c r="E1141" s="13" t="str">
        <f>IF(OR($A1141="",$B1141=""),"",SUMIFS(Échéancier_Loyers!$K:$K,Échéancier_Loyers!$C:$C,$A1141,Échéancier_Loyers!$B:$B,$C1141))</f>
        <v/>
      </c>
      <c r="F1141" s="13" t="str">
        <f>IF(OR($D1141="",$E1141=""),"",$D1141-$E1141)</f>
        <v/>
      </c>
      <c r="G1141" t="str">
        <f>IF($A1141="","",IF($F1141&lt;=0,"OK",IF($E1141=0,"Impayé","Partiel")))</f>
        <v/>
      </c>
    </row>
    <row r="1142" spans="2:7" ht="15">
      <c r="B1142" s="17"/>
      <c r="C1142" t="str">
        <f>IF($B1142="","",YEAR($B1142)*100+MONTH($B1142))</f>
        <v/>
      </c>
      <c r="D1142" s="13" t="str">
        <f>IF(OR($A1142="",$B1142=""),"",SUMIFS(Échéancier_Loyers!$J:$J,Échéancier_Loyers!$C:$C,$A1142,Échéancier_Loyers!$B:$B,$C1142))</f>
        <v/>
      </c>
      <c r="E1142" s="13" t="str">
        <f>IF(OR($A1142="",$B1142=""),"",SUMIFS(Échéancier_Loyers!$K:$K,Échéancier_Loyers!$C:$C,$A1142,Échéancier_Loyers!$B:$B,$C1142))</f>
        <v/>
      </c>
      <c r="F1142" s="13" t="str">
        <f>IF(OR($D1142="",$E1142=""),"",$D1142-$E1142)</f>
        <v/>
      </c>
      <c r="G1142" t="str">
        <f>IF($A1142="","",IF($F1142&lt;=0,"OK",IF($E1142=0,"Impayé","Partiel")))</f>
        <v/>
      </c>
    </row>
    <row r="1143" spans="2:7" ht="15">
      <c r="B1143" s="17"/>
      <c r="C1143" t="str">
        <f>IF($B1143="","",YEAR($B1143)*100+MONTH($B1143))</f>
        <v/>
      </c>
      <c r="D1143" s="13" t="str">
        <f>IF(OR($A1143="",$B1143=""),"",SUMIFS(Échéancier_Loyers!$J:$J,Échéancier_Loyers!$C:$C,$A1143,Échéancier_Loyers!$B:$B,$C1143))</f>
        <v/>
      </c>
      <c r="E1143" s="13" t="str">
        <f>IF(OR($A1143="",$B1143=""),"",SUMIFS(Échéancier_Loyers!$K:$K,Échéancier_Loyers!$C:$C,$A1143,Échéancier_Loyers!$B:$B,$C1143))</f>
        <v/>
      </c>
      <c r="F1143" s="13" t="str">
        <f>IF(OR($D1143="",$E1143=""),"",$D1143-$E1143)</f>
        <v/>
      </c>
      <c r="G1143" t="str">
        <f>IF($A1143="","",IF($F1143&lt;=0,"OK",IF($E1143=0,"Impayé","Partiel")))</f>
        <v/>
      </c>
    </row>
    <row r="1144" spans="2:7" ht="15">
      <c r="B1144" s="17"/>
      <c r="C1144" t="str">
        <f>IF($B1144="","",YEAR($B1144)*100+MONTH($B1144))</f>
        <v/>
      </c>
      <c r="D1144" s="13" t="str">
        <f>IF(OR($A1144="",$B1144=""),"",SUMIFS(Échéancier_Loyers!$J:$J,Échéancier_Loyers!$C:$C,$A1144,Échéancier_Loyers!$B:$B,$C1144))</f>
        <v/>
      </c>
      <c r="E1144" s="13" t="str">
        <f>IF(OR($A1144="",$B1144=""),"",SUMIFS(Échéancier_Loyers!$K:$K,Échéancier_Loyers!$C:$C,$A1144,Échéancier_Loyers!$B:$B,$C1144))</f>
        <v/>
      </c>
      <c r="F1144" s="13" t="str">
        <f>IF(OR($D1144="",$E1144=""),"",$D1144-$E1144)</f>
        <v/>
      </c>
      <c r="G1144" t="str">
        <f>IF($A1144="","",IF($F1144&lt;=0,"OK",IF($E1144=0,"Impayé","Partiel")))</f>
        <v/>
      </c>
    </row>
    <row r="1145" spans="2:7" ht="15">
      <c r="B1145" s="17"/>
      <c r="C1145" t="str">
        <f>IF($B1145="","",YEAR($B1145)*100+MONTH($B1145))</f>
        <v/>
      </c>
      <c r="D1145" s="13" t="str">
        <f>IF(OR($A1145="",$B1145=""),"",SUMIFS(Échéancier_Loyers!$J:$J,Échéancier_Loyers!$C:$C,$A1145,Échéancier_Loyers!$B:$B,$C1145))</f>
        <v/>
      </c>
      <c r="E1145" s="13" t="str">
        <f>IF(OR($A1145="",$B1145=""),"",SUMIFS(Échéancier_Loyers!$K:$K,Échéancier_Loyers!$C:$C,$A1145,Échéancier_Loyers!$B:$B,$C1145))</f>
        <v/>
      </c>
      <c r="F1145" s="13" t="str">
        <f>IF(OR($D1145="",$E1145=""),"",$D1145-$E1145)</f>
        <v/>
      </c>
      <c r="G1145" t="str">
        <f>IF($A1145="","",IF($F1145&lt;=0,"OK",IF($E1145=0,"Impayé","Partiel")))</f>
        <v/>
      </c>
    </row>
    <row r="1146" spans="2:7" ht="15">
      <c r="B1146" s="17"/>
      <c r="C1146" t="str">
        <f>IF($B1146="","",YEAR($B1146)*100+MONTH($B1146))</f>
        <v/>
      </c>
      <c r="D1146" s="13" t="str">
        <f>IF(OR($A1146="",$B1146=""),"",SUMIFS(Échéancier_Loyers!$J:$J,Échéancier_Loyers!$C:$C,$A1146,Échéancier_Loyers!$B:$B,$C1146))</f>
        <v/>
      </c>
      <c r="E1146" s="13" t="str">
        <f>IF(OR($A1146="",$B1146=""),"",SUMIFS(Échéancier_Loyers!$K:$K,Échéancier_Loyers!$C:$C,$A1146,Échéancier_Loyers!$B:$B,$C1146))</f>
        <v/>
      </c>
      <c r="F1146" s="13" t="str">
        <f>IF(OR($D1146="",$E1146=""),"",$D1146-$E1146)</f>
        <v/>
      </c>
      <c r="G1146" t="str">
        <f>IF($A1146="","",IF($F1146&lt;=0,"OK",IF($E1146=0,"Impayé","Partiel")))</f>
        <v/>
      </c>
    </row>
    <row r="1147" spans="2:7" ht="15">
      <c r="B1147" s="17"/>
      <c r="C1147" t="str">
        <f>IF($B1147="","",YEAR($B1147)*100+MONTH($B1147))</f>
        <v/>
      </c>
      <c r="D1147" s="13" t="str">
        <f>IF(OR($A1147="",$B1147=""),"",SUMIFS(Échéancier_Loyers!$J:$J,Échéancier_Loyers!$C:$C,$A1147,Échéancier_Loyers!$B:$B,$C1147))</f>
        <v/>
      </c>
      <c r="E1147" s="13" t="str">
        <f>IF(OR($A1147="",$B1147=""),"",SUMIFS(Échéancier_Loyers!$K:$K,Échéancier_Loyers!$C:$C,$A1147,Échéancier_Loyers!$B:$B,$C1147))</f>
        <v/>
      </c>
      <c r="F1147" s="13" t="str">
        <f>IF(OR($D1147="",$E1147=""),"",$D1147-$E1147)</f>
        <v/>
      </c>
      <c r="G1147" t="str">
        <f>IF($A1147="","",IF($F1147&lt;=0,"OK",IF($E1147=0,"Impayé","Partiel")))</f>
        <v/>
      </c>
    </row>
    <row r="1148" spans="2:7" ht="15">
      <c r="B1148" s="17"/>
      <c r="C1148" t="str">
        <f>IF($B1148="","",YEAR($B1148)*100+MONTH($B1148))</f>
        <v/>
      </c>
      <c r="D1148" s="13" t="str">
        <f>IF(OR($A1148="",$B1148=""),"",SUMIFS(Échéancier_Loyers!$J:$J,Échéancier_Loyers!$C:$C,$A1148,Échéancier_Loyers!$B:$B,$C1148))</f>
        <v/>
      </c>
      <c r="E1148" s="13" t="str">
        <f>IF(OR($A1148="",$B1148=""),"",SUMIFS(Échéancier_Loyers!$K:$K,Échéancier_Loyers!$C:$C,$A1148,Échéancier_Loyers!$B:$B,$C1148))</f>
        <v/>
      </c>
      <c r="F1148" s="13" t="str">
        <f>IF(OR($D1148="",$E1148=""),"",$D1148-$E1148)</f>
        <v/>
      </c>
      <c r="G1148" t="str">
        <f>IF($A1148="","",IF($F1148&lt;=0,"OK",IF($E1148=0,"Impayé","Partiel")))</f>
        <v/>
      </c>
    </row>
    <row r="1149" spans="2:7" ht="15">
      <c r="B1149" s="17"/>
      <c r="C1149" t="str">
        <f>IF($B1149="","",YEAR($B1149)*100+MONTH($B1149))</f>
        <v/>
      </c>
      <c r="D1149" s="13" t="str">
        <f>IF(OR($A1149="",$B1149=""),"",SUMIFS(Échéancier_Loyers!$J:$J,Échéancier_Loyers!$C:$C,$A1149,Échéancier_Loyers!$B:$B,$C1149))</f>
        <v/>
      </c>
      <c r="E1149" s="13" t="str">
        <f>IF(OR($A1149="",$B1149=""),"",SUMIFS(Échéancier_Loyers!$K:$K,Échéancier_Loyers!$C:$C,$A1149,Échéancier_Loyers!$B:$B,$C1149))</f>
        <v/>
      </c>
      <c r="F1149" s="13" t="str">
        <f>IF(OR($D1149="",$E1149=""),"",$D1149-$E1149)</f>
        <v/>
      </c>
      <c r="G1149" t="str">
        <f>IF($A1149="","",IF($F1149&lt;=0,"OK",IF($E1149=0,"Impayé","Partiel")))</f>
        <v/>
      </c>
    </row>
    <row r="1150" spans="2:7" ht="15">
      <c r="B1150" s="17"/>
      <c r="C1150" t="str">
        <f>IF($B1150="","",YEAR($B1150)*100+MONTH($B1150))</f>
        <v/>
      </c>
      <c r="D1150" s="13" t="str">
        <f>IF(OR($A1150="",$B1150=""),"",SUMIFS(Échéancier_Loyers!$J:$J,Échéancier_Loyers!$C:$C,$A1150,Échéancier_Loyers!$B:$B,$C1150))</f>
        <v/>
      </c>
      <c r="E1150" s="13" t="str">
        <f>IF(OR($A1150="",$B1150=""),"",SUMIFS(Échéancier_Loyers!$K:$K,Échéancier_Loyers!$C:$C,$A1150,Échéancier_Loyers!$B:$B,$C1150))</f>
        <v/>
      </c>
      <c r="F1150" s="13" t="str">
        <f>IF(OR($D1150="",$E1150=""),"",$D1150-$E1150)</f>
        <v/>
      </c>
      <c r="G1150" t="str">
        <f>IF($A1150="","",IF($F1150&lt;=0,"OK",IF($E1150=0,"Impayé","Partiel")))</f>
        <v/>
      </c>
    </row>
    <row r="1151" spans="2:7" ht="15">
      <c r="B1151" s="17"/>
      <c r="C1151" t="str">
        <f>IF($B1151="","",YEAR($B1151)*100+MONTH($B1151))</f>
        <v/>
      </c>
      <c r="D1151" s="13" t="str">
        <f>IF(OR($A1151="",$B1151=""),"",SUMIFS(Échéancier_Loyers!$J:$J,Échéancier_Loyers!$C:$C,$A1151,Échéancier_Loyers!$B:$B,$C1151))</f>
        <v/>
      </c>
      <c r="E1151" s="13" t="str">
        <f>IF(OR($A1151="",$B1151=""),"",SUMIFS(Échéancier_Loyers!$K:$K,Échéancier_Loyers!$C:$C,$A1151,Échéancier_Loyers!$B:$B,$C1151))</f>
        <v/>
      </c>
      <c r="F1151" s="13" t="str">
        <f>IF(OR($D1151="",$E1151=""),"",$D1151-$E1151)</f>
        <v/>
      </c>
      <c r="G1151" t="str">
        <f>IF($A1151="","",IF($F1151&lt;=0,"OK",IF($E1151=0,"Impayé","Partiel")))</f>
        <v/>
      </c>
    </row>
    <row r="1152" spans="2:7" ht="15">
      <c r="B1152" s="17"/>
      <c r="C1152" t="str">
        <f>IF($B1152="","",YEAR($B1152)*100+MONTH($B1152))</f>
        <v/>
      </c>
      <c r="D1152" s="13" t="str">
        <f>IF(OR($A1152="",$B1152=""),"",SUMIFS(Échéancier_Loyers!$J:$J,Échéancier_Loyers!$C:$C,$A1152,Échéancier_Loyers!$B:$B,$C1152))</f>
        <v/>
      </c>
      <c r="E1152" s="13" t="str">
        <f>IF(OR($A1152="",$B1152=""),"",SUMIFS(Échéancier_Loyers!$K:$K,Échéancier_Loyers!$C:$C,$A1152,Échéancier_Loyers!$B:$B,$C1152))</f>
        <v/>
      </c>
      <c r="F1152" s="13" t="str">
        <f>IF(OR($D1152="",$E1152=""),"",$D1152-$E1152)</f>
        <v/>
      </c>
      <c r="G1152" t="str">
        <f>IF($A1152="","",IF($F1152&lt;=0,"OK",IF($E1152=0,"Impayé","Partiel")))</f>
        <v/>
      </c>
    </row>
    <row r="1153" spans="2:7" ht="15">
      <c r="B1153" s="17"/>
      <c r="C1153" t="str">
        <f>IF($B1153="","",YEAR($B1153)*100+MONTH($B1153))</f>
        <v/>
      </c>
      <c r="D1153" s="13" t="str">
        <f>IF(OR($A1153="",$B1153=""),"",SUMIFS(Échéancier_Loyers!$J:$J,Échéancier_Loyers!$C:$C,$A1153,Échéancier_Loyers!$B:$B,$C1153))</f>
        <v/>
      </c>
      <c r="E1153" s="13" t="str">
        <f>IF(OR($A1153="",$B1153=""),"",SUMIFS(Échéancier_Loyers!$K:$K,Échéancier_Loyers!$C:$C,$A1153,Échéancier_Loyers!$B:$B,$C1153))</f>
        <v/>
      </c>
      <c r="F1153" s="13" t="str">
        <f>IF(OR($D1153="",$E1153=""),"",$D1153-$E1153)</f>
        <v/>
      </c>
      <c r="G1153" t="str">
        <f>IF($A1153="","",IF($F1153&lt;=0,"OK",IF($E1153=0,"Impayé","Partiel")))</f>
        <v/>
      </c>
    </row>
    <row r="1154" spans="2:7" ht="15">
      <c r="B1154" s="17"/>
      <c r="C1154" t="str">
        <f>IF($B1154="","",YEAR($B1154)*100+MONTH($B1154))</f>
        <v/>
      </c>
      <c r="D1154" s="13" t="str">
        <f>IF(OR($A1154="",$B1154=""),"",SUMIFS(Échéancier_Loyers!$J:$J,Échéancier_Loyers!$C:$C,$A1154,Échéancier_Loyers!$B:$B,$C1154))</f>
        <v/>
      </c>
      <c r="E1154" s="13" t="str">
        <f>IF(OR($A1154="",$B1154=""),"",SUMIFS(Échéancier_Loyers!$K:$K,Échéancier_Loyers!$C:$C,$A1154,Échéancier_Loyers!$B:$B,$C1154))</f>
        <v/>
      </c>
      <c r="F1154" s="13" t="str">
        <f>IF(OR($D1154="",$E1154=""),"",$D1154-$E1154)</f>
        <v/>
      </c>
      <c r="G1154" t="str">
        <f>IF($A1154="","",IF($F1154&lt;=0,"OK",IF($E1154=0,"Impayé","Partiel")))</f>
        <v/>
      </c>
    </row>
    <row r="1155" spans="2:7" ht="15">
      <c r="B1155" s="17"/>
      <c r="C1155" t="str">
        <f>IF($B1155="","",YEAR($B1155)*100+MONTH($B1155))</f>
        <v/>
      </c>
      <c r="D1155" s="13" t="str">
        <f>IF(OR($A1155="",$B1155=""),"",SUMIFS(Échéancier_Loyers!$J:$J,Échéancier_Loyers!$C:$C,$A1155,Échéancier_Loyers!$B:$B,$C1155))</f>
        <v/>
      </c>
      <c r="E1155" s="13" t="str">
        <f>IF(OR($A1155="",$B1155=""),"",SUMIFS(Échéancier_Loyers!$K:$K,Échéancier_Loyers!$C:$C,$A1155,Échéancier_Loyers!$B:$B,$C1155))</f>
        <v/>
      </c>
      <c r="F1155" s="13" t="str">
        <f>IF(OR($D1155="",$E1155=""),"",$D1155-$E1155)</f>
        <v/>
      </c>
      <c r="G1155" t="str">
        <f>IF($A1155="","",IF($F1155&lt;=0,"OK",IF($E1155=0,"Impayé","Partiel")))</f>
        <v/>
      </c>
    </row>
    <row r="1156" spans="2:7" ht="15">
      <c r="B1156" s="17"/>
      <c r="C1156" t="str">
        <f>IF($B1156="","",YEAR($B1156)*100+MONTH($B1156))</f>
        <v/>
      </c>
      <c r="D1156" s="13" t="str">
        <f>IF(OR($A1156="",$B1156=""),"",SUMIFS(Échéancier_Loyers!$J:$J,Échéancier_Loyers!$C:$C,$A1156,Échéancier_Loyers!$B:$B,$C1156))</f>
        <v/>
      </c>
      <c r="E1156" s="13" t="str">
        <f>IF(OR($A1156="",$B1156=""),"",SUMIFS(Échéancier_Loyers!$K:$K,Échéancier_Loyers!$C:$C,$A1156,Échéancier_Loyers!$B:$B,$C1156))</f>
        <v/>
      </c>
      <c r="F1156" s="13" t="str">
        <f>IF(OR($D1156="",$E1156=""),"",$D1156-$E1156)</f>
        <v/>
      </c>
      <c r="G1156" t="str">
        <f>IF($A1156="","",IF($F1156&lt;=0,"OK",IF($E1156=0,"Impayé","Partiel")))</f>
        <v/>
      </c>
    </row>
    <row r="1157" spans="2:7" ht="15">
      <c r="B1157" s="17"/>
      <c r="C1157" t="str">
        <f>IF($B1157="","",YEAR($B1157)*100+MONTH($B1157))</f>
        <v/>
      </c>
      <c r="D1157" s="13" t="str">
        <f>IF(OR($A1157="",$B1157=""),"",SUMIFS(Échéancier_Loyers!$J:$J,Échéancier_Loyers!$C:$C,$A1157,Échéancier_Loyers!$B:$B,$C1157))</f>
        <v/>
      </c>
      <c r="E1157" s="13" t="str">
        <f>IF(OR($A1157="",$B1157=""),"",SUMIFS(Échéancier_Loyers!$K:$K,Échéancier_Loyers!$C:$C,$A1157,Échéancier_Loyers!$B:$B,$C1157))</f>
        <v/>
      </c>
      <c r="F1157" s="13" t="str">
        <f>IF(OR($D1157="",$E1157=""),"",$D1157-$E1157)</f>
        <v/>
      </c>
      <c r="G1157" t="str">
        <f>IF($A1157="","",IF($F1157&lt;=0,"OK",IF($E1157=0,"Impayé","Partiel")))</f>
        <v/>
      </c>
    </row>
    <row r="1158" spans="2:7" ht="15">
      <c r="B1158" s="17"/>
      <c r="C1158" t="str">
        <f>IF($B1158="","",YEAR($B1158)*100+MONTH($B1158))</f>
        <v/>
      </c>
      <c r="D1158" s="13" t="str">
        <f>IF(OR($A1158="",$B1158=""),"",SUMIFS(Échéancier_Loyers!$J:$J,Échéancier_Loyers!$C:$C,$A1158,Échéancier_Loyers!$B:$B,$C1158))</f>
        <v/>
      </c>
      <c r="E1158" s="13" t="str">
        <f>IF(OR($A1158="",$B1158=""),"",SUMIFS(Échéancier_Loyers!$K:$K,Échéancier_Loyers!$C:$C,$A1158,Échéancier_Loyers!$B:$B,$C1158))</f>
        <v/>
      </c>
      <c r="F1158" s="13" t="str">
        <f>IF(OR($D1158="",$E1158=""),"",$D1158-$E1158)</f>
        <v/>
      </c>
      <c r="G1158" t="str">
        <f>IF($A1158="","",IF($F1158&lt;=0,"OK",IF($E1158=0,"Impayé","Partiel")))</f>
        <v/>
      </c>
    </row>
    <row r="1159" spans="2:7" ht="15">
      <c r="B1159" s="17"/>
      <c r="C1159" t="str">
        <f>IF($B1159="","",YEAR($B1159)*100+MONTH($B1159))</f>
        <v/>
      </c>
      <c r="D1159" s="13" t="str">
        <f>IF(OR($A1159="",$B1159=""),"",SUMIFS(Échéancier_Loyers!$J:$J,Échéancier_Loyers!$C:$C,$A1159,Échéancier_Loyers!$B:$B,$C1159))</f>
        <v/>
      </c>
      <c r="E1159" s="13" t="str">
        <f>IF(OR($A1159="",$B1159=""),"",SUMIFS(Échéancier_Loyers!$K:$K,Échéancier_Loyers!$C:$C,$A1159,Échéancier_Loyers!$B:$B,$C1159))</f>
        <v/>
      </c>
      <c r="F1159" s="13" t="str">
        <f>IF(OR($D1159="",$E1159=""),"",$D1159-$E1159)</f>
        <v/>
      </c>
      <c r="G1159" t="str">
        <f>IF($A1159="","",IF($F1159&lt;=0,"OK",IF($E1159=0,"Impayé","Partiel")))</f>
        <v/>
      </c>
    </row>
    <row r="1160" spans="2:7" ht="15">
      <c r="B1160" s="17"/>
      <c r="C1160" t="str">
        <f>IF($B1160="","",YEAR($B1160)*100+MONTH($B1160))</f>
        <v/>
      </c>
      <c r="D1160" s="13" t="str">
        <f>IF(OR($A1160="",$B1160=""),"",SUMIFS(Échéancier_Loyers!$J:$J,Échéancier_Loyers!$C:$C,$A1160,Échéancier_Loyers!$B:$B,$C1160))</f>
        <v/>
      </c>
      <c r="E1160" s="13" t="str">
        <f>IF(OR($A1160="",$B1160=""),"",SUMIFS(Échéancier_Loyers!$K:$K,Échéancier_Loyers!$C:$C,$A1160,Échéancier_Loyers!$B:$B,$C1160))</f>
        <v/>
      </c>
      <c r="F1160" s="13" t="str">
        <f>IF(OR($D1160="",$E1160=""),"",$D1160-$E1160)</f>
        <v/>
      </c>
      <c r="G1160" t="str">
        <f>IF($A1160="","",IF($F1160&lt;=0,"OK",IF($E1160=0,"Impayé","Partiel")))</f>
        <v/>
      </c>
    </row>
    <row r="1161" spans="2:7" ht="15">
      <c r="B1161" s="17"/>
      <c r="C1161" t="str">
        <f>IF($B1161="","",YEAR($B1161)*100+MONTH($B1161))</f>
        <v/>
      </c>
      <c r="D1161" s="13" t="str">
        <f>IF(OR($A1161="",$B1161=""),"",SUMIFS(Échéancier_Loyers!$J:$J,Échéancier_Loyers!$C:$C,$A1161,Échéancier_Loyers!$B:$B,$C1161))</f>
        <v/>
      </c>
      <c r="E1161" s="13" t="str">
        <f>IF(OR($A1161="",$B1161=""),"",SUMIFS(Échéancier_Loyers!$K:$K,Échéancier_Loyers!$C:$C,$A1161,Échéancier_Loyers!$B:$B,$C1161))</f>
        <v/>
      </c>
      <c r="F1161" s="13" t="str">
        <f>IF(OR($D1161="",$E1161=""),"",$D1161-$E1161)</f>
        <v/>
      </c>
      <c r="G1161" t="str">
        <f>IF($A1161="","",IF($F1161&lt;=0,"OK",IF($E1161=0,"Impayé","Partiel")))</f>
        <v/>
      </c>
    </row>
    <row r="1162" spans="2:7" ht="15">
      <c r="B1162" s="17"/>
      <c r="C1162" t="str">
        <f>IF($B1162="","",YEAR($B1162)*100+MONTH($B1162))</f>
        <v/>
      </c>
      <c r="D1162" s="13" t="str">
        <f>IF(OR($A1162="",$B1162=""),"",SUMIFS(Échéancier_Loyers!$J:$J,Échéancier_Loyers!$C:$C,$A1162,Échéancier_Loyers!$B:$B,$C1162))</f>
        <v/>
      </c>
      <c r="E1162" s="13" t="str">
        <f>IF(OR($A1162="",$B1162=""),"",SUMIFS(Échéancier_Loyers!$K:$K,Échéancier_Loyers!$C:$C,$A1162,Échéancier_Loyers!$B:$B,$C1162))</f>
        <v/>
      </c>
      <c r="F1162" s="13" t="str">
        <f>IF(OR($D1162="",$E1162=""),"",$D1162-$E1162)</f>
        <v/>
      </c>
      <c r="G1162" t="str">
        <f>IF($A1162="","",IF($F1162&lt;=0,"OK",IF($E1162=0,"Impayé","Partiel")))</f>
        <v/>
      </c>
    </row>
    <row r="1163" spans="2:7" ht="15">
      <c r="B1163" s="17"/>
      <c r="C1163" t="str">
        <f>IF($B1163="","",YEAR($B1163)*100+MONTH($B1163))</f>
        <v/>
      </c>
      <c r="D1163" s="13" t="str">
        <f>IF(OR($A1163="",$B1163=""),"",SUMIFS(Échéancier_Loyers!$J:$J,Échéancier_Loyers!$C:$C,$A1163,Échéancier_Loyers!$B:$B,$C1163))</f>
        <v/>
      </c>
      <c r="E1163" s="13" t="str">
        <f>IF(OR($A1163="",$B1163=""),"",SUMIFS(Échéancier_Loyers!$K:$K,Échéancier_Loyers!$C:$C,$A1163,Échéancier_Loyers!$B:$B,$C1163))</f>
        <v/>
      </c>
      <c r="F1163" s="13" t="str">
        <f>IF(OR($D1163="",$E1163=""),"",$D1163-$E1163)</f>
        <v/>
      </c>
      <c r="G1163" t="str">
        <f>IF($A1163="","",IF($F1163&lt;=0,"OK",IF($E1163=0,"Impayé","Partiel")))</f>
        <v/>
      </c>
    </row>
    <row r="1164" spans="2:7" ht="15">
      <c r="B1164" s="17"/>
      <c r="C1164" t="str">
        <f>IF($B1164="","",YEAR($B1164)*100+MONTH($B1164))</f>
        <v/>
      </c>
      <c r="D1164" s="13" t="str">
        <f>IF(OR($A1164="",$B1164=""),"",SUMIFS(Échéancier_Loyers!$J:$J,Échéancier_Loyers!$C:$C,$A1164,Échéancier_Loyers!$B:$B,$C1164))</f>
        <v/>
      </c>
      <c r="E1164" s="13" t="str">
        <f>IF(OR($A1164="",$B1164=""),"",SUMIFS(Échéancier_Loyers!$K:$K,Échéancier_Loyers!$C:$C,$A1164,Échéancier_Loyers!$B:$B,$C1164))</f>
        <v/>
      </c>
      <c r="F1164" s="13" t="str">
        <f>IF(OR($D1164="",$E1164=""),"",$D1164-$E1164)</f>
        <v/>
      </c>
      <c r="G1164" t="str">
        <f>IF($A1164="","",IF($F1164&lt;=0,"OK",IF($E1164=0,"Impayé","Partiel")))</f>
        <v/>
      </c>
    </row>
    <row r="1165" spans="2:7" ht="15">
      <c r="B1165" s="17"/>
      <c r="C1165" t="str">
        <f>IF($B1165="","",YEAR($B1165)*100+MONTH($B1165))</f>
        <v/>
      </c>
      <c r="D1165" s="13" t="str">
        <f>IF(OR($A1165="",$B1165=""),"",SUMIFS(Échéancier_Loyers!$J:$J,Échéancier_Loyers!$C:$C,$A1165,Échéancier_Loyers!$B:$B,$C1165))</f>
        <v/>
      </c>
      <c r="E1165" s="13" t="str">
        <f>IF(OR($A1165="",$B1165=""),"",SUMIFS(Échéancier_Loyers!$K:$K,Échéancier_Loyers!$C:$C,$A1165,Échéancier_Loyers!$B:$B,$C1165))</f>
        <v/>
      </c>
      <c r="F1165" s="13" t="str">
        <f>IF(OR($D1165="",$E1165=""),"",$D1165-$E1165)</f>
        <v/>
      </c>
      <c r="G1165" t="str">
        <f>IF($A1165="","",IF($F1165&lt;=0,"OK",IF($E1165=0,"Impayé","Partiel")))</f>
        <v/>
      </c>
    </row>
    <row r="1166" spans="2:7" ht="15">
      <c r="B1166" s="17"/>
      <c r="C1166" t="str">
        <f>IF($B1166="","",YEAR($B1166)*100+MONTH($B1166))</f>
        <v/>
      </c>
      <c r="D1166" s="13" t="str">
        <f>IF(OR($A1166="",$B1166=""),"",SUMIFS(Échéancier_Loyers!$J:$J,Échéancier_Loyers!$C:$C,$A1166,Échéancier_Loyers!$B:$B,$C1166))</f>
        <v/>
      </c>
      <c r="E1166" s="13" t="str">
        <f>IF(OR($A1166="",$B1166=""),"",SUMIFS(Échéancier_Loyers!$K:$K,Échéancier_Loyers!$C:$C,$A1166,Échéancier_Loyers!$B:$B,$C1166))</f>
        <v/>
      </c>
      <c r="F1166" s="13" t="str">
        <f>IF(OR($D1166="",$E1166=""),"",$D1166-$E1166)</f>
        <v/>
      </c>
      <c r="G1166" t="str">
        <f>IF($A1166="","",IF($F1166&lt;=0,"OK",IF($E1166=0,"Impayé","Partiel")))</f>
        <v/>
      </c>
    </row>
    <row r="1167" spans="2:7" ht="15">
      <c r="B1167" s="17"/>
      <c r="C1167" t="str">
        <f>IF($B1167="","",YEAR($B1167)*100+MONTH($B1167))</f>
        <v/>
      </c>
      <c r="D1167" s="13" t="str">
        <f>IF(OR($A1167="",$B1167=""),"",SUMIFS(Échéancier_Loyers!$J:$J,Échéancier_Loyers!$C:$C,$A1167,Échéancier_Loyers!$B:$B,$C1167))</f>
        <v/>
      </c>
      <c r="E1167" s="13" t="str">
        <f>IF(OR($A1167="",$B1167=""),"",SUMIFS(Échéancier_Loyers!$K:$K,Échéancier_Loyers!$C:$C,$A1167,Échéancier_Loyers!$B:$B,$C1167))</f>
        <v/>
      </c>
      <c r="F1167" s="13" t="str">
        <f>IF(OR($D1167="",$E1167=""),"",$D1167-$E1167)</f>
        <v/>
      </c>
      <c r="G1167" t="str">
        <f>IF($A1167="","",IF($F1167&lt;=0,"OK",IF($E1167=0,"Impayé","Partiel")))</f>
        <v/>
      </c>
    </row>
    <row r="1168" spans="2:7" ht="15">
      <c r="B1168" s="17"/>
      <c r="C1168" t="str">
        <f>IF($B1168="","",YEAR($B1168)*100+MONTH($B1168))</f>
        <v/>
      </c>
      <c r="D1168" s="13" t="str">
        <f>IF(OR($A1168="",$B1168=""),"",SUMIFS(Échéancier_Loyers!$J:$J,Échéancier_Loyers!$C:$C,$A1168,Échéancier_Loyers!$B:$B,$C1168))</f>
        <v/>
      </c>
      <c r="E1168" s="13" t="str">
        <f>IF(OR($A1168="",$B1168=""),"",SUMIFS(Échéancier_Loyers!$K:$K,Échéancier_Loyers!$C:$C,$A1168,Échéancier_Loyers!$B:$B,$C1168))</f>
        <v/>
      </c>
      <c r="F1168" s="13" t="str">
        <f>IF(OR($D1168="",$E1168=""),"",$D1168-$E1168)</f>
        <v/>
      </c>
      <c r="G1168" t="str">
        <f>IF($A1168="","",IF($F1168&lt;=0,"OK",IF($E1168=0,"Impayé","Partiel")))</f>
        <v/>
      </c>
    </row>
    <row r="1169" spans="2:7" ht="15">
      <c r="B1169" s="17"/>
      <c r="C1169" t="str">
        <f>IF($B1169="","",YEAR($B1169)*100+MONTH($B1169))</f>
        <v/>
      </c>
      <c r="D1169" s="13" t="str">
        <f>IF(OR($A1169="",$B1169=""),"",SUMIFS(Échéancier_Loyers!$J:$J,Échéancier_Loyers!$C:$C,$A1169,Échéancier_Loyers!$B:$B,$C1169))</f>
        <v/>
      </c>
      <c r="E1169" s="13" t="str">
        <f>IF(OR($A1169="",$B1169=""),"",SUMIFS(Échéancier_Loyers!$K:$K,Échéancier_Loyers!$C:$C,$A1169,Échéancier_Loyers!$B:$B,$C1169))</f>
        <v/>
      </c>
      <c r="F1169" s="13" t="str">
        <f>IF(OR($D1169="",$E1169=""),"",$D1169-$E1169)</f>
        <v/>
      </c>
      <c r="G1169" t="str">
        <f>IF($A1169="","",IF($F1169&lt;=0,"OK",IF($E1169=0,"Impayé","Partiel")))</f>
        <v/>
      </c>
    </row>
    <row r="1170" spans="2:7" ht="15">
      <c r="B1170" s="17"/>
      <c r="C1170" t="str">
        <f>IF($B1170="","",YEAR($B1170)*100+MONTH($B1170))</f>
        <v/>
      </c>
      <c r="D1170" s="13" t="str">
        <f>IF(OR($A1170="",$B1170=""),"",SUMIFS(Échéancier_Loyers!$J:$J,Échéancier_Loyers!$C:$C,$A1170,Échéancier_Loyers!$B:$B,$C1170))</f>
        <v/>
      </c>
      <c r="E1170" s="13" t="str">
        <f>IF(OR($A1170="",$B1170=""),"",SUMIFS(Échéancier_Loyers!$K:$K,Échéancier_Loyers!$C:$C,$A1170,Échéancier_Loyers!$B:$B,$C1170))</f>
        <v/>
      </c>
      <c r="F1170" s="13" t="str">
        <f>IF(OR($D1170="",$E1170=""),"",$D1170-$E1170)</f>
        <v/>
      </c>
      <c r="G1170" t="str">
        <f>IF($A1170="","",IF($F1170&lt;=0,"OK",IF($E1170=0,"Impayé","Partiel")))</f>
        <v/>
      </c>
    </row>
    <row r="1171" spans="2:7" ht="15">
      <c r="B1171" s="17"/>
      <c r="C1171" t="str">
        <f>IF($B1171="","",YEAR($B1171)*100+MONTH($B1171))</f>
        <v/>
      </c>
      <c r="D1171" s="13" t="str">
        <f>IF(OR($A1171="",$B1171=""),"",SUMIFS(Échéancier_Loyers!$J:$J,Échéancier_Loyers!$C:$C,$A1171,Échéancier_Loyers!$B:$B,$C1171))</f>
        <v/>
      </c>
      <c r="E1171" s="13" t="str">
        <f>IF(OR($A1171="",$B1171=""),"",SUMIFS(Échéancier_Loyers!$K:$K,Échéancier_Loyers!$C:$C,$A1171,Échéancier_Loyers!$B:$B,$C1171))</f>
        <v/>
      </c>
      <c r="F1171" s="13" t="str">
        <f>IF(OR($D1171="",$E1171=""),"",$D1171-$E1171)</f>
        <v/>
      </c>
      <c r="G1171" t="str">
        <f>IF($A1171="","",IF($F1171&lt;=0,"OK",IF($E1171=0,"Impayé","Partiel")))</f>
        <v/>
      </c>
    </row>
    <row r="1172" spans="2:7" ht="15">
      <c r="B1172" s="17"/>
      <c r="C1172" t="str">
        <f>IF($B1172="","",YEAR($B1172)*100+MONTH($B1172))</f>
        <v/>
      </c>
      <c r="D1172" s="13" t="str">
        <f>IF(OR($A1172="",$B1172=""),"",SUMIFS(Échéancier_Loyers!$J:$J,Échéancier_Loyers!$C:$C,$A1172,Échéancier_Loyers!$B:$B,$C1172))</f>
        <v/>
      </c>
      <c r="E1172" s="13" t="str">
        <f>IF(OR($A1172="",$B1172=""),"",SUMIFS(Échéancier_Loyers!$K:$K,Échéancier_Loyers!$C:$C,$A1172,Échéancier_Loyers!$B:$B,$C1172))</f>
        <v/>
      </c>
      <c r="F1172" s="13" t="str">
        <f>IF(OR($D1172="",$E1172=""),"",$D1172-$E1172)</f>
        <v/>
      </c>
      <c r="G1172" t="str">
        <f>IF($A1172="","",IF($F1172&lt;=0,"OK",IF($E1172=0,"Impayé","Partiel")))</f>
        <v/>
      </c>
    </row>
    <row r="1173" spans="2:7" ht="15">
      <c r="B1173" s="17"/>
      <c r="C1173" t="str">
        <f>IF($B1173="","",YEAR($B1173)*100+MONTH($B1173))</f>
        <v/>
      </c>
      <c r="D1173" s="13" t="str">
        <f>IF(OR($A1173="",$B1173=""),"",SUMIFS(Échéancier_Loyers!$J:$J,Échéancier_Loyers!$C:$C,$A1173,Échéancier_Loyers!$B:$B,$C1173))</f>
        <v/>
      </c>
      <c r="E1173" s="13" t="str">
        <f>IF(OR($A1173="",$B1173=""),"",SUMIFS(Échéancier_Loyers!$K:$K,Échéancier_Loyers!$C:$C,$A1173,Échéancier_Loyers!$B:$B,$C1173))</f>
        <v/>
      </c>
      <c r="F1173" s="13" t="str">
        <f>IF(OR($D1173="",$E1173=""),"",$D1173-$E1173)</f>
        <v/>
      </c>
      <c r="G1173" t="str">
        <f>IF($A1173="","",IF($F1173&lt;=0,"OK",IF($E1173=0,"Impayé","Partiel")))</f>
        <v/>
      </c>
    </row>
    <row r="1174" spans="2:7" ht="15">
      <c r="B1174" s="17"/>
      <c r="C1174" t="str">
        <f>IF($B1174="","",YEAR($B1174)*100+MONTH($B1174))</f>
        <v/>
      </c>
      <c r="D1174" s="13" t="str">
        <f>IF(OR($A1174="",$B1174=""),"",SUMIFS(Échéancier_Loyers!$J:$J,Échéancier_Loyers!$C:$C,$A1174,Échéancier_Loyers!$B:$B,$C1174))</f>
        <v/>
      </c>
      <c r="E1174" s="13" t="str">
        <f>IF(OR($A1174="",$B1174=""),"",SUMIFS(Échéancier_Loyers!$K:$K,Échéancier_Loyers!$C:$C,$A1174,Échéancier_Loyers!$B:$B,$C1174))</f>
        <v/>
      </c>
      <c r="F1174" s="13" t="str">
        <f>IF(OR($D1174="",$E1174=""),"",$D1174-$E1174)</f>
        <v/>
      </c>
      <c r="G1174" t="str">
        <f>IF($A1174="","",IF($F1174&lt;=0,"OK",IF($E1174=0,"Impayé","Partiel")))</f>
        <v/>
      </c>
    </row>
    <row r="1175" spans="2:7" ht="15">
      <c r="B1175" s="17"/>
      <c r="C1175" t="str">
        <f>IF($B1175="","",YEAR($B1175)*100+MONTH($B1175))</f>
        <v/>
      </c>
      <c r="D1175" s="13" t="str">
        <f>IF(OR($A1175="",$B1175=""),"",SUMIFS(Échéancier_Loyers!$J:$J,Échéancier_Loyers!$C:$C,$A1175,Échéancier_Loyers!$B:$B,$C1175))</f>
        <v/>
      </c>
      <c r="E1175" s="13" t="str">
        <f>IF(OR($A1175="",$B1175=""),"",SUMIFS(Échéancier_Loyers!$K:$K,Échéancier_Loyers!$C:$C,$A1175,Échéancier_Loyers!$B:$B,$C1175))</f>
        <v/>
      </c>
      <c r="F1175" s="13" t="str">
        <f>IF(OR($D1175="",$E1175=""),"",$D1175-$E1175)</f>
        <v/>
      </c>
      <c r="G1175" t="str">
        <f>IF($A1175="","",IF($F1175&lt;=0,"OK",IF($E1175=0,"Impayé","Partiel")))</f>
        <v/>
      </c>
    </row>
    <row r="1176" spans="2:7" ht="15">
      <c r="B1176" s="17"/>
      <c r="C1176" t="str">
        <f>IF($B1176="","",YEAR($B1176)*100+MONTH($B1176))</f>
        <v/>
      </c>
      <c r="D1176" s="13" t="str">
        <f>IF(OR($A1176="",$B1176=""),"",SUMIFS(Échéancier_Loyers!$J:$J,Échéancier_Loyers!$C:$C,$A1176,Échéancier_Loyers!$B:$B,$C1176))</f>
        <v/>
      </c>
      <c r="E1176" s="13" t="str">
        <f>IF(OR($A1176="",$B1176=""),"",SUMIFS(Échéancier_Loyers!$K:$K,Échéancier_Loyers!$C:$C,$A1176,Échéancier_Loyers!$B:$B,$C1176))</f>
        <v/>
      </c>
      <c r="F1176" s="13" t="str">
        <f>IF(OR($D1176="",$E1176=""),"",$D1176-$E1176)</f>
        <v/>
      </c>
      <c r="G1176" t="str">
        <f>IF($A1176="","",IF($F1176&lt;=0,"OK",IF($E1176=0,"Impayé","Partiel")))</f>
        <v/>
      </c>
    </row>
    <row r="1177" spans="2:7" ht="15">
      <c r="B1177" s="17"/>
      <c r="C1177" t="str">
        <f>IF($B1177="","",YEAR($B1177)*100+MONTH($B1177))</f>
        <v/>
      </c>
      <c r="D1177" s="13" t="str">
        <f>IF(OR($A1177="",$B1177=""),"",SUMIFS(Échéancier_Loyers!$J:$J,Échéancier_Loyers!$C:$C,$A1177,Échéancier_Loyers!$B:$B,$C1177))</f>
        <v/>
      </c>
      <c r="E1177" s="13" t="str">
        <f>IF(OR($A1177="",$B1177=""),"",SUMIFS(Échéancier_Loyers!$K:$K,Échéancier_Loyers!$C:$C,$A1177,Échéancier_Loyers!$B:$B,$C1177))</f>
        <v/>
      </c>
      <c r="F1177" s="13" t="str">
        <f>IF(OR($D1177="",$E1177=""),"",$D1177-$E1177)</f>
        <v/>
      </c>
      <c r="G1177" t="str">
        <f>IF($A1177="","",IF($F1177&lt;=0,"OK",IF($E1177=0,"Impayé","Partiel")))</f>
        <v/>
      </c>
    </row>
    <row r="1178" spans="2:7" ht="15">
      <c r="B1178" s="17"/>
      <c r="C1178" t="str">
        <f>IF($B1178="","",YEAR($B1178)*100+MONTH($B1178))</f>
        <v/>
      </c>
      <c r="D1178" s="13" t="str">
        <f>IF(OR($A1178="",$B1178=""),"",SUMIFS(Échéancier_Loyers!$J:$J,Échéancier_Loyers!$C:$C,$A1178,Échéancier_Loyers!$B:$B,$C1178))</f>
        <v/>
      </c>
      <c r="E1178" s="13" t="str">
        <f>IF(OR($A1178="",$B1178=""),"",SUMIFS(Échéancier_Loyers!$K:$K,Échéancier_Loyers!$C:$C,$A1178,Échéancier_Loyers!$B:$B,$C1178))</f>
        <v/>
      </c>
      <c r="F1178" s="13" t="str">
        <f>IF(OR($D1178="",$E1178=""),"",$D1178-$E1178)</f>
        <v/>
      </c>
      <c r="G1178" t="str">
        <f>IF($A1178="","",IF($F1178&lt;=0,"OK",IF($E1178=0,"Impayé","Partiel")))</f>
        <v/>
      </c>
    </row>
    <row r="1179" spans="2:7" ht="15">
      <c r="B1179" s="17"/>
      <c r="C1179" t="str">
        <f>IF($B1179="","",YEAR($B1179)*100+MONTH($B1179))</f>
        <v/>
      </c>
      <c r="D1179" s="13" t="str">
        <f>IF(OR($A1179="",$B1179=""),"",SUMIFS(Échéancier_Loyers!$J:$J,Échéancier_Loyers!$C:$C,$A1179,Échéancier_Loyers!$B:$B,$C1179))</f>
        <v/>
      </c>
      <c r="E1179" s="13" t="str">
        <f>IF(OR($A1179="",$B1179=""),"",SUMIFS(Échéancier_Loyers!$K:$K,Échéancier_Loyers!$C:$C,$A1179,Échéancier_Loyers!$B:$B,$C1179))</f>
        <v/>
      </c>
      <c r="F1179" s="13" t="str">
        <f>IF(OR($D1179="",$E1179=""),"",$D1179-$E1179)</f>
        <v/>
      </c>
      <c r="G1179" t="str">
        <f>IF($A1179="","",IF($F1179&lt;=0,"OK",IF($E1179=0,"Impayé","Partiel")))</f>
        <v/>
      </c>
    </row>
    <row r="1180" spans="2:7" ht="15">
      <c r="B1180" s="17"/>
      <c r="C1180" t="str">
        <f>IF($B1180="","",YEAR($B1180)*100+MONTH($B1180))</f>
        <v/>
      </c>
      <c r="D1180" s="13" t="str">
        <f>IF(OR($A1180="",$B1180=""),"",SUMIFS(Échéancier_Loyers!$J:$J,Échéancier_Loyers!$C:$C,$A1180,Échéancier_Loyers!$B:$B,$C1180))</f>
        <v/>
      </c>
      <c r="E1180" s="13" t="str">
        <f>IF(OR($A1180="",$B1180=""),"",SUMIFS(Échéancier_Loyers!$K:$K,Échéancier_Loyers!$C:$C,$A1180,Échéancier_Loyers!$B:$B,$C1180))</f>
        <v/>
      </c>
      <c r="F1180" s="13" t="str">
        <f>IF(OR($D1180="",$E1180=""),"",$D1180-$E1180)</f>
        <v/>
      </c>
      <c r="G1180" t="str">
        <f>IF($A1180="","",IF($F1180&lt;=0,"OK",IF($E1180=0,"Impayé","Partiel")))</f>
        <v/>
      </c>
    </row>
    <row r="1181" spans="2:7" ht="15">
      <c r="B1181" s="17"/>
      <c r="C1181" t="str">
        <f>IF($B1181="","",YEAR($B1181)*100+MONTH($B1181))</f>
        <v/>
      </c>
      <c r="D1181" s="13" t="str">
        <f>IF(OR($A1181="",$B1181=""),"",SUMIFS(Échéancier_Loyers!$J:$J,Échéancier_Loyers!$C:$C,$A1181,Échéancier_Loyers!$B:$B,$C1181))</f>
        <v/>
      </c>
      <c r="E1181" s="13" t="str">
        <f>IF(OR($A1181="",$B1181=""),"",SUMIFS(Échéancier_Loyers!$K:$K,Échéancier_Loyers!$C:$C,$A1181,Échéancier_Loyers!$B:$B,$C1181))</f>
        <v/>
      </c>
      <c r="F1181" s="13" t="str">
        <f>IF(OR($D1181="",$E1181=""),"",$D1181-$E1181)</f>
        <v/>
      </c>
      <c r="G1181" t="str">
        <f>IF($A1181="","",IF($F1181&lt;=0,"OK",IF($E1181=0,"Impayé","Partiel")))</f>
        <v/>
      </c>
    </row>
    <row r="1182" spans="2:7" ht="15">
      <c r="B1182" s="17"/>
      <c r="C1182" t="str">
        <f>IF($B1182="","",YEAR($B1182)*100+MONTH($B1182))</f>
        <v/>
      </c>
      <c r="D1182" s="13" t="str">
        <f>IF(OR($A1182="",$B1182=""),"",SUMIFS(Échéancier_Loyers!$J:$J,Échéancier_Loyers!$C:$C,$A1182,Échéancier_Loyers!$B:$B,$C1182))</f>
        <v/>
      </c>
      <c r="E1182" s="13" t="str">
        <f>IF(OR($A1182="",$B1182=""),"",SUMIFS(Échéancier_Loyers!$K:$K,Échéancier_Loyers!$C:$C,$A1182,Échéancier_Loyers!$B:$B,$C1182))</f>
        <v/>
      </c>
      <c r="F1182" s="13" t="str">
        <f>IF(OR($D1182="",$E1182=""),"",$D1182-$E1182)</f>
        <v/>
      </c>
      <c r="G1182" t="str">
        <f>IF($A1182="","",IF($F1182&lt;=0,"OK",IF($E1182=0,"Impayé","Partiel")))</f>
        <v/>
      </c>
    </row>
    <row r="1183" spans="2:7" ht="15">
      <c r="B1183" s="17"/>
      <c r="C1183" t="str">
        <f>IF($B1183="","",YEAR($B1183)*100+MONTH($B1183))</f>
        <v/>
      </c>
      <c r="D1183" s="13" t="str">
        <f>IF(OR($A1183="",$B1183=""),"",SUMIFS(Échéancier_Loyers!$J:$J,Échéancier_Loyers!$C:$C,$A1183,Échéancier_Loyers!$B:$B,$C1183))</f>
        <v/>
      </c>
      <c r="E1183" s="13" t="str">
        <f>IF(OR($A1183="",$B1183=""),"",SUMIFS(Échéancier_Loyers!$K:$K,Échéancier_Loyers!$C:$C,$A1183,Échéancier_Loyers!$B:$B,$C1183))</f>
        <v/>
      </c>
      <c r="F1183" s="13" t="str">
        <f>IF(OR($D1183="",$E1183=""),"",$D1183-$E1183)</f>
        <v/>
      </c>
      <c r="G1183" t="str">
        <f>IF($A1183="","",IF($F1183&lt;=0,"OK",IF($E1183=0,"Impayé","Partiel")))</f>
        <v/>
      </c>
    </row>
    <row r="1184" spans="2:7" ht="15">
      <c r="B1184" s="17"/>
      <c r="C1184" t="str">
        <f>IF($B1184="","",YEAR($B1184)*100+MONTH($B1184))</f>
        <v/>
      </c>
      <c r="D1184" s="13" t="str">
        <f>IF(OR($A1184="",$B1184=""),"",SUMIFS(Échéancier_Loyers!$J:$J,Échéancier_Loyers!$C:$C,$A1184,Échéancier_Loyers!$B:$B,$C1184))</f>
        <v/>
      </c>
      <c r="E1184" s="13" t="str">
        <f>IF(OR($A1184="",$B1184=""),"",SUMIFS(Échéancier_Loyers!$K:$K,Échéancier_Loyers!$C:$C,$A1184,Échéancier_Loyers!$B:$B,$C1184))</f>
        <v/>
      </c>
      <c r="F1184" s="13" t="str">
        <f>IF(OR($D1184="",$E1184=""),"",$D1184-$E1184)</f>
        <v/>
      </c>
      <c r="G1184" t="str">
        <f>IF($A1184="","",IF($F1184&lt;=0,"OK",IF($E1184=0,"Impayé","Partiel")))</f>
        <v/>
      </c>
    </row>
    <row r="1185" spans="2:7" ht="15">
      <c r="B1185" s="17"/>
      <c r="C1185" t="str">
        <f>IF($B1185="","",YEAR($B1185)*100+MONTH($B1185))</f>
        <v/>
      </c>
      <c r="D1185" s="13" t="str">
        <f>IF(OR($A1185="",$B1185=""),"",SUMIFS(Échéancier_Loyers!$J:$J,Échéancier_Loyers!$C:$C,$A1185,Échéancier_Loyers!$B:$B,$C1185))</f>
        <v/>
      </c>
      <c r="E1185" s="13" t="str">
        <f>IF(OR($A1185="",$B1185=""),"",SUMIFS(Échéancier_Loyers!$K:$K,Échéancier_Loyers!$C:$C,$A1185,Échéancier_Loyers!$B:$B,$C1185))</f>
        <v/>
      </c>
      <c r="F1185" s="13" t="str">
        <f>IF(OR($D1185="",$E1185=""),"",$D1185-$E1185)</f>
        <v/>
      </c>
      <c r="G1185" t="str">
        <f>IF($A1185="","",IF($F1185&lt;=0,"OK",IF($E1185=0,"Impayé","Partiel")))</f>
        <v/>
      </c>
    </row>
    <row r="1186" spans="2:7" ht="15">
      <c r="B1186" s="17"/>
      <c r="C1186" t="str">
        <f>IF($B1186="","",YEAR($B1186)*100+MONTH($B1186))</f>
        <v/>
      </c>
      <c r="D1186" s="13" t="str">
        <f>IF(OR($A1186="",$B1186=""),"",SUMIFS(Échéancier_Loyers!$J:$J,Échéancier_Loyers!$C:$C,$A1186,Échéancier_Loyers!$B:$B,$C1186))</f>
        <v/>
      </c>
      <c r="E1186" s="13" t="str">
        <f>IF(OR($A1186="",$B1186=""),"",SUMIFS(Échéancier_Loyers!$K:$K,Échéancier_Loyers!$C:$C,$A1186,Échéancier_Loyers!$B:$B,$C1186))</f>
        <v/>
      </c>
      <c r="F1186" s="13" t="str">
        <f>IF(OR($D1186="",$E1186=""),"",$D1186-$E1186)</f>
        <v/>
      </c>
      <c r="G1186" t="str">
        <f>IF($A1186="","",IF($F1186&lt;=0,"OK",IF($E1186=0,"Impayé","Partiel")))</f>
        <v/>
      </c>
    </row>
    <row r="1187" spans="2:7" ht="15">
      <c r="B1187" s="17"/>
      <c r="C1187" t="str">
        <f>IF($B1187="","",YEAR($B1187)*100+MONTH($B1187))</f>
        <v/>
      </c>
      <c r="D1187" s="13" t="str">
        <f>IF(OR($A1187="",$B1187=""),"",SUMIFS(Échéancier_Loyers!$J:$J,Échéancier_Loyers!$C:$C,$A1187,Échéancier_Loyers!$B:$B,$C1187))</f>
        <v/>
      </c>
      <c r="E1187" s="13" t="str">
        <f>IF(OR($A1187="",$B1187=""),"",SUMIFS(Échéancier_Loyers!$K:$K,Échéancier_Loyers!$C:$C,$A1187,Échéancier_Loyers!$B:$B,$C1187))</f>
        <v/>
      </c>
      <c r="F1187" s="13" t="str">
        <f>IF(OR($D1187="",$E1187=""),"",$D1187-$E1187)</f>
        <v/>
      </c>
      <c r="G1187" t="str">
        <f>IF($A1187="","",IF($F1187&lt;=0,"OK",IF($E1187=0,"Impayé","Partiel")))</f>
        <v/>
      </c>
    </row>
    <row r="1188" spans="2:7" ht="15">
      <c r="B1188" s="17"/>
      <c r="C1188" t="str">
        <f>IF($B1188="","",YEAR($B1188)*100+MONTH($B1188))</f>
        <v/>
      </c>
      <c r="D1188" s="13" t="str">
        <f>IF(OR($A1188="",$B1188=""),"",SUMIFS(Échéancier_Loyers!$J:$J,Échéancier_Loyers!$C:$C,$A1188,Échéancier_Loyers!$B:$B,$C1188))</f>
        <v/>
      </c>
      <c r="E1188" s="13" t="str">
        <f>IF(OR($A1188="",$B1188=""),"",SUMIFS(Échéancier_Loyers!$K:$K,Échéancier_Loyers!$C:$C,$A1188,Échéancier_Loyers!$B:$B,$C1188))</f>
        <v/>
      </c>
      <c r="F1188" s="13" t="str">
        <f>IF(OR($D1188="",$E1188=""),"",$D1188-$E1188)</f>
        <v/>
      </c>
      <c r="G1188" t="str">
        <f>IF($A1188="","",IF($F1188&lt;=0,"OK",IF($E1188=0,"Impayé","Partiel")))</f>
        <v/>
      </c>
    </row>
    <row r="1189" spans="2:7" ht="15">
      <c r="B1189" s="17"/>
      <c r="C1189" t="str">
        <f>IF($B1189="","",YEAR($B1189)*100+MONTH($B1189))</f>
        <v/>
      </c>
      <c r="D1189" s="13" t="str">
        <f>IF(OR($A1189="",$B1189=""),"",SUMIFS(Échéancier_Loyers!$J:$J,Échéancier_Loyers!$C:$C,$A1189,Échéancier_Loyers!$B:$B,$C1189))</f>
        <v/>
      </c>
      <c r="E1189" s="13" t="str">
        <f>IF(OR($A1189="",$B1189=""),"",SUMIFS(Échéancier_Loyers!$K:$K,Échéancier_Loyers!$C:$C,$A1189,Échéancier_Loyers!$B:$B,$C1189))</f>
        <v/>
      </c>
      <c r="F1189" s="13" t="str">
        <f>IF(OR($D1189="",$E1189=""),"",$D1189-$E1189)</f>
        <v/>
      </c>
      <c r="G1189" t="str">
        <f>IF($A1189="","",IF($F1189&lt;=0,"OK",IF($E1189=0,"Impayé","Partiel")))</f>
        <v/>
      </c>
    </row>
    <row r="1190" spans="2:7" ht="15">
      <c r="B1190" s="17"/>
      <c r="C1190" t="str">
        <f>IF($B1190="","",YEAR($B1190)*100+MONTH($B1190))</f>
        <v/>
      </c>
      <c r="D1190" s="13" t="str">
        <f>IF(OR($A1190="",$B1190=""),"",SUMIFS(Échéancier_Loyers!$J:$J,Échéancier_Loyers!$C:$C,$A1190,Échéancier_Loyers!$B:$B,$C1190))</f>
        <v/>
      </c>
      <c r="E1190" s="13" t="str">
        <f>IF(OR($A1190="",$B1190=""),"",SUMIFS(Échéancier_Loyers!$K:$K,Échéancier_Loyers!$C:$C,$A1190,Échéancier_Loyers!$B:$B,$C1190))</f>
        <v/>
      </c>
      <c r="F1190" s="13" t="str">
        <f>IF(OR($D1190="",$E1190=""),"",$D1190-$E1190)</f>
        <v/>
      </c>
      <c r="G1190" t="str">
        <f>IF($A1190="","",IF($F1190&lt;=0,"OK",IF($E1190=0,"Impayé","Partiel")))</f>
        <v/>
      </c>
    </row>
    <row r="1191" spans="2:7" ht="15">
      <c r="B1191" s="17"/>
      <c r="C1191" t="str">
        <f>IF($B1191="","",YEAR($B1191)*100+MONTH($B1191))</f>
        <v/>
      </c>
      <c r="D1191" s="13" t="str">
        <f>IF(OR($A1191="",$B1191=""),"",SUMIFS(Échéancier_Loyers!$J:$J,Échéancier_Loyers!$C:$C,$A1191,Échéancier_Loyers!$B:$B,$C1191))</f>
        <v/>
      </c>
      <c r="E1191" s="13" t="str">
        <f>IF(OR($A1191="",$B1191=""),"",SUMIFS(Échéancier_Loyers!$K:$K,Échéancier_Loyers!$C:$C,$A1191,Échéancier_Loyers!$B:$B,$C1191))</f>
        <v/>
      </c>
      <c r="F1191" s="13" t="str">
        <f>IF(OR($D1191="",$E1191=""),"",$D1191-$E1191)</f>
        <v/>
      </c>
      <c r="G1191" t="str">
        <f>IF($A1191="","",IF($F1191&lt;=0,"OK",IF($E1191=0,"Impayé","Partiel")))</f>
        <v/>
      </c>
    </row>
    <row r="1192" spans="2:7" ht="15">
      <c r="B1192" s="17"/>
      <c r="C1192" t="str">
        <f>IF($B1192="","",YEAR($B1192)*100+MONTH($B1192))</f>
        <v/>
      </c>
      <c r="D1192" s="13" t="str">
        <f>IF(OR($A1192="",$B1192=""),"",SUMIFS(Échéancier_Loyers!$J:$J,Échéancier_Loyers!$C:$C,$A1192,Échéancier_Loyers!$B:$B,$C1192))</f>
        <v/>
      </c>
      <c r="E1192" s="13" t="str">
        <f>IF(OR($A1192="",$B1192=""),"",SUMIFS(Échéancier_Loyers!$K:$K,Échéancier_Loyers!$C:$C,$A1192,Échéancier_Loyers!$B:$B,$C1192))</f>
        <v/>
      </c>
      <c r="F1192" s="13" t="str">
        <f>IF(OR($D1192="",$E1192=""),"",$D1192-$E1192)</f>
        <v/>
      </c>
      <c r="G1192" t="str">
        <f>IF($A1192="","",IF($F1192&lt;=0,"OK",IF($E1192=0,"Impayé","Partiel")))</f>
        <v/>
      </c>
    </row>
    <row r="1193" spans="2:7" ht="15">
      <c r="B1193" s="17"/>
      <c r="C1193" t="str">
        <f>IF($B1193="","",YEAR($B1193)*100+MONTH($B1193))</f>
        <v/>
      </c>
      <c r="D1193" s="13" t="str">
        <f>IF(OR($A1193="",$B1193=""),"",SUMIFS(Échéancier_Loyers!$J:$J,Échéancier_Loyers!$C:$C,$A1193,Échéancier_Loyers!$B:$B,$C1193))</f>
        <v/>
      </c>
      <c r="E1193" s="13" t="str">
        <f>IF(OR($A1193="",$B1193=""),"",SUMIFS(Échéancier_Loyers!$K:$K,Échéancier_Loyers!$C:$C,$A1193,Échéancier_Loyers!$B:$B,$C1193))</f>
        <v/>
      </c>
      <c r="F1193" s="13" t="str">
        <f>IF(OR($D1193="",$E1193=""),"",$D1193-$E1193)</f>
        <v/>
      </c>
      <c r="G1193" t="str">
        <f>IF($A1193="","",IF($F1193&lt;=0,"OK",IF($E1193=0,"Impayé","Partiel")))</f>
        <v/>
      </c>
    </row>
    <row r="1194" spans="2:7" ht="15">
      <c r="B1194" s="17"/>
      <c r="C1194" t="str">
        <f>IF($B1194="","",YEAR($B1194)*100+MONTH($B1194))</f>
        <v/>
      </c>
      <c r="D1194" s="13" t="str">
        <f>IF(OR($A1194="",$B1194=""),"",SUMIFS(Échéancier_Loyers!$J:$J,Échéancier_Loyers!$C:$C,$A1194,Échéancier_Loyers!$B:$B,$C1194))</f>
        <v/>
      </c>
      <c r="E1194" s="13" t="str">
        <f>IF(OR($A1194="",$B1194=""),"",SUMIFS(Échéancier_Loyers!$K:$K,Échéancier_Loyers!$C:$C,$A1194,Échéancier_Loyers!$B:$B,$C1194))</f>
        <v/>
      </c>
      <c r="F1194" s="13" t="str">
        <f>IF(OR($D1194="",$E1194=""),"",$D1194-$E1194)</f>
        <v/>
      </c>
      <c r="G1194" t="str">
        <f>IF($A1194="","",IF($F1194&lt;=0,"OK",IF($E1194=0,"Impayé","Partiel")))</f>
        <v/>
      </c>
    </row>
    <row r="1195" spans="2:7" ht="15">
      <c r="B1195" s="17"/>
      <c r="C1195" t="str">
        <f>IF($B1195="","",YEAR($B1195)*100+MONTH($B1195))</f>
        <v/>
      </c>
      <c r="D1195" s="13" t="str">
        <f>IF(OR($A1195="",$B1195=""),"",SUMIFS(Échéancier_Loyers!$J:$J,Échéancier_Loyers!$C:$C,$A1195,Échéancier_Loyers!$B:$B,$C1195))</f>
        <v/>
      </c>
      <c r="E1195" s="13" t="str">
        <f>IF(OR($A1195="",$B1195=""),"",SUMIFS(Échéancier_Loyers!$K:$K,Échéancier_Loyers!$C:$C,$A1195,Échéancier_Loyers!$B:$B,$C1195))</f>
        <v/>
      </c>
      <c r="F1195" s="13" t="str">
        <f>IF(OR($D1195="",$E1195=""),"",$D1195-$E1195)</f>
        <v/>
      </c>
      <c r="G1195" t="str">
        <f>IF($A1195="","",IF($F1195&lt;=0,"OK",IF($E1195=0,"Impayé","Partiel")))</f>
        <v/>
      </c>
    </row>
    <row r="1196" spans="2:7" ht="15">
      <c r="B1196" s="17"/>
      <c r="C1196" t="str">
        <f>IF($B1196="","",YEAR($B1196)*100+MONTH($B1196))</f>
        <v/>
      </c>
      <c r="D1196" s="13" t="str">
        <f>IF(OR($A1196="",$B1196=""),"",SUMIFS(Échéancier_Loyers!$J:$J,Échéancier_Loyers!$C:$C,$A1196,Échéancier_Loyers!$B:$B,$C1196))</f>
        <v/>
      </c>
      <c r="E1196" s="13" t="str">
        <f>IF(OR($A1196="",$B1196=""),"",SUMIFS(Échéancier_Loyers!$K:$K,Échéancier_Loyers!$C:$C,$A1196,Échéancier_Loyers!$B:$B,$C1196))</f>
        <v/>
      </c>
      <c r="F1196" s="13" t="str">
        <f>IF(OR($D1196="",$E1196=""),"",$D1196-$E1196)</f>
        <v/>
      </c>
      <c r="G1196" t="str">
        <f>IF($A1196="","",IF($F1196&lt;=0,"OK",IF($E1196=0,"Impayé","Partiel")))</f>
        <v/>
      </c>
    </row>
    <row r="1197" spans="2:7" ht="15">
      <c r="B1197" s="17"/>
      <c r="C1197" t="str">
        <f>IF($B1197="","",YEAR($B1197)*100+MONTH($B1197))</f>
        <v/>
      </c>
      <c r="D1197" s="13" t="str">
        <f>IF(OR($A1197="",$B1197=""),"",SUMIFS(Échéancier_Loyers!$J:$J,Échéancier_Loyers!$C:$C,$A1197,Échéancier_Loyers!$B:$B,$C1197))</f>
        <v/>
      </c>
      <c r="E1197" s="13" t="str">
        <f>IF(OR($A1197="",$B1197=""),"",SUMIFS(Échéancier_Loyers!$K:$K,Échéancier_Loyers!$C:$C,$A1197,Échéancier_Loyers!$B:$B,$C1197))</f>
        <v/>
      </c>
      <c r="F1197" s="13" t="str">
        <f>IF(OR($D1197="",$E1197=""),"",$D1197-$E1197)</f>
        <v/>
      </c>
      <c r="G1197" t="str">
        <f>IF($A1197="","",IF($F1197&lt;=0,"OK",IF($E1197=0,"Impayé","Partiel")))</f>
        <v/>
      </c>
    </row>
    <row r="1198" spans="2:7" ht="15">
      <c r="B1198" s="17"/>
      <c r="C1198" t="str">
        <f>IF($B1198="","",YEAR($B1198)*100+MONTH($B1198))</f>
        <v/>
      </c>
      <c r="D1198" s="13" t="str">
        <f>IF(OR($A1198="",$B1198=""),"",SUMIFS(Échéancier_Loyers!$J:$J,Échéancier_Loyers!$C:$C,$A1198,Échéancier_Loyers!$B:$B,$C1198))</f>
        <v/>
      </c>
      <c r="E1198" s="13" t="str">
        <f>IF(OR($A1198="",$B1198=""),"",SUMIFS(Échéancier_Loyers!$K:$K,Échéancier_Loyers!$C:$C,$A1198,Échéancier_Loyers!$B:$B,$C1198))</f>
        <v/>
      </c>
      <c r="F1198" s="13" t="str">
        <f>IF(OR($D1198="",$E1198=""),"",$D1198-$E1198)</f>
        <v/>
      </c>
      <c r="G1198" t="str">
        <f>IF($A1198="","",IF($F1198&lt;=0,"OK",IF($E1198=0,"Impayé","Partiel")))</f>
        <v/>
      </c>
    </row>
    <row r="1199" spans="2:7" ht="15">
      <c r="B1199" s="17"/>
      <c r="C1199" t="str">
        <f>IF($B1199="","",YEAR($B1199)*100+MONTH($B1199))</f>
        <v/>
      </c>
      <c r="D1199" s="13" t="str">
        <f>IF(OR($A1199="",$B1199=""),"",SUMIFS(Échéancier_Loyers!$J:$J,Échéancier_Loyers!$C:$C,$A1199,Échéancier_Loyers!$B:$B,$C1199))</f>
        <v/>
      </c>
      <c r="E1199" s="13" t="str">
        <f>IF(OR($A1199="",$B1199=""),"",SUMIFS(Échéancier_Loyers!$K:$K,Échéancier_Loyers!$C:$C,$A1199,Échéancier_Loyers!$B:$B,$C1199))</f>
        <v/>
      </c>
      <c r="F1199" s="13" t="str">
        <f>IF(OR($D1199="",$E1199=""),"",$D1199-$E1199)</f>
        <v/>
      </c>
      <c r="G1199" t="str">
        <f>IF($A1199="","",IF($F1199&lt;=0,"OK",IF($E1199=0,"Impayé","Partiel")))</f>
        <v/>
      </c>
    </row>
    <row r="1200" spans="2:7" ht="15">
      <c r="B1200" s="17"/>
      <c r="C1200" t="str">
        <f>IF($B1200="","",YEAR($B1200)*100+MONTH($B1200))</f>
        <v/>
      </c>
      <c r="D1200" s="13" t="str">
        <f>IF(OR($A1200="",$B1200=""),"",SUMIFS(Échéancier_Loyers!$J:$J,Échéancier_Loyers!$C:$C,$A1200,Échéancier_Loyers!$B:$B,$C1200))</f>
        <v/>
      </c>
      <c r="E1200" s="13" t="str">
        <f>IF(OR($A1200="",$B1200=""),"",SUMIFS(Échéancier_Loyers!$K:$K,Échéancier_Loyers!$C:$C,$A1200,Échéancier_Loyers!$B:$B,$C1200))</f>
        <v/>
      </c>
      <c r="F1200" s="13" t="str">
        <f>IF(OR($D1200="",$E1200=""),"",$D1200-$E1200)</f>
        <v/>
      </c>
      <c r="G1200" t="str">
        <f>IF($A1200="","",IF($F1200&lt;=0,"OK",IF($E1200=0,"Impayé","Partiel")))</f>
        <v/>
      </c>
    </row>
    <row r="1201" spans="2:7" ht="15">
      <c r="B1201" s="17"/>
      <c r="C1201" t="str">
        <f>IF($B1201="","",YEAR($B1201)*100+MONTH($B1201))</f>
        <v/>
      </c>
      <c r="D1201" s="13" t="str">
        <f>IF(OR($A1201="",$B1201=""),"",SUMIFS(Échéancier_Loyers!$J:$J,Échéancier_Loyers!$C:$C,$A1201,Échéancier_Loyers!$B:$B,$C1201))</f>
        <v/>
      </c>
      <c r="E1201" s="13" t="str">
        <f>IF(OR($A1201="",$B1201=""),"",SUMIFS(Échéancier_Loyers!$K:$K,Échéancier_Loyers!$C:$C,$A1201,Échéancier_Loyers!$B:$B,$C1201))</f>
        <v/>
      </c>
      <c r="F1201" s="13" t="str">
        <f>IF(OR($D1201="",$E1201=""),"",$D1201-$E1201)</f>
        <v/>
      </c>
      <c r="G1201" t="str">
        <f>IF($A1201="","",IF($F1201&lt;=0,"OK",IF($E1201=0,"Impayé","Partiel")))</f>
        <v/>
      </c>
    </row>
    <row r="1202" spans="2:7" ht="15">
      <c r="B1202" s="17"/>
      <c r="C1202" t="str">
        <f>IF($B1202="","",YEAR($B1202)*100+MONTH($B1202))</f>
        <v/>
      </c>
      <c r="D1202" s="13" t="str">
        <f>IF(OR($A1202="",$B1202=""),"",SUMIFS(Échéancier_Loyers!$J:$J,Échéancier_Loyers!$C:$C,$A1202,Échéancier_Loyers!$B:$B,$C1202))</f>
        <v/>
      </c>
      <c r="E1202" s="13" t="str">
        <f>IF(OR($A1202="",$B1202=""),"",SUMIFS(Échéancier_Loyers!$K:$K,Échéancier_Loyers!$C:$C,$A1202,Échéancier_Loyers!$B:$B,$C1202))</f>
        <v/>
      </c>
      <c r="F1202" s="13" t="str">
        <f>IF(OR($D1202="",$E1202=""),"",$D1202-$E1202)</f>
        <v/>
      </c>
      <c r="G1202" t="str">
        <f>IF($A1202="","",IF($F1202&lt;=0,"OK",IF($E1202=0,"Impayé","Partiel")))</f>
        <v/>
      </c>
    </row>
    <row r="1203" spans="2:7" ht="15">
      <c r="B1203" s="17"/>
      <c r="C1203" t="str">
        <f>IF($B1203="","",YEAR($B1203)*100+MONTH($B1203))</f>
        <v/>
      </c>
      <c r="D1203" s="13" t="str">
        <f>IF(OR($A1203="",$B1203=""),"",SUMIFS(Échéancier_Loyers!$J:$J,Échéancier_Loyers!$C:$C,$A1203,Échéancier_Loyers!$B:$B,$C1203))</f>
        <v/>
      </c>
      <c r="E1203" s="13" t="str">
        <f>IF(OR($A1203="",$B1203=""),"",SUMIFS(Échéancier_Loyers!$K:$K,Échéancier_Loyers!$C:$C,$A1203,Échéancier_Loyers!$B:$B,$C1203))</f>
        <v/>
      </c>
      <c r="F1203" s="13" t="str">
        <f>IF(OR($D1203="",$E1203=""),"",$D1203-$E1203)</f>
        <v/>
      </c>
      <c r="G1203" t="str">
        <f>IF($A1203="","",IF($F1203&lt;=0,"OK",IF($E1203=0,"Impayé","Partiel")))</f>
        <v/>
      </c>
    </row>
    <row r="1204" spans="2:7" ht="15">
      <c r="B1204" s="17"/>
      <c r="C1204" t="str">
        <f>IF($B1204="","",YEAR($B1204)*100+MONTH($B1204))</f>
        <v/>
      </c>
      <c r="D1204" s="13" t="str">
        <f>IF(OR($A1204="",$B1204=""),"",SUMIFS(Échéancier_Loyers!$J:$J,Échéancier_Loyers!$C:$C,$A1204,Échéancier_Loyers!$B:$B,$C1204))</f>
        <v/>
      </c>
      <c r="E1204" s="13" t="str">
        <f>IF(OR($A1204="",$B1204=""),"",SUMIFS(Échéancier_Loyers!$K:$K,Échéancier_Loyers!$C:$C,$A1204,Échéancier_Loyers!$B:$B,$C1204))</f>
        <v/>
      </c>
      <c r="F1204" s="13" t="str">
        <f>IF(OR($D1204="",$E1204=""),"",$D1204-$E1204)</f>
        <v/>
      </c>
      <c r="G1204" t="str">
        <f>IF($A1204="","",IF($F1204&lt;=0,"OK",IF($E1204=0,"Impayé","Partiel")))</f>
        <v/>
      </c>
    </row>
    <row r="1205" spans="2:7" ht="15">
      <c r="B1205" s="17"/>
      <c r="C1205" t="str">
        <f>IF($B1205="","",YEAR($B1205)*100+MONTH($B1205))</f>
        <v/>
      </c>
      <c r="D1205" s="13" t="str">
        <f>IF(OR($A1205="",$B1205=""),"",SUMIFS(Échéancier_Loyers!$J:$J,Échéancier_Loyers!$C:$C,$A1205,Échéancier_Loyers!$B:$B,$C1205))</f>
        <v/>
      </c>
      <c r="E1205" s="13" t="str">
        <f>IF(OR($A1205="",$B1205=""),"",SUMIFS(Échéancier_Loyers!$K:$K,Échéancier_Loyers!$C:$C,$A1205,Échéancier_Loyers!$B:$B,$C1205))</f>
        <v/>
      </c>
      <c r="F1205" s="13" t="str">
        <f>IF(OR($D1205="",$E1205=""),"",$D1205-$E1205)</f>
        <v/>
      </c>
      <c r="G1205" t="str">
        <f>IF($A1205="","",IF($F1205&lt;=0,"OK",IF($E1205=0,"Impayé","Partiel")))</f>
        <v/>
      </c>
    </row>
    <row r="1206" spans="2:7" ht="15">
      <c r="B1206" s="17"/>
      <c r="C1206" t="str">
        <f>IF($B1206="","",YEAR($B1206)*100+MONTH($B1206))</f>
        <v/>
      </c>
      <c r="D1206" s="13" t="str">
        <f>IF(OR($A1206="",$B1206=""),"",SUMIFS(Échéancier_Loyers!$J:$J,Échéancier_Loyers!$C:$C,$A1206,Échéancier_Loyers!$B:$B,$C1206))</f>
        <v/>
      </c>
      <c r="E1206" s="13" t="str">
        <f>IF(OR($A1206="",$B1206=""),"",SUMIFS(Échéancier_Loyers!$K:$K,Échéancier_Loyers!$C:$C,$A1206,Échéancier_Loyers!$B:$B,$C1206))</f>
        <v/>
      </c>
      <c r="F1206" s="13" t="str">
        <f>IF(OR($D1206="",$E1206=""),"",$D1206-$E1206)</f>
        <v/>
      </c>
      <c r="G1206" t="str">
        <f>IF($A1206="","",IF($F1206&lt;=0,"OK",IF($E1206=0,"Impayé","Partiel")))</f>
        <v/>
      </c>
    </row>
    <row r="1207" spans="2:7" ht="15">
      <c r="B1207" s="17"/>
      <c r="C1207" t="str">
        <f>IF($B1207="","",YEAR($B1207)*100+MONTH($B1207))</f>
        <v/>
      </c>
      <c r="D1207" s="13" t="str">
        <f>IF(OR($A1207="",$B1207=""),"",SUMIFS(Échéancier_Loyers!$J:$J,Échéancier_Loyers!$C:$C,$A1207,Échéancier_Loyers!$B:$B,$C1207))</f>
        <v/>
      </c>
      <c r="E1207" s="13" t="str">
        <f>IF(OR($A1207="",$B1207=""),"",SUMIFS(Échéancier_Loyers!$K:$K,Échéancier_Loyers!$C:$C,$A1207,Échéancier_Loyers!$B:$B,$C1207))</f>
        <v/>
      </c>
      <c r="F1207" s="13" t="str">
        <f>IF(OR($D1207="",$E1207=""),"",$D1207-$E1207)</f>
        <v/>
      </c>
      <c r="G1207" t="str">
        <f>IF($A1207="","",IF($F1207&lt;=0,"OK",IF($E1207=0,"Impayé","Partiel")))</f>
        <v/>
      </c>
    </row>
    <row r="1208" spans="2:7" ht="15">
      <c r="B1208" s="17"/>
      <c r="C1208" t="str">
        <f>IF($B1208="","",YEAR($B1208)*100+MONTH($B1208))</f>
        <v/>
      </c>
      <c r="D1208" s="13" t="str">
        <f>IF(OR($A1208="",$B1208=""),"",SUMIFS(Échéancier_Loyers!$J:$J,Échéancier_Loyers!$C:$C,$A1208,Échéancier_Loyers!$B:$B,$C1208))</f>
        <v/>
      </c>
      <c r="E1208" s="13" t="str">
        <f>IF(OR($A1208="",$B1208=""),"",SUMIFS(Échéancier_Loyers!$K:$K,Échéancier_Loyers!$C:$C,$A1208,Échéancier_Loyers!$B:$B,$C1208))</f>
        <v/>
      </c>
      <c r="F1208" s="13" t="str">
        <f>IF(OR($D1208="",$E1208=""),"",$D1208-$E1208)</f>
        <v/>
      </c>
      <c r="G1208" t="str">
        <f>IF($A1208="","",IF($F1208&lt;=0,"OK",IF($E1208=0,"Impayé","Partiel")))</f>
        <v/>
      </c>
    </row>
    <row r="1209" spans="2:7" ht="15">
      <c r="B1209" s="17"/>
      <c r="C1209" t="str">
        <f>IF($B1209="","",YEAR($B1209)*100+MONTH($B1209))</f>
        <v/>
      </c>
      <c r="D1209" s="13" t="str">
        <f>IF(OR($A1209="",$B1209=""),"",SUMIFS(Échéancier_Loyers!$J:$J,Échéancier_Loyers!$C:$C,$A1209,Échéancier_Loyers!$B:$B,$C1209))</f>
        <v/>
      </c>
      <c r="E1209" s="13" t="str">
        <f>IF(OR($A1209="",$B1209=""),"",SUMIFS(Échéancier_Loyers!$K:$K,Échéancier_Loyers!$C:$C,$A1209,Échéancier_Loyers!$B:$B,$C1209))</f>
        <v/>
      </c>
      <c r="F1209" s="13" t="str">
        <f>IF(OR($D1209="",$E1209=""),"",$D1209-$E1209)</f>
        <v/>
      </c>
      <c r="G1209" t="str">
        <f>IF($A1209="","",IF($F1209&lt;=0,"OK",IF($E1209=0,"Impayé","Partiel")))</f>
        <v/>
      </c>
    </row>
    <row r="1210" spans="2:7" ht="15">
      <c r="B1210" s="17"/>
      <c r="C1210" t="str">
        <f>IF($B1210="","",YEAR($B1210)*100+MONTH($B1210))</f>
        <v/>
      </c>
      <c r="D1210" s="13" t="str">
        <f>IF(OR($A1210="",$B1210=""),"",SUMIFS(Échéancier_Loyers!$J:$J,Échéancier_Loyers!$C:$C,$A1210,Échéancier_Loyers!$B:$B,$C1210))</f>
        <v/>
      </c>
      <c r="E1210" s="13" t="str">
        <f>IF(OR($A1210="",$B1210=""),"",SUMIFS(Échéancier_Loyers!$K:$K,Échéancier_Loyers!$C:$C,$A1210,Échéancier_Loyers!$B:$B,$C1210))</f>
        <v/>
      </c>
      <c r="F1210" s="13" t="str">
        <f>IF(OR($D1210="",$E1210=""),"",$D1210-$E1210)</f>
        <v/>
      </c>
      <c r="G1210" t="str">
        <f>IF($A1210="","",IF($F1210&lt;=0,"OK",IF($E1210=0,"Impayé","Partiel")))</f>
        <v/>
      </c>
    </row>
    <row r="1211" spans="2:7" ht="15">
      <c r="B1211" s="17"/>
      <c r="C1211" t="str">
        <f>IF($B1211="","",YEAR($B1211)*100+MONTH($B1211))</f>
        <v/>
      </c>
      <c r="D1211" s="13" t="str">
        <f>IF(OR($A1211="",$B1211=""),"",SUMIFS(Échéancier_Loyers!$J:$J,Échéancier_Loyers!$C:$C,$A1211,Échéancier_Loyers!$B:$B,$C1211))</f>
        <v/>
      </c>
      <c r="E1211" s="13" t="str">
        <f>IF(OR($A1211="",$B1211=""),"",SUMIFS(Échéancier_Loyers!$K:$K,Échéancier_Loyers!$C:$C,$A1211,Échéancier_Loyers!$B:$B,$C1211))</f>
        <v/>
      </c>
      <c r="F1211" s="13" t="str">
        <f>IF(OR($D1211="",$E1211=""),"",$D1211-$E1211)</f>
        <v/>
      </c>
      <c r="G1211" t="str">
        <f>IF($A1211="","",IF($F1211&lt;=0,"OK",IF($E1211=0,"Impayé","Partiel")))</f>
        <v/>
      </c>
    </row>
    <row r="1212" spans="2:7" ht="15">
      <c r="B1212" s="17"/>
      <c r="C1212" t="str">
        <f>IF($B1212="","",YEAR($B1212)*100+MONTH($B1212))</f>
        <v/>
      </c>
      <c r="D1212" s="13" t="str">
        <f>IF(OR($A1212="",$B1212=""),"",SUMIFS(Échéancier_Loyers!$J:$J,Échéancier_Loyers!$C:$C,$A1212,Échéancier_Loyers!$B:$B,$C1212))</f>
        <v/>
      </c>
      <c r="E1212" s="13" t="str">
        <f>IF(OR($A1212="",$B1212=""),"",SUMIFS(Échéancier_Loyers!$K:$K,Échéancier_Loyers!$C:$C,$A1212,Échéancier_Loyers!$B:$B,$C1212))</f>
        <v/>
      </c>
      <c r="F1212" s="13" t="str">
        <f>IF(OR($D1212="",$E1212=""),"",$D1212-$E1212)</f>
        <v/>
      </c>
      <c r="G1212" t="str">
        <f>IF($A1212="","",IF($F1212&lt;=0,"OK",IF($E1212=0,"Impayé","Partiel")))</f>
        <v/>
      </c>
    </row>
    <row r="1213" spans="2:7" ht="15">
      <c r="B1213" s="17"/>
      <c r="C1213" t="str">
        <f>IF($B1213="","",YEAR($B1213)*100+MONTH($B1213))</f>
        <v/>
      </c>
      <c r="D1213" s="13" t="str">
        <f>IF(OR($A1213="",$B1213=""),"",SUMIFS(Échéancier_Loyers!$J:$J,Échéancier_Loyers!$C:$C,$A1213,Échéancier_Loyers!$B:$B,$C1213))</f>
        <v/>
      </c>
      <c r="E1213" s="13" t="str">
        <f>IF(OR($A1213="",$B1213=""),"",SUMIFS(Échéancier_Loyers!$K:$K,Échéancier_Loyers!$C:$C,$A1213,Échéancier_Loyers!$B:$B,$C1213))</f>
        <v/>
      </c>
      <c r="F1213" s="13" t="str">
        <f>IF(OR($D1213="",$E1213=""),"",$D1213-$E1213)</f>
        <v/>
      </c>
      <c r="G1213" t="str">
        <f>IF($A1213="","",IF($F1213&lt;=0,"OK",IF($E1213=0,"Impayé","Partiel")))</f>
        <v/>
      </c>
    </row>
    <row r="1214" spans="2:7" ht="15">
      <c r="B1214" s="17"/>
      <c r="C1214" t="str">
        <f>IF($B1214="","",YEAR($B1214)*100+MONTH($B1214))</f>
        <v/>
      </c>
      <c r="D1214" s="13" t="str">
        <f>IF(OR($A1214="",$B1214=""),"",SUMIFS(Échéancier_Loyers!$J:$J,Échéancier_Loyers!$C:$C,$A1214,Échéancier_Loyers!$B:$B,$C1214))</f>
        <v/>
      </c>
      <c r="E1214" s="13" t="str">
        <f>IF(OR($A1214="",$B1214=""),"",SUMIFS(Échéancier_Loyers!$K:$K,Échéancier_Loyers!$C:$C,$A1214,Échéancier_Loyers!$B:$B,$C1214))</f>
        <v/>
      </c>
      <c r="F1214" s="13" t="str">
        <f>IF(OR($D1214="",$E1214=""),"",$D1214-$E1214)</f>
        <v/>
      </c>
      <c r="G1214" t="str">
        <f>IF($A1214="","",IF($F1214&lt;=0,"OK",IF($E1214=0,"Impayé","Partiel")))</f>
        <v/>
      </c>
    </row>
    <row r="1215" spans="2:7" ht="15">
      <c r="B1215" s="17"/>
      <c r="C1215" t="str">
        <f>IF($B1215="","",YEAR($B1215)*100+MONTH($B1215))</f>
        <v/>
      </c>
      <c r="D1215" s="13" t="str">
        <f>IF(OR($A1215="",$B1215=""),"",SUMIFS(Échéancier_Loyers!$J:$J,Échéancier_Loyers!$C:$C,$A1215,Échéancier_Loyers!$B:$B,$C1215))</f>
        <v/>
      </c>
      <c r="E1215" s="13" t="str">
        <f>IF(OR($A1215="",$B1215=""),"",SUMIFS(Échéancier_Loyers!$K:$K,Échéancier_Loyers!$C:$C,$A1215,Échéancier_Loyers!$B:$B,$C1215))</f>
        <v/>
      </c>
      <c r="F1215" s="13" t="str">
        <f>IF(OR($D1215="",$E1215=""),"",$D1215-$E1215)</f>
        <v/>
      </c>
      <c r="G1215" t="str">
        <f>IF($A1215="","",IF($F1215&lt;=0,"OK",IF($E1215=0,"Impayé","Partiel")))</f>
        <v/>
      </c>
    </row>
    <row r="1216" spans="2:7" ht="15">
      <c r="B1216" s="17"/>
      <c r="C1216" t="str">
        <f>IF($B1216="","",YEAR($B1216)*100+MONTH($B1216))</f>
        <v/>
      </c>
      <c r="D1216" s="13" t="str">
        <f>IF(OR($A1216="",$B1216=""),"",SUMIFS(Échéancier_Loyers!$J:$J,Échéancier_Loyers!$C:$C,$A1216,Échéancier_Loyers!$B:$B,$C1216))</f>
        <v/>
      </c>
      <c r="E1216" s="13" t="str">
        <f>IF(OR($A1216="",$B1216=""),"",SUMIFS(Échéancier_Loyers!$K:$K,Échéancier_Loyers!$C:$C,$A1216,Échéancier_Loyers!$B:$B,$C1216))</f>
        <v/>
      </c>
      <c r="F1216" s="13" t="str">
        <f>IF(OR($D1216="",$E1216=""),"",$D1216-$E1216)</f>
        <v/>
      </c>
      <c r="G1216" t="str">
        <f>IF($A1216="","",IF($F1216&lt;=0,"OK",IF($E1216=0,"Impayé","Partiel")))</f>
        <v/>
      </c>
    </row>
    <row r="1217" spans="2:7" ht="15">
      <c r="B1217" s="17"/>
      <c r="C1217" t="str">
        <f>IF($B1217="","",YEAR($B1217)*100+MONTH($B1217))</f>
        <v/>
      </c>
      <c r="D1217" s="13" t="str">
        <f>IF(OR($A1217="",$B1217=""),"",SUMIFS(Échéancier_Loyers!$J:$J,Échéancier_Loyers!$C:$C,$A1217,Échéancier_Loyers!$B:$B,$C1217))</f>
        <v/>
      </c>
      <c r="E1217" s="13" t="str">
        <f>IF(OR($A1217="",$B1217=""),"",SUMIFS(Échéancier_Loyers!$K:$K,Échéancier_Loyers!$C:$C,$A1217,Échéancier_Loyers!$B:$B,$C1217))</f>
        <v/>
      </c>
      <c r="F1217" s="13" t="str">
        <f>IF(OR($D1217="",$E1217=""),"",$D1217-$E1217)</f>
        <v/>
      </c>
      <c r="G1217" t="str">
        <f>IF($A1217="","",IF($F1217&lt;=0,"OK",IF($E1217=0,"Impayé","Partiel")))</f>
        <v/>
      </c>
    </row>
    <row r="1218" spans="2:7" ht="15">
      <c r="B1218" s="17"/>
      <c r="C1218" t="str">
        <f>IF($B1218="","",YEAR($B1218)*100+MONTH($B1218))</f>
        <v/>
      </c>
      <c r="D1218" s="13" t="str">
        <f>IF(OR($A1218="",$B1218=""),"",SUMIFS(Échéancier_Loyers!$J:$J,Échéancier_Loyers!$C:$C,$A1218,Échéancier_Loyers!$B:$B,$C1218))</f>
        <v/>
      </c>
      <c r="E1218" s="13" t="str">
        <f>IF(OR($A1218="",$B1218=""),"",SUMIFS(Échéancier_Loyers!$K:$K,Échéancier_Loyers!$C:$C,$A1218,Échéancier_Loyers!$B:$B,$C1218))</f>
        <v/>
      </c>
      <c r="F1218" s="13" t="str">
        <f>IF(OR($D1218="",$E1218=""),"",$D1218-$E1218)</f>
        <v/>
      </c>
      <c r="G1218" t="str">
        <f>IF($A1218="","",IF($F1218&lt;=0,"OK",IF($E1218=0,"Impayé","Partiel")))</f>
        <v/>
      </c>
    </row>
    <row r="1219" spans="2:7" ht="15">
      <c r="B1219" s="17"/>
      <c r="C1219" t="str">
        <f>IF($B1219="","",YEAR($B1219)*100+MONTH($B1219))</f>
        <v/>
      </c>
      <c r="D1219" s="13" t="str">
        <f>IF(OR($A1219="",$B1219=""),"",SUMIFS(Échéancier_Loyers!$J:$J,Échéancier_Loyers!$C:$C,$A1219,Échéancier_Loyers!$B:$B,$C1219))</f>
        <v/>
      </c>
      <c r="E1219" s="13" t="str">
        <f>IF(OR($A1219="",$B1219=""),"",SUMIFS(Échéancier_Loyers!$K:$K,Échéancier_Loyers!$C:$C,$A1219,Échéancier_Loyers!$B:$B,$C1219))</f>
        <v/>
      </c>
      <c r="F1219" s="13" t="str">
        <f>IF(OR($D1219="",$E1219=""),"",$D1219-$E1219)</f>
        <v/>
      </c>
      <c r="G1219" t="str">
        <f>IF($A1219="","",IF($F1219&lt;=0,"OK",IF($E1219=0,"Impayé","Partiel")))</f>
        <v/>
      </c>
    </row>
    <row r="1220" spans="2:7" ht="15">
      <c r="B1220" s="17"/>
      <c r="C1220" t="str">
        <f>IF($B1220="","",YEAR($B1220)*100+MONTH($B1220))</f>
        <v/>
      </c>
      <c r="D1220" s="13" t="str">
        <f>IF(OR($A1220="",$B1220=""),"",SUMIFS(Échéancier_Loyers!$J:$J,Échéancier_Loyers!$C:$C,$A1220,Échéancier_Loyers!$B:$B,$C1220))</f>
        <v/>
      </c>
      <c r="E1220" s="13" t="str">
        <f>IF(OR($A1220="",$B1220=""),"",SUMIFS(Échéancier_Loyers!$K:$K,Échéancier_Loyers!$C:$C,$A1220,Échéancier_Loyers!$B:$B,$C1220))</f>
        <v/>
      </c>
      <c r="F1220" s="13" t="str">
        <f>IF(OR($D1220="",$E1220=""),"",$D1220-$E1220)</f>
        <v/>
      </c>
      <c r="G1220" t="str">
        <f>IF($A1220="","",IF($F1220&lt;=0,"OK",IF($E1220=0,"Impayé","Partiel")))</f>
        <v/>
      </c>
    </row>
    <row r="1221" spans="2:7" ht="15">
      <c r="B1221" s="17"/>
      <c r="C1221" t="str">
        <f>IF($B1221="","",YEAR($B1221)*100+MONTH($B1221))</f>
        <v/>
      </c>
      <c r="D1221" s="13" t="str">
        <f>IF(OR($A1221="",$B1221=""),"",SUMIFS(Échéancier_Loyers!$J:$J,Échéancier_Loyers!$C:$C,$A1221,Échéancier_Loyers!$B:$B,$C1221))</f>
        <v/>
      </c>
      <c r="E1221" s="13" t="str">
        <f>IF(OR($A1221="",$B1221=""),"",SUMIFS(Échéancier_Loyers!$K:$K,Échéancier_Loyers!$C:$C,$A1221,Échéancier_Loyers!$B:$B,$C1221))</f>
        <v/>
      </c>
      <c r="F1221" s="13" t="str">
        <f>IF(OR($D1221="",$E1221=""),"",$D1221-$E1221)</f>
        <v/>
      </c>
      <c r="G1221" t="str">
        <f>IF($A1221="","",IF($F1221&lt;=0,"OK",IF($E1221=0,"Impayé","Partiel")))</f>
        <v/>
      </c>
    </row>
    <row r="1222" spans="2:7" ht="15">
      <c r="B1222" s="17"/>
      <c r="C1222" t="str">
        <f>IF($B1222="","",YEAR($B1222)*100+MONTH($B1222))</f>
        <v/>
      </c>
      <c r="D1222" s="13" t="str">
        <f>IF(OR($A1222="",$B1222=""),"",SUMIFS(Échéancier_Loyers!$J:$J,Échéancier_Loyers!$C:$C,$A1222,Échéancier_Loyers!$B:$B,$C1222))</f>
        <v/>
      </c>
      <c r="E1222" s="13" t="str">
        <f>IF(OR($A1222="",$B1222=""),"",SUMIFS(Échéancier_Loyers!$K:$K,Échéancier_Loyers!$C:$C,$A1222,Échéancier_Loyers!$B:$B,$C1222))</f>
        <v/>
      </c>
      <c r="F1222" s="13" t="str">
        <f>IF(OR($D1222="",$E1222=""),"",$D1222-$E1222)</f>
        <v/>
      </c>
      <c r="G1222" t="str">
        <f>IF($A1222="","",IF($F1222&lt;=0,"OK",IF($E1222=0,"Impayé","Partiel")))</f>
        <v/>
      </c>
    </row>
    <row r="1223" spans="2:7" ht="15">
      <c r="B1223" s="17"/>
      <c r="C1223" t="str">
        <f>IF($B1223="","",YEAR($B1223)*100+MONTH($B1223))</f>
        <v/>
      </c>
      <c r="D1223" s="13" t="str">
        <f>IF(OR($A1223="",$B1223=""),"",SUMIFS(Échéancier_Loyers!$J:$J,Échéancier_Loyers!$C:$C,$A1223,Échéancier_Loyers!$B:$B,$C1223))</f>
        <v/>
      </c>
      <c r="E1223" s="13" t="str">
        <f>IF(OR($A1223="",$B1223=""),"",SUMIFS(Échéancier_Loyers!$K:$K,Échéancier_Loyers!$C:$C,$A1223,Échéancier_Loyers!$B:$B,$C1223))</f>
        <v/>
      </c>
      <c r="F1223" s="13" t="str">
        <f>IF(OR($D1223="",$E1223=""),"",$D1223-$E1223)</f>
        <v/>
      </c>
      <c r="G1223" t="str">
        <f>IF($A1223="","",IF($F1223&lt;=0,"OK",IF($E1223=0,"Impayé","Partiel")))</f>
        <v/>
      </c>
    </row>
    <row r="1224" spans="2:7" ht="15">
      <c r="B1224" s="17"/>
      <c r="C1224" t="str">
        <f>IF($B1224="","",YEAR($B1224)*100+MONTH($B1224))</f>
        <v/>
      </c>
      <c r="D1224" s="13" t="str">
        <f>IF(OR($A1224="",$B1224=""),"",SUMIFS(Échéancier_Loyers!$J:$J,Échéancier_Loyers!$C:$C,$A1224,Échéancier_Loyers!$B:$B,$C1224))</f>
        <v/>
      </c>
      <c r="E1224" s="13" t="str">
        <f>IF(OR($A1224="",$B1224=""),"",SUMIFS(Échéancier_Loyers!$K:$K,Échéancier_Loyers!$C:$C,$A1224,Échéancier_Loyers!$B:$B,$C1224))</f>
        <v/>
      </c>
      <c r="F1224" s="13" t="str">
        <f>IF(OR($D1224="",$E1224=""),"",$D1224-$E1224)</f>
        <v/>
      </c>
      <c r="G1224" t="str">
        <f>IF($A1224="","",IF($F1224&lt;=0,"OK",IF($E1224=0,"Impayé","Partiel")))</f>
        <v/>
      </c>
    </row>
    <row r="1225" spans="2:7" ht="15">
      <c r="B1225" s="17"/>
      <c r="C1225" t="str">
        <f>IF($B1225="","",YEAR($B1225)*100+MONTH($B1225))</f>
        <v/>
      </c>
      <c r="D1225" s="13" t="str">
        <f>IF(OR($A1225="",$B1225=""),"",SUMIFS(Échéancier_Loyers!$J:$J,Échéancier_Loyers!$C:$C,$A1225,Échéancier_Loyers!$B:$B,$C1225))</f>
        <v/>
      </c>
      <c r="E1225" s="13" t="str">
        <f>IF(OR($A1225="",$B1225=""),"",SUMIFS(Échéancier_Loyers!$K:$K,Échéancier_Loyers!$C:$C,$A1225,Échéancier_Loyers!$B:$B,$C1225))</f>
        <v/>
      </c>
      <c r="F1225" s="13" t="str">
        <f>IF(OR($D1225="",$E1225=""),"",$D1225-$E1225)</f>
        <v/>
      </c>
      <c r="G1225" t="str">
        <f>IF($A1225="","",IF($F1225&lt;=0,"OK",IF($E1225=0,"Impayé","Partiel")))</f>
        <v/>
      </c>
    </row>
    <row r="1226" spans="2:7" ht="15">
      <c r="B1226" s="17"/>
      <c r="C1226" t="str">
        <f>IF($B1226="","",YEAR($B1226)*100+MONTH($B1226))</f>
        <v/>
      </c>
      <c r="D1226" s="13" t="str">
        <f>IF(OR($A1226="",$B1226=""),"",SUMIFS(Échéancier_Loyers!$J:$J,Échéancier_Loyers!$C:$C,$A1226,Échéancier_Loyers!$B:$B,$C1226))</f>
        <v/>
      </c>
      <c r="E1226" s="13" t="str">
        <f>IF(OR($A1226="",$B1226=""),"",SUMIFS(Échéancier_Loyers!$K:$K,Échéancier_Loyers!$C:$C,$A1226,Échéancier_Loyers!$B:$B,$C1226))</f>
        <v/>
      </c>
      <c r="F1226" s="13" t="str">
        <f>IF(OR($D1226="",$E1226=""),"",$D1226-$E1226)</f>
        <v/>
      </c>
      <c r="G1226" t="str">
        <f>IF($A1226="","",IF($F1226&lt;=0,"OK",IF($E1226=0,"Impayé","Partiel")))</f>
        <v/>
      </c>
    </row>
    <row r="1227" spans="2:7" ht="15">
      <c r="B1227" s="17"/>
      <c r="C1227" t="str">
        <f>IF($B1227="","",YEAR($B1227)*100+MONTH($B1227))</f>
        <v/>
      </c>
      <c r="D1227" s="13" t="str">
        <f>IF(OR($A1227="",$B1227=""),"",SUMIFS(Échéancier_Loyers!$J:$J,Échéancier_Loyers!$C:$C,$A1227,Échéancier_Loyers!$B:$B,$C1227))</f>
        <v/>
      </c>
      <c r="E1227" s="13" t="str">
        <f>IF(OR($A1227="",$B1227=""),"",SUMIFS(Échéancier_Loyers!$K:$K,Échéancier_Loyers!$C:$C,$A1227,Échéancier_Loyers!$B:$B,$C1227))</f>
        <v/>
      </c>
      <c r="F1227" s="13" t="str">
        <f>IF(OR($D1227="",$E1227=""),"",$D1227-$E1227)</f>
        <v/>
      </c>
      <c r="G1227" t="str">
        <f>IF($A1227="","",IF($F1227&lt;=0,"OK",IF($E1227=0,"Impayé","Partiel")))</f>
        <v/>
      </c>
    </row>
    <row r="1228" spans="2:7" ht="15">
      <c r="B1228" s="17"/>
      <c r="C1228" t="str">
        <f>IF($B1228="","",YEAR($B1228)*100+MONTH($B1228))</f>
        <v/>
      </c>
      <c r="D1228" s="13" t="str">
        <f>IF(OR($A1228="",$B1228=""),"",SUMIFS(Échéancier_Loyers!$J:$J,Échéancier_Loyers!$C:$C,$A1228,Échéancier_Loyers!$B:$B,$C1228))</f>
        <v/>
      </c>
      <c r="E1228" s="13" t="str">
        <f>IF(OR($A1228="",$B1228=""),"",SUMIFS(Échéancier_Loyers!$K:$K,Échéancier_Loyers!$C:$C,$A1228,Échéancier_Loyers!$B:$B,$C1228))</f>
        <v/>
      </c>
      <c r="F1228" s="13" t="str">
        <f>IF(OR($D1228="",$E1228=""),"",$D1228-$E1228)</f>
        <v/>
      </c>
      <c r="G1228" t="str">
        <f>IF($A1228="","",IF($F1228&lt;=0,"OK",IF($E1228=0,"Impayé","Partiel")))</f>
        <v/>
      </c>
    </row>
    <row r="1229" spans="2:7" ht="15">
      <c r="B1229" s="17"/>
      <c r="C1229" t="str">
        <f>IF($B1229="","",YEAR($B1229)*100+MONTH($B1229))</f>
        <v/>
      </c>
      <c r="D1229" s="13" t="str">
        <f>IF(OR($A1229="",$B1229=""),"",SUMIFS(Échéancier_Loyers!$J:$J,Échéancier_Loyers!$C:$C,$A1229,Échéancier_Loyers!$B:$B,$C1229))</f>
        <v/>
      </c>
      <c r="E1229" s="13" t="str">
        <f>IF(OR($A1229="",$B1229=""),"",SUMIFS(Échéancier_Loyers!$K:$K,Échéancier_Loyers!$C:$C,$A1229,Échéancier_Loyers!$B:$B,$C1229))</f>
        <v/>
      </c>
      <c r="F1229" s="13" t="str">
        <f>IF(OR($D1229="",$E1229=""),"",$D1229-$E1229)</f>
        <v/>
      </c>
      <c r="G1229" t="str">
        <f>IF($A1229="","",IF($F1229&lt;=0,"OK",IF($E1229=0,"Impayé","Partiel")))</f>
        <v/>
      </c>
    </row>
    <row r="1230" spans="2:7" ht="15">
      <c r="B1230" s="17"/>
      <c r="C1230" t="str">
        <f>IF($B1230="","",YEAR($B1230)*100+MONTH($B1230))</f>
        <v/>
      </c>
      <c r="D1230" s="13" t="str">
        <f>IF(OR($A1230="",$B1230=""),"",SUMIFS(Échéancier_Loyers!$J:$J,Échéancier_Loyers!$C:$C,$A1230,Échéancier_Loyers!$B:$B,$C1230))</f>
        <v/>
      </c>
      <c r="E1230" s="13" t="str">
        <f>IF(OR($A1230="",$B1230=""),"",SUMIFS(Échéancier_Loyers!$K:$K,Échéancier_Loyers!$C:$C,$A1230,Échéancier_Loyers!$B:$B,$C1230))</f>
        <v/>
      </c>
      <c r="F1230" s="13" t="str">
        <f>IF(OR($D1230="",$E1230=""),"",$D1230-$E1230)</f>
        <v/>
      </c>
      <c r="G1230" t="str">
        <f>IF($A1230="","",IF($F1230&lt;=0,"OK",IF($E1230=0,"Impayé","Partiel")))</f>
        <v/>
      </c>
    </row>
    <row r="1231" spans="2:7" ht="15">
      <c r="B1231" s="17"/>
      <c r="C1231" t="str">
        <f>IF($B1231="","",YEAR($B1231)*100+MONTH($B1231))</f>
        <v/>
      </c>
      <c r="D1231" s="13" t="str">
        <f>IF(OR($A1231="",$B1231=""),"",SUMIFS(Échéancier_Loyers!$J:$J,Échéancier_Loyers!$C:$C,$A1231,Échéancier_Loyers!$B:$B,$C1231))</f>
        <v/>
      </c>
      <c r="E1231" s="13" t="str">
        <f>IF(OR($A1231="",$B1231=""),"",SUMIFS(Échéancier_Loyers!$K:$K,Échéancier_Loyers!$C:$C,$A1231,Échéancier_Loyers!$B:$B,$C1231))</f>
        <v/>
      </c>
      <c r="F1231" s="13" t="str">
        <f>IF(OR($D1231="",$E1231=""),"",$D1231-$E1231)</f>
        <v/>
      </c>
      <c r="G1231" t="str">
        <f>IF($A1231="","",IF($F1231&lt;=0,"OK",IF($E1231=0,"Impayé","Partiel")))</f>
        <v/>
      </c>
    </row>
    <row r="1232" spans="2:7" ht="15">
      <c r="B1232" s="17"/>
      <c r="C1232" t="str">
        <f>IF($B1232="","",YEAR($B1232)*100+MONTH($B1232))</f>
        <v/>
      </c>
      <c r="D1232" s="13" t="str">
        <f>IF(OR($A1232="",$B1232=""),"",SUMIFS(Échéancier_Loyers!$J:$J,Échéancier_Loyers!$C:$C,$A1232,Échéancier_Loyers!$B:$B,$C1232))</f>
        <v/>
      </c>
      <c r="E1232" s="13" t="str">
        <f>IF(OR($A1232="",$B1232=""),"",SUMIFS(Échéancier_Loyers!$K:$K,Échéancier_Loyers!$C:$C,$A1232,Échéancier_Loyers!$B:$B,$C1232))</f>
        <v/>
      </c>
      <c r="F1232" s="13" t="str">
        <f>IF(OR($D1232="",$E1232=""),"",$D1232-$E1232)</f>
        <v/>
      </c>
      <c r="G1232" t="str">
        <f>IF($A1232="","",IF($F1232&lt;=0,"OK",IF($E1232=0,"Impayé","Partiel")))</f>
        <v/>
      </c>
    </row>
    <row r="1233" spans="2:7" ht="15">
      <c r="B1233" s="17"/>
      <c r="C1233" t="str">
        <f>IF($B1233="","",YEAR($B1233)*100+MONTH($B1233))</f>
        <v/>
      </c>
      <c r="D1233" s="13" t="str">
        <f>IF(OR($A1233="",$B1233=""),"",SUMIFS(Échéancier_Loyers!$J:$J,Échéancier_Loyers!$C:$C,$A1233,Échéancier_Loyers!$B:$B,$C1233))</f>
        <v/>
      </c>
      <c r="E1233" s="13" t="str">
        <f>IF(OR($A1233="",$B1233=""),"",SUMIFS(Échéancier_Loyers!$K:$K,Échéancier_Loyers!$C:$C,$A1233,Échéancier_Loyers!$B:$B,$C1233))</f>
        <v/>
      </c>
      <c r="F1233" s="13" t="str">
        <f>IF(OR($D1233="",$E1233=""),"",$D1233-$E1233)</f>
        <v/>
      </c>
      <c r="G1233" t="str">
        <f>IF($A1233="","",IF($F1233&lt;=0,"OK",IF($E1233=0,"Impayé","Partiel")))</f>
        <v/>
      </c>
    </row>
    <row r="1234" spans="2:7" ht="15">
      <c r="B1234" s="17"/>
      <c r="C1234" t="str">
        <f>IF($B1234="","",YEAR($B1234)*100+MONTH($B1234))</f>
        <v/>
      </c>
      <c r="D1234" s="13" t="str">
        <f>IF(OR($A1234="",$B1234=""),"",SUMIFS(Échéancier_Loyers!$J:$J,Échéancier_Loyers!$C:$C,$A1234,Échéancier_Loyers!$B:$B,$C1234))</f>
        <v/>
      </c>
      <c r="E1234" s="13" t="str">
        <f>IF(OR($A1234="",$B1234=""),"",SUMIFS(Échéancier_Loyers!$K:$K,Échéancier_Loyers!$C:$C,$A1234,Échéancier_Loyers!$B:$B,$C1234))</f>
        <v/>
      </c>
      <c r="F1234" s="13" t="str">
        <f>IF(OR($D1234="",$E1234=""),"",$D1234-$E1234)</f>
        <v/>
      </c>
      <c r="G1234" t="str">
        <f>IF($A1234="","",IF($F1234&lt;=0,"OK",IF($E1234=0,"Impayé","Partiel")))</f>
        <v/>
      </c>
    </row>
    <row r="1235" spans="2:7" ht="15">
      <c r="B1235" s="17"/>
      <c r="C1235" t="str">
        <f>IF($B1235="","",YEAR($B1235)*100+MONTH($B1235))</f>
        <v/>
      </c>
      <c r="D1235" s="13" t="str">
        <f>IF(OR($A1235="",$B1235=""),"",SUMIFS(Échéancier_Loyers!$J:$J,Échéancier_Loyers!$C:$C,$A1235,Échéancier_Loyers!$B:$B,$C1235))</f>
        <v/>
      </c>
      <c r="E1235" s="13" t="str">
        <f>IF(OR($A1235="",$B1235=""),"",SUMIFS(Échéancier_Loyers!$K:$K,Échéancier_Loyers!$C:$C,$A1235,Échéancier_Loyers!$B:$B,$C1235))</f>
        <v/>
      </c>
      <c r="F1235" s="13" t="str">
        <f>IF(OR($D1235="",$E1235=""),"",$D1235-$E1235)</f>
        <v/>
      </c>
      <c r="G1235" t="str">
        <f>IF($A1235="","",IF($F1235&lt;=0,"OK",IF($E1235=0,"Impayé","Partiel")))</f>
        <v/>
      </c>
    </row>
    <row r="1236" spans="2:7" ht="15">
      <c r="B1236" s="17"/>
      <c r="C1236" t="str">
        <f>IF($B1236="","",YEAR($B1236)*100+MONTH($B1236))</f>
        <v/>
      </c>
      <c r="D1236" s="13" t="str">
        <f>IF(OR($A1236="",$B1236=""),"",SUMIFS(Échéancier_Loyers!$J:$J,Échéancier_Loyers!$C:$C,$A1236,Échéancier_Loyers!$B:$B,$C1236))</f>
        <v/>
      </c>
      <c r="E1236" s="13" t="str">
        <f>IF(OR($A1236="",$B1236=""),"",SUMIFS(Échéancier_Loyers!$K:$K,Échéancier_Loyers!$C:$C,$A1236,Échéancier_Loyers!$B:$B,$C1236))</f>
        <v/>
      </c>
      <c r="F1236" s="13" t="str">
        <f>IF(OR($D1236="",$E1236=""),"",$D1236-$E1236)</f>
        <v/>
      </c>
      <c r="G1236" t="str">
        <f>IF($A1236="","",IF($F1236&lt;=0,"OK",IF($E1236=0,"Impayé","Partiel")))</f>
        <v/>
      </c>
    </row>
    <row r="1237" spans="2:7" ht="15">
      <c r="B1237" s="17"/>
      <c r="C1237" t="str">
        <f>IF($B1237="","",YEAR($B1237)*100+MONTH($B1237))</f>
        <v/>
      </c>
      <c r="D1237" s="13" t="str">
        <f>IF(OR($A1237="",$B1237=""),"",SUMIFS(Échéancier_Loyers!$J:$J,Échéancier_Loyers!$C:$C,$A1237,Échéancier_Loyers!$B:$B,$C1237))</f>
        <v/>
      </c>
      <c r="E1237" s="13" t="str">
        <f>IF(OR($A1237="",$B1237=""),"",SUMIFS(Échéancier_Loyers!$K:$K,Échéancier_Loyers!$C:$C,$A1237,Échéancier_Loyers!$B:$B,$C1237))</f>
        <v/>
      </c>
      <c r="F1237" s="13" t="str">
        <f>IF(OR($D1237="",$E1237=""),"",$D1237-$E1237)</f>
        <v/>
      </c>
      <c r="G1237" t="str">
        <f>IF($A1237="","",IF($F1237&lt;=0,"OK",IF($E1237=0,"Impayé","Partiel")))</f>
        <v/>
      </c>
    </row>
    <row r="1238" spans="2:7" ht="15">
      <c r="B1238" s="17"/>
      <c r="C1238" t="str">
        <f>IF($B1238="","",YEAR($B1238)*100+MONTH($B1238))</f>
        <v/>
      </c>
      <c r="D1238" s="13" t="str">
        <f>IF(OR($A1238="",$B1238=""),"",SUMIFS(Échéancier_Loyers!$J:$J,Échéancier_Loyers!$C:$C,$A1238,Échéancier_Loyers!$B:$B,$C1238))</f>
        <v/>
      </c>
      <c r="E1238" s="13" t="str">
        <f>IF(OR($A1238="",$B1238=""),"",SUMIFS(Échéancier_Loyers!$K:$K,Échéancier_Loyers!$C:$C,$A1238,Échéancier_Loyers!$B:$B,$C1238))</f>
        <v/>
      </c>
      <c r="F1238" s="13" t="str">
        <f>IF(OR($D1238="",$E1238=""),"",$D1238-$E1238)</f>
        <v/>
      </c>
      <c r="G1238" t="str">
        <f>IF($A1238="","",IF($F1238&lt;=0,"OK",IF($E1238=0,"Impayé","Partiel")))</f>
        <v/>
      </c>
    </row>
    <row r="1239" spans="2:7" ht="15">
      <c r="B1239" s="17"/>
      <c r="C1239" t="str">
        <f>IF($B1239="","",YEAR($B1239)*100+MONTH($B1239))</f>
        <v/>
      </c>
      <c r="D1239" s="13" t="str">
        <f>IF(OR($A1239="",$B1239=""),"",SUMIFS(Échéancier_Loyers!$J:$J,Échéancier_Loyers!$C:$C,$A1239,Échéancier_Loyers!$B:$B,$C1239))</f>
        <v/>
      </c>
      <c r="E1239" s="13" t="str">
        <f>IF(OR($A1239="",$B1239=""),"",SUMIFS(Échéancier_Loyers!$K:$K,Échéancier_Loyers!$C:$C,$A1239,Échéancier_Loyers!$B:$B,$C1239))</f>
        <v/>
      </c>
      <c r="F1239" s="13" t="str">
        <f>IF(OR($D1239="",$E1239=""),"",$D1239-$E1239)</f>
        <v/>
      </c>
      <c r="G1239" t="str">
        <f>IF($A1239="","",IF($F1239&lt;=0,"OK",IF($E1239=0,"Impayé","Partiel")))</f>
        <v/>
      </c>
    </row>
    <row r="1240" spans="2:7" ht="15">
      <c r="B1240" s="17"/>
      <c r="C1240" t="str">
        <f>IF($B1240="","",YEAR($B1240)*100+MONTH($B1240))</f>
        <v/>
      </c>
      <c r="D1240" s="13" t="str">
        <f>IF(OR($A1240="",$B1240=""),"",SUMIFS(Échéancier_Loyers!$J:$J,Échéancier_Loyers!$C:$C,$A1240,Échéancier_Loyers!$B:$B,$C1240))</f>
        <v/>
      </c>
      <c r="E1240" s="13" t="str">
        <f>IF(OR($A1240="",$B1240=""),"",SUMIFS(Échéancier_Loyers!$K:$K,Échéancier_Loyers!$C:$C,$A1240,Échéancier_Loyers!$B:$B,$C1240))</f>
        <v/>
      </c>
      <c r="F1240" s="13" t="str">
        <f>IF(OR($D1240="",$E1240=""),"",$D1240-$E1240)</f>
        <v/>
      </c>
      <c r="G1240" t="str">
        <f>IF($A1240="","",IF($F1240&lt;=0,"OK",IF($E1240=0,"Impayé","Partiel")))</f>
        <v/>
      </c>
    </row>
    <row r="1241" spans="2:7" ht="15">
      <c r="B1241" s="17"/>
      <c r="C1241" t="str">
        <f>IF($B1241="","",YEAR($B1241)*100+MONTH($B1241))</f>
        <v/>
      </c>
      <c r="D1241" s="13" t="str">
        <f>IF(OR($A1241="",$B1241=""),"",SUMIFS(Échéancier_Loyers!$J:$J,Échéancier_Loyers!$C:$C,$A1241,Échéancier_Loyers!$B:$B,$C1241))</f>
        <v/>
      </c>
      <c r="E1241" s="13" t="str">
        <f>IF(OR($A1241="",$B1241=""),"",SUMIFS(Échéancier_Loyers!$K:$K,Échéancier_Loyers!$C:$C,$A1241,Échéancier_Loyers!$B:$B,$C1241))</f>
        <v/>
      </c>
      <c r="F1241" s="13" t="str">
        <f>IF(OR($D1241="",$E1241=""),"",$D1241-$E1241)</f>
        <v/>
      </c>
      <c r="G1241" t="str">
        <f>IF($A1241="","",IF($F1241&lt;=0,"OK",IF($E1241=0,"Impayé","Partiel")))</f>
        <v/>
      </c>
    </row>
    <row r="1242" spans="2:7" ht="15">
      <c r="B1242" s="17"/>
      <c r="C1242" t="str">
        <f>IF($B1242="","",YEAR($B1242)*100+MONTH($B1242))</f>
        <v/>
      </c>
      <c r="D1242" s="13" t="str">
        <f>IF(OR($A1242="",$B1242=""),"",SUMIFS(Échéancier_Loyers!$J:$J,Échéancier_Loyers!$C:$C,$A1242,Échéancier_Loyers!$B:$B,$C1242))</f>
        <v/>
      </c>
      <c r="E1242" s="13" t="str">
        <f>IF(OR($A1242="",$B1242=""),"",SUMIFS(Échéancier_Loyers!$K:$K,Échéancier_Loyers!$C:$C,$A1242,Échéancier_Loyers!$B:$B,$C1242))</f>
        <v/>
      </c>
      <c r="F1242" s="13" t="str">
        <f>IF(OR($D1242="",$E1242=""),"",$D1242-$E1242)</f>
        <v/>
      </c>
      <c r="G1242" t="str">
        <f>IF($A1242="","",IF($F1242&lt;=0,"OK",IF($E1242=0,"Impayé","Partiel")))</f>
        <v/>
      </c>
    </row>
    <row r="1243" spans="2:7" ht="15">
      <c r="B1243" s="17"/>
      <c r="C1243" t="str">
        <f>IF($B1243="","",YEAR($B1243)*100+MONTH($B1243))</f>
        <v/>
      </c>
      <c r="D1243" s="13" t="str">
        <f>IF(OR($A1243="",$B1243=""),"",SUMIFS(Échéancier_Loyers!$J:$J,Échéancier_Loyers!$C:$C,$A1243,Échéancier_Loyers!$B:$B,$C1243))</f>
        <v/>
      </c>
      <c r="E1243" s="13" t="str">
        <f>IF(OR($A1243="",$B1243=""),"",SUMIFS(Échéancier_Loyers!$K:$K,Échéancier_Loyers!$C:$C,$A1243,Échéancier_Loyers!$B:$B,$C1243))</f>
        <v/>
      </c>
      <c r="F1243" s="13" t="str">
        <f>IF(OR($D1243="",$E1243=""),"",$D1243-$E1243)</f>
        <v/>
      </c>
      <c r="G1243" t="str">
        <f>IF($A1243="","",IF($F1243&lt;=0,"OK",IF($E1243=0,"Impayé","Partiel")))</f>
        <v/>
      </c>
    </row>
    <row r="1244" spans="2:7" ht="15">
      <c r="B1244" s="17"/>
      <c r="C1244" t="str">
        <f>IF($B1244="","",YEAR($B1244)*100+MONTH($B1244))</f>
        <v/>
      </c>
      <c r="D1244" s="13" t="str">
        <f>IF(OR($A1244="",$B1244=""),"",SUMIFS(Échéancier_Loyers!$J:$J,Échéancier_Loyers!$C:$C,$A1244,Échéancier_Loyers!$B:$B,$C1244))</f>
        <v/>
      </c>
      <c r="E1244" s="13" t="str">
        <f>IF(OR($A1244="",$B1244=""),"",SUMIFS(Échéancier_Loyers!$K:$K,Échéancier_Loyers!$C:$C,$A1244,Échéancier_Loyers!$B:$B,$C1244))</f>
        <v/>
      </c>
      <c r="F1244" s="13" t="str">
        <f>IF(OR($D1244="",$E1244=""),"",$D1244-$E1244)</f>
        <v/>
      </c>
      <c r="G1244" t="str">
        <f>IF($A1244="","",IF($F1244&lt;=0,"OK",IF($E1244=0,"Impayé","Partiel")))</f>
        <v/>
      </c>
    </row>
    <row r="1245" spans="2:7" ht="15">
      <c r="B1245" s="17"/>
      <c r="C1245" t="str">
        <f>IF($B1245="","",YEAR($B1245)*100+MONTH($B1245))</f>
        <v/>
      </c>
      <c r="D1245" s="13" t="str">
        <f>IF(OR($A1245="",$B1245=""),"",SUMIFS(Échéancier_Loyers!$J:$J,Échéancier_Loyers!$C:$C,$A1245,Échéancier_Loyers!$B:$B,$C1245))</f>
        <v/>
      </c>
      <c r="E1245" s="13" t="str">
        <f>IF(OR($A1245="",$B1245=""),"",SUMIFS(Échéancier_Loyers!$K:$K,Échéancier_Loyers!$C:$C,$A1245,Échéancier_Loyers!$B:$B,$C1245))</f>
        <v/>
      </c>
      <c r="F1245" s="13" t="str">
        <f>IF(OR($D1245="",$E1245=""),"",$D1245-$E1245)</f>
        <v/>
      </c>
      <c r="G1245" t="str">
        <f>IF($A1245="","",IF($F1245&lt;=0,"OK",IF($E1245=0,"Impayé","Partiel")))</f>
        <v/>
      </c>
    </row>
    <row r="1246" spans="2:7" ht="15">
      <c r="B1246" s="17"/>
      <c r="C1246" t="str">
        <f>IF($B1246="","",YEAR($B1246)*100+MONTH($B1246))</f>
        <v/>
      </c>
      <c r="D1246" s="13" t="str">
        <f>IF(OR($A1246="",$B1246=""),"",SUMIFS(Échéancier_Loyers!$J:$J,Échéancier_Loyers!$C:$C,$A1246,Échéancier_Loyers!$B:$B,$C1246))</f>
        <v/>
      </c>
      <c r="E1246" s="13" t="str">
        <f>IF(OR($A1246="",$B1246=""),"",SUMIFS(Échéancier_Loyers!$K:$K,Échéancier_Loyers!$C:$C,$A1246,Échéancier_Loyers!$B:$B,$C1246))</f>
        <v/>
      </c>
      <c r="F1246" s="13" t="str">
        <f>IF(OR($D1246="",$E1246=""),"",$D1246-$E1246)</f>
        <v/>
      </c>
      <c r="G1246" t="str">
        <f>IF($A1246="","",IF($F1246&lt;=0,"OK",IF($E1246=0,"Impayé","Partiel")))</f>
        <v/>
      </c>
    </row>
    <row r="1247" spans="2:7" ht="15">
      <c r="B1247" s="17"/>
      <c r="C1247" t="str">
        <f>IF($B1247="","",YEAR($B1247)*100+MONTH($B1247))</f>
        <v/>
      </c>
      <c r="D1247" s="13" t="str">
        <f>IF(OR($A1247="",$B1247=""),"",SUMIFS(Échéancier_Loyers!$J:$J,Échéancier_Loyers!$C:$C,$A1247,Échéancier_Loyers!$B:$B,$C1247))</f>
        <v/>
      </c>
      <c r="E1247" s="13" t="str">
        <f>IF(OR($A1247="",$B1247=""),"",SUMIFS(Échéancier_Loyers!$K:$K,Échéancier_Loyers!$C:$C,$A1247,Échéancier_Loyers!$B:$B,$C1247))</f>
        <v/>
      </c>
      <c r="F1247" s="13" t="str">
        <f>IF(OR($D1247="",$E1247=""),"",$D1247-$E1247)</f>
        <v/>
      </c>
      <c r="G1247" t="str">
        <f>IF($A1247="","",IF($F1247&lt;=0,"OK",IF($E1247=0,"Impayé","Partiel")))</f>
        <v/>
      </c>
    </row>
    <row r="1248" spans="2:7" ht="15">
      <c r="B1248" s="17"/>
      <c r="C1248" t="str">
        <f>IF($B1248="","",YEAR($B1248)*100+MONTH($B1248))</f>
        <v/>
      </c>
      <c r="D1248" s="13" t="str">
        <f>IF(OR($A1248="",$B1248=""),"",SUMIFS(Échéancier_Loyers!$J:$J,Échéancier_Loyers!$C:$C,$A1248,Échéancier_Loyers!$B:$B,$C1248))</f>
        <v/>
      </c>
      <c r="E1248" s="13" t="str">
        <f>IF(OR($A1248="",$B1248=""),"",SUMIFS(Échéancier_Loyers!$K:$K,Échéancier_Loyers!$C:$C,$A1248,Échéancier_Loyers!$B:$B,$C1248))</f>
        <v/>
      </c>
      <c r="F1248" s="13" t="str">
        <f>IF(OR($D1248="",$E1248=""),"",$D1248-$E1248)</f>
        <v/>
      </c>
      <c r="G1248" t="str">
        <f>IF($A1248="","",IF($F1248&lt;=0,"OK",IF($E1248=0,"Impayé","Partiel")))</f>
        <v/>
      </c>
    </row>
    <row r="1249" spans="2:7" ht="15">
      <c r="B1249" s="17"/>
      <c r="C1249" t="str">
        <f>IF($B1249="","",YEAR($B1249)*100+MONTH($B1249))</f>
        <v/>
      </c>
      <c r="D1249" s="13" t="str">
        <f>IF(OR($A1249="",$B1249=""),"",SUMIFS(Échéancier_Loyers!$J:$J,Échéancier_Loyers!$C:$C,$A1249,Échéancier_Loyers!$B:$B,$C1249))</f>
        <v/>
      </c>
      <c r="E1249" s="13" t="str">
        <f>IF(OR($A1249="",$B1249=""),"",SUMIFS(Échéancier_Loyers!$K:$K,Échéancier_Loyers!$C:$C,$A1249,Échéancier_Loyers!$B:$B,$C1249))</f>
        <v/>
      </c>
      <c r="F1249" s="13" t="str">
        <f>IF(OR($D1249="",$E1249=""),"",$D1249-$E1249)</f>
        <v/>
      </c>
      <c r="G1249" t="str">
        <f>IF($A1249="","",IF($F1249&lt;=0,"OK",IF($E1249=0,"Impayé","Partiel")))</f>
        <v/>
      </c>
    </row>
    <row r="1250" spans="2:7" ht="15">
      <c r="B1250" s="17"/>
      <c r="C1250" t="str">
        <f>IF($B1250="","",YEAR($B1250)*100+MONTH($B1250))</f>
        <v/>
      </c>
      <c r="D1250" s="13" t="str">
        <f>IF(OR($A1250="",$B1250=""),"",SUMIFS(Échéancier_Loyers!$J:$J,Échéancier_Loyers!$C:$C,$A1250,Échéancier_Loyers!$B:$B,$C1250))</f>
        <v/>
      </c>
      <c r="E1250" s="13" t="str">
        <f>IF(OR($A1250="",$B1250=""),"",SUMIFS(Échéancier_Loyers!$K:$K,Échéancier_Loyers!$C:$C,$A1250,Échéancier_Loyers!$B:$B,$C1250))</f>
        <v/>
      </c>
      <c r="F1250" s="13" t="str">
        <f>IF(OR($D1250="",$E1250=""),"",$D1250-$E1250)</f>
        <v/>
      </c>
      <c r="G1250" t="str">
        <f>IF($A1250="","",IF($F1250&lt;=0,"OK",IF($E1250=0,"Impayé","Partiel")))</f>
        <v/>
      </c>
    </row>
    <row r="1251" spans="2:7" ht="15">
      <c r="B1251" s="17"/>
      <c r="C1251" t="str">
        <f>IF($B1251="","",YEAR($B1251)*100+MONTH($B1251))</f>
        <v/>
      </c>
      <c r="D1251" s="13" t="str">
        <f>IF(OR($A1251="",$B1251=""),"",SUMIFS(Échéancier_Loyers!$J:$J,Échéancier_Loyers!$C:$C,$A1251,Échéancier_Loyers!$B:$B,$C1251))</f>
        <v/>
      </c>
      <c r="E1251" s="13" t="str">
        <f>IF(OR($A1251="",$B1251=""),"",SUMIFS(Échéancier_Loyers!$K:$K,Échéancier_Loyers!$C:$C,$A1251,Échéancier_Loyers!$B:$B,$C1251))</f>
        <v/>
      </c>
      <c r="F1251" s="13" t="str">
        <f>IF(OR($D1251="",$E1251=""),"",$D1251-$E1251)</f>
        <v/>
      </c>
      <c r="G1251" t="str">
        <f>IF($A1251="","",IF($F1251&lt;=0,"OK",IF($E1251=0,"Impayé","Partiel")))</f>
        <v/>
      </c>
    </row>
    <row r="1252" spans="2:7" ht="15">
      <c r="B1252" s="17"/>
      <c r="C1252" t="str">
        <f>IF($B1252="","",YEAR($B1252)*100+MONTH($B1252))</f>
        <v/>
      </c>
      <c r="D1252" s="13" t="str">
        <f>IF(OR($A1252="",$B1252=""),"",SUMIFS(Échéancier_Loyers!$J:$J,Échéancier_Loyers!$C:$C,$A1252,Échéancier_Loyers!$B:$B,$C1252))</f>
        <v/>
      </c>
      <c r="E1252" s="13" t="str">
        <f>IF(OR($A1252="",$B1252=""),"",SUMIFS(Échéancier_Loyers!$K:$K,Échéancier_Loyers!$C:$C,$A1252,Échéancier_Loyers!$B:$B,$C1252))</f>
        <v/>
      </c>
      <c r="F1252" s="13" t="str">
        <f>IF(OR($D1252="",$E1252=""),"",$D1252-$E1252)</f>
        <v/>
      </c>
      <c r="G1252" t="str">
        <f>IF($A1252="","",IF($F1252&lt;=0,"OK",IF($E1252=0,"Impayé","Partiel")))</f>
        <v/>
      </c>
    </row>
    <row r="1253" spans="2:7" ht="15">
      <c r="B1253" s="17"/>
      <c r="C1253" t="str">
        <f>IF($B1253="","",YEAR($B1253)*100+MONTH($B1253))</f>
        <v/>
      </c>
      <c r="D1253" s="13" t="str">
        <f>IF(OR($A1253="",$B1253=""),"",SUMIFS(Échéancier_Loyers!$J:$J,Échéancier_Loyers!$C:$C,$A1253,Échéancier_Loyers!$B:$B,$C1253))</f>
        <v/>
      </c>
      <c r="E1253" s="13" t="str">
        <f>IF(OR($A1253="",$B1253=""),"",SUMIFS(Échéancier_Loyers!$K:$K,Échéancier_Loyers!$C:$C,$A1253,Échéancier_Loyers!$B:$B,$C1253))</f>
        <v/>
      </c>
      <c r="F1253" s="13" t="str">
        <f>IF(OR($D1253="",$E1253=""),"",$D1253-$E1253)</f>
        <v/>
      </c>
      <c r="G1253" t="str">
        <f>IF($A1253="","",IF($F1253&lt;=0,"OK",IF($E1253=0,"Impayé","Partiel")))</f>
        <v/>
      </c>
    </row>
    <row r="1254" spans="2:7" ht="15">
      <c r="B1254" s="17"/>
      <c r="C1254" t="str">
        <f>IF($B1254="","",YEAR($B1254)*100+MONTH($B1254))</f>
        <v/>
      </c>
      <c r="D1254" s="13" t="str">
        <f>IF(OR($A1254="",$B1254=""),"",SUMIFS(Échéancier_Loyers!$J:$J,Échéancier_Loyers!$C:$C,$A1254,Échéancier_Loyers!$B:$B,$C1254))</f>
        <v/>
      </c>
      <c r="E1254" s="13" t="str">
        <f>IF(OR($A1254="",$B1254=""),"",SUMIFS(Échéancier_Loyers!$K:$K,Échéancier_Loyers!$C:$C,$A1254,Échéancier_Loyers!$B:$B,$C1254))</f>
        <v/>
      </c>
      <c r="F1254" s="13" t="str">
        <f>IF(OR($D1254="",$E1254=""),"",$D1254-$E1254)</f>
        <v/>
      </c>
      <c r="G1254" t="str">
        <f>IF($A1254="","",IF($F1254&lt;=0,"OK",IF($E1254=0,"Impayé","Partiel")))</f>
        <v/>
      </c>
    </row>
    <row r="1255" spans="2:7" ht="15">
      <c r="B1255" s="17"/>
      <c r="C1255" t="str">
        <f>IF($B1255="","",YEAR($B1255)*100+MONTH($B1255))</f>
        <v/>
      </c>
      <c r="D1255" s="13" t="str">
        <f>IF(OR($A1255="",$B1255=""),"",SUMIFS(Échéancier_Loyers!$J:$J,Échéancier_Loyers!$C:$C,$A1255,Échéancier_Loyers!$B:$B,$C1255))</f>
        <v/>
      </c>
      <c r="E1255" s="13" t="str">
        <f>IF(OR($A1255="",$B1255=""),"",SUMIFS(Échéancier_Loyers!$K:$K,Échéancier_Loyers!$C:$C,$A1255,Échéancier_Loyers!$B:$B,$C1255))</f>
        <v/>
      </c>
      <c r="F1255" s="13" t="str">
        <f>IF(OR($D1255="",$E1255=""),"",$D1255-$E1255)</f>
        <v/>
      </c>
      <c r="G1255" t="str">
        <f>IF($A1255="","",IF($F1255&lt;=0,"OK",IF($E1255=0,"Impayé","Partiel")))</f>
        <v/>
      </c>
    </row>
    <row r="1256" spans="2:7" ht="15">
      <c r="B1256" s="17"/>
      <c r="C1256" t="str">
        <f>IF($B1256="","",YEAR($B1256)*100+MONTH($B1256))</f>
        <v/>
      </c>
      <c r="D1256" s="13" t="str">
        <f>IF(OR($A1256="",$B1256=""),"",SUMIFS(Échéancier_Loyers!$J:$J,Échéancier_Loyers!$C:$C,$A1256,Échéancier_Loyers!$B:$B,$C1256))</f>
        <v/>
      </c>
      <c r="E1256" s="13" t="str">
        <f>IF(OR($A1256="",$B1256=""),"",SUMIFS(Échéancier_Loyers!$K:$K,Échéancier_Loyers!$C:$C,$A1256,Échéancier_Loyers!$B:$B,$C1256))</f>
        <v/>
      </c>
      <c r="F1256" s="13" t="str">
        <f>IF(OR($D1256="",$E1256=""),"",$D1256-$E1256)</f>
        <v/>
      </c>
      <c r="G1256" t="str">
        <f>IF($A1256="","",IF($F1256&lt;=0,"OK",IF($E1256=0,"Impayé","Partiel")))</f>
        <v/>
      </c>
    </row>
    <row r="1257" spans="2:7" ht="15">
      <c r="B1257" s="17"/>
      <c r="C1257" t="str">
        <f>IF($B1257="","",YEAR($B1257)*100+MONTH($B1257))</f>
        <v/>
      </c>
      <c r="D1257" s="13" t="str">
        <f>IF(OR($A1257="",$B1257=""),"",SUMIFS(Échéancier_Loyers!$J:$J,Échéancier_Loyers!$C:$C,$A1257,Échéancier_Loyers!$B:$B,$C1257))</f>
        <v/>
      </c>
      <c r="E1257" s="13" t="str">
        <f>IF(OR($A1257="",$B1257=""),"",SUMIFS(Échéancier_Loyers!$K:$K,Échéancier_Loyers!$C:$C,$A1257,Échéancier_Loyers!$B:$B,$C1257))</f>
        <v/>
      </c>
      <c r="F1257" s="13" t="str">
        <f>IF(OR($D1257="",$E1257=""),"",$D1257-$E1257)</f>
        <v/>
      </c>
      <c r="G1257" t="str">
        <f>IF($A1257="","",IF($F1257&lt;=0,"OK",IF($E1257=0,"Impayé","Partiel")))</f>
        <v/>
      </c>
    </row>
    <row r="1258" spans="2:7" ht="15">
      <c r="B1258" s="17"/>
      <c r="C1258" t="str">
        <f>IF($B1258="","",YEAR($B1258)*100+MONTH($B1258))</f>
        <v/>
      </c>
      <c r="D1258" s="13" t="str">
        <f>IF(OR($A1258="",$B1258=""),"",SUMIFS(Échéancier_Loyers!$J:$J,Échéancier_Loyers!$C:$C,$A1258,Échéancier_Loyers!$B:$B,$C1258))</f>
        <v/>
      </c>
      <c r="E1258" s="13" t="str">
        <f>IF(OR($A1258="",$B1258=""),"",SUMIFS(Échéancier_Loyers!$K:$K,Échéancier_Loyers!$C:$C,$A1258,Échéancier_Loyers!$B:$B,$C1258))</f>
        <v/>
      </c>
      <c r="F1258" s="13" t="str">
        <f>IF(OR($D1258="",$E1258=""),"",$D1258-$E1258)</f>
        <v/>
      </c>
      <c r="G1258" t="str">
        <f>IF($A1258="","",IF($F1258&lt;=0,"OK",IF($E1258=0,"Impayé","Partiel")))</f>
        <v/>
      </c>
    </row>
    <row r="1259" spans="2:7" ht="15">
      <c r="B1259" s="17"/>
      <c r="C1259" t="str">
        <f>IF($B1259="","",YEAR($B1259)*100+MONTH($B1259))</f>
        <v/>
      </c>
      <c r="D1259" s="13" t="str">
        <f>IF(OR($A1259="",$B1259=""),"",SUMIFS(Échéancier_Loyers!$J:$J,Échéancier_Loyers!$C:$C,$A1259,Échéancier_Loyers!$B:$B,$C1259))</f>
        <v/>
      </c>
      <c r="E1259" s="13" t="str">
        <f>IF(OR($A1259="",$B1259=""),"",SUMIFS(Échéancier_Loyers!$K:$K,Échéancier_Loyers!$C:$C,$A1259,Échéancier_Loyers!$B:$B,$C1259))</f>
        <v/>
      </c>
      <c r="F1259" s="13" t="str">
        <f>IF(OR($D1259="",$E1259=""),"",$D1259-$E1259)</f>
        <v/>
      </c>
      <c r="G1259" t="str">
        <f>IF($A1259="","",IF($F1259&lt;=0,"OK",IF($E1259=0,"Impayé","Partiel")))</f>
        <v/>
      </c>
    </row>
    <row r="1260" spans="2:7" ht="15">
      <c r="B1260" s="17"/>
      <c r="C1260" t="str">
        <f>IF($B1260="","",YEAR($B1260)*100+MONTH($B1260))</f>
        <v/>
      </c>
      <c r="D1260" s="13" t="str">
        <f>IF(OR($A1260="",$B1260=""),"",SUMIFS(Échéancier_Loyers!$J:$J,Échéancier_Loyers!$C:$C,$A1260,Échéancier_Loyers!$B:$B,$C1260))</f>
        <v/>
      </c>
      <c r="E1260" s="13" t="str">
        <f>IF(OR($A1260="",$B1260=""),"",SUMIFS(Échéancier_Loyers!$K:$K,Échéancier_Loyers!$C:$C,$A1260,Échéancier_Loyers!$B:$B,$C1260))</f>
        <v/>
      </c>
      <c r="F1260" s="13" t="str">
        <f>IF(OR($D1260="",$E1260=""),"",$D1260-$E1260)</f>
        <v/>
      </c>
      <c r="G1260" t="str">
        <f>IF($A1260="","",IF($F1260&lt;=0,"OK",IF($E1260=0,"Impayé","Partiel")))</f>
        <v/>
      </c>
    </row>
    <row r="1261" spans="2:7" ht="15">
      <c r="B1261" s="17"/>
      <c r="C1261" t="str">
        <f>IF($B1261="","",YEAR($B1261)*100+MONTH($B1261))</f>
        <v/>
      </c>
      <c r="D1261" s="13" t="str">
        <f>IF(OR($A1261="",$B1261=""),"",SUMIFS(Échéancier_Loyers!$J:$J,Échéancier_Loyers!$C:$C,$A1261,Échéancier_Loyers!$B:$B,$C1261))</f>
        <v/>
      </c>
      <c r="E1261" s="13" t="str">
        <f>IF(OR($A1261="",$B1261=""),"",SUMIFS(Échéancier_Loyers!$K:$K,Échéancier_Loyers!$C:$C,$A1261,Échéancier_Loyers!$B:$B,$C1261))</f>
        <v/>
      </c>
      <c r="F1261" s="13" t="str">
        <f>IF(OR($D1261="",$E1261=""),"",$D1261-$E1261)</f>
        <v/>
      </c>
      <c r="G1261" t="str">
        <f>IF($A1261="","",IF($F1261&lt;=0,"OK",IF($E1261=0,"Impayé","Partiel")))</f>
        <v/>
      </c>
    </row>
    <row r="1262" spans="2:7" ht="15">
      <c r="B1262" s="17"/>
      <c r="C1262" t="str">
        <f>IF($B1262="","",YEAR($B1262)*100+MONTH($B1262))</f>
        <v/>
      </c>
      <c r="D1262" s="13" t="str">
        <f>IF(OR($A1262="",$B1262=""),"",SUMIFS(Échéancier_Loyers!$J:$J,Échéancier_Loyers!$C:$C,$A1262,Échéancier_Loyers!$B:$B,$C1262))</f>
        <v/>
      </c>
      <c r="E1262" s="13" t="str">
        <f>IF(OR($A1262="",$B1262=""),"",SUMIFS(Échéancier_Loyers!$K:$K,Échéancier_Loyers!$C:$C,$A1262,Échéancier_Loyers!$B:$B,$C1262))</f>
        <v/>
      </c>
      <c r="F1262" s="13" t="str">
        <f>IF(OR($D1262="",$E1262=""),"",$D1262-$E1262)</f>
        <v/>
      </c>
      <c r="G1262" t="str">
        <f>IF($A1262="","",IF($F1262&lt;=0,"OK",IF($E1262=0,"Impayé","Partiel")))</f>
        <v/>
      </c>
    </row>
    <row r="1263" spans="2:7" ht="15">
      <c r="B1263" s="17"/>
      <c r="C1263" t="str">
        <f>IF($B1263="","",YEAR($B1263)*100+MONTH($B1263))</f>
        <v/>
      </c>
      <c r="D1263" s="13" t="str">
        <f>IF(OR($A1263="",$B1263=""),"",SUMIFS(Échéancier_Loyers!$J:$J,Échéancier_Loyers!$C:$C,$A1263,Échéancier_Loyers!$B:$B,$C1263))</f>
        <v/>
      </c>
      <c r="E1263" s="13" t="str">
        <f>IF(OR($A1263="",$B1263=""),"",SUMIFS(Échéancier_Loyers!$K:$K,Échéancier_Loyers!$C:$C,$A1263,Échéancier_Loyers!$B:$B,$C1263))</f>
        <v/>
      </c>
      <c r="F1263" s="13" t="str">
        <f>IF(OR($D1263="",$E1263=""),"",$D1263-$E1263)</f>
        <v/>
      </c>
      <c r="G1263" t="str">
        <f>IF($A1263="","",IF($F1263&lt;=0,"OK",IF($E1263=0,"Impayé","Partiel")))</f>
        <v/>
      </c>
    </row>
    <row r="1264" spans="2:7" ht="15">
      <c r="B1264" s="17"/>
      <c r="C1264" t="str">
        <f>IF($B1264="","",YEAR($B1264)*100+MONTH($B1264))</f>
        <v/>
      </c>
      <c r="D1264" s="13" t="str">
        <f>IF(OR($A1264="",$B1264=""),"",SUMIFS(Échéancier_Loyers!$J:$J,Échéancier_Loyers!$C:$C,$A1264,Échéancier_Loyers!$B:$B,$C1264))</f>
        <v/>
      </c>
      <c r="E1264" s="13" t="str">
        <f>IF(OR($A1264="",$B1264=""),"",SUMIFS(Échéancier_Loyers!$K:$K,Échéancier_Loyers!$C:$C,$A1264,Échéancier_Loyers!$B:$B,$C1264))</f>
        <v/>
      </c>
      <c r="F1264" s="13" t="str">
        <f>IF(OR($D1264="",$E1264=""),"",$D1264-$E1264)</f>
        <v/>
      </c>
      <c r="G1264" t="str">
        <f>IF($A1264="","",IF($F1264&lt;=0,"OK",IF($E1264=0,"Impayé","Partiel")))</f>
        <v/>
      </c>
    </row>
    <row r="1265" spans="2:7" ht="15">
      <c r="B1265" s="17"/>
      <c r="C1265" t="str">
        <f>IF($B1265="","",YEAR($B1265)*100+MONTH($B1265))</f>
        <v/>
      </c>
      <c r="D1265" s="13" t="str">
        <f>IF(OR($A1265="",$B1265=""),"",SUMIFS(Échéancier_Loyers!$J:$J,Échéancier_Loyers!$C:$C,$A1265,Échéancier_Loyers!$B:$B,$C1265))</f>
        <v/>
      </c>
      <c r="E1265" s="13" t="str">
        <f>IF(OR($A1265="",$B1265=""),"",SUMIFS(Échéancier_Loyers!$K:$K,Échéancier_Loyers!$C:$C,$A1265,Échéancier_Loyers!$B:$B,$C1265))</f>
        <v/>
      </c>
      <c r="F1265" s="13" t="str">
        <f>IF(OR($D1265="",$E1265=""),"",$D1265-$E1265)</f>
        <v/>
      </c>
      <c r="G1265" t="str">
        <f>IF($A1265="","",IF($F1265&lt;=0,"OK",IF($E1265=0,"Impayé","Partiel")))</f>
        <v/>
      </c>
    </row>
    <row r="1266" spans="2:7" ht="15">
      <c r="B1266" s="17"/>
      <c r="C1266" t="str">
        <f>IF($B1266="","",YEAR($B1266)*100+MONTH($B1266))</f>
        <v/>
      </c>
      <c r="D1266" s="13" t="str">
        <f>IF(OR($A1266="",$B1266=""),"",SUMIFS(Échéancier_Loyers!$J:$J,Échéancier_Loyers!$C:$C,$A1266,Échéancier_Loyers!$B:$B,$C1266))</f>
        <v/>
      </c>
      <c r="E1266" s="13" t="str">
        <f>IF(OR($A1266="",$B1266=""),"",SUMIFS(Échéancier_Loyers!$K:$K,Échéancier_Loyers!$C:$C,$A1266,Échéancier_Loyers!$B:$B,$C1266))</f>
        <v/>
      </c>
      <c r="F1266" s="13" t="str">
        <f>IF(OR($D1266="",$E1266=""),"",$D1266-$E1266)</f>
        <v/>
      </c>
      <c r="G1266" t="str">
        <f>IF($A1266="","",IF($F1266&lt;=0,"OK",IF($E1266=0,"Impayé","Partiel")))</f>
        <v/>
      </c>
    </row>
    <row r="1267" spans="2:7" ht="15">
      <c r="B1267" s="17"/>
      <c r="C1267" t="str">
        <f>IF($B1267="","",YEAR($B1267)*100+MONTH($B1267))</f>
        <v/>
      </c>
      <c r="D1267" s="13" t="str">
        <f>IF(OR($A1267="",$B1267=""),"",SUMIFS(Échéancier_Loyers!$J:$J,Échéancier_Loyers!$C:$C,$A1267,Échéancier_Loyers!$B:$B,$C1267))</f>
        <v/>
      </c>
      <c r="E1267" s="13" t="str">
        <f>IF(OR($A1267="",$B1267=""),"",SUMIFS(Échéancier_Loyers!$K:$K,Échéancier_Loyers!$C:$C,$A1267,Échéancier_Loyers!$B:$B,$C1267))</f>
        <v/>
      </c>
      <c r="F1267" s="13" t="str">
        <f>IF(OR($D1267="",$E1267=""),"",$D1267-$E1267)</f>
        <v/>
      </c>
      <c r="G1267" t="str">
        <f>IF($A1267="","",IF($F1267&lt;=0,"OK",IF($E1267=0,"Impayé","Partiel")))</f>
        <v/>
      </c>
    </row>
    <row r="1268" spans="2:7" ht="15">
      <c r="B1268" s="17"/>
      <c r="C1268" t="str">
        <f>IF($B1268="","",YEAR($B1268)*100+MONTH($B1268))</f>
        <v/>
      </c>
      <c r="D1268" s="13" t="str">
        <f>IF(OR($A1268="",$B1268=""),"",SUMIFS(Échéancier_Loyers!$J:$J,Échéancier_Loyers!$C:$C,$A1268,Échéancier_Loyers!$B:$B,$C1268))</f>
        <v/>
      </c>
      <c r="E1268" s="13" t="str">
        <f>IF(OR($A1268="",$B1268=""),"",SUMIFS(Échéancier_Loyers!$K:$K,Échéancier_Loyers!$C:$C,$A1268,Échéancier_Loyers!$B:$B,$C1268))</f>
        <v/>
      </c>
      <c r="F1268" s="13" t="str">
        <f>IF(OR($D1268="",$E1268=""),"",$D1268-$E1268)</f>
        <v/>
      </c>
      <c r="G1268" t="str">
        <f>IF($A1268="","",IF($F1268&lt;=0,"OK",IF($E1268=0,"Impayé","Partiel")))</f>
        <v/>
      </c>
    </row>
    <row r="1269" spans="2:7" ht="15">
      <c r="B1269" s="17"/>
      <c r="C1269" t="str">
        <f>IF($B1269="","",YEAR($B1269)*100+MONTH($B1269))</f>
        <v/>
      </c>
      <c r="D1269" s="13" t="str">
        <f>IF(OR($A1269="",$B1269=""),"",SUMIFS(Échéancier_Loyers!$J:$J,Échéancier_Loyers!$C:$C,$A1269,Échéancier_Loyers!$B:$B,$C1269))</f>
        <v/>
      </c>
      <c r="E1269" s="13" t="str">
        <f>IF(OR($A1269="",$B1269=""),"",SUMIFS(Échéancier_Loyers!$K:$K,Échéancier_Loyers!$C:$C,$A1269,Échéancier_Loyers!$B:$B,$C1269))</f>
        <v/>
      </c>
      <c r="F1269" s="13" t="str">
        <f>IF(OR($D1269="",$E1269=""),"",$D1269-$E1269)</f>
        <v/>
      </c>
      <c r="G1269" t="str">
        <f>IF($A1269="","",IF($F1269&lt;=0,"OK",IF($E1269=0,"Impayé","Partiel")))</f>
        <v/>
      </c>
    </row>
    <row r="1270" spans="2:7" ht="15">
      <c r="B1270" s="17"/>
      <c r="C1270" t="str">
        <f>IF($B1270="","",YEAR($B1270)*100+MONTH($B1270))</f>
        <v/>
      </c>
      <c r="D1270" s="13" t="str">
        <f>IF(OR($A1270="",$B1270=""),"",SUMIFS(Échéancier_Loyers!$J:$J,Échéancier_Loyers!$C:$C,$A1270,Échéancier_Loyers!$B:$B,$C1270))</f>
        <v/>
      </c>
      <c r="E1270" s="13" t="str">
        <f>IF(OR($A1270="",$B1270=""),"",SUMIFS(Échéancier_Loyers!$K:$K,Échéancier_Loyers!$C:$C,$A1270,Échéancier_Loyers!$B:$B,$C1270))</f>
        <v/>
      </c>
      <c r="F1270" s="13" t="str">
        <f>IF(OR($D1270="",$E1270=""),"",$D1270-$E1270)</f>
        <v/>
      </c>
      <c r="G1270" t="str">
        <f>IF($A1270="","",IF($F1270&lt;=0,"OK",IF($E1270=0,"Impayé","Partiel")))</f>
        <v/>
      </c>
    </row>
    <row r="1271" spans="2:7" ht="15">
      <c r="B1271" s="17"/>
      <c r="C1271" t="str">
        <f>IF($B1271="","",YEAR($B1271)*100+MONTH($B1271))</f>
        <v/>
      </c>
      <c r="D1271" s="13" t="str">
        <f>IF(OR($A1271="",$B1271=""),"",SUMIFS(Échéancier_Loyers!$J:$J,Échéancier_Loyers!$C:$C,$A1271,Échéancier_Loyers!$B:$B,$C1271))</f>
        <v/>
      </c>
      <c r="E1271" s="13" t="str">
        <f>IF(OR($A1271="",$B1271=""),"",SUMIFS(Échéancier_Loyers!$K:$K,Échéancier_Loyers!$C:$C,$A1271,Échéancier_Loyers!$B:$B,$C1271))</f>
        <v/>
      </c>
      <c r="F1271" s="13" t="str">
        <f>IF(OR($D1271="",$E1271=""),"",$D1271-$E1271)</f>
        <v/>
      </c>
      <c r="G1271" t="str">
        <f>IF($A1271="","",IF($F1271&lt;=0,"OK",IF($E1271=0,"Impayé","Partiel")))</f>
        <v/>
      </c>
    </row>
    <row r="1272" spans="2:7" ht="15">
      <c r="B1272" s="17"/>
      <c r="C1272" t="str">
        <f>IF($B1272="","",YEAR($B1272)*100+MONTH($B1272))</f>
        <v/>
      </c>
      <c r="D1272" s="13" t="str">
        <f>IF(OR($A1272="",$B1272=""),"",SUMIFS(Échéancier_Loyers!$J:$J,Échéancier_Loyers!$C:$C,$A1272,Échéancier_Loyers!$B:$B,$C1272))</f>
        <v/>
      </c>
      <c r="E1272" s="13" t="str">
        <f>IF(OR($A1272="",$B1272=""),"",SUMIFS(Échéancier_Loyers!$K:$K,Échéancier_Loyers!$C:$C,$A1272,Échéancier_Loyers!$B:$B,$C1272))</f>
        <v/>
      </c>
      <c r="F1272" s="13" t="str">
        <f>IF(OR($D1272="",$E1272=""),"",$D1272-$E1272)</f>
        <v/>
      </c>
      <c r="G1272" t="str">
        <f>IF($A1272="","",IF($F1272&lt;=0,"OK",IF($E1272=0,"Impayé","Partiel")))</f>
        <v/>
      </c>
    </row>
    <row r="1273" spans="2:7" ht="15">
      <c r="B1273" s="17"/>
      <c r="C1273" t="str">
        <f>IF($B1273="","",YEAR($B1273)*100+MONTH($B1273))</f>
        <v/>
      </c>
      <c r="D1273" s="13" t="str">
        <f>IF(OR($A1273="",$B1273=""),"",SUMIFS(Échéancier_Loyers!$J:$J,Échéancier_Loyers!$C:$C,$A1273,Échéancier_Loyers!$B:$B,$C1273))</f>
        <v/>
      </c>
      <c r="E1273" s="13" t="str">
        <f>IF(OR($A1273="",$B1273=""),"",SUMIFS(Échéancier_Loyers!$K:$K,Échéancier_Loyers!$C:$C,$A1273,Échéancier_Loyers!$B:$B,$C1273))</f>
        <v/>
      </c>
      <c r="F1273" s="13" t="str">
        <f>IF(OR($D1273="",$E1273=""),"",$D1273-$E1273)</f>
        <v/>
      </c>
      <c r="G1273" t="str">
        <f>IF($A1273="","",IF($F1273&lt;=0,"OK",IF($E1273=0,"Impayé","Partiel")))</f>
        <v/>
      </c>
    </row>
    <row r="1274" spans="2:7" ht="15">
      <c r="B1274" s="17"/>
      <c r="C1274" t="str">
        <f>IF($B1274="","",YEAR($B1274)*100+MONTH($B1274))</f>
        <v/>
      </c>
      <c r="D1274" s="13" t="str">
        <f>IF(OR($A1274="",$B1274=""),"",SUMIFS(Échéancier_Loyers!$J:$J,Échéancier_Loyers!$C:$C,$A1274,Échéancier_Loyers!$B:$B,$C1274))</f>
        <v/>
      </c>
      <c r="E1274" s="13" t="str">
        <f>IF(OR($A1274="",$B1274=""),"",SUMIFS(Échéancier_Loyers!$K:$K,Échéancier_Loyers!$C:$C,$A1274,Échéancier_Loyers!$B:$B,$C1274))</f>
        <v/>
      </c>
      <c r="F1274" s="13" t="str">
        <f>IF(OR($D1274="",$E1274=""),"",$D1274-$E1274)</f>
        <v/>
      </c>
      <c r="G1274" t="str">
        <f>IF($A1274="","",IF($F1274&lt;=0,"OK",IF($E1274=0,"Impayé","Partiel")))</f>
        <v/>
      </c>
    </row>
    <row r="1275" spans="2:7" ht="15">
      <c r="B1275" s="17"/>
      <c r="C1275" t="str">
        <f>IF($B1275="","",YEAR($B1275)*100+MONTH($B1275))</f>
        <v/>
      </c>
      <c r="D1275" s="13" t="str">
        <f>IF(OR($A1275="",$B1275=""),"",SUMIFS(Échéancier_Loyers!$J:$J,Échéancier_Loyers!$C:$C,$A1275,Échéancier_Loyers!$B:$B,$C1275))</f>
        <v/>
      </c>
      <c r="E1275" s="13" t="str">
        <f>IF(OR($A1275="",$B1275=""),"",SUMIFS(Échéancier_Loyers!$K:$K,Échéancier_Loyers!$C:$C,$A1275,Échéancier_Loyers!$B:$B,$C1275))</f>
        <v/>
      </c>
      <c r="F1275" s="13" t="str">
        <f>IF(OR($D1275="",$E1275=""),"",$D1275-$E1275)</f>
        <v/>
      </c>
      <c r="G1275" t="str">
        <f>IF($A1275="","",IF($F1275&lt;=0,"OK",IF($E1275=0,"Impayé","Partiel")))</f>
        <v/>
      </c>
    </row>
    <row r="1276" spans="2:7" ht="15">
      <c r="B1276" s="17"/>
      <c r="C1276" t="str">
        <f>IF($B1276="","",YEAR($B1276)*100+MONTH($B1276))</f>
        <v/>
      </c>
      <c r="D1276" s="13" t="str">
        <f>IF(OR($A1276="",$B1276=""),"",SUMIFS(Échéancier_Loyers!$J:$J,Échéancier_Loyers!$C:$C,$A1276,Échéancier_Loyers!$B:$B,$C1276))</f>
        <v/>
      </c>
      <c r="E1276" s="13" t="str">
        <f>IF(OR($A1276="",$B1276=""),"",SUMIFS(Échéancier_Loyers!$K:$K,Échéancier_Loyers!$C:$C,$A1276,Échéancier_Loyers!$B:$B,$C1276))</f>
        <v/>
      </c>
      <c r="F1276" s="13" t="str">
        <f>IF(OR($D1276="",$E1276=""),"",$D1276-$E1276)</f>
        <v/>
      </c>
      <c r="G1276" t="str">
        <f>IF($A1276="","",IF($F1276&lt;=0,"OK",IF($E1276=0,"Impayé","Partiel")))</f>
        <v/>
      </c>
    </row>
    <row r="1277" spans="2:7" ht="15">
      <c r="B1277" s="17"/>
      <c r="C1277" t="str">
        <f>IF($B1277="","",YEAR($B1277)*100+MONTH($B1277))</f>
        <v/>
      </c>
      <c r="D1277" s="13" t="str">
        <f>IF(OR($A1277="",$B1277=""),"",SUMIFS(Échéancier_Loyers!$J:$J,Échéancier_Loyers!$C:$C,$A1277,Échéancier_Loyers!$B:$B,$C1277))</f>
        <v/>
      </c>
      <c r="E1277" s="13" t="str">
        <f>IF(OR($A1277="",$B1277=""),"",SUMIFS(Échéancier_Loyers!$K:$K,Échéancier_Loyers!$C:$C,$A1277,Échéancier_Loyers!$B:$B,$C1277))</f>
        <v/>
      </c>
      <c r="F1277" s="13" t="str">
        <f>IF(OR($D1277="",$E1277=""),"",$D1277-$E1277)</f>
        <v/>
      </c>
      <c r="G1277" t="str">
        <f>IF($A1277="","",IF($F1277&lt;=0,"OK",IF($E1277=0,"Impayé","Partiel")))</f>
        <v/>
      </c>
    </row>
    <row r="1278" spans="2:7" ht="15">
      <c r="B1278" s="17"/>
      <c r="C1278" t="str">
        <f>IF($B1278="","",YEAR($B1278)*100+MONTH($B1278))</f>
        <v/>
      </c>
      <c r="D1278" s="13" t="str">
        <f>IF(OR($A1278="",$B1278=""),"",SUMIFS(Échéancier_Loyers!$J:$J,Échéancier_Loyers!$C:$C,$A1278,Échéancier_Loyers!$B:$B,$C1278))</f>
        <v/>
      </c>
      <c r="E1278" s="13" t="str">
        <f>IF(OR($A1278="",$B1278=""),"",SUMIFS(Échéancier_Loyers!$K:$K,Échéancier_Loyers!$C:$C,$A1278,Échéancier_Loyers!$B:$B,$C1278))</f>
        <v/>
      </c>
      <c r="F1278" s="13" t="str">
        <f>IF(OR($D1278="",$E1278=""),"",$D1278-$E1278)</f>
        <v/>
      </c>
      <c r="G1278" t="str">
        <f>IF($A1278="","",IF($F1278&lt;=0,"OK",IF($E1278=0,"Impayé","Partiel")))</f>
        <v/>
      </c>
    </row>
    <row r="1279" spans="2:7" ht="15">
      <c r="B1279" s="17"/>
      <c r="C1279" t="str">
        <f>IF($B1279="","",YEAR($B1279)*100+MONTH($B1279))</f>
        <v/>
      </c>
      <c r="D1279" s="13" t="str">
        <f>IF(OR($A1279="",$B1279=""),"",SUMIFS(Échéancier_Loyers!$J:$J,Échéancier_Loyers!$C:$C,$A1279,Échéancier_Loyers!$B:$B,$C1279))</f>
        <v/>
      </c>
      <c r="E1279" s="13" t="str">
        <f>IF(OR($A1279="",$B1279=""),"",SUMIFS(Échéancier_Loyers!$K:$K,Échéancier_Loyers!$C:$C,$A1279,Échéancier_Loyers!$B:$B,$C1279))</f>
        <v/>
      </c>
      <c r="F1279" s="13" t="str">
        <f>IF(OR($D1279="",$E1279=""),"",$D1279-$E1279)</f>
        <v/>
      </c>
      <c r="G1279" t="str">
        <f>IF($A1279="","",IF($F1279&lt;=0,"OK",IF($E1279=0,"Impayé","Partiel")))</f>
        <v/>
      </c>
    </row>
    <row r="1280" spans="2:7" ht="15">
      <c r="B1280" s="17"/>
      <c r="C1280" t="str">
        <f>IF($B1280="","",YEAR($B1280)*100+MONTH($B1280))</f>
        <v/>
      </c>
      <c r="D1280" s="13" t="str">
        <f>IF(OR($A1280="",$B1280=""),"",SUMIFS(Échéancier_Loyers!$J:$J,Échéancier_Loyers!$C:$C,$A1280,Échéancier_Loyers!$B:$B,$C1280))</f>
        <v/>
      </c>
      <c r="E1280" s="13" t="str">
        <f>IF(OR($A1280="",$B1280=""),"",SUMIFS(Échéancier_Loyers!$K:$K,Échéancier_Loyers!$C:$C,$A1280,Échéancier_Loyers!$B:$B,$C1280))</f>
        <v/>
      </c>
      <c r="F1280" s="13" t="str">
        <f>IF(OR($D1280="",$E1280=""),"",$D1280-$E1280)</f>
        <v/>
      </c>
      <c r="G1280" t="str">
        <f>IF($A1280="","",IF($F1280&lt;=0,"OK",IF($E1280=0,"Impayé","Partiel")))</f>
        <v/>
      </c>
    </row>
    <row r="1281" spans="2:7" ht="15">
      <c r="B1281" s="17"/>
      <c r="C1281" t="str">
        <f>IF($B1281="","",YEAR($B1281)*100+MONTH($B1281))</f>
        <v/>
      </c>
      <c r="D1281" s="13" t="str">
        <f>IF(OR($A1281="",$B1281=""),"",SUMIFS(Échéancier_Loyers!$J:$J,Échéancier_Loyers!$C:$C,$A1281,Échéancier_Loyers!$B:$B,$C1281))</f>
        <v/>
      </c>
      <c r="E1281" s="13" t="str">
        <f>IF(OR($A1281="",$B1281=""),"",SUMIFS(Échéancier_Loyers!$K:$K,Échéancier_Loyers!$C:$C,$A1281,Échéancier_Loyers!$B:$B,$C1281))</f>
        <v/>
      </c>
      <c r="F1281" s="13" t="str">
        <f>IF(OR($D1281="",$E1281=""),"",$D1281-$E1281)</f>
        <v/>
      </c>
      <c r="G1281" t="str">
        <f>IF($A1281="","",IF($F1281&lt;=0,"OK",IF($E1281=0,"Impayé","Partiel")))</f>
        <v/>
      </c>
    </row>
    <row r="1282" spans="2:7" ht="15">
      <c r="B1282" s="17"/>
      <c r="C1282" t="str">
        <f>IF($B1282="","",YEAR($B1282)*100+MONTH($B1282))</f>
        <v/>
      </c>
      <c r="D1282" s="13" t="str">
        <f>IF(OR($A1282="",$B1282=""),"",SUMIFS(Échéancier_Loyers!$J:$J,Échéancier_Loyers!$C:$C,$A1282,Échéancier_Loyers!$B:$B,$C1282))</f>
        <v/>
      </c>
      <c r="E1282" s="13" t="str">
        <f>IF(OR($A1282="",$B1282=""),"",SUMIFS(Échéancier_Loyers!$K:$K,Échéancier_Loyers!$C:$C,$A1282,Échéancier_Loyers!$B:$B,$C1282))</f>
        <v/>
      </c>
      <c r="F1282" s="13" t="str">
        <f>IF(OR($D1282="",$E1282=""),"",$D1282-$E1282)</f>
        <v/>
      </c>
      <c r="G1282" t="str">
        <f>IF($A1282="","",IF($F1282&lt;=0,"OK",IF($E1282=0,"Impayé","Partiel")))</f>
        <v/>
      </c>
    </row>
    <row r="1283" spans="2:7" ht="15">
      <c r="B1283" s="17"/>
      <c r="C1283" t="str">
        <f>IF($B1283="","",YEAR($B1283)*100+MONTH($B1283))</f>
        <v/>
      </c>
      <c r="D1283" s="13" t="str">
        <f>IF(OR($A1283="",$B1283=""),"",SUMIFS(Échéancier_Loyers!$J:$J,Échéancier_Loyers!$C:$C,$A1283,Échéancier_Loyers!$B:$B,$C1283))</f>
        <v/>
      </c>
      <c r="E1283" s="13" t="str">
        <f>IF(OR($A1283="",$B1283=""),"",SUMIFS(Échéancier_Loyers!$K:$K,Échéancier_Loyers!$C:$C,$A1283,Échéancier_Loyers!$B:$B,$C1283))</f>
        <v/>
      </c>
      <c r="F1283" s="13" t="str">
        <f>IF(OR($D1283="",$E1283=""),"",$D1283-$E1283)</f>
        <v/>
      </c>
      <c r="G1283" t="str">
        <f>IF($A1283="","",IF($F1283&lt;=0,"OK",IF($E1283=0,"Impayé","Partiel")))</f>
        <v/>
      </c>
    </row>
    <row r="1284" spans="2:7" ht="15">
      <c r="B1284" s="17"/>
      <c r="C1284" t="str">
        <f>IF($B1284="","",YEAR($B1284)*100+MONTH($B1284))</f>
        <v/>
      </c>
      <c r="D1284" s="13" t="str">
        <f>IF(OR($A1284="",$B1284=""),"",SUMIFS(Échéancier_Loyers!$J:$J,Échéancier_Loyers!$C:$C,$A1284,Échéancier_Loyers!$B:$B,$C1284))</f>
        <v/>
      </c>
      <c r="E1284" s="13" t="str">
        <f>IF(OR($A1284="",$B1284=""),"",SUMIFS(Échéancier_Loyers!$K:$K,Échéancier_Loyers!$C:$C,$A1284,Échéancier_Loyers!$B:$B,$C1284))</f>
        <v/>
      </c>
      <c r="F1284" s="13" t="str">
        <f>IF(OR($D1284="",$E1284=""),"",$D1284-$E1284)</f>
        <v/>
      </c>
      <c r="G1284" t="str">
        <f>IF($A1284="","",IF($F1284&lt;=0,"OK",IF($E1284=0,"Impayé","Partiel")))</f>
        <v/>
      </c>
    </row>
    <row r="1285" spans="2:7" ht="15">
      <c r="B1285" s="17"/>
      <c r="C1285" t="str">
        <f>IF($B1285="","",YEAR($B1285)*100+MONTH($B1285))</f>
        <v/>
      </c>
      <c r="D1285" s="13" t="str">
        <f>IF(OR($A1285="",$B1285=""),"",SUMIFS(Échéancier_Loyers!$J:$J,Échéancier_Loyers!$C:$C,$A1285,Échéancier_Loyers!$B:$B,$C1285))</f>
        <v/>
      </c>
      <c r="E1285" s="13" t="str">
        <f>IF(OR($A1285="",$B1285=""),"",SUMIFS(Échéancier_Loyers!$K:$K,Échéancier_Loyers!$C:$C,$A1285,Échéancier_Loyers!$B:$B,$C1285))</f>
        <v/>
      </c>
      <c r="F1285" s="13" t="str">
        <f>IF(OR($D1285="",$E1285=""),"",$D1285-$E1285)</f>
        <v/>
      </c>
      <c r="G1285" t="str">
        <f>IF($A1285="","",IF($F1285&lt;=0,"OK",IF($E1285=0,"Impayé","Partiel")))</f>
        <v/>
      </c>
    </row>
    <row r="1286" spans="2:7" ht="15">
      <c r="B1286" s="17"/>
      <c r="C1286" t="str">
        <f>IF($B1286="","",YEAR($B1286)*100+MONTH($B1286))</f>
        <v/>
      </c>
      <c r="D1286" s="13" t="str">
        <f>IF(OR($A1286="",$B1286=""),"",SUMIFS(Échéancier_Loyers!$J:$J,Échéancier_Loyers!$C:$C,$A1286,Échéancier_Loyers!$B:$B,$C1286))</f>
        <v/>
      </c>
      <c r="E1286" s="13" t="str">
        <f>IF(OR($A1286="",$B1286=""),"",SUMIFS(Échéancier_Loyers!$K:$K,Échéancier_Loyers!$C:$C,$A1286,Échéancier_Loyers!$B:$B,$C1286))</f>
        <v/>
      </c>
      <c r="F1286" s="13" t="str">
        <f>IF(OR($D1286="",$E1286=""),"",$D1286-$E1286)</f>
        <v/>
      </c>
      <c r="G1286" t="str">
        <f>IF($A1286="","",IF($F1286&lt;=0,"OK",IF($E1286=0,"Impayé","Partiel")))</f>
        <v/>
      </c>
    </row>
    <row r="1287" spans="2:7" ht="15">
      <c r="B1287" s="17"/>
      <c r="C1287" t="str">
        <f>IF($B1287="","",YEAR($B1287)*100+MONTH($B1287))</f>
        <v/>
      </c>
      <c r="D1287" s="13" t="str">
        <f>IF(OR($A1287="",$B1287=""),"",SUMIFS(Échéancier_Loyers!$J:$J,Échéancier_Loyers!$C:$C,$A1287,Échéancier_Loyers!$B:$B,$C1287))</f>
        <v/>
      </c>
      <c r="E1287" s="13" t="str">
        <f>IF(OR($A1287="",$B1287=""),"",SUMIFS(Échéancier_Loyers!$K:$K,Échéancier_Loyers!$C:$C,$A1287,Échéancier_Loyers!$B:$B,$C1287))</f>
        <v/>
      </c>
      <c r="F1287" s="13" t="str">
        <f>IF(OR($D1287="",$E1287=""),"",$D1287-$E1287)</f>
        <v/>
      </c>
      <c r="G1287" t="str">
        <f>IF($A1287="","",IF($F1287&lt;=0,"OK",IF($E1287=0,"Impayé","Partiel")))</f>
        <v/>
      </c>
    </row>
    <row r="1288" spans="2:7" ht="15">
      <c r="B1288" s="17"/>
      <c r="C1288" t="str">
        <f>IF($B1288="","",YEAR($B1288)*100+MONTH($B1288))</f>
        <v/>
      </c>
      <c r="D1288" s="13" t="str">
        <f>IF(OR($A1288="",$B1288=""),"",SUMIFS(Échéancier_Loyers!$J:$J,Échéancier_Loyers!$C:$C,$A1288,Échéancier_Loyers!$B:$B,$C1288))</f>
        <v/>
      </c>
      <c r="E1288" s="13" t="str">
        <f>IF(OR($A1288="",$B1288=""),"",SUMIFS(Échéancier_Loyers!$K:$K,Échéancier_Loyers!$C:$C,$A1288,Échéancier_Loyers!$B:$B,$C1288))</f>
        <v/>
      </c>
      <c r="F1288" s="13" t="str">
        <f>IF(OR($D1288="",$E1288=""),"",$D1288-$E1288)</f>
        <v/>
      </c>
      <c r="G1288" t="str">
        <f>IF($A1288="","",IF($F1288&lt;=0,"OK",IF($E1288=0,"Impayé","Partiel")))</f>
        <v/>
      </c>
    </row>
    <row r="1289" spans="2:7" ht="15">
      <c r="B1289" s="17"/>
      <c r="C1289" t="str">
        <f>IF($B1289="","",YEAR($B1289)*100+MONTH($B1289))</f>
        <v/>
      </c>
      <c r="D1289" s="13" t="str">
        <f>IF(OR($A1289="",$B1289=""),"",SUMIFS(Échéancier_Loyers!$J:$J,Échéancier_Loyers!$C:$C,$A1289,Échéancier_Loyers!$B:$B,$C1289))</f>
        <v/>
      </c>
      <c r="E1289" s="13" t="str">
        <f>IF(OR($A1289="",$B1289=""),"",SUMIFS(Échéancier_Loyers!$K:$K,Échéancier_Loyers!$C:$C,$A1289,Échéancier_Loyers!$B:$B,$C1289))</f>
        <v/>
      </c>
      <c r="F1289" s="13" t="str">
        <f>IF(OR($D1289="",$E1289=""),"",$D1289-$E1289)</f>
        <v/>
      </c>
      <c r="G1289" t="str">
        <f>IF($A1289="","",IF($F1289&lt;=0,"OK",IF($E1289=0,"Impayé","Partiel")))</f>
        <v/>
      </c>
    </row>
    <row r="1290" spans="2:7" ht="15">
      <c r="B1290" s="17"/>
      <c r="C1290" t="str">
        <f>IF($B1290="","",YEAR($B1290)*100+MONTH($B1290))</f>
        <v/>
      </c>
      <c r="D1290" s="13" t="str">
        <f>IF(OR($A1290="",$B1290=""),"",SUMIFS(Échéancier_Loyers!$J:$J,Échéancier_Loyers!$C:$C,$A1290,Échéancier_Loyers!$B:$B,$C1290))</f>
        <v/>
      </c>
      <c r="E1290" s="13" t="str">
        <f>IF(OR($A1290="",$B1290=""),"",SUMIFS(Échéancier_Loyers!$K:$K,Échéancier_Loyers!$C:$C,$A1290,Échéancier_Loyers!$B:$B,$C1290))</f>
        <v/>
      </c>
      <c r="F1290" s="13" t="str">
        <f>IF(OR($D1290="",$E1290=""),"",$D1290-$E1290)</f>
        <v/>
      </c>
      <c r="G1290" t="str">
        <f>IF($A1290="","",IF($F1290&lt;=0,"OK",IF($E1290=0,"Impayé","Partiel")))</f>
        <v/>
      </c>
    </row>
    <row r="1291" spans="2:7" ht="15">
      <c r="B1291" s="17"/>
      <c r="C1291" t="str">
        <f>IF($B1291="","",YEAR($B1291)*100+MONTH($B1291))</f>
        <v/>
      </c>
      <c r="D1291" s="13" t="str">
        <f>IF(OR($A1291="",$B1291=""),"",SUMIFS(Échéancier_Loyers!$J:$J,Échéancier_Loyers!$C:$C,$A1291,Échéancier_Loyers!$B:$B,$C1291))</f>
        <v/>
      </c>
      <c r="E1291" s="13" t="str">
        <f>IF(OR($A1291="",$B1291=""),"",SUMIFS(Échéancier_Loyers!$K:$K,Échéancier_Loyers!$C:$C,$A1291,Échéancier_Loyers!$B:$B,$C1291))</f>
        <v/>
      </c>
      <c r="F1291" s="13" t="str">
        <f>IF(OR($D1291="",$E1291=""),"",$D1291-$E1291)</f>
        <v/>
      </c>
      <c r="G1291" t="str">
        <f>IF($A1291="","",IF($F1291&lt;=0,"OK",IF($E1291=0,"Impayé","Partiel")))</f>
        <v/>
      </c>
    </row>
    <row r="1292" spans="2:7" ht="15">
      <c r="B1292" s="17"/>
      <c r="C1292" t="str">
        <f>IF($B1292="","",YEAR($B1292)*100+MONTH($B1292))</f>
        <v/>
      </c>
      <c r="D1292" s="13" t="str">
        <f>IF(OR($A1292="",$B1292=""),"",SUMIFS(Échéancier_Loyers!$J:$J,Échéancier_Loyers!$C:$C,$A1292,Échéancier_Loyers!$B:$B,$C1292))</f>
        <v/>
      </c>
      <c r="E1292" s="13" t="str">
        <f>IF(OR($A1292="",$B1292=""),"",SUMIFS(Échéancier_Loyers!$K:$K,Échéancier_Loyers!$C:$C,$A1292,Échéancier_Loyers!$B:$B,$C1292))</f>
        <v/>
      </c>
      <c r="F1292" s="13" t="str">
        <f>IF(OR($D1292="",$E1292=""),"",$D1292-$E1292)</f>
        <v/>
      </c>
      <c r="G1292" t="str">
        <f>IF($A1292="","",IF($F1292&lt;=0,"OK",IF($E1292=0,"Impayé","Partiel")))</f>
        <v/>
      </c>
    </row>
    <row r="1293" spans="2:7" ht="15">
      <c r="B1293" s="17"/>
      <c r="C1293" t="str">
        <f>IF($B1293="","",YEAR($B1293)*100+MONTH($B1293))</f>
        <v/>
      </c>
      <c r="D1293" s="13" t="str">
        <f>IF(OR($A1293="",$B1293=""),"",SUMIFS(Échéancier_Loyers!$J:$J,Échéancier_Loyers!$C:$C,$A1293,Échéancier_Loyers!$B:$B,$C1293))</f>
        <v/>
      </c>
      <c r="E1293" s="13" t="str">
        <f>IF(OR($A1293="",$B1293=""),"",SUMIFS(Échéancier_Loyers!$K:$K,Échéancier_Loyers!$C:$C,$A1293,Échéancier_Loyers!$B:$B,$C1293))</f>
        <v/>
      </c>
      <c r="F1293" s="13" t="str">
        <f>IF(OR($D1293="",$E1293=""),"",$D1293-$E1293)</f>
        <v/>
      </c>
      <c r="G1293" t="str">
        <f>IF($A1293="","",IF($F1293&lt;=0,"OK",IF($E1293=0,"Impayé","Partiel")))</f>
        <v/>
      </c>
    </row>
    <row r="1294" spans="2:7" ht="15">
      <c r="B1294" s="17"/>
      <c r="C1294" t="str">
        <f>IF($B1294="","",YEAR($B1294)*100+MONTH($B1294))</f>
        <v/>
      </c>
      <c r="D1294" s="13" t="str">
        <f>IF(OR($A1294="",$B1294=""),"",SUMIFS(Échéancier_Loyers!$J:$J,Échéancier_Loyers!$C:$C,$A1294,Échéancier_Loyers!$B:$B,$C1294))</f>
        <v/>
      </c>
      <c r="E1294" s="13" t="str">
        <f>IF(OR($A1294="",$B1294=""),"",SUMIFS(Échéancier_Loyers!$K:$K,Échéancier_Loyers!$C:$C,$A1294,Échéancier_Loyers!$B:$B,$C1294))</f>
        <v/>
      </c>
      <c r="F1294" s="13" t="str">
        <f>IF(OR($D1294="",$E1294=""),"",$D1294-$E1294)</f>
        <v/>
      </c>
      <c r="G1294" t="str">
        <f>IF($A1294="","",IF($F1294&lt;=0,"OK",IF($E1294=0,"Impayé","Partiel")))</f>
        <v/>
      </c>
    </row>
    <row r="1295" spans="2:7" ht="15">
      <c r="B1295" s="17"/>
      <c r="C1295" t="str">
        <f>IF($B1295="","",YEAR($B1295)*100+MONTH($B1295))</f>
        <v/>
      </c>
      <c r="D1295" s="13" t="str">
        <f>IF(OR($A1295="",$B1295=""),"",SUMIFS(Échéancier_Loyers!$J:$J,Échéancier_Loyers!$C:$C,$A1295,Échéancier_Loyers!$B:$B,$C1295))</f>
        <v/>
      </c>
      <c r="E1295" s="13" t="str">
        <f>IF(OR($A1295="",$B1295=""),"",SUMIFS(Échéancier_Loyers!$K:$K,Échéancier_Loyers!$C:$C,$A1295,Échéancier_Loyers!$B:$B,$C1295))</f>
        <v/>
      </c>
      <c r="F1295" s="13" t="str">
        <f>IF(OR($D1295="",$E1295=""),"",$D1295-$E1295)</f>
        <v/>
      </c>
      <c r="G1295" t="str">
        <f>IF($A1295="","",IF($F1295&lt;=0,"OK",IF($E1295=0,"Impayé","Partiel")))</f>
        <v/>
      </c>
    </row>
    <row r="1296" spans="2:7" ht="15">
      <c r="B1296" s="17"/>
      <c r="C1296" t="str">
        <f>IF($B1296="","",YEAR($B1296)*100+MONTH($B1296))</f>
        <v/>
      </c>
      <c r="D1296" s="13" t="str">
        <f>IF(OR($A1296="",$B1296=""),"",SUMIFS(Échéancier_Loyers!$J:$J,Échéancier_Loyers!$C:$C,$A1296,Échéancier_Loyers!$B:$B,$C1296))</f>
        <v/>
      </c>
      <c r="E1296" s="13" t="str">
        <f>IF(OR($A1296="",$B1296=""),"",SUMIFS(Échéancier_Loyers!$K:$K,Échéancier_Loyers!$C:$C,$A1296,Échéancier_Loyers!$B:$B,$C1296))</f>
        <v/>
      </c>
      <c r="F1296" s="13" t="str">
        <f>IF(OR($D1296="",$E1296=""),"",$D1296-$E1296)</f>
        <v/>
      </c>
      <c r="G1296" t="str">
        <f>IF($A1296="","",IF($F1296&lt;=0,"OK",IF($E1296=0,"Impayé","Partiel")))</f>
        <v/>
      </c>
    </row>
    <row r="1297" spans="2:7" ht="15">
      <c r="B1297" s="17"/>
      <c r="C1297" t="str">
        <f>IF($B1297="","",YEAR($B1297)*100+MONTH($B1297))</f>
        <v/>
      </c>
      <c r="D1297" s="13" t="str">
        <f>IF(OR($A1297="",$B1297=""),"",SUMIFS(Échéancier_Loyers!$J:$J,Échéancier_Loyers!$C:$C,$A1297,Échéancier_Loyers!$B:$B,$C1297))</f>
        <v/>
      </c>
      <c r="E1297" s="13" t="str">
        <f>IF(OR($A1297="",$B1297=""),"",SUMIFS(Échéancier_Loyers!$K:$K,Échéancier_Loyers!$C:$C,$A1297,Échéancier_Loyers!$B:$B,$C1297))</f>
        <v/>
      </c>
      <c r="F1297" s="13" t="str">
        <f>IF(OR($D1297="",$E1297=""),"",$D1297-$E1297)</f>
        <v/>
      </c>
      <c r="G1297" t="str">
        <f>IF($A1297="","",IF($F1297&lt;=0,"OK",IF($E1297=0,"Impayé","Partiel")))</f>
        <v/>
      </c>
    </row>
    <row r="1298" spans="2:7" ht="15">
      <c r="B1298" s="17"/>
      <c r="C1298" t="str">
        <f>IF($B1298="","",YEAR($B1298)*100+MONTH($B1298))</f>
        <v/>
      </c>
      <c r="D1298" s="13" t="str">
        <f>IF(OR($A1298="",$B1298=""),"",SUMIFS(Échéancier_Loyers!$J:$J,Échéancier_Loyers!$C:$C,$A1298,Échéancier_Loyers!$B:$B,$C1298))</f>
        <v/>
      </c>
      <c r="E1298" s="13" t="str">
        <f>IF(OR($A1298="",$B1298=""),"",SUMIFS(Échéancier_Loyers!$K:$K,Échéancier_Loyers!$C:$C,$A1298,Échéancier_Loyers!$B:$B,$C1298))</f>
        <v/>
      </c>
      <c r="F1298" s="13" t="str">
        <f>IF(OR($D1298="",$E1298=""),"",$D1298-$E1298)</f>
        <v/>
      </c>
      <c r="G1298" t="str">
        <f>IF($A1298="","",IF($F1298&lt;=0,"OK",IF($E1298=0,"Impayé","Partiel")))</f>
        <v/>
      </c>
    </row>
    <row r="1299" spans="2:7" ht="15">
      <c r="B1299" s="17"/>
      <c r="C1299" t="str">
        <f>IF($B1299="","",YEAR($B1299)*100+MONTH($B1299))</f>
        <v/>
      </c>
      <c r="D1299" s="13" t="str">
        <f>IF(OR($A1299="",$B1299=""),"",SUMIFS(Échéancier_Loyers!$J:$J,Échéancier_Loyers!$C:$C,$A1299,Échéancier_Loyers!$B:$B,$C1299))</f>
        <v/>
      </c>
      <c r="E1299" s="13" t="str">
        <f>IF(OR($A1299="",$B1299=""),"",SUMIFS(Échéancier_Loyers!$K:$K,Échéancier_Loyers!$C:$C,$A1299,Échéancier_Loyers!$B:$B,$C1299))</f>
        <v/>
      </c>
      <c r="F1299" s="13" t="str">
        <f>IF(OR($D1299="",$E1299=""),"",$D1299-$E1299)</f>
        <v/>
      </c>
      <c r="G1299" t="str">
        <f>IF($A1299="","",IF($F1299&lt;=0,"OK",IF($E1299=0,"Impayé","Partiel")))</f>
        <v/>
      </c>
    </row>
    <row r="1300" spans="2:7" ht="15">
      <c r="B1300" s="17"/>
      <c r="C1300" t="str">
        <f>IF($B1300="","",YEAR($B1300)*100+MONTH($B1300))</f>
        <v/>
      </c>
      <c r="D1300" s="13" t="str">
        <f>IF(OR($A1300="",$B1300=""),"",SUMIFS(Échéancier_Loyers!$J:$J,Échéancier_Loyers!$C:$C,$A1300,Échéancier_Loyers!$B:$B,$C1300))</f>
        <v/>
      </c>
      <c r="E1300" s="13" t="str">
        <f>IF(OR($A1300="",$B1300=""),"",SUMIFS(Échéancier_Loyers!$K:$K,Échéancier_Loyers!$C:$C,$A1300,Échéancier_Loyers!$B:$B,$C1300))</f>
        <v/>
      </c>
      <c r="F1300" s="13" t="str">
        <f>IF(OR($D1300="",$E1300=""),"",$D1300-$E1300)</f>
        <v/>
      </c>
      <c r="G1300" t="str">
        <f>IF($A1300="","",IF($F1300&lt;=0,"OK",IF($E1300=0,"Impayé","Partiel")))</f>
        <v/>
      </c>
    </row>
    <row r="1301" spans="2:7" ht="15">
      <c r="B1301" s="17"/>
      <c r="C1301" t="str">
        <f>IF($B1301="","",YEAR($B1301)*100+MONTH($B1301))</f>
        <v/>
      </c>
      <c r="D1301" s="13" t="str">
        <f>IF(OR($A1301="",$B1301=""),"",SUMIFS(Échéancier_Loyers!$J:$J,Échéancier_Loyers!$C:$C,$A1301,Échéancier_Loyers!$B:$B,$C1301))</f>
        <v/>
      </c>
      <c r="E1301" s="13" t="str">
        <f>IF(OR($A1301="",$B1301=""),"",SUMIFS(Échéancier_Loyers!$K:$K,Échéancier_Loyers!$C:$C,$A1301,Échéancier_Loyers!$B:$B,$C1301))</f>
        <v/>
      </c>
      <c r="F1301" s="13" t="str">
        <f>IF(OR($D1301="",$E1301=""),"",$D1301-$E1301)</f>
        <v/>
      </c>
      <c r="G1301" t="str">
        <f>IF($A1301="","",IF($F1301&lt;=0,"OK",IF($E1301=0,"Impayé","Partiel")))</f>
        <v/>
      </c>
    </row>
    <row r="1302" spans="2:7" ht="15">
      <c r="B1302" s="17"/>
      <c r="C1302" t="str">
        <f>IF($B1302="","",YEAR($B1302)*100+MONTH($B1302))</f>
        <v/>
      </c>
      <c r="D1302" s="13" t="str">
        <f>IF(OR($A1302="",$B1302=""),"",SUMIFS(Échéancier_Loyers!$J:$J,Échéancier_Loyers!$C:$C,$A1302,Échéancier_Loyers!$B:$B,$C1302))</f>
        <v/>
      </c>
      <c r="E1302" s="13" t="str">
        <f>IF(OR($A1302="",$B1302=""),"",SUMIFS(Échéancier_Loyers!$K:$K,Échéancier_Loyers!$C:$C,$A1302,Échéancier_Loyers!$B:$B,$C1302))</f>
        <v/>
      </c>
      <c r="F1302" s="13" t="str">
        <f>IF(OR($D1302="",$E1302=""),"",$D1302-$E1302)</f>
        <v/>
      </c>
      <c r="G1302" t="str">
        <f>IF($A1302="","",IF($F1302&lt;=0,"OK",IF($E1302=0,"Impayé","Partiel")))</f>
        <v/>
      </c>
    </row>
    <row r="1303" spans="2:7" ht="15">
      <c r="B1303" s="17"/>
      <c r="C1303" t="str">
        <f>IF($B1303="","",YEAR($B1303)*100+MONTH($B1303))</f>
        <v/>
      </c>
      <c r="D1303" s="13" t="str">
        <f>IF(OR($A1303="",$B1303=""),"",SUMIFS(Échéancier_Loyers!$J:$J,Échéancier_Loyers!$C:$C,$A1303,Échéancier_Loyers!$B:$B,$C1303))</f>
        <v/>
      </c>
      <c r="E1303" s="13" t="str">
        <f>IF(OR($A1303="",$B1303=""),"",SUMIFS(Échéancier_Loyers!$K:$K,Échéancier_Loyers!$C:$C,$A1303,Échéancier_Loyers!$B:$B,$C1303))</f>
        <v/>
      </c>
      <c r="F1303" s="13" t="str">
        <f>IF(OR($D1303="",$E1303=""),"",$D1303-$E1303)</f>
        <v/>
      </c>
      <c r="G1303" t="str">
        <f>IF($A1303="","",IF($F1303&lt;=0,"OK",IF($E1303=0,"Impayé","Partiel")))</f>
        <v/>
      </c>
    </row>
    <row r="1304" spans="2:7" ht="15">
      <c r="B1304" s="17"/>
      <c r="C1304" t="str">
        <f>IF($B1304="","",YEAR($B1304)*100+MONTH($B1304))</f>
        <v/>
      </c>
      <c r="D1304" s="13" t="str">
        <f>IF(OR($A1304="",$B1304=""),"",SUMIFS(Échéancier_Loyers!$J:$J,Échéancier_Loyers!$C:$C,$A1304,Échéancier_Loyers!$B:$B,$C1304))</f>
        <v/>
      </c>
      <c r="E1304" s="13" t="str">
        <f>IF(OR($A1304="",$B1304=""),"",SUMIFS(Échéancier_Loyers!$K:$K,Échéancier_Loyers!$C:$C,$A1304,Échéancier_Loyers!$B:$B,$C1304))</f>
        <v/>
      </c>
      <c r="F1304" s="13" t="str">
        <f>IF(OR($D1304="",$E1304=""),"",$D1304-$E1304)</f>
        <v/>
      </c>
      <c r="G1304" t="str">
        <f>IF($A1304="","",IF($F1304&lt;=0,"OK",IF($E1304=0,"Impayé","Partiel")))</f>
        <v/>
      </c>
    </row>
    <row r="1305" spans="2:7" ht="15">
      <c r="B1305" s="17"/>
      <c r="C1305" t="str">
        <f>IF($B1305="","",YEAR($B1305)*100+MONTH($B1305))</f>
        <v/>
      </c>
      <c r="D1305" s="13" t="str">
        <f>IF(OR($A1305="",$B1305=""),"",SUMIFS(Échéancier_Loyers!$J:$J,Échéancier_Loyers!$C:$C,$A1305,Échéancier_Loyers!$B:$B,$C1305))</f>
        <v/>
      </c>
      <c r="E1305" s="13" t="str">
        <f>IF(OR($A1305="",$B1305=""),"",SUMIFS(Échéancier_Loyers!$K:$K,Échéancier_Loyers!$C:$C,$A1305,Échéancier_Loyers!$B:$B,$C1305))</f>
        <v/>
      </c>
      <c r="F1305" s="13" t="str">
        <f>IF(OR($D1305="",$E1305=""),"",$D1305-$E1305)</f>
        <v/>
      </c>
      <c r="G1305" t="str">
        <f>IF($A1305="","",IF($F1305&lt;=0,"OK",IF($E1305=0,"Impayé","Partiel")))</f>
        <v/>
      </c>
    </row>
    <row r="1306" spans="2:7" ht="15">
      <c r="B1306" s="17"/>
      <c r="C1306" t="str">
        <f>IF($B1306="","",YEAR($B1306)*100+MONTH($B1306))</f>
        <v/>
      </c>
      <c r="D1306" s="13" t="str">
        <f>IF(OR($A1306="",$B1306=""),"",SUMIFS(Échéancier_Loyers!$J:$J,Échéancier_Loyers!$C:$C,$A1306,Échéancier_Loyers!$B:$B,$C1306))</f>
        <v/>
      </c>
      <c r="E1306" s="13" t="str">
        <f>IF(OR($A1306="",$B1306=""),"",SUMIFS(Échéancier_Loyers!$K:$K,Échéancier_Loyers!$C:$C,$A1306,Échéancier_Loyers!$B:$B,$C1306))</f>
        <v/>
      </c>
      <c r="F1306" s="13" t="str">
        <f>IF(OR($D1306="",$E1306=""),"",$D1306-$E1306)</f>
        <v/>
      </c>
      <c r="G1306" t="str">
        <f>IF($A1306="","",IF($F1306&lt;=0,"OK",IF($E1306=0,"Impayé","Partiel")))</f>
        <v/>
      </c>
    </row>
    <row r="1307" spans="2:7" ht="15">
      <c r="B1307" s="17"/>
      <c r="C1307" t="str">
        <f>IF($B1307="","",YEAR($B1307)*100+MONTH($B1307))</f>
        <v/>
      </c>
      <c r="D1307" s="13" t="str">
        <f>IF(OR($A1307="",$B1307=""),"",SUMIFS(Échéancier_Loyers!$J:$J,Échéancier_Loyers!$C:$C,$A1307,Échéancier_Loyers!$B:$B,$C1307))</f>
        <v/>
      </c>
      <c r="E1307" s="13" t="str">
        <f>IF(OR($A1307="",$B1307=""),"",SUMIFS(Échéancier_Loyers!$K:$K,Échéancier_Loyers!$C:$C,$A1307,Échéancier_Loyers!$B:$B,$C1307))</f>
        <v/>
      </c>
      <c r="F1307" s="13" t="str">
        <f>IF(OR($D1307="",$E1307=""),"",$D1307-$E1307)</f>
        <v/>
      </c>
      <c r="G1307" t="str">
        <f>IF($A1307="","",IF($F1307&lt;=0,"OK",IF($E1307=0,"Impayé","Partiel")))</f>
        <v/>
      </c>
    </row>
    <row r="1308" spans="2:7" ht="15">
      <c r="B1308" s="17"/>
      <c r="C1308" t="str">
        <f>IF($B1308="","",YEAR($B1308)*100+MONTH($B1308))</f>
        <v/>
      </c>
      <c r="D1308" s="13" t="str">
        <f>IF(OR($A1308="",$B1308=""),"",SUMIFS(Échéancier_Loyers!$J:$J,Échéancier_Loyers!$C:$C,$A1308,Échéancier_Loyers!$B:$B,$C1308))</f>
        <v/>
      </c>
      <c r="E1308" s="13" t="str">
        <f>IF(OR($A1308="",$B1308=""),"",SUMIFS(Échéancier_Loyers!$K:$K,Échéancier_Loyers!$C:$C,$A1308,Échéancier_Loyers!$B:$B,$C1308))</f>
        <v/>
      </c>
      <c r="F1308" s="13" t="str">
        <f>IF(OR($D1308="",$E1308=""),"",$D1308-$E1308)</f>
        <v/>
      </c>
      <c r="G1308" t="str">
        <f>IF($A1308="","",IF($F1308&lt;=0,"OK",IF($E1308=0,"Impayé","Partiel")))</f>
        <v/>
      </c>
    </row>
    <row r="1309" spans="2:7" ht="15">
      <c r="B1309" s="17"/>
      <c r="C1309" t="str">
        <f>IF($B1309="","",YEAR($B1309)*100+MONTH($B1309))</f>
        <v/>
      </c>
      <c r="D1309" s="13" t="str">
        <f>IF(OR($A1309="",$B1309=""),"",SUMIFS(Échéancier_Loyers!$J:$J,Échéancier_Loyers!$C:$C,$A1309,Échéancier_Loyers!$B:$B,$C1309))</f>
        <v/>
      </c>
      <c r="E1309" s="13" t="str">
        <f>IF(OR($A1309="",$B1309=""),"",SUMIFS(Échéancier_Loyers!$K:$K,Échéancier_Loyers!$C:$C,$A1309,Échéancier_Loyers!$B:$B,$C1309))</f>
        <v/>
      </c>
      <c r="F1309" s="13" t="str">
        <f>IF(OR($D1309="",$E1309=""),"",$D1309-$E1309)</f>
        <v/>
      </c>
      <c r="G1309" t="str">
        <f>IF($A1309="","",IF($F1309&lt;=0,"OK",IF($E1309=0,"Impayé","Partiel")))</f>
        <v/>
      </c>
    </row>
    <row r="1310" spans="2:7" ht="15">
      <c r="B1310" s="17"/>
      <c r="C1310" t="str">
        <f>IF($B1310="","",YEAR($B1310)*100+MONTH($B1310))</f>
        <v/>
      </c>
      <c r="D1310" s="13" t="str">
        <f>IF(OR($A1310="",$B1310=""),"",SUMIFS(Échéancier_Loyers!$J:$J,Échéancier_Loyers!$C:$C,$A1310,Échéancier_Loyers!$B:$B,$C1310))</f>
        <v/>
      </c>
      <c r="E1310" s="13" t="str">
        <f>IF(OR($A1310="",$B1310=""),"",SUMIFS(Échéancier_Loyers!$K:$K,Échéancier_Loyers!$C:$C,$A1310,Échéancier_Loyers!$B:$B,$C1310))</f>
        <v/>
      </c>
      <c r="F1310" s="13" t="str">
        <f>IF(OR($D1310="",$E1310=""),"",$D1310-$E1310)</f>
        <v/>
      </c>
      <c r="G1310" t="str">
        <f>IF($A1310="","",IF($F1310&lt;=0,"OK",IF($E1310=0,"Impayé","Partiel")))</f>
        <v/>
      </c>
    </row>
    <row r="1311" spans="2:7" ht="15">
      <c r="B1311" s="17"/>
      <c r="C1311" t="str">
        <f>IF($B1311="","",YEAR($B1311)*100+MONTH($B1311))</f>
        <v/>
      </c>
      <c r="D1311" s="13" t="str">
        <f>IF(OR($A1311="",$B1311=""),"",SUMIFS(Échéancier_Loyers!$J:$J,Échéancier_Loyers!$C:$C,$A1311,Échéancier_Loyers!$B:$B,$C1311))</f>
        <v/>
      </c>
      <c r="E1311" s="13" t="str">
        <f>IF(OR($A1311="",$B1311=""),"",SUMIFS(Échéancier_Loyers!$K:$K,Échéancier_Loyers!$C:$C,$A1311,Échéancier_Loyers!$B:$B,$C1311))</f>
        <v/>
      </c>
      <c r="F1311" s="13" t="str">
        <f>IF(OR($D1311="",$E1311=""),"",$D1311-$E1311)</f>
        <v/>
      </c>
      <c r="G1311" t="str">
        <f>IF($A1311="","",IF($F1311&lt;=0,"OK",IF($E1311=0,"Impayé","Partiel")))</f>
        <v/>
      </c>
    </row>
    <row r="1312" spans="2:7" ht="15">
      <c r="B1312" s="17"/>
      <c r="C1312" t="str">
        <f>IF($B1312="","",YEAR($B1312)*100+MONTH($B1312))</f>
        <v/>
      </c>
      <c r="D1312" s="13" t="str">
        <f>IF(OR($A1312="",$B1312=""),"",SUMIFS(Échéancier_Loyers!$J:$J,Échéancier_Loyers!$C:$C,$A1312,Échéancier_Loyers!$B:$B,$C1312))</f>
        <v/>
      </c>
      <c r="E1312" s="13" t="str">
        <f>IF(OR($A1312="",$B1312=""),"",SUMIFS(Échéancier_Loyers!$K:$K,Échéancier_Loyers!$C:$C,$A1312,Échéancier_Loyers!$B:$B,$C1312))</f>
        <v/>
      </c>
      <c r="F1312" s="13" t="str">
        <f>IF(OR($D1312="",$E1312=""),"",$D1312-$E1312)</f>
        <v/>
      </c>
      <c r="G1312" t="str">
        <f>IF($A1312="","",IF($F1312&lt;=0,"OK",IF($E1312=0,"Impayé","Partiel")))</f>
        <v/>
      </c>
    </row>
    <row r="1313" spans="2:7" ht="15">
      <c r="B1313" s="17"/>
      <c r="C1313" t="str">
        <f>IF($B1313="","",YEAR($B1313)*100+MONTH($B1313))</f>
        <v/>
      </c>
      <c r="D1313" s="13" t="str">
        <f>IF(OR($A1313="",$B1313=""),"",SUMIFS(Échéancier_Loyers!$J:$J,Échéancier_Loyers!$C:$C,$A1313,Échéancier_Loyers!$B:$B,$C1313))</f>
        <v/>
      </c>
      <c r="E1313" s="13" t="str">
        <f>IF(OR($A1313="",$B1313=""),"",SUMIFS(Échéancier_Loyers!$K:$K,Échéancier_Loyers!$C:$C,$A1313,Échéancier_Loyers!$B:$B,$C1313))</f>
        <v/>
      </c>
      <c r="F1313" s="13" t="str">
        <f>IF(OR($D1313="",$E1313=""),"",$D1313-$E1313)</f>
        <v/>
      </c>
      <c r="G1313" t="str">
        <f>IF($A1313="","",IF($F1313&lt;=0,"OK",IF($E1313=0,"Impayé","Partiel")))</f>
        <v/>
      </c>
    </row>
    <row r="1314" spans="2:7" ht="15">
      <c r="B1314" s="17"/>
      <c r="C1314" t="str">
        <f>IF($B1314="","",YEAR($B1314)*100+MONTH($B1314))</f>
        <v/>
      </c>
      <c r="D1314" s="13" t="str">
        <f>IF(OR($A1314="",$B1314=""),"",SUMIFS(Échéancier_Loyers!$J:$J,Échéancier_Loyers!$C:$C,$A1314,Échéancier_Loyers!$B:$B,$C1314))</f>
        <v/>
      </c>
      <c r="E1314" s="13" t="str">
        <f>IF(OR($A1314="",$B1314=""),"",SUMIFS(Échéancier_Loyers!$K:$K,Échéancier_Loyers!$C:$C,$A1314,Échéancier_Loyers!$B:$B,$C1314))</f>
        <v/>
      </c>
      <c r="F1314" s="13" t="str">
        <f>IF(OR($D1314="",$E1314=""),"",$D1314-$E1314)</f>
        <v/>
      </c>
      <c r="G1314" t="str">
        <f>IF($A1314="","",IF($F1314&lt;=0,"OK",IF($E1314=0,"Impayé","Partiel")))</f>
        <v/>
      </c>
    </row>
    <row r="1315" spans="2:7" ht="15">
      <c r="B1315" s="17"/>
      <c r="C1315" t="str">
        <f>IF($B1315="","",YEAR($B1315)*100+MONTH($B1315))</f>
        <v/>
      </c>
      <c r="D1315" s="13" t="str">
        <f>IF(OR($A1315="",$B1315=""),"",SUMIFS(Échéancier_Loyers!$J:$J,Échéancier_Loyers!$C:$C,$A1315,Échéancier_Loyers!$B:$B,$C1315))</f>
        <v/>
      </c>
      <c r="E1315" s="13" t="str">
        <f>IF(OR($A1315="",$B1315=""),"",SUMIFS(Échéancier_Loyers!$K:$K,Échéancier_Loyers!$C:$C,$A1315,Échéancier_Loyers!$B:$B,$C1315))</f>
        <v/>
      </c>
      <c r="F1315" s="13" t="str">
        <f>IF(OR($D1315="",$E1315=""),"",$D1315-$E1315)</f>
        <v/>
      </c>
      <c r="G1315" t="str">
        <f>IF($A1315="","",IF($F1315&lt;=0,"OK",IF($E1315=0,"Impayé","Partiel")))</f>
        <v/>
      </c>
    </row>
    <row r="1316" spans="2:7" ht="15">
      <c r="B1316" s="17"/>
      <c r="C1316" t="str">
        <f>IF($B1316="","",YEAR($B1316)*100+MONTH($B1316))</f>
        <v/>
      </c>
      <c r="D1316" s="13" t="str">
        <f>IF(OR($A1316="",$B1316=""),"",SUMIFS(Échéancier_Loyers!$J:$J,Échéancier_Loyers!$C:$C,$A1316,Échéancier_Loyers!$B:$B,$C1316))</f>
        <v/>
      </c>
      <c r="E1316" s="13" t="str">
        <f>IF(OR($A1316="",$B1316=""),"",SUMIFS(Échéancier_Loyers!$K:$K,Échéancier_Loyers!$C:$C,$A1316,Échéancier_Loyers!$B:$B,$C1316))</f>
        <v/>
      </c>
      <c r="F1316" s="13" t="str">
        <f>IF(OR($D1316="",$E1316=""),"",$D1316-$E1316)</f>
        <v/>
      </c>
      <c r="G1316" t="str">
        <f>IF($A1316="","",IF($F1316&lt;=0,"OK",IF($E1316=0,"Impayé","Partiel")))</f>
        <v/>
      </c>
    </row>
    <row r="1317" spans="2:7" ht="15">
      <c r="B1317" s="17"/>
      <c r="C1317" t="str">
        <f>IF($B1317="","",YEAR($B1317)*100+MONTH($B1317))</f>
        <v/>
      </c>
      <c r="D1317" s="13" t="str">
        <f>IF(OR($A1317="",$B1317=""),"",SUMIFS(Échéancier_Loyers!$J:$J,Échéancier_Loyers!$C:$C,$A1317,Échéancier_Loyers!$B:$B,$C1317))</f>
        <v/>
      </c>
      <c r="E1317" s="13" t="str">
        <f>IF(OR($A1317="",$B1317=""),"",SUMIFS(Échéancier_Loyers!$K:$K,Échéancier_Loyers!$C:$C,$A1317,Échéancier_Loyers!$B:$B,$C1317))</f>
        <v/>
      </c>
      <c r="F1317" s="13" t="str">
        <f>IF(OR($D1317="",$E1317=""),"",$D1317-$E1317)</f>
        <v/>
      </c>
      <c r="G1317" t="str">
        <f>IF($A1317="","",IF($F1317&lt;=0,"OK",IF($E1317=0,"Impayé","Partiel")))</f>
        <v/>
      </c>
    </row>
    <row r="1318" spans="2:7" ht="15">
      <c r="B1318" s="17"/>
      <c r="C1318" t="str">
        <f>IF($B1318="","",YEAR($B1318)*100+MONTH($B1318))</f>
        <v/>
      </c>
      <c r="D1318" s="13" t="str">
        <f>IF(OR($A1318="",$B1318=""),"",SUMIFS(Échéancier_Loyers!$J:$J,Échéancier_Loyers!$C:$C,$A1318,Échéancier_Loyers!$B:$B,$C1318))</f>
        <v/>
      </c>
      <c r="E1318" s="13" t="str">
        <f>IF(OR($A1318="",$B1318=""),"",SUMIFS(Échéancier_Loyers!$K:$K,Échéancier_Loyers!$C:$C,$A1318,Échéancier_Loyers!$B:$B,$C1318))</f>
        <v/>
      </c>
      <c r="F1318" s="13" t="str">
        <f>IF(OR($D1318="",$E1318=""),"",$D1318-$E1318)</f>
        <v/>
      </c>
      <c r="G1318" t="str">
        <f>IF($A1318="","",IF($F1318&lt;=0,"OK",IF($E1318=0,"Impayé","Partiel")))</f>
        <v/>
      </c>
    </row>
    <row r="1319" spans="2:7" ht="15">
      <c r="B1319" s="17"/>
      <c r="C1319" t="str">
        <f>IF($B1319="","",YEAR($B1319)*100+MONTH($B1319))</f>
        <v/>
      </c>
      <c r="D1319" s="13" t="str">
        <f>IF(OR($A1319="",$B1319=""),"",SUMIFS(Échéancier_Loyers!$J:$J,Échéancier_Loyers!$C:$C,$A1319,Échéancier_Loyers!$B:$B,$C1319))</f>
        <v/>
      </c>
      <c r="E1319" s="13" t="str">
        <f>IF(OR($A1319="",$B1319=""),"",SUMIFS(Échéancier_Loyers!$K:$K,Échéancier_Loyers!$C:$C,$A1319,Échéancier_Loyers!$B:$B,$C1319))</f>
        <v/>
      </c>
      <c r="F1319" s="13" t="str">
        <f>IF(OR($D1319="",$E1319=""),"",$D1319-$E1319)</f>
        <v/>
      </c>
      <c r="G1319" t="str">
        <f>IF($A1319="","",IF($F1319&lt;=0,"OK",IF($E1319=0,"Impayé","Partiel")))</f>
        <v/>
      </c>
    </row>
    <row r="1320" spans="2:7" ht="15">
      <c r="B1320" s="17"/>
      <c r="C1320" t="str">
        <f>IF($B1320="","",YEAR($B1320)*100+MONTH($B1320))</f>
        <v/>
      </c>
      <c r="D1320" s="13" t="str">
        <f>IF(OR($A1320="",$B1320=""),"",SUMIFS(Échéancier_Loyers!$J:$J,Échéancier_Loyers!$C:$C,$A1320,Échéancier_Loyers!$B:$B,$C1320))</f>
        <v/>
      </c>
      <c r="E1320" s="13" t="str">
        <f>IF(OR($A1320="",$B1320=""),"",SUMIFS(Échéancier_Loyers!$K:$K,Échéancier_Loyers!$C:$C,$A1320,Échéancier_Loyers!$B:$B,$C1320))</f>
        <v/>
      </c>
      <c r="F1320" s="13" t="str">
        <f>IF(OR($D1320="",$E1320=""),"",$D1320-$E1320)</f>
        <v/>
      </c>
      <c r="G1320" t="str">
        <f>IF($A1320="","",IF($F1320&lt;=0,"OK",IF($E1320=0,"Impayé","Partiel")))</f>
        <v/>
      </c>
    </row>
    <row r="1321" spans="2:7" ht="15">
      <c r="B1321" s="17"/>
      <c r="C1321" t="str">
        <f>IF($B1321="","",YEAR($B1321)*100+MONTH($B1321))</f>
        <v/>
      </c>
      <c r="D1321" s="13" t="str">
        <f>IF(OR($A1321="",$B1321=""),"",SUMIFS(Échéancier_Loyers!$J:$J,Échéancier_Loyers!$C:$C,$A1321,Échéancier_Loyers!$B:$B,$C1321))</f>
        <v/>
      </c>
      <c r="E1321" s="13" t="str">
        <f>IF(OR($A1321="",$B1321=""),"",SUMIFS(Échéancier_Loyers!$K:$K,Échéancier_Loyers!$C:$C,$A1321,Échéancier_Loyers!$B:$B,$C1321))</f>
        <v/>
      </c>
      <c r="F1321" s="13" t="str">
        <f>IF(OR($D1321="",$E1321=""),"",$D1321-$E1321)</f>
        <v/>
      </c>
      <c r="G1321" t="str">
        <f>IF($A1321="","",IF($F1321&lt;=0,"OK",IF($E1321=0,"Impayé","Partiel")))</f>
        <v/>
      </c>
    </row>
    <row r="1322" spans="2:7" ht="15">
      <c r="B1322" s="17"/>
      <c r="C1322" t="str">
        <f>IF($B1322="","",YEAR($B1322)*100+MONTH($B1322))</f>
        <v/>
      </c>
      <c r="D1322" s="13" t="str">
        <f>IF(OR($A1322="",$B1322=""),"",SUMIFS(Échéancier_Loyers!$J:$J,Échéancier_Loyers!$C:$C,$A1322,Échéancier_Loyers!$B:$B,$C1322))</f>
        <v/>
      </c>
      <c r="E1322" s="13" t="str">
        <f>IF(OR($A1322="",$B1322=""),"",SUMIFS(Échéancier_Loyers!$K:$K,Échéancier_Loyers!$C:$C,$A1322,Échéancier_Loyers!$B:$B,$C1322))</f>
        <v/>
      </c>
      <c r="F1322" s="13" t="str">
        <f>IF(OR($D1322="",$E1322=""),"",$D1322-$E1322)</f>
        <v/>
      </c>
      <c r="G1322" t="str">
        <f>IF($A1322="","",IF($F1322&lt;=0,"OK",IF($E1322=0,"Impayé","Partiel")))</f>
        <v/>
      </c>
    </row>
    <row r="1323" spans="2:7" ht="15">
      <c r="B1323" s="17"/>
      <c r="C1323" t="str">
        <f>IF($B1323="","",YEAR($B1323)*100+MONTH($B1323))</f>
        <v/>
      </c>
      <c r="D1323" s="13" t="str">
        <f>IF(OR($A1323="",$B1323=""),"",SUMIFS(Échéancier_Loyers!$J:$J,Échéancier_Loyers!$C:$C,$A1323,Échéancier_Loyers!$B:$B,$C1323))</f>
        <v/>
      </c>
      <c r="E1323" s="13" t="str">
        <f>IF(OR($A1323="",$B1323=""),"",SUMIFS(Échéancier_Loyers!$K:$K,Échéancier_Loyers!$C:$C,$A1323,Échéancier_Loyers!$B:$B,$C1323))</f>
        <v/>
      </c>
      <c r="F1323" s="13" t="str">
        <f>IF(OR($D1323="",$E1323=""),"",$D1323-$E1323)</f>
        <v/>
      </c>
      <c r="G1323" t="str">
        <f>IF($A1323="","",IF($F1323&lt;=0,"OK",IF($E1323=0,"Impayé","Partiel")))</f>
        <v/>
      </c>
    </row>
    <row r="1324" spans="2:7" ht="15">
      <c r="B1324" s="17"/>
      <c r="C1324" t="str">
        <f>IF($B1324="","",YEAR($B1324)*100+MONTH($B1324))</f>
        <v/>
      </c>
      <c r="D1324" s="13" t="str">
        <f>IF(OR($A1324="",$B1324=""),"",SUMIFS(Échéancier_Loyers!$J:$J,Échéancier_Loyers!$C:$C,$A1324,Échéancier_Loyers!$B:$B,$C1324))</f>
        <v/>
      </c>
      <c r="E1324" s="13" t="str">
        <f>IF(OR($A1324="",$B1324=""),"",SUMIFS(Échéancier_Loyers!$K:$K,Échéancier_Loyers!$C:$C,$A1324,Échéancier_Loyers!$B:$B,$C1324))</f>
        <v/>
      </c>
      <c r="F1324" s="13" t="str">
        <f>IF(OR($D1324="",$E1324=""),"",$D1324-$E1324)</f>
        <v/>
      </c>
      <c r="G1324" t="str">
        <f>IF($A1324="","",IF($F1324&lt;=0,"OK",IF($E1324=0,"Impayé","Partiel")))</f>
        <v/>
      </c>
    </row>
    <row r="1325" spans="2:7" ht="15">
      <c r="B1325" s="17"/>
      <c r="C1325" t="str">
        <f>IF($B1325="","",YEAR($B1325)*100+MONTH($B1325))</f>
        <v/>
      </c>
      <c r="D1325" s="13" t="str">
        <f>IF(OR($A1325="",$B1325=""),"",SUMIFS(Échéancier_Loyers!$J:$J,Échéancier_Loyers!$C:$C,$A1325,Échéancier_Loyers!$B:$B,$C1325))</f>
        <v/>
      </c>
      <c r="E1325" s="13" t="str">
        <f>IF(OR($A1325="",$B1325=""),"",SUMIFS(Échéancier_Loyers!$K:$K,Échéancier_Loyers!$C:$C,$A1325,Échéancier_Loyers!$B:$B,$C1325))</f>
        <v/>
      </c>
      <c r="F1325" s="13" t="str">
        <f>IF(OR($D1325="",$E1325=""),"",$D1325-$E1325)</f>
        <v/>
      </c>
      <c r="G1325" t="str">
        <f>IF($A1325="","",IF($F1325&lt;=0,"OK",IF($E1325=0,"Impayé","Partiel")))</f>
        <v/>
      </c>
    </row>
    <row r="1326" spans="2:7" ht="15">
      <c r="B1326" s="17"/>
      <c r="C1326" t="str">
        <f>IF($B1326="","",YEAR($B1326)*100+MONTH($B1326))</f>
        <v/>
      </c>
      <c r="D1326" s="13" t="str">
        <f>IF(OR($A1326="",$B1326=""),"",SUMIFS(Échéancier_Loyers!$J:$J,Échéancier_Loyers!$C:$C,$A1326,Échéancier_Loyers!$B:$B,$C1326))</f>
        <v/>
      </c>
      <c r="E1326" s="13" t="str">
        <f>IF(OR($A1326="",$B1326=""),"",SUMIFS(Échéancier_Loyers!$K:$K,Échéancier_Loyers!$C:$C,$A1326,Échéancier_Loyers!$B:$B,$C1326))</f>
        <v/>
      </c>
      <c r="F1326" s="13" t="str">
        <f>IF(OR($D1326="",$E1326=""),"",$D1326-$E1326)</f>
        <v/>
      </c>
      <c r="G1326" t="str">
        <f>IF($A1326="","",IF($F1326&lt;=0,"OK",IF($E1326=0,"Impayé","Partiel")))</f>
        <v/>
      </c>
    </row>
    <row r="1327" spans="2:7" ht="15">
      <c r="B1327" s="17"/>
      <c r="C1327" t="str">
        <f>IF($B1327="","",YEAR($B1327)*100+MONTH($B1327))</f>
        <v/>
      </c>
      <c r="D1327" s="13" t="str">
        <f>IF(OR($A1327="",$B1327=""),"",SUMIFS(Échéancier_Loyers!$J:$J,Échéancier_Loyers!$C:$C,$A1327,Échéancier_Loyers!$B:$B,$C1327))</f>
        <v/>
      </c>
      <c r="E1327" s="13" t="str">
        <f>IF(OR($A1327="",$B1327=""),"",SUMIFS(Échéancier_Loyers!$K:$K,Échéancier_Loyers!$C:$C,$A1327,Échéancier_Loyers!$B:$B,$C1327))</f>
        <v/>
      </c>
      <c r="F1327" s="13" t="str">
        <f>IF(OR($D1327="",$E1327=""),"",$D1327-$E1327)</f>
        <v/>
      </c>
      <c r="G1327" t="str">
        <f>IF($A1327="","",IF($F1327&lt;=0,"OK",IF($E1327=0,"Impayé","Partiel")))</f>
        <v/>
      </c>
    </row>
    <row r="1328" spans="2:7" ht="15">
      <c r="B1328" s="17"/>
      <c r="C1328" t="str">
        <f>IF($B1328="","",YEAR($B1328)*100+MONTH($B1328))</f>
        <v/>
      </c>
      <c r="D1328" s="13" t="str">
        <f>IF(OR($A1328="",$B1328=""),"",SUMIFS(Échéancier_Loyers!$J:$J,Échéancier_Loyers!$C:$C,$A1328,Échéancier_Loyers!$B:$B,$C1328))</f>
        <v/>
      </c>
      <c r="E1328" s="13" t="str">
        <f>IF(OR($A1328="",$B1328=""),"",SUMIFS(Échéancier_Loyers!$K:$K,Échéancier_Loyers!$C:$C,$A1328,Échéancier_Loyers!$B:$B,$C1328))</f>
        <v/>
      </c>
      <c r="F1328" s="13" t="str">
        <f>IF(OR($D1328="",$E1328=""),"",$D1328-$E1328)</f>
        <v/>
      </c>
      <c r="G1328" t="str">
        <f>IF($A1328="","",IF($F1328&lt;=0,"OK",IF($E1328=0,"Impayé","Partiel")))</f>
        <v/>
      </c>
    </row>
    <row r="1329" spans="2:7" ht="15">
      <c r="B1329" s="17"/>
      <c r="C1329" t="str">
        <f>IF($B1329="","",YEAR($B1329)*100+MONTH($B1329))</f>
        <v/>
      </c>
      <c r="D1329" s="13" t="str">
        <f>IF(OR($A1329="",$B1329=""),"",SUMIFS(Échéancier_Loyers!$J:$J,Échéancier_Loyers!$C:$C,$A1329,Échéancier_Loyers!$B:$B,$C1329))</f>
        <v/>
      </c>
      <c r="E1329" s="13" t="str">
        <f>IF(OR($A1329="",$B1329=""),"",SUMIFS(Échéancier_Loyers!$K:$K,Échéancier_Loyers!$C:$C,$A1329,Échéancier_Loyers!$B:$B,$C1329))</f>
        <v/>
      </c>
      <c r="F1329" s="13" t="str">
        <f>IF(OR($D1329="",$E1329=""),"",$D1329-$E1329)</f>
        <v/>
      </c>
      <c r="G1329" t="str">
        <f>IF($A1329="","",IF($F1329&lt;=0,"OK",IF($E1329=0,"Impayé","Partiel")))</f>
        <v/>
      </c>
    </row>
    <row r="1330" spans="2:7" ht="15">
      <c r="B1330" s="17"/>
      <c r="C1330" t="str">
        <f>IF($B1330="","",YEAR($B1330)*100+MONTH($B1330))</f>
        <v/>
      </c>
      <c r="D1330" s="13" t="str">
        <f>IF(OR($A1330="",$B1330=""),"",SUMIFS(Échéancier_Loyers!$J:$J,Échéancier_Loyers!$C:$C,$A1330,Échéancier_Loyers!$B:$B,$C1330))</f>
        <v/>
      </c>
      <c r="E1330" s="13" t="str">
        <f>IF(OR($A1330="",$B1330=""),"",SUMIFS(Échéancier_Loyers!$K:$K,Échéancier_Loyers!$C:$C,$A1330,Échéancier_Loyers!$B:$B,$C1330))</f>
        <v/>
      </c>
      <c r="F1330" s="13" t="str">
        <f>IF(OR($D1330="",$E1330=""),"",$D1330-$E1330)</f>
        <v/>
      </c>
      <c r="G1330" t="str">
        <f>IF($A1330="","",IF($F1330&lt;=0,"OK",IF($E1330=0,"Impayé","Partiel")))</f>
        <v/>
      </c>
    </row>
    <row r="1331" spans="2:7" ht="15">
      <c r="B1331" s="17"/>
      <c r="C1331" t="str">
        <f>IF($B1331="","",YEAR($B1331)*100+MONTH($B1331))</f>
        <v/>
      </c>
      <c r="D1331" s="13" t="str">
        <f>IF(OR($A1331="",$B1331=""),"",SUMIFS(Échéancier_Loyers!$J:$J,Échéancier_Loyers!$C:$C,$A1331,Échéancier_Loyers!$B:$B,$C1331))</f>
        <v/>
      </c>
      <c r="E1331" s="13" t="str">
        <f>IF(OR($A1331="",$B1331=""),"",SUMIFS(Échéancier_Loyers!$K:$K,Échéancier_Loyers!$C:$C,$A1331,Échéancier_Loyers!$B:$B,$C1331))</f>
        <v/>
      </c>
      <c r="F1331" s="13" t="str">
        <f>IF(OR($D1331="",$E1331=""),"",$D1331-$E1331)</f>
        <v/>
      </c>
      <c r="G1331" t="str">
        <f>IF($A1331="","",IF($F1331&lt;=0,"OK",IF($E1331=0,"Impayé","Partiel")))</f>
        <v/>
      </c>
    </row>
    <row r="1332" spans="2:7" ht="15">
      <c r="B1332" s="17"/>
      <c r="C1332" t="str">
        <f>IF($B1332="","",YEAR($B1332)*100+MONTH($B1332))</f>
        <v/>
      </c>
      <c r="D1332" s="13" t="str">
        <f>IF(OR($A1332="",$B1332=""),"",SUMIFS(Échéancier_Loyers!$J:$J,Échéancier_Loyers!$C:$C,$A1332,Échéancier_Loyers!$B:$B,$C1332))</f>
        <v/>
      </c>
      <c r="E1332" s="13" t="str">
        <f>IF(OR($A1332="",$B1332=""),"",SUMIFS(Échéancier_Loyers!$K:$K,Échéancier_Loyers!$C:$C,$A1332,Échéancier_Loyers!$B:$B,$C1332))</f>
        <v/>
      </c>
      <c r="F1332" s="13" t="str">
        <f>IF(OR($D1332="",$E1332=""),"",$D1332-$E1332)</f>
        <v/>
      </c>
      <c r="G1332" t="str">
        <f>IF($A1332="","",IF($F1332&lt;=0,"OK",IF($E1332=0,"Impayé","Partiel")))</f>
        <v/>
      </c>
    </row>
    <row r="1333" spans="2:7" ht="15">
      <c r="B1333" s="17"/>
      <c r="C1333" t="str">
        <f>IF($B1333="","",YEAR($B1333)*100+MONTH($B1333))</f>
        <v/>
      </c>
      <c r="D1333" s="13" t="str">
        <f>IF(OR($A1333="",$B1333=""),"",SUMIFS(Échéancier_Loyers!$J:$J,Échéancier_Loyers!$C:$C,$A1333,Échéancier_Loyers!$B:$B,$C1333))</f>
        <v/>
      </c>
      <c r="E1333" s="13" t="str">
        <f>IF(OR($A1333="",$B1333=""),"",SUMIFS(Échéancier_Loyers!$K:$K,Échéancier_Loyers!$C:$C,$A1333,Échéancier_Loyers!$B:$B,$C1333))</f>
        <v/>
      </c>
      <c r="F1333" s="13" t="str">
        <f>IF(OR($D1333="",$E1333=""),"",$D1333-$E1333)</f>
        <v/>
      </c>
      <c r="G1333" t="str">
        <f>IF($A1333="","",IF($F1333&lt;=0,"OK",IF($E1333=0,"Impayé","Partiel")))</f>
        <v/>
      </c>
    </row>
    <row r="1334" spans="2:7" ht="15">
      <c r="B1334" s="17"/>
      <c r="C1334" t="str">
        <f>IF($B1334="","",YEAR($B1334)*100+MONTH($B1334))</f>
        <v/>
      </c>
      <c r="D1334" s="13" t="str">
        <f>IF(OR($A1334="",$B1334=""),"",SUMIFS(Échéancier_Loyers!$J:$J,Échéancier_Loyers!$C:$C,$A1334,Échéancier_Loyers!$B:$B,$C1334))</f>
        <v/>
      </c>
      <c r="E1334" s="13" t="str">
        <f>IF(OR($A1334="",$B1334=""),"",SUMIFS(Échéancier_Loyers!$K:$K,Échéancier_Loyers!$C:$C,$A1334,Échéancier_Loyers!$B:$B,$C1334))</f>
        <v/>
      </c>
      <c r="F1334" s="13" t="str">
        <f>IF(OR($D1334="",$E1334=""),"",$D1334-$E1334)</f>
        <v/>
      </c>
      <c r="G1334" t="str">
        <f>IF($A1334="","",IF($F1334&lt;=0,"OK",IF($E1334=0,"Impayé","Partiel")))</f>
        <v/>
      </c>
    </row>
    <row r="1335" spans="2:7" ht="15">
      <c r="B1335" s="17"/>
      <c r="C1335" t="str">
        <f>IF($B1335="","",YEAR($B1335)*100+MONTH($B1335))</f>
        <v/>
      </c>
      <c r="D1335" s="13" t="str">
        <f>IF(OR($A1335="",$B1335=""),"",SUMIFS(Échéancier_Loyers!$J:$J,Échéancier_Loyers!$C:$C,$A1335,Échéancier_Loyers!$B:$B,$C1335))</f>
        <v/>
      </c>
      <c r="E1335" s="13" t="str">
        <f>IF(OR($A1335="",$B1335=""),"",SUMIFS(Échéancier_Loyers!$K:$K,Échéancier_Loyers!$C:$C,$A1335,Échéancier_Loyers!$B:$B,$C1335))</f>
        <v/>
      </c>
      <c r="F1335" s="13" t="str">
        <f>IF(OR($D1335="",$E1335=""),"",$D1335-$E1335)</f>
        <v/>
      </c>
      <c r="G1335" t="str">
        <f>IF($A1335="","",IF($F1335&lt;=0,"OK",IF($E1335=0,"Impayé","Partiel")))</f>
        <v/>
      </c>
    </row>
    <row r="1336" spans="2:7" ht="15">
      <c r="B1336" s="17"/>
      <c r="C1336" t="str">
        <f>IF($B1336="","",YEAR($B1336)*100+MONTH($B1336))</f>
        <v/>
      </c>
      <c r="D1336" s="13" t="str">
        <f>IF(OR($A1336="",$B1336=""),"",SUMIFS(Échéancier_Loyers!$J:$J,Échéancier_Loyers!$C:$C,$A1336,Échéancier_Loyers!$B:$B,$C1336))</f>
        <v/>
      </c>
      <c r="E1336" s="13" t="str">
        <f>IF(OR($A1336="",$B1336=""),"",SUMIFS(Échéancier_Loyers!$K:$K,Échéancier_Loyers!$C:$C,$A1336,Échéancier_Loyers!$B:$B,$C1336))</f>
        <v/>
      </c>
      <c r="F1336" s="13" t="str">
        <f>IF(OR($D1336="",$E1336=""),"",$D1336-$E1336)</f>
        <v/>
      </c>
      <c r="G1336" t="str">
        <f>IF($A1336="","",IF($F1336&lt;=0,"OK",IF($E1336=0,"Impayé","Partiel")))</f>
        <v/>
      </c>
    </row>
    <row r="1337" spans="2:7" ht="15">
      <c r="B1337" s="17"/>
      <c r="C1337" t="str">
        <f>IF($B1337="","",YEAR($B1337)*100+MONTH($B1337))</f>
        <v/>
      </c>
      <c r="D1337" s="13" t="str">
        <f>IF(OR($A1337="",$B1337=""),"",SUMIFS(Échéancier_Loyers!$J:$J,Échéancier_Loyers!$C:$C,$A1337,Échéancier_Loyers!$B:$B,$C1337))</f>
        <v/>
      </c>
      <c r="E1337" s="13" t="str">
        <f>IF(OR($A1337="",$B1337=""),"",SUMIFS(Échéancier_Loyers!$K:$K,Échéancier_Loyers!$C:$C,$A1337,Échéancier_Loyers!$B:$B,$C1337))</f>
        <v/>
      </c>
      <c r="F1337" s="13" t="str">
        <f>IF(OR($D1337="",$E1337=""),"",$D1337-$E1337)</f>
        <v/>
      </c>
      <c r="G1337" t="str">
        <f>IF($A1337="","",IF($F1337&lt;=0,"OK",IF($E1337=0,"Impayé","Partiel")))</f>
        <v/>
      </c>
    </row>
    <row r="1338" spans="2:7" ht="15">
      <c r="B1338" s="17"/>
      <c r="C1338" t="str">
        <f>IF($B1338="","",YEAR($B1338)*100+MONTH($B1338))</f>
        <v/>
      </c>
      <c r="D1338" s="13" t="str">
        <f>IF(OR($A1338="",$B1338=""),"",SUMIFS(Échéancier_Loyers!$J:$J,Échéancier_Loyers!$C:$C,$A1338,Échéancier_Loyers!$B:$B,$C1338))</f>
        <v/>
      </c>
      <c r="E1338" s="13" t="str">
        <f>IF(OR($A1338="",$B1338=""),"",SUMIFS(Échéancier_Loyers!$K:$K,Échéancier_Loyers!$C:$C,$A1338,Échéancier_Loyers!$B:$B,$C1338))</f>
        <v/>
      </c>
      <c r="F1338" s="13" t="str">
        <f>IF(OR($D1338="",$E1338=""),"",$D1338-$E1338)</f>
        <v/>
      </c>
      <c r="G1338" t="str">
        <f>IF($A1338="","",IF($F1338&lt;=0,"OK",IF($E1338=0,"Impayé","Partiel")))</f>
        <v/>
      </c>
    </row>
    <row r="1339" spans="2:7" ht="15">
      <c r="B1339" s="17"/>
      <c r="C1339" t="str">
        <f>IF($B1339="","",YEAR($B1339)*100+MONTH($B1339))</f>
        <v/>
      </c>
      <c r="D1339" s="13" t="str">
        <f>IF(OR($A1339="",$B1339=""),"",SUMIFS(Échéancier_Loyers!$J:$J,Échéancier_Loyers!$C:$C,$A1339,Échéancier_Loyers!$B:$B,$C1339))</f>
        <v/>
      </c>
      <c r="E1339" s="13" t="str">
        <f>IF(OR($A1339="",$B1339=""),"",SUMIFS(Échéancier_Loyers!$K:$K,Échéancier_Loyers!$C:$C,$A1339,Échéancier_Loyers!$B:$B,$C1339))</f>
        <v/>
      </c>
      <c r="F1339" s="13" t="str">
        <f>IF(OR($D1339="",$E1339=""),"",$D1339-$E1339)</f>
        <v/>
      </c>
      <c r="G1339" t="str">
        <f>IF($A1339="","",IF($F1339&lt;=0,"OK",IF($E1339=0,"Impayé","Partiel")))</f>
        <v/>
      </c>
    </row>
    <row r="1340" spans="2:7" ht="15">
      <c r="B1340" s="17"/>
      <c r="C1340" t="str">
        <f>IF($B1340="","",YEAR($B1340)*100+MONTH($B1340))</f>
        <v/>
      </c>
      <c r="D1340" s="13" t="str">
        <f>IF(OR($A1340="",$B1340=""),"",SUMIFS(Échéancier_Loyers!$J:$J,Échéancier_Loyers!$C:$C,$A1340,Échéancier_Loyers!$B:$B,$C1340))</f>
        <v/>
      </c>
      <c r="E1340" s="13" t="str">
        <f>IF(OR($A1340="",$B1340=""),"",SUMIFS(Échéancier_Loyers!$K:$K,Échéancier_Loyers!$C:$C,$A1340,Échéancier_Loyers!$B:$B,$C1340))</f>
        <v/>
      </c>
      <c r="F1340" s="13" t="str">
        <f>IF(OR($D1340="",$E1340=""),"",$D1340-$E1340)</f>
        <v/>
      </c>
      <c r="G1340" t="str">
        <f>IF($A1340="","",IF($F1340&lt;=0,"OK",IF($E1340=0,"Impayé","Partiel")))</f>
        <v/>
      </c>
    </row>
    <row r="1341" spans="2:7" ht="15">
      <c r="B1341" s="17"/>
      <c r="C1341" t="str">
        <f>IF($B1341="","",YEAR($B1341)*100+MONTH($B1341))</f>
        <v/>
      </c>
      <c r="D1341" s="13" t="str">
        <f>IF(OR($A1341="",$B1341=""),"",SUMIFS(Échéancier_Loyers!$J:$J,Échéancier_Loyers!$C:$C,$A1341,Échéancier_Loyers!$B:$B,$C1341))</f>
        <v/>
      </c>
      <c r="E1341" s="13" t="str">
        <f>IF(OR($A1341="",$B1341=""),"",SUMIFS(Échéancier_Loyers!$K:$K,Échéancier_Loyers!$C:$C,$A1341,Échéancier_Loyers!$B:$B,$C1341))</f>
        <v/>
      </c>
      <c r="F1341" s="13" t="str">
        <f>IF(OR($D1341="",$E1341=""),"",$D1341-$E1341)</f>
        <v/>
      </c>
      <c r="G1341" t="str">
        <f>IF($A1341="","",IF($F1341&lt;=0,"OK",IF($E1341=0,"Impayé","Partiel")))</f>
        <v/>
      </c>
    </row>
    <row r="1342" spans="2:7" ht="15">
      <c r="B1342" s="17"/>
      <c r="C1342" t="str">
        <f>IF($B1342="","",YEAR($B1342)*100+MONTH($B1342))</f>
        <v/>
      </c>
      <c r="D1342" s="13" t="str">
        <f>IF(OR($A1342="",$B1342=""),"",SUMIFS(Échéancier_Loyers!$J:$J,Échéancier_Loyers!$C:$C,$A1342,Échéancier_Loyers!$B:$B,$C1342))</f>
        <v/>
      </c>
      <c r="E1342" s="13" t="str">
        <f>IF(OR($A1342="",$B1342=""),"",SUMIFS(Échéancier_Loyers!$K:$K,Échéancier_Loyers!$C:$C,$A1342,Échéancier_Loyers!$B:$B,$C1342))</f>
        <v/>
      </c>
      <c r="F1342" s="13" t="str">
        <f>IF(OR($D1342="",$E1342=""),"",$D1342-$E1342)</f>
        <v/>
      </c>
      <c r="G1342" t="str">
        <f>IF($A1342="","",IF($F1342&lt;=0,"OK",IF($E1342=0,"Impayé","Partiel")))</f>
        <v/>
      </c>
    </row>
    <row r="1343" spans="2:7" ht="15">
      <c r="B1343" s="17"/>
      <c r="C1343" t="str">
        <f>IF($B1343="","",YEAR($B1343)*100+MONTH($B1343))</f>
        <v/>
      </c>
      <c r="D1343" s="13" t="str">
        <f>IF(OR($A1343="",$B1343=""),"",SUMIFS(Échéancier_Loyers!$J:$J,Échéancier_Loyers!$C:$C,$A1343,Échéancier_Loyers!$B:$B,$C1343))</f>
        <v/>
      </c>
      <c r="E1343" s="13" t="str">
        <f>IF(OR($A1343="",$B1343=""),"",SUMIFS(Échéancier_Loyers!$K:$K,Échéancier_Loyers!$C:$C,$A1343,Échéancier_Loyers!$B:$B,$C1343))</f>
        <v/>
      </c>
      <c r="F1343" s="13" t="str">
        <f>IF(OR($D1343="",$E1343=""),"",$D1343-$E1343)</f>
        <v/>
      </c>
      <c r="G1343" t="str">
        <f>IF($A1343="","",IF($F1343&lt;=0,"OK",IF($E1343=0,"Impayé","Partiel")))</f>
        <v/>
      </c>
    </row>
    <row r="1344" spans="2:7" ht="15">
      <c r="B1344" s="17"/>
      <c r="C1344" t="str">
        <f>IF($B1344="","",YEAR($B1344)*100+MONTH($B1344))</f>
        <v/>
      </c>
      <c r="D1344" s="13" t="str">
        <f>IF(OR($A1344="",$B1344=""),"",SUMIFS(Échéancier_Loyers!$J:$J,Échéancier_Loyers!$C:$C,$A1344,Échéancier_Loyers!$B:$B,$C1344))</f>
        <v/>
      </c>
      <c r="E1344" s="13" t="str">
        <f>IF(OR($A1344="",$B1344=""),"",SUMIFS(Échéancier_Loyers!$K:$K,Échéancier_Loyers!$C:$C,$A1344,Échéancier_Loyers!$B:$B,$C1344))</f>
        <v/>
      </c>
      <c r="F1344" s="13" t="str">
        <f>IF(OR($D1344="",$E1344=""),"",$D1344-$E1344)</f>
        <v/>
      </c>
      <c r="G1344" t="str">
        <f>IF($A1344="","",IF($F1344&lt;=0,"OK",IF($E1344=0,"Impayé","Partiel")))</f>
        <v/>
      </c>
    </row>
    <row r="1345" spans="2:7" ht="15">
      <c r="B1345" s="17"/>
      <c r="C1345" t="str">
        <f>IF($B1345="","",YEAR($B1345)*100+MONTH($B1345))</f>
        <v/>
      </c>
      <c r="D1345" s="13" t="str">
        <f>IF(OR($A1345="",$B1345=""),"",SUMIFS(Échéancier_Loyers!$J:$J,Échéancier_Loyers!$C:$C,$A1345,Échéancier_Loyers!$B:$B,$C1345))</f>
        <v/>
      </c>
      <c r="E1345" s="13" t="str">
        <f>IF(OR($A1345="",$B1345=""),"",SUMIFS(Échéancier_Loyers!$K:$K,Échéancier_Loyers!$C:$C,$A1345,Échéancier_Loyers!$B:$B,$C1345))</f>
        <v/>
      </c>
      <c r="F1345" s="13" t="str">
        <f>IF(OR($D1345="",$E1345=""),"",$D1345-$E1345)</f>
        <v/>
      </c>
      <c r="G1345" t="str">
        <f>IF($A1345="","",IF($F1345&lt;=0,"OK",IF($E1345=0,"Impayé","Partiel")))</f>
        <v/>
      </c>
    </row>
    <row r="1346" spans="2:7" ht="15">
      <c r="B1346" s="17"/>
      <c r="C1346" t="str">
        <f>IF($B1346="","",YEAR($B1346)*100+MONTH($B1346))</f>
        <v/>
      </c>
      <c r="D1346" s="13" t="str">
        <f>IF(OR($A1346="",$B1346=""),"",SUMIFS(Échéancier_Loyers!$J:$J,Échéancier_Loyers!$C:$C,$A1346,Échéancier_Loyers!$B:$B,$C1346))</f>
        <v/>
      </c>
      <c r="E1346" s="13" t="str">
        <f>IF(OR($A1346="",$B1346=""),"",SUMIFS(Échéancier_Loyers!$K:$K,Échéancier_Loyers!$C:$C,$A1346,Échéancier_Loyers!$B:$B,$C1346))</f>
        <v/>
      </c>
      <c r="F1346" s="13" t="str">
        <f>IF(OR($D1346="",$E1346=""),"",$D1346-$E1346)</f>
        <v/>
      </c>
      <c r="G1346" t="str">
        <f>IF($A1346="","",IF($F1346&lt;=0,"OK",IF($E1346=0,"Impayé","Partiel")))</f>
        <v/>
      </c>
    </row>
    <row r="1347" spans="2:7" ht="15">
      <c r="B1347" s="17"/>
      <c r="C1347" t="str">
        <f>IF($B1347="","",YEAR($B1347)*100+MONTH($B1347))</f>
        <v/>
      </c>
      <c r="D1347" s="13" t="str">
        <f>IF(OR($A1347="",$B1347=""),"",SUMIFS(Échéancier_Loyers!$J:$J,Échéancier_Loyers!$C:$C,$A1347,Échéancier_Loyers!$B:$B,$C1347))</f>
        <v/>
      </c>
      <c r="E1347" s="13" t="str">
        <f>IF(OR($A1347="",$B1347=""),"",SUMIFS(Échéancier_Loyers!$K:$K,Échéancier_Loyers!$C:$C,$A1347,Échéancier_Loyers!$B:$B,$C1347))</f>
        <v/>
      </c>
      <c r="F1347" s="13" t="str">
        <f>IF(OR($D1347="",$E1347=""),"",$D1347-$E1347)</f>
        <v/>
      </c>
      <c r="G1347" t="str">
        <f>IF($A1347="","",IF($F1347&lt;=0,"OK",IF($E1347=0,"Impayé","Partiel")))</f>
        <v/>
      </c>
    </row>
    <row r="1348" spans="2:7" ht="15">
      <c r="B1348" s="17"/>
      <c r="C1348" t="str">
        <f>IF($B1348="","",YEAR($B1348)*100+MONTH($B1348))</f>
        <v/>
      </c>
      <c r="D1348" s="13" t="str">
        <f>IF(OR($A1348="",$B1348=""),"",SUMIFS(Échéancier_Loyers!$J:$J,Échéancier_Loyers!$C:$C,$A1348,Échéancier_Loyers!$B:$B,$C1348))</f>
        <v/>
      </c>
      <c r="E1348" s="13" t="str">
        <f>IF(OR($A1348="",$B1348=""),"",SUMIFS(Échéancier_Loyers!$K:$K,Échéancier_Loyers!$C:$C,$A1348,Échéancier_Loyers!$B:$B,$C1348))</f>
        <v/>
      </c>
      <c r="F1348" s="13" t="str">
        <f>IF(OR($D1348="",$E1348=""),"",$D1348-$E1348)</f>
        <v/>
      </c>
      <c r="G1348" t="str">
        <f>IF($A1348="","",IF($F1348&lt;=0,"OK",IF($E1348=0,"Impayé","Partiel")))</f>
        <v/>
      </c>
    </row>
    <row r="1349" spans="2:7" ht="15">
      <c r="B1349" s="17"/>
      <c r="C1349" t="str">
        <f>IF($B1349="","",YEAR($B1349)*100+MONTH($B1349))</f>
        <v/>
      </c>
      <c r="D1349" s="13" t="str">
        <f>IF(OR($A1349="",$B1349=""),"",SUMIFS(Échéancier_Loyers!$J:$J,Échéancier_Loyers!$C:$C,$A1349,Échéancier_Loyers!$B:$B,$C1349))</f>
        <v/>
      </c>
      <c r="E1349" s="13" t="str">
        <f>IF(OR($A1349="",$B1349=""),"",SUMIFS(Échéancier_Loyers!$K:$K,Échéancier_Loyers!$C:$C,$A1349,Échéancier_Loyers!$B:$B,$C1349))</f>
        <v/>
      </c>
      <c r="F1349" s="13" t="str">
        <f>IF(OR($D1349="",$E1349=""),"",$D1349-$E1349)</f>
        <v/>
      </c>
      <c r="G1349" t="str">
        <f>IF($A1349="","",IF($F1349&lt;=0,"OK",IF($E1349=0,"Impayé","Partiel")))</f>
        <v/>
      </c>
    </row>
    <row r="1350" spans="2:7" ht="15">
      <c r="B1350" s="17"/>
      <c r="C1350" t="str">
        <f>IF($B1350="","",YEAR($B1350)*100+MONTH($B1350))</f>
        <v/>
      </c>
      <c r="D1350" s="13" t="str">
        <f>IF(OR($A1350="",$B1350=""),"",SUMIFS(Échéancier_Loyers!$J:$J,Échéancier_Loyers!$C:$C,$A1350,Échéancier_Loyers!$B:$B,$C1350))</f>
        <v/>
      </c>
      <c r="E1350" s="13" t="str">
        <f>IF(OR($A1350="",$B1350=""),"",SUMIFS(Échéancier_Loyers!$K:$K,Échéancier_Loyers!$C:$C,$A1350,Échéancier_Loyers!$B:$B,$C1350))</f>
        <v/>
      </c>
      <c r="F1350" s="13" t="str">
        <f>IF(OR($D1350="",$E1350=""),"",$D1350-$E1350)</f>
        <v/>
      </c>
      <c r="G1350" t="str">
        <f>IF($A1350="","",IF($F1350&lt;=0,"OK",IF($E1350=0,"Impayé","Partiel")))</f>
        <v/>
      </c>
    </row>
    <row r="1351" spans="2:7" ht="15">
      <c r="B1351" s="17"/>
      <c r="C1351" t="str">
        <f>IF($B1351="","",YEAR($B1351)*100+MONTH($B1351))</f>
        <v/>
      </c>
      <c r="D1351" s="13" t="str">
        <f>IF(OR($A1351="",$B1351=""),"",SUMIFS(Échéancier_Loyers!$J:$J,Échéancier_Loyers!$C:$C,$A1351,Échéancier_Loyers!$B:$B,$C1351))</f>
        <v/>
      </c>
      <c r="E1351" s="13" t="str">
        <f>IF(OR($A1351="",$B1351=""),"",SUMIFS(Échéancier_Loyers!$K:$K,Échéancier_Loyers!$C:$C,$A1351,Échéancier_Loyers!$B:$B,$C1351))</f>
        <v/>
      </c>
      <c r="F1351" s="13" t="str">
        <f>IF(OR($D1351="",$E1351=""),"",$D1351-$E1351)</f>
        <v/>
      </c>
      <c r="G1351" t="str">
        <f>IF($A1351="","",IF($F1351&lt;=0,"OK",IF($E1351=0,"Impayé","Partiel")))</f>
        <v/>
      </c>
    </row>
    <row r="1352" spans="2:7" ht="15">
      <c r="B1352" s="17"/>
      <c r="C1352" t="str">
        <f>IF($B1352="","",YEAR($B1352)*100+MONTH($B1352))</f>
        <v/>
      </c>
      <c r="D1352" s="13" t="str">
        <f>IF(OR($A1352="",$B1352=""),"",SUMIFS(Échéancier_Loyers!$J:$J,Échéancier_Loyers!$C:$C,$A1352,Échéancier_Loyers!$B:$B,$C1352))</f>
        <v/>
      </c>
      <c r="E1352" s="13" t="str">
        <f>IF(OR($A1352="",$B1352=""),"",SUMIFS(Échéancier_Loyers!$K:$K,Échéancier_Loyers!$C:$C,$A1352,Échéancier_Loyers!$B:$B,$C1352))</f>
        <v/>
      </c>
      <c r="F1352" s="13" t="str">
        <f>IF(OR($D1352="",$E1352=""),"",$D1352-$E1352)</f>
        <v/>
      </c>
      <c r="G1352" t="str">
        <f>IF($A1352="","",IF($F1352&lt;=0,"OK",IF($E1352=0,"Impayé","Partiel")))</f>
        <v/>
      </c>
    </row>
    <row r="1353" spans="2:7" ht="15">
      <c r="B1353" s="17"/>
      <c r="C1353" t="str">
        <f>IF($B1353="","",YEAR($B1353)*100+MONTH($B1353))</f>
        <v/>
      </c>
      <c r="D1353" s="13" t="str">
        <f>IF(OR($A1353="",$B1353=""),"",SUMIFS(Échéancier_Loyers!$J:$J,Échéancier_Loyers!$C:$C,$A1353,Échéancier_Loyers!$B:$B,$C1353))</f>
        <v/>
      </c>
      <c r="E1353" s="13" t="str">
        <f>IF(OR($A1353="",$B1353=""),"",SUMIFS(Échéancier_Loyers!$K:$K,Échéancier_Loyers!$C:$C,$A1353,Échéancier_Loyers!$B:$B,$C1353))</f>
        <v/>
      </c>
      <c r="F1353" s="13" t="str">
        <f>IF(OR($D1353="",$E1353=""),"",$D1353-$E1353)</f>
        <v/>
      </c>
      <c r="G1353" t="str">
        <f>IF($A1353="","",IF($F1353&lt;=0,"OK",IF($E1353=0,"Impayé","Partiel")))</f>
        <v/>
      </c>
    </row>
    <row r="1354" spans="2:7" ht="15">
      <c r="B1354" s="17"/>
      <c r="C1354" t="str">
        <f>IF($B1354="","",YEAR($B1354)*100+MONTH($B1354))</f>
        <v/>
      </c>
      <c r="D1354" s="13" t="str">
        <f>IF(OR($A1354="",$B1354=""),"",SUMIFS(Échéancier_Loyers!$J:$J,Échéancier_Loyers!$C:$C,$A1354,Échéancier_Loyers!$B:$B,$C1354))</f>
        <v/>
      </c>
      <c r="E1354" s="13" t="str">
        <f>IF(OR($A1354="",$B1354=""),"",SUMIFS(Échéancier_Loyers!$K:$K,Échéancier_Loyers!$C:$C,$A1354,Échéancier_Loyers!$B:$B,$C1354))</f>
        <v/>
      </c>
      <c r="F1354" s="13" t="str">
        <f>IF(OR($D1354="",$E1354=""),"",$D1354-$E1354)</f>
        <v/>
      </c>
      <c r="G1354" t="str">
        <f>IF($A1354="","",IF($F1354&lt;=0,"OK",IF($E1354=0,"Impayé","Partiel")))</f>
        <v/>
      </c>
    </row>
    <row r="1355" spans="2:7" ht="15">
      <c r="B1355" s="17"/>
      <c r="C1355" t="str">
        <f>IF($B1355="","",YEAR($B1355)*100+MONTH($B1355))</f>
        <v/>
      </c>
      <c r="D1355" s="13" t="str">
        <f>IF(OR($A1355="",$B1355=""),"",SUMIFS(Échéancier_Loyers!$J:$J,Échéancier_Loyers!$C:$C,$A1355,Échéancier_Loyers!$B:$B,$C1355))</f>
        <v/>
      </c>
      <c r="E1355" s="13" t="str">
        <f>IF(OR($A1355="",$B1355=""),"",SUMIFS(Échéancier_Loyers!$K:$K,Échéancier_Loyers!$C:$C,$A1355,Échéancier_Loyers!$B:$B,$C1355))</f>
        <v/>
      </c>
      <c r="F1355" s="13" t="str">
        <f>IF(OR($D1355="",$E1355=""),"",$D1355-$E1355)</f>
        <v/>
      </c>
      <c r="G1355" t="str">
        <f>IF($A1355="","",IF($F1355&lt;=0,"OK",IF($E1355=0,"Impayé","Partiel")))</f>
        <v/>
      </c>
    </row>
    <row r="1356" spans="2:7" ht="15">
      <c r="B1356" s="17"/>
      <c r="C1356" t="str">
        <f>IF($B1356="","",YEAR($B1356)*100+MONTH($B1356))</f>
        <v/>
      </c>
      <c r="D1356" s="13" t="str">
        <f>IF(OR($A1356="",$B1356=""),"",SUMIFS(Échéancier_Loyers!$J:$J,Échéancier_Loyers!$C:$C,$A1356,Échéancier_Loyers!$B:$B,$C1356))</f>
        <v/>
      </c>
      <c r="E1356" s="13" t="str">
        <f>IF(OR($A1356="",$B1356=""),"",SUMIFS(Échéancier_Loyers!$K:$K,Échéancier_Loyers!$C:$C,$A1356,Échéancier_Loyers!$B:$B,$C1356))</f>
        <v/>
      </c>
      <c r="F1356" s="13" t="str">
        <f>IF(OR($D1356="",$E1356=""),"",$D1356-$E1356)</f>
        <v/>
      </c>
      <c r="G1356" t="str">
        <f>IF($A1356="","",IF($F1356&lt;=0,"OK",IF($E1356=0,"Impayé","Partiel")))</f>
        <v/>
      </c>
    </row>
    <row r="1357" spans="2:7" ht="15">
      <c r="B1357" s="17"/>
      <c r="C1357" t="str">
        <f>IF($B1357="","",YEAR($B1357)*100+MONTH($B1357))</f>
        <v/>
      </c>
      <c r="D1357" s="13" t="str">
        <f>IF(OR($A1357="",$B1357=""),"",SUMIFS(Échéancier_Loyers!$J:$J,Échéancier_Loyers!$C:$C,$A1357,Échéancier_Loyers!$B:$B,$C1357))</f>
        <v/>
      </c>
      <c r="E1357" s="13" t="str">
        <f>IF(OR($A1357="",$B1357=""),"",SUMIFS(Échéancier_Loyers!$K:$K,Échéancier_Loyers!$C:$C,$A1357,Échéancier_Loyers!$B:$B,$C1357))</f>
        <v/>
      </c>
      <c r="F1357" s="13" t="str">
        <f>IF(OR($D1357="",$E1357=""),"",$D1357-$E1357)</f>
        <v/>
      </c>
      <c r="G1357" t="str">
        <f>IF($A1357="","",IF($F1357&lt;=0,"OK",IF($E1357=0,"Impayé","Partiel")))</f>
        <v/>
      </c>
    </row>
    <row r="1358" spans="2:7" ht="15">
      <c r="B1358" s="17"/>
      <c r="C1358" t="str">
        <f>IF($B1358="","",YEAR($B1358)*100+MONTH($B1358))</f>
        <v/>
      </c>
      <c r="D1358" s="13" t="str">
        <f>IF(OR($A1358="",$B1358=""),"",SUMIFS(Échéancier_Loyers!$J:$J,Échéancier_Loyers!$C:$C,$A1358,Échéancier_Loyers!$B:$B,$C1358))</f>
        <v/>
      </c>
      <c r="E1358" s="13" t="str">
        <f>IF(OR($A1358="",$B1358=""),"",SUMIFS(Échéancier_Loyers!$K:$K,Échéancier_Loyers!$C:$C,$A1358,Échéancier_Loyers!$B:$B,$C1358))</f>
        <v/>
      </c>
      <c r="F1358" s="13" t="str">
        <f>IF(OR($D1358="",$E1358=""),"",$D1358-$E1358)</f>
        <v/>
      </c>
      <c r="G1358" t="str">
        <f>IF($A1358="","",IF($F1358&lt;=0,"OK",IF($E1358=0,"Impayé","Partiel")))</f>
        <v/>
      </c>
    </row>
    <row r="1359" spans="2:7" ht="15">
      <c r="B1359" s="17"/>
      <c r="C1359" t="str">
        <f>IF($B1359="","",YEAR($B1359)*100+MONTH($B1359))</f>
        <v/>
      </c>
      <c r="D1359" s="13" t="str">
        <f>IF(OR($A1359="",$B1359=""),"",SUMIFS(Échéancier_Loyers!$J:$J,Échéancier_Loyers!$C:$C,$A1359,Échéancier_Loyers!$B:$B,$C1359))</f>
        <v/>
      </c>
      <c r="E1359" s="13" t="str">
        <f>IF(OR($A1359="",$B1359=""),"",SUMIFS(Échéancier_Loyers!$K:$K,Échéancier_Loyers!$C:$C,$A1359,Échéancier_Loyers!$B:$B,$C1359))</f>
        <v/>
      </c>
      <c r="F1359" s="13" t="str">
        <f>IF(OR($D1359="",$E1359=""),"",$D1359-$E1359)</f>
        <v/>
      </c>
      <c r="G1359" t="str">
        <f>IF($A1359="","",IF($F1359&lt;=0,"OK",IF($E1359=0,"Impayé","Partiel")))</f>
        <v/>
      </c>
    </row>
    <row r="1360" spans="2:7" ht="15">
      <c r="B1360" s="17"/>
      <c r="C1360" t="str">
        <f>IF($B1360="","",YEAR($B1360)*100+MONTH($B1360))</f>
        <v/>
      </c>
      <c r="D1360" s="13" t="str">
        <f>IF(OR($A1360="",$B1360=""),"",SUMIFS(Échéancier_Loyers!$J:$J,Échéancier_Loyers!$C:$C,$A1360,Échéancier_Loyers!$B:$B,$C1360))</f>
        <v/>
      </c>
      <c r="E1360" s="13" t="str">
        <f>IF(OR($A1360="",$B1360=""),"",SUMIFS(Échéancier_Loyers!$K:$K,Échéancier_Loyers!$C:$C,$A1360,Échéancier_Loyers!$B:$B,$C1360))</f>
        <v/>
      </c>
      <c r="F1360" s="13" t="str">
        <f>IF(OR($D1360="",$E1360=""),"",$D1360-$E1360)</f>
        <v/>
      </c>
      <c r="G1360" t="str">
        <f>IF($A1360="","",IF($F1360&lt;=0,"OK",IF($E1360=0,"Impayé","Partiel")))</f>
        <v/>
      </c>
    </row>
    <row r="1361" spans="2:7" ht="15">
      <c r="B1361" s="17"/>
      <c r="C1361" t="str">
        <f>IF($B1361="","",YEAR($B1361)*100+MONTH($B1361))</f>
        <v/>
      </c>
      <c r="D1361" s="13" t="str">
        <f>IF(OR($A1361="",$B1361=""),"",SUMIFS(Échéancier_Loyers!$J:$J,Échéancier_Loyers!$C:$C,$A1361,Échéancier_Loyers!$B:$B,$C1361))</f>
        <v/>
      </c>
      <c r="E1361" s="13" t="str">
        <f>IF(OR($A1361="",$B1361=""),"",SUMIFS(Échéancier_Loyers!$K:$K,Échéancier_Loyers!$C:$C,$A1361,Échéancier_Loyers!$B:$B,$C1361))</f>
        <v/>
      </c>
      <c r="F1361" s="13" t="str">
        <f>IF(OR($D1361="",$E1361=""),"",$D1361-$E1361)</f>
        <v/>
      </c>
      <c r="G1361" t="str">
        <f>IF($A1361="","",IF($F1361&lt;=0,"OK",IF($E1361=0,"Impayé","Partiel")))</f>
        <v/>
      </c>
    </row>
    <row r="1362" spans="2:7" ht="15">
      <c r="B1362" s="17"/>
      <c r="C1362" t="str">
        <f>IF($B1362="","",YEAR($B1362)*100+MONTH($B1362))</f>
        <v/>
      </c>
      <c r="D1362" s="13" t="str">
        <f>IF(OR($A1362="",$B1362=""),"",SUMIFS(Échéancier_Loyers!$J:$J,Échéancier_Loyers!$C:$C,$A1362,Échéancier_Loyers!$B:$B,$C1362))</f>
        <v/>
      </c>
      <c r="E1362" s="13" t="str">
        <f>IF(OR($A1362="",$B1362=""),"",SUMIFS(Échéancier_Loyers!$K:$K,Échéancier_Loyers!$C:$C,$A1362,Échéancier_Loyers!$B:$B,$C1362))</f>
        <v/>
      </c>
      <c r="F1362" s="13" t="str">
        <f>IF(OR($D1362="",$E1362=""),"",$D1362-$E1362)</f>
        <v/>
      </c>
      <c r="G1362" t="str">
        <f>IF($A1362="","",IF($F1362&lt;=0,"OK",IF($E1362=0,"Impayé","Partiel")))</f>
        <v/>
      </c>
    </row>
    <row r="1363" spans="2:7" ht="15">
      <c r="B1363" s="17"/>
      <c r="C1363" t="str">
        <f>IF($B1363="","",YEAR($B1363)*100+MONTH($B1363))</f>
        <v/>
      </c>
      <c r="D1363" s="13" t="str">
        <f>IF(OR($A1363="",$B1363=""),"",SUMIFS(Échéancier_Loyers!$J:$J,Échéancier_Loyers!$C:$C,$A1363,Échéancier_Loyers!$B:$B,$C1363))</f>
        <v/>
      </c>
      <c r="E1363" s="13" t="str">
        <f>IF(OR($A1363="",$B1363=""),"",SUMIFS(Échéancier_Loyers!$K:$K,Échéancier_Loyers!$C:$C,$A1363,Échéancier_Loyers!$B:$B,$C1363))</f>
        <v/>
      </c>
      <c r="F1363" s="13" t="str">
        <f>IF(OR($D1363="",$E1363=""),"",$D1363-$E1363)</f>
        <v/>
      </c>
      <c r="G1363" t="str">
        <f>IF($A1363="","",IF($F1363&lt;=0,"OK",IF($E1363=0,"Impayé","Partiel")))</f>
        <v/>
      </c>
    </row>
    <row r="1364" spans="2:7" ht="15">
      <c r="B1364" s="17"/>
      <c r="C1364" t="str">
        <f>IF($B1364="","",YEAR($B1364)*100+MONTH($B1364))</f>
        <v/>
      </c>
      <c r="D1364" s="13" t="str">
        <f>IF(OR($A1364="",$B1364=""),"",SUMIFS(Échéancier_Loyers!$J:$J,Échéancier_Loyers!$C:$C,$A1364,Échéancier_Loyers!$B:$B,$C1364))</f>
        <v/>
      </c>
      <c r="E1364" s="13" t="str">
        <f>IF(OR($A1364="",$B1364=""),"",SUMIFS(Échéancier_Loyers!$K:$K,Échéancier_Loyers!$C:$C,$A1364,Échéancier_Loyers!$B:$B,$C1364))</f>
        <v/>
      </c>
      <c r="F1364" s="13" t="str">
        <f>IF(OR($D1364="",$E1364=""),"",$D1364-$E1364)</f>
        <v/>
      </c>
      <c r="G1364" t="str">
        <f>IF($A1364="","",IF($F1364&lt;=0,"OK",IF($E1364=0,"Impayé","Partiel")))</f>
        <v/>
      </c>
    </row>
    <row r="1365" spans="2:7" ht="15">
      <c r="B1365" s="17"/>
      <c r="C1365" t="str">
        <f>IF($B1365="","",YEAR($B1365)*100+MONTH($B1365))</f>
        <v/>
      </c>
      <c r="D1365" s="13" t="str">
        <f>IF(OR($A1365="",$B1365=""),"",SUMIFS(Échéancier_Loyers!$J:$J,Échéancier_Loyers!$C:$C,$A1365,Échéancier_Loyers!$B:$B,$C1365))</f>
        <v/>
      </c>
      <c r="E1365" s="13" t="str">
        <f>IF(OR($A1365="",$B1365=""),"",SUMIFS(Échéancier_Loyers!$K:$K,Échéancier_Loyers!$C:$C,$A1365,Échéancier_Loyers!$B:$B,$C1365))</f>
        <v/>
      </c>
      <c r="F1365" s="13" t="str">
        <f>IF(OR($D1365="",$E1365=""),"",$D1365-$E1365)</f>
        <v/>
      </c>
      <c r="G1365" t="str">
        <f>IF($A1365="","",IF($F1365&lt;=0,"OK",IF($E1365=0,"Impayé","Partiel")))</f>
        <v/>
      </c>
    </row>
    <row r="1366" spans="2:7" ht="15">
      <c r="B1366" s="17"/>
      <c r="C1366" t="str">
        <f>IF($B1366="","",YEAR($B1366)*100+MONTH($B1366))</f>
        <v/>
      </c>
      <c r="D1366" s="13" t="str">
        <f>IF(OR($A1366="",$B1366=""),"",SUMIFS(Échéancier_Loyers!$J:$J,Échéancier_Loyers!$C:$C,$A1366,Échéancier_Loyers!$B:$B,$C1366))</f>
        <v/>
      </c>
      <c r="E1366" s="13" t="str">
        <f>IF(OR($A1366="",$B1366=""),"",SUMIFS(Échéancier_Loyers!$K:$K,Échéancier_Loyers!$C:$C,$A1366,Échéancier_Loyers!$B:$B,$C1366))</f>
        <v/>
      </c>
      <c r="F1366" s="13" t="str">
        <f>IF(OR($D1366="",$E1366=""),"",$D1366-$E1366)</f>
        <v/>
      </c>
      <c r="G1366" t="str">
        <f>IF($A1366="","",IF($F1366&lt;=0,"OK",IF($E1366=0,"Impayé","Partiel")))</f>
        <v/>
      </c>
    </row>
    <row r="1367" spans="2:7" ht="15">
      <c r="B1367" s="17"/>
      <c r="C1367" t="str">
        <f>IF($B1367="","",YEAR($B1367)*100+MONTH($B1367))</f>
        <v/>
      </c>
      <c r="D1367" s="13" t="str">
        <f>IF(OR($A1367="",$B1367=""),"",SUMIFS(Échéancier_Loyers!$J:$J,Échéancier_Loyers!$C:$C,$A1367,Échéancier_Loyers!$B:$B,$C1367))</f>
        <v/>
      </c>
      <c r="E1367" s="13" t="str">
        <f>IF(OR($A1367="",$B1367=""),"",SUMIFS(Échéancier_Loyers!$K:$K,Échéancier_Loyers!$C:$C,$A1367,Échéancier_Loyers!$B:$B,$C1367))</f>
        <v/>
      </c>
      <c r="F1367" s="13" t="str">
        <f>IF(OR($D1367="",$E1367=""),"",$D1367-$E1367)</f>
        <v/>
      </c>
      <c r="G1367" t="str">
        <f>IF($A1367="","",IF($F1367&lt;=0,"OK",IF($E1367=0,"Impayé","Partiel")))</f>
        <v/>
      </c>
    </row>
    <row r="1368" spans="2:7" ht="15">
      <c r="B1368" s="17"/>
      <c r="C1368" t="str">
        <f>IF($B1368="","",YEAR($B1368)*100+MONTH($B1368))</f>
        <v/>
      </c>
      <c r="D1368" s="13" t="str">
        <f>IF(OR($A1368="",$B1368=""),"",SUMIFS(Échéancier_Loyers!$J:$J,Échéancier_Loyers!$C:$C,$A1368,Échéancier_Loyers!$B:$B,$C1368))</f>
        <v/>
      </c>
      <c r="E1368" s="13" t="str">
        <f>IF(OR($A1368="",$B1368=""),"",SUMIFS(Échéancier_Loyers!$K:$K,Échéancier_Loyers!$C:$C,$A1368,Échéancier_Loyers!$B:$B,$C1368))</f>
        <v/>
      </c>
      <c r="F1368" s="13" t="str">
        <f>IF(OR($D1368="",$E1368=""),"",$D1368-$E1368)</f>
        <v/>
      </c>
      <c r="G1368" t="str">
        <f>IF($A1368="","",IF($F1368&lt;=0,"OK",IF($E1368=0,"Impayé","Partiel")))</f>
        <v/>
      </c>
    </row>
    <row r="1369" spans="2:7" ht="15">
      <c r="B1369" s="17"/>
      <c r="C1369" t="str">
        <f>IF($B1369="","",YEAR($B1369)*100+MONTH($B1369))</f>
        <v/>
      </c>
      <c r="D1369" s="13" t="str">
        <f>IF(OR($A1369="",$B1369=""),"",SUMIFS(Échéancier_Loyers!$J:$J,Échéancier_Loyers!$C:$C,$A1369,Échéancier_Loyers!$B:$B,$C1369))</f>
        <v/>
      </c>
      <c r="E1369" s="13" t="str">
        <f>IF(OR($A1369="",$B1369=""),"",SUMIFS(Échéancier_Loyers!$K:$K,Échéancier_Loyers!$C:$C,$A1369,Échéancier_Loyers!$B:$B,$C1369))</f>
        <v/>
      </c>
      <c r="F1369" s="13" t="str">
        <f>IF(OR($D1369="",$E1369=""),"",$D1369-$E1369)</f>
        <v/>
      </c>
      <c r="G1369" t="str">
        <f>IF($A1369="","",IF($F1369&lt;=0,"OK",IF($E1369=0,"Impayé","Partiel")))</f>
        <v/>
      </c>
    </row>
    <row r="1370" spans="2:7" ht="15">
      <c r="B1370" s="17"/>
      <c r="C1370" t="str">
        <f>IF($B1370="","",YEAR($B1370)*100+MONTH($B1370))</f>
        <v/>
      </c>
      <c r="D1370" s="13" t="str">
        <f>IF(OR($A1370="",$B1370=""),"",SUMIFS(Échéancier_Loyers!$J:$J,Échéancier_Loyers!$C:$C,$A1370,Échéancier_Loyers!$B:$B,$C1370))</f>
        <v/>
      </c>
      <c r="E1370" s="13" t="str">
        <f>IF(OR($A1370="",$B1370=""),"",SUMIFS(Échéancier_Loyers!$K:$K,Échéancier_Loyers!$C:$C,$A1370,Échéancier_Loyers!$B:$B,$C1370))</f>
        <v/>
      </c>
      <c r="F1370" s="13" t="str">
        <f>IF(OR($D1370="",$E1370=""),"",$D1370-$E1370)</f>
        <v/>
      </c>
      <c r="G1370" t="str">
        <f>IF($A1370="","",IF($F1370&lt;=0,"OK",IF($E1370=0,"Impayé","Partiel")))</f>
        <v/>
      </c>
    </row>
    <row r="1371" spans="2:7" ht="15">
      <c r="B1371" s="17"/>
      <c r="C1371" t="str">
        <f>IF($B1371="","",YEAR($B1371)*100+MONTH($B1371))</f>
        <v/>
      </c>
      <c r="D1371" s="13" t="str">
        <f>IF(OR($A1371="",$B1371=""),"",SUMIFS(Échéancier_Loyers!$J:$J,Échéancier_Loyers!$C:$C,$A1371,Échéancier_Loyers!$B:$B,$C1371))</f>
        <v/>
      </c>
      <c r="E1371" s="13" t="str">
        <f>IF(OR($A1371="",$B1371=""),"",SUMIFS(Échéancier_Loyers!$K:$K,Échéancier_Loyers!$C:$C,$A1371,Échéancier_Loyers!$B:$B,$C1371))</f>
        <v/>
      </c>
      <c r="F1371" s="13" t="str">
        <f>IF(OR($D1371="",$E1371=""),"",$D1371-$E1371)</f>
        <v/>
      </c>
      <c r="G1371" t="str">
        <f>IF($A1371="","",IF($F1371&lt;=0,"OK",IF($E1371=0,"Impayé","Partiel")))</f>
        <v/>
      </c>
    </row>
    <row r="1372" spans="2:7" ht="15">
      <c r="B1372" s="17"/>
      <c r="C1372" t="str">
        <f>IF($B1372="","",YEAR($B1372)*100+MONTH($B1372))</f>
        <v/>
      </c>
      <c r="D1372" s="13" t="str">
        <f>IF(OR($A1372="",$B1372=""),"",SUMIFS(Échéancier_Loyers!$J:$J,Échéancier_Loyers!$C:$C,$A1372,Échéancier_Loyers!$B:$B,$C1372))</f>
        <v/>
      </c>
      <c r="E1372" s="13" t="str">
        <f>IF(OR($A1372="",$B1372=""),"",SUMIFS(Échéancier_Loyers!$K:$K,Échéancier_Loyers!$C:$C,$A1372,Échéancier_Loyers!$B:$B,$C1372))</f>
        <v/>
      </c>
      <c r="F1372" s="13" t="str">
        <f>IF(OR($D1372="",$E1372=""),"",$D1372-$E1372)</f>
        <v/>
      </c>
      <c r="G1372" t="str">
        <f>IF($A1372="","",IF($F1372&lt;=0,"OK",IF($E1372=0,"Impayé","Partiel")))</f>
        <v/>
      </c>
    </row>
    <row r="1373" spans="2:7" ht="15">
      <c r="B1373" s="17"/>
      <c r="C1373" t="str">
        <f>IF($B1373="","",YEAR($B1373)*100+MONTH($B1373))</f>
        <v/>
      </c>
      <c r="D1373" s="13" t="str">
        <f>IF(OR($A1373="",$B1373=""),"",SUMIFS(Échéancier_Loyers!$J:$J,Échéancier_Loyers!$C:$C,$A1373,Échéancier_Loyers!$B:$B,$C1373))</f>
        <v/>
      </c>
      <c r="E1373" s="13" t="str">
        <f>IF(OR($A1373="",$B1373=""),"",SUMIFS(Échéancier_Loyers!$K:$K,Échéancier_Loyers!$C:$C,$A1373,Échéancier_Loyers!$B:$B,$C1373))</f>
        <v/>
      </c>
      <c r="F1373" s="13" t="str">
        <f>IF(OR($D1373="",$E1373=""),"",$D1373-$E1373)</f>
        <v/>
      </c>
      <c r="G1373" t="str">
        <f>IF($A1373="","",IF($F1373&lt;=0,"OK",IF($E1373=0,"Impayé","Partiel")))</f>
        <v/>
      </c>
    </row>
    <row r="1374" spans="2:7" ht="15">
      <c r="B1374" s="17"/>
      <c r="C1374" t="str">
        <f>IF($B1374="","",YEAR($B1374)*100+MONTH($B1374))</f>
        <v/>
      </c>
      <c r="D1374" s="13" t="str">
        <f>IF(OR($A1374="",$B1374=""),"",SUMIFS(Échéancier_Loyers!$J:$J,Échéancier_Loyers!$C:$C,$A1374,Échéancier_Loyers!$B:$B,$C1374))</f>
        <v/>
      </c>
      <c r="E1374" s="13" t="str">
        <f>IF(OR($A1374="",$B1374=""),"",SUMIFS(Échéancier_Loyers!$K:$K,Échéancier_Loyers!$C:$C,$A1374,Échéancier_Loyers!$B:$B,$C1374))</f>
        <v/>
      </c>
      <c r="F1374" s="13" t="str">
        <f>IF(OR($D1374="",$E1374=""),"",$D1374-$E1374)</f>
        <v/>
      </c>
      <c r="G1374" t="str">
        <f>IF($A1374="","",IF($F1374&lt;=0,"OK",IF($E1374=0,"Impayé","Partiel")))</f>
        <v/>
      </c>
    </row>
    <row r="1375" spans="2:7" ht="15">
      <c r="B1375" s="17"/>
      <c r="C1375" t="str">
        <f>IF($B1375="","",YEAR($B1375)*100+MONTH($B1375))</f>
        <v/>
      </c>
      <c r="D1375" s="13" t="str">
        <f>IF(OR($A1375="",$B1375=""),"",SUMIFS(Échéancier_Loyers!$J:$J,Échéancier_Loyers!$C:$C,$A1375,Échéancier_Loyers!$B:$B,$C1375))</f>
        <v/>
      </c>
      <c r="E1375" s="13" t="str">
        <f>IF(OR($A1375="",$B1375=""),"",SUMIFS(Échéancier_Loyers!$K:$K,Échéancier_Loyers!$C:$C,$A1375,Échéancier_Loyers!$B:$B,$C1375))</f>
        <v/>
      </c>
      <c r="F1375" s="13" t="str">
        <f>IF(OR($D1375="",$E1375=""),"",$D1375-$E1375)</f>
        <v/>
      </c>
      <c r="G1375" t="str">
        <f>IF($A1375="","",IF($F1375&lt;=0,"OK",IF($E1375=0,"Impayé","Partiel")))</f>
        <v/>
      </c>
    </row>
    <row r="1376" spans="2:7" ht="15">
      <c r="B1376" s="17"/>
      <c r="C1376" t="str">
        <f>IF($B1376="","",YEAR($B1376)*100+MONTH($B1376))</f>
        <v/>
      </c>
      <c r="D1376" s="13" t="str">
        <f>IF(OR($A1376="",$B1376=""),"",SUMIFS(Échéancier_Loyers!$J:$J,Échéancier_Loyers!$C:$C,$A1376,Échéancier_Loyers!$B:$B,$C1376))</f>
        <v/>
      </c>
      <c r="E1376" s="13" t="str">
        <f>IF(OR($A1376="",$B1376=""),"",SUMIFS(Échéancier_Loyers!$K:$K,Échéancier_Loyers!$C:$C,$A1376,Échéancier_Loyers!$B:$B,$C1376))</f>
        <v/>
      </c>
      <c r="F1376" s="13" t="str">
        <f>IF(OR($D1376="",$E1376=""),"",$D1376-$E1376)</f>
        <v/>
      </c>
      <c r="G1376" t="str">
        <f>IF($A1376="","",IF($F1376&lt;=0,"OK",IF($E1376=0,"Impayé","Partiel")))</f>
        <v/>
      </c>
    </row>
    <row r="1377" spans="2:7" ht="15">
      <c r="B1377" s="17"/>
      <c r="C1377" t="str">
        <f>IF($B1377="","",YEAR($B1377)*100+MONTH($B1377))</f>
        <v/>
      </c>
      <c r="D1377" s="13" t="str">
        <f>IF(OR($A1377="",$B1377=""),"",SUMIFS(Échéancier_Loyers!$J:$J,Échéancier_Loyers!$C:$C,$A1377,Échéancier_Loyers!$B:$B,$C1377))</f>
        <v/>
      </c>
      <c r="E1377" s="13" t="str">
        <f>IF(OR($A1377="",$B1377=""),"",SUMIFS(Échéancier_Loyers!$K:$K,Échéancier_Loyers!$C:$C,$A1377,Échéancier_Loyers!$B:$B,$C1377))</f>
        <v/>
      </c>
      <c r="F1377" s="13" t="str">
        <f>IF(OR($D1377="",$E1377=""),"",$D1377-$E1377)</f>
        <v/>
      </c>
      <c r="G1377" t="str">
        <f>IF($A1377="","",IF($F1377&lt;=0,"OK",IF($E1377=0,"Impayé","Partiel")))</f>
        <v/>
      </c>
    </row>
    <row r="1378" spans="2:7" ht="15">
      <c r="B1378" s="17"/>
      <c r="C1378" t="str">
        <f>IF($B1378="","",YEAR($B1378)*100+MONTH($B1378))</f>
        <v/>
      </c>
      <c r="D1378" s="13" t="str">
        <f>IF(OR($A1378="",$B1378=""),"",SUMIFS(Échéancier_Loyers!$J:$J,Échéancier_Loyers!$C:$C,$A1378,Échéancier_Loyers!$B:$B,$C1378))</f>
        <v/>
      </c>
      <c r="E1378" s="13" t="str">
        <f>IF(OR($A1378="",$B1378=""),"",SUMIFS(Échéancier_Loyers!$K:$K,Échéancier_Loyers!$C:$C,$A1378,Échéancier_Loyers!$B:$B,$C1378))</f>
        <v/>
      </c>
      <c r="F1378" s="13" t="str">
        <f>IF(OR($D1378="",$E1378=""),"",$D1378-$E1378)</f>
        <v/>
      </c>
      <c r="G1378" t="str">
        <f>IF($A1378="","",IF($F1378&lt;=0,"OK",IF($E1378=0,"Impayé","Partiel")))</f>
        <v/>
      </c>
    </row>
    <row r="1379" spans="2:7" ht="15">
      <c r="B1379" s="17"/>
      <c r="C1379" t="str">
        <f>IF($B1379="","",YEAR($B1379)*100+MONTH($B1379))</f>
        <v/>
      </c>
      <c r="D1379" s="13" t="str">
        <f>IF(OR($A1379="",$B1379=""),"",SUMIFS(Échéancier_Loyers!$J:$J,Échéancier_Loyers!$C:$C,$A1379,Échéancier_Loyers!$B:$B,$C1379))</f>
        <v/>
      </c>
      <c r="E1379" s="13" t="str">
        <f>IF(OR($A1379="",$B1379=""),"",SUMIFS(Échéancier_Loyers!$K:$K,Échéancier_Loyers!$C:$C,$A1379,Échéancier_Loyers!$B:$B,$C1379))</f>
        <v/>
      </c>
      <c r="F1379" s="13" t="str">
        <f>IF(OR($D1379="",$E1379=""),"",$D1379-$E1379)</f>
        <v/>
      </c>
      <c r="G1379" t="str">
        <f>IF($A1379="","",IF($F1379&lt;=0,"OK",IF($E1379=0,"Impayé","Partiel")))</f>
        <v/>
      </c>
    </row>
    <row r="1380" spans="2:7" ht="15">
      <c r="B1380" s="17"/>
      <c r="C1380" t="str">
        <f>IF($B1380="","",YEAR($B1380)*100+MONTH($B1380))</f>
        <v/>
      </c>
      <c r="D1380" s="13" t="str">
        <f>IF(OR($A1380="",$B1380=""),"",SUMIFS(Échéancier_Loyers!$J:$J,Échéancier_Loyers!$C:$C,$A1380,Échéancier_Loyers!$B:$B,$C1380))</f>
        <v/>
      </c>
      <c r="E1380" s="13" t="str">
        <f>IF(OR($A1380="",$B1380=""),"",SUMIFS(Échéancier_Loyers!$K:$K,Échéancier_Loyers!$C:$C,$A1380,Échéancier_Loyers!$B:$B,$C1380))</f>
        <v/>
      </c>
      <c r="F1380" s="13" t="str">
        <f>IF(OR($D1380="",$E1380=""),"",$D1380-$E1380)</f>
        <v/>
      </c>
      <c r="G1380" t="str">
        <f>IF($A1380="","",IF($F1380&lt;=0,"OK",IF($E1380=0,"Impayé","Partiel")))</f>
        <v/>
      </c>
    </row>
    <row r="1381" spans="2:7" ht="15">
      <c r="B1381" s="17"/>
      <c r="C1381" t="str">
        <f>IF($B1381="","",YEAR($B1381)*100+MONTH($B1381))</f>
        <v/>
      </c>
      <c r="D1381" s="13" t="str">
        <f>IF(OR($A1381="",$B1381=""),"",SUMIFS(Échéancier_Loyers!$J:$J,Échéancier_Loyers!$C:$C,$A1381,Échéancier_Loyers!$B:$B,$C1381))</f>
        <v/>
      </c>
      <c r="E1381" s="13" t="str">
        <f>IF(OR($A1381="",$B1381=""),"",SUMIFS(Échéancier_Loyers!$K:$K,Échéancier_Loyers!$C:$C,$A1381,Échéancier_Loyers!$B:$B,$C1381))</f>
        <v/>
      </c>
      <c r="F1381" s="13" t="str">
        <f>IF(OR($D1381="",$E1381=""),"",$D1381-$E1381)</f>
        <v/>
      </c>
      <c r="G1381" t="str">
        <f>IF($A1381="","",IF($F1381&lt;=0,"OK",IF($E1381=0,"Impayé","Partiel")))</f>
        <v/>
      </c>
    </row>
    <row r="1382" spans="2:7" ht="15">
      <c r="B1382" s="17"/>
      <c r="C1382" t="str">
        <f>IF($B1382="","",YEAR($B1382)*100+MONTH($B1382))</f>
        <v/>
      </c>
      <c r="D1382" s="13" t="str">
        <f>IF(OR($A1382="",$B1382=""),"",SUMIFS(Échéancier_Loyers!$J:$J,Échéancier_Loyers!$C:$C,$A1382,Échéancier_Loyers!$B:$B,$C1382))</f>
        <v/>
      </c>
      <c r="E1382" s="13" t="str">
        <f>IF(OR($A1382="",$B1382=""),"",SUMIFS(Échéancier_Loyers!$K:$K,Échéancier_Loyers!$C:$C,$A1382,Échéancier_Loyers!$B:$B,$C1382))</f>
        <v/>
      </c>
      <c r="F1382" s="13" t="str">
        <f>IF(OR($D1382="",$E1382=""),"",$D1382-$E1382)</f>
        <v/>
      </c>
      <c r="G1382" t="str">
        <f>IF($A1382="","",IF($F1382&lt;=0,"OK",IF($E1382=0,"Impayé","Partiel")))</f>
        <v/>
      </c>
    </row>
    <row r="1383" spans="2:7" ht="15">
      <c r="B1383" s="17"/>
      <c r="C1383" t="str">
        <f>IF($B1383="","",YEAR($B1383)*100+MONTH($B1383))</f>
        <v/>
      </c>
      <c r="D1383" s="13" t="str">
        <f>IF(OR($A1383="",$B1383=""),"",SUMIFS(Échéancier_Loyers!$J:$J,Échéancier_Loyers!$C:$C,$A1383,Échéancier_Loyers!$B:$B,$C1383))</f>
        <v/>
      </c>
      <c r="E1383" s="13" t="str">
        <f>IF(OR($A1383="",$B1383=""),"",SUMIFS(Échéancier_Loyers!$K:$K,Échéancier_Loyers!$C:$C,$A1383,Échéancier_Loyers!$B:$B,$C1383))</f>
        <v/>
      </c>
      <c r="F1383" s="13" t="str">
        <f>IF(OR($D1383="",$E1383=""),"",$D1383-$E1383)</f>
        <v/>
      </c>
      <c r="G1383" t="str">
        <f>IF($A1383="","",IF($F1383&lt;=0,"OK",IF($E1383=0,"Impayé","Partiel")))</f>
        <v/>
      </c>
    </row>
    <row r="1384" spans="2:7" ht="15">
      <c r="B1384" s="17"/>
      <c r="C1384" t="str">
        <f>IF($B1384="","",YEAR($B1384)*100+MONTH($B1384))</f>
        <v/>
      </c>
      <c r="D1384" s="13" t="str">
        <f>IF(OR($A1384="",$B1384=""),"",SUMIFS(Échéancier_Loyers!$J:$J,Échéancier_Loyers!$C:$C,$A1384,Échéancier_Loyers!$B:$B,$C1384))</f>
        <v/>
      </c>
      <c r="E1384" s="13" t="str">
        <f>IF(OR($A1384="",$B1384=""),"",SUMIFS(Échéancier_Loyers!$K:$K,Échéancier_Loyers!$C:$C,$A1384,Échéancier_Loyers!$B:$B,$C1384))</f>
        <v/>
      </c>
      <c r="F1384" s="13" t="str">
        <f>IF(OR($D1384="",$E1384=""),"",$D1384-$E1384)</f>
        <v/>
      </c>
      <c r="G1384" t="str">
        <f>IF($A1384="","",IF($F1384&lt;=0,"OK",IF($E1384=0,"Impayé","Partiel")))</f>
        <v/>
      </c>
    </row>
    <row r="1385" spans="2:7" ht="15">
      <c r="B1385" s="17"/>
      <c r="C1385" t="str">
        <f>IF($B1385="","",YEAR($B1385)*100+MONTH($B1385))</f>
        <v/>
      </c>
      <c r="D1385" s="13" t="str">
        <f>IF(OR($A1385="",$B1385=""),"",SUMIFS(Échéancier_Loyers!$J:$J,Échéancier_Loyers!$C:$C,$A1385,Échéancier_Loyers!$B:$B,$C1385))</f>
        <v/>
      </c>
      <c r="E1385" s="13" t="str">
        <f>IF(OR($A1385="",$B1385=""),"",SUMIFS(Échéancier_Loyers!$K:$K,Échéancier_Loyers!$C:$C,$A1385,Échéancier_Loyers!$B:$B,$C1385))</f>
        <v/>
      </c>
      <c r="F1385" s="13" t="str">
        <f>IF(OR($D1385="",$E1385=""),"",$D1385-$E1385)</f>
        <v/>
      </c>
      <c r="G1385" t="str">
        <f>IF($A1385="","",IF($F1385&lt;=0,"OK",IF($E1385=0,"Impayé","Partiel")))</f>
        <v/>
      </c>
    </row>
    <row r="1386" spans="2:7" ht="15">
      <c r="B1386" s="17"/>
      <c r="C1386" t="str">
        <f>IF($B1386="","",YEAR($B1386)*100+MONTH($B1386))</f>
        <v/>
      </c>
      <c r="D1386" s="13" t="str">
        <f>IF(OR($A1386="",$B1386=""),"",SUMIFS(Échéancier_Loyers!$J:$J,Échéancier_Loyers!$C:$C,$A1386,Échéancier_Loyers!$B:$B,$C1386))</f>
        <v/>
      </c>
      <c r="E1386" s="13" t="str">
        <f>IF(OR($A1386="",$B1386=""),"",SUMIFS(Échéancier_Loyers!$K:$K,Échéancier_Loyers!$C:$C,$A1386,Échéancier_Loyers!$B:$B,$C1386))</f>
        <v/>
      </c>
      <c r="F1386" s="13" t="str">
        <f>IF(OR($D1386="",$E1386=""),"",$D1386-$E1386)</f>
        <v/>
      </c>
      <c r="G1386" t="str">
        <f>IF($A1386="","",IF($F1386&lt;=0,"OK",IF($E1386=0,"Impayé","Partiel")))</f>
        <v/>
      </c>
    </row>
    <row r="1387" spans="2:7" ht="15">
      <c r="B1387" s="17"/>
      <c r="C1387" t="str">
        <f>IF($B1387="","",YEAR($B1387)*100+MONTH($B1387))</f>
        <v/>
      </c>
      <c r="D1387" s="13" t="str">
        <f>IF(OR($A1387="",$B1387=""),"",SUMIFS(Échéancier_Loyers!$J:$J,Échéancier_Loyers!$C:$C,$A1387,Échéancier_Loyers!$B:$B,$C1387))</f>
        <v/>
      </c>
      <c r="E1387" s="13" t="str">
        <f>IF(OR($A1387="",$B1387=""),"",SUMIFS(Échéancier_Loyers!$K:$K,Échéancier_Loyers!$C:$C,$A1387,Échéancier_Loyers!$B:$B,$C1387))</f>
        <v/>
      </c>
      <c r="F1387" s="13" t="str">
        <f>IF(OR($D1387="",$E1387=""),"",$D1387-$E1387)</f>
        <v/>
      </c>
      <c r="G1387" t="str">
        <f>IF($A1387="","",IF($F1387&lt;=0,"OK",IF($E1387=0,"Impayé","Partiel")))</f>
        <v/>
      </c>
    </row>
    <row r="1388" spans="2:7" ht="15">
      <c r="B1388" s="17"/>
      <c r="C1388" t="str">
        <f>IF($B1388="","",YEAR($B1388)*100+MONTH($B1388))</f>
        <v/>
      </c>
      <c r="D1388" s="13" t="str">
        <f>IF(OR($A1388="",$B1388=""),"",SUMIFS(Échéancier_Loyers!$J:$J,Échéancier_Loyers!$C:$C,$A1388,Échéancier_Loyers!$B:$B,$C1388))</f>
        <v/>
      </c>
      <c r="E1388" s="13" t="str">
        <f>IF(OR($A1388="",$B1388=""),"",SUMIFS(Échéancier_Loyers!$K:$K,Échéancier_Loyers!$C:$C,$A1388,Échéancier_Loyers!$B:$B,$C1388))</f>
        <v/>
      </c>
      <c r="F1388" s="13" t="str">
        <f>IF(OR($D1388="",$E1388=""),"",$D1388-$E1388)</f>
        <v/>
      </c>
      <c r="G1388" t="str">
        <f>IF($A1388="","",IF($F1388&lt;=0,"OK",IF($E1388=0,"Impayé","Partiel")))</f>
        <v/>
      </c>
    </row>
    <row r="1389" spans="2:7" ht="15">
      <c r="B1389" s="17"/>
      <c r="C1389" t="str">
        <f>IF($B1389="","",YEAR($B1389)*100+MONTH($B1389))</f>
        <v/>
      </c>
      <c r="D1389" s="13" t="str">
        <f>IF(OR($A1389="",$B1389=""),"",SUMIFS(Échéancier_Loyers!$J:$J,Échéancier_Loyers!$C:$C,$A1389,Échéancier_Loyers!$B:$B,$C1389))</f>
        <v/>
      </c>
      <c r="E1389" s="13" t="str">
        <f>IF(OR($A1389="",$B1389=""),"",SUMIFS(Échéancier_Loyers!$K:$K,Échéancier_Loyers!$C:$C,$A1389,Échéancier_Loyers!$B:$B,$C1389))</f>
        <v/>
      </c>
      <c r="F1389" s="13" t="str">
        <f>IF(OR($D1389="",$E1389=""),"",$D1389-$E1389)</f>
        <v/>
      </c>
      <c r="G1389" t="str">
        <f>IF($A1389="","",IF($F1389&lt;=0,"OK",IF($E1389=0,"Impayé","Partiel")))</f>
        <v/>
      </c>
    </row>
    <row r="1390" spans="2:7" ht="15">
      <c r="B1390" s="17"/>
      <c r="C1390" t="str">
        <f>IF($B1390="","",YEAR($B1390)*100+MONTH($B1390))</f>
        <v/>
      </c>
      <c r="D1390" s="13" t="str">
        <f>IF(OR($A1390="",$B1390=""),"",SUMIFS(Échéancier_Loyers!$J:$J,Échéancier_Loyers!$C:$C,$A1390,Échéancier_Loyers!$B:$B,$C1390))</f>
        <v/>
      </c>
      <c r="E1390" s="13" t="str">
        <f>IF(OR($A1390="",$B1390=""),"",SUMIFS(Échéancier_Loyers!$K:$K,Échéancier_Loyers!$C:$C,$A1390,Échéancier_Loyers!$B:$B,$C1390))</f>
        <v/>
      </c>
      <c r="F1390" s="13" t="str">
        <f>IF(OR($D1390="",$E1390=""),"",$D1390-$E1390)</f>
        <v/>
      </c>
      <c r="G1390" t="str">
        <f>IF($A1390="","",IF($F1390&lt;=0,"OK",IF($E1390=0,"Impayé","Partiel")))</f>
        <v/>
      </c>
    </row>
    <row r="1391" spans="2:7" ht="15">
      <c r="B1391" s="17"/>
      <c r="C1391" t="str">
        <f>IF($B1391="","",YEAR($B1391)*100+MONTH($B1391))</f>
        <v/>
      </c>
      <c r="D1391" s="13" t="str">
        <f>IF(OR($A1391="",$B1391=""),"",SUMIFS(Échéancier_Loyers!$J:$J,Échéancier_Loyers!$C:$C,$A1391,Échéancier_Loyers!$B:$B,$C1391))</f>
        <v/>
      </c>
      <c r="E1391" s="13" t="str">
        <f>IF(OR($A1391="",$B1391=""),"",SUMIFS(Échéancier_Loyers!$K:$K,Échéancier_Loyers!$C:$C,$A1391,Échéancier_Loyers!$B:$B,$C1391))</f>
        <v/>
      </c>
      <c r="F1391" s="13" t="str">
        <f>IF(OR($D1391="",$E1391=""),"",$D1391-$E1391)</f>
        <v/>
      </c>
      <c r="G1391" t="str">
        <f>IF($A1391="","",IF($F1391&lt;=0,"OK",IF($E1391=0,"Impayé","Partiel")))</f>
        <v/>
      </c>
    </row>
    <row r="1392" spans="2:7" ht="15">
      <c r="B1392" s="17"/>
      <c r="C1392" t="str">
        <f>IF($B1392="","",YEAR($B1392)*100+MONTH($B1392))</f>
        <v/>
      </c>
      <c r="D1392" s="13" t="str">
        <f>IF(OR($A1392="",$B1392=""),"",SUMIFS(Échéancier_Loyers!$J:$J,Échéancier_Loyers!$C:$C,$A1392,Échéancier_Loyers!$B:$B,$C1392))</f>
        <v/>
      </c>
      <c r="E1392" s="13" t="str">
        <f>IF(OR($A1392="",$B1392=""),"",SUMIFS(Échéancier_Loyers!$K:$K,Échéancier_Loyers!$C:$C,$A1392,Échéancier_Loyers!$B:$B,$C1392))</f>
        <v/>
      </c>
      <c r="F1392" s="13" t="str">
        <f>IF(OR($D1392="",$E1392=""),"",$D1392-$E1392)</f>
        <v/>
      </c>
      <c r="G1392" t="str">
        <f>IF($A1392="","",IF($F1392&lt;=0,"OK",IF($E1392=0,"Impayé","Partiel")))</f>
        <v/>
      </c>
    </row>
    <row r="1393" spans="2:7" ht="15">
      <c r="B1393" s="17"/>
      <c r="C1393" t="str">
        <f>IF($B1393="","",YEAR($B1393)*100+MONTH($B1393))</f>
        <v/>
      </c>
      <c r="D1393" s="13" t="str">
        <f>IF(OR($A1393="",$B1393=""),"",SUMIFS(Échéancier_Loyers!$J:$J,Échéancier_Loyers!$C:$C,$A1393,Échéancier_Loyers!$B:$B,$C1393))</f>
        <v/>
      </c>
      <c r="E1393" s="13" t="str">
        <f>IF(OR($A1393="",$B1393=""),"",SUMIFS(Échéancier_Loyers!$K:$K,Échéancier_Loyers!$C:$C,$A1393,Échéancier_Loyers!$B:$B,$C1393))</f>
        <v/>
      </c>
      <c r="F1393" s="13" t="str">
        <f>IF(OR($D1393="",$E1393=""),"",$D1393-$E1393)</f>
        <v/>
      </c>
      <c r="G1393" t="str">
        <f>IF($A1393="","",IF($F1393&lt;=0,"OK",IF($E1393=0,"Impayé","Partiel")))</f>
        <v/>
      </c>
    </row>
    <row r="1394" spans="2:7" ht="15">
      <c r="B1394" s="17"/>
      <c r="C1394" t="str">
        <f>IF($B1394="","",YEAR($B1394)*100+MONTH($B1394))</f>
        <v/>
      </c>
      <c r="D1394" s="13" t="str">
        <f>IF(OR($A1394="",$B1394=""),"",SUMIFS(Échéancier_Loyers!$J:$J,Échéancier_Loyers!$C:$C,$A1394,Échéancier_Loyers!$B:$B,$C1394))</f>
        <v/>
      </c>
      <c r="E1394" s="13" t="str">
        <f>IF(OR($A1394="",$B1394=""),"",SUMIFS(Échéancier_Loyers!$K:$K,Échéancier_Loyers!$C:$C,$A1394,Échéancier_Loyers!$B:$B,$C1394))</f>
        <v/>
      </c>
      <c r="F1394" s="13" t="str">
        <f>IF(OR($D1394="",$E1394=""),"",$D1394-$E1394)</f>
        <v/>
      </c>
      <c r="G1394" t="str">
        <f>IF($A1394="","",IF($F1394&lt;=0,"OK",IF($E1394=0,"Impayé","Partiel")))</f>
        <v/>
      </c>
    </row>
    <row r="1395" spans="2:7" ht="15">
      <c r="B1395" s="17"/>
      <c r="C1395" t="str">
        <f>IF($B1395="","",YEAR($B1395)*100+MONTH($B1395))</f>
        <v/>
      </c>
      <c r="D1395" s="13" t="str">
        <f>IF(OR($A1395="",$B1395=""),"",SUMIFS(Échéancier_Loyers!$J:$J,Échéancier_Loyers!$C:$C,$A1395,Échéancier_Loyers!$B:$B,$C1395))</f>
        <v/>
      </c>
      <c r="E1395" s="13" t="str">
        <f>IF(OR($A1395="",$B1395=""),"",SUMIFS(Échéancier_Loyers!$K:$K,Échéancier_Loyers!$C:$C,$A1395,Échéancier_Loyers!$B:$B,$C1395))</f>
        <v/>
      </c>
      <c r="F1395" s="13" t="str">
        <f>IF(OR($D1395="",$E1395=""),"",$D1395-$E1395)</f>
        <v/>
      </c>
      <c r="G1395" t="str">
        <f>IF($A1395="","",IF($F1395&lt;=0,"OK",IF($E1395=0,"Impayé","Partiel")))</f>
        <v/>
      </c>
    </row>
    <row r="1396" spans="2:7" ht="15">
      <c r="B1396" s="17"/>
      <c r="C1396" t="str">
        <f>IF($B1396="","",YEAR($B1396)*100+MONTH($B1396))</f>
        <v/>
      </c>
      <c r="D1396" s="13" t="str">
        <f>IF(OR($A1396="",$B1396=""),"",SUMIFS(Échéancier_Loyers!$J:$J,Échéancier_Loyers!$C:$C,$A1396,Échéancier_Loyers!$B:$B,$C1396))</f>
        <v/>
      </c>
      <c r="E1396" s="13" t="str">
        <f>IF(OR($A1396="",$B1396=""),"",SUMIFS(Échéancier_Loyers!$K:$K,Échéancier_Loyers!$C:$C,$A1396,Échéancier_Loyers!$B:$B,$C1396))</f>
        <v/>
      </c>
      <c r="F1396" s="13" t="str">
        <f>IF(OR($D1396="",$E1396=""),"",$D1396-$E1396)</f>
        <v/>
      </c>
      <c r="G1396" t="str">
        <f>IF($A1396="","",IF($F1396&lt;=0,"OK",IF($E1396=0,"Impayé","Partiel")))</f>
        <v/>
      </c>
    </row>
    <row r="1397" spans="2:7" ht="15">
      <c r="B1397" s="17"/>
      <c r="C1397" t="str">
        <f>IF($B1397="","",YEAR($B1397)*100+MONTH($B1397))</f>
        <v/>
      </c>
      <c r="D1397" s="13" t="str">
        <f>IF(OR($A1397="",$B1397=""),"",SUMIFS(Échéancier_Loyers!$J:$J,Échéancier_Loyers!$C:$C,$A1397,Échéancier_Loyers!$B:$B,$C1397))</f>
        <v/>
      </c>
      <c r="E1397" s="13" t="str">
        <f>IF(OR($A1397="",$B1397=""),"",SUMIFS(Échéancier_Loyers!$K:$K,Échéancier_Loyers!$C:$C,$A1397,Échéancier_Loyers!$B:$B,$C1397))</f>
        <v/>
      </c>
      <c r="F1397" s="13" t="str">
        <f>IF(OR($D1397="",$E1397=""),"",$D1397-$E1397)</f>
        <v/>
      </c>
      <c r="G1397" t="str">
        <f>IF($A1397="","",IF($F1397&lt;=0,"OK",IF($E1397=0,"Impayé","Partiel")))</f>
        <v/>
      </c>
    </row>
    <row r="1398" spans="2:7" ht="15">
      <c r="B1398" s="17"/>
      <c r="C1398" t="str">
        <f>IF($B1398="","",YEAR($B1398)*100+MONTH($B1398))</f>
        <v/>
      </c>
      <c r="D1398" s="13" t="str">
        <f>IF(OR($A1398="",$B1398=""),"",SUMIFS(Échéancier_Loyers!$J:$J,Échéancier_Loyers!$C:$C,$A1398,Échéancier_Loyers!$B:$B,$C1398))</f>
        <v/>
      </c>
      <c r="E1398" s="13" t="str">
        <f>IF(OR($A1398="",$B1398=""),"",SUMIFS(Échéancier_Loyers!$K:$K,Échéancier_Loyers!$C:$C,$A1398,Échéancier_Loyers!$B:$B,$C1398))</f>
        <v/>
      </c>
      <c r="F1398" s="13" t="str">
        <f>IF(OR($D1398="",$E1398=""),"",$D1398-$E1398)</f>
        <v/>
      </c>
      <c r="G1398" t="str">
        <f>IF($A1398="","",IF($F1398&lt;=0,"OK",IF($E1398=0,"Impayé","Partiel")))</f>
        <v/>
      </c>
    </row>
    <row r="1399" spans="2:7" ht="15">
      <c r="B1399" s="17"/>
      <c r="C1399" t="str">
        <f>IF($B1399="","",YEAR($B1399)*100+MONTH($B1399))</f>
        <v/>
      </c>
      <c r="D1399" s="13" t="str">
        <f>IF(OR($A1399="",$B1399=""),"",SUMIFS(Échéancier_Loyers!$J:$J,Échéancier_Loyers!$C:$C,$A1399,Échéancier_Loyers!$B:$B,$C1399))</f>
        <v/>
      </c>
      <c r="E1399" s="13" t="str">
        <f>IF(OR($A1399="",$B1399=""),"",SUMIFS(Échéancier_Loyers!$K:$K,Échéancier_Loyers!$C:$C,$A1399,Échéancier_Loyers!$B:$B,$C1399))</f>
        <v/>
      </c>
      <c r="F1399" s="13" t="str">
        <f>IF(OR($D1399="",$E1399=""),"",$D1399-$E1399)</f>
        <v/>
      </c>
      <c r="G1399" t="str">
        <f>IF($A1399="","",IF($F1399&lt;=0,"OK",IF($E1399=0,"Impayé","Partiel")))</f>
        <v/>
      </c>
    </row>
    <row r="1400" spans="2:7" ht="15">
      <c r="B1400" s="17"/>
      <c r="C1400" t="str">
        <f>IF($B1400="","",YEAR($B1400)*100+MONTH($B1400))</f>
        <v/>
      </c>
      <c r="D1400" s="13" t="str">
        <f>IF(OR($A1400="",$B1400=""),"",SUMIFS(Échéancier_Loyers!$J:$J,Échéancier_Loyers!$C:$C,$A1400,Échéancier_Loyers!$B:$B,$C1400))</f>
        <v/>
      </c>
      <c r="E1400" s="13" t="str">
        <f>IF(OR($A1400="",$B1400=""),"",SUMIFS(Échéancier_Loyers!$K:$K,Échéancier_Loyers!$C:$C,$A1400,Échéancier_Loyers!$B:$B,$C1400))</f>
        <v/>
      </c>
      <c r="F1400" s="13" t="str">
        <f>IF(OR($D1400="",$E1400=""),"",$D1400-$E1400)</f>
        <v/>
      </c>
      <c r="G1400" t="str">
        <f>IF($A1400="","",IF($F1400&lt;=0,"OK",IF($E1400=0,"Impayé","Partiel")))</f>
        <v/>
      </c>
    </row>
    <row r="1401" spans="2:7" ht="15">
      <c r="B1401" s="17"/>
      <c r="C1401" t="str">
        <f>IF($B1401="","",YEAR($B1401)*100+MONTH($B1401))</f>
        <v/>
      </c>
      <c r="D1401" s="13" t="str">
        <f>IF(OR($A1401="",$B1401=""),"",SUMIFS(Échéancier_Loyers!$J:$J,Échéancier_Loyers!$C:$C,$A1401,Échéancier_Loyers!$B:$B,$C1401))</f>
        <v/>
      </c>
      <c r="E1401" s="13" t="str">
        <f>IF(OR($A1401="",$B1401=""),"",SUMIFS(Échéancier_Loyers!$K:$K,Échéancier_Loyers!$C:$C,$A1401,Échéancier_Loyers!$B:$B,$C1401))</f>
        <v/>
      </c>
      <c r="F1401" s="13" t="str">
        <f>IF(OR($D1401="",$E1401=""),"",$D1401-$E1401)</f>
        <v/>
      </c>
      <c r="G1401" t="str">
        <f>IF($A1401="","",IF($F1401&lt;=0,"OK",IF($E1401=0,"Impayé","Partiel")))</f>
        <v/>
      </c>
    </row>
    <row r="1402" spans="2:7" ht="15">
      <c r="B1402" s="17"/>
      <c r="C1402" t="str">
        <f>IF($B1402="","",YEAR($B1402)*100+MONTH($B1402))</f>
        <v/>
      </c>
      <c r="D1402" s="13" t="str">
        <f>IF(OR($A1402="",$B1402=""),"",SUMIFS(Échéancier_Loyers!$J:$J,Échéancier_Loyers!$C:$C,$A1402,Échéancier_Loyers!$B:$B,$C1402))</f>
        <v/>
      </c>
      <c r="E1402" s="13" t="str">
        <f>IF(OR($A1402="",$B1402=""),"",SUMIFS(Échéancier_Loyers!$K:$K,Échéancier_Loyers!$C:$C,$A1402,Échéancier_Loyers!$B:$B,$C1402))</f>
        <v/>
      </c>
      <c r="F1402" s="13" t="str">
        <f>IF(OR($D1402="",$E1402=""),"",$D1402-$E1402)</f>
        <v/>
      </c>
      <c r="G1402" t="str">
        <f>IF($A1402="","",IF($F1402&lt;=0,"OK",IF($E1402=0,"Impayé","Partiel")))</f>
        <v/>
      </c>
    </row>
    <row r="1403" spans="2:7" ht="15">
      <c r="B1403" s="17"/>
      <c r="C1403" t="str">
        <f>IF($B1403="","",YEAR($B1403)*100+MONTH($B1403))</f>
        <v/>
      </c>
      <c r="D1403" s="13" t="str">
        <f>IF(OR($A1403="",$B1403=""),"",SUMIFS(Échéancier_Loyers!$J:$J,Échéancier_Loyers!$C:$C,$A1403,Échéancier_Loyers!$B:$B,$C1403))</f>
        <v/>
      </c>
      <c r="E1403" s="13" t="str">
        <f>IF(OR($A1403="",$B1403=""),"",SUMIFS(Échéancier_Loyers!$K:$K,Échéancier_Loyers!$C:$C,$A1403,Échéancier_Loyers!$B:$B,$C1403))</f>
        <v/>
      </c>
      <c r="F1403" s="13" t="str">
        <f>IF(OR($D1403="",$E1403=""),"",$D1403-$E1403)</f>
        <v/>
      </c>
      <c r="G1403" t="str">
        <f>IF($A1403="","",IF($F1403&lt;=0,"OK",IF($E1403=0,"Impayé","Partiel")))</f>
        <v/>
      </c>
    </row>
    <row r="1404" spans="2:7" ht="15">
      <c r="B1404" s="17"/>
      <c r="C1404" t="str">
        <f>IF($B1404="","",YEAR($B1404)*100+MONTH($B1404))</f>
        <v/>
      </c>
      <c r="D1404" s="13" t="str">
        <f>IF(OR($A1404="",$B1404=""),"",SUMIFS(Échéancier_Loyers!$J:$J,Échéancier_Loyers!$C:$C,$A1404,Échéancier_Loyers!$B:$B,$C1404))</f>
        <v/>
      </c>
      <c r="E1404" s="13" t="str">
        <f>IF(OR($A1404="",$B1404=""),"",SUMIFS(Échéancier_Loyers!$K:$K,Échéancier_Loyers!$C:$C,$A1404,Échéancier_Loyers!$B:$B,$C1404))</f>
        <v/>
      </c>
      <c r="F1404" s="13" t="str">
        <f>IF(OR($D1404="",$E1404=""),"",$D1404-$E1404)</f>
        <v/>
      </c>
      <c r="G1404" t="str">
        <f>IF($A1404="","",IF($F1404&lt;=0,"OK",IF($E1404=0,"Impayé","Partiel")))</f>
        <v/>
      </c>
    </row>
    <row r="1405" spans="2:7" ht="15">
      <c r="B1405" s="17"/>
      <c r="C1405" t="str">
        <f>IF($B1405="","",YEAR($B1405)*100+MONTH($B1405))</f>
        <v/>
      </c>
      <c r="D1405" s="13" t="str">
        <f>IF(OR($A1405="",$B1405=""),"",SUMIFS(Échéancier_Loyers!$J:$J,Échéancier_Loyers!$C:$C,$A1405,Échéancier_Loyers!$B:$B,$C1405))</f>
        <v/>
      </c>
      <c r="E1405" s="13" t="str">
        <f>IF(OR($A1405="",$B1405=""),"",SUMIFS(Échéancier_Loyers!$K:$K,Échéancier_Loyers!$C:$C,$A1405,Échéancier_Loyers!$B:$B,$C1405))</f>
        <v/>
      </c>
      <c r="F1405" s="13" t="str">
        <f>IF(OR($D1405="",$E1405=""),"",$D1405-$E1405)</f>
        <v/>
      </c>
      <c r="G1405" t="str">
        <f>IF($A1405="","",IF($F1405&lt;=0,"OK",IF($E1405=0,"Impayé","Partiel")))</f>
        <v/>
      </c>
    </row>
    <row r="1406" spans="2:7" ht="15">
      <c r="B1406" s="17"/>
      <c r="C1406" t="str">
        <f>IF($B1406="","",YEAR($B1406)*100+MONTH($B1406))</f>
        <v/>
      </c>
      <c r="D1406" s="13" t="str">
        <f>IF(OR($A1406="",$B1406=""),"",SUMIFS(Échéancier_Loyers!$J:$J,Échéancier_Loyers!$C:$C,$A1406,Échéancier_Loyers!$B:$B,$C1406))</f>
        <v/>
      </c>
      <c r="E1406" s="13" t="str">
        <f>IF(OR($A1406="",$B1406=""),"",SUMIFS(Échéancier_Loyers!$K:$K,Échéancier_Loyers!$C:$C,$A1406,Échéancier_Loyers!$B:$B,$C1406))</f>
        <v/>
      </c>
      <c r="F1406" s="13" t="str">
        <f>IF(OR($D1406="",$E1406=""),"",$D1406-$E1406)</f>
        <v/>
      </c>
      <c r="G1406" t="str">
        <f>IF($A1406="","",IF($F1406&lt;=0,"OK",IF($E1406=0,"Impayé","Partiel")))</f>
        <v/>
      </c>
    </row>
    <row r="1407" spans="2:7" ht="15">
      <c r="B1407" s="17"/>
      <c r="C1407" t="str">
        <f>IF($B1407="","",YEAR($B1407)*100+MONTH($B1407))</f>
        <v/>
      </c>
      <c r="D1407" s="13" t="str">
        <f>IF(OR($A1407="",$B1407=""),"",SUMIFS(Échéancier_Loyers!$J:$J,Échéancier_Loyers!$C:$C,$A1407,Échéancier_Loyers!$B:$B,$C1407))</f>
        <v/>
      </c>
      <c r="E1407" s="13" t="str">
        <f>IF(OR($A1407="",$B1407=""),"",SUMIFS(Échéancier_Loyers!$K:$K,Échéancier_Loyers!$C:$C,$A1407,Échéancier_Loyers!$B:$B,$C1407))</f>
        <v/>
      </c>
      <c r="F1407" s="13" t="str">
        <f>IF(OR($D1407="",$E1407=""),"",$D1407-$E1407)</f>
        <v/>
      </c>
      <c r="G1407" t="str">
        <f>IF($A1407="","",IF($F1407&lt;=0,"OK",IF($E1407=0,"Impayé","Partiel")))</f>
        <v/>
      </c>
    </row>
    <row r="1408" spans="2:7" ht="15">
      <c r="B1408" s="17"/>
      <c r="C1408" t="str">
        <f>IF($B1408="","",YEAR($B1408)*100+MONTH($B1408))</f>
        <v/>
      </c>
      <c r="D1408" s="13" t="str">
        <f>IF(OR($A1408="",$B1408=""),"",SUMIFS(Échéancier_Loyers!$J:$J,Échéancier_Loyers!$C:$C,$A1408,Échéancier_Loyers!$B:$B,$C1408))</f>
        <v/>
      </c>
      <c r="E1408" s="13" t="str">
        <f>IF(OR($A1408="",$B1408=""),"",SUMIFS(Échéancier_Loyers!$K:$K,Échéancier_Loyers!$C:$C,$A1408,Échéancier_Loyers!$B:$B,$C1408))</f>
        <v/>
      </c>
      <c r="F1408" s="13" t="str">
        <f>IF(OR($D1408="",$E1408=""),"",$D1408-$E1408)</f>
        <v/>
      </c>
      <c r="G1408" t="str">
        <f>IF($A1408="","",IF($F1408&lt;=0,"OK",IF($E1408=0,"Impayé","Partiel")))</f>
        <v/>
      </c>
    </row>
    <row r="1409" spans="2:7" ht="15">
      <c r="B1409" s="17"/>
      <c r="C1409" t="str">
        <f>IF($B1409="","",YEAR($B1409)*100+MONTH($B1409))</f>
        <v/>
      </c>
      <c r="D1409" s="13" t="str">
        <f>IF(OR($A1409="",$B1409=""),"",SUMIFS(Échéancier_Loyers!$J:$J,Échéancier_Loyers!$C:$C,$A1409,Échéancier_Loyers!$B:$B,$C1409))</f>
        <v/>
      </c>
      <c r="E1409" s="13" t="str">
        <f>IF(OR($A1409="",$B1409=""),"",SUMIFS(Échéancier_Loyers!$K:$K,Échéancier_Loyers!$C:$C,$A1409,Échéancier_Loyers!$B:$B,$C1409))</f>
        <v/>
      </c>
      <c r="F1409" s="13" t="str">
        <f>IF(OR($D1409="",$E1409=""),"",$D1409-$E1409)</f>
        <v/>
      </c>
      <c r="G1409" t="str">
        <f>IF($A1409="","",IF($F1409&lt;=0,"OK",IF($E1409=0,"Impayé","Partiel")))</f>
        <v/>
      </c>
    </row>
    <row r="1410" spans="2:7" ht="15">
      <c r="B1410" s="17"/>
      <c r="C1410" t="str">
        <f>IF($B1410="","",YEAR($B1410)*100+MONTH($B1410))</f>
        <v/>
      </c>
      <c r="D1410" s="13" t="str">
        <f>IF(OR($A1410="",$B1410=""),"",SUMIFS(Échéancier_Loyers!$J:$J,Échéancier_Loyers!$C:$C,$A1410,Échéancier_Loyers!$B:$B,$C1410))</f>
        <v/>
      </c>
      <c r="E1410" s="13" t="str">
        <f>IF(OR($A1410="",$B1410=""),"",SUMIFS(Échéancier_Loyers!$K:$K,Échéancier_Loyers!$C:$C,$A1410,Échéancier_Loyers!$B:$B,$C1410))</f>
        <v/>
      </c>
      <c r="F1410" s="13" t="str">
        <f>IF(OR($D1410="",$E1410=""),"",$D1410-$E1410)</f>
        <v/>
      </c>
      <c r="G1410" t="str">
        <f>IF($A1410="","",IF($F1410&lt;=0,"OK",IF($E1410=0,"Impayé","Partiel")))</f>
        <v/>
      </c>
    </row>
    <row r="1411" spans="2:7" ht="15">
      <c r="B1411" s="17"/>
      <c r="C1411" t="str">
        <f>IF($B1411="","",YEAR($B1411)*100+MONTH($B1411))</f>
        <v/>
      </c>
      <c r="D1411" s="13" t="str">
        <f>IF(OR($A1411="",$B1411=""),"",SUMIFS(Échéancier_Loyers!$J:$J,Échéancier_Loyers!$C:$C,$A1411,Échéancier_Loyers!$B:$B,$C1411))</f>
        <v/>
      </c>
      <c r="E1411" s="13" t="str">
        <f>IF(OR($A1411="",$B1411=""),"",SUMIFS(Échéancier_Loyers!$K:$K,Échéancier_Loyers!$C:$C,$A1411,Échéancier_Loyers!$B:$B,$C1411))</f>
        <v/>
      </c>
      <c r="F1411" s="13" t="str">
        <f>IF(OR($D1411="",$E1411=""),"",$D1411-$E1411)</f>
        <v/>
      </c>
      <c r="G1411" t="str">
        <f>IF($A1411="","",IF($F1411&lt;=0,"OK",IF($E1411=0,"Impayé","Partiel")))</f>
        <v/>
      </c>
    </row>
    <row r="1412" spans="2:7" ht="15">
      <c r="B1412" s="17"/>
      <c r="C1412" t="str">
        <f>IF($B1412="","",YEAR($B1412)*100+MONTH($B1412))</f>
        <v/>
      </c>
      <c r="D1412" s="13" t="str">
        <f>IF(OR($A1412="",$B1412=""),"",SUMIFS(Échéancier_Loyers!$J:$J,Échéancier_Loyers!$C:$C,$A1412,Échéancier_Loyers!$B:$B,$C1412))</f>
        <v/>
      </c>
      <c r="E1412" s="13" t="str">
        <f>IF(OR($A1412="",$B1412=""),"",SUMIFS(Échéancier_Loyers!$K:$K,Échéancier_Loyers!$C:$C,$A1412,Échéancier_Loyers!$B:$B,$C1412))</f>
        <v/>
      </c>
      <c r="F1412" s="13" t="str">
        <f>IF(OR($D1412="",$E1412=""),"",$D1412-$E1412)</f>
        <v/>
      </c>
      <c r="G1412" t="str">
        <f>IF($A1412="","",IF($F1412&lt;=0,"OK",IF($E1412=0,"Impayé","Partiel")))</f>
        <v/>
      </c>
    </row>
    <row r="1413" spans="2:7" ht="15">
      <c r="B1413" s="17"/>
      <c r="C1413" t="str">
        <f>IF($B1413="","",YEAR($B1413)*100+MONTH($B1413))</f>
        <v/>
      </c>
      <c r="D1413" s="13" t="str">
        <f>IF(OR($A1413="",$B1413=""),"",SUMIFS(Échéancier_Loyers!$J:$J,Échéancier_Loyers!$C:$C,$A1413,Échéancier_Loyers!$B:$B,$C1413))</f>
        <v/>
      </c>
      <c r="E1413" s="13" t="str">
        <f>IF(OR($A1413="",$B1413=""),"",SUMIFS(Échéancier_Loyers!$K:$K,Échéancier_Loyers!$C:$C,$A1413,Échéancier_Loyers!$B:$B,$C1413))</f>
        <v/>
      </c>
      <c r="F1413" s="13" t="str">
        <f>IF(OR($D1413="",$E1413=""),"",$D1413-$E1413)</f>
        <v/>
      </c>
      <c r="G1413" t="str">
        <f>IF($A1413="","",IF($F1413&lt;=0,"OK",IF($E1413=0,"Impayé","Partiel")))</f>
        <v/>
      </c>
    </row>
    <row r="1414" spans="2:7" ht="15">
      <c r="B1414" s="17"/>
      <c r="C1414" t="str">
        <f>IF($B1414="","",YEAR($B1414)*100+MONTH($B1414))</f>
        <v/>
      </c>
      <c r="D1414" s="13" t="str">
        <f>IF(OR($A1414="",$B1414=""),"",SUMIFS(Échéancier_Loyers!$J:$J,Échéancier_Loyers!$C:$C,$A1414,Échéancier_Loyers!$B:$B,$C1414))</f>
        <v/>
      </c>
      <c r="E1414" s="13" t="str">
        <f>IF(OR($A1414="",$B1414=""),"",SUMIFS(Échéancier_Loyers!$K:$K,Échéancier_Loyers!$C:$C,$A1414,Échéancier_Loyers!$B:$B,$C1414))</f>
        <v/>
      </c>
      <c r="F1414" s="13" t="str">
        <f>IF(OR($D1414="",$E1414=""),"",$D1414-$E1414)</f>
        <v/>
      </c>
      <c r="G1414" t="str">
        <f>IF($A1414="","",IF($F1414&lt;=0,"OK",IF($E1414=0,"Impayé","Partiel")))</f>
        <v/>
      </c>
    </row>
    <row r="1415" spans="2:7" ht="15">
      <c r="B1415" s="17"/>
      <c r="C1415" t="str">
        <f>IF($B1415="","",YEAR($B1415)*100+MONTH($B1415))</f>
        <v/>
      </c>
      <c r="D1415" s="13" t="str">
        <f>IF(OR($A1415="",$B1415=""),"",SUMIFS(Échéancier_Loyers!$J:$J,Échéancier_Loyers!$C:$C,$A1415,Échéancier_Loyers!$B:$B,$C1415))</f>
        <v/>
      </c>
      <c r="E1415" s="13" t="str">
        <f>IF(OR($A1415="",$B1415=""),"",SUMIFS(Échéancier_Loyers!$K:$K,Échéancier_Loyers!$C:$C,$A1415,Échéancier_Loyers!$B:$B,$C1415))</f>
        <v/>
      </c>
      <c r="F1415" s="13" t="str">
        <f>IF(OR($D1415="",$E1415=""),"",$D1415-$E1415)</f>
        <v/>
      </c>
      <c r="G1415" t="str">
        <f>IF($A1415="","",IF($F1415&lt;=0,"OK",IF($E1415=0,"Impayé","Partiel")))</f>
        <v/>
      </c>
    </row>
    <row r="1416" spans="2:7" ht="15">
      <c r="B1416" s="17"/>
      <c r="C1416" t="str">
        <f>IF($B1416="","",YEAR($B1416)*100+MONTH($B1416))</f>
        <v/>
      </c>
      <c r="D1416" s="13" t="str">
        <f>IF(OR($A1416="",$B1416=""),"",SUMIFS(Échéancier_Loyers!$J:$J,Échéancier_Loyers!$C:$C,$A1416,Échéancier_Loyers!$B:$B,$C1416))</f>
        <v/>
      </c>
      <c r="E1416" s="13" t="str">
        <f>IF(OR($A1416="",$B1416=""),"",SUMIFS(Échéancier_Loyers!$K:$K,Échéancier_Loyers!$C:$C,$A1416,Échéancier_Loyers!$B:$B,$C1416))</f>
        <v/>
      </c>
      <c r="F1416" s="13" t="str">
        <f>IF(OR($D1416="",$E1416=""),"",$D1416-$E1416)</f>
        <v/>
      </c>
      <c r="G1416" t="str">
        <f>IF($A1416="","",IF($F1416&lt;=0,"OK",IF($E1416=0,"Impayé","Partiel")))</f>
        <v/>
      </c>
    </row>
    <row r="1417" spans="2:7" ht="15">
      <c r="B1417" s="17"/>
      <c r="C1417" t="str">
        <f>IF($B1417="","",YEAR($B1417)*100+MONTH($B1417))</f>
        <v/>
      </c>
      <c r="D1417" s="13" t="str">
        <f>IF(OR($A1417="",$B1417=""),"",SUMIFS(Échéancier_Loyers!$J:$J,Échéancier_Loyers!$C:$C,$A1417,Échéancier_Loyers!$B:$B,$C1417))</f>
        <v/>
      </c>
      <c r="E1417" s="13" t="str">
        <f>IF(OR($A1417="",$B1417=""),"",SUMIFS(Échéancier_Loyers!$K:$K,Échéancier_Loyers!$C:$C,$A1417,Échéancier_Loyers!$B:$B,$C1417))</f>
        <v/>
      </c>
      <c r="F1417" s="13" t="str">
        <f>IF(OR($D1417="",$E1417=""),"",$D1417-$E1417)</f>
        <v/>
      </c>
      <c r="G1417" t="str">
        <f>IF($A1417="","",IF($F1417&lt;=0,"OK",IF($E1417=0,"Impayé","Partiel")))</f>
        <v/>
      </c>
    </row>
    <row r="1418" spans="2:7" ht="15">
      <c r="B1418" s="17"/>
      <c r="C1418" t="str">
        <f>IF($B1418="","",YEAR($B1418)*100+MONTH($B1418))</f>
        <v/>
      </c>
      <c r="D1418" s="13" t="str">
        <f>IF(OR($A1418="",$B1418=""),"",SUMIFS(Échéancier_Loyers!$J:$J,Échéancier_Loyers!$C:$C,$A1418,Échéancier_Loyers!$B:$B,$C1418))</f>
        <v/>
      </c>
      <c r="E1418" s="13" t="str">
        <f>IF(OR($A1418="",$B1418=""),"",SUMIFS(Échéancier_Loyers!$K:$K,Échéancier_Loyers!$C:$C,$A1418,Échéancier_Loyers!$B:$B,$C1418))</f>
        <v/>
      </c>
      <c r="F1418" s="13" t="str">
        <f>IF(OR($D1418="",$E1418=""),"",$D1418-$E1418)</f>
        <v/>
      </c>
      <c r="G1418" t="str">
        <f>IF($A1418="","",IF($F1418&lt;=0,"OK",IF($E1418=0,"Impayé","Partiel")))</f>
        <v/>
      </c>
    </row>
    <row r="1419" spans="2:7" ht="15">
      <c r="B1419" s="17"/>
      <c r="C1419" t="str">
        <f>IF($B1419="","",YEAR($B1419)*100+MONTH($B1419))</f>
        <v/>
      </c>
      <c r="D1419" s="13" t="str">
        <f>IF(OR($A1419="",$B1419=""),"",SUMIFS(Échéancier_Loyers!$J:$J,Échéancier_Loyers!$C:$C,$A1419,Échéancier_Loyers!$B:$B,$C1419))</f>
        <v/>
      </c>
      <c r="E1419" s="13" t="str">
        <f>IF(OR($A1419="",$B1419=""),"",SUMIFS(Échéancier_Loyers!$K:$K,Échéancier_Loyers!$C:$C,$A1419,Échéancier_Loyers!$B:$B,$C1419))</f>
        <v/>
      </c>
      <c r="F1419" s="13" t="str">
        <f>IF(OR($D1419="",$E1419=""),"",$D1419-$E1419)</f>
        <v/>
      </c>
      <c r="G1419" t="str">
        <f>IF($A1419="","",IF($F1419&lt;=0,"OK",IF($E1419=0,"Impayé","Partiel")))</f>
        <v/>
      </c>
    </row>
    <row r="1420" spans="2:7" ht="15">
      <c r="B1420" s="17"/>
      <c r="C1420" t="str">
        <f>IF($B1420="","",YEAR($B1420)*100+MONTH($B1420))</f>
        <v/>
      </c>
      <c r="D1420" s="13" t="str">
        <f>IF(OR($A1420="",$B1420=""),"",SUMIFS(Échéancier_Loyers!$J:$J,Échéancier_Loyers!$C:$C,$A1420,Échéancier_Loyers!$B:$B,$C1420))</f>
        <v/>
      </c>
      <c r="E1420" s="13" t="str">
        <f>IF(OR($A1420="",$B1420=""),"",SUMIFS(Échéancier_Loyers!$K:$K,Échéancier_Loyers!$C:$C,$A1420,Échéancier_Loyers!$B:$B,$C1420))</f>
        <v/>
      </c>
      <c r="F1420" s="13" t="str">
        <f>IF(OR($D1420="",$E1420=""),"",$D1420-$E1420)</f>
        <v/>
      </c>
      <c r="G1420" t="str">
        <f>IF($A1420="","",IF($F1420&lt;=0,"OK",IF($E1420=0,"Impayé","Partiel")))</f>
        <v/>
      </c>
    </row>
    <row r="1421" spans="2:7" ht="15">
      <c r="B1421" s="17"/>
      <c r="C1421" t="str">
        <f>IF($B1421="","",YEAR($B1421)*100+MONTH($B1421))</f>
        <v/>
      </c>
      <c r="D1421" s="13" t="str">
        <f>IF(OR($A1421="",$B1421=""),"",SUMIFS(Échéancier_Loyers!$J:$J,Échéancier_Loyers!$C:$C,$A1421,Échéancier_Loyers!$B:$B,$C1421))</f>
        <v/>
      </c>
      <c r="E1421" s="13" t="str">
        <f>IF(OR($A1421="",$B1421=""),"",SUMIFS(Échéancier_Loyers!$K:$K,Échéancier_Loyers!$C:$C,$A1421,Échéancier_Loyers!$B:$B,$C1421))</f>
        <v/>
      </c>
      <c r="F1421" s="13" t="str">
        <f>IF(OR($D1421="",$E1421=""),"",$D1421-$E1421)</f>
        <v/>
      </c>
      <c r="G1421" t="str">
        <f>IF($A1421="","",IF($F1421&lt;=0,"OK",IF($E1421=0,"Impayé","Partiel")))</f>
        <v/>
      </c>
    </row>
    <row r="1422" spans="2:7" ht="15">
      <c r="B1422" s="17"/>
      <c r="C1422" t="str">
        <f>IF($B1422="","",YEAR($B1422)*100+MONTH($B1422))</f>
        <v/>
      </c>
      <c r="D1422" s="13" t="str">
        <f>IF(OR($A1422="",$B1422=""),"",SUMIFS(Échéancier_Loyers!$J:$J,Échéancier_Loyers!$C:$C,$A1422,Échéancier_Loyers!$B:$B,$C1422))</f>
        <v/>
      </c>
      <c r="E1422" s="13" t="str">
        <f>IF(OR($A1422="",$B1422=""),"",SUMIFS(Échéancier_Loyers!$K:$K,Échéancier_Loyers!$C:$C,$A1422,Échéancier_Loyers!$B:$B,$C1422))</f>
        <v/>
      </c>
      <c r="F1422" s="13" t="str">
        <f>IF(OR($D1422="",$E1422=""),"",$D1422-$E1422)</f>
        <v/>
      </c>
      <c r="G1422" t="str">
        <f>IF($A1422="","",IF($F1422&lt;=0,"OK",IF($E1422=0,"Impayé","Partiel")))</f>
        <v/>
      </c>
    </row>
    <row r="1423" spans="2:7" ht="15">
      <c r="B1423" s="17"/>
      <c r="C1423" t="str">
        <f>IF($B1423="","",YEAR($B1423)*100+MONTH($B1423))</f>
        <v/>
      </c>
      <c r="D1423" s="13" t="str">
        <f>IF(OR($A1423="",$B1423=""),"",SUMIFS(Échéancier_Loyers!$J:$J,Échéancier_Loyers!$C:$C,$A1423,Échéancier_Loyers!$B:$B,$C1423))</f>
        <v/>
      </c>
      <c r="E1423" s="13" t="str">
        <f>IF(OR($A1423="",$B1423=""),"",SUMIFS(Échéancier_Loyers!$K:$K,Échéancier_Loyers!$C:$C,$A1423,Échéancier_Loyers!$B:$B,$C1423))</f>
        <v/>
      </c>
      <c r="F1423" s="13" t="str">
        <f>IF(OR($D1423="",$E1423=""),"",$D1423-$E1423)</f>
        <v/>
      </c>
      <c r="G1423" t="str">
        <f>IF($A1423="","",IF($F1423&lt;=0,"OK",IF($E1423=0,"Impayé","Partiel")))</f>
        <v/>
      </c>
    </row>
    <row r="1424" spans="2:7" ht="15">
      <c r="B1424" s="17"/>
      <c r="C1424" t="str">
        <f>IF($B1424="","",YEAR($B1424)*100+MONTH($B1424))</f>
        <v/>
      </c>
      <c r="D1424" s="13" t="str">
        <f>IF(OR($A1424="",$B1424=""),"",SUMIFS(Échéancier_Loyers!$J:$J,Échéancier_Loyers!$C:$C,$A1424,Échéancier_Loyers!$B:$B,$C1424))</f>
        <v/>
      </c>
      <c r="E1424" s="13" t="str">
        <f>IF(OR($A1424="",$B1424=""),"",SUMIFS(Échéancier_Loyers!$K:$K,Échéancier_Loyers!$C:$C,$A1424,Échéancier_Loyers!$B:$B,$C1424))</f>
        <v/>
      </c>
      <c r="F1424" s="13" t="str">
        <f>IF(OR($D1424="",$E1424=""),"",$D1424-$E1424)</f>
        <v/>
      </c>
      <c r="G1424" t="str">
        <f>IF($A1424="","",IF($F1424&lt;=0,"OK",IF($E1424=0,"Impayé","Partiel")))</f>
        <v/>
      </c>
    </row>
    <row r="1425" spans="2:7" ht="15">
      <c r="B1425" s="17"/>
      <c r="C1425" t="str">
        <f>IF($B1425="","",YEAR($B1425)*100+MONTH($B1425))</f>
        <v/>
      </c>
      <c r="D1425" s="13" t="str">
        <f>IF(OR($A1425="",$B1425=""),"",SUMIFS(Échéancier_Loyers!$J:$J,Échéancier_Loyers!$C:$C,$A1425,Échéancier_Loyers!$B:$B,$C1425))</f>
        <v/>
      </c>
      <c r="E1425" s="13" t="str">
        <f>IF(OR($A1425="",$B1425=""),"",SUMIFS(Échéancier_Loyers!$K:$K,Échéancier_Loyers!$C:$C,$A1425,Échéancier_Loyers!$B:$B,$C1425))</f>
        <v/>
      </c>
      <c r="F1425" s="13" t="str">
        <f>IF(OR($D1425="",$E1425=""),"",$D1425-$E1425)</f>
        <v/>
      </c>
      <c r="G1425" t="str">
        <f>IF($A1425="","",IF($F1425&lt;=0,"OK",IF($E1425=0,"Impayé","Partiel")))</f>
        <v/>
      </c>
    </row>
    <row r="1426" spans="2:7" ht="15">
      <c r="B1426" s="17"/>
      <c r="C1426" t="str">
        <f>IF($B1426="","",YEAR($B1426)*100+MONTH($B1426))</f>
        <v/>
      </c>
      <c r="D1426" s="13" t="str">
        <f>IF(OR($A1426="",$B1426=""),"",SUMIFS(Échéancier_Loyers!$J:$J,Échéancier_Loyers!$C:$C,$A1426,Échéancier_Loyers!$B:$B,$C1426))</f>
        <v/>
      </c>
      <c r="E1426" s="13" t="str">
        <f>IF(OR($A1426="",$B1426=""),"",SUMIFS(Échéancier_Loyers!$K:$K,Échéancier_Loyers!$C:$C,$A1426,Échéancier_Loyers!$B:$B,$C1426))</f>
        <v/>
      </c>
      <c r="F1426" s="13" t="str">
        <f>IF(OR($D1426="",$E1426=""),"",$D1426-$E1426)</f>
        <v/>
      </c>
      <c r="G1426" t="str">
        <f>IF($A1426="","",IF($F1426&lt;=0,"OK",IF($E1426=0,"Impayé","Partiel")))</f>
        <v/>
      </c>
    </row>
    <row r="1427" spans="2:7" ht="15">
      <c r="B1427" s="17"/>
      <c r="C1427" t="str">
        <f>IF($B1427="","",YEAR($B1427)*100+MONTH($B1427))</f>
        <v/>
      </c>
      <c r="D1427" s="13" t="str">
        <f>IF(OR($A1427="",$B1427=""),"",SUMIFS(Échéancier_Loyers!$J:$J,Échéancier_Loyers!$C:$C,$A1427,Échéancier_Loyers!$B:$B,$C1427))</f>
        <v/>
      </c>
      <c r="E1427" s="13" t="str">
        <f>IF(OR($A1427="",$B1427=""),"",SUMIFS(Échéancier_Loyers!$K:$K,Échéancier_Loyers!$C:$C,$A1427,Échéancier_Loyers!$B:$B,$C1427))</f>
        <v/>
      </c>
      <c r="F1427" s="13" t="str">
        <f>IF(OR($D1427="",$E1427=""),"",$D1427-$E1427)</f>
        <v/>
      </c>
      <c r="G1427" t="str">
        <f>IF($A1427="","",IF($F1427&lt;=0,"OK",IF($E1427=0,"Impayé","Partiel")))</f>
        <v/>
      </c>
    </row>
    <row r="1428" spans="2:7" ht="15">
      <c r="B1428" s="17"/>
      <c r="C1428" t="str">
        <f>IF($B1428="","",YEAR($B1428)*100+MONTH($B1428))</f>
        <v/>
      </c>
      <c r="D1428" s="13" t="str">
        <f>IF(OR($A1428="",$B1428=""),"",SUMIFS(Échéancier_Loyers!$J:$J,Échéancier_Loyers!$C:$C,$A1428,Échéancier_Loyers!$B:$B,$C1428))</f>
        <v/>
      </c>
      <c r="E1428" s="13" t="str">
        <f>IF(OR($A1428="",$B1428=""),"",SUMIFS(Échéancier_Loyers!$K:$K,Échéancier_Loyers!$C:$C,$A1428,Échéancier_Loyers!$B:$B,$C1428))</f>
        <v/>
      </c>
      <c r="F1428" s="13" t="str">
        <f>IF(OR($D1428="",$E1428=""),"",$D1428-$E1428)</f>
        <v/>
      </c>
      <c r="G1428" t="str">
        <f>IF($A1428="","",IF($F1428&lt;=0,"OK",IF($E1428=0,"Impayé","Partiel")))</f>
        <v/>
      </c>
    </row>
    <row r="1429" spans="2:7" ht="15">
      <c r="B1429" s="17"/>
      <c r="C1429" t="str">
        <f>IF($B1429="","",YEAR($B1429)*100+MONTH($B1429))</f>
        <v/>
      </c>
      <c r="D1429" s="13" t="str">
        <f>IF(OR($A1429="",$B1429=""),"",SUMIFS(Échéancier_Loyers!$J:$J,Échéancier_Loyers!$C:$C,$A1429,Échéancier_Loyers!$B:$B,$C1429))</f>
        <v/>
      </c>
      <c r="E1429" s="13" t="str">
        <f>IF(OR($A1429="",$B1429=""),"",SUMIFS(Échéancier_Loyers!$K:$K,Échéancier_Loyers!$C:$C,$A1429,Échéancier_Loyers!$B:$B,$C1429))</f>
        <v/>
      </c>
      <c r="F1429" s="13" t="str">
        <f>IF(OR($D1429="",$E1429=""),"",$D1429-$E1429)</f>
        <v/>
      </c>
      <c r="G1429" t="str">
        <f>IF($A1429="","",IF($F1429&lt;=0,"OK",IF($E1429=0,"Impayé","Partiel")))</f>
        <v/>
      </c>
    </row>
    <row r="1430" spans="2:7" ht="15">
      <c r="B1430" s="17"/>
      <c r="C1430" t="str">
        <f>IF($B1430="","",YEAR($B1430)*100+MONTH($B1430))</f>
        <v/>
      </c>
      <c r="D1430" s="13" t="str">
        <f>IF(OR($A1430="",$B1430=""),"",SUMIFS(Échéancier_Loyers!$J:$J,Échéancier_Loyers!$C:$C,$A1430,Échéancier_Loyers!$B:$B,$C1430))</f>
        <v/>
      </c>
      <c r="E1430" s="13" t="str">
        <f>IF(OR($A1430="",$B1430=""),"",SUMIFS(Échéancier_Loyers!$K:$K,Échéancier_Loyers!$C:$C,$A1430,Échéancier_Loyers!$B:$B,$C1430))</f>
        <v/>
      </c>
      <c r="F1430" s="13" t="str">
        <f>IF(OR($D1430="",$E1430=""),"",$D1430-$E1430)</f>
        <v/>
      </c>
      <c r="G1430" t="str">
        <f>IF($A1430="","",IF($F1430&lt;=0,"OK",IF($E1430=0,"Impayé","Partiel")))</f>
        <v/>
      </c>
    </row>
    <row r="1431" spans="2:7" ht="15">
      <c r="B1431" s="17"/>
      <c r="C1431" t="str">
        <f>IF($B1431="","",YEAR($B1431)*100+MONTH($B1431))</f>
        <v/>
      </c>
      <c r="D1431" s="13" t="str">
        <f>IF(OR($A1431="",$B1431=""),"",SUMIFS(Échéancier_Loyers!$J:$J,Échéancier_Loyers!$C:$C,$A1431,Échéancier_Loyers!$B:$B,$C1431))</f>
        <v/>
      </c>
      <c r="E1431" s="13" t="str">
        <f>IF(OR($A1431="",$B1431=""),"",SUMIFS(Échéancier_Loyers!$K:$K,Échéancier_Loyers!$C:$C,$A1431,Échéancier_Loyers!$B:$B,$C1431))</f>
        <v/>
      </c>
      <c r="F1431" s="13" t="str">
        <f>IF(OR($D1431="",$E1431=""),"",$D1431-$E1431)</f>
        <v/>
      </c>
      <c r="G1431" t="str">
        <f>IF($A1431="","",IF($F1431&lt;=0,"OK",IF($E1431=0,"Impayé","Partiel")))</f>
        <v/>
      </c>
    </row>
    <row r="1432" spans="2:7" ht="15">
      <c r="B1432" s="17"/>
      <c r="C1432" t="str">
        <f>IF($B1432="","",YEAR($B1432)*100+MONTH($B1432))</f>
        <v/>
      </c>
      <c r="D1432" s="13" t="str">
        <f>IF(OR($A1432="",$B1432=""),"",SUMIFS(Échéancier_Loyers!$J:$J,Échéancier_Loyers!$C:$C,$A1432,Échéancier_Loyers!$B:$B,$C1432))</f>
        <v/>
      </c>
      <c r="E1432" s="13" t="str">
        <f>IF(OR($A1432="",$B1432=""),"",SUMIFS(Échéancier_Loyers!$K:$K,Échéancier_Loyers!$C:$C,$A1432,Échéancier_Loyers!$B:$B,$C1432))</f>
        <v/>
      </c>
      <c r="F1432" s="13" t="str">
        <f>IF(OR($D1432="",$E1432=""),"",$D1432-$E1432)</f>
        <v/>
      </c>
      <c r="G1432" t="str">
        <f>IF($A1432="","",IF($F1432&lt;=0,"OK",IF($E1432=0,"Impayé","Partiel")))</f>
        <v/>
      </c>
    </row>
    <row r="1433" spans="2:7" ht="15">
      <c r="B1433" s="17"/>
      <c r="C1433" t="str">
        <f>IF($B1433="","",YEAR($B1433)*100+MONTH($B1433))</f>
        <v/>
      </c>
      <c r="D1433" s="13" t="str">
        <f>IF(OR($A1433="",$B1433=""),"",SUMIFS(Échéancier_Loyers!$J:$J,Échéancier_Loyers!$C:$C,$A1433,Échéancier_Loyers!$B:$B,$C1433))</f>
        <v/>
      </c>
      <c r="E1433" s="13" t="str">
        <f>IF(OR($A1433="",$B1433=""),"",SUMIFS(Échéancier_Loyers!$K:$K,Échéancier_Loyers!$C:$C,$A1433,Échéancier_Loyers!$B:$B,$C1433))</f>
        <v/>
      </c>
      <c r="F1433" s="13" t="str">
        <f>IF(OR($D1433="",$E1433=""),"",$D1433-$E1433)</f>
        <v/>
      </c>
      <c r="G1433" t="str">
        <f>IF($A1433="","",IF($F1433&lt;=0,"OK",IF($E1433=0,"Impayé","Partiel")))</f>
        <v/>
      </c>
    </row>
    <row r="1434" spans="2:7" ht="15">
      <c r="B1434" s="17"/>
      <c r="C1434" t="str">
        <f>IF($B1434="","",YEAR($B1434)*100+MONTH($B1434))</f>
        <v/>
      </c>
      <c r="D1434" s="13" t="str">
        <f>IF(OR($A1434="",$B1434=""),"",SUMIFS(Échéancier_Loyers!$J:$J,Échéancier_Loyers!$C:$C,$A1434,Échéancier_Loyers!$B:$B,$C1434))</f>
        <v/>
      </c>
      <c r="E1434" s="13" t="str">
        <f>IF(OR($A1434="",$B1434=""),"",SUMIFS(Échéancier_Loyers!$K:$K,Échéancier_Loyers!$C:$C,$A1434,Échéancier_Loyers!$B:$B,$C1434))</f>
        <v/>
      </c>
      <c r="F1434" s="13" t="str">
        <f>IF(OR($D1434="",$E1434=""),"",$D1434-$E1434)</f>
        <v/>
      </c>
      <c r="G1434" t="str">
        <f>IF($A1434="","",IF($F1434&lt;=0,"OK",IF($E1434=0,"Impayé","Partiel")))</f>
        <v/>
      </c>
    </row>
    <row r="1435" spans="2:7" ht="15">
      <c r="B1435" s="17"/>
      <c r="C1435" t="str">
        <f>IF($B1435="","",YEAR($B1435)*100+MONTH($B1435))</f>
        <v/>
      </c>
      <c r="D1435" s="13" t="str">
        <f>IF(OR($A1435="",$B1435=""),"",SUMIFS(Échéancier_Loyers!$J:$J,Échéancier_Loyers!$C:$C,$A1435,Échéancier_Loyers!$B:$B,$C1435))</f>
        <v/>
      </c>
      <c r="E1435" s="13" t="str">
        <f>IF(OR($A1435="",$B1435=""),"",SUMIFS(Échéancier_Loyers!$K:$K,Échéancier_Loyers!$C:$C,$A1435,Échéancier_Loyers!$B:$B,$C1435))</f>
        <v/>
      </c>
      <c r="F1435" s="13" t="str">
        <f>IF(OR($D1435="",$E1435=""),"",$D1435-$E1435)</f>
        <v/>
      </c>
      <c r="G1435" t="str">
        <f>IF($A1435="","",IF($F1435&lt;=0,"OK",IF($E1435=0,"Impayé","Partiel")))</f>
        <v/>
      </c>
    </row>
    <row r="1436" spans="2:7" ht="15">
      <c r="B1436" s="17"/>
      <c r="C1436" t="str">
        <f>IF($B1436="","",YEAR($B1436)*100+MONTH($B1436))</f>
        <v/>
      </c>
      <c r="D1436" s="13" t="str">
        <f>IF(OR($A1436="",$B1436=""),"",SUMIFS(Échéancier_Loyers!$J:$J,Échéancier_Loyers!$C:$C,$A1436,Échéancier_Loyers!$B:$B,$C1436))</f>
        <v/>
      </c>
      <c r="E1436" s="13" t="str">
        <f>IF(OR($A1436="",$B1436=""),"",SUMIFS(Échéancier_Loyers!$K:$K,Échéancier_Loyers!$C:$C,$A1436,Échéancier_Loyers!$B:$B,$C1436))</f>
        <v/>
      </c>
      <c r="F1436" s="13" t="str">
        <f>IF(OR($D1436="",$E1436=""),"",$D1436-$E1436)</f>
        <v/>
      </c>
      <c r="G1436" t="str">
        <f>IF($A1436="","",IF($F1436&lt;=0,"OK",IF($E1436=0,"Impayé","Partiel")))</f>
        <v/>
      </c>
    </row>
    <row r="1437" spans="2:7" ht="15">
      <c r="B1437" s="17"/>
      <c r="C1437" t="str">
        <f>IF($B1437="","",YEAR($B1437)*100+MONTH($B1437))</f>
        <v/>
      </c>
      <c r="D1437" s="13" t="str">
        <f>IF(OR($A1437="",$B1437=""),"",SUMIFS(Échéancier_Loyers!$J:$J,Échéancier_Loyers!$C:$C,$A1437,Échéancier_Loyers!$B:$B,$C1437))</f>
        <v/>
      </c>
      <c r="E1437" s="13" t="str">
        <f>IF(OR($A1437="",$B1437=""),"",SUMIFS(Échéancier_Loyers!$K:$K,Échéancier_Loyers!$C:$C,$A1437,Échéancier_Loyers!$B:$B,$C1437))</f>
        <v/>
      </c>
      <c r="F1437" s="13" t="str">
        <f>IF(OR($D1437="",$E1437=""),"",$D1437-$E1437)</f>
        <v/>
      </c>
      <c r="G1437" t="str">
        <f>IF($A1437="","",IF($F1437&lt;=0,"OK",IF($E1437=0,"Impayé","Partiel")))</f>
        <v/>
      </c>
    </row>
    <row r="1438" spans="2:7" ht="15">
      <c r="B1438" s="17"/>
      <c r="C1438" t="str">
        <f>IF($B1438="","",YEAR($B1438)*100+MONTH($B1438))</f>
        <v/>
      </c>
      <c r="D1438" s="13" t="str">
        <f>IF(OR($A1438="",$B1438=""),"",SUMIFS(Échéancier_Loyers!$J:$J,Échéancier_Loyers!$C:$C,$A1438,Échéancier_Loyers!$B:$B,$C1438))</f>
        <v/>
      </c>
      <c r="E1438" s="13" t="str">
        <f>IF(OR($A1438="",$B1438=""),"",SUMIFS(Échéancier_Loyers!$K:$K,Échéancier_Loyers!$C:$C,$A1438,Échéancier_Loyers!$B:$B,$C1438))</f>
        <v/>
      </c>
      <c r="F1438" s="13" t="str">
        <f>IF(OR($D1438="",$E1438=""),"",$D1438-$E1438)</f>
        <v/>
      </c>
      <c r="G1438" t="str">
        <f>IF($A1438="","",IF($F1438&lt;=0,"OK",IF($E1438=0,"Impayé","Partiel")))</f>
        <v/>
      </c>
    </row>
    <row r="1439" spans="2:7" ht="15">
      <c r="B1439" s="17"/>
      <c r="C1439" t="str">
        <f>IF($B1439="","",YEAR($B1439)*100+MONTH($B1439))</f>
        <v/>
      </c>
      <c r="D1439" s="13" t="str">
        <f>IF(OR($A1439="",$B1439=""),"",SUMIFS(Échéancier_Loyers!$J:$J,Échéancier_Loyers!$C:$C,$A1439,Échéancier_Loyers!$B:$B,$C1439))</f>
        <v/>
      </c>
      <c r="E1439" s="13" t="str">
        <f>IF(OR($A1439="",$B1439=""),"",SUMIFS(Échéancier_Loyers!$K:$K,Échéancier_Loyers!$C:$C,$A1439,Échéancier_Loyers!$B:$B,$C1439))</f>
        <v/>
      </c>
      <c r="F1439" s="13" t="str">
        <f>IF(OR($D1439="",$E1439=""),"",$D1439-$E1439)</f>
        <v/>
      </c>
      <c r="G1439" t="str">
        <f>IF($A1439="","",IF($F1439&lt;=0,"OK",IF($E1439=0,"Impayé","Partiel")))</f>
        <v/>
      </c>
    </row>
    <row r="1440" spans="2:7" ht="15">
      <c r="B1440" s="17"/>
      <c r="C1440" t="str">
        <f>IF($B1440="","",YEAR($B1440)*100+MONTH($B1440))</f>
        <v/>
      </c>
      <c r="D1440" s="13" t="str">
        <f>IF(OR($A1440="",$B1440=""),"",SUMIFS(Échéancier_Loyers!$J:$J,Échéancier_Loyers!$C:$C,$A1440,Échéancier_Loyers!$B:$B,$C1440))</f>
        <v/>
      </c>
      <c r="E1440" s="13" t="str">
        <f>IF(OR($A1440="",$B1440=""),"",SUMIFS(Échéancier_Loyers!$K:$K,Échéancier_Loyers!$C:$C,$A1440,Échéancier_Loyers!$B:$B,$C1440))</f>
        <v/>
      </c>
      <c r="F1440" s="13" t="str">
        <f>IF(OR($D1440="",$E1440=""),"",$D1440-$E1440)</f>
        <v/>
      </c>
      <c r="G1440" t="str">
        <f>IF($A1440="","",IF($F1440&lt;=0,"OK",IF($E1440=0,"Impayé","Partiel")))</f>
        <v/>
      </c>
    </row>
    <row r="1441" spans="2:7" ht="15">
      <c r="B1441" s="17"/>
      <c r="C1441" t="str">
        <f>IF($B1441="","",YEAR($B1441)*100+MONTH($B1441))</f>
        <v/>
      </c>
      <c r="D1441" s="13" t="str">
        <f>IF(OR($A1441="",$B1441=""),"",SUMIFS(Échéancier_Loyers!$J:$J,Échéancier_Loyers!$C:$C,$A1441,Échéancier_Loyers!$B:$B,$C1441))</f>
        <v/>
      </c>
      <c r="E1441" s="13" t="str">
        <f>IF(OR($A1441="",$B1441=""),"",SUMIFS(Échéancier_Loyers!$K:$K,Échéancier_Loyers!$C:$C,$A1441,Échéancier_Loyers!$B:$B,$C1441))</f>
        <v/>
      </c>
      <c r="F1441" s="13" t="str">
        <f>IF(OR($D1441="",$E1441=""),"",$D1441-$E1441)</f>
        <v/>
      </c>
      <c r="G1441" t="str">
        <f>IF($A1441="","",IF($F1441&lt;=0,"OK",IF($E1441=0,"Impayé","Partiel")))</f>
        <v/>
      </c>
    </row>
    <row r="1442" spans="2:7" ht="15">
      <c r="B1442" s="17"/>
      <c r="C1442" t="str">
        <f>IF($B1442="","",YEAR($B1442)*100+MONTH($B1442))</f>
        <v/>
      </c>
      <c r="D1442" s="13" t="str">
        <f>IF(OR($A1442="",$B1442=""),"",SUMIFS(Échéancier_Loyers!$J:$J,Échéancier_Loyers!$C:$C,$A1442,Échéancier_Loyers!$B:$B,$C1442))</f>
        <v/>
      </c>
      <c r="E1442" s="13" t="str">
        <f>IF(OR($A1442="",$B1442=""),"",SUMIFS(Échéancier_Loyers!$K:$K,Échéancier_Loyers!$C:$C,$A1442,Échéancier_Loyers!$B:$B,$C1442))</f>
        <v/>
      </c>
      <c r="F1442" s="13" t="str">
        <f>IF(OR($D1442="",$E1442=""),"",$D1442-$E1442)</f>
        <v/>
      </c>
      <c r="G1442" t="str">
        <f>IF($A1442="","",IF($F1442&lt;=0,"OK",IF($E1442=0,"Impayé","Partiel")))</f>
        <v/>
      </c>
    </row>
    <row r="1443" spans="2:7" ht="15">
      <c r="B1443" s="17"/>
      <c r="C1443" t="str">
        <f>IF($B1443="","",YEAR($B1443)*100+MONTH($B1443))</f>
        <v/>
      </c>
      <c r="D1443" s="13" t="str">
        <f>IF(OR($A1443="",$B1443=""),"",SUMIFS(Échéancier_Loyers!$J:$J,Échéancier_Loyers!$C:$C,$A1443,Échéancier_Loyers!$B:$B,$C1443))</f>
        <v/>
      </c>
      <c r="E1443" s="13" t="str">
        <f>IF(OR($A1443="",$B1443=""),"",SUMIFS(Échéancier_Loyers!$K:$K,Échéancier_Loyers!$C:$C,$A1443,Échéancier_Loyers!$B:$B,$C1443))</f>
        <v/>
      </c>
      <c r="F1443" s="13" t="str">
        <f>IF(OR($D1443="",$E1443=""),"",$D1443-$E1443)</f>
        <v/>
      </c>
      <c r="G1443" t="str">
        <f>IF($A1443="","",IF($F1443&lt;=0,"OK",IF($E1443=0,"Impayé","Partiel")))</f>
        <v/>
      </c>
    </row>
    <row r="1444" spans="2:7" ht="15">
      <c r="B1444" s="17"/>
      <c r="C1444" t="str">
        <f>IF($B1444="","",YEAR($B1444)*100+MONTH($B1444))</f>
        <v/>
      </c>
      <c r="D1444" s="13" t="str">
        <f>IF(OR($A1444="",$B1444=""),"",SUMIFS(Échéancier_Loyers!$J:$J,Échéancier_Loyers!$C:$C,$A1444,Échéancier_Loyers!$B:$B,$C1444))</f>
        <v/>
      </c>
      <c r="E1444" s="13" t="str">
        <f>IF(OR($A1444="",$B1444=""),"",SUMIFS(Échéancier_Loyers!$K:$K,Échéancier_Loyers!$C:$C,$A1444,Échéancier_Loyers!$B:$B,$C1444))</f>
        <v/>
      </c>
      <c r="F1444" s="13" t="str">
        <f>IF(OR($D1444="",$E1444=""),"",$D1444-$E1444)</f>
        <v/>
      </c>
      <c r="G1444" t="str">
        <f>IF($A1444="","",IF($F1444&lt;=0,"OK",IF($E1444=0,"Impayé","Partiel")))</f>
        <v/>
      </c>
    </row>
    <row r="1445" spans="2:7" ht="15">
      <c r="B1445" s="17"/>
      <c r="C1445" t="str">
        <f>IF($B1445="","",YEAR($B1445)*100+MONTH($B1445))</f>
        <v/>
      </c>
      <c r="D1445" s="13" t="str">
        <f>IF(OR($A1445="",$B1445=""),"",SUMIFS(Échéancier_Loyers!$J:$J,Échéancier_Loyers!$C:$C,$A1445,Échéancier_Loyers!$B:$B,$C1445))</f>
        <v/>
      </c>
      <c r="E1445" s="13" t="str">
        <f>IF(OR($A1445="",$B1445=""),"",SUMIFS(Échéancier_Loyers!$K:$K,Échéancier_Loyers!$C:$C,$A1445,Échéancier_Loyers!$B:$B,$C1445))</f>
        <v/>
      </c>
      <c r="F1445" s="13" t="str">
        <f>IF(OR($D1445="",$E1445=""),"",$D1445-$E1445)</f>
        <v/>
      </c>
      <c r="G1445" t="str">
        <f>IF($A1445="","",IF($F1445&lt;=0,"OK",IF($E1445=0,"Impayé","Partiel")))</f>
        <v/>
      </c>
    </row>
    <row r="1446" spans="2:7" ht="15">
      <c r="B1446" s="17"/>
      <c r="C1446" t="str">
        <f>IF($B1446="","",YEAR($B1446)*100+MONTH($B1446))</f>
        <v/>
      </c>
      <c r="D1446" s="13" t="str">
        <f>IF(OR($A1446="",$B1446=""),"",SUMIFS(Échéancier_Loyers!$J:$J,Échéancier_Loyers!$C:$C,$A1446,Échéancier_Loyers!$B:$B,$C1446))</f>
        <v/>
      </c>
      <c r="E1446" s="13" t="str">
        <f>IF(OR($A1446="",$B1446=""),"",SUMIFS(Échéancier_Loyers!$K:$K,Échéancier_Loyers!$C:$C,$A1446,Échéancier_Loyers!$B:$B,$C1446))</f>
        <v/>
      </c>
      <c r="F1446" s="13" t="str">
        <f>IF(OR($D1446="",$E1446=""),"",$D1446-$E1446)</f>
        <v/>
      </c>
      <c r="G1446" t="str">
        <f>IF($A1446="","",IF($F1446&lt;=0,"OK",IF($E1446=0,"Impayé","Partiel")))</f>
        <v/>
      </c>
    </row>
    <row r="1447" spans="2:7" ht="15">
      <c r="B1447" s="17"/>
      <c r="C1447" t="str">
        <f>IF($B1447="","",YEAR($B1447)*100+MONTH($B1447))</f>
        <v/>
      </c>
      <c r="D1447" s="13" t="str">
        <f>IF(OR($A1447="",$B1447=""),"",SUMIFS(Échéancier_Loyers!$J:$J,Échéancier_Loyers!$C:$C,$A1447,Échéancier_Loyers!$B:$B,$C1447))</f>
        <v/>
      </c>
      <c r="E1447" s="13" t="str">
        <f>IF(OR($A1447="",$B1447=""),"",SUMIFS(Échéancier_Loyers!$K:$K,Échéancier_Loyers!$C:$C,$A1447,Échéancier_Loyers!$B:$B,$C1447))</f>
        <v/>
      </c>
      <c r="F1447" s="13" t="str">
        <f>IF(OR($D1447="",$E1447=""),"",$D1447-$E1447)</f>
        <v/>
      </c>
      <c r="G1447" t="str">
        <f>IF($A1447="","",IF($F1447&lt;=0,"OK",IF($E1447=0,"Impayé","Partiel")))</f>
        <v/>
      </c>
    </row>
    <row r="1448" spans="2:7" ht="15">
      <c r="B1448" s="17"/>
      <c r="C1448" t="str">
        <f>IF($B1448="","",YEAR($B1448)*100+MONTH($B1448))</f>
        <v/>
      </c>
      <c r="D1448" s="13" t="str">
        <f>IF(OR($A1448="",$B1448=""),"",SUMIFS(Échéancier_Loyers!$J:$J,Échéancier_Loyers!$C:$C,$A1448,Échéancier_Loyers!$B:$B,$C1448))</f>
        <v/>
      </c>
      <c r="E1448" s="13" t="str">
        <f>IF(OR($A1448="",$B1448=""),"",SUMIFS(Échéancier_Loyers!$K:$K,Échéancier_Loyers!$C:$C,$A1448,Échéancier_Loyers!$B:$B,$C1448))</f>
        <v/>
      </c>
      <c r="F1448" s="13" t="str">
        <f>IF(OR($D1448="",$E1448=""),"",$D1448-$E1448)</f>
        <v/>
      </c>
      <c r="G1448" t="str">
        <f>IF($A1448="","",IF($F1448&lt;=0,"OK",IF($E1448=0,"Impayé","Partiel")))</f>
        <v/>
      </c>
    </row>
    <row r="1449" spans="2:7" ht="15">
      <c r="B1449" s="17"/>
      <c r="C1449" t="str">
        <f>IF($B1449="","",YEAR($B1449)*100+MONTH($B1449))</f>
        <v/>
      </c>
      <c r="D1449" s="13" t="str">
        <f>IF(OR($A1449="",$B1449=""),"",SUMIFS(Échéancier_Loyers!$J:$J,Échéancier_Loyers!$C:$C,$A1449,Échéancier_Loyers!$B:$B,$C1449))</f>
        <v/>
      </c>
      <c r="E1449" s="13" t="str">
        <f>IF(OR($A1449="",$B1449=""),"",SUMIFS(Échéancier_Loyers!$K:$K,Échéancier_Loyers!$C:$C,$A1449,Échéancier_Loyers!$B:$B,$C1449))</f>
        <v/>
      </c>
      <c r="F1449" s="13" t="str">
        <f>IF(OR($D1449="",$E1449=""),"",$D1449-$E1449)</f>
        <v/>
      </c>
      <c r="G1449" t="str">
        <f>IF($A1449="","",IF($F1449&lt;=0,"OK",IF($E1449=0,"Impayé","Partiel")))</f>
        <v/>
      </c>
    </row>
    <row r="1450" spans="2:7" ht="15">
      <c r="B1450" s="17"/>
      <c r="C1450" t="str">
        <f>IF($B1450="","",YEAR($B1450)*100+MONTH($B1450))</f>
        <v/>
      </c>
      <c r="D1450" s="13" t="str">
        <f>IF(OR($A1450="",$B1450=""),"",SUMIFS(Échéancier_Loyers!$J:$J,Échéancier_Loyers!$C:$C,$A1450,Échéancier_Loyers!$B:$B,$C1450))</f>
        <v/>
      </c>
      <c r="E1450" s="13" t="str">
        <f>IF(OR($A1450="",$B1450=""),"",SUMIFS(Échéancier_Loyers!$K:$K,Échéancier_Loyers!$C:$C,$A1450,Échéancier_Loyers!$B:$B,$C1450))</f>
        <v/>
      </c>
      <c r="F1450" s="13" t="str">
        <f>IF(OR($D1450="",$E1450=""),"",$D1450-$E1450)</f>
        <v/>
      </c>
      <c r="G1450" t="str">
        <f>IF($A1450="","",IF($F1450&lt;=0,"OK",IF($E1450=0,"Impayé","Partiel")))</f>
        <v/>
      </c>
    </row>
    <row r="1451" spans="2:7" ht="15">
      <c r="B1451" s="17"/>
      <c r="C1451" t="str">
        <f>IF($B1451="","",YEAR($B1451)*100+MONTH($B1451))</f>
        <v/>
      </c>
      <c r="D1451" s="13" t="str">
        <f>IF(OR($A1451="",$B1451=""),"",SUMIFS(Échéancier_Loyers!$J:$J,Échéancier_Loyers!$C:$C,$A1451,Échéancier_Loyers!$B:$B,$C1451))</f>
        <v/>
      </c>
      <c r="E1451" s="13" t="str">
        <f>IF(OR($A1451="",$B1451=""),"",SUMIFS(Échéancier_Loyers!$K:$K,Échéancier_Loyers!$C:$C,$A1451,Échéancier_Loyers!$B:$B,$C1451))</f>
        <v/>
      </c>
      <c r="F1451" s="13" t="str">
        <f>IF(OR($D1451="",$E1451=""),"",$D1451-$E1451)</f>
        <v/>
      </c>
      <c r="G1451" t="str">
        <f>IF($A1451="","",IF($F1451&lt;=0,"OK",IF($E1451=0,"Impayé","Partiel")))</f>
        <v/>
      </c>
    </row>
    <row r="1452" spans="2:7" ht="15">
      <c r="B1452" s="17"/>
      <c r="C1452" t="str">
        <f>IF($B1452="","",YEAR($B1452)*100+MONTH($B1452))</f>
        <v/>
      </c>
      <c r="D1452" s="13" t="str">
        <f>IF(OR($A1452="",$B1452=""),"",SUMIFS(Échéancier_Loyers!$J:$J,Échéancier_Loyers!$C:$C,$A1452,Échéancier_Loyers!$B:$B,$C1452))</f>
        <v/>
      </c>
      <c r="E1452" s="13" t="str">
        <f>IF(OR($A1452="",$B1452=""),"",SUMIFS(Échéancier_Loyers!$K:$K,Échéancier_Loyers!$C:$C,$A1452,Échéancier_Loyers!$B:$B,$C1452))</f>
        <v/>
      </c>
      <c r="F1452" s="13" t="str">
        <f>IF(OR($D1452="",$E1452=""),"",$D1452-$E1452)</f>
        <v/>
      </c>
      <c r="G1452" t="str">
        <f>IF($A1452="","",IF($F1452&lt;=0,"OK",IF($E1452=0,"Impayé","Partiel")))</f>
        <v/>
      </c>
    </row>
    <row r="1453" spans="2:7" ht="15">
      <c r="B1453" s="17"/>
      <c r="C1453" t="str">
        <f>IF($B1453="","",YEAR($B1453)*100+MONTH($B1453))</f>
        <v/>
      </c>
      <c r="D1453" s="13" t="str">
        <f>IF(OR($A1453="",$B1453=""),"",SUMIFS(Échéancier_Loyers!$J:$J,Échéancier_Loyers!$C:$C,$A1453,Échéancier_Loyers!$B:$B,$C1453))</f>
        <v/>
      </c>
      <c r="E1453" s="13" t="str">
        <f>IF(OR($A1453="",$B1453=""),"",SUMIFS(Échéancier_Loyers!$K:$K,Échéancier_Loyers!$C:$C,$A1453,Échéancier_Loyers!$B:$B,$C1453))</f>
        <v/>
      </c>
      <c r="F1453" s="13" t="str">
        <f>IF(OR($D1453="",$E1453=""),"",$D1453-$E1453)</f>
        <v/>
      </c>
      <c r="G1453" t="str">
        <f>IF($A1453="","",IF($F1453&lt;=0,"OK",IF($E1453=0,"Impayé","Partiel")))</f>
        <v/>
      </c>
    </row>
    <row r="1454" spans="2:7" ht="15">
      <c r="B1454" s="17"/>
      <c r="C1454" t="str">
        <f>IF($B1454="","",YEAR($B1454)*100+MONTH($B1454))</f>
        <v/>
      </c>
      <c r="D1454" s="13" t="str">
        <f>IF(OR($A1454="",$B1454=""),"",SUMIFS(Échéancier_Loyers!$J:$J,Échéancier_Loyers!$C:$C,$A1454,Échéancier_Loyers!$B:$B,$C1454))</f>
        <v/>
      </c>
      <c r="E1454" s="13" t="str">
        <f>IF(OR($A1454="",$B1454=""),"",SUMIFS(Échéancier_Loyers!$K:$K,Échéancier_Loyers!$C:$C,$A1454,Échéancier_Loyers!$B:$B,$C1454))</f>
        <v/>
      </c>
      <c r="F1454" s="13" t="str">
        <f>IF(OR($D1454="",$E1454=""),"",$D1454-$E1454)</f>
        <v/>
      </c>
      <c r="G1454" t="str">
        <f>IF($A1454="","",IF($F1454&lt;=0,"OK",IF($E1454=0,"Impayé","Partiel")))</f>
        <v/>
      </c>
    </row>
    <row r="1455" spans="2:7" ht="15">
      <c r="B1455" s="17"/>
      <c r="C1455" t="str">
        <f>IF($B1455="","",YEAR($B1455)*100+MONTH($B1455))</f>
        <v/>
      </c>
      <c r="D1455" s="13" t="str">
        <f>IF(OR($A1455="",$B1455=""),"",SUMIFS(Échéancier_Loyers!$J:$J,Échéancier_Loyers!$C:$C,$A1455,Échéancier_Loyers!$B:$B,$C1455))</f>
        <v/>
      </c>
      <c r="E1455" s="13" t="str">
        <f>IF(OR($A1455="",$B1455=""),"",SUMIFS(Échéancier_Loyers!$K:$K,Échéancier_Loyers!$C:$C,$A1455,Échéancier_Loyers!$B:$B,$C1455))</f>
        <v/>
      </c>
      <c r="F1455" s="13" t="str">
        <f>IF(OR($D1455="",$E1455=""),"",$D1455-$E1455)</f>
        <v/>
      </c>
      <c r="G1455" t="str">
        <f>IF($A1455="","",IF($F1455&lt;=0,"OK",IF($E1455=0,"Impayé","Partiel")))</f>
        <v/>
      </c>
    </row>
    <row r="1456" spans="2:7" ht="15">
      <c r="B1456" s="17"/>
      <c r="C1456" t="str">
        <f>IF($B1456="","",YEAR($B1456)*100+MONTH($B1456))</f>
        <v/>
      </c>
      <c r="D1456" s="13" t="str">
        <f>IF(OR($A1456="",$B1456=""),"",SUMIFS(Échéancier_Loyers!$J:$J,Échéancier_Loyers!$C:$C,$A1456,Échéancier_Loyers!$B:$B,$C1456))</f>
        <v/>
      </c>
      <c r="E1456" s="13" t="str">
        <f>IF(OR($A1456="",$B1456=""),"",SUMIFS(Échéancier_Loyers!$K:$K,Échéancier_Loyers!$C:$C,$A1456,Échéancier_Loyers!$B:$B,$C1456))</f>
        <v/>
      </c>
      <c r="F1456" s="13" t="str">
        <f>IF(OR($D1456="",$E1456=""),"",$D1456-$E1456)</f>
        <v/>
      </c>
      <c r="G1456" t="str">
        <f>IF($A1456="","",IF($F1456&lt;=0,"OK",IF($E1456=0,"Impayé","Partiel")))</f>
        <v/>
      </c>
    </row>
    <row r="1457" spans="2:7" ht="15">
      <c r="B1457" s="17"/>
      <c r="C1457" t="str">
        <f>IF($B1457="","",YEAR($B1457)*100+MONTH($B1457))</f>
        <v/>
      </c>
      <c r="D1457" s="13" t="str">
        <f>IF(OR($A1457="",$B1457=""),"",SUMIFS(Échéancier_Loyers!$J:$J,Échéancier_Loyers!$C:$C,$A1457,Échéancier_Loyers!$B:$B,$C1457))</f>
        <v/>
      </c>
      <c r="E1457" s="13" t="str">
        <f>IF(OR($A1457="",$B1457=""),"",SUMIFS(Échéancier_Loyers!$K:$K,Échéancier_Loyers!$C:$C,$A1457,Échéancier_Loyers!$B:$B,$C1457))</f>
        <v/>
      </c>
      <c r="F1457" s="13" t="str">
        <f>IF(OR($D1457="",$E1457=""),"",$D1457-$E1457)</f>
        <v/>
      </c>
      <c r="G1457" t="str">
        <f>IF($A1457="","",IF($F1457&lt;=0,"OK",IF($E1457=0,"Impayé","Partiel")))</f>
        <v/>
      </c>
    </row>
    <row r="1458" spans="2:7" ht="15">
      <c r="B1458" s="17"/>
      <c r="C1458" t="str">
        <f>IF($B1458="","",YEAR($B1458)*100+MONTH($B1458))</f>
        <v/>
      </c>
      <c r="D1458" s="13" t="str">
        <f>IF(OR($A1458="",$B1458=""),"",SUMIFS(Échéancier_Loyers!$J:$J,Échéancier_Loyers!$C:$C,$A1458,Échéancier_Loyers!$B:$B,$C1458))</f>
        <v/>
      </c>
      <c r="E1458" s="13" t="str">
        <f>IF(OR($A1458="",$B1458=""),"",SUMIFS(Échéancier_Loyers!$K:$K,Échéancier_Loyers!$C:$C,$A1458,Échéancier_Loyers!$B:$B,$C1458))</f>
        <v/>
      </c>
      <c r="F1458" s="13" t="str">
        <f>IF(OR($D1458="",$E1458=""),"",$D1458-$E1458)</f>
        <v/>
      </c>
      <c r="G1458" t="str">
        <f>IF($A1458="","",IF($F1458&lt;=0,"OK",IF($E1458=0,"Impayé","Partiel")))</f>
        <v/>
      </c>
    </row>
    <row r="1459" spans="2:7" ht="15">
      <c r="B1459" s="17"/>
      <c r="C1459" t="str">
        <f>IF($B1459="","",YEAR($B1459)*100+MONTH($B1459))</f>
        <v/>
      </c>
      <c r="D1459" s="13" t="str">
        <f>IF(OR($A1459="",$B1459=""),"",SUMIFS(Échéancier_Loyers!$J:$J,Échéancier_Loyers!$C:$C,$A1459,Échéancier_Loyers!$B:$B,$C1459))</f>
        <v/>
      </c>
      <c r="E1459" s="13" t="str">
        <f>IF(OR($A1459="",$B1459=""),"",SUMIFS(Échéancier_Loyers!$K:$K,Échéancier_Loyers!$C:$C,$A1459,Échéancier_Loyers!$B:$B,$C1459))</f>
        <v/>
      </c>
      <c r="F1459" s="13" t="str">
        <f>IF(OR($D1459="",$E1459=""),"",$D1459-$E1459)</f>
        <v/>
      </c>
      <c r="G1459" t="str">
        <f>IF($A1459="","",IF($F1459&lt;=0,"OK",IF($E1459=0,"Impayé","Partiel")))</f>
        <v/>
      </c>
    </row>
    <row r="1460" spans="2:7" ht="15">
      <c r="B1460" s="17"/>
      <c r="C1460" t="str">
        <f>IF($B1460="","",YEAR($B1460)*100+MONTH($B1460))</f>
        <v/>
      </c>
      <c r="D1460" s="13" t="str">
        <f>IF(OR($A1460="",$B1460=""),"",SUMIFS(Échéancier_Loyers!$J:$J,Échéancier_Loyers!$C:$C,$A1460,Échéancier_Loyers!$B:$B,$C1460))</f>
        <v/>
      </c>
      <c r="E1460" s="13" t="str">
        <f>IF(OR($A1460="",$B1460=""),"",SUMIFS(Échéancier_Loyers!$K:$K,Échéancier_Loyers!$C:$C,$A1460,Échéancier_Loyers!$B:$B,$C1460))</f>
        <v/>
      </c>
      <c r="F1460" s="13" t="str">
        <f>IF(OR($D1460="",$E1460=""),"",$D1460-$E1460)</f>
        <v/>
      </c>
      <c r="G1460" t="str">
        <f>IF($A1460="","",IF($F1460&lt;=0,"OK",IF($E1460=0,"Impayé","Partiel")))</f>
        <v/>
      </c>
    </row>
    <row r="1461" spans="2:7" ht="15">
      <c r="B1461" s="17"/>
      <c r="C1461" t="str">
        <f>IF($B1461="","",YEAR($B1461)*100+MONTH($B1461))</f>
        <v/>
      </c>
      <c r="D1461" s="13" t="str">
        <f>IF(OR($A1461="",$B1461=""),"",SUMIFS(Échéancier_Loyers!$J:$J,Échéancier_Loyers!$C:$C,$A1461,Échéancier_Loyers!$B:$B,$C1461))</f>
        <v/>
      </c>
      <c r="E1461" s="13" t="str">
        <f>IF(OR($A1461="",$B1461=""),"",SUMIFS(Échéancier_Loyers!$K:$K,Échéancier_Loyers!$C:$C,$A1461,Échéancier_Loyers!$B:$B,$C1461))</f>
        <v/>
      </c>
      <c r="F1461" s="13" t="str">
        <f>IF(OR($D1461="",$E1461=""),"",$D1461-$E1461)</f>
        <v/>
      </c>
      <c r="G1461" t="str">
        <f>IF($A1461="","",IF($F1461&lt;=0,"OK",IF($E1461=0,"Impayé","Partiel")))</f>
        <v/>
      </c>
    </row>
    <row r="1462" spans="2:7" ht="15">
      <c r="B1462" s="17"/>
      <c r="C1462" t="str">
        <f>IF($B1462="","",YEAR($B1462)*100+MONTH($B1462))</f>
        <v/>
      </c>
      <c r="D1462" s="13" t="str">
        <f>IF(OR($A1462="",$B1462=""),"",SUMIFS(Échéancier_Loyers!$J:$J,Échéancier_Loyers!$C:$C,$A1462,Échéancier_Loyers!$B:$B,$C1462))</f>
        <v/>
      </c>
      <c r="E1462" s="13" t="str">
        <f>IF(OR($A1462="",$B1462=""),"",SUMIFS(Échéancier_Loyers!$K:$K,Échéancier_Loyers!$C:$C,$A1462,Échéancier_Loyers!$B:$B,$C1462))</f>
        <v/>
      </c>
      <c r="F1462" s="13" t="str">
        <f>IF(OR($D1462="",$E1462=""),"",$D1462-$E1462)</f>
        <v/>
      </c>
      <c r="G1462" t="str">
        <f>IF($A1462="","",IF($F1462&lt;=0,"OK",IF($E1462=0,"Impayé","Partiel")))</f>
        <v/>
      </c>
    </row>
    <row r="1463" spans="2:7" ht="15">
      <c r="B1463" s="17"/>
      <c r="C1463" t="str">
        <f>IF($B1463="","",YEAR($B1463)*100+MONTH($B1463))</f>
        <v/>
      </c>
      <c r="D1463" s="13" t="str">
        <f>IF(OR($A1463="",$B1463=""),"",SUMIFS(Échéancier_Loyers!$J:$J,Échéancier_Loyers!$C:$C,$A1463,Échéancier_Loyers!$B:$B,$C1463))</f>
        <v/>
      </c>
      <c r="E1463" s="13" t="str">
        <f>IF(OR($A1463="",$B1463=""),"",SUMIFS(Échéancier_Loyers!$K:$K,Échéancier_Loyers!$C:$C,$A1463,Échéancier_Loyers!$B:$B,$C1463))</f>
        <v/>
      </c>
      <c r="F1463" s="13" t="str">
        <f>IF(OR($D1463="",$E1463=""),"",$D1463-$E1463)</f>
        <v/>
      </c>
      <c r="G1463" t="str">
        <f>IF($A1463="","",IF($F1463&lt;=0,"OK",IF($E1463=0,"Impayé","Partiel")))</f>
        <v/>
      </c>
    </row>
    <row r="1464" spans="2:7" ht="15">
      <c r="B1464" s="17"/>
      <c r="C1464" t="str">
        <f>IF($B1464="","",YEAR($B1464)*100+MONTH($B1464))</f>
        <v/>
      </c>
      <c r="D1464" s="13" t="str">
        <f>IF(OR($A1464="",$B1464=""),"",SUMIFS(Échéancier_Loyers!$J:$J,Échéancier_Loyers!$C:$C,$A1464,Échéancier_Loyers!$B:$B,$C1464))</f>
        <v/>
      </c>
      <c r="E1464" s="13" t="str">
        <f>IF(OR($A1464="",$B1464=""),"",SUMIFS(Échéancier_Loyers!$K:$K,Échéancier_Loyers!$C:$C,$A1464,Échéancier_Loyers!$B:$B,$C1464))</f>
        <v/>
      </c>
      <c r="F1464" s="13" t="str">
        <f>IF(OR($D1464="",$E1464=""),"",$D1464-$E1464)</f>
        <v/>
      </c>
      <c r="G1464" t="str">
        <f>IF($A1464="","",IF($F1464&lt;=0,"OK",IF($E1464=0,"Impayé","Partiel")))</f>
        <v/>
      </c>
    </row>
    <row r="1465" spans="2:7" ht="15">
      <c r="B1465" s="17"/>
      <c r="C1465" t="str">
        <f>IF($B1465="","",YEAR($B1465)*100+MONTH($B1465))</f>
        <v/>
      </c>
      <c r="D1465" s="13" t="str">
        <f>IF(OR($A1465="",$B1465=""),"",SUMIFS(Échéancier_Loyers!$J:$J,Échéancier_Loyers!$C:$C,$A1465,Échéancier_Loyers!$B:$B,$C1465))</f>
        <v/>
      </c>
      <c r="E1465" s="13" t="str">
        <f>IF(OR($A1465="",$B1465=""),"",SUMIFS(Échéancier_Loyers!$K:$K,Échéancier_Loyers!$C:$C,$A1465,Échéancier_Loyers!$B:$B,$C1465))</f>
        <v/>
      </c>
      <c r="F1465" s="13" t="str">
        <f>IF(OR($D1465="",$E1465=""),"",$D1465-$E1465)</f>
        <v/>
      </c>
      <c r="G1465" t="str">
        <f>IF($A1465="","",IF($F1465&lt;=0,"OK",IF($E1465=0,"Impayé","Partiel")))</f>
        <v/>
      </c>
    </row>
    <row r="1466" spans="2:7" ht="15">
      <c r="B1466" s="17"/>
      <c r="C1466" t="str">
        <f>IF($B1466="","",YEAR($B1466)*100+MONTH($B1466))</f>
        <v/>
      </c>
      <c r="D1466" s="13" t="str">
        <f>IF(OR($A1466="",$B1466=""),"",SUMIFS(Échéancier_Loyers!$J:$J,Échéancier_Loyers!$C:$C,$A1466,Échéancier_Loyers!$B:$B,$C1466))</f>
        <v/>
      </c>
      <c r="E1466" s="13" t="str">
        <f>IF(OR($A1466="",$B1466=""),"",SUMIFS(Échéancier_Loyers!$K:$K,Échéancier_Loyers!$C:$C,$A1466,Échéancier_Loyers!$B:$B,$C1466))</f>
        <v/>
      </c>
      <c r="F1466" s="13" t="str">
        <f>IF(OR($D1466="",$E1466=""),"",$D1466-$E1466)</f>
        <v/>
      </c>
      <c r="G1466" t="str">
        <f>IF($A1466="","",IF($F1466&lt;=0,"OK",IF($E1466=0,"Impayé","Partiel")))</f>
        <v/>
      </c>
    </row>
    <row r="1467" spans="2:7" ht="15">
      <c r="B1467" s="17"/>
      <c r="C1467" t="str">
        <f>IF($B1467="","",YEAR($B1467)*100+MONTH($B1467))</f>
        <v/>
      </c>
      <c r="D1467" s="13" t="str">
        <f>IF(OR($A1467="",$B1467=""),"",SUMIFS(Échéancier_Loyers!$J:$J,Échéancier_Loyers!$C:$C,$A1467,Échéancier_Loyers!$B:$B,$C1467))</f>
        <v/>
      </c>
      <c r="E1467" s="13" t="str">
        <f>IF(OR($A1467="",$B1467=""),"",SUMIFS(Échéancier_Loyers!$K:$K,Échéancier_Loyers!$C:$C,$A1467,Échéancier_Loyers!$B:$B,$C1467))</f>
        <v/>
      </c>
      <c r="F1467" s="13" t="str">
        <f>IF(OR($D1467="",$E1467=""),"",$D1467-$E1467)</f>
        <v/>
      </c>
      <c r="G1467" t="str">
        <f>IF($A1467="","",IF($F1467&lt;=0,"OK",IF($E1467=0,"Impayé","Partiel")))</f>
        <v/>
      </c>
    </row>
    <row r="1468" spans="2:7" ht="15">
      <c r="B1468" s="17"/>
      <c r="C1468" t="str">
        <f>IF($B1468="","",YEAR($B1468)*100+MONTH($B1468))</f>
        <v/>
      </c>
      <c r="D1468" s="13" t="str">
        <f>IF(OR($A1468="",$B1468=""),"",SUMIFS(Échéancier_Loyers!$J:$J,Échéancier_Loyers!$C:$C,$A1468,Échéancier_Loyers!$B:$B,$C1468))</f>
        <v/>
      </c>
      <c r="E1468" s="13" t="str">
        <f>IF(OR($A1468="",$B1468=""),"",SUMIFS(Échéancier_Loyers!$K:$K,Échéancier_Loyers!$C:$C,$A1468,Échéancier_Loyers!$B:$B,$C1468))</f>
        <v/>
      </c>
      <c r="F1468" s="13" t="str">
        <f>IF(OR($D1468="",$E1468=""),"",$D1468-$E1468)</f>
        <v/>
      </c>
      <c r="G1468" t="str">
        <f>IF($A1468="","",IF($F1468&lt;=0,"OK",IF($E1468=0,"Impayé","Partiel")))</f>
        <v/>
      </c>
    </row>
    <row r="1469" spans="2:7" ht="15">
      <c r="B1469" s="17"/>
      <c r="C1469" t="str">
        <f>IF($B1469="","",YEAR($B1469)*100+MONTH($B1469))</f>
        <v/>
      </c>
      <c r="D1469" s="13" t="str">
        <f>IF(OR($A1469="",$B1469=""),"",SUMIFS(Échéancier_Loyers!$J:$J,Échéancier_Loyers!$C:$C,$A1469,Échéancier_Loyers!$B:$B,$C1469))</f>
        <v/>
      </c>
      <c r="E1469" s="13" t="str">
        <f>IF(OR($A1469="",$B1469=""),"",SUMIFS(Échéancier_Loyers!$K:$K,Échéancier_Loyers!$C:$C,$A1469,Échéancier_Loyers!$B:$B,$C1469))</f>
        <v/>
      </c>
      <c r="F1469" s="13" t="str">
        <f>IF(OR($D1469="",$E1469=""),"",$D1469-$E1469)</f>
        <v/>
      </c>
      <c r="G1469" t="str">
        <f>IF($A1469="","",IF($F1469&lt;=0,"OK",IF($E1469=0,"Impayé","Partiel")))</f>
        <v/>
      </c>
    </row>
    <row r="1470" spans="2:7" ht="15">
      <c r="B1470" s="17"/>
      <c r="C1470" t="str">
        <f>IF($B1470="","",YEAR($B1470)*100+MONTH($B1470))</f>
        <v/>
      </c>
      <c r="D1470" s="13" t="str">
        <f>IF(OR($A1470="",$B1470=""),"",SUMIFS(Échéancier_Loyers!$J:$J,Échéancier_Loyers!$C:$C,$A1470,Échéancier_Loyers!$B:$B,$C1470))</f>
        <v/>
      </c>
      <c r="E1470" s="13" t="str">
        <f>IF(OR($A1470="",$B1470=""),"",SUMIFS(Échéancier_Loyers!$K:$K,Échéancier_Loyers!$C:$C,$A1470,Échéancier_Loyers!$B:$B,$C1470))</f>
        <v/>
      </c>
      <c r="F1470" s="13" t="str">
        <f>IF(OR($D1470="",$E1470=""),"",$D1470-$E1470)</f>
        <v/>
      </c>
      <c r="G1470" t="str">
        <f>IF($A1470="","",IF($F1470&lt;=0,"OK",IF($E1470=0,"Impayé","Partiel")))</f>
        <v/>
      </c>
    </row>
    <row r="1471" spans="2:7" ht="15">
      <c r="B1471" s="17"/>
      <c r="C1471" t="str">
        <f>IF($B1471="","",YEAR($B1471)*100+MONTH($B1471))</f>
        <v/>
      </c>
      <c r="D1471" s="13" t="str">
        <f>IF(OR($A1471="",$B1471=""),"",SUMIFS(Échéancier_Loyers!$J:$J,Échéancier_Loyers!$C:$C,$A1471,Échéancier_Loyers!$B:$B,$C1471))</f>
        <v/>
      </c>
      <c r="E1471" s="13" t="str">
        <f>IF(OR($A1471="",$B1471=""),"",SUMIFS(Échéancier_Loyers!$K:$K,Échéancier_Loyers!$C:$C,$A1471,Échéancier_Loyers!$B:$B,$C1471))</f>
        <v/>
      </c>
      <c r="F1471" s="13" t="str">
        <f>IF(OR($D1471="",$E1471=""),"",$D1471-$E1471)</f>
        <v/>
      </c>
      <c r="G1471" t="str">
        <f>IF($A1471="","",IF($F1471&lt;=0,"OK",IF($E1471=0,"Impayé","Partiel")))</f>
        <v/>
      </c>
    </row>
    <row r="1472" spans="2:7" ht="15">
      <c r="B1472" s="17"/>
      <c r="C1472" t="str">
        <f>IF($B1472="","",YEAR($B1472)*100+MONTH($B1472))</f>
        <v/>
      </c>
      <c r="D1472" s="13" t="str">
        <f>IF(OR($A1472="",$B1472=""),"",SUMIFS(Échéancier_Loyers!$J:$J,Échéancier_Loyers!$C:$C,$A1472,Échéancier_Loyers!$B:$B,$C1472))</f>
        <v/>
      </c>
      <c r="E1472" s="13" t="str">
        <f>IF(OR($A1472="",$B1472=""),"",SUMIFS(Échéancier_Loyers!$K:$K,Échéancier_Loyers!$C:$C,$A1472,Échéancier_Loyers!$B:$B,$C1472))</f>
        <v/>
      </c>
      <c r="F1472" s="13" t="str">
        <f>IF(OR($D1472="",$E1472=""),"",$D1472-$E1472)</f>
        <v/>
      </c>
      <c r="G1472" t="str">
        <f>IF($A1472="","",IF($F1472&lt;=0,"OK",IF($E1472=0,"Impayé","Partiel")))</f>
        <v/>
      </c>
    </row>
    <row r="1473" spans="2:7" ht="15">
      <c r="B1473" s="17"/>
      <c r="C1473" t="str">
        <f>IF($B1473="","",YEAR($B1473)*100+MONTH($B1473))</f>
        <v/>
      </c>
      <c r="D1473" s="13" t="str">
        <f>IF(OR($A1473="",$B1473=""),"",SUMIFS(Échéancier_Loyers!$J:$J,Échéancier_Loyers!$C:$C,$A1473,Échéancier_Loyers!$B:$B,$C1473))</f>
        <v/>
      </c>
      <c r="E1473" s="13" t="str">
        <f>IF(OR($A1473="",$B1473=""),"",SUMIFS(Échéancier_Loyers!$K:$K,Échéancier_Loyers!$C:$C,$A1473,Échéancier_Loyers!$B:$B,$C1473))</f>
        <v/>
      </c>
      <c r="F1473" s="13" t="str">
        <f>IF(OR($D1473="",$E1473=""),"",$D1473-$E1473)</f>
        <v/>
      </c>
      <c r="G1473" t="str">
        <f>IF($A1473="","",IF($F1473&lt;=0,"OK",IF($E1473=0,"Impayé","Partiel")))</f>
        <v/>
      </c>
    </row>
    <row r="1474" spans="2:7" ht="15">
      <c r="B1474" s="17"/>
      <c r="C1474" t="str">
        <f>IF($B1474="","",YEAR($B1474)*100+MONTH($B1474))</f>
        <v/>
      </c>
      <c r="D1474" s="13" t="str">
        <f>IF(OR($A1474="",$B1474=""),"",SUMIFS(Échéancier_Loyers!$J:$J,Échéancier_Loyers!$C:$C,$A1474,Échéancier_Loyers!$B:$B,$C1474))</f>
        <v/>
      </c>
      <c r="E1474" s="13" t="str">
        <f>IF(OR($A1474="",$B1474=""),"",SUMIFS(Échéancier_Loyers!$K:$K,Échéancier_Loyers!$C:$C,$A1474,Échéancier_Loyers!$B:$B,$C1474))</f>
        <v/>
      </c>
      <c r="F1474" s="13" t="str">
        <f>IF(OR($D1474="",$E1474=""),"",$D1474-$E1474)</f>
        <v/>
      </c>
      <c r="G1474" t="str">
        <f>IF($A1474="","",IF($F1474&lt;=0,"OK",IF($E1474=0,"Impayé","Partiel")))</f>
        <v/>
      </c>
    </row>
    <row r="1475" spans="2:7" ht="15">
      <c r="B1475" s="17"/>
      <c r="C1475" t="str">
        <f>IF($B1475="","",YEAR($B1475)*100+MONTH($B1475))</f>
        <v/>
      </c>
      <c r="D1475" s="13" t="str">
        <f>IF(OR($A1475="",$B1475=""),"",SUMIFS(Échéancier_Loyers!$J:$J,Échéancier_Loyers!$C:$C,$A1475,Échéancier_Loyers!$B:$B,$C1475))</f>
        <v/>
      </c>
      <c r="E1475" s="13" t="str">
        <f>IF(OR($A1475="",$B1475=""),"",SUMIFS(Échéancier_Loyers!$K:$K,Échéancier_Loyers!$C:$C,$A1475,Échéancier_Loyers!$B:$B,$C1475))</f>
        <v/>
      </c>
      <c r="F1475" s="13" t="str">
        <f>IF(OR($D1475="",$E1475=""),"",$D1475-$E1475)</f>
        <v/>
      </c>
      <c r="G1475" t="str">
        <f>IF($A1475="","",IF($F1475&lt;=0,"OK",IF($E1475=0,"Impayé","Partiel")))</f>
        <v/>
      </c>
    </row>
    <row r="1476" spans="2:7" ht="15">
      <c r="B1476" s="17"/>
      <c r="C1476" t="str">
        <f>IF($B1476="","",YEAR($B1476)*100+MONTH($B1476))</f>
        <v/>
      </c>
      <c r="D1476" s="13" t="str">
        <f>IF(OR($A1476="",$B1476=""),"",SUMIFS(Échéancier_Loyers!$J:$J,Échéancier_Loyers!$C:$C,$A1476,Échéancier_Loyers!$B:$B,$C1476))</f>
        <v/>
      </c>
      <c r="E1476" s="13" t="str">
        <f>IF(OR($A1476="",$B1476=""),"",SUMIFS(Échéancier_Loyers!$K:$K,Échéancier_Loyers!$C:$C,$A1476,Échéancier_Loyers!$B:$B,$C1476))</f>
        <v/>
      </c>
      <c r="F1476" s="13" t="str">
        <f>IF(OR($D1476="",$E1476=""),"",$D1476-$E1476)</f>
        <v/>
      </c>
      <c r="G1476" t="str">
        <f>IF($A1476="","",IF($F1476&lt;=0,"OK",IF($E1476=0,"Impayé","Partiel")))</f>
        <v/>
      </c>
    </row>
    <row r="1477" spans="2:7" ht="15">
      <c r="B1477" s="17"/>
      <c r="C1477" t="str">
        <f>IF($B1477="","",YEAR($B1477)*100+MONTH($B1477))</f>
        <v/>
      </c>
      <c r="D1477" s="13" t="str">
        <f>IF(OR($A1477="",$B1477=""),"",SUMIFS(Échéancier_Loyers!$J:$J,Échéancier_Loyers!$C:$C,$A1477,Échéancier_Loyers!$B:$B,$C1477))</f>
        <v/>
      </c>
      <c r="E1477" s="13" t="str">
        <f>IF(OR($A1477="",$B1477=""),"",SUMIFS(Échéancier_Loyers!$K:$K,Échéancier_Loyers!$C:$C,$A1477,Échéancier_Loyers!$B:$B,$C1477))</f>
        <v/>
      </c>
      <c r="F1477" s="13" t="str">
        <f>IF(OR($D1477="",$E1477=""),"",$D1477-$E1477)</f>
        <v/>
      </c>
      <c r="G1477" t="str">
        <f>IF($A1477="","",IF($F1477&lt;=0,"OK",IF($E1477=0,"Impayé","Partiel")))</f>
        <v/>
      </c>
    </row>
    <row r="1478" spans="2:7" ht="15">
      <c r="B1478" s="17"/>
      <c r="C1478" t="str">
        <f>IF($B1478="","",YEAR($B1478)*100+MONTH($B1478))</f>
        <v/>
      </c>
      <c r="D1478" s="13" t="str">
        <f>IF(OR($A1478="",$B1478=""),"",SUMIFS(Échéancier_Loyers!$J:$J,Échéancier_Loyers!$C:$C,$A1478,Échéancier_Loyers!$B:$B,$C1478))</f>
        <v/>
      </c>
      <c r="E1478" s="13" t="str">
        <f>IF(OR($A1478="",$B1478=""),"",SUMIFS(Échéancier_Loyers!$K:$K,Échéancier_Loyers!$C:$C,$A1478,Échéancier_Loyers!$B:$B,$C1478))</f>
        <v/>
      </c>
      <c r="F1478" s="13" t="str">
        <f>IF(OR($D1478="",$E1478=""),"",$D1478-$E1478)</f>
        <v/>
      </c>
      <c r="G1478" t="str">
        <f>IF($A1478="","",IF($F1478&lt;=0,"OK",IF($E1478=0,"Impayé","Partiel")))</f>
        <v/>
      </c>
    </row>
    <row r="1479" spans="2:7" ht="15">
      <c r="B1479" s="17"/>
      <c r="C1479" t="str">
        <f>IF($B1479="","",YEAR($B1479)*100+MONTH($B1479))</f>
        <v/>
      </c>
      <c r="D1479" s="13" t="str">
        <f>IF(OR($A1479="",$B1479=""),"",SUMIFS(Échéancier_Loyers!$J:$J,Échéancier_Loyers!$C:$C,$A1479,Échéancier_Loyers!$B:$B,$C1479))</f>
        <v/>
      </c>
      <c r="E1479" s="13" t="str">
        <f>IF(OR($A1479="",$B1479=""),"",SUMIFS(Échéancier_Loyers!$K:$K,Échéancier_Loyers!$C:$C,$A1479,Échéancier_Loyers!$B:$B,$C1479))</f>
        <v/>
      </c>
      <c r="F1479" s="13" t="str">
        <f>IF(OR($D1479="",$E1479=""),"",$D1479-$E1479)</f>
        <v/>
      </c>
      <c r="G1479" t="str">
        <f>IF($A1479="","",IF($F1479&lt;=0,"OK",IF($E1479=0,"Impayé","Partiel")))</f>
        <v/>
      </c>
    </row>
    <row r="1480" spans="2:7" ht="15">
      <c r="B1480" s="17"/>
      <c r="C1480" t="str">
        <f>IF($B1480="","",YEAR($B1480)*100+MONTH($B1480))</f>
        <v/>
      </c>
      <c r="D1480" s="13" t="str">
        <f>IF(OR($A1480="",$B1480=""),"",SUMIFS(Échéancier_Loyers!$J:$J,Échéancier_Loyers!$C:$C,$A1480,Échéancier_Loyers!$B:$B,$C1480))</f>
        <v/>
      </c>
      <c r="E1480" s="13" t="str">
        <f>IF(OR($A1480="",$B1480=""),"",SUMIFS(Échéancier_Loyers!$K:$K,Échéancier_Loyers!$C:$C,$A1480,Échéancier_Loyers!$B:$B,$C1480))</f>
        <v/>
      </c>
      <c r="F1480" s="13" t="str">
        <f>IF(OR($D1480="",$E1480=""),"",$D1480-$E1480)</f>
        <v/>
      </c>
      <c r="G1480" t="str">
        <f>IF($A1480="","",IF($F1480&lt;=0,"OK",IF($E1480=0,"Impayé","Partiel")))</f>
        <v/>
      </c>
    </row>
    <row r="1481" spans="2:7" ht="15">
      <c r="B1481" s="17"/>
      <c r="C1481" t="str">
        <f>IF($B1481="","",YEAR($B1481)*100+MONTH($B1481))</f>
        <v/>
      </c>
      <c r="D1481" s="13" t="str">
        <f>IF(OR($A1481="",$B1481=""),"",SUMIFS(Échéancier_Loyers!$J:$J,Échéancier_Loyers!$C:$C,$A1481,Échéancier_Loyers!$B:$B,$C1481))</f>
        <v/>
      </c>
      <c r="E1481" s="13" t="str">
        <f>IF(OR($A1481="",$B1481=""),"",SUMIFS(Échéancier_Loyers!$K:$K,Échéancier_Loyers!$C:$C,$A1481,Échéancier_Loyers!$B:$B,$C1481))</f>
        <v/>
      </c>
      <c r="F1481" s="13" t="str">
        <f>IF(OR($D1481="",$E1481=""),"",$D1481-$E1481)</f>
        <v/>
      </c>
      <c r="G1481" t="str">
        <f>IF($A1481="","",IF($F1481&lt;=0,"OK",IF($E1481=0,"Impayé","Partiel")))</f>
        <v/>
      </c>
    </row>
    <row r="1482" spans="2:7" ht="15">
      <c r="B1482" s="17"/>
      <c r="C1482" t="str">
        <f>IF($B1482="","",YEAR($B1482)*100+MONTH($B1482))</f>
        <v/>
      </c>
      <c r="D1482" s="13" t="str">
        <f>IF(OR($A1482="",$B1482=""),"",SUMIFS(Échéancier_Loyers!$J:$J,Échéancier_Loyers!$C:$C,$A1482,Échéancier_Loyers!$B:$B,$C1482))</f>
        <v/>
      </c>
      <c r="E1482" s="13" t="str">
        <f>IF(OR($A1482="",$B1482=""),"",SUMIFS(Échéancier_Loyers!$K:$K,Échéancier_Loyers!$C:$C,$A1482,Échéancier_Loyers!$B:$B,$C1482))</f>
        <v/>
      </c>
      <c r="F1482" s="13" t="str">
        <f>IF(OR($D1482="",$E1482=""),"",$D1482-$E1482)</f>
        <v/>
      </c>
      <c r="G1482" t="str">
        <f>IF($A1482="","",IF($F1482&lt;=0,"OK",IF($E1482=0,"Impayé","Partiel")))</f>
        <v/>
      </c>
    </row>
    <row r="1483" spans="2:7" ht="15">
      <c r="B1483" s="17"/>
      <c r="C1483" t="str">
        <f>IF($B1483="","",YEAR($B1483)*100+MONTH($B1483))</f>
        <v/>
      </c>
      <c r="D1483" s="13" t="str">
        <f>IF(OR($A1483="",$B1483=""),"",SUMIFS(Échéancier_Loyers!$J:$J,Échéancier_Loyers!$C:$C,$A1483,Échéancier_Loyers!$B:$B,$C1483))</f>
        <v/>
      </c>
      <c r="E1483" s="13" t="str">
        <f>IF(OR($A1483="",$B1483=""),"",SUMIFS(Échéancier_Loyers!$K:$K,Échéancier_Loyers!$C:$C,$A1483,Échéancier_Loyers!$B:$B,$C1483))</f>
        <v/>
      </c>
      <c r="F1483" s="13" t="str">
        <f>IF(OR($D1483="",$E1483=""),"",$D1483-$E1483)</f>
        <v/>
      </c>
      <c r="G1483" t="str">
        <f>IF($A1483="","",IF($F1483&lt;=0,"OK",IF($E1483=0,"Impayé","Partiel")))</f>
        <v/>
      </c>
    </row>
    <row r="1484" spans="2:7" ht="15">
      <c r="B1484" s="17"/>
      <c r="C1484" t="str">
        <f>IF($B1484="","",YEAR($B1484)*100+MONTH($B1484))</f>
        <v/>
      </c>
      <c r="D1484" s="13" t="str">
        <f>IF(OR($A1484="",$B1484=""),"",SUMIFS(Échéancier_Loyers!$J:$J,Échéancier_Loyers!$C:$C,$A1484,Échéancier_Loyers!$B:$B,$C1484))</f>
        <v/>
      </c>
      <c r="E1484" s="13" t="str">
        <f>IF(OR($A1484="",$B1484=""),"",SUMIFS(Échéancier_Loyers!$K:$K,Échéancier_Loyers!$C:$C,$A1484,Échéancier_Loyers!$B:$B,$C1484))</f>
        <v/>
      </c>
      <c r="F1484" s="13" t="str">
        <f>IF(OR($D1484="",$E1484=""),"",$D1484-$E1484)</f>
        <v/>
      </c>
      <c r="G1484" t="str">
        <f>IF($A1484="","",IF($F1484&lt;=0,"OK",IF($E1484=0,"Impayé","Partiel")))</f>
        <v/>
      </c>
    </row>
    <row r="1485" spans="2:7" ht="15">
      <c r="B1485" s="17"/>
      <c r="C1485" t="str">
        <f>IF($B1485="","",YEAR($B1485)*100+MONTH($B1485))</f>
        <v/>
      </c>
      <c r="D1485" s="13" t="str">
        <f>IF(OR($A1485="",$B1485=""),"",SUMIFS(Échéancier_Loyers!$J:$J,Échéancier_Loyers!$C:$C,$A1485,Échéancier_Loyers!$B:$B,$C1485))</f>
        <v/>
      </c>
      <c r="E1485" s="13" t="str">
        <f>IF(OR($A1485="",$B1485=""),"",SUMIFS(Échéancier_Loyers!$K:$K,Échéancier_Loyers!$C:$C,$A1485,Échéancier_Loyers!$B:$B,$C1485))</f>
        <v/>
      </c>
      <c r="F1485" s="13" t="str">
        <f>IF(OR($D1485="",$E1485=""),"",$D1485-$E1485)</f>
        <v/>
      </c>
      <c r="G1485" t="str">
        <f>IF($A1485="","",IF($F1485&lt;=0,"OK",IF($E1485=0,"Impayé","Partiel")))</f>
        <v/>
      </c>
    </row>
    <row r="1486" spans="2:7" ht="15">
      <c r="B1486" s="17"/>
      <c r="C1486" t="str">
        <f>IF($B1486="","",YEAR($B1486)*100+MONTH($B1486))</f>
        <v/>
      </c>
      <c r="D1486" s="13" t="str">
        <f>IF(OR($A1486="",$B1486=""),"",SUMIFS(Échéancier_Loyers!$J:$J,Échéancier_Loyers!$C:$C,$A1486,Échéancier_Loyers!$B:$B,$C1486))</f>
        <v/>
      </c>
      <c r="E1486" s="13" t="str">
        <f>IF(OR($A1486="",$B1486=""),"",SUMIFS(Échéancier_Loyers!$K:$K,Échéancier_Loyers!$C:$C,$A1486,Échéancier_Loyers!$B:$B,$C1486))</f>
        <v/>
      </c>
      <c r="F1486" s="13" t="str">
        <f>IF(OR($D1486="",$E1486=""),"",$D1486-$E1486)</f>
        <v/>
      </c>
      <c r="G1486" t="str">
        <f>IF($A1486="","",IF($F1486&lt;=0,"OK",IF($E1486=0,"Impayé","Partiel")))</f>
        <v/>
      </c>
    </row>
    <row r="1487" spans="2:7" ht="15">
      <c r="B1487" s="17"/>
      <c r="C1487" t="str">
        <f>IF($B1487="","",YEAR($B1487)*100+MONTH($B1487))</f>
        <v/>
      </c>
      <c r="D1487" s="13" t="str">
        <f>IF(OR($A1487="",$B1487=""),"",SUMIFS(Échéancier_Loyers!$J:$J,Échéancier_Loyers!$C:$C,$A1487,Échéancier_Loyers!$B:$B,$C1487))</f>
        <v/>
      </c>
      <c r="E1487" s="13" t="str">
        <f>IF(OR($A1487="",$B1487=""),"",SUMIFS(Échéancier_Loyers!$K:$K,Échéancier_Loyers!$C:$C,$A1487,Échéancier_Loyers!$B:$B,$C1487))</f>
        <v/>
      </c>
      <c r="F1487" s="13" t="str">
        <f>IF(OR($D1487="",$E1487=""),"",$D1487-$E1487)</f>
        <v/>
      </c>
      <c r="G1487" t="str">
        <f>IF($A1487="","",IF($F1487&lt;=0,"OK",IF($E1487=0,"Impayé","Partiel")))</f>
        <v/>
      </c>
    </row>
    <row r="1488" spans="2:7" ht="15">
      <c r="B1488" s="17"/>
      <c r="C1488" t="str">
        <f>IF($B1488="","",YEAR($B1488)*100+MONTH($B1488))</f>
        <v/>
      </c>
      <c r="D1488" s="13" t="str">
        <f>IF(OR($A1488="",$B1488=""),"",SUMIFS(Échéancier_Loyers!$J:$J,Échéancier_Loyers!$C:$C,$A1488,Échéancier_Loyers!$B:$B,$C1488))</f>
        <v/>
      </c>
      <c r="E1488" s="13" t="str">
        <f>IF(OR($A1488="",$B1488=""),"",SUMIFS(Échéancier_Loyers!$K:$K,Échéancier_Loyers!$C:$C,$A1488,Échéancier_Loyers!$B:$B,$C1488))</f>
        <v/>
      </c>
      <c r="F1488" s="13" t="str">
        <f>IF(OR($D1488="",$E1488=""),"",$D1488-$E1488)</f>
        <v/>
      </c>
      <c r="G1488" t="str">
        <f>IF($A1488="","",IF($F1488&lt;=0,"OK",IF($E1488=0,"Impayé","Partiel")))</f>
        <v/>
      </c>
    </row>
    <row r="1489" spans="2:7" ht="15">
      <c r="B1489" s="17"/>
      <c r="C1489" t="str">
        <f>IF($B1489="","",YEAR($B1489)*100+MONTH($B1489))</f>
        <v/>
      </c>
      <c r="D1489" s="13" t="str">
        <f>IF(OR($A1489="",$B1489=""),"",SUMIFS(Échéancier_Loyers!$J:$J,Échéancier_Loyers!$C:$C,$A1489,Échéancier_Loyers!$B:$B,$C1489))</f>
        <v/>
      </c>
      <c r="E1489" s="13" t="str">
        <f>IF(OR($A1489="",$B1489=""),"",SUMIFS(Échéancier_Loyers!$K:$K,Échéancier_Loyers!$C:$C,$A1489,Échéancier_Loyers!$B:$B,$C1489))</f>
        <v/>
      </c>
      <c r="F1489" s="13" t="str">
        <f>IF(OR($D1489="",$E1489=""),"",$D1489-$E1489)</f>
        <v/>
      </c>
      <c r="G1489" t="str">
        <f>IF($A1489="","",IF($F1489&lt;=0,"OK",IF($E1489=0,"Impayé","Partiel")))</f>
        <v/>
      </c>
    </row>
    <row r="1490" spans="2:7" ht="15">
      <c r="B1490" s="17"/>
      <c r="C1490" t="str">
        <f>IF($B1490="","",YEAR($B1490)*100+MONTH($B1490))</f>
        <v/>
      </c>
      <c r="D1490" s="13" t="str">
        <f>IF(OR($A1490="",$B1490=""),"",SUMIFS(Échéancier_Loyers!$J:$J,Échéancier_Loyers!$C:$C,$A1490,Échéancier_Loyers!$B:$B,$C1490))</f>
        <v/>
      </c>
      <c r="E1490" s="13" t="str">
        <f>IF(OR($A1490="",$B1490=""),"",SUMIFS(Échéancier_Loyers!$K:$K,Échéancier_Loyers!$C:$C,$A1490,Échéancier_Loyers!$B:$B,$C1490))</f>
        <v/>
      </c>
      <c r="F1490" s="13" t="str">
        <f>IF(OR($D1490="",$E1490=""),"",$D1490-$E1490)</f>
        <v/>
      </c>
      <c r="G1490" t="str">
        <f>IF($A1490="","",IF($F1490&lt;=0,"OK",IF($E1490=0,"Impayé","Partiel")))</f>
        <v/>
      </c>
    </row>
    <row r="1491" spans="2:7" ht="15">
      <c r="B1491" s="17"/>
      <c r="C1491" t="str">
        <f>IF($B1491="","",YEAR($B1491)*100+MONTH($B1491))</f>
        <v/>
      </c>
      <c r="D1491" s="13" t="str">
        <f>IF(OR($A1491="",$B1491=""),"",SUMIFS(Échéancier_Loyers!$J:$J,Échéancier_Loyers!$C:$C,$A1491,Échéancier_Loyers!$B:$B,$C1491))</f>
        <v/>
      </c>
      <c r="E1491" s="13" t="str">
        <f>IF(OR($A1491="",$B1491=""),"",SUMIFS(Échéancier_Loyers!$K:$K,Échéancier_Loyers!$C:$C,$A1491,Échéancier_Loyers!$B:$B,$C1491))</f>
        <v/>
      </c>
      <c r="F1491" s="13" t="str">
        <f>IF(OR($D1491="",$E1491=""),"",$D1491-$E1491)</f>
        <v/>
      </c>
      <c r="G1491" t="str">
        <f>IF($A1491="","",IF($F1491&lt;=0,"OK",IF($E1491=0,"Impayé","Partiel")))</f>
        <v/>
      </c>
    </row>
    <row r="1492" spans="2:7" ht="15">
      <c r="B1492" s="17"/>
      <c r="C1492" t="str">
        <f>IF($B1492="","",YEAR($B1492)*100+MONTH($B1492))</f>
        <v/>
      </c>
      <c r="D1492" s="13" t="str">
        <f>IF(OR($A1492="",$B1492=""),"",SUMIFS(Échéancier_Loyers!$J:$J,Échéancier_Loyers!$C:$C,$A1492,Échéancier_Loyers!$B:$B,$C1492))</f>
        <v/>
      </c>
      <c r="E1492" s="13" t="str">
        <f>IF(OR($A1492="",$B1492=""),"",SUMIFS(Échéancier_Loyers!$K:$K,Échéancier_Loyers!$C:$C,$A1492,Échéancier_Loyers!$B:$B,$C1492))</f>
        <v/>
      </c>
      <c r="F1492" s="13" t="str">
        <f>IF(OR($D1492="",$E1492=""),"",$D1492-$E1492)</f>
        <v/>
      </c>
      <c r="G1492" t="str">
        <f>IF($A1492="","",IF($F1492&lt;=0,"OK",IF($E1492=0,"Impayé","Partiel")))</f>
        <v/>
      </c>
    </row>
    <row r="1493" spans="2:7" ht="15">
      <c r="B1493" s="17"/>
      <c r="C1493" t="str">
        <f>IF($B1493="","",YEAR($B1493)*100+MONTH($B1493))</f>
        <v/>
      </c>
      <c r="D1493" s="13" t="str">
        <f>IF(OR($A1493="",$B1493=""),"",SUMIFS(Échéancier_Loyers!$J:$J,Échéancier_Loyers!$C:$C,$A1493,Échéancier_Loyers!$B:$B,$C1493))</f>
        <v/>
      </c>
      <c r="E1493" s="13" t="str">
        <f>IF(OR($A1493="",$B1493=""),"",SUMIFS(Échéancier_Loyers!$K:$K,Échéancier_Loyers!$C:$C,$A1493,Échéancier_Loyers!$B:$B,$C1493))</f>
        <v/>
      </c>
      <c r="F1493" s="13" t="str">
        <f>IF(OR($D1493="",$E1493=""),"",$D1493-$E1493)</f>
        <v/>
      </c>
      <c r="G1493" t="str">
        <f>IF($A1493="","",IF($F1493&lt;=0,"OK",IF($E1493=0,"Impayé","Partiel")))</f>
        <v/>
      </c>
    </row>
    <row r="1494" spans="2:7" ht="15">
      <c r="B1494" s="17"/>
      <c r="C1494" t="str">
        <f>IF($B1494="","",YEAR($B1494)*100+MONTH($B1494))</f>
        <v/>
      </c>
      <c r="D1494" s="13" t="str">
        <f>IF(OR($A1494="",$B1494=""),"",SUMIFS(Échéancier_Loyers!$J:$J,Échéancier_Loyers!$C:$C,$A1494,Échéancier_Loyers!$B:$B,$C1494))</f>
        <v/>
      </c>
      <c r="E1494" s="13" t="str">
        <f>IF(OR($A1494="",$B1494=""),"",SUMIFS(Échéancier_Loyers!$K:$K,Échéancier_Loyers!$C:$C,$A1494,Échéancier_Loyers!$B:$B,$C1494))</f>
        <v/>
      </c>
      <c r="F1494" s="13" t="str">
        <f>IF(OR($D1494="",$E1494=""),"",$D1494-$E1494)</f>
        <v/>
      </c>
      <c r="G1494" t="str">
        <f>IF($A1494="","",IF($F1494&lt;=0,"OK",IF($E1494=0,"Impayé","Partiel")))</f>
        <v/>
      </c>
    </row>
    <row r="1495" spans="2:7" ht="15">
      <c r="B1495" s="17"/>
      <c r="C1495" t="str">
        <f>IF($B1495="","",YEAR($B1495)*100+MONTH($B1495))</f>
        <v/>
      </c>
      <c r="D1495" s="13" t="str">
        <f>IF(OR($A1495="",$B1495=""),"",SUMIFS(Échéancier_Loyers!$J:$J,Échéancier_Loyers!$C:$C,$A1495,Échéancier_Loyers!$B:$B,$C1495))</f>
        <v/>
      </c>
      <c r="E1495" s="13" t="str">
        <f>IF(OR($A1495="",$B1495=""),"",SUMIFS(Échéancier_Loyers!$K:$K,Échéancier_Loyers!$C:$C,$A1495,Échéancier_Loyers!$B:$B,$C1495))</f>
        <v/>
      </c>
      <c r="F1495" s="13" t="str">
        <f>IF(OR($D1495="",$E1495=""),"",$D1495-$E1495)</f>
        <v/>
      </c>
      <c r="G1495" t="str">
        <f>IF($A1495="","",IF($F1495&lt;=0,"OK",IF($E1495=0,"Impayé","Partiel")))</f>
        <v/>
      </c>
    </row>
    <row r="1496" spans="2:7" ht="15">
      <c r="B1496" s="17"/>
      <c r="C1496" t="str">
        <f>IF($B1496="","",YEAR($B1496)*100+MONTH($B1496))</f>
        <v/>
      </c>
      <c r="D1496" s="13" t="str">
        <f>IF(OR($A1496="",$B1496=""),"",SUMIFS(Échéancier_Loyers!$J:$J,Échéancier_Loyers!$C:$C,$A1496,Échéancier_Loyers!$B:$B,$C1496))</f>
        <v/>
      </c>
      <c r="E1496" s="13" t="str">
        <f>IF(OR($A1496="",$B1496=""),"",SUMIFS(Échéancier_Loyers!$K:$K,Échéancier_Loyers!$C:$C,$A1496,Échéancier_Loyers!$B:$B,$C1496))</f>
        <v/>
      </c>
      <c r="F1496" s="13" t="str">
        <f>IF(OR($D1496="",$E1496=""),"",$D1496-$E1496)</f>
        <v/>
      </c>
      <c r="G1496" t="str">
        <f>IF($A1496="","",IF($F1496&lt;=0,"OK",IF($E1496=0,"Impayé","Partiel")))</f>
        <v/>
      </c>
    </row>
    <row r="1497" spans="2:7" ht="15">
      <c r="B1497" s="17"/>
      <c r="C1497" t="str">
        <f>IF($B1497="","",YEAR($B1497)*100+MONTH($B1497))</f>
        <v/>
      </c>
      <c r="D1497" s="13" t="str">
        <f>IF(OR($A1497="",$B1497=""),"",SUMIFS(Échéancier_Loyers!$J:$J,Échéancier_Loyers!$C:$C,$A1497,Échéancier_Loyers!$B:$B,$C1497))</f>
        <v/>
      </c>
      <c r="E1497" s="13" t="str">
        <f>IF(OR($A1497="",$B1497=""),"",SUMIFS(Échéancier_Loyers!$K:$K,Échéancier_Loyers!$C:$C,$A1497,Échéancier_Loyers!$B:$B,$C1497))</f>
        <v/>
      </c>
      <c r="F1497" s="13" t="str">
        <f>IF(OR($D1497="",$E1497=""),"",$D1497-$E1497)</f>
        <v/>
      </c>
      <c r="G1497" t="str">
        <f>IF($A1497="","",IF($F1497&lt;=0,"OK",IF($E1497=0,"Impayé","Partiel")))</f>
        <v/>
      </c>
    </row>
    <row r="1498" spans="2:7" ht="15">
      <c r="B1498" s="17"/>
      <c r="C1498" t="str">
        <f>IF($B1498="","",YEAR($B1498)*100+MONTH($B1498))</f>
        <v/>
      </c>
      <c r="D1498" s="13" t="str">
        <f>IF(OR($A1498="",$B1498=""),"",SUMIFS(Échéancier_Loyers!$J:$J,Échéancier_Loyers!$C:$C,$A1498,Échéancier_Loyers!$B:$B,$C1498))</f>
        <v/>
      </c>
      <c r="E1498" s="13" t="str">
        <f>IF(OR($A1498="",$B1498=""),"",SUMIFS(Échéancier_Loyers!$K:$K,Échéancier_Loyers!$C:$C,$A1498,Échéancier_Loyers!$B:$B,$C1498))</f>
        <v/>
      </c>
      <c r="F1498" s="13" t="str">
        <f>IF(OR($D1498="",$E1498=""),"",$D1498-$E1498)</f>
        <v/>
      </c>
      <c r="G1498" t="str">
        <f>IF($A1498="","",IF($F1498&lt;=0,"OK",IF($E1498=0,"Impayé","Partiel")))</f>
        <v/>
      </c>
    </row>
    <row r="1499" spans="2:7" ht="15">
      <c r="B1499" s="17"/>
      <c r="C1499" t="str">
        <f>IF($B1499="","",YEAR($B1499)*100+MONTH($B1499))</f>
        <v/>
      </c>
      <c r="D1499" s="13" t="str">
        <f>IF(OR($A1499="",$B1499=""),"",SUMIFS(Échéancier_Loyers!$J:$J,Échéancier_Loyers!$C:$C,$A1499,Échéancier_Loyers!$B:$B,$C1499))</f>
        <v/>
      </c>
      <c r="E1499" s="13" t="str">
        <f>IF(OR($A1499="",$B1499=""),"",SUMIFS(Échéancier_Loyers!$K:$K,Échéancier_Loyers!$C:$C,$A1499,Échéancier_Loyers!$B:$B,$C1499))</f>
        <v/>
      </c>
      <c r="F1499" s="13" t="str">
        <f>IF(OR($D1499="",$E1499=""),"",$D1499-$E1499)</f>
        <v/>
      </c>
      <c r="G1499" t="str">
        <f>IF($A1499="","",IF($F1499&lt;=0,"OK",IF($E1499=0,"Impayé","Partiel")))</f>
        <v/>
      </c>
    </row>
    <row r="1500" spans="2:7" ht="15">
      <c r="B1500" s="17"/>
      <c r="C1500" t="str">
        <f>IF($B1500="","",YEAR($B1500)*100+MONTH($B1500))</f>
        <v/>
      </c>
      <c r="D1500" s="13" t="str">
        <f>IF(OR($A1500="",$B1500=""),"",SUMIFS(Échéancier_Loyers!$J:$J,Échéancier_Loyers!$C:$C,$A1500,Échéancier_Loyers!$B:$B,$C1500))</f>
        <v/>
      </c>
      <c r="E1500" s="13" t="str">
        <f>IF(OR($A1500="",$B1500=""),"",SUMIFS(Échéancier_Loyers!$K:$K,Échéancier_Loyers!$C:$C,$A1500,Échéancier_Loyers!$B:$B,$C1500))</f>
        <v/>
      </c>
      <c r="F1500" s="13" t="str">
        <f>IF(OR($D1500="",$E1500=""),"",$D1500-$E1500)</f>
        <v/>
      </c>
      <c r="G1500" t="str">
        <f>IF($A1500="","",IF($F1500&lt;=0,"OK",IF($E1500=0,"Impayé","Partiel")))</f>
        <v/>
      </c>
    </row>
    <row r="1501" spans="2:7" ht="15">
      <c r="B1501" s="17"/>
      <c r="C1501" t="str">
        <f>IF($B1501="","",YEAR($B1501)*100+MONTH($B1501))</f>
        <v/>
      </c>
      <c r="D1501" s="13" t="str">
        <f>IF(OR($A1501="",$B1501=""),"",SUMIFS(Échéancier_Loyers!$J:$J,Échéancier_Loyers!$C:$C,$A1501,Échéancier_Loyers!$B:$B,$C1501))</f>
        <v/>
      </c>
      <c r="E1501" s="13" t="str">
        <f>IF(OR($A1501="",$B1501=""),"",SUMIFS(Échéancier_Loyers!$K:$K,Échéancier_Loyers!$C:$C,$A1501,Échéancier_Loyers!$B:$B,$C1501))</f>
        <v/>
      </c>
      <c r="F1501" s="13" t="str">
        <f>IF(OR($D1501="",$E1501=""),"",$D1501-$E1501)</f>
        <v/>
      </c>
      <c r="G1501" t="str">
        <f>IF($A1501="","",IF($F1501&lt;=0,"OK",IF($E1501=0,"Impayé","Partiel")))</f>
        <v/>
      </c>
    </row>
    <row r="1502" spans="2:7" ht="15">
      <c r="B1502" s="17"/>
      <c r="C1502" t="str">
        <f>IF($B1502="","",YEAR($B1502)*100+MONTH($B1502))</f>
        <v/>
      </c>
      <c r="D1502" s="13" t="str">
        <f>IF(OR($A1502="",$B1502=""),"",SUMIFS(Échéancier_Loyers!$J:$J,Échéancier_Loyers!$C:$C,$A1502,Échéancier_Loyers!$B:$B,$C1502))</f>
        <v/>
      </c>
      <c r="E1502" s="13" t="str">
        <f>IF(OR($A1502="",$B1502=""),"",SUMIFS(Échéancier_Loyers!$K:$K,Échéancier_Loyers!$C:$C,$A1502,Échéancier_Loyers!$B:$B,$C1502))</f>
        <v/>
      </c>
      <c r="F1502" s="13" t="str">
        <f>IF(OR($D1502="",$E1502=""),"",$D1502-$E1502)</f>
        <v/>
      </c>
      <c r="G1502" t="str">
        <f>IF($A1502="","",IF($F1502&lt;=0,"OK",IF($E1502=0,"Impayé","Partiel")))</f>
        <v/>
      </c>
    </row>
    <row r="1503" spans="2:7" ht="15">
      <c r="B1503" s="17"/>
      <c r="C1503" t="str">
        <f>IF($B1503="","",YEAR($B1503)*100+MONTH($B1503))</f>
        <v/>
      </c>
      <c r="D1503" s="13" t="str">
        <f>IF(OR($A1503="",$B1503=""),"",SUMIFS(Échéancier_Loyers!$J:$J,Échéancier_Loyers!$C:$C,$A1503,Échéancier_Loyers!$B:$B,$C1503))</f>
        <v/>
      </c>
      <c r="E1503" s="13" t="str">
        <f>IF(OR($A1503="",$B1503=""),"",SUMIFS(Échéancier_Loyers!$K:$K,Échéancier_Loyers!$C:$C,$A1503,Échéancier_Loyers!$B:$B,$C1503))</f>
        <v/>
      </c>
      <c r="F1503" s="13" t="str">
        <f>IF(OR($D1503="",$E1503=""),"",$D1503-$E1503)</f>
        <v/>
      </c>
      <c r="G1503" t="str">
        <f>IF($A1503="","",IF($F1503&lt;=0,"OK",IF($E1503=0,"Impayé","Partiel")))</f>
        <v/>
      </c>
    </row>
    <row r="1504" spans="2:7" ht="15">
      <c r="B1504" s="17"/>
      <c r="C1504" t="str">
        <f>IF($B1504="","",YEAR($B1504)*100+MONTH($B1504))</f>
        <v/>
      </c>
      <c r="D1504" s="13" t="str">
        <f>IF(OR($A1504="",$B1504=""),"",SUMIFS(Échéancier_Loyers!$J:$J,Échéancier_Loyers!$C:$C,$A1504,Échéancier_Loyers!$B:$B,$C1504))</f>
        <v/>
      </c>
      <c r="E1504" s="13" t="str">
        <f>IF(OR($A1504="",$B1504=""),"",SUMIFS(Échéancier_Loyers!$K:$K,Échéancier_Loyers!$C:$C,$A1504,Échéancier_Loyers!$B:$B,$C1504))</f>
        <v/>
      </c>
      <c r="F1504" s="13" t="str">
        <f>IF(OR($D1504="",$E1504=""),"",$D1504-$E1504)</f>
        <v/>
      </c>
      <c r="G1504" t="str">
        <f>IF($A1504="","",IF($F1504&lt;=0,"OK",IF($E1504=0,"Impayé","Partiel")))</f>
        <v/>
      </c>
    </row>
    <row r="1505" spans="2:7" ht="15">
      <c r="B1505" s="17"/>
      <c r="C1505" t="str">
        <f>IF($B1505="","",YEAR($B1505)*100+MONTH($B1505))</f>
        <v/>
      </c>
      <c r="D1505" s="13" t="str">
        <f>IF(OR($A1505="",$B1505=""),"",SUMIFS(Échéancier_Loyers!$J:$J,Échéancier_Loyers!$C:$C,$A1505,Échéancier_Loyers!$B:$B,$C1505))</f>
        <v/>
      </c>
      <c r="E1505" s="13" t="str">
        <f>IF(OR($A1505="",$B1505=""),"",SUMIFS(Échéancier_Loyers!$K:$K,Échéancier_Loyers!$C:$C,$A1505,Échéancier_Loyers!$B:$B,$C1505))</f>
        <v/>
      </c>
      <c r="F1505" s="13" t="str">
        <f>IF(OR($D1505="",$E1505=""),"",$D1505-$E1505)</f>
        <v/>
      </c>
      <c r="G1505" t="str">
        <f>IF($A1505="","",IF($F1505&lt;=0,"OK",IF($E1505=0,"Impayé","Partiel")))</f>
        <v/>
      </c>
    </row>
    <row r="1506" spans="2:7" ht="15">
      <c r="B1506" s="17"/>
      <c r="C1506" t="str">
        <f>IF($B1506="","",YEAR($B1506)*100+MONTH($B1506))</f>
        <v/>
      </c>
      <c r="D1506" s="13" t="str">
        <f>IF(OR($A1506="",$B1506=""),"",SUMIFS(Échéancier_Loyers!$J:$J,Échéancier_Loyers!$C:$C,$A1506,Échéancier_Loyers!$B:$B,$C1506))</f>
        <v/>
      </c>
      <c r="E1506" s="13" t="str">
        <f>IF(OR($A1506="",$B1506=""),"",SUMIFS(Échéancier_Loyers!$K:$K,Échéancier_Loyers!$C:$C,$A1506,Échéancier_Loyers!$B:$B,$C1506))</f>
        <v/>
      </c>
      <c r="F1506" s="13" t="str">
        <f>IF(OR($D1506="",$E1506=""),"",$D1506-$E1506)</f>
        <v/>
      </c>
      <c r="G1506" t="str">
        <f>IF($A1506="","",IF($F1506&lt;=0,"OK",IF($E1506=0,"Impayé","Partiel")))</f>
        <v/>
      </c>
    </row>
    <row r="1507" spans="2:7" ht="15">
      <c r="B1507" s="17"/>
      <c r="C1507" t="str">
        <f>IF($B1507="","",YEAR($B1507)*100+MONTH($B1507))</f>
        <v/>
      </c>
      <c r="D1507" s="13" t="str">
        <f>IF(OR($A1507="",$B1507=""),"",SUMIFS(Échéancier_Loyers!$J:$J,Échéancier_Loyers!$C:$C,$A1507,Échéancier_Loyers!$B:$B,$C1507))</f>
        <v/>
      </c>
      <c r="E1507" s="13" t="str">
        <f>IF(OR($A1507="",$B1507=""),"",SUMIFS(Échéancier_Loyers!$K:$K,Échéancier_Loyers!$C:$C,$A1507,Échéancier_Loyers!$B:$B,$C1507))</f>
        <v/>
      </c>
      <c r="F1507" s="13" t="str">
        <f>IF(OR($D1507="",$E1507=""),"",$D1507-$E1507)</f>
        <v/>
      </c>
      <c r="G1507" t="str">
        <f>IF($A1507="","",IF($F1507&lt;=0,"OK",IF($E1507=0,"Impayé","Partiel")))</f>
        <v/>
      </c>
    </row>
    <row r="1508" spans="2:7" ht="15">
      <c r="B1508" s="17"/>
      <c r="C1508" t="str">
        <f>IF($B1508="","",YEAR($B1508)*100+MONTH($B1508))</f>
        <v/>
      </c>
      <c r="D1508" s="13" t="str">
        <f>IF(OR($A1508="",$B1508=""),"",SUMIFS(Échéancier_Loyers!$J:$J,Échéancier_Loyers!$C:$C,$A1508,Échéancier_Loyers!$B:$B,$C1508))</f>
        <v/>
      </c>
      <c r="E1508" s="13" t="str">
        <f>IF(OR($A1508="",$B1508=""),"",SUMIFS(Échéancier_Loyers!$K:$K,Échéancier_Loyers!$C:$C,$A1508,Échéancier_Loyers!$B:$B,$C1508))</f>
        <v/>
      </c>
      <c r="F1508" s="13" t="str">
        <f>IF(OR($D1508="",$E1508=""),"",$D1508-$E1508)</f>
        <v/>
      </c>
      <c r="G1508" t="str">
        <f>IF($A1508="","",IF($F1508&lt;=0,"OK",IF($E1508=0,"Impayé","Partiel")))</f>
        <v/>
      </c>
    </row>
    <row r="1509" spans="2:7" ht="15">
      <c r="B1509" s="17"/>
      <c r="C1509" t="str">
        <f>IF($B1509="","",YEAR($B1509)*100+MONTH($B1509))</f>
        <v/>
      </c>
      <c r="D1509" s="13" t="str">
        <f>IF(OR($A1509="",$B1509=""),"",SUMIFS(Échéancier_Loyers!$J:$J,Échéancier_Loyers!$C:$C,$A1509,Échéancier_Loyers!$B:$B,$C1509))</f>
        <v/>
      </c>
      <c r="E1509" s="13" t="str">
        <f>IF(OR($A1509="",$B1509=""),"",SUMIFS(Échéancier_Loyers!$K:$K,Échéancier_Loyers!$C:$C,$A1509,Échéancier_Loyers!$B:$B,$C1509))</f>
        <v/>
      </c>
      <c r="F1509" s="13" t="str">
        <f>IF(OR($D1509="",$E1509=""),"",$D1509-$E1509)</f>
        <v/>
      </c>
      <c r="G1509" t="str">
        <f>IF($A1509="","",IF($F1509&lt;=0,"OK",IF($E1509=0,"Impayé","Partiel")))</f>
        <v/>
      </c>
    </row>
    <row r="1510" spans="2:7" ht="15">
      <c r="B1510" s="17"/>
      <c r="C1510" t="str">
        <f>IF($B1510="","",YEAR($B1510)*100+MONTH($B1510))</f>
        <v/>
      </c>
      <c r="D1510" s="13" t="str">
        <f>IF(OR($A1510="",$B1510=""),"",SUMIFS(Échéancier_Loyers!$J:$J,Échéancier_Loyers!$C:$C,$A1510,Échéancier_Loyers!$B:$B,$C1510))</f>
        <v/>
      </c>
      <c r="E1510" s="13" t="str">
        <f>IF(OR($A1510="",$B1510=""),"",SUMIFS(Échéancier_Loyers!$K:$K,Échéancier_Loyers!$C:$C,$A1510,Échéancier_Loyers!$B:$B,$C1510))</f>
        <v/>
      </c>
      <c r="F1510" s="13" t="str">
        <f>IF(OR($D1510="",$E1510=""),"",$D1510-$E1510)</f>
        <v/>
      </c>
      <c r="G1510" t="str">
        <f>IF($A1510="","",IF($F1510&lt;=0,"OK",IF($E1510=0,"Impayé","Partiel")))</f>
        <v/>
      </c>
    </row>
    <row r="1511" spans="2:7" ht="15">
      <c r="B1511" s="17"/>
      <c r="C1511" t="str">
        <f>IF($B1511="","",YEAR($B1511)*100+MONTH($B1511))</f>
        <v/>
      </c>
      <c r="D1511" s="13" t="str">
        <f>IF(OR($A1511="",$B1511=""),"",SUMIFS(Échéancier_Loyers!$J:$J,Échéancier_Loyers!$C:$C,$A1511,Échéancier_Loyers!$B:$B,$C1511))</f>
        <v/>
      </c>
      <c r="E1511" s="13" t="str">
        <f>IF(OR($A1511="",$B1511=""),"",SUMIFS(Échéancier_Loyers!$K:$K,Échéancier_Loyers!$C:$C,$A1511,Échéancier_Loyers!$B:$B,$C1511))</f>
        <v/>
      </c>
      <c r="F1511" s="13" t="str">
        <f>IF(OR($D1511="",$E1511=""),"",$D1511-$E1511)</f>
        <v/>
      </c>
      <c r="G1511" t="str">
        <f>IF($A1511="","",IF($F1511&lt;=0,"OK",IF($E1511=0,"Impayé","Partiel")))</f>
        <v/>
      </c>
    </row>
    <row r="1512" spans="2:7" ht="15">
      <c r="B1512" s="17"/>
      <c r="C1512" t="str">
        <f>IF($B1512="","",YEAR($B1512)*100+MONTH($B1512))</f>
        <v/>
      </c>
      <c r="D1512" s="13" t="str">
        <f>IF(OR($A1512="",$B1512=""),"",SUMIFS(Échéancier_Loyers!$J:$J,Échéancier_Loyers!$C:$C,$A1512,Échéancier_Loyers!$B:$B,$C1512))</f>
        <v/>
      </c>
      <c r="E1512" s="13" t="str">
        <f>IF(OR($A1512="",$B1512=""),"",SUMIFS(Échéancier_Loyers!$K:$K,Échéancier_Loyers!$C:$C,$A1512,Échéancier_Loyers!$B:$B,$C1512))</f>
        <v/>
      </c>
      <c r="F1512" s="13" t="str">
        <f>IF(OR($D1512="",$E1512=""),"",$D1512-$E1512)</f>
        <v/>
      </c>
      <c r="G1512" t="str">
        <f>IF($A1512="","",IF($F1512&lt;=0,"OK",IF($E1512=0,"Impayé","Partiel")))</f>
        <v/>
      </c>
    </row>
    <row r="1513" spans="2:7" ht="15">
      <c r="B1513" s="17"/>
      <c r="C1513" t="str">
        <f>IF($B1513="","",YEAR($B1513)*100+MONTH($B1513))</f>
        <v/>
      </c>
      <c r="D1513" s="13" t="str">
        <f>IF(OR($A1513="",$B1513=""),"",SUMIFS(Échéancier_Loyers!$J:$J,Échéancier_Loyers!$C:$C,$A1513,Échéancier_Loyers!$B:$B,$C1513))</f>
        <v/>
      </c>
      <c r="E1513" s="13" t="str">
        <f>IF(OR($A1513="",$B1513=""),"",SUMIFS(Échéancier_Loyers!$K:$K,Échéancier_Loyers!$C:$C,$A1513,Échéancier_Loyers!$B:$B,$C1513))</f>
        <v/>
      </c>
      <c r="F1513" s="13" t="str">
        <f>IF(OR($D1513="",$E1513=""),"",$D1513-$E1513)</f>
        <v/>
      </c>
      <c r="G1513" t="str">
        <f>IF($A1513="","",IF($F1513&lt;=0,"OK",IF($E1513=0,"Impayé","Partiel")))</f>
        <v/>
      </c>
    </row>
    <row r="1514" spans="2:7" ht="15">
      <c r="B1514" s="17"/>
      <c r="C1514" t="str">
        <f>IF($B1514="","",YEAR($B1514)*100+MONTH($B1514))</f>
        <v/>
      </c>
      <c r="D1514" s="13" t="str">
        <f>IF(OR($A1514="",$B1514=""),"",SUMIFS(Échéancier_Loyers!$J:$J,Échéancier_Loyers!$C:$C,$A1514,Échéancier_Loyers!$B:$B,$C1514))</f>
        <v/>
      </c>
      <c r="E1514" s="13" t="str">
        <f>IF(OR($A1514="",$B1514=""),"",SUMIFS(Échéancier_Loyers!$K:$K,Échéancier_Loyers!$C:$C,$A1514,Échéancier_Loyers!$B:$B,$C1514))</f>
        <v/>
      </c>
      <c r="F1514" s="13" t="str">
        <f>IF(OR($D1514="",$E1514=""),"",$D1514-$E1514)</f>
        <v/>
      </c>
      <c r="G1514" t="str">
        <f>IF($A1514="","",IF($F1514&lt;=0,"OK",IF($E1514=0,"Impayé","Partiel")))</f>
        <v/>
      </c>
    </row>
    <row r="1515" spans="2:7" ht="15">
      <c r="B1515" s="17"/>
      <c r="C1515" t="str">
        <f>IF($B1515="","",YEAR($B1515)*100+MONTH($B1515))</f>
        <v/>
      </c>
      <c r="D1515" s="13" t="str">
        <f>IF(OR($A1515="",$B1515=""),"",SUMIFS(Échéancier_Loyers!$J:$J,Échéancier_Loyers!$C:$C,$A1515,Échéancier_Loyers!$B:$B,$C1515))</f>
        <v/>
      </c>
      <c r="E1515" s="13" t="str">
        <f>IF(OR($A1515="",$B1515=""),"",SUMIFS(Échéancier_Loyers!$K:$K,Échéancier_Loyers!$C:$C,$A1515,Échéancier_Loyers!$B:$B,$C1515))</f>
        <v/>
      </c>
      <c r="F1515" s="13" t="str">
        <f>IF(OR($D1515="",$E1515=""),"",$D1515-$E1515)</f>
        <v/>
      </c>
      <c r="G1515" t="str">
        <f>IF($A1515="","",IF($F1515&lt;=0,"OK",IF($E1515=0,"Impayé","Partiel")))</f>
        <v/>
      </c>
    </row>
    <row r="1516" spans="2:7" ht="15">
      <c r="B1516" s="17"/>
      <c r="C1516" t="str">
        <f>IF($B1516="","",YEAR($B1516)*100+MONTH($B1516))</f>
        <v/>
      </c>
      <c r="D1516" s="13" t="str">
        <f>IF(OR($A1516="",$B1516=""),"",SUMIFS(Échéancier_Loyers!$J:$J,Échéancier_Loyers!$C:$C,$A1516,Échéancier_Loyers!$B:$B,$C1516))</f>
        <v/>
      </c>
      <c r="E1516" s="13" t="str">
        <f>IF(OR($A1516="",$B1516=""),"",SUMIFS(Échéancier_Loyers!$K:$K,Échéancier_Loyers!$C:$C,$A1516,Échéancier_Loyers!$B:$B,$C1516))</f>
        <v/>
      </c>
      <c r="F1516" s="13" t="str">
        <f>IF(OR($D1516="",$E1516=""),"",$D1516-$E1516)</f>
        <v/>
      </c>
      <c r="G1516" t="str">
        <f>IF($A1516="","",IF($F1516&lt;=0,"OK",IF($E1516=0,"Impayé","Partiel")))</f>
        <v/>
      </c>
    </row>
    <row r="1517" spans="2:7" ht="15">
      <c r="B1517" s="17"/>
      <c r="C1517" t="str">
        <f>IF($B1517="","",YEAR($B1517)*100+MONTH($B1517))</f>
        <v/>
      </c>
      <c r="D1517" s="13" t="str">
        <f>IF(OR($A1517="",$B1517=""),"",SUMIFS(Échéancier_Loyers!$J:$J,Échéancier_Loyers!$C:$C,$A1517,Échéancier_Loyers!$B:$B,$C1517))</f>
        <v/>
      </c>
      <c r="E1517" s="13" t="str">
        <f>IF(OR($A1517="",$B1517=""),"",SUMIFS(Échéancier_Loyers!$K:$K,Échéancier_Loyers!$C:$C,$A1517,Échéancier_Loyers!$B:$B,$C1517))</f>
        <v/>
      </c>
      <c r="F1517" s="13" t="str">
        <f>IF(OR($D1517="",$E1517=""),"",$D1517-$E1517)</f>
        <v/>
      </c>
      <c r="G1517" t="str">
        <f>IF($A1517="","",IF($F1517&lt;=0,"OK",IF($E1517=0,"Impayé","Partiel")))</f>
        <v/>
      </c>
    </row>
    <row r="1518" spans="2:7" ht="15">
      <c r="B1518" s="17"/>
      <c r="C1518" t="str">
        <f>IF($B1518="","",YEAR($B1518)*100+MONTH($B1518))</f>
        <v/>
      </c>
      <c r="D1518" s="13" t="str">
        <f>IF(OR($A1518="",$B1518=""),"",SUMIFS(Échéancier_Loyers!$J:$J,Échéancier_Loyers!$C:$C,$A1518,Échéancier_Loyers!$B:$B,$C1518))</f>
        <v/>
      </c>
      <c r="E1518" s="13" t="str">
        <f>IF(OR($A1518="",$B1518=""),"",SUMIFS(Échéancier_Loyers!$K:$K,Échéancier_Loyers!$C:$C,$A1518,Échéancier_Loyers!$B:$B,$C1518))</f>
        <v/>
      </c>
      <c r="F1518" s="13" t="str">
        <f>IF(OR($D1518="",$E1518=""),"",$D1518-$E1518)</f>
        <v/>
      </c>
      <c r="G1518" t="str">
        <f>IF($A1518="","",IF($F1518&lt;=0,"OK",IF($E1518=0,"Impayé","Partiel")))</f>
        <v/>
      </c>
    </row>
    <row r="1519" spans="2:7" ht="15">
      <c r="B1519" s="17"/>
      <c r="C1519" t="str">
        <f>IF($B1519="","",YEAR($B1519)*100+MONTH($B1519))</f>
        <v/>
      </c>
      <c r="D1519" s="13" t="str">
        <f>IF(OR($A1519="",$B1519=""),"",SUMIFS(Échéancier_Loyers!$J:$J,Échéancier_Loyers!$C:$C,$A1519,Échéancier_Loyers!$B:$B,$C1519))</f>
        <v/>
      </c>
      <c r="E1519" s="13" t="str">
        <f>IF(OR($A1519="",$B1519=""),"",SUMIFS(Échéancier_Loyers!$K:$K,Échéancier_Loyers!$C:$C,$A1519,Échéancier_Loyers!$B:$B,$C1519))</f>
        <v/>
      </c>
      <c r="F1519" s="13" t="str">
        <f>IF(OR($D1519="",$E1519=""),"",$D1519-$E1519)</f>
        <v/>
      </c>
      <c r="G1519" t="str">
        <f>IF($A1519="","",IF($F1519&lt;=0,"OK",IF($E1519=0,"Impayé","Partiel")))</f>
        <v/>
      </c>
    </row>
    <row r="1520" spans="2:7" ht="15">
      <c r="B1520" s="17"/>
      <c r="C1520" t="str">
        <f>IF($B1520="","",YEAR($B1520)*100+MONTH($B1520))</f>
        <v/>
      </c>
      <c r="D1520" s="13" t="str">
        <f>IF(OR($A1520="",$B1520=""),"",SUMIFS(Échéancier_Loyers!$J:$J,Échéancier_Loyers!$C:$C,$A1520,Échéancier_Loyers!$B:$B,$C1520))</f>
        <v/>
      </c>
      <c r="E1520" s="13" t="str">
        <f>IF(OR($A1520="",$B1520=""),"",SUMIFS(Échéancier_Loyers!$K:$K,Échéancier_Loyers!$C:$C,$A1520,Échéancier_Loyers!$B:$B,$C1520))</f>
        <v/>
      </c>
      <c r="F1520" s="13" t="str">
        <f>IF(OR($D1520="",$E1520=""),"",$D1520-$E1520)</f>
        <v/>
      </c>
      <c r="G1520" t="str">
        <f>IF($A1520="","",IF($F1520&lt;=0,"OK",IF($E1520=0,"Impayé","Partiel")))</f>
        <v/>
      </c>
    </row>
    <row r="1521" spans="2:7" ht="15">
      <c r="B1521" s="17"/>
      <c r="C1521" t="str">
        <f>IF($B1521="","",YEAR($B1521)*100+MONTH($B1521))</f>
        <v/>
      </c>
      <c r="D1521" s="13" t="str">
        <f>IF(OR($A1521="",$B1521=""),"",SUMIFS(Échéancier_Loyers!$J:$J,Échéancier_Loyers!$C:$C,$A1521,Échéancier_Loyers!$B:$B,$C1521))</f>
        <v/>
      </c>
      <c r="E1521" s="13" t="str">
        <f>IF(OR($A1521="",$B1521=""),"",SUMIFS(Échéancier_Loyers!$K:$K,Échéancier_Loyers!$C:$C,$A1521,Échéancier_Loyers!$B:$B,$C1521))</f>
        <v/>
      </c>
      <c r="F1521" s="13" t="str">
        <f>IF(OR($D1521="",$E1521=""),"",$D1521-$E1521)</f>
        <v/>
      </c>
      <c r="G1521" t="str">
        <f>IF($A1521="","",IF($F1521&lt;=0,"OK",IF($E1521=0,"Impayé","Partiel")))</f>
        <v/>
      </c>
    </row>
    <row r="1522" spans="2:7" ht="15">
      <c r="B1522" s="17"/>
      <c r="C1522" t="str">
        <f>IF($B1522="","",YEAR($B1522)*100+MONTH($B1522))</f>
        <v/>
      </c>
      <c r="D1522" s="13" t="str">
        <f>IF(OR($A1522="",$B1522=""),"",SUMIFS(Échéancier_Loyers!$J:$J,Échéancier_Loyers!$C:$C,$A1522,Échéancier_Loyers!$B:$B,$C1522))</f>
        <v/>
      </c>
      <c r="E1522" s="13" t="str">
        <f>IF(OR($A1522="",$B1522=""),"",SUMIFS(Échéancier_Loyers!$K:$K,Échéancier_Loyers!$C:$C,$A1522,Échéancier_Loyers!$B:$B,$C1522))</f>
        <v/>
      </c>
      <c r="F1522" s="13" t="str">
        <f>IF(OR($D1522="",$E1522=""),"",$D1522-$E1522)</f>
        <v/>
      </c>
      <c r="G1522" t="str">
        <f>IF($A1522="","",IF($F1522&lt;=0,"OK",IF($E1522=0,"Impayé","Partiel")))</f>
        <v/>
      </c>
    </row>
    <row r="1523" spans="2:7" ht="15">
      <c r="B1523" s="17"/>
      <c r="C1523" t="str">
        <f>IF($B1523="","",YEAR($B1523)*100+MONTH($B1523))</f>
        <v/>
      </c>
      <c r="D1523" s="13" t="str">
        <f>IF(OR($A1523="",$B1523=""),"",SUMIFS(Échéancier_Loyers!$J:$J,Échéancier_Loyers!$C:$C,$A1523,Échéancier_Loyers!$B:$B,$C1523))</f>
        <v/>
      </c>
      <c r="E1523" s="13" t="str">
        <f>IF(OR($A1523="",$B1523=""),"",SUMIFS(Échéancier_Loyers!$K:$K,Échéancier_Loyers!$C:$C,$A1523,Échéancier_Loyers!$B:$B,$C1523))</f>
        <v/>
      </c>
      <c r="F1523" s="13" t="str">
        <f>IF(OR($D1523="",$E1523=""),"",$D1523-$E1523)</f>
        <v/>
      </c>
      <c r="G1523" t="str">
        <f>IF($A1523="","",IF($F1523&lt;=0,"OK",IF($E1523=0,"Impayé","Partiel")))</f>
        <v/>
      </c>
    </row>
    <row r="1524" spans="2:7" ht="15">
      <c r="B1524" s="17"/>
      <c r="C1524" t="str">
        <f>IF($B1524="","",YEAR($B1524)*100+MONTH($B1524))</f>
        <v/>
      </c>
      <c r="D1524" s="13" t="str">
        <f>IF(OR($A1524="",$B1524=""),"",SUMIFS(Échéancier_Loyers!$J:$J,Échéancier_Loyers!$C:$C,$A1524,Échéancier_Loyers!$B:$B,$C1524))</f>
        <v/>
      </c>
      <c r="E1524" s="13" t="str">
        <f>IF(OR($A1524="",$B1524=""),"",SUMIFS(Échéancier_Loyers!$K:$K,Échéancier_Loyers!$C:$C,$A1524,Échéancier_Loyers!$B:$B,$C1524))</f>
        <v/>
      </c>
      <c r="F1524" s="13" t="str">
        <f>IF(OR($D1524="",$E1524=""),"",$D1524-$E1524)</f>
        <v/>
      </c>
      <c r="G1524" t="str">
        <f>IF($A1524="","",IF($F1524&lt;=0,"OK",IF($E1524=0,"Impayé","Partiel")))</f>
        <v/>
      </c>
    </row>
    <row r="1525" spans="2:7" ht="15">
      <c r="B1525" s="17"/>
      <c r="C1525" t="str">
        <f>IF($B1525="","",YEAR($B1525)*100+MONTH($B1525))</f>
        <v/>
      </c>
      <c r="D1525" s="13" t="str">
        <f>IF(OR($A1525="",$B1525=""),"",SUMIFS(Échéancier_Loyers!$J:$J,Échéancier_Loyers!$C:$C,$A1525,Échéancier_Loyers!$B:$B,$C1525))</f>
        <v/>
      </c>
      <c r="E1525" s="13" t="str">
        <f>IF(OR($A1525="",$B1525=""),"",SUMIFS(Échéancier_Loyers!$K:$K,Échéancier_Loyers!$C:$C,$A1525,Échéancier_Loyers!$B:$B,$C1525))</f>
        <v/>
      </c>
      <c r="F1525" s="13" t="str">
        <f>IF(OR($D1525="",$E1525=""),"",$D1525-$E1525)</f>
        <v/>
      </c>
      <c r="G1525" t="str">
        <f>IF($A1525="","",IF($F1525&lt;=0,"OK",IF($E1525=0,"Impayé","Partiel")))</f>
        <v/>
      </c>
    </row>
    <row r="1526" spans="2:7" ht="15">
      <c r="B1526" s="17"/>
      <c r="C1526" t="str">
        <f>IF($B1526="","",YEAR($B1526)*100+MONTH($B1526))</f>
        <v/>
      </c>
      <c r="D1526" s="13" t="str">
        <f>IF(OR($A1526="",$B1526=""),"",SUMIFS(Échéancier_Loyers!$J:$J,Échéancier_Loyers!$C:$C,$A1526,Échéancier_Loyers!$B:$B,$C1526))</f>
        <v/>
      </c>
      <c r="E1526" s="13" t="str">
        <f>IF(OR($A1526="",$B1526=""),"",SUMIFS(Échéancier_Loyers!$K:$K,Échéancier_Loyers!$C:$C,$A1526,Échéancier_Loyers!$B:$B,$C1526))</f>
        <v/>
      </c>
      <c r="F1526" s="13" t="str">
        <f>IF(OR($D1526="",$E1526=""),"",$D1526-$E1526)</f>
        <v/>
      </c>
      <c r="G1526" t="str">
        <f>IF($A1526="","",IF($F1526&lt;=0,"OK",IF($E1526=0,"Impayé","Partiel")))</f>
        <v/>
      </c>
    </row>
    <row r="1527" spans="2:7" ht="15">
      <c r="B1527" s="17"/>
      <c r="C1527" t="str">
        <f>IF($B1527="","",YEAR($B1527)*100+MONTH($B1527))</f>
        <v/>
      </c>
      <c r="D1527" s="13" t="str">
        <f>IF(OR($A1527="",$B1527=""),"",SUMIFS(Échéancier_Loyers!$J:$J,Échéancier_Loyers!$C:$C,$A1527,Échéancier_Loyers!$B:$B,$C1527))</f>
        <v/>
      </c>
      <c r="E1527" s="13" t="str">
        <f>IF(OR($A1527="",$B1527=""),"",SUMIFS(Échéancier_Loyers!$K:$K,Échéancier_Loyers!$C:$C,$A1527,Échéancier_Loyers!$B:$B,$C1527))</f>
        <v/>
      </c>
      <c r="F1527" s="13" t="str">
        <f>IF(OR($D1527="",$E1527=""),"",$D1527-$E1527)</f>
        <v/>
      </c>
      <c r="G1527" t="str">
        <f>IF($A1527="","",IF($F1527&lt;=0,"OK",IF($E1527=0,"Impayé","Partiel")))</f>
        <v/>
      </c>
    </row>
    <row r="1528" spans="2:7" ht="15">
      <c r="B1528" s="17"/>
      <c r="C1528" t="str">
        <f>IF($B1528="","",YEAR($B1528)*100+MONTH($B1528))</f>
        <v/>
      </c>
      <c r="D1528" s="13" t="str">
        <f>IF(OR($A1528="",$B1528=""),"",SUMIFS(Échéancier_Loyers!$J:$J,Échéancier_Loyers!$C:$C,$A1528,Échéancier_Loyers!$B:$B,$C1528))</f>
        <v/>
      </c>
      <c r="E1528" s="13" t="str">
        <f>IF(OR($A1528="",$B1528=""),"",SUMIFS(Échéancier_Loyers!$K:$K,Échéancier_Loyers!$C:$C,$A1528,Échéancier_Loyers!$B:$B,$C1528))</f>
        <v/>
      </c>
      <c r="F1528" s="13" t="str">
        <f>IF(OR($D1528="",$E1528=""),"",$D1528-$E1528)</f>
        <v/>
      </c>
      <c r="G1528" t="str">
        <f>IF($A1528="","",IF($F1528&lt;=0,"OK",IF($E1528=0,"Impayé","Partiel")))</f>
        <v/>
      </c>
    </row>
    <row r="1529" spans="2:7" ht="15">
      <c r="B1529" s="17"/>
      <c r="C1529" t="str">
        <f>IF($B1529="","",YEAR($B1529)*100+MONTH($B1529))</f>
        <v/>
      </c>
      <c r="D1529" s="13" t="str">
        <f>IF(OR($A1529="",$B1529=""),"",SUMIFS(Échéancier_Loyers!$J:$J,Échéancier_Loyers!$C:$C,$A1529,Échéancier_Loyers!$B:$B,$C1529))</f>
        <v/>
      </c>
      <c r="E1529" s="13" t="str">
        <f>IF(OR($A1529="",$B1529=""),"",SUMIFS(Échéancier_Loyers!$K:$K,Échéancier_Loyers!$C:$C,$A1529,Échéancier_Loyers!$B:$B,$C1529))</f>
        <v/>
      </c>
      <c r="F1529" s="13" t="str">
        <f>IF(OR($D1529="",$E1529=""),"",$D1529-$E1529)</f>
        <v/>
      </c>
      <c r="G1529" t="str">
        <f>IF($A1529="","",IF($F1529&lt;=0,"OK",IF($E1529=0,"Impayé","Partiel")))</f>
        <v/>
      </c>
    </row>
    <row r="1530" spans="2:7" ht="15">
      <c r="B1530" s="17"/>
      <c r="C1530" t="str">
        <f>IF($B1530="","",YEAR($B1530)*100+MONTH($B1530))</f>
        <v/>
      </c>
      <c r="D1530" s="13" t="str">
        <f>IF(OR($A1530="",$B1530=""),"",SUMIFS(Échéancier_Loyers!$J:$J,Échéancier_Loyers!$C:$C,$A1530,Échéancier_Loyers!$B:$B,$C1530))</f>
        <v/>
      </c>
      <c r="E1530" s="13" t="str">
        <f>IF(OR($A1530="",$B1530=""),"",SUMIFS(Échéancier_Loyers!$K:$K,Échéancier_Loyers!$C:$C,$A1530,Échéancier_Loyers!$B:$B,$C1530))</f>
        <v/>
      </c>
      <c r="F1530" s="13" t="str">
        <f>IF(OR($D1530="",$E1530=""),"",$D1530-$E1530)</f>
        <v/>
      </c>
      <c r="G1530" t="str">
        <f>IF($A1530="","",IF($F1530&lt;=0,"OK",IF($E1530=0,"Impayé","Partiel")))</f>
        <v/>
      </c>
    </row>
    <row r="1531" spans="2:7" ht="15">
      <c r="B1531" s="17"/>
      <c r="C1531" t="str">
        <f>IF($B1531="","",YEAR($B1531)*100+MONTH($B1531))</f>
        <v/>
      </c>
      <c r="D1531" s="13" t="str">
        <f>IF(OR($A1531="",$B1531=""),"",SUMIFS(Échéancier_Loyers!$J:$J,Échéancier_Loyers!$C:$C,$A1531,Échéancier_Loyers!$B:$B,$C1531))</f>
        <v/>
      </c>
      <c r="E1531" s="13" t="str">
        <f>IF(OR($A1531="",$B1531=""),"",SUMIFS(Échéancier_Loyers!$K:$K,Échéancier_Loyers!$C:$C,$A1531,Échéancier_Loyers!$B:$B,$C1531))</f>
        <v/>
      </c>
      <c r="F1531" s="13" t="str">
        <f>IF(OR($D1531="",$E1531=""),"",$D1531-$E1531)</f>
        <v/>
      </c>
      <c r="G1531" t="str">
        <f>IF($A1531="","",IF($F1531&lt;=0,"OK",IF($E1531=0,"Impayé","Partiel")))</f>
        <v/>
      </c>
    </row>
    <row r="1532" spans="2:7" ht="15">
      <c r="B1532" s="17"/>
      <c r="C1532" t="str">
        <f>IF($B1532="","",YEAR($B1532)*100+MONTH($B1532))</f>
        <v/>
      </c>
      <c r="D1532" s="13" t="str">
        <f>IF(OR($A1532="",$B1532=""),"",SUMIFS(Échéancier_Loyers!$J:$J,Échéancier_Loyers!$C:$C,$A1532,Échéancier_Loyers!$B:$B,$C1532))</f>
        <v/>
      </c>
      <c r="E1532" s="13" t="str">
        <f>IF(OR($A1532="",$B1532=""),"",SUMIFS(Échéancier_Loyers!$K:$K,Échéancier_Loyers!$C:$C,$A1532,Échéancier_Loyers!$B:$B,$C1532))</f>
        <v/>
      </c>
      <c r="F1532" s="13" t="str">
        <f>IF(OR($D1532="",$E1532=""),"",$D1532-$E1532)</f>
        <v/>
      </c>
      <c r="G1532" t="str">
        <f>IF($A1532="","",IF($F1532&lt;=0,"OK",IF($E1532=0,"Impayé","Partiel")))</f>
        <v/>
      </c>
    </row>
    <row r="1533" spans="2:7" ht="15">
      <c r="B1533" s="17"/>
      <c r="C1533" t="str">
        <f>IF($B1533="","",YEAR($B1533)*100+MONTH($B1533))</f>
        <v/>
      </c>
      <c r="D1533" s="13" t="str">
        <f>IF(OR($A1533="",$B1533=""),"",SUMIFS(Échéancier_Loyers!$J:$J,Échéancier_Loyers!$C:$C,$A1533,Échéancier_Loyers!$B:$B,$C1533))</f>
        <v/>
      </c>
      <c r="E1533" s="13" t="str">
        <f>IF(OR($A1533="",$B1533=""),"",SUMIFS(Échéancier_Loyers!$K:$K,Échéancier_Loyers!$C:$C,$A1533,Échéancier_Loyers!$B:$B,$C1533))</f>
        <v/>
      </c>
      <c r="F1533" s="13" t="str">
        <f>IF(OR($D1533="",$E1533=""),"",$D1533-$E1533)</f>
        <v/>
      </c>
      <c r="G1533" t="str">
        <f>IF($A1533="","",IF($F1533&lt;=0,"OK",IF($E1533=0,"Impayé","Partiel")))</f>
        <v/>
      </c>
    </row>
    <row r="1534" spans="2:7" ht="15">
      <c r="B1534" s="17"/>
      <c r="C1534" t="str">
        <f>IF($B1534="","",YEAR($B1534)*100+MONTH($B1534))</f>
        <v/>
      </c>
      <c r="D1534" s="13" t="str">
        <f>IF(OR($A1534="",$B1534=""),"",SUMIFS(Échéancier_Loyers!$J:$J,Échéancier_Loyers!$C:$C,$A1534,Échéancier_Loyers!$B:$B,$C1534))</f>
        <v/>
      </c>
      <c r="E1534" s="13" t="str">
        <f>IF(OR($A1534="",$B1534=""),"",SUMIFS(Échéancier_Loyers!$K:$K,Échéancier_Loyers!$C:$C,$A1534,Échéancier_Loyers!$B:$B,$C1534))</f>
        <v/>
      </c>
      <c r="F1534" s="13" t="str">
        <f>IF(OR($D1534="",$E1534=""),"",$D1534-$E1534)</f>
        <v/>
      </c>
      <c r="G1534" t="str">
        <f>IF($A1534="","",IF($F1534&lt;=0,"OK",IF($E1534=0,"Impayé","Partiel")))</f>
        <v/>
      </c>
    </row>
    <row r="1535" spans="2:7" ht="15">
      <c r="B1535" s="17"/>
      <c r="C1535" t="str">
        <f>IF($B1535="","",YEAR($B1535)*100+MONTH($B1535))</f>
        <v/>
      </c>
      <c r="D1535" s="13" t="str">
        <f>IF(OR($A1535="",$B1535=""),"",SUMIFS(Échéancier_Loyers!$J:$J,Échéancier_Loyers!$C:$C,$A1535,Échéancier_Loyers!$B:$B,$C1535))</f>
        <v/>
      </c>
      <c r="E1535" s="13" t="str">
        <f>IF(OR($A1535="",$B1535=""),"",SUMIFS(Échéancier_Loyers!$K:$K,Échéancier_Loyers!$C:$C,$A1535,Échéancier_Loyers!$B:$B,$C1535))</f>
        <v/>
      </c>
      <c r="F1535" s="13" t="str">
        <f>IF(OR($D1535="",$E1535=""),"",$D1535-$E1535)</f>
        <v/>
      </c>
      <c r="G1535" t="str">
        <f>IF($A1535="","",IF($F1535&lt;=0,"OK",IF($E1535=0,"Impayé","Partiel")))</f>
        <v/>
      </c>
    </row>
    <row r="1536" spans="2:7" ht="15">
      <c r="B1536" s="17"/>
      <c r="C1536" t="str">
        <f>IF($B1536="","",YEAR($B1536)*100+MONTH($B1536))</f>
        <v/>
      </c>
      <c r="D1536" s="13" t="str">
        <f>IF(OR($A1536="",$B1536=""),"",SUMIFS(Échéancier_Loyers!$J:$J,Échéancier_Loyers!$C:$C,$A1536,Échéancier_Loyers!$B:$B,$C1536))</f>
        <v/>
      </c>
      <c r="E1536" s="13" t="str">
        <f>IF(OR($A1536="",$B1536=""),"",SUMIFS(Échéancier_Loyers!$K:$K,Échéancier_Loyers!$C:$C,$A1536,Échéancier_Loyers!$B:$B,$C1536))</f>
        <v/>
      </c>
      <c r="F1536" s="13" t="str">
        <f>IF(OR($D1536="",$E1536=""),"",$D1536-$E1536)</f>
        <v/>
      </c>
      <c r="G1536" t="str">
        <f>IF($A1536="","",IF($F1536&lt;=0,"OK",IF($E1536=0,"Impayé","Partiel")))</f>
        <v/>
      </c>
    </row>
    <row r="1537" spans="2:7" ht="15">
      <c r="B1537" s="17"/>
      <c r="C1537" t="str">
        <f>IF($B1537="","",YEAR($B1537)*100+MONTH($B1537))</f>
        <v/>
      </c>
      <c r="D1537" s="13" t="str">
        <f>IF(OR($A1537="",$B1537=""),"",SUMIFS(Échéancier_Loyers!$J:$J,Échéancier_Loyers!$C:$C,$A1537,Échéancier_Loyers!$B:$B,$C1537))</f>
        <v/>
      </c>
      <c r="E1537" s="13" t="str">
        <f>IF(OR($A1537="",$B1537=""),"",SUMIFS(Échéancier_Loyers!$K:$K,Échéancier_Loyers!$C:$C,$A1537,Échéancier_Loyers!$B:$B,$C1537))</f>
        <v/>
      </c>
      <c r="F1537" s="13" t="str">
        <f>IF(OR($D1537="",$E1537=""),"",$D1537-$E1537)</f>
        <v/>
      </c>
      <c r="G1537" t="str">
        <f>IF($A1537="","",IF($F1537&lt;=0,"OK",IF($E1537=0,"Impayé","Partiel")))</f>
        <v/>
      </c>
    </row>
    <row r="1538" spans="2:7" ht="15">
      <c r="B1538" s="17"/>
      <c r="C1538" t="str">
        <f>IF($B1538="","",YEAR($B1538)*100+MONTH($B1538))</f>
        <v/>
      </c>
      <c r="D1538" s="13" t="str">
        <f>IF(OR($A1538="",$B1538=""),"",SUMIFS(Échéancier_Loyers!$J:$J,Échéancier_Loyers!$C:$C,$A1538,Échéancier_Loyers!$B:$B,$C1538))</f>
        <v/>
      </c>
      <c r="E1538" s="13" t="str">
        <f>IF(OR($A1538="",$B1538=""),"",SUMIFS(Échéancier_Loyers!$K:$K,Échéancier_Loyers!$C:$C,$A1538,Échéancier_Loyers!$B:$B,$C1538))</f>
        <v/>
      </c>
      <c r="F1538" s="13" t="str">
        <f>IF(OR($D1538="",$E1538=""),"",$D1538-$E1538)</f>
        <v/>
      </c>
      <c r="G1538" t="str">
        <f>IF($A1538="","",IF($F1538&lt;=0,"OK",IF($E1538=0,"Impayé","Partiel")))</f>
        <v/>
      </c>
    </row>
    <row r="1539" spans="2:7" ht="15">
      <c r="B1539" s="17"/>
      <c r="C1539" t="str">
        <f>IF($B1539="","",YEAR($B1539)*100+MONTH($B1539))</f>
        <v/>
      </c>
      <c r="D1539" s="13" t="str">
        <f>IF(OR($A1539="",$B1539=""),"",SUMIFS(Échéancier_Loyers!$J:$J,Échéancier_Loyers!$C:$C,$A1539,Échéancier_Loyers!$B:$B,$C1539))</f>
        <v/>
      </c>
      <c r="E1539" s="13" t="str">
        <f>IF(OR($A1539="",$B1539=""),"",SUMIFS(Échéancier_Loyers!$K:$K,Échéancier_Loyers!$C:$C,$A1539,Échéancier_Loyers!$B:$B,$C1539))</f>
        <v/>
      </c>
      <c r="F1539" s="13" t="str">
        <f>IF(OR($D1539="",$E1539=""),"",$D1539-$E1539)</f>
        <v/>
      </c>
      <c r="G1539" t="str">
        <f>IF($A1539="","",IF($F1539&lt;=0,"OK",IF($E1539=0,"Impayé","Partiel")))</f>
        <v/>
      </c>
    </row>
    <row r="1540" spans="2:7" ht="15">
      <c r="B1540" s="17"/>
      <c r="C1540" t="str">
        <f>IF($B1540="","",YEAR($B1540)*100+MONTH($B1540))</f>
        <v/>
      </c>
      <c r="D1540" s="13" t="str">
        <f>IF(OR($A1540="",$B1540=""),"",SUMIFS(Échéancier_Loyers!$J:$J,Échéancier_Loyers!$C:$C,$A1540,Échéancier_Loyers!$B:$B,$C1540))</f>
        <v/>
      </c>
      <c r="E1540" s="13" t="str">
        <f>IF(OR($A1540="",$B1540=""),"",SUMIFS(Échéancier_Loyers!$K:$K,Échéancier_Loyers!$C:$C,$A1540,Échéancier_Loyers!$B:$B,$C1540))</f>
        <v/>
      </c>
      <c r="F1540" s="13" t="str">
        <f>IF(OR($D1540="",$E1540=""),"",$D1540-$E1540)</f>
        <v/>
      </c>
      <c r="G1540" t="str">
        <f>IF($A1540="","",IF($F1540&lt;=0,"OK",IF($E1540=0,"Impayé","Partiel")))</f>
        <v/>
      </c>
    </row>
    <row r="1541" spans="2:7" ht="15">
      <c r="B1541" s="17"/>
      <c r="C1541" t="str">
        <f>IF($B1541="","",YEAR($B1541)*100+MONTH($B1541))</f>
        <v/>
      </c>
      <c r="D1541" s="13" t="str">
        <f>IF(OR($A1541="",$B1541=""),"",SUMIFS(Échéancier_Loyers!$J:$J,Échéancier_Loyers!$C:$C,$A1541,Échéancier_Loyers!$B:$B,$C1541))</f>
        <v/>
      </c>
      <c r="E1541" s="13" t="str">
        <f>IF(OR($A1541="",$B1541=""),"",SUMIFS(Échéancier_Loyers!$K:$K,Échéancier_Loyers!$C:$C,$A1541,Échéancier_Loyers!$B:$B,$C1541))</f>
        <v/>
      </c>
      <c r="F1541" s="13" t="str">
        <f>IF(OR($D1541="",$E1541=""),"",$D1541-$E1541)</f>
        <v/>
      </c>
      <c r="G1541" t="str">
        <f>IF($A1541="","",IF($F1541&lt;=0,"OK",IF($E1541=0,"Impayé","Partiel")))</f>
        <v/>
      </c>
    </row>
    <row r="1542" spans="2:7" ht="15">
      <c r="B1542" s="17"/>
      <c r="C1542" t="str">
        <f>IF($B1542="","",YEAR($B1542)*100+MONTH($B1542))</f>
        <v/>
      </c>
      <c r="D1542" s="13" t="str">
        <f>IF(OR($A1542="",$B1542=""),"",SUMIFS(Échéancier_Loyers!$J:$J,Échéancier_Loyers!$C:$C,$A1542,Échéancier_Loyers!$B:$B,$C1542))</f>
        <v/>
      </c>
      <c r="E1542" s="13" t="str">
        <f>IF(OR($A1542="",$B1542=""),"",SUMIFS(Échéancier_Loyers!$K:$K,Échéancier_Loyers!$C:$C,$A1542,Échéancier_Loyers!$B:$B,$C1542))</f>
        <v/>
      </c>
      <c r="F1542" s="13" t="str">
        <f>IF(OR($D1542="",$E1542=""),"",$D1542-$E1542)</f>
        <v/>
      </c>
      <c r="G1542" t="str">
        <f>IF($A1542="","",IF($F1542&lt;=0,"OK",IF($E1542=0,"Impayé","Partiel")))</f>
        <v/>
      </c>
    </row>
    <row r="1543" spans="2:7" ht="15">
      <c r="B1543" s="17"/>
      <c r="C1543" t="str">
        <f>IF($B1543="","",YEAR($B1543)*100+MONTH($B1543))</f>
        <v/>
      </c>
      <c r="D1543" s="13" t="str">
        <f>IF(OR($A1543="",$B1543=""),"",SUMIFS(Échéancier_Loyers!$J:$J,Échéancier_Loyers!$C:$C,$A1543,Échéancier_Loyers!$B:$B,$C1543))</f>
        <v/>
      </c>
      <c r="E1543" s="13" t="str">
        <f>IF(OR($A1543="",$B1543=""),"",SUMIFS(Échéancier_Loyers!$K:$K,Échéancier_Loyers!$C:$C,$A1543,Échéancier_Loyers!$B:$B,$C1543))</f>
        <v/>
      </c>
      <c r="F1543" s="13" t="str">
        <f>IF(OR($D1543="",$E1543=""),"",$D1543-$E1543)</f>
        <v/>
      </c>
      <c r="G1543" t="str">
        <f>IF($A1543="","",IF($F1543&lt;=0,"OK",IF($E1543=0,"Impayé","Partiel")))</f>
        <v/>
      </c>
    </row>
    <row r="1544" spans="2:7" ht="15">
      <c r="B1544" s="17"/>
      <c r="C1544" t="str">
        <f>IF($B1544="","",YEAR($B1544)*100+MONTH($B1544))</f>
        <v/>
      </c>
      <c r="D1544" s="13" t="str">
        <f>IF(OR($A1544="",$B1544=""),"",SUMIFS(Échéancier_Loyers!$J:$J,Échéancier_Loyers!$C:$C,$A1544,Échéancier_Loyers!$B:$B,$C1544))</f>
        <v/>
      </c>
      <c r="E1544" s="13" t="str">
        <f>IF(OR($A1544="",$B1544=""),"",SUMIFS(Échéancier_Loyers!$K:$K,Échéancier_Loyers!$C:$C,$A1544,Échéancier_Loyers!$B:$B,$C1544))</f>
        <v/>
      </c>
      <c r="F1544" s="13" t="str">
        <f>IF(OR($D1544="",$E1544=""),"",$D1544-$E1544)</f>
        <v/>
      </c>
      <c r="G1544" t="str">
        <f>IF($A1544="","",IF($F1544&lt;=0,"OK",IF($E1544=0,"Impayé","Partiel")))</f>
        <v/>
      </c>
    </row>
    <row r="1545" spans="2:7" ht="15">
      <c r="B1545" s="17"/>
      <c r="C1545" t="str">
        <f>IF($B1545="","",YEAR($B1545)*100+MONTH($B1545))</f>
        <v/>
      </c>
      <c r="D1545" s="13" t="str">
        <f>IF(OR($A1545="",$B1545=""),"",SUMIFS(Échéancier_Loyers!$J:$J,Échéancier_Loyers!$C:$C,$A1545,Échéancier_Loyers!$B:$B,$C1545))</f>
        <v/>
      </c>
      <c r="E1545" s="13" t="str">
        <f>IF(OR($A1545="",$B1545=""),"",SUMIFS(Échéancier_Loyers!$K:$K,Échéancier_Loyers!$C:$C,$A1545,Échéancier_Loyers!$B:$B,$C1545))</f>
        <v/>
      </c>
      <c r="F1545" s="13" t="str">
        <f>IF(OR($D1545="",$E1545=""),"",$D1545-$E1545)</f>
        <v/>
      </c>
      <c r="G1545" t="str">
        <f>IF($A1545="","",IF($F1545&lt;=0,"OK",IF($E1545=0,"Impayé","Partiel")))</f>
        <v/>
      </c>
    </row>
    <row r="1546" spans="2:7" ht="15">
      <c r="B1546" s="17"/>
      <c r="C1546" t="str">
        <f>IF($B1546="","",YEAR($B1546)*100+MONTH($B1546))</f>
        <v/>
      </c>
      <c r="D1546" s="13" t="str">
        <f>IF(OR($A1546="",$B1546=""),"",SUMIFS(Échéancier_Loyers!$J:$J,Échéancier_Loyers!$C:$C,$A1546,Échéancier_Loyers!$B:$B,$C1546))</f>
        <v/>
      </c>
      <c r="E1546" s="13" t="str">
        <f>IF(OR($A1546="",$B1546=""),"",SUMIFS(Échéancier_Loyers!$K:$K,Échéancier_Loyers!$C:$C,$A1546,Échéancier_Loyers!$B:$B,$C1546))</f>
        <v/>
      </c>
      <c r="F1546" s="13" t="str">
        <f>IF(OR($D1546="",$E1546=""),"",$D1546-$E1546)</f>
        <v/>
      </c>
      <c r="G1546" t="str">
        <f>IF($A1546="","",IF($F1546&lt;=0,"OK",IF($E1546=0,"Impayé","Partiel")))</f>
        <v/>
      </c>
    </row>
    <row r="1547" spans="2:7" ht="15">
      <c r="B1547" s="17"/>
      <c r="C1547" t="str">
        <f>IF($B1547="","",YEAR($B1547)*100+MONTH($B1547))</f>
        <v/>
      </c>
      <c r="D1547" s="13" t="str">
        <f>IF(OR($A1547="",$B1547=""),"",SUMIFS(Échéancier_Loyers!$J:$J,Échéancier_Loyers!$C:$C,$A1547,Échéancier_Loyers!$B:$B,$C1547))</f>
        <v/>
      </c>
      <c r="E1547" s="13" t="str">
        <f>IF(OR($A1547="",$B1547=""),"",SUMIFS(Échéancier_Loyers!$K:$K,Échéancier_Loyers!$C:$C,$A1547,Échéancier_Loyers!$B:$B,$C1547))</f>
        <v/>
      </c>
      <c r="F1547" s="13" t="str">
        <f>IF(OR($D1547="",$E1547=""),"",$D1547-$E1547)</f>
        <v/>
      </c>
      <c r="G1547" t="str">
        <f>IF($A1547="","",IF($F1547&lt;=0,"OK",IF($E1547=0,"Impayé","Partiel")))</f>
        <v/>
      </c>
    </row>
    <row r="1548" spans="2:7" ht="15">
      <c r="B1548" s="17"/>
      <c r="C1548" t="str">
        <f>IF($B1548="","",YEAR($B1548)*100+MONTH($B1548))</f>
        <v/>
      </c>
      <c r="D1548" s="13" t="str">
        <f>IF(OR($A1548="",$B1548=""),"",SUMIFS(Échéancier_Loyers!$J:$J,Échéancier_Loyers!$C:$C,$A1548,Échéancier_Loyers!$B:$B,$C1548))</f>
        <v/>
      </c>
      <c r="E1548" s="13" t="str">
        <f>IF(OR($A1548="",$B1548=""),"",SUMIFS(Échéancier_Loyers!$K:$K,Échéancier_Loyers!$C:$C,$A1548,Échéancier_Loyers!$B:$B,$C1548))</f>
        <v/>
      </c>
      <c r="F1548" s="13" t="str">
        <f>IF(OR($D1548="",$E1548=""),"",$D1548-$E1548)</f>
        <v/>
      </c>
      <c r="G1548" t="str">
        <f>IF($A1548="","",IF($F1548&lt;=0,"OK",IF($E1548=0,"Impayé","Partiel")))</f>
        <v/>
      </c>
    </row>
    <row r="1549" spans="2:7" ht="15">
      <c r="B1549" s="17"/>
      <c r="C1549" t="str">
        <f>IF($B1549="","",YEAR($B1549)*100+MONTH($B1549))</f>
        <v/>
      </c>
      <c r="D1549" s="13" t="str">
        <f>IF(OR($A1549="",$B1549=""),"",SUMIFS(Échéancier_Loyers!$J:$J,Échéancier_Loyers!$C:$C,$A1549,Échéancier_Loyers!$B:$B,$C1549))</f>
        <v/>
      </c>
      <c r="E1549" s="13" t="str">
        <f>IF(OR($A1549="",$B1549=""),"",SUMIFS(Échéancier_Loyers!$K:$K,Échéancier_Loyers!$C:$C,$A1549,Échéancier_Loyers!$B:$B,$C1549))</f>
        <v/>
      </c>
      <c r="F1549" s="13" t="str">
        <f>IF(OR($D1549="",$E1549=""),"",$D1549-$E1549)</f>
        <v/>
      </c>
      <c r="G1549" t="str">
        <f>IF($A1549="","",IF($F1549&lt;=0,"OK",IF($E1549=0,"Impayé","Partiel")))</f>
        <v/>
      </c>
    </row>
    <row r="1550" spans="2:7" ht="15">
      <c r="B1550" s="17"/>
      <c r="C1550" t="str">
        <f>IF($B1550="","",YEAR($B1550)*100+MONTH($B1550))</f>
        <v/>
      </c>
      <c r="D1550" s="13" t="str">
        <f>IF(OR($A1550="",$B1550=""),"",SUMIFS(Échéancier_Loyers!$J:$J,Échéancier_Loyers!$C:$C,$A1550,Échéancier_Loyers!$B:$B,$C1550))</f>
        <v/>
      </c>
      <c r="E1550" s="13" t="str">
        <f>IF(OR($A1550="",$B1550=""),"",SUMIFS(Échéancier_Loyers!$K:$K,Échéancier_Loyers!$C:$C,$A1550,Échéancier_Loyers!$B:$B,$C1550))</f>
        <v/>
      </c>
      <c r="F1550" s="13" t="str">
        <f>IF(OR($D1550="",$E1550=""),"",$D1550-$E1550)</f>
        <v/>
      </c>
      <c r="G1550" t="str">
        <f>IF($A1550="","",IF($F1550&lt;=0,"OK",IF($E1550=0,"Impayé","Partiel")))</f>
        <v/>
      </c>
    </row>
    <row r="1551" spans="2:7" ht="15">
      <c r="B1551" s="17"/>
      <c r="C1551" t="str">
        <f>IF($B1551="","",YEAR($B1551)*100+MONTH($B1551))</f>
        <v/>
      </c>
      <c r="D1551" s="13" t="str">
        <f>IF(OR($A1551="",$B1551=""),"",SUMIFS(Échéancier_Loyers!$J:$J,Échéancier_Loyers!$C:$C,$A1551,Échéancier_Loyers!$B:$B,$C1551))</f>
        <v/>
      </c>
      <c r="E1551" s="13" t="str">
        <f>IF(OR($A1551="",$B1551=""),"",SUMIFS(Échéancier_Loyers!$K:$K,Échéancier_Loyers!$C:$C,$A1551,Échéancier_Loyers!$B:$B,$C1551))</f>
        <v/>
      </c>
      <c r="F1551" s="13" t="str">
        <f>IF(OR($D1551="",$E1551=""),"",$D1551-$E1551)</f>
        <v/>
      </c>
      <c r="G1551" t="str">
        <f>IF($A1551="","",IF($F1551&lt;=0,"OK",IF($E1551=0,"Impayé","Partiel")))</f>
        <v/>
      </c>
    </row>
    <row r="1552" spans="2:7" ht="15">
      <c r="B1552" s="17"/>
      <c r="C1552" t="str">
        <f>IF($B1552="","",YEAR($B1552)*100+MONTH($B1552))</f>
        <v/>
      </c>
      <c r="D1552" s="13" t="str">
        <f>IF(OR($A1552="",$B1552=""),"",SUMIFS(Échéancier_Loyers!$J:$J,Échéancier_Loyers!$C:$C,$A1552,Échéancier_Loyers!$B:$B,$C1552))</f>
        <v/>
      </c>
      <c r="E1552" s="13" t="str">
        <f>IF(OR($A1552="",$B1552=""),"",SUMIFS(Échéancier_Loyers!$K:$K,Échéancier_Loyers!$C:$C,$A1552,Échéancier_Loyers!$B:$B,$C1552))</f>
        <v/>
      </c>
      <c r="F1552" s="13" t="str">
        <f>IF(OR($D1552="",$E1552=""),"",$D1552-$E1552)</f>
        <v/>
      </c>
      <c r="G1552" t="str">
        <f>IF($A1552="","",IF($F1552&lt;=0,"OK",IF($E1552=0,"Impayé","Partiel")))</f>
        <v/>
      </c>
    </row>
    <row r="1553" spans="2:7" ht="15">
      <c r="B1553" s="17"/>
      <c r="C1553" t="str">
        <f>IF($B1553="","",YEAR($B1553)*100+MONTH($B1553))</f>
        <v/>
      </c>
      <c r="D1553" s="13" t="str">
        <f>IF(OR($A1553="",$B1553=""),"",SUMIFS(Échéancier_Loyers!$J:$J,Échéancier_Loyers!$C:$C,$A1553,Échéancier_Loyers!$B:$B,$C1553))</f>
        <v/>
      </c>
      <c r="E1553" s="13" t="str">
        <f>IF(OR($A1553="",$B1553=""),"",SUMIFS(Échéancier_Loyers!$K:$K,Échéancier_Loyers!$C:$C,$A1553,Échéancier_Loyers!$B:$B,$C1553))</f>
        <v/>
      </c>
      <c r="F1553" s="13" t="str">
        <f>IF(OR($D1553="",$E1553=""),"",$D1553-$E1553)</f>
        <v/>
      </c>
      <c r="G1553" t="str">
        <f>IF($A1553="","",IF($F1553&lt;=0,"OK",IF($E1553=0,"Impayé","Partiel")))</f>
        <v/>
      </c>
    </row>
    <row r="1554" spans="2:7" ht="15">
      <c r="B1554" s="17"/>
      <c r="C1554" t="str">
        <f>IF($B1554="","",YEAR($B1554)*100+MONTH($B1554))</f>
        <v/>
      </c>
      <c r="D1554" s="13" t="str">
        <f>IF(OR($A1554="",$B1554=""),"",SUMIFS(Échéancier_Loyers!$J:$J,Échéancier_Loyers!$C:$C,$A1554,Échéancier_Loyers!$B:$B,$C1554))</f>
        <v/>
      </c>
      <c r="E1554" s="13" t="str">
        <f>IF(OR($A1554="",$B1554=""),"",SUMIFS(Échéancier_Loyers!$K:$K,Échéancier_Loyers!$C:$C,$A1554,Échéancier_Loyers!$B:$B,$C1554))</f>
        <v/>
      </c>
      <c r="F1554" s="13" t="str">
        <f>IF(OR($D1554="",$E1554=""),"",$D1554-$E1554)</f>
        <v/>
      </c>
      <c r="G1554" t="str">
        <f>IF($A1554="","",IF($F1554&lt;=0,"OK",IF($E1554=0,"Impayé","Partiel")))</f>
        <v/>
      </c>
    </row>
    <row r="1555" spans="2:7" ht="15">
      <c r="B1555" s="17"/>
      <c r="C1555" t="str">
        <f>IF($B1555="","",YEAR($B1555)*100+MONTH($B1555))</f>
        <v/>
      </c>
      <c r="D1555" s="13" t="str">
        <f>IF(OR($A1555="",$B1555=""),"",SUMIFS(Échéancier_Loyers!$J:$J,Échéancier_Loyers!$C:$C,$A1555,Échéancier_Loyers!$B:$B,$C1555))</f>
        <v/>
      </c>
      <c r="E1555" s="13" t="str">
        <f>IF(OR($A1555="",$B1555=""),"",SUMIFS(Échéancier_Loyers!$K:$K,Échéancier_Loyers!$C:$C,$A1555,Échéancier_Loyers!$B:$B,$C1555))</f>
        <v/>
      </c>
      <c r="F1555" s="13" t="str">
        <f>IF(OR($D1555="",$E1555=""),"",$D1555-$E1555)</f>
        <v/>
      </c>
      <c r="G1555" t="str">
        <f>IF($A1555="","",IF($F1555&lt;=0,"OK",IF($E1555=0,"Impayé","Partiel")))</f>
        <v/>
      </c>
    </row>
    <row r="1556" spans="2:7" ht="15">
      <c r="B1556" s="17"/>
      <c r="C1556" t="str">
        <f>IF($B1556="","",YEAR($B1556)*100+MONTH($B1556))</f>
        <v/>
      </c>
      <c r="D1556" s="13" t="str">
        <f>IF(OR($A1556="",$B1556=""),"",SUMIFS(Échéancier_Loyers!$J:$J,Échéancier_Loyers!$C:$C,$A1556,Échéancier_Loyers!$B:$B,$C1556))</f>
        <v/>
      </c>
      <c r="E1556" s="13" t="str">
        <f>IF(OR($A1556="",$B1556=""),"",SUMIFS(Échéancier_Loyers!$K:$K,Échéancier_Loyers!$C:$C,$A1556,Échéancier_Loyers!$B:$B,$C1556))</f>
        <v/>
      </c>
      <c r="F1556" s="13" t="str">
        <f>IF(OR($D1556="",$E1556=""),"",$D1556-$E1556)</f>
        <v/>
      </c>
      <c r="G1556" t="str">
        <f>IF($A1556="","",IF($F1556&lt;=0,"OK",IF($E1556=0,"Impayé","Partiel")))</f>
        <v/>
      </c>
    </row>
    <row r="1557" spans="2:7" ht="15">
      <c r="B1557" s="17"/>
      <c r="C1557" t="str">
        <f>IF($B1557="","",YEAR($B1557)*100+MONTH($B1557))</f>
        <v/>
      </c>
      <c r="D1557" s="13" t="str">
        <f>IF(OR($A1557="",$B1557=""),"",SUMIFS(Échéancier_Loyers!$J:$J,Échéancier_Loyers!$C:$C,$A1557,Échéancier_Loyers!$B:$B,$C1557))</f>
        <v/>
      </c>
      <c r="E1557" s="13" t="str">
        <f>IF(OR($A1557="",$B1557=""),"",SUMIFS(Échéancier_Loyers!$K:$K,Échéancier_Loyers!$C:$C,$A1557,Échéancier_Loyers!$B:$B,$C1557))</f>
        <v/>
      </c>
      <c r="F1557" s="13" t="str">
        <f>IF(OR($D1557="",$E1557=""),"",$D1557-$E1557)</f>
        <v/>
      </c>
      <c r="G1557" t="str">
        <f>IF($A1557="","",IF($F1557&lt;=0,"OK",IF($E1557=0,"Impayé","Partiel")))</f>
        <v/>
      </c>
    </row>
    <row r="1558" spans="2:7" ht="15">
      <c r="B1558" s="17"/>
      <c r="C1558" t="str">
        <f>IF($B1558="","",YEAR($B1558)*100+MONTH($B1558))</f>
        <v/>
      </c>
      <c r="D1558" s="13" t="str">
        <f>IF(OR($A1558="",$B1558=""),"",SUMIFS(Échéancier_Loyers!$J:$J,Échéancier_Loyers!$C:$C,$A1558,Échéancier_Loyers!$B:$B,$C1558))</f>
        <v/>
      </c>
      <c r="E1558" s="13" t="str">
        <f>IF(OR($A1558="",$B1558=""),"",SUMIFS(Échéancier_Loyers!$K:$K,Échéancier_Loyers!$C:$C,$A1558,Échéancier_Loyers!$B:$B,$C1558))</f>
        <v/>
      </c>
      <c r="F1558" s="13" t="str">
        <f>IF(OR($D1558="",$E1558=""),"",$D1558-$E1558)</f>
        <v/>
      </c>
      <c r="G1558" t="str">
        <f>IF($A1558="","",IF($F1558&lt;=0,"OK",IF($E1558=0,"Impayé","Partiel")))</f>
        <v/>
      </c>
    </row>
    <row r="1559" spans="2:7" ht="15">
      <c r="B1559" s="17"/>
      <c r="C1559" t="str">
        <f>IF($B1559="","",YEAR($B1559)*100+MONTH($B1559))</f>
        <v/>
      </c>
      <c r="D1559" s="13" t="str">
        <f>IF(OR($A1559="",$B1559=""),"",SUMIFS(Échéancier_Loyers!$J:$J,Échéancier_Loyers!$C:$C,$A1559,Échéancier_Loyers!$B:$B,$C1559))</f>
        <v/>
      </c>
      <c r="E1559" s="13" t="str">
        <f>IF(OR($A1559="",$B1559=""),"",SUMIFS(Échéancier_Loyers!$K:$K,Échéancier_Loyers!$C:$C,$A1559,Échéancier_Loyers!$B:$B,$C1559))</f>
        <v/>
      </c>
      <c r="F1559" s="13" t="str">
        <f>IF(OR($D1559="",$E1559=""),"",$D1559-$E1559)</f>
        <v/>
      </c>
      <c r="G1559" t="str">
        <f>IF($A1559="","",IF($F1559&lt;=0,"OK",IF($E1559=0,"Impayé","Partiel")))</f>
        <v/>
      </c>
    </row>
    <row r="1560" spans="2:7" ht="15">
      <c r="B1560" s="17"/>
      <c r="C1560" t="str">
        <f>IF($B1560="","",YEAR($B1560)*100+MONTH($B1560))</f>
        <v/>
      </c>
      <c r="D1560" s="13" t="str">
        <f>IF(OR($A1560="",$B1560=""),"",SUMIFS(Échéancier_Loyers!$J:$J,Échéancier_Loyers!$C:$C,$A1560,Échéancier_Loyers!$B:$B,$C1560))</f>
        <v/>
      </c>
      <c r="E1560" s="13" t="str">
        <f>IF(OR($A1560="",$B1560=""),"",SUMIFS(Échéancier_Loyers!$K:$K,Échéancier_Loyers!$C:$C,$A1560,Échéancier_Loyers!$B:$B,$C1560))</f>
        <v/>
      </c>
      <c r="F1560" s="13" t="str">
        <f>IF(OR($D1560="",$E1560=""),"",$D1560-$E1560)</f>
        <v/>
      </c>
      <c r="G1560" t="str">
        <f>IF($A1560="","",IF($F1560&lt;=0,"OK",IF($E1560=0,"Impayé","Partiel")))</f>
        <v/>
      </c>
    </row>
    <row r="1561" spans="2:7" ht="15">
      <c r="B1561" s="17"/>
      <c r="C1561" t="str">
        <f>IF($B1561="","",YEAR($B1561)*100+MONTH($B1561))</f>
        <v/>
      </c>
      <c r="D1561" s="13" t="str">
        <f>IF(OR($A1561="",$B1561=""),"",SUMIFS(Échéancier_Loyers!$J:$J,Échéancier_Loyers!$C:$C,$A1561,Échéancier_Loyers!$B:$B,$C1561))</f>
        <v/>
      </c>
      <c r="E1561" s="13" t="str">
        <f>IF(OR($A1561="",$B1561=""),"",SUMIFS(Échéancier_Loyers!$K:$K,Échéancier_Loyers!$C:$C,$A1561,Échéancier_Loyers!$B:$B,$C1561))</f>
        <v/>
      </c>
      <c r="F1561" s="13" t="str">
        <f>IF(OR($D1561="",$E1561=""),"",$D1561-$E1561)</f>
        <v/>
      </c>
      <c r="G1561" t="str">
        <f>IF($A1561="","",IF($F1561&lt;=0,"OK",IF($E1561=0,"Impayé","Partiel")))</f>
        <v/>
      </c>
    </row>
    <row r="1562" spans="2:7" ht="15">
      <c r="B1562" s="17"/>
      <c r="C1562" t="str">
        <f>IF($B1562="","",YEAR($B1562)*100+MONTH($B1562))</f>
        <v/>
      </c>
      <c r="D1562" s="13" t="str">
        <f>IF(OR($A1562="",$B1562=""),"",SUMIFS(Échéancier_Loyers!$J:$J,Échéancier_Loyers!$C:$C,$A1562,Échéancier_Loyers!$B:$B,$C1562))</f>
        <v/>
      </c>
      <c r="E1562" s="13" t="str">
        <f>IF(OR($A1562="",$B1562=""),"",SUMIFS(Échéancier_Loyers!$K:$K,Échéancier_Loyers!$C:$C,$A1562,Échéancier_Loyers!$B:$B,$C1562))</f>
        <v/>
      </c>
      <c r="F1562" s="13" t="str">
        <f>IF(OR($D1562="",$E1562=""),"",$D1562-$E1562)</f>
        <v/>
      </c>
      <c r="G1562" t="str">
        <f>IF($A1562="","",IF($F1562&lt;=0,"OK",IF($E1562=0,"Impayé","Partiel")))</f>
        <v/>
      </c>
    </row>
    <row r="1563" spans="2:7" ht="15">
      <c r="B1563" s="17"/>
      <c r="C1563" t="str">
        <f>IF($B1563="","",YEAR($B1563)*100+MONTH($B1563))</f>
        <v/>
      </c>
      <c r="D1563" s="13" t="str">
        <f>IF(OR($A1563="",$B1563=""),"",SUMIFS(Échéancier_Loyers!$J:$J,Échéancier_Loyers!$C:$C,$A1563,Échéancier_Loyers!$B:$B,$C1563))</f>
        <v/>
      </c>
      <c r="E1563" s="13" t="str">
        <f>IF(OR($A1563="",$B1563=""),"",SUMIFS(Échéancier_Loyers!$K:$K,Échéancier_Loyers!$C:$C,$A1563,Échéancier_Loyers!$B:$B,$C1563))</f>
        <v/>
      </c>
      <c r="F1563" s="13" t="str">
        <f>IF(OR($D1563="",$E1563=""),"",$D1563-$E1563)</f>
        <v/>
      </c>
      <c r="G1563" t="str">
        <f>IF($A1563="","",IF($F1563&lt;=0,"OK",IF($E1563=0,"Impayé","Partiel")))</f>
        <v/>
      </c>
    </row>
    <row r="1564" spans="2:7" ht="15">
      <c r="B1564" s="17"/>
      <c r="C1564" t="str">
        <f>IF($B1564="","",YEAR($B1564)*100+MONTH($B1564))</f>
        <v/>
      </c>
      <c r="D1564" s="13" t="str">
        <f>IF(OR($A1564="",$B1564=""),"",SUMIFS(Échéancier_Loyers!$J:$J,Échéancier_Loyers!$C:$C,$A1564,Échéancier_Loyers!$B:$B,$C1564))</f>
        <v/>
      </c>
      <c r="E1564" s="13" t="str">
        <f>IF(OR($A1564="",$B1564=""),"",SUMIFS(Échéancier_Loyers!$K:$K,Échéancier_Loyers!$C:$C,$A1564,Échéancier_Loyers!$B:$B,$C1564))</f>
        <v/>
      </c>
      <c r="F1564" s="13" t="str">
        <f>IF(OR($D1564="",$E1564=""),"",$D1564-$E1564)</f>
        <v/>
      </c>
      <c r="G1564" t="str">
        <f>IF($A1564="","",IF($F1564&lt;=0,"OK",IF($E1564=0,"Impayé","Partiel")))</f>
        <v/>
      </c>
    </row>
    <row r="1565" spans="2:7" ht="15">
      <c r="B1565" s="17"/>
      <c r="C1565" t="str">
        <f>IF($B1565="","",YEAR($B1565)*100+MONTH($B1565))</f>
        <v/>
      </c>
      <c r="D1565" s="13" t="str">
        <f>IF(OR($A1565="",$B1565=""),"",SUMIFS(Échéancier_Loyers!$J:$J,Échéancier_Loyers!$C:$C,$A1565,Échéancier_Loyers!$B:$B,$C1565))</f>
        <v/>
      </c>
      <c r="E1565" s="13" t="str">
        <f>IF(OR($A1565="",$B1565=""),"",SUMIFS(Échéancier_Loyers!$K:$K,Échéancier_Loyers!$C:$C,$A1565,Échéancier_Loyers!$B:$B,$C1565))</f>
        <v/>
      </c>
      <c r="F1565" s="13" t="str">
        <f>IF(OR($D1565="",$E1565=""),"",$D1565-$E1565)</f>
        <v/>
      </c>
      <c r="G1565" t="str">
        <f>IF($A1565="","",IF($F1565&lt;=0,"OK",IF($E1565=0,"Impayé","Partiel")))</f>
        <v/>
      </c>
    </row>
    <row r="1566" spans="2:7" ht="15">
      <c r="B1566" s="17"/>
      <c r="C1566" t="str">
        <f>IF($B1566="","",YEAR($B1566)*100+MONTH($B1566))</f>
        <v/>
      </c>
      <c r="D1566" s="13" t="str">
        <f>IF(OR($A1566="",$B1566=""),"",SUMIFS(Échéancier_Loyers!$J:$J,Échéancier_Loyers!$C:$C,$A1566,Échéancier_Loyers!$B:$B,$C1566))</f>
        <v/>
      </c>
      <c r="E1566" s="13" t="str">
        <f>IF(OR($A1566="",$B1566=""),"",SUMIFS(Échéancier_Loyers!$K:$K,Échéancier_Loyers!$C:$C,$A1566,Échéancier_Loyers!$B:$B,$C1566))</f>
        <v/>
      </c>
      <c r="F1566" s="13" t="str">
        <f>IF(OR($D1566="",$E1566=""),"",$D1566-$E1566)</f>
        <v/>
      </c>
      <c r="G1566" t="str">
        <f>IF($A1566="","",IF($F1566&lt;=0,"OK",IF($E1566=0,"Impayé","Partiel")))</f>
        <v/>
      </c>
    </row>
    <row r="1567" spans="2:7" ht="15">
      <c r="B1567" s="17"/>
      <c r="C1567" t="str">
        <f>IF($B1567="","",YEAR($B1567)*100+MONTH($B1567))</f>
        <v/>
      </c>
      <c r="D1567" s="13" t="str">
        <f>IF(OR($A1567="",$B1567=""),"",SUMIFS(Échéancier_Loyers!$J:$J,Échéancier_Loyers!$C:$C,$A1567,Échéancier_Loyers!$B:$B,$C1567))</f>
        <v/>
      </c>
      <c r="E1567" s="13" t="str">
        <f>IF(OR($A1567="",$B1567=""),"",SUMIFS(Échéancier_Loyers!$K:$K,Échéancier_Loyers!$C:$C,$A1567,Échéancier_Loyers!$B:$B,$C1567))</f>
        <v/>
      </c>
      <c r="F1567" s="13" t="str">
        <f>IF(OR($D1567="",$E1567=""),"",$D1567-$E1567)</f>
        <v/>
      </c>
      <c r="G1567" t="str">
        <f>IF($A1567="","",IF($F1567&lt;=0,"OK",IF($E1567=0,"Impayé","Partiel")))</f>
        <v/>
      </c>
    </row>
    <row r="1568" spans="2:7" ht="15">
      <c r="B1568" s="17"/>
      <c r="C1568" t="str">
        <f>IF($B1568="","",YEAR($B1568)*100+MONTH($B1568))</f>
        <v/>
      </c>
      <c r="D1568" s="13" t="str">
        <f>IF(OR($A1568="",$B1568=""),"",SUMIFS(Échéancier_Loyers!$J:$J,Échéancier_Loyers!$C:$C,$A1568,Échéancier_Loyers!$B:$B,$C1568))</f>
        <v/>
      </c>
      <c r="E1568" s="13" t="str">
        <f>IF(OR($A1568="",$B1568=""),"",SUMIFS(Échéancier_Loyers!$K:$K,Échéancier_Loyers!$C:$C,$A1568,Échéancier_Loyers!$B:$B,$C1568))</f>
        <v/>
      </c>
      <c r="F1568" s="13" t="str">
        <f>IF(OR($D1568="",$E1568=""),"",$D1568-$E1568)</f>
        <v/>
      </c>
      <c r="G1568" t="str">
        <f>IF($A1568="","",IF($F1568&lt;=0,"OK",IF($E1568=0,"Impayé","Partiel")))</f>
        <v/>
      </c>
    </row>
    <row r="1569" spans="2:7" ht="15">
      <c r="B1569" s="17"/>
      <c r="C1569" t="str">
        <f>IF($B1569="","",YEAR($B1569)*100+MONTH($B1569))</f>
        <v/>
      </c>
      <c r="D1569" s="13" t="str">
        <f>IF(OR($A1569="",$B1569=""),"",SUMIFS(Échéancier_Loyers!$J:$J,Échéancier_Loyers!$C:$C,$A1569,Échéancier_Loyers!$B:$B,$C1569))</f>
        <v/>
      </c>
      <c r="E1569" s="13" t="str">
        <f>IF(OR($A1569="",$B1569=""),"",SUMIFS(Échéancier_Loyers!$K:$K,Échéancier_Loyers!$C:$C,$A1569,Échéancier_Loyers!$B:$B,$C1569))</f>
        <v/>
      </c>
      <c r="F1569" s="13" t="str">
        <f>IF(OR($D1569="",$E1569=""),"",$D1569-$E1569)</f>
        <v/>
      </c>
      <c r="G1569" t="str">
        <f>IF($A1569="","",IF($F1569&lt;=0,"OK",IF($E1569=0,"Impayé","Partiel")))</f>
        <v/>
      </c>
    </row>
    <row r="1570" spans="2:7" ht="15">
      <c r="B1570" s="17"/>
      <c r="C1570" t="str">
        <f>IF($B1570="","",YEAR($B1570)*100+MONTH($B1570))</f>
        <v/>
      </c>
      <c r="D1570" s="13" t="str">
        <f>IF(OR($A1570="",$B1570=""),"",SUMIFS(Échéancier_Loyers!$J:$J,Échéancier_Loyers!$C:$C,$A1570,Échéancier_Loyers!$B:$B,$C1570))</f>
        <v/>
      </c>
      <c r="E1570" s="13" t="str">
        <f>IF(OR($A1570="",$B1570=""),"",SUMIFS(Échéancier_Loyers!$K:$K,Échéancier_Loyers!$C:$C,$A1570,Échéancier_Loyers!$B:$B,$C1570))</f>
        <v/>
      </c>
      <c r="F1570" s="13" t="str">
        <f>IF(OR($D1570="",$E1570=""),"",$D1570-$E1570)</f>
        <v/>
      </c>
      <c r="G1570" t="str">
        <f>IF($A1570="","",IF($F1570&lt;=0,"OK",IF($E1570=0,"Impayé","Partiel")))</f>
        <v/>
      </c>
    </row>
    <row r="1571" spans="2:7" ht="15">
      <c r="B1571" s="17"/>
      <c r="C1571" t="str">
        <f>IF($B1571="","",YEAR($B1571)*100+MONTH($B1571))</f>
        <v/>
      </c>
      <c r="D1571" s="13" t="str">
        <f>IF(OR($A1571="",$B1571=""),"",SUMIFS(Échéancier_Loyers!$J:$J,Échéancier_Loyers!$C:$C,$A1571,Échéancier_Loyers!$B:$B,$C1571))</f>
        <v/>
      </c>
      <c r="E1571" s="13" t="str">
        <f>IF(OR($A1571="",$B1571=""),"",SUMIFS(Échéancier_Loyers!$K:$K,Échéancier_Loyers!$C:$C,$A1571,Échéancier_Loyers!$B:$B,$C1571))</f>
        <v/>
      </c>
      <c r="F1571" s="13" t="str">
        <f>IF(OR($D1571="",$E1571=""),"",$D1571-$E1571)</f>
        <v/>
      </c>
      <c r="G1571" t="str">
        <f>IF($A1571="","",IF($F1571&lt;=0,"OK",IF($E1571=0,"Impayé","Partiel")))</f>
        <v/>
      </c>
    </row>
    <row r="1572" spans="2:7" ht="15">
      <c r="B1572" s="17"/>
      <c r="C1572" t="str">
        <f>IF($B1572="","",YEAR($B1572)*100+MONTH($B1572))</f>
        <v/>
      </c>
      <c r="D1572" s="13" t="str">
        <f>IF(OR($A1572="",$B1572=""),"",SUMIFS(Échéancier_Loyers!$J:$J,Échéancier_Loyers!$C:$C,$A1572,Échéancier_Loyers!$B:$B,$C1572))</f>
        <v/>
      </c>
      <c r="E1572" s="13" t="str">
        <f>IF(OR($A1572="",$B1572=""),"",SUMIFS(Échéancier_Loyers!$K:$K,Échéancier_Loyers!$C:$C,$A1572,Échéancier_Loyers!$B:$B,$C1572))</f>
        <v/>
      </c>
      <c r="F1572" s="13" t="str">
        <f>IF(OR($D1572="",$E1572=""),"",$D1572-$E1572)</f>
        <v/>
      </c>
      <c r="G1572" t="str">
        <f>IF($A1572="","",IF($F1572&lt;=0,"OK",IF($E1572=0,"Impayé","Partiel")))</f>
        <v/>
      </c>
    </row>
    <row r="1573" spans="2:7" ht="15">
      <c r="B1573" s="17"/>
      <c r="C1573" t="str">
        <f>IF($B1573="","",YEAR($B1573)*100+MONTH($B1573))</f>
        <v/>
      </c>
      <c r="D1573" s="13" t="str">
        <f>IF(OR($A1573="",$B1573=""),"",SUMIFS(Échéancier_Loyers!$J:$J,Échéancier_Loyers!$C:$C,$A1573,Échéancier_Loyers!$B:$B,$C1573))</f>
        <v/>
      </c>
      <c r="E1573" s="13" t="str">
        <f>IF(OR($A1573="",$B1573=""),"",SUMIFS(Échéancier_Loyers!$K:$K,Échéancier_Loyers!$C:$C,$A1573,Échéancier_Loyers!$B:$B,$C1573))</f>
        <v/>
      </c>
      <c r="F1573" s="13" t="str">
        <f>IF(OR($D1573="",$E1573=""),"",$D1573-$E1573)</f>
        <v/>
      </c>
      <c r="G1573" t="str">
        <f>IF($A1573="","",IF($F1573&lt;=0,"OK",IF($E1573=0,"Impayé","Partiel")))</f>
        <v/>
      </c>
    </row>
    <row r="1574" spans="2:7" ht="15">
      <c r="B1574" s="17"/>
      <c r="C1574" t="str">
        <f>IF($B1574="","",YEAR($B1574)*100+MONTH($B1574))</f>
        <v/>
      </c>
      <c r="D1574" s="13" t="str">
        <f>IF(OR($A1574="",$B1574=""),"",SUMIFS(Échéancier_Loyers!$J:$J,Échéancier_Loyers!$C:$C,$A1574,Échéancier_Loyers!$B:$B,$C1574))</f>
        <v/>
      </c>
      <c r="E1574" s="13" t="str">
        <f>IF(OR($A1574="",$B1574=""),"",SUMIFS(Échéancier_Loyers!$K:$K,Échéancier_Loyers!$C:$C,$A1574,Échéancier_Loyers!$B:$B,$C1574))</f>
        <v/>
      </c>
      <c r="F1574" s="13" t="str">
        <f>IF(OR($D1574="",$E1574=""),"",$D1574-$E1574)</f>
        <v/>
      </c>
      <c r="G1574" t="str">
        <f>IF($A1574="","",IF($F1574&lt;=0,"OK",IF($E1574=0,"Impayé","Partiel")))</f>
        <v/>
      </c>
    </row>
    <row r="1575" spans="2:7" ht="15">
      <c r="B1575" s="17"/>
      <c r="C1575" t="str">
        <f>IF($B1575="","",YEAR($B1575)*100+MONTH($B1575))</f>
        <v/>
      </c>
      <c r="D1575" s="13" t="str">
        <f>IF(OR($A1575="",$B1575=""),"",SUMIFS(Échéancier_Loyers!$J:$J,Échéancier_Loyers!$C:$C,$A1575,Échéancier_Loyers!$B:$B,$C1575))</f>
        <v/>
      </c>
      <c r="E1575" s="13" t="str">
        <f>IF(OR($A1575="",$B1575=""),"",SUMIFS(Échéancier_Loyers!$K:$K,Échéancier_Loyers!$C:$C,$A1575,Échéancier_Loyers!$B:$B,$C1575))</f>
        <v/>
      </c>
      <c r="F1575" s="13" t="str">
        <f>IF(OR($D1575="",$E1575=""),"",$D1575-$E1575)</f>
        <v/>
      </c>
      <c r="G1575" t="str">
        <f>IF($A1575="","",IF($F1575&lt;=0,"OK",IF($E1575=0,"Impayé","Partiel")))</f>
        <v/>
      </c>
    </row>
    <row r="1576" spans="2:7" ht="15">
      <c r="B1576" s="17"/>
      <c r="C1576" t="str">
        <f>IF($B1576="","",YEAR($B1576)*100+MONTH($B1576))</f>
        <v/>
      </c>
      <c r="D1576" s="13" t="str">
        <f>IF(OR($A1576="",$B1576=""),"",SUMIFS(Échéancier_Loyers!$J:$J,Échéancier_Loyers!$C:$C,$A1576,Échéancier_Loyers!$B:$B,$C1576))</f>
        <v/>
      </c>
      <c r="E1576" s="13" t="str">
        <f>IF(OR($A1576="",$B1576=""),"",SUMIFS(Échéancier_Loyers!$K:$K,Échéancier_Loyers!$C:$C,$A1576,Échéancier_Loyers!$B:$B,$C1576))</f>
        <v/>
      </c>
      <c r="F1576" s="13" t="str">
        <f>IF(OR($D1576="",$E1576=""),"",$D1576-$E1576)</f>
        <v/>
      </c>
      <c r="G1576" t="str">
        <f>IF($A1576="","",IF($F1576&lt;=0,"OK",IF($E1576=0,"Impayé","Partiel")))</f>
        <v/>
      </c>
    </row>
    <row r="1577" spans="2:7" ht="15">
      <c r="B1577" s="17"/>
      <c r="C1577" t="str">
        <f>IF($B1577="","",YEAR($B1577)*100+MONTH($B1577))</f>
        <v/>
      </c>
      <c r="D1577" s="13" t="str">
        <f>IF(OR($A1577="",$B1577=""),"",SUMIFS(Échéancier_Loyers!$J:$J,Échéancier_Loyers!$C:$C,$A1577,Échéancier_Loyers!$B:$B,$C1577))</f>
        <v/>
      </c>
      <c r="E1577" s="13" t="str">
        <f>IF(OR($A1577="",$B1577=""),"",SUMIFS(Échéancier_Loyers!$K:$K,Échéancier_Loyers!$C:$C,$A1577,Échéancier_Loyers!$B:$B,$C1577))</f>
        <v/>
      </c>
      <c r="F1577" s="13" t="str">
        <f>IF(OR($D1577="",$E1577=""),"",$D1577-$E1577)</f>
        <v/>
      </c>
      <c r="G1577" t="str">
        <f>IF($A1577="","",IF($F1577&lt;=0,"OK",IF($E1577=0,"Impayé","Partiel")))</f>
        <v/>
      </c>
    </row>
    <row r="1578" spans="2:7" ht="15">
      <c r="B1578" s="17"/>
      <c r="C1578" t="str">
        <f>IF($B1578="","",YEAR($B1578)*100+MONTH($B1578))</f>
        <v/>
      </c>
      <c r="D1578" s="13" t="str">
        <f>IF(OR($A1578="",$B1578=""),"",SUMIFS(Échéancier_Loyers!$J:$J,Échéancier_Loyers!$C:$C,$A1578,Échéancier_Loyers!$B:$B,$C1578))</f>
        <v/>
      </c>
      <c r="E1578" s="13" t="str">
        <f>IF(OR($A1578="",$B1578=""),"",SUMIFS(Échéancier_Loyers!$K:$K,Échéancier_Loyers!$C:$C,$A1578,Échéancier_Loyers!$B:$B,$C1578))</f>
        <v/>
      </c>
      <c r="F1578" s="13" t="str">
        <f>IF(OR($D1578="",$E1578=""),"",$D1578-$E1578)</f>
        <v/>
      </c>
      <c r="G1578" t="str">
        <f>IF($A1578="","",IF($F1578&lt;=0,"OK",IF($E1578=0,"Impayé","Partiel")))</f>
        <v/>
      </c>
    </row>
    <row r="1579" spans="2:7" ht="15">
      <c r="B1579" s="17"/>
      <c r="C1579" t="str">
        <f>IF($B1579="","",YEAR($B1579)*100+MONTH($B1579))</f>
        <v/>
      </c>
      <c r="D1579" s="13" t="str">
        <f>IF(OR($A1579="",$B1579=""),"",SUMIFS(Échéancier_Loyers!$J:$J,Échéancier_Loyers!$C:$C,$A1579,Échéancier_Loyers!$B:$B,$C1579))</f>
        <v/>
      </c>
      <c r="E1579" s="13" t="str">
        <f>IF(OR($A1579="",$B1579=""),"",SUMIFS(Échéancier_Loyers!$K:$K,Échéancier_Loyers!$C:$C,$A1579,Échéancier_Loyers!$B:$B,$C1579))</f>
        <v/>
      </c>
      <c r="F1579" s="13" t="str">
        <f>IF(OR($D1579="",$E1579=""),"",$D1579-$E1579)</f>
        <v/>
      </c>
      <c r="G1579" t="str">
        <f>IF($A1579="","",IF($F1579&lt;=0,"OK",IF($E1579=0,"Impayé","Partiel")))</f>
        <v/>
      </c>
    </row>
    <row r="1580" spans="2:7" ht="15">
      <c r="B1580" s="17"/>
      <c r="C1580" t="str">
        <f>IF($B1580="","",YEAR($B1580)*100+MONTH($B1580))</f>
        <v/>
      </c>
      <c r="D1580" s="13" t="str">
        <f>IF(OR($A1580="",$B1580=""),"",SUMIFS(Échéancier_Loyers!$J:$J,Échéancier_Loyers!$C:$C,$A1580,Échéancier_Loyers!$B:$B,$C1580))</f>
        <v/>
      </c>
      <c r="E1580" s="13" t="str">
        <f>IF(OR($A1580="",$B1580=""),"",SUMIFS(Échéancier_Loyers!$K:$K,Échéancier_Loyers!$C:$C,$A1580,Échéancier_Loyers!$B:$B,$C1580))</f>
        <v/>
      </c>
      <c r="F1580" s="13" t="str">
        <f>IF(OR($D1580="",$E1580=""),"",$D1580-$E1580)</f>
        <v/>
      </c>
      <c r="G1580" t="str">
        <f>IF($A1580="","",IF($F1580&lt;=0,"OK",IF($E1580=0,"Impayé","Partiel")))</f>
        <v/>
      </c>
    </row>
    <row r="1581" spans="2:7" ht="15">
      <c r="B1581" s="17"/>
      <c r="C1581" t="str">
        <f>IF($B1581="","",YEAR($B1581)*100+MONTH($B1581))</f>
        <v/>
      </c>
      <c r="D1581" s="13" t="str">
        <f>IF(OR($A1581="",$B1581=""),"",SUMIFS(Échéancier_Loyers!$J:$J,Échéancier_Loyers!$C:$C,$A1581,Échéancier_Loyers!$B:$B,$C1581))</f>
        <v/>
      </c>
      <c r="E1581" s="13" t="str">
        <f>IF(OR($A1581="",$B1581=""),"",SUMIFS(Échéancier_Loyers!$K:$K,Échéancier_Loyers!$C:$C,$A1581,Échéancier_Loyers!$B:$B,$C1581))</f>
        <v/>
      </c>
      <c r="F1581" s="13" t="str">
        <f>IF(OR($D1581="",$E1581=""),"",$D1581-$E1581)</f>
        <v/>
      </c>
      <c r="G1581" t="str">
        <f>IF($A1581="","",IF($F1581&lt;=0,"OK",IF($E1581=0,"Impayé","Partiel")))</f>
        <v/>
      </c>
    </row>
    <row r="1582" spans="2:7" ht="15">
      <c r="B1582" s="17"/>
      <c r="C1582" t="str">
        <f>IF($B1582="","",YEAR($B1582)*100+MONTH($B1582))</f>
        <v/>
      </c>
      <c r="D1582" s="13" t="str">
        <f>IF(OR($A1582="",$B1582=""),"",SUMIFS(Échéancier_Loyers!$J:$J,Échéancier_Loyers!$C:$C,$A1582,Échéancier_Loyers!$B:$B,$C1582))</f>
        <v/>
      </c>
      <c r="E1582" s="13" t="str">
        <f>IF(OR($A1582="",$B1582=""),"",SUMIFS(Échéancier_Loyers!$K:$K,Échéancier_Loyers!$C:$C,$A1582,Échéancier_Loyers!$B:$B,$C1582))</f>
        <v/>
      </c>
      <c r="F1582" s="13" t="str">
        <f>IF(OR($D1582="",$E1582=""),"",$D1582-$E1582)</f>
        <v/>
      </c>
      <c r="G1582" t="str">
        <f>IF($A1582="","",IF($F1582&lt;=0,"OK",IF($E1582=0,"Impayé","Partiel")))</f>
        <v/>
      </c>
    </row>
    <row r="1583" spans="2:7" ht="15">
      <c r="B1583" s="17"/>
      <c r="C1583" t="str">
        <f>IF($B1583="","",YEAR($B1583)*100+MONTH($B1583))</f>
        <v/>
      </c>
      <c r="D1583" s="13" t="str">
        <f>IF(OR($A1583="",$B1583=""),"",SUMIFS(Échéancier_Loyers!$J:$J,Échéancier_Loyers!$C:$C,$A1583,Échéancier_Loyers!$B:$B,$C1583))</f>
        <v/>
      </c>
      <c r="E1583" s="13" t="str">
        <f>IF(OR($A1583="",$B1583=""),"",SUMIFS(Échéancier_Loyers!$K:$K,Échéancier_Loyers!$C:$C,$A1583,Échéancier_Loyers!$B:$B,$C1583))</f>
        <v/>
      </c>
      <c r="F1583" s="13" t="str">
        <f>IF(OR($D1583="",$E1583=""),"",$D1583-$E1583)</f>
        <v/>
      </c>
      <c r="G1583" t="str">
        <f>IF($A1583="","",IF($F1583&lt;=0,"OK",IF($E1583=0,"Impayé","Partiel")))</f>
        <v/>
      </c>
    </row>
    <row r="1584" spans="2:7" ht="15">
      <c r="B1584" s="17"/>
      <c r="C1584" t="str">
        <f>IF($B1584="","",YEAR($B1584)*100+MONTH($B1584))</f>
        <v/>
      </c>
      <c r="D1584" s="13" t="str">
        <f>IF(OR($A1584="",$B1584=""),"",SUMIFS(Échéancier_Loyers!$J:$J,Échéancier_Loyers!$C:$C,$A1584,Échéancier_Loyers!$B:$B,$C1584))</f>
        <v/>
      </c>
      <c r="E1584" s="13" t="str">
        <f>IF(OR($A1584="",$B1584=""),"",SUMIFS(Échéancier_Loyers!$K:$K,Échéancier_Loyers!$C:$C,$A1584,Échéancier_Loyers!$B:$B,$C1584))</f>
        <v/>
      </c>
      <c r="F1584" s="13" t="str">
        <f>IF(OR($D1584="",$E1584=""),"",$D1584-$E1584)</f>
        <v/>
      </c>
      <c r="G1584" t="str">
        <f>IF($A1584="","",IF($F1584&lt;=0,"OK",IF($E1584=0,"Impayé","Partiel")))</f>
        <v/>
      </c>
    </row>
    <row r="1585" spans="2:7" ht="15">
      <c r="B1585" s="17"/>
      <c r="C1585" t="str">
        <f>IF($B1585="","",YEAR($B1585)*100+MONTH($B1585))</f>
        <v/>
      </c>
      <c r="D1585" s="13" t="str">
        <f>IF(OR($A1585="",$B1585=""),"",SUMIFS(Échéancier_Loyers!$J:$J,Échéancier_Loyers!$C:$C,$A1585,Échéancier_Loyers!$B:$B,$C1585))</f>
        <v/>
      </c>
      <c r="E1585" s="13" t="str">
        <f>IF(OR($A1585="",$B1585=""),"",SUMIFS(Échéancier_Loyers!$K:$K,Échéancier_Loyers!$C:$C,$A1585,Échéancier_Loyers!$B:$B,$C1585))</f>
        <v/>
      </c>
      <c r="F1585" s="13" t="str">
        <f>IF(OR($D1585="",$E1585=""),"",$D1585-$E1585)</f>
        <v/>
      </c>
      <c r="G1585" t="str">
        <f>IF($A1585="","",IF($F1585&lt;=0,"OK",IF($E1585=0,"Impayé","Partiel")))</f>
        <v/>
      </c>
    </row>
    <row r="1586" spans="2:7" ht="15">
      <c r="B1586" s="17"/>
      <c r="C1586" t="str">
        <f>IF($B1586="","",YEAR($B1586)*100+MONTH($B1586))</f>
        <v/>
      </c>
      <c r="D1586" s="13" t="str">
        <f>IF(OR($A1586="",$B1586=""),"",SUMIFS(Échéancier_Loyers!$J:$J,Échéancier_Loyers!$C:$C,$A1586,Échéancier_Loyers!$B:$B,$C1586))</f>
        <v/>
      </c>
      <c r="E1586" s="13" t="str">
        <f>IF(OR($A1586="",$B1586=""),"",SUMIFS(Échéancier_Loyers!$K:$K,Échéancier_Loyers!$C:$C,$A1586,Échéancier_Loyers!$B:$B,$C1586))</f>
        <v/>
      </c>
      <c r="F1586" s="13" t="str">
        <f>IF(OR($D1586="",$E1586=""),"",$D1586-$E1586)</f>
        <v/>
      </c>
      <c r="G1586" t="str">
        <f>IF($A1586="","",IF($F1586&lt;=0,"OK",IF($E1586=0,"Impayé","Partiel")))</f>
        <v/>
      </c>
    </row>
    <row r="1587" spans="2:7" ht="15">
      <c r="B1587" s="17"/>
      <c r="C1587" t="str">
        <f>IF($B1587="","",YEAR($B1587)*100+MONTH($B1587))</f>
        <v/>
      </c>
      <c r="D1587" s="13" t="str">
        <f>IF(OR($A1587="",$B1587=""),"",SUMIFS(Échéancier_Loyers!$J:$J,Échéancier_Loyers!$C:$C,$A1587,Échéancier_Loyers!$B:$B,$C1587))</f>
        <v/>
      </c>
      <c r="E1587" s="13" t="str">
        <f>IF(OR($A1587="",$B1587=""),"",SUMIFS(Échéancier_Loyers!$K:$K,Échéancier_Loyers!$C:$C,$A1587,Échéancier_Loyers!$B:$B,$C1587))</f>
        <v/>
      </c>
      <c r="F1587" s="13" t="str">
        <f>IF(OR($D1587="",$E1587=""),"",$D1587-$E1587)</f>
        <v/>
      </c>
      <c r="G1587" t="str">
        <f>IF($A1587="","",IF($F1587&lt;=0,"OK",IF($E1587=0,"Impayé","Partiel")))</f>
        <v/>
      </c>
    </row>
    <row r="1588" spans="2:7" ht="15">
      <c r="B1588" s="17"/>
      <c r="C1588" t="str">
        <f>IF($B1588="","",YEAR($B1588)*100+MONTH($B1588))</f>
        <v/>
      </c>
      <c r="D1588" s="13" t="str">
        <f>IF(OR($A1588="",$B1588=""),"",SUMIFS(Échéancier_Loyers!$J:$J,Échéancier_Loyers!$C:$C,$A1588,Échéancier_Loyers!$B:$B,$C1588))</f>
        <v/>
      </c>
      <c r="E1588" s="13" t="str">
        <f>IF(OR($A1588="",$B1588=""),"",SUMIFS(Échéancier_Loyers!$K:$K,Échéancier_Loyers!$C:$C,$A1588,Échéancier_Loyers!$B:$B,$C1588))</f>
        <v/>
      </c>
      <c r="F1588" s="13" t="str">
        <f>IF(OR($D1588="",$E1588=""),"",$D1588-$E1588)</f>
        <v/>
      </c>
      <c r="G1588" t="str">
        <f>IF($A1588="","",IF($F1588&lt;=0,"OK",IF($E1588=0,"Impayé","Partiel")))</f>
        <v/>
      </c>
    </row>
    <row r="1589" spans="2:7" ht="15">
      <c r="B1589" s="17"/>
      <c r="C1589" t="str">
        <f>IF($B1589="","",YEAR($B1589)*100+MONTH($B1589))</f>
        <v/>
      </c>
      <c r="D1589" s="13" t="str">
        <f>IF(OR($A1589="",$B1589=""),"",SUMIFS(Échéancier_Loyers!$J:$J,Échéancier_Loyers!$C:$C,$A1589,Échéancier_Loyers!$B:$B,$C1589))</f>
        <v/>
      </c>
      <c r="E1589" s="13" t="str">
        <f>IF(OR($A1589="",$B1589=""),"",SUMIFS(Échéancier_Loyers!$K:$K,Échéancier_Loyers!$C:$C,$A1589,Échéancier_Loyers!$B:$B,$C1589))</f>
        <v/>
      </c>
      <c r="F1589" s="13" t="str">
        <f>IF(OR($D1589="",$E1589=""),"",$D1589-$E1589)</f>
        <v/>
      </c>
      <c r="G1589" t="str">
        <f>IF($A1589="","",IF($F1589&lt;=0,"OK",IF($E1589=0,"Impayé","Partiel")))</f>
        <v/>
      </c>
    </row>
    <row r="1590" spans="2:7" ht="15">
      <c r="B1590" s="17"/>
      <c r="C1590" t="str">
        <f>IF($B1590="","",YEAR($B1590)*100+MONTH($B1590))</f>
        <v/>
      </c>
      <c r="D1590" s="13" t="str">
        <f>IF(OR($A1590="",$B1590=""),"",SUMIFS(Échéancier_Loyers!$J:$J,Échéancier_Loyers!$C:$C,$A1590,Échéancier_Loyers!$B:$B,$C1590))</f>
        <v/>
      </c>
      <c r="E1590" s="13" t="str">
        <f>IF(OR($A1590="",$B1590=""),"",SUMIFS(Échéancier_Loyers!$K:$K,Échéancier_Loyers!$C:$C,$A1590,Échéancier_Loyers!$B:$B,$C1590))</f>
        <v/>
      </c>
      <c r="F1590" s="13" t="str">
        <f>IF(OR($D1590="",$E1590=""),"",$D1590-$E1590)</f>
        <v/>
      </c>
      <c r="G1590" t="str">
        <f>IF($A1590="","",IF($F1590&lt;=0,"OK",IF($E1590=0,"Impayé","Partiel")))</f>
        <v/>
      </c>
    </row>
    <row r="1591" spans="2:7" ht="15">
      <c r="B1591" s="17"/>
      <c r="C1591" t="str">
        <f>IF($B1591="","",YEAR($B1591)*100+MONTH($B1591))</f>
        <v/>
      </c>
      <c r="D1591" s="13" t="str">
        <f>IF(OR($A1591="",$B1591=""),"",SUMIFS(Échéancier_Loyers!$J:$J,Échéancier_Loyers!$C:$C,$A1591,Échéancier_Loyers!$B:$B,$C1591))</f>
        <v/>
      </c>
      <c r="E1591" s="13" t="str">
        <f>IF(OR($A1591="",$B1591=""),"",SUMIFS(Échéancier_Loyers!$K:$K,Échéancier_Loyers!$C:$C,$A1591,Échéancier_Loyers!$B:$B,$C1591))</f>
        <v/>
      </c>
      <c r="F1591" s="13" t="str">
        <f>IF(OR($D1591="",$E1591=""),"",$D1591-$E1591)</f>
        <v/>
      </c>
      <c r="G1591" t="str">
        <f>IF($A1591="","",IF($F1591&lt;=0,"OK",IF($E1591=0,"Impayé","Partiel")))</f>
        <v/>
      </c>
    </row>
    <row r="1592" spans="2:7" ht="15">
      <c r="B1592" s="17"/>
      <c r="C1592" t="str">
        <f>IF($B1592="","",YEAR($B1592)*100+MONTH($B1592))</f>
        <v/>
      </c>
      <c r="D1592" s="13" t="str">
        <f>IF(OR($A1592="",$B1592=""),"",SUMIFS(Échéancier_Loyers!$J:$J,Échéancier_Loyers!$C:$C,$A1592,Échéancier_Loyers!$B:$B,$C1592))</f>
        <v/>
      </c>
      <c r="E1592" s="13" t="str">
        <f>IF(OR($A1592="",$B1592=""),"",SUMIFS(Échéancier_Loyers!$K:$K,Échéancier_Loyers!$C:$C,$A1592,Échéancier_Loyers!$B:$B,$C1592))</f>
        <v/>
      </c>
      <c r="F1592" s="13" t="str">
        <f>IF(OR($D1592="",$E1592=""),"",$D1592-$E1592)</f>
        <v/>
      </c>
      <c r="G1592" t="str">
        <f>IF($A1592="","",IF($F1592&lt;=0,"OK",IF($E1592=0,"Impayé","Partiel")))</f>
        <v/>
      </c>
    </row>
    <row r="1593" spans="2:7" ht="15">
      <c r="B1593" s="17"/>
      <c r="C1593" t="str">
        <f>IF($B1593="","",YEAR($B1593)*100+MONTH($B1593))</f>
        <v/>
      </c>
      <c r="D1593" s="13" t="str">
        <f>IF(OR($A1593="",$B1593=""),"",SUMIFS(Échéancier_Loyers!$J:$J,Échéancier_Loyers!$C:$C,$A1593,Échéancier_Loyers!$B:$B,$C1593))</f>
        <v/>
      </c>
      <c r="E1593" s="13" t="str">
        <f>IF(OR($A1593="",$B1593=""),"",SUMIFS(Échéancier_Loyers!$K:$K,Échéancier_Loyers!$C:$C,$A1593,Échéancier_Loyers!$B:$B,$C1593))</f>
        <v/>
      </c>
      <c r="F1593" s="13" t="str">
        <f>IF(OR($D1593="",$E1593=""),"",$D1593-$E1593)</f>
        <v/>
      </c>
      <c r="G1593" t="str">
        <f>IF($A1593="","",IF($F1593&lt;=0,"OK",IF($E1593=0,"Impayé","Partiel")))</f>
        <v/>
      </c>
    </row>
    <row r="1594" spans="2:7" ht="15">
      <c r="B1594" s="17"/>
      <c r="C1594" t="str">
        <f>IF($B1594="","",YEAR($B1594)*100+MONTH($B1594))</f>
        <v/>
      </c>
      <c r="D1594" s="13" t="str">
        <f>IF(OR($A1594="",$B1594=""),"",SUMIFS(Échéancier_Loyers!$J:$J,Échéancier_Loyers!$C:$C,$A1594,Échéancier_Loyers!$B:$B,$C1594))</f>
        <v/>
      </c>
      <c r="E1594" s="13" t="str">
        <f>IF(OR($A1594="",$B1594=""),"",SUMIFS(Échéancier_Loyers!$K:$K,Échéancier_Loyers!$C:$C,$A1594,Échéancier_Loyers!$B:$B,$C1594))</f>
        <v/>
      </c>
      <c r="F1594" s="13" t="str">
        <f>IF(OR($D1594="",$E1594=""),"",$D1594-$E1594)</f>
        <v/>
      </c>
      <c r="G1594" t="str">
        <f>IF($A1594="","",IF($F1594&lt;=0,"OK",IF($E1594=0,"Impayé","Partiel")))</f>
        <v/>
      </c>
    </row>
    <row r="1595" spans="2:7" ht="15">
      <c r="B1595" s="17"/>
      <c r="C1595" t="str">
        <f>IF($B1595="","",YEAR($B1595)*100+MONTH($B1595))</f>
        <v/>
      </c>
      <c r="D1595" s="13" t="str">
        <f>IF(OR($A1595="",$B1595=""),"",SUMIFS(Échéancier_Loyers!$J:$J,Échéancier_Loyers!$C:$C,$A1595,Échéancier_Loyers!$B:$B,$C1595))</f>
        <v/>
      </c>
      <c r="E1595" s="13" t="str">
        <f>IF(OR($A1595="",$B1595=""),"",SUMIFS(Échéancier_Loyers!$K:$K,Échéancier_Loyers!$C:$C,$A1595,Échéancier_Loyers!$B:$B,$C1595))</f>
        <v/>
      </c>
      <c r="F1595" s="13" t="str">
        <f>IF(OR($D1595="",$E1595=""),"",$D1595-$E1595)</f>
        <v/>
      </c>
      <c r="G1595" t="str">
        <f>IF($A1595="","",IF($F1595&lt;=0,"OK",IF($E1595=0,"Impayé","Partiel")))</f>
        <v/>
      </c>
    </row>
    <row r="1596" spans="2:7" ht="15">
      <c r="B1596" s="17"/>
      <c r="C1596" t="str">
        <f>IF($B1596="","",YEAR($B1596)*100+MONTH($B1596))</f>
        <v/>
      </c>
      <c r="D1596" s="13" t="str">
        <f>IF(OR($A1596="",$B1596=""),"",SUMIFS(Échéancier_Loyers!$J:$J,Échéancier_Loyers!$C:$C,$A1596,Échéancier_Loyers!$B:$B,$C1596))</f>
        <v/>
      </c>
      <c r="E1596" s="13" t="str">
        <f>IF(OR($A1596="",$B1596=""),"",SUMIFS(Échéancier_Loyers!$K:$K,Échéancier_Loyers!$C:$C,$A1596,Échéancier_Loyers!$B:$B,$C1596))</f>
        <v/>
      </c>
      <c r="F1596" s="13" t="str">
        <f>IF(OR($D1596="",$E1596=""),"",$D1596-$E1596)</f>
        <v/>
      </c>
      <c r="G1596" t="str">
        <f>IF($A1596="","",IF($F1596&lt;=0,"OK",IF($E1596=0,"Impayé","Partiel")))</f>
        <v/>
      </c>
    </row>
    <row r="1597" spans="2:7" ht="15">
      <c r="B1597" s="17"/>
      <c r="C1597" t="str">
        <f>IF($B1597="","",YEAR($B1597)*100+MONTH($B1597))</f>
        <v/>
      </c>
      <c r="D1597" s="13" t="str">
        <f>IF(OR($A1597="",$B1597=""),"",SUMIFS(Échéancier_Loyers!$J:$J,Échéancier_Loyers!$C:$C,$A1597,Échéancier_Loyers!$B:$B,$C1597))</f>
        <v/>
      </c>
      <c r="E1597" s="13" t="str">
        <f>IF(OR($A1597="",$B1597=""),"",SUMIFS(Échéancier_Loyers!$K:$K,Échéancier_Loyers!$C:$C,$A1597,Échéancier_Loyers!$B:$B,$C1597))</f>
        <v/>
      </c>
      <c r="F1597" s="13" t="str">
        <f>IF(OR($D1597="",$E1597=""),"",$D1597-$E1597)</f>
        <v/>
      </c>
      <c r="G1597" t="str">
        <f>IF($A1597="","",IF($F1597&lt;=0,"OK",IF($E1597=0,"Impayé","Partiel")))</f>
        <v/>
      </c>
    </row>
    <row r="1598" spans="2:7" ht="15">
      <c r="B1598" s="17"/>
      <c r="C1598" t="str">
        <f>IF($B1598="","",YEAR($B1598)*100+MONTH($B1598))</f>
        <v/>
      </c>
      <c r="D1598" s="13" t="str">
        <f>IF(OR($A1598="",$B1598=""),"",SUMIFS(Échéancier_Loyers!$J:$J,Échéancier_Loyers!$C:$C,$A1598,Échéancier_Loyers!$B:$B,$C1598))</f>
        <v/>
      </c>
      <c r="E1598" s="13" t="str">
        <f>IF(OR($A1598="",$B1598=""),"",SUMIFS(Échéancier_Loyers!$K:$K,Échéancier_Loyers!$C:$C,$A1598,Échéancier_Loyers!$B:$B,$C1598))</f>
        <v/>
      </c>
      <c r="F1598" s="13" t="str">
        <f>IF(OR($D1598="",$E1598=""),"",$D1598-$E1598)</f>
        <v/>
      </c>
      <c r="G1598" t="str">
        <f>IF($A1598="","",IF($F1598&lt;=0,"OK",IF($E1598=0,"Impayé","Partiel")))</f>
        <v/>
      </c>
    </row>
    <row r="1599" spans="2:7" ht="15">
      <c r="B1599" s="17"/>
      <c r="C1599" t="str">
        <f>IF($B1599="","",YEAR($B1599)*100+MONTH($B1599))</f>
        <v/>
      </c>
      <c r="D1599" s="13" t="str">
        <f>IF(OR($A1599="",$B1599=""),"",SUMIFS(Échéancier_Loyers!$J:$J,Échéancier_Loyers!$C:$C,$A1599,Échéancier_Loyers!$B:$B,$C1599))</f>
        <v/>
      </c>
      <c r="E1599" s="13" t="str">
        <f>IF(OR($A1599="",$B1599=""),"",SUMIFS(Échéancier_Loyers!$K:$K,Échéancier_Loyers!$C:$C,$A1599,Échéancier_Loyers!$B:$B,$C1599))</f>
        <v/>
      </c>
      <c r="F1599" s="13" t="str">
        <f>IF(OR($D1599="",$E1599=""),"",$D1599-$E1599)</f>
        <v/>
      </c>
      <c r="G1599" t="str">
        <f>IF($A1599="","",IF($F1599&lt;=0,"OK",IF($E1599=0,"Impayé","Partiel")))</f>
        <v/>
      </c>
    </row>
    <row r="1600" spans="2:7" ht="15">
      <c r="B1600" s="17"/>
      <c r="C1600" t="str">
        <f>IF($B1600="","",YEAR($B1600)*100+MONTH($B1600))</f>
        <v/>
      </c>
      <c r="D1600" s="13" t="str">
        <f>IF(OR($A1600="",$B1600=""),"",SUMIFS(Échéancier_Loyers!$J:$J,Échéancier_Loyers!$C:$C,$A1600,Échéancier_Loyers!$B:$B,$C1600))</f>
        <v/>
      </c>
      <c r="E1600" s="13" t="str">
        <f>IF(OR($A1600="",$B1600=""),"",SUMIFS(Échéancier_Loyers!$K:$K,Échéancier_Loyers!$C:$C,$A1600,Échéancier_Loyers!$B:$B,$C1600))</f>
        <v/>
      </c>
      <c r="F1600" s="13" t="str">
        <f>IF(OR($D1600="",$E1600=""),"",$D1600-$E1600)</f>
        <v/>
      </c>
      <c r="G1600" t="str">
        <f>IF($A1600="","",IF($F1600&lt;=0,"OK",IF($E1600=0,"Impayé","Partiel")))</f>
        <v/>
      </c>
    </row>
    <row r="1601" spans="2:7" ht="15">
      <c r="B1601" s="17"/>
      <c r="C1601" t="str">
        <f>IF($B1601="","",YEAR($B1601)*100+MONTH($B1601))</f>
        <v/>
      </c>
      <c r="D1601" s="13" t="str">
        <f>IF(OR($A1601="",$B1601=""),"",SUMIFS(Échéancier_Loyers!$J:$J,Échéancier_Loyers!$C:$C,$A1601,Échéancier_Loyers!$B:$B,$C1601))</f>
        <v/>
      </c>
      <c r="E1601" s="13" t="str">
        <f>IF(OR($A1601="",$B1601=""),"",SUMIFS(Échéancier_Loyers!$K:$K,Échéancier_Loyers!$C:$C,$A1601,Échéancier_Loyers!$B:$B,$C1601))</f>
        <v/>
      </c>
      <c r="F1601" s="13" t="str">
        <f>IF(OR($D1601="",$E1601=""),"",$D1601-$E1601)</f>
        <v/>
      </c>
      <c r="G1601" t="str">
        <f>IF($A1601="","",IF($F1601&lt;=0,"OK",IF($E1601=0,"Impayé","Partiel")))</f>
        <v/>
      </c>
    </row>
    <row r="1602" spans="2:7" ht="15">
      <c r="B1602" s="17"/>
      <c r="C1602" t="str">
        <f>IF($B1602="","",YEAR($B1602)*100+MONTH($B1602))</f>
        <v/>
      </c>
      <c r="D1602" s="13" t="str">
        <f>IF(OR($A1602="",$B1602=""),"",SUMIFS(Échéancier_Loyers!$J:$J,Échéancier_Loyers!$C:$C,$A1602,Échéancier_Loyers!$B:$B,$C1602))</f>
        <v/>
      </c>
      <c r="E1602" s="13" t="str">
        <f>IF(OR($A1602="",$B1602=""),"",SUMIFS(Échéancier_Loyers!$K:$K,Échéancier_Loyers!$C:$C,$A1602,Échéancier_Loyers!$B:$B,$C1602))</f>
        <v/>
      </c>
      <c r="F1602" s="13" t="str">
        <f>IF(OR($D1602="",$E1602=""),"",$D1602-$E1602)</f>
        <v/>
      </c>
      <c r="G1602" t="str">
        <f>IF($A1602="","",IF($F1602&lt;=0,"OK",IF($E1602=0,"Impayé","Partiel")))</f>
        <v/>
      </c>
    </row>
    <row r="1603" spans="2:7" ht="15">
      <c r="B1603" s="17"/>
      <c r="C1603" t="str">
        <f>IF($B1603="","",YEAR($B1603)*100+MONTH($B1603))</f>
        <v/>
      </c>
      <c r="D1603" s="13" t="str">
        <f>IF(OR($A1603="",$B1603=""),"",SUMIFS(Échéancier_Loyers!$J:$J,Échéancier_Loyers!$C:$C,$A1603,Échéancier_Loyers!$B:$B,$C1603))</f>
        <v/>
      </c>
      <c r="E1603" s="13" t="str">
        <f>IF(OR($A1603="",$B1603=""),"",SUMIFS(Échéancier_Loyers!$K:$K,Échéancier_Loyers!$C:$C,$A1603,Échéancier_Loyers!$B:$B,$C1603))</f>
        <v/>
      </c>
      <c r="F1603" s="13" t="str">
        <f>IF(OR($D1603="",$E1603=""),"",$D1603-$E1603)</f>
        <v/>
      </c>
      <c r="G1603" t="str">
        <f>IF($A1603="","",IF($F1603&lt;=0,"OK",IF($E1603=0,"Impayé","Partiel")))</f>
        <v/>
      </c>
    </row>
    <row r="1604" spans="2:7" ht="15">
      <c r="B1604" s="17"/>
      <c r="C1604" t="str">
        <f>IF($B1604="","",YEAR($B1604)*100+MONTH($B1604))</f>
        <v/>
      </c>
      <c r="D1604" s="13" t="str">
        <f>IF(OR($A1604="",$B1604=""),"",SUMIFS(Échéancier_Loyers!$J:$J,Échéancier_Loyers!$C:$C,$A1604,Échéancier_Loyers!$B:$B,$C1604))</f>
        <v/>
      </c>
      <c r="E1604" s="13" t="str">
        <f>IF(OR($A1604="",$B1604=""),"",SUMIFS(Échéancier_Loyers!$K:$K,Échéancier_Loyers!$C:$C,$A1604,Échéancier_Loyers!$B:$B,$C1604))</f>
        <v/>
      </c>
      <c r="F1604" s="13" t="str">
        <f>IF(OR($D1604="",$E1604=""),"",$D1604-$E1604)</f>
        <v/>
      </c>
      <c r="G1604" t="str">
        <f>IF($A1604="","",IF($F1604&lt;=0,"OK",IF($E1604=0,"Impayé","Partiel")))</f>
        <v/>
      </c>
    </row>
    <row r="1605" spans="2:7" ht="15">
      <c r="B1605" s="17"/>
      <c r="C1605" t="str">
        <f>IF($B1605="","",YEAR($B1605)*100+MONTH($B1605))</f>
        <v/>
      </c>
      <c r="D1605" s="13" t="str">
        <f>IF(OR($A1605="",$B1605=""),"",SUMIFS(Échéancier_Loyers!$J:$J,Échéancier_Loyers!$C:$C,$A1605,Échéancier_Loyers!$B:$B,$C1605))</f>
        <v/>
      </c>
      <c r="E1605" s="13" t="str">
        <f>IF(OR($A1605="",$B1605=""),"",SUMIFS(Échéancier_Loyers!$K:$K,Échéancier_Loyers!$C:$C,$A1605,Échéancier_Loyers!$B:$B,$C1605))</f>
        <v/>
      </c>
      <c r="F1605" s="13" t="str">
        <f>IF(OR($D1605="",$E1605=""),"",$D1605-$E1605)</f>
        <v/>
      </c>
      <c r="G1605" t="str">
        <f>IF($A1605="","",IF($F1605&lt;=0,"OK",IF($E1605=0,"Impayé","Partiel")))</f>
        <v/>
      </c>
    </row>
    <row r="1606" spans="2:7" ht="15">
      <c r="B1606" s="17"/>
      <c r="C1606" t="str">
        <f>IF($B1606="","",YEAR($B1606)*100+MONTH($B1606))</f>
        <v/>
      </c>
      <c r="D1606" s="13" t="str">
        <f>IF(OR($A1606="",$B1606=""),"",SUMIFS(Échéancier_Loyers!$J:$J,Échéancier_Loyers!$C:$C,$A1606,Échéancier_Loyers!$B:$B,$C1606))</f>
        <v/>
      </c>
      <c r="E1606" s="13" t="str">
        <f>IF(OR($A1606="",$B1606=""),"",SUMIFS(Échéancier_Loyers!$K:$K,Échéancier_Loyers!$C:$C,$A1606,Échéancier_Loyers!$B:$B,$C1606))</f>
        <v/>
      </c>
      <c r="F1606" s="13" t="str">
        <f>IF(OR($D1606="",$E1606=""),"",$D1606-$E1606)</f>
        <v/>
      </c>
      <c r="G1606" t="str">
        <f>IF($A1606="","",IF($F1606&lt;=0,"OK",IF($E1606=0,"Impayé","Partiel")))</f>
        <v/>
      </c>
    </row>
    <row r="1607" spans="2:7" ht="15">
      <c r="B1607" s="17"/>
      <c r="C1607" t="str">
        <f>IF($B1607="","",YEAR($B1607)*100+MONTH($B1607))</f>
        <v/>
      </c>
      <c r="D1607" s="13" t="str">
        <f>IF(OR($A1607="",$B1607=""),"",SUMIFS(Échéancier_Loyers!$J:$J,Échéancier_Loyers!$C:$C,$A1607,Échéancier_Loyers!$B:$B,$C1607))</f>
        <v/>
      </c>
      <c r="E1607" s="13" t="str">
        <f>IF(OR($A1607="",$B1607=""),"",SUMIFS(Échéancier_Loyers!$K:$K,Échéancier_Loyers!$C:$C,$A1607,Échéancier_Loyers!$B:$B,$C1607))</f>
        <v/>
      </c>
      <c r="F1607" s="13" t="str">
        <f>IF(OR($D1607="",$E1607=""),"",$D1607-$E1607)</f>
        <v/>
      </c>
      <c r="G1607" t="str">
        <f>IF($A1607="","",IF($F1607&lt;=0,"OK",IF($E1607=0,"Impayé","Partiel")))</f>
        <v/>
      </c>
    </row>
    <row r="1608" spans="2:7" ht="15">
      <c r="B1608" s="17"/>
      <c r="C1608" t="str">
        <f>IF($B1608="","",YEAR($B1608)*100+MONTH($B1608))</f>
        <v/>
      </c>
      <c r="D1608" s="13" t="str">
        <f>IF(OR($A1608="",$B1608=""),"",SUMIFS(Échéancier_Loyers!$J:$J,Échéancier_Loyers!$C:$C,$A1608,Échéancier_Loyers!$B:$B,$C1608))</f>
        <v/>
      </c>
      <c r="E1608" s="13" t="str">
        <f>IF(OR($A1608="",$B1608=""),"",SUMIFS(Échéancier_Loyers!$K:$K,Échéancier_Loyers!$C:$C,$A1608,Échéancier_Loyers!$B:$B,$C1608))</f>
        <v/>
      </c>
      <c r="F1608" s="13" t="str">
        <f>IF(OR($D1608="",$E1608=""),"",$D1608-$E1608)</f>
        <v/>
      </c>
      <c r="G1608" t="str">
        <f>IF($A1608="","",IF($F1608&lt;=0,"OK",IF($E1608=0,"Impayé","Partiel")))</f>
        <v/>
      </c>
    </row>
    <row r="1609" spans="2:7" ht="15">
      <c r="B1609" s="17"/>
      <c r="C1609" t="str">
        <f>IF($B1609="","",YEAR($B1609)*100+MONTH($B1609))</f>
        <v/>
      </c>
      <c r="D1609" s="13" t="str">
        <f>IF(OR($A1609="",$B1609=""),"",SUMIFS(Échéancier_Loyers!$J:$J,Échéancier_Loyers!$C:$C,$A1609,Échéancier_Loyers!$B:$B,$C1609))</f>
        <v/>
      </c>
      <c r="E1609" s="13" t="str">
        <f>IF(OR($A1609="",$B1609=""),"",SUMIFS(Échéancier_Loyers!$K:$K,Échéancier_Loyers!$C:$C,$A1609,Échéancier_Loyers!$B:$B,$C1609))</f>
        <v/>
      </c>
      <c r="F1609" s="13" t="str">
        <f>IF(OR($D1609="",$E1609=""),"",$D1609-$E1609)</f>
        <v/>
      </c>
      <c r="G1609" t="str">
        <f>IF($A1609="","",IF($F1609&lt;=0,"OK",IF($E1609=0,"Impayé","Partiel")))</f>
        <v/>
      </c>
    </row>
    <row r="1610" spans="2:7" ht="15">
      <c r="B1610" s="17"/>
      <c r="C1610" t="str">
        <f>IF($B1610="","",YEAR($B1610)*100+MONTH($B1610))</f>
        <v/>
      </c>
      <c r="D1610" s="13" t="str">
        <f>IF(OR($A1610="",$B1610=""),"",SUMIFS(Échéancier_Loyers!$J:$J,Échéancier_Loyers!$C:$C,$A1610,Échéancier_Loyers!$B:$B,$C1610))</f>
        <v/>
      </c>
      <c r="E1610" s="13" t="str">
        <f>IF(OR($A1610="",$B1610=""),"",SUMIFS(Échéancier_Loyers!$K:$K,Échéancier_Loyers!$C:$C,$A1610,Échéancier_Loyers!$B:$B,$C1610))</f>
        <v/>
      </c>
      <c r="F1610" s="13" t="str">
        <f>IF(OR($D1610="",$E1610=""),"",$D1610-$E1610)</f>
        <v/>
      </c>
      <c r="G1610" t="str">
        <f>IF($A1610="","",IF($F1610&lt;=0,"OK",IF($E1610=0,"Impayé","Partiel")))</f>
        <v/>
      </c>
    </row>
    <row r="1611" spans="2:7" ht="15">
      <c r="B1611" s="17"/>
      <c r="C1611" t="str">
        <f>IF($B1611="","",YEAR($B1611)*100+MONTH($B1611))</f>
        <v/>
      </c>
      <c r="D1611" s="13" t="str">
        <f>IF(OR($A1611="",$B1611=""),"",SUMIFS(Échéancier_Loyers!$J:$J,Échéancier_Loyers!$C:$C,$A1611,Échéancier_Loyers!$B:$B,$C1611))</f>
        <v/>
      </c>
      <c r="E1611" s="13" t="str">
        <f>IF(OR($A1611="",$B1611=""),"",SUMIFS(Échéancier_Loyers!$K:$K,Échéancier_Loyers!$C:$C,$A1611,Échéancier_Loyers!$B:$B,$C1611))</f>
        <v/>
      </c>
      <c r="F1611" s="13" t="str">
        <f>IF(OR($D1611="",$E1611=""),"",$D1611-$E1611)</f>
        <v/>
      </c>
      <c r="G1611" t="str">
        <f>IF($A1611="","",IF($F1611&lt;=0,"OK",IF($E1611=0,"Impayé","Partiel")))</f>
        <v/>
      </c>
    </row>
    <row r="1612" spans="2:7" ht="15">
      <c r="B1612" s="17"/>
      <c r="C1612" t="str">
        <f>IF($B1612="","",YEAR($B1612)*100+MONTH($B1612))</f>
        <v/>
      </c>
      <c r="D1612" s="13" t="str">
        <f>IF(OR($A1612="",$B1612=""),"",SUMIFS(Échéancier_Loyers!$J:$J,Échéancier_Loyers!$C:$C,$A1612,Échéancier_Loyers!$B:$B,$C1612))</f>
        <v/>
      </c>
      <c r="E1612" s="13" t="str">
        <f>IF(OR($A1612="",$B1612=""),"",SUMIFS(Échéancier_Loyers!$K:$K,Échéancier_Loyers!$C:$C,$A1612,Échéancier_Loyers!$B:$B,$C1612))</f>
        <v/>
      </c>
      <c r="F1612" s="13" t="str">
        <f>IF(OR($D1612="",$E1612=""),"",$D1612-$E1612)</f>
        <v/>
      </c>
      <c r="G1612" t="str">
        <f>IF($A1612="","",IF($F1612&lt;=0,"OK",IF($E1612=0,"Impayé","Partiel")))</f>
        <v/>
      </c>
    </row>
    <row r="1613" spans="2:7" ht="15">
      <c r="B1613" s="17"/>
      <c r="C1613" t="str">
        <f>IF($B1613="","",YEAR($B1613)*100+MONTH($B1613))</f>
        <v/>
      </c>
      <c r="D1613" s="13" t="str">
        <f>IF(OR($A1613="",$B1613=""),"",SUMIFS(Échéancier_Loyers!$J:$J,Échéancier_Loyers!$C:$C,$A1613,Échéancier_Loyers!$B:$B,$C1613))</f>
        <v/>
      </c>
      <c r="E1613" s="13" t="str">
        <f>IF(OR($A1613="",$B1613=""),"",SUMIFS(Échéancier_Loyers!$K:$K,Échéancier_Loyers!$C:$C,$A1613,Échéancier_Loyers!$B:$B,$C1613))</f>
        <v/>
      </c>
      <c r="F1613" s="13" t="str">
        <f>IF(OR($D1613="",$E1613=""),"",$D1613-$E1613)</f>
        <v/>
      </c>
      <c r="G1613" t="str">
        <f>IF($A1613="","",IF($F1613&lt;=0,"OK",IF($E1613=0,"Impayé","Partiel")))</f>
        <v/>
      </c>
    </row>
    <row r="1614" spans="2:7" ht="15">
      <c r="B1614" s="17"/>
      <c r="C1614" t="str">
        <f>IF($B1614="","",YEAR($B1614)*100+MONTH($B1614))</f>
        <v/>
      </c>
      <c r="D1614" s="13" t="str">
        <f>IF(OR($A1614="",$B1614=""),"",SUMIFS(Échéancier_Loyers!$J:$J,Échéancier_Loyers!$C:$C,$A1614,Échéancier_Loyers!$B:$B,$C1614))</f>
        <v/>
      </c>
      <c r="E1614" s="13" t="str">
        <f>IF(OR($A1614="",$B1614=""),"",SUMIFS(Échéancier_Loyers!$K:$K,Échéancier_Loyers!$C:$C,$A1614,Échéancier_Loyers!$B:$B,$C1614))</f>
        <v/>
      </c>
      <c r="F1614" s="13" t="str">
        <f>IF(OR($D1614="",$E1614=""),"",$D1614-$E1614)</f>
        <v/>
      </c>
      <c r="G1614" t="str">
        <f>IF($A1614="","",IF($F1614&lt;=0,"OK",IF($E1614=0,"Impayé","Partiel")))</f>
        <v/>
      </c>
    </row>
    <row r="1615" spans="2:7" ht="15">
      <c r="B1615" s="17"/>
      <c r="C1615" t="str">
        <f>IF($B1615="","",YEAR($B1615)*100+MONTH($B1615))</f>
        <v/>
      </c>
      <c r="D1615" s="13" t="str">
        <f>IF(OR($A1615="",$B1615=""),"",SUMIFS(Échéancier_Loyers!$J:$J,Échéancier_Loyers!$C:$C,$A1615,Échéancier_Loyers!$B:$B,$C1615))</f>
        <v/>
      </c>
      <c r="E1615" s="13" t="str">
        <f>IF(OR($A1615="",$B1615=""),"",SUMIFS(Échéancier_Loyers!$K:$K,Échéancier_Loyers!$C:$C,$A1615,Échéancier_Loyers!$B:$B,$C1615))</f>
        <v/>
      </c>
      <c r="F1615" s="13" t="str">
        <f>IF(OR($D1615="",$E1615=""),"",$D1615-$E1615)</f>
        <v/>
      </c>
      <c r="G1615" t="str">
        <f>IF($A1615="","",IF($F1615&lt;=0,"OK",IF($E1615=0,"Impayé","Partiel")))</f>
        <v/>
      </c>
    </row>
    <row r="1616" spans="2:7" ht="15">
      <c r="B1616" s="17"/>
      <c r="C1616" t="str">
        <f>IF($B1616="","",YEAR($B1616)*100+MONTH($B1616))</f>
        <v/>
      </c>
      <c r="D1616" s="13" t="str">
        <f>IF(OR($A1616="",$B1616=""),"",SUMIFS(Échéancier_Loyers!$J:$J,Échéancier_Loyers!$C:$C,$A1616,Échéancier_Loyers!$B:$B,$C1616))</f>
        <v/>
      </c>
      <c r="E1616" s="13" t="str">
        <f>IF(OR($A1616="",$B1616=""),"",SUMIFS(Échéancier_Loyers!$K:$K,Échéancier_Loyers!$C:$C,$A1616,Échéancier_Loyers!$B:$B,$C1616))</f>
        <v/>
      </c>
      <c r="F1616" s="13" t="str">
        <f>IF(OR($D1616="",$E1616=""),"",$D1616-$E1616)</f>
        <v/>
      </c>
      <c r="G1616" t="str">
        <f>IF($A1616="","",IF($F1616&lt;=0,"OK",IF($E1616=0,"Impayé","Partiel")))</f>
        <v/>
      </c>
    </row>
    <row r="1617" spans="2:7" ht="15">
      <c r="B1617" s="17"/>
      <c r="C1617" t="str">
        <f>IF($B1617="","",YEAR($B1617)*100+MONTH($B1617))</f>
        <v/>
      </c>
      <c r="D1617" s="13" t="str">
        <f>IF(OR($A1617="",$B1617=""),"",SUMIFS(Échéancier_Loyers!$J:$J,Échéancier_Loyers!$C:$C,$A1617,Échéancier_Loyers!$B:$B,$C1617))</f>
        <v/>
      </c>
      <c r="E1617" s="13" t="str">
        <f>IF(OR($A1617="",$B1617=""),"",SUMIFS(Échéancier_Loyers!$K:$K,Échéancier_Loyers!$C:$C,$A1617,Échéancier_Loyers!$B:$B,$C1617))</f>
        <v/>
      </c>
      <c r="F1617" s="13" t="str">
        <f>IF(OR($D1617="",$E1617=""),"",$D1617-$E1617)</f>
        <v/>
      </c>
      <c r="G1617" t="str">
        <f>IF($A1617="","",IF($F1617&lt;=0,"OK",IF($E1617=0,"Impayé","Partiel")))</f>
        <v/>
      </c>
    </row>
    <row r="1618" spans="2:7" ht="15">
      <c r="B1618" s="17"/>
      <c r="C1618" t="str">
        <f>IF($B1618="","",YEAR($B1618)*100+MONTH($B1618))</f>
        <v/>
      </c>
      <c r="D1618" s="13" t="str">
        <f>IF(OR($A1618="",$B1618=""),"",SUMIFS(Échéancier_Loyers!$J:$J,Échéancier_Loyers!$C:$C,$A1618,Échéancier_Loyers!$B:$B,$C1618))</f>
        <v/>
      </c>
      <c r="E1618" s="13" t="str">
        <f>IF(OR($A1618="",$B1618=""),"",SUMIFS(Échéancier_Loyers!$K:$K,Échéancier_Loyers!$C:$C,$A1618,Échéancier_Loyers!$B:$B,$C1618))</f>
        <v/>
      </c>
      <c r="F1618" s="13" t="str">
        <f>IF(OR($D1618="",$E1618=""),"",$D1618-$E1618)</f>
        <v/>
      </c>
      <c r="G1618" t="str">
        <f>IF($A1618="","",IF($F1618&lt;=0,"OK",IF($E1618=0,"Impayé","Partiel")))</f>
        <v/>
      </c>
    </row>
    <row r="1619" spans="2:7" ht="15">
      <c r="B1619" s="17"/>
      <c r="C1619" t="str">
        <f>IF($B1619="","",YEAR($B1619)*100+MONTH($B1619))</f>
        <v/>
      </c>
      <c r="D1619" s="13" t="str">
        <f>IF(OR($A1619="",$B1619=""),"",SUMIFS(Échéancier_Loyers!$J:$J,Échéancier_Loyers!$C:$C,$A1619,Échéancier_Loyers!$B:$B,$C1619))</f>
        <v/>
      </c>
      <c r="E1619" s="13" t="str">
        <f>IF(OR($A1619="",$B1619=""),"",SUMIFS(Échéancier_Loyers!$K:$K,Échéancier_Loyers!$C:$C,$A1619,Échéancier_Loyers!$B:$B,$C1619))</f>
        <v/>
      </c>
      <c r="F1619" s="13" t="str">
        <f>IF(OR($D1619="",$E1619=""),"",$D1619-$E1619)</f>
        <v/>
      </c>
      <c r="G1619" t="str">
        <f>IF($A1619="","",IF($F1619&lt;=0,"OK",IF($E1619=0,"Impayé","Partiel")))</f>
        <v/>
      </c>
    </row>
    <row r="1620" spans="2:7" ht="15">
      <c r="B1620" s="17"/>
      <c r="C1620" t="str">
        <f>IF($B1620="","",YEAR($B1620)*100+MONTH($B1620))</f>
        <v/>
      </c>
      <c r="D1620" s="13" t="str">
        <f>IF(OR($A1620="",$B1620=""),"",SUMIFS(Échéancier_Loyers!$J:$J,Échéancier_Loyers!$C:$C,$A1620,Échéancier_Loyers!$B:$B,$C1620))</f>
        <v/>
      </c>
      <c r="E1620" s="13" t="str">
        <f>IF(OR($A1620="",$B1620=""),"",SUMIFS(Échéancier_Loyers!$K:$K,Échéancier_Loyers!$C:$C,$A1620,Échéancier_Loyers!$B:$B,$C1620))</f>
        <v/>
      </c>
      <c r="F1620" s="13" t="str">
        <f>IF(OR($D1620="",$E1620=""),"",$D1620-$E1620)</f>
        <v/>
      </c>
      <c r="G1620" t="str">
        <f>IF($A1620="","",IF($F1620&lt;=0,"OK",IF($E1620=0,"Impayé","Partiel")))</f>
        <v/>
      </c>
    </row>
    <row r="1621" spans="2:7" ht="15">
      <c r="B1621" s="17"/>
      <c r="C1621" t="str">
        <f>IF($B1621="","",YEAR($B1621)*100+MONTH($B1621))</f>
        <v/>
      </c>
      <c r="D1621" s="13" t="str">
        <f>IF(OR($A1621="",$B1621=""),"",SUMIFS(Échéancier_Loyers!$J:$J,Échéancier_Loyers!$C:$C,$A1621,Échéancier_Loyers!$B:$B,$C1621))</f>
        <v/>
      </c>
      <c r="E1621" s="13" t="str">
        <f>IF(OR($A1621="",$B1621=""),"",SUMIFS(Échéancier_Loyers!$K:$K,Échéancier_Loyers!$C:$C,$A1621,Échéancier_Loyers!$B:$B,$C1621))</f>
        <v/>
      </c>
      <c r="F1621" s="13" t="str">
        <f>IF(OR($D1621="",$E1621=""),"",$D1621-$E1621)</f>
        <v/>
      </c>
      <c r="G1621" t="str">
        <f>IF($A1621="","",IF($F1621&lt;=0,"OK",IF($E1621=0,"Impayé","Partiel")))</f>
        <v/>
      </c>
    </row>
    <row r="1622" spans="2:7" ht="15">
      <c r="B1622" s="17"/>
      <c r="C1622" t="str">
        <f>IF($B1622="","",YEAR($B1622)*100+MONTH($B1622))</f>
        <v/>
      </c>
      <c r="D1622" s="13" t="str">
        <f>IF(OR($A1622="",$B1622=""),"",SUMIFS(Échéancier_Loyers!$J:$J,Échéancier_Loyers!$C:$C,$A1622,Échéancier_Loyers!$B:$B,$C1622))</f>
        <v/>
      </c>
      <c r="E1622" s="13" t="str">
        <f>IF(OR($A1622="",$B1622=""),"",SUMIFS(Échéancier_Loyers!$K:$K,Échéancier_Loyers!$C:$C,$A1622,Échéancier_Loyers!$B:$B,$C1622))</f>
        <v/>
      </c>
      <c r="F1622" s="13" t="str">
        <f>IF(OR($D1622="",$E1622=""),"",$D1622-$E1622)</f>
        <v/>
      </c>
      <c r="G1622" t="str">
        <f>IF($A1622="","",IF($F1622&lt;=0,"OK",IF($E1622=0,"Impayé","Partiel")))</f>
        <v/>
      </c>
    </row>
    <row r="1623" spans="2:7" ht="15">
      <c r="B1623" s="17"/>
      <c r="C1623" t="str">
        <f>IF($B1623="","",YEAR($B1623)*100+MONTH($B1623))</f>
        <v/>
      </c>
      <c r="D1623" s="13" t="str">
        <f>IF(OR($A1623="",$B1623=""),"",SUMIFS(Échéancier_Loyers!$J:$J,Échéancier_Loyers!$C:$C,$A1623,Échéancier_Loyers!$B:$B,$C1623))</f>
        <v/>
      </c>
      <c r="E1623" s="13" t="str">
        <f>IF(OR($A1623="",$B1623=""),"",SUMIFS(Échéancier_Loyers!$K:$K,Échéancier_Loyers!$C:$C,$A1623,Échéancier_Loyers!$B:$B,$C1623))</f>
        <v/>
      </c>
      <c r="F1623" s="13" t="str">
        <f>IF(OR($D1623="",$E1623=""),"",$D1623-$E1623)</f>
        <v/>
      </c>
      <c r="G1623" t="str">
        <f>IF($A1623="","",IF($F1623&lt;=0,"OK",IF($E1623=0,"Impayé","Partiel")))</f>
        <v/>
      </c>
    </row>
    <row r="1624" spans="2:7" ht="15">
      <c r="B1624" s="17"/>
      <c r="C1624" t="str">
        <f>IF($B1624="","",YEAR($B1624)*100+MONTH($B1624))</f>
        <v/>
      </c>
      <c r="D1624" s="13" t="str">
        <f>IF(OR($A1624="",$B1624=""),"",SUMIFS(Échéancier_Loyers!$J:$J,Échéancier_Loyers!$C:$C,$A1624,Échéancier_Loyers!$B:$B,$C1624))</f>
        <v/>
      </c>
      <c r="E1624" s="13" t="str">
        <f>IF(OR($A1624="",$B1624=""),"",SUMIFS(Échéancier_Loyers!$K:$K,Échéancier_Loyers!$C:$C,$A1624,Échéancier_Loyers!$B:$B,$C1624))</f>
        <v/>
      </c>
      <c r="F1624" s="13" t="str">
        <f>IF(OR($D1624="",$E1624=""),"",$D1624-$E1624)</f>
        <v/>
      </c>
      <c r="G1624" t="str">
        <f>IF($A1624="","",IF($F1624&lt;=0,"OK",IF($E1624=0,"Impayé","Partiel")))</f>
        <v/>
      </c>
    </row>
    <row r="1625" spans="2:7" ht="15">
      <c r="B1625" s="17"/>
      <c r="C1625" t="str">
        <f>IF($B1625="","",YEAR($B1625)*100+MONTH($B1625))</f>
        <v/>
      </c>
      <c r="D1625" s="13" t="str">
        <f>IF(OR($A1625="",$B1625=""),"",SUMIFS(Échéancier_Loyers!$J:$J,Échéancier_Loyers!$C:$C,$A1625,Échéancier_Loyers!$B:$B,$C1625))</f>
        <v/>
      </c>
      <c r="E1625" s="13" t="str">
        <f>IF(OR($A1625="",$B1625=""),"",SUMIFS(Échéancier_Loyers!$K:$K,Échéancier_Loyers!$C:$C,$A1625,Échéancier_Loyers!$B:$B,$C1625))</f>
        <v/>
      </c>
      <c r="F1625" s="13" t="str">
        <f>IF(OR($D1625="",$E1625=""),"",$D1625-$E1625)</f>
        <v/>
      </c>
      <c r="G1625" t="str">
        <f>IF($A1625="","",IF($F1625&lt;=0,"OK",IF($E1625=0,"Impayé","Partiel")))</f>
        <v/>
      </c>
    </row>
    <row r="1626" spans="2:7" ht="15">
      <c r="B1626" s="17"/>
      <c r="C1626" t="str">
        <f>IF($B1626="","",YEAR($B1626)*100+MONTH($B1626))</f>
        <v/>
      </c>
      <c r="D1626" s="13" t="str">
        <f>IF(OR($A1626="",$B1626=""),"",SUMIFS(Échéancier_Loyers!$J:$J,Échéancier_Loyers!$C:$C,$A1626,Échéancier_Loyers!$B:$B,$C1626))</f>
        <v/>
      </c>
      <c r="E1626" s="13" t="str">
        <f>IF(OR($A1626="",$B1626=""),"",SUMIFS(Échéancier_Loyers!$K:$K,Échéancier_Loyers!$C:$C,$A1626,Échéancier_Loyers!$B:$B,$C1626))</f>
        <v/>
      </c>
      <c r="F1626" s="13" t="str">
        <f>IF(OR($D1626="",$E1626=""),"",$D1626-$E1626)</f>
        <v/>
      </c>
      <c r="G1626" t="str">
        <f>IF($A1626="","",IF($F1626&lt;=0,"OK",IF($E1626=0,"Impayé","Partiel")))</f>
        <v/>
      </c>
    </row>
    <row r="1627" spans="2:7" ht="15">
      <c r="B1627" s="17"/>
      <c r="C1627" t="str">
        <f>IF($B1627="","",YEAR($B1627)*100+MONTH($B1627))</f>
        <v/>
      </c>
      <c r="D1627" s="13" t="str">
        <f>IF(OR($A1627="",$B1627=""),"",SUMIFS(Échéancier_Loyers!$J:$J,Échéancier_Loyers!$C:$C,$A1627,Échéancier_Loyers!$B:$B,$C1627))</f>
        <v/>
      </c>
      <c r="E1627" s="13" t="str">
        <f>IF(OR($A1627="",$B1627=""),"",SUMIFS(Échéancier_Loyers!$K:$K,Échéancier_Loyers!$C:$C,$A1627,Échéancier_Loyers!$B:$B,$C1627))</f>
        <v/>
      </c>
      <c r="F1627" s="13" t="str">
        <f>IF(OR($D1627="",$E1627=""),"",$D1627-$E1627)</f>
        <v/>
      </c>
      <c r="G1627" t="str">
        <f>IF($A1627="","",IF($F1627&lt;=0,"OK",IF($E1627=0,"Impayé","Partiel")))</f>
        <v/>
      </c>
    </row>
    <row r="1628" spans="2:7" ht="15">
      <c r="B1628" s="17"/>
      <c r="C1628" t="str">
        <f>IF($B1628="","",YEAR($B1628)*100+MONTH($B1628))</f>
        <v/>
      </c>
      <c r="D1628" s="13" t="str">
        <f>IF(OR($A1628="",$B1628=""),"",SUMIFS(Échéancier_Loyers!$J:$J,Échéancier_Loyers!$C:$C,$A1628,Échéancier_Loyers!$B:$B,$C1628))</f>
        <v/>
      </c>
      <c r="E1628" s="13" t="str">
        <f>IF(OR($A1628="",$B1628=""),"",SUMIFS(Échéancier_Loyers!$K:$K,Échéancier_Loyers!$C:$C,$A1628,Échéancier_Loyers!$B:$B,$C1628))</f>
        <v/>
      </c>
      <c r="F1628" s="13" t="str">
        <f>IF(OR($D1628="",$E1628=""),"",$D1628-$E1628)</f>
        <v/>
      </c>
      <c r="G1628" t="str">
        <f>IF($A1628="","",IF($F1628&lt;=0,"OK",IF($E1628=0,"Impayé","Partiel")))</f>
        <v/>
      </c>
    </row>
    <row r="1629" spans="2:7" ht="15">
      <c r="B1629" s="17"/>
      <c r="C1629" t="str">
        <f>IF($B1629="","",YEAR($B1629)*100+MONTH($B1629))</f>
        <v/>
      </c>
      <c r="D1629" s="13" t="str">
        <f>IF(OR($A1629="",$B1629=""),"",SUMIFS(Échéancier_Loyers!$J:$J,Échéancier_Loyers!$C:$C,$A1629,Échéancier_Loyers!$B:$B,$C1629))</f>
        <v/>
      </c>
      <c r="E1629" s="13" t="str">
        <f>IF(OR($A1629="",$B1629=""),"",SUMIFS(Échéancier_Loyers!$K:$K,Échéancier_Loyers!$C:$C,$A1629,Échéancier_Loyers!$B:$B,$C1629))</f>
        <v/>
      </c>
      <c r="F1629" s="13" t="str">
        <f>IF(OR($D1629="",$E1629=""),"",$D1629-$E1629)</f>
        <v/>
      </c>
      <c r="G1629" t="str">
        <f>IF($A1629="","",IF($F1629&lt;=0,"OK",IF($E1629=0,"Impayé","Partiel")))</f>
        <v/>
      </c>
    </row>
    <row r="1630" spans="2:7" ht="15">
      <c r="B1630" s="17"/>
      <c r="C1630" t="str">
        <f>IF($B1630="","",YEAR($B1630)*100+MONTH($B1630))</f>
        <v/>
      </c>
      <c r="D1630" s="13" t="str">
        <f>IF(OR($A1630="",$B1630=""),"",SUMIFS(Échéancier_Loyers!$J:$J,Échéancier_Loyers!$C:$C,$A1630,Échéancier_Loyers!$B:$B,$C1630))</f>
        <v/>
      </c>
      <c r="E1630" s="13" t="str">
        <f>IF(OR($A1630="",$B1630=""),"",SUMIFS(Échéancier_Loyers!$K:$K,Échéancier_Loyers!$C:$C,$A1630,Échéancier_Loyers!$B:$B,$C1630))</f>
        <v/>
      </c>
      <c r="F1630" s="13" t="str">
        <f>IF(OR($D1630="",$E1630=""),"",$D1630-$E1630)</f>
        <v/>
      </c>
      <c r="G1630" t="str">
        <f>IF($A1630="","",IF($F1630&lt;=0,"OK",IF($E1630=0,"Impayé","Partiel")))</f>
        <v/>
      </c>
    </row>
    <row r="1631" spans="2:7" ht="15">
      <c r="B1631" s="17"/>
      <c r="C1631" t="str">
        <f>IF($B1631="","",YEAR($B1631)*100+MONTH($B1631))</f>
        <v/>
      </c>
      <c r="D1631" s="13" t="str">
        <f>IF(OR($A1631="",$B1631=""),"",SUMIFS(Échéancier_Loyers!$J:$J,Échéancier_Loyers!$C:$C,$A1631,Échéancier_Loyers!$B:$B,$C1631))</f>
        <v/>
      </c>
      <c r="E1631" s="13" t="str">
        <f>IF(OR($A1631="",$B1631=""),"",SUMIFS(Échéancier_Loyers!$K:$K,Échéancier_Loyers!$C:$C,$A1631,Échéancier_Loyers!$B:$B,$C1631))</f>
        <v/>
      </c>
      <c r="F1631" s="13" t="str">
        <f>IF(OR($D1631="",$E1631=""),"",$D1631-$E1631)</f>
        <v/>
      </c>
      <c r="G1631" t="str">
        <f>IF($A1631="","",IF($F1631&lt;=0,"OK",IF($E1631=0,"Impayé","Partiel")))</f>
        <v/>
      </c>
    </row>
    <row r="1632" spans="2:7" ht="15">
      <c r="B1632" s="17"/>
      <c r="C1632" t="str">
        <f>IF($B1632="","",YEAR($B1632)*100+MONTH($B1632))</f>
        <v/>
      </c>
      <c r="D1632" s="13" t="str">
        <f>IF(OR($A1632="",$B1632=""),"",SUMIFS(Échéancier_Loyers!$J:$J,Échéancier_Loyers!$C:$C,$A1632,Échéancier_Loyers!$B:$B,$C1632))</f>
        <v/>
      </c>
      <c r="E1632" s="13" t="str">
        <f>IF(OR($A1632="",$B1632=""),"",SUMIFS(Échéancier_Loyers!$K:$K,Échéancier_Loyers!$C:$C,$A1632,Échéancier_Loyers!$B:$B,$C1632))</f>
        <v/>
      </c>
      <c r="F1632" s="13" t="str">
        <f>IF(OR($D1632="",$E1632=""),"",$D1632-$E1632)</f>
        <v/>
      </c>
      <c r="G1632" t="str">
        <f>IF($A1632="","",IF($F1632&lt;=0,"OK",IF($E1632=0,"Impayé","Partiel")))</f>
        <v/>
      </c>
    </row>
    <row r="1633" spans="2:7" ht="15">
      <c r="B1633" s="17"/>
      <c r="C1633" t="str">
        <f>IF($B1633="","",YEAR($B1633)*100+MONTH($B1633))</f>
        <v/>
      </c>
      <c r="D1633" s="13" t="str">
        <f>IF(OR($A1633="",$B1633=""),"",SUMIFS(Échéancier_Loyers!$J:$J,Échéancier_Loyers!$C:$C,$A1633,Échéancier_Loyers!$B:$B,$C1633))</f>
        <v/>
      </c>
      <c r="E1633" s="13" t="str">
        <f>IF(OR($A1633="",$B1633=""),"",SUMIFS(Échéancier_Loyers!$K:$K,Échéancier_Loyers!$C:$C,$A1633,Échéancier_Loyers!$B:$B,$C1633))</f>
        <v/>
      </c>
      <c r="F1633" s="13" t="str">
        <f>IF(OR($D1633="",$E1633=""),"",$D1633-$E1633)</f>
        <v/>
      </c>
      <c r="G1633" t="str">
        <f>IF($A1633="","",IF($F1633&lt;=0,"OK",IF($E1633=0,"Impayé","Partiel")))</f>
        <v/>
      </c>
    </row>
    <row r="1634" spans="2:7" ht="15">
      <c r="B1634" s="17"/>
      <c r="C1634" t="str">
        <f>IF($B1634="","",YEAR($B1634)*100+MONTH($B1634))</f>
        <v/>
      </c>
      <c r="D1634" s="13" t="str">
        <f>IF(OR($A1634="",$B1634=""),"",SUMIFS(Échéancier_Loyers!$J:$J,Échéancier_Loyers!$C:$C,$A1634,Échéancier_Loyers!$B:$B,$C1634))</f>
        <v/>
      </c>
      <c r="E1634" s="13" t="str">
        <f>IF(OR($A1634="",$B1634=""),"",SUMIFS(Échéancier_Loyers!$K:$K,Échéancier_Loyers!$C:$C,$A1634,Échéancier_Loyers!$B:$B,$C1634))</f>
        <v/>
      </c>
      <c r="F1634" s="13" t="str">
        <f>IF(OR($D1634="",$E1634=""),"",$D1634-$E1634)</f>
        <v/>
      </c>
      <c r="G1634" t="str">
        <f>IF($A1634="","",IF($F1634&lt;=0,"OK",IF($E1634=0,"Impayé","Partiel")))</f>
        <v/>
      </c>
    </row>
    <row r="1635" spans="2:7" ht="15">
      <c r="B1635" s="17"/>
      <c r="C1635" t="str">
        <f>IF($B1635="","",YEAR($B1635)*100+MONTH($B1635))</f>
        <v/>
      </c>
      <c r="D1635" s="13" t="str">
        <f>IF(OR($A1635="",$B1635=""),"",SUMIFS(Échéancier_Loyers!$J:$J,Échéancier_Loyers!$C:$C,$A1635,Échéancier_Loyers!$B:$B,$C1635))</f>
        <v/>
      </c>
      <c r="E1635" s="13" t="str">
        <f>IF(OR($A1635="",$B1635=""),"",SUMIFS(Échéancier_Loyers!$K:$K,Échéancier_Loyers!$C:$C,$A1635,Échéancier_Loyers!$B:$B,$C1635))</f>
        <v/>
      </c>
      <c r="F1635" s="13" t="str">
        <f>IF(OR($D1635="",$E1635=""),"",$D1635-$E1635)</f>
        <v/>
      </c>
      <c r="G1635" t="str">
        <f>IF($A1635="","",IF($F1635&lt;=0,"OK",IF($E1635=0,"Impayé","Partiel")))</f>
        <v/>
      </c>
    </row>
    <row r="1636" spans="2:7" ht="15">
      <c r="B1636" s="17"/>
      <c r="C1636" t="str">
        <f>IF($B1636="","",YEAR($B1636)*100+MONTH($B1636))</f>
        <v/>
      </c>
      <c r="D1636" s="13" t="str">
        <f>IF(OR($A1636="",$B1636=""),"",SUMIFS(Échéancier_Loyers!$J:$J,Échéancier_Loyers!$C:$C,$A1636,Échéancier_Loyers!$B:$B,$C1636))</f>
        <v/>
      </c>
      <c r="E1636" s="13" t="str">
        <f>IF(OR($A1636="",$B1636=""),"",SUMIFS(Échéancier_Loyers!$K:$K,Échéancier_Loyers!$C:$C,$A1636,Échéancier_Loyers!$B:$B,$C1636))</f>
        <v/>
      </c>
      <c r="F1636" s="13" t="str">
        <f>IF(OR($D1636="",$E1636=""),"",$D1636-$E1636)</f>
        <v/>
      </c>
      <c r="G1636" t="str">
        <f>IF($A1636="","",IF($F1636&lt;=0,"OK",IF($E1636=0,"Impayé","Partiel")))</f>
        <v/>
      </c>
    </row>
    <row r="1637" spans="2:7" ht="15">
      <c r="B1637" s="17"/>
      <c r="C1637" t="str">
        <f>IF($B1637="","",YEAR($B1637)*100+MONTH($B1637))</f>
        <v/>
      </c>
      <c r="D1637" s="13" t="str">
        <f>IF(OR($A1637="",$B1637=""),"",SUMIFS(Échéancier_Loyers!$J:$J,Échéancier_Loyers!$C:$C,$A1637,Échéancier_Loyers!$B:$B,$C1637))</f>
        <v/>
      </c>
      <c r="E1637" s="13" t="str">
        <f>IF(OR($A1637="",$B1637=""),"",SUMIFS(Échéancier_Loyers!$K:$K,Échéancier_Loyers!$C:$C,$A1637,Échéancier_Loyers!$B:$B,$C1637))</f>
        <v/>
      </c>
      <c r="F1637" s="13" t="str">
        <f>IF(OR($D1637="",$E1637=""),"",$D1637-$E1637)</f>
        <v/>
      </c>
      <c r="G1637" t="str">
        <f>IF($A1637="","",IF($F1637&lt;=0,"OK",IF($E1637=0,"Impayé","Partiel")))</f>
        <v/>
      </c>
    </row>
    <row r="1638" spans="2:7" ht="15">
      <c r="B1638" s="17"/>
      <c r="C1638" t="str">
        <f>IF($B1638="","",YEAR($B1638)*100+MONTH($B1638))</f>
        <v/>
      </c>
      <c r="D1638" s="13" t="str">
        <f>IF(OR($A1638="",$B1638=""),"",SUMIFS(Échéancier_Loyers!$J:$J,Échéancier_Loyers!$C:$C,$A1638,Échéancier_Loyers!$B:$B,$C1638))</f>
        <v/>
      </c>
      <c r="E1638" s="13" t="str">
        <f>IF(OR($A1638="",$B1638=""),"",SUMIFS(Échéancier_Loyers!$K:$K,Échéancier_Loyers!$C:$C,$A1638,Échéancier_Loyers!$B:$B,$C1638))</f>
        <v/>
      </c>
      <c r="F1638" s="13" t="str">
        <f>IF(OR($D1638="",$E1638=""),"",$D1638-$E1638)</f>
        <v/>
      </c>
      <c r="G1638" t="str">
        <f>IF($A1638="","",IF($F1638&lt;=0,"OK",IF($E1638=0,"Impayé","Partiel")))</f>
        <v/>
      </c>
    </row>
    <row r="1639" spans="2:7" ht="15">
      <c r="B1639" s="17"/>
      <c r="C1639" t="str">
        <f>IF($B1639="","",YEAR($B1639)*100+MONTH($B1639))</f>
        <v/>
      </c>
      <c r="D1639" s="13" t="str">
        <f>IF(OR($A1639="",$B1639=""),"",SUMIFS(Échéancier_Loyers!$J:$J,Échéancier_Loyers!$C:$C,$A1639,Échéancier_Loyers!$B:$B,$C1639))</f>
        <v/>
      </c>
      <c r="E1639" s="13" t="str">
        <f>IF(OR($A1639="",$B1639=""),"",SUMIFS(Échéancier_Loyers!$K:$K,Échéancier_Loyers!$C:$C,$A1639,Échéancier_Loyers!$B:$B,$C1639))</f>
        <v/>
      </c>
      <c r="F1639" s="13" t="str">
        <f>IF(OR($D1639="",$E1639=""),"",$D1639-$E1639)</f>
        <v/>
      </c>
      <c r="G1639" t="str">
        <f>IF($A1639="","",IF($F1639&lt;=0,"OK",IF($E1639=0,"Impayé","Partiel")))</f>
        <v/>
      </c>
    </row>
    <row r="1640" spans="2:7" ht="15">
      <c r="B1640" s="17"/>
      <c r="C1640" t="str">
        <f>IF($B1640="","",YEAR($B1640)*100+MONTH($B1640))</f>
        <v/>
      </c>
      <c r="D1640" s="13" t="str">
        <f>IF(OR($A1640="",$B1640=""),"",SUMIFS(Échéancier_Loyers!$J:$J,Échéancier_Loyers!$C:$C,$A1640,Échéancier_Loyers!$B:$B,$C1640))</f>
        <v/>
      </c>
      <c r="E1640" s="13" t="str">
        <f>IF(OR($A1640="",$B1640=""),"",SUMIFS(Échéancier_Loyers!$K:$K,Échéancier_Loyers!$C:$C,$A1640,Échéancier_Loyers!$B:$B,$C1640))</f>
        <v/>
      </c>
      <c r="F1640" s="13" t="str">
        <f>IF(OR($D1640="",$E1640=""),"",$D1640-$E1640)</f>
        <v/>
      </c>
      <c r="G1640" t="str">
        <f>IF($A1640="","",IF($F1640&lt;=0,"OK",IF($E1640=0,"Impayé","Partiel")))</f>
        <v/>
      </c>
    </row>
    <row r="1641" spans="2:7" ht="15">
      <c r="B1641" s="17"/>
      <c r="C1641" t="str">
        <f>IF($B1641="","",YEAR($B1641)*100+MONTH($B1641))</f>
        <v/>
      </c>
      <c r="D1641" s="13" t="str">
        <f>IF(OR($A1641="",$B1641=""),"",SUMIFS(Échéancier_Loyers!$J:$J,Échéancier_Loyers!$C:$C,$A1641,Échéancier_Loyers!$B:$B,$C1641))</f>
        <v/>
      </c>
      <c r="E1641" s="13" t="str">
        <f>IF(OR($A1641="",$B1641=""),"",SUMIFS(Échéancier_Loyers!$K:$K,Échéancier_Loyers!$C:$C,$A1641,Échéancier_Loyers!$B:$B,$C1641))</f>
        <v/>
      </c>
      <c r="F1641" s="13" t="str">
        <f>IF(OR($D1641="",$E1641=""),"",$D1641-$E1641)</f>
        <v/>
      </c>
      <c r="G1641" t="str">
        <f>IF($A1641="","",IF($F1641&lt;=0,"OK",IF($E1641=0,"Impayé","Partiel")))</f>
        <v/>
      </c>
    </row>
    <row r="1642" spans="2:7" ht="15">
      <c r="B1642" s="17"/>
      <c r="C1642" t="str">
        <f>IF($B1642="","",YEAR($B1642)*100+MONTH($B1642))</f>
        <v/>
      </c>
      <c r="D1642" s="13" t="str">
        <f>IF(OR($A1642="",$B1642=""),"",SUMIFS(Échéancier_Loyers!$J:$J,Échéancier_Loyers!$C:$C,$A1642,Échéancier_Loyers!$B:$B,$C1642))</f>
        <v/>
      </c>
      <c r="E1642" s="13" t="str">
        <f>IF(OR($A1642="",$B1642=""),"",SUMIFS(Échéancier_Loyers!$K:$K,Échéancier_Loyers!$C:$C,$A1642,Échéancier_Loyers!$B:$B,$C1642))</f>
        <v/>
      </c>
      <c r="F1642" s="13" t="str">
        <f>IF(OR($D1642="",$E1642=""),"",$D1642-$E1642)</f>
        <v/>
      </c>
      <c r="G1642" t="str">
        <f>IF($A1642="","",IF($F1642&lt;=0,"OK",IF($E1642=0,"Impayé","Partiel")))</f>
        <v/>
      </c>
    </row>
    <row r="1643" spans="2:7" ht="15">
      <c r="B1643" s="17"/>
      <c r="C1643" t="str">
        <f>IF($B1643="","",YEAR($B1643)*100+MONTH($B1643))</f>
        <v/>
      </c>
      <c r="D1643" s="13" t="str">
        <f>IF(OR($A1643="",$B1643=""),"",SUMIFS(Échéancier_Loyers!$J:$J,Échéancier_Loyers!$C:$C,$A1643,Échéancier_Loyers!$B:$B,$C1643))</f>
        <v/>
      </c>
      <c r="E1643" s="13" t="str">
        <f>IF(OR($A1643="",$B1643=""),"",SUMIFS(Échéancier_Loyers!$K:$K,Échéancier_Loyers!$C:$C,$A1643,Échéancier_Loyers!$B:$B,$C1643))</f>
        <v/>
      </c>
      <c r="F1643" s="13" t="str">
        <f>IF(OR($D1643="",$E1643=""),"",$D1643-$E1643)</f>
        <v/>
      </c>
      <c r="G1643" t="str">
        <f>IF($A1643="","",IF($F1643&lt;=0,"OK",IF($E1643=0,"Impayé","Partiel")))</f>
        <v/>
      </c>
    </row>
    <row r="1644" spans="2:7" ht="15">
      <c r="B1644" s="17"/>
      <c r="C1644" t="str">
        <f>IF($B1644="","",YEAR($B1644)*100+MONTH($B1644))</f>
        <v/>
      </c>
      <c r="D1644" s="13" t="str">
        <f>IF(OR($A1644="",$B1644=""),"",SUMIFS(Échéancier_Loyers!$J:$J,Échéancier_Loyers!$C:$C,$A1644,Échéancier_Loyers!$B:$B,$C1644))</f>
        <v/>
      </c>
      <c r="E1644" s="13" t="str">
        <f>IF(OR($A1644="",$B1644=""),"",SUMIFS(Échéancier_Loyers!$K:$K,Échéancier_Loyers!$C:$C,$A1644,Échéancier_Loyers!$B:$B,$C1644))</f>
        <v/>
      </c>
      <c r="F1644" s="13" t="str">
        <f>IF(OR($D1644="",$E1644=""),"",$D1644-$E1644)</f>
        <v/>
      </c>
      <c r="G1644" t="str">
        <f>IF($A1644="","",IF($F1644&lt;=0,"OK",IF($E1644=0,"Impayé","Partiel")))</f>
        <v/>
      </c>
    </row>
    <row r="1645" spans="2:7" ht="15">
      <c r="B1645" s="17"/>
      <c r="C1645" t="str">
        <f>IF($B1645="","",YEAR($B1645)*100+MONTH($B1645))</f>
        <v/>
      </c>
      <c r="D1645" s="13" t="str">
        <f>IF(OR($A1645="",$B1645=""),"",SUMIFS(Échéancier_Loyers!$J:$J,Échéancier_Loyers!$C:$C,$A1645,Échéancier_Loyers!$B:$B,$C1645))</f>
        <v/>
      </c>
      <c r="E1645" s="13" t="str">
        <f>IF(OR($A1645="",$B1645=""),"",SUMIFS(Échéancier_Loyers!$K:$K,Échéancier_Loyers!$C:$C,$A1645,Échéancier_Loyers!$B:$B,$C1645))</f>
        <v/>
      </c>
      <c r="F1645" s="13" t="str">
        <f>IF(OR($D1645="",$E1645=""),"",$D1645-$E1645)</f>
        <v/>
      </c>
      <c r="G1645" t="str">
        <f>IF($A1645="","",IF($F1645&lt;=0,"OK",IF($E1645=0,"Impayé","Partiel")))</f>
        <v/>
      </c>
    </row>
    <row r="1646" spans="2:7" ht="15">
      <c r="B1646" s="17"/>
      <c r="C1646" t="str">
        <f>IF($B1646="","",YEAR($B1646)*100+MONTH($B1646))</f>
        <v/>
      </c>
      <c r="D1646" s="13" t="str">
        <f>IF(OR($A1646="",$B1646=""),"",SUMIFS(Échéancier_Loyers!$J:$J,Échéancier_Loyers!$C:$C,$A1646,Échéancier_Loyers!$B:$B,$C1646))</f>
        <v/>
      </c>
      <c r="E1646" s="13" t="str">
        <f>IF(OR($A1646="",$B1646=""),"",SUMIFS(Échéancier_Loyers!$K:$K,Échéancier_Loyers!$C:$C,$A1646,Échéancier_Loyers!$B:$B,$C1646))</f>
        <v/>
      </c>
      <c r="F1646" s="13" t="str">
        <f>IF(OR($D1646="",$E1646=""),"",$D1646-$E1646)</f>
        <v/>
      </c>
      <c r="G1646" t="str">
        <f>IF($A1646="","",IF($F1646&lt;=0,"OK",IF($E1646=0,"Impayé","Partiel")))</f>
        <v/>
      </c>
    </row>
    <row r="1647" spans="2:7" ht="15">
      <c r="B1647" s="17"/>
      <c r="C1647" t="str">
        <f>IF($B1647="","",YEAR($B1647)*100+MONTH($B1647))</f>
        <v/>
      </c>
      <c r="D1647" s="13" t="str">
        <f>IF(OR($A1647="",$B1647=""),"",SUMIFS(Échéancier_Loyers!$J:$J,Échéancier_Loyers!$C:$C,$A1647,Échéancier_Loyers!$B:$B,$C1647))</f>
        <v/>
      </c>
      <c r="E1647" s="13" t="str">
        <f>IF(OR($A1647="",$B1647=""),"",SUMIFS(Échéancier_Loyers!$K:$K,Échéancier_Loyers!$C:$C,$A1647,Échéancier_Loyers!$B:$B,$C1647))</f>
        <v/>
      </c>
      <c r="F1647" s="13" t="str">
        <f>IF(OR($D1647="",$E1647=""),"",$D1647-$E1647)</f>
        <v/>
      </c>
      <c r="G1647" t="str">
        <f>IF($A1647="","",IF($F1647&lt;=0,"OK",IF($E1647=0,"Impayé","Partiel")))</f>
        <v/>
      </c>
    </row>
    <row r="1648" spans="2:7" ht="15">
      <c r="B1648" s="17"/>
      <c r="C1648" t="str">
        <f>IF($B1648="","",YEAR($B1648)*100+MONTH($B1648))</f>
        <v/>
      </c>
      <c r="D1648" s="13" t="str">
        <f>IF(OR($A1648="",$B1648=""),"",SUMIFS(Échéancier_Loyers!$J:$J,Échéancier_Loyers!$C:$C,$A1648,Échéancier_Loyers!$B:$B,$C1648))</f>
        <v/>
      </c>
      <c r="E1648" s="13" t="str">
        <f>IF(OR($A1648="",$B1648=""),"",SUMIFS(Échéancier_Loyers!$K:$K,Échéancier_Loyers!$C:$C,$A1648,Échéancier_Loyers!$B:$B,$C1648))</f>
        <v/>
      </c>
      <c r="F1648" s="13" t="str">
        <f>IF(OR($D1648="",$E1648=""),"",$D1648-$E1648)</f>
        <v/>
      </c>
      <c r="G1648" t="str">
        <f>IF($A1648="","",IF($F1648&lt;=0,"OK",IF($E1648=0,"Impayé","Partiel")))</f>
        <v/>
      </c>
    </row>
    <row r="1649" spans="2:7" ht="15">
      <c r="B1649" s="17"/>
      <c r="C1649" t="str">
        <f>IF($B1649="","",YEAR($B1649)*100+MONTH($B1649))</f>
        <v/>
      </c>
      <c r="D1649" s="13" t="str">
        <f>IF(OR($A1649="",$B1649=""),"",SUMIFS(Échéancier_Loyers!$J:$J,Échéancier_Loyers!$C:$C,$A1649,Échéancier_Loyers!$B:$B,$C1649))</f>
        <v/>
      </c>
      <c r="E1649" s="13" t="str">
        <f>IF(OR($A1649="",$B1649=""),"",SUMIFS(Échéancier_Loyers!$K:$K,Échéancier_Loyers!$C:$C,$A1649,Échéancier_Loyers!$B:$B,$C1649))</f>
        <v/>
      </c>
      <c r="F1649" s="13" t="str">
        <f>IF(OR($D1649="",$E1649=""),"",$D1649-$E1649)</f>
        <v/>
      </c>
      <c r="G1649" t="str">
        <f>IF($A1649="","",IF($F1649&lt;=0,"OK",IF($E1649=0,"Impayé","Partiel")))</f>
        <v/>
      </c>
    </row>
    <row r="1650" spans="2:7" ht="15">
      <c r="B1650" s="17"/>
      <c r="C1650" t="str">
        <f>IF($B1650="","",YEAR($B1650)*100+MONTH($B1650))</f>
        <v/>
      </c>
      <c r="D1650" s="13" t="str">
        <f>IF(OR($A1650="",$B1650=""),"",SUMIFS(Échéancier_Loyers!$J:$J,Échéancier_Loyers!$C:$C,$A1650,Échéancier_Loyers!$B:$B,$C1650))</f>
        <v/>
      </c>
      <c r="E1650" s="13" t="str">
        <f>IF(OR($A1650="",$B1650=""),"",SUMIFS(Échéancier_Loyers!$K:$K,Échéancier_Loyers!$C:$C,$A1650,Échéancier_Loyers!$B:$B,$C1650))</f>
        <v/>
      </c>
      <c r="F1650" s="13" t="str">
        <f>IF(OR($D1650="",$E1650=""),"",$D1650-$E1650)</f>
        <v/>
      </c>
      <c r="G1650" t="str">
        <f>IF($A1650="","",IF($F1650&lt;=0,"OK",IF($E1650=0,"Impayé","Partiel")))</f>
        <v/>
      </c>
    </row>
    <row r="1651" spans="2:7" ht="15">
      <c r="B1651" s="17"/>
      <c r="C1651" t="str">
        <f>IF($B1651="","",YEAR($B1651)*100+MONTH($B1651))</f>
        <v/>
      </c>
      <c r="D1651" s="13" t="str">
        <f>IF(OR($A1651="",$B1651=""),"",SUMIFS(Échéancier_Loyers!$J:$J,Échéancier_Loyers!$C:$C,$A1651,Échéancier_Loyers!$B:$B,$C1651))</f>
        <v/>
      </c>
      <c r="E1651" s="13" t="str">
        <f>IF(OR($A1651="",$B1651=""),"",SUMIFS(Échéancier_Loyers!$K:$K,Échéancier_Loyers!$C:$C,$A1651,Échéancier_Loyers!$B:$B,$C1651))</f>
        <v/>
      </c>
      <c r="F1651" s="13" t="str">
        <f>IF(OR($D1651="",$E1651=""),"",$D1651-$E1651)</f>
        <v/>
      </c>
      <c r="G1651" t="str">
        <f>IF($A1651="","",IF($F1651&lt;=0,"OK",IF($E1651=0,"Impayé","Partiel")))</f>
        <v/>
      </c>
    </row>
    <row r="1652" spans="2:7" ht="15">
      <c r="B1652" s="17"/>
      <c r="C1652" t="str">
        <f>IF($B1652="","",YEAR($B1652)*100+MONTH($B1652))</f>
        <v/>
      </c>
      <c r="D1652" s="13" t="str">
        <f>IF(OR($A1652="",$B1652=""),"",SUMIFS(Échéancier_Loyers!$J:$J,Échéancier_Loyers!$C:$C,$A1652,Échéancier_Loyers!$B:$B,$C1652))</f>
        <v/>
      </c>
      <c r="E1652" s="13" t="str">
        <f>IF(OR($A1652="",$B1652=""),"",SUMIFS(Échéancier_Loyers!$K:$K,Échéancier_Loyers!$C:$C,$A1652,Échéancier_Loyers!$B:$B,$C1652))</f>
        <v/>
      </c>
      <c r="F1652" s="13" t="str">
        <f>IF(OR($D1652="",$E1652=""),"",$D1652-$E1652)</f>
        <v/>
      </c>
      <c r="G1652" t="str">
        <f>IF($A1652="","",IF($F1652&lt;=0,"OK",IF($E1652=0,"Impayé","Partiel")))</f>
        <v/>
      </c>
    </row>
    <row r="1653" spans="2:7" ht="15">
      <c r="B1653" s="17"/>
      <c r="C1653" t="str">
        <f>IF($B1653="","",YEAR($B1653)*100+MONTH($B1653))</f>
        <v/>
      </c>
      <c r="D1653" s="13" t="str">
        <f>IF(OR($A1653="",$B1653=""),"",SUMIFS(Échéancier_Loyers!$J:$J,Échéancier_Loyers!$C:$C,$A1653,Échéancier_Loyers!$B:$B,$C1653))</f>
        <v/>
      </c>
      <c r="E1653" s="13" t="str">
        <f>IF(OR($A1653="",$B1653=""),"",SUMIFS(Échéancier_Loyers!$K:$K,Échéancier_Loyers!$C:$C,$A1653,Échéancier_Loyers!$B:$B,$C1653))</f>
        <v/>
      </c>
      <c r="F1653" s="13" t="str">
        <f>IF(OR($D1653="",$E1653=""),"",$D1653-$E1653)</f>
        <v/>
      </c>
      <c r="G1653" t="str">
        <f>IF($A1653="","",IF($F1653&lt;=0,"OK",IF($E1653=0,"Impayé","Partiel")))</f>
        <v/>
      </c>
    </row>
    <row r="1654" spans="2:7" ht="15">
      <c r="B1654" s="17"/>
      <c r="C1654" t="str">
        <f>IF($B1654="","",YEAR($B1654)*100+MONTH($B1654))</f>
        <v/>
      </c>
      <c r="D1654" s="13" t="str">
        <f>IF(OR($A1654="",$B1654=""),"",SUMIFS(Échéancier_Loyers!$J:$J,Échéancier_Loyers!$C:$C,$A1654,Échéancier_Loyers!$B:$B,$C1654))</f>
        <v/>
      </c>
      <c r="E1654" s="13" t="str">
        <f>IF(OR($A1654="",$B1654=""),"",SUMIFS(Échéancier_Loyers!$K:$K,Échéancier_Loyers!$C:$C,$A1654,Échéancier_Loyers!$B:$B,$C1654))</f>
        <v/>
      </c>
      <c r="F1654" s="13" t="str">
        <f>IF(OR($D1654="",$E1654=""),"",$D1654-$E1654)</f>
        <v/>
      </c>
      <c r="G1654" t="str">
        <f>IF($A1654="","",IF($F1654&lt;=0,"OK",IF($E1654=0,"Impayé","Partiel")))</f>
        <v/>
      </c>
    </row>
    <row r="1655" spans="2:7" ht="15">
      <c r="B1655" s="17"/>
      <c r="C1655" t="str">
        <f>IF($B1655="","",YEAR($B1655)*100+MONTH($B1655))</f>
        <v/>
      </c>
      <c r="D1655" s="13" t="str">
        <f>IF(OR($A1655="",$B1655=""),"",SUMIFS(Échéancier_Loyers!$J:$J,Échéancier_Loyers!$C:$C,$A1655,Échéancier_Loyers!$B:$B,$C1655))</f>
        <v/>
      </c>
      <c r="E1655" s="13" t="str">
        <f>IF(OR($A1655="",$B1655=""),"",SUMIFS(Échéancier_Loyers!$K:$K,Échéancier_Loyers!$C:$C,$A1655,Échéancier_Loyers!$B:$B,$C1655))</f>
        <v/>
      </c>
      <c r="F1655" s="13" t="str">
        <f>IF(OR($D1655="",$E1655=""),"",$D1655-$E1655)</f>
        <v/>
      </c>
      <c r="G1655" t="str">
        <f>IF($A1655="","",IF($F1655&lt;=0,"OK",IF($E1655=0,"Impayé","Partiel")))</f>
        <v/>
      </c>
    </row>
    <row r="1656" spans="2:7" ht="15">
      <c r="B1656" s="17"/>
      <c r="C1656" t="str">
        <f>IF($B1656="","",YEAR($B1656)*100+MONTH($B1656))</f>
        <v/>
      </c>
      <c r="D1656" s="13" t="str">
        <f>IF(OR($A1656="",$B1656=""),"",SUMIFS(Échéancier_Loyers!$J:$J,Échéancier_Loyers!$C:$C,$A1656,Échéancier_Loyers!$B:$B,$C1656))</f>
        <v/>
      </c>
      <c r="E1656" s="13" t="str">
        <f>IF(OR($A1656="",$B1656=""),"",SUMIFS(Échéancier_Loyers!$K:$K,Échéancier_Loyers!$C:$C,$A1656,Échéancier_Loyers!$B:$B,$C1656))</f>
        <v/>
      </c>
      <c r="F1656" s="13" t="str">
        <f>IF(OR($D1656="",$E1656=""),"",$D1656-$E1656)</f>
        <v/>
      </c>
      <c r="G1656" t="str">
        <f>IF($A1656="","",IF($F1656&lt;=0,"OK",IF($E1656=0,"Impayé","Partiel")))</f>
        <v/>
      </c>
    </row>
    <row r="1657" spans="2:7" ht="15">
      <c r="B1657" s="17"/>
      <c r="C1657" t="str">
        <f>IF($B1657="","",YEAR($B1657)*100+MONTH($B1657))</f>
        <v/>
      </c>
      <c r="D1657" s="13" t="str">
        <f>IF(OR($A1657="",$B1657=""),"",SUMIFS(Échéancier_Loyers!$J:$J,Échéancier_Loyers!$C:$C,$A1657,Échéancier_Loyers!$B:$B,$C1657))</f>
        <v/>
      </c>
      <c r="E1657" s="13" t="str">
        <f>IF(OR($A1657="",$B1657=""),"",SUMIFS(Échéancier_Loyers!$K:$K,Échéancier_Loyers!$C:$C,$A1657,Échéancier_Loyers!$B:$B,$C1657))</f>
        <v/>
      </c>
      <c r="F1657" s="13" t="str">
        <f>IF(OR($D1657="",$E1657=""),"",$D1657-$E1657)</f>
        <v/>
      </c>
      <c r="G1657" t="str">
        <f>IF($A1657="","",IF($F1657&lt;=0,"OK",IF($E1657=0,"Impayé","Partiel")))</f>
        <v/>
      </c>
    </row>
    <row r="1658" spans="2:7" ht="15">
      <c r="B1658" s="17"/>
      <c r="C1658" t="str">
        <f>IF($B1658="","",YEAR($B1658)*100+MONTH($B1658))</f>
        <v/>
      </c>
      <c r="D1658" s="13" t="str">
        <f>IF(OR($A1658="",$B1658=""),"",SUMIFS(Échéancier_Loyers!$J:$J,Échéancier_Loyers!$C:$C,$A1658,Échéancier_Loyers!$B:$B,$C1658))</f>
        <v/>
      </c>
      <c r="E1658" s="13" t="str">
        <f>IF(OR($A1658="",$B1658=""),"",SUMIFS(Échéancier_Loyers!$K:$K,Échéancier_Loyers!$C:$C,$A1658,Échéancier_Loyers!$B:$B,$C1658))</f>
        <v/>
      </c>
      <c r="F1658" s="13" t="str">
        <f>IF(OR($D1658="",$E1658=""),"",$D1658-$E1658)</f>
        <v/>
      </c>
      <c r="G1658" t="str">
        <f>IF($A1658="","",IF($F1658&lt;=0,"OK",IF($E1658=0,"Impayé","Partiel")))</f>
        <v/>
      </c>
    </row>
    <row r="1659" spans="2:7" ht="15">
      <c r="B1659" s="17"/>
      <c r="C1659" t="str">
        <f>IF($B1659="","",YEAR($B1659)*100+MONTH($B1659))</f>
        <v/>
      </c>
      <c r="D1659" s="13" t="str">
        <f>IF(OR($A1659="",$B1659=""),"",SUMIFS(Échéancier_Loyers!$J:$J,Échéancier_Loyers!$C:$C,$A1659,Échéancier_Loyers!$B:$B,$C1659))</f>
        <v/>
      </c>
      <c r="E1659" s="13" t="str">
        <f>IF(OR($A1659="",$B1659=""),"",SUMIFS(Échéancier_Loyers!$K:$K,Échéancier_Loyers!$C:$C,$A1659,Échéancier_Loyers!$B:$B,$C1659))</f>
        <v/>
      </c>
      <c r="F1659" s="13" t="str">
        <f>IF(OR($D1659="",$E1659=""),"",$D1659-$E1659)</f>
        <v/>
      </c>
      <c r="G1659" t="str">
        <f>IF($A1659="","",IF($F1659&lt;=0,"OK",IF($E1659=0,"Impayé","Partiel")))</f>
        <v/>
      </c>
    </row>
    <row r="1660" spans="2:7" ht="15">
      <c r="B1660" s="17"/>
      <c r="C1660" t="str">
        <f>IF($B1660="","",YEAR($B1660)*100+MONTH($B1660))</f>
        <v/>
      </c>
      <c r="D1660" s="13" t="str">
        <f>IF(OR($A1660="",$B1660=""),"",SUMIFS(Échéancier_Loyers!$J:$J,Échéancier_Loyers!$C:$C,$A1660,Échéancier_Loyers!$B:$B,$C1660))</f>
        <v/>
      </c>
      <c r="E1660" s="13" t="str">
        <f>IF(OR($A1660="",$B1660=""),"",SUMIFS(Échéancier_Loyers!$K:$K,Échéancier_Loyers!$C:$C,$A1660,Échéancier_Loyers!$B:$B,$C1660))</f>
        <v/>
      </c>
      <c r="F1660" s="13" t="str">
        <f>IF(OR($D1660="",$E1660=""),"",$D1660-$E1660)</f>
        <v/>
      </c>
      <c r="G1660" t="str">
        <f>IF($A1660="","",IF($F1660&lt;=0,"OK",IF($E1660=0,"Impayé","Partiel")))</f>
        <v/>
      </c>
    </row>
    <row r="1661" spans="2:7" ht="15">
      <c r="B1661" s="17"/>
      <c r="C1661" t="str">
        <f>IF($B1661="","",YEAR($B1661)*100+MONTH($B1661))</f>
        <v/>
      </c>
      <c r="D1661" s="13" t="str">
        <f>IF(OR($A1661="",$B1661=""),"",SUMIFS(Échéancier_Loyers!$J:$J,Échéancier_Loyers!$C:$C,$A1661,Échéancier_Loyers!$B:$B,$C1661))</f>
        <v/>
      </c>
      <c r="E1661" s="13" t="str">
        <f>IF(OR($A1661="",$B1661=""),"",SUMIFS(Échéancier_Loyers!$K:$K,Échéancier_Loyers!$C:$C,$A1661,Échéancier_Loyers!$B:$B,$C1661))</f>
        <v/>
      </c>
      <c r="F1661" s="13" t="str">
        <f>IF(OR($D1661="",$E1661=""),"",$D1661-$E1661)</f>
        <v/>
      </c>
      <c r="G1661" t="str">
        <f>IF($A1661="","",IF($F1661&lt;=0,"OK",IF($E1661=0,"Impayé","Partiel")))</f>
        <v/>
      </c>
    </row>
    <row r="1662" spans="2:7" ht="15">
      <c r="B1662" s="17"/>
      <c r="C1662" t="str">
        <f>IF($B1662="","",YEAR($B1662)*100+MONTH($B1662))</f>
        <v/>
      </c>
      <c r="D1662" s="13" t="str">
        <f>IF(OR($A1662="",$B1662=""),"",SUMIFS(Échéancier_Loyers!$J:$J,Échéancier_Loyers!$C:$C,$A1662,Échéancier_Loyers!$B:$B,$C1662))</f>
        <v/>
      </c>
      <c r="E1662" s="13" t="str">
        <f>IF(OR($A1662="",$B1662=""),"",SUMIFS(Échéancier_Loyers!$K:$K,Échéancier_Loyers!$C:$C,$A1662,Échéancier_Loyers!$B:$B,$C1662))</f>
        <v/>
      </c>
      <c r="F1662" s="13" t="str">
        <f>IF(OR($D1662="",$E1662=""),"",$D1662-$E1662)</f>
        <v/>
      </c>
      <c r="G1662" t="str">
        <f>IF($A1662="","",IF($F1662&lt;=0,"OK",IF($E1662=0,"Impayé","Partiel")))</f>
        <v/>
      </c>
    </row>
    <row r="1663" spans="2:7" ht="15">
      <c r="B1663" s="17"/>
      <c r="C1663" t="str">
        <f>IF($B1663="","",YEAR($B1663)*100+MONTH($B1663))</f>
        <v/>
      </c>
      <c r="D1663" s="13" t="str">
        <f>IF(OR($A1663="",$B1663=""),"",SUMIFS(Échéancier_Loyers!$J:$J,Échéancier_Loyers!$C:$C,$A1663,Échéancier_Loyers!$B:$B,$C1663))</f>
        <v/>
      </c>
      <c r="E1663" s="13" t="str">
        <f>IF(OR($A1663="",$B1663=""),"",SUMIFS(Échéancier_Loyers!$K:$K,Échéancier_Loyers!$C:$C,$A1663,Échéancier_Loyers!$B:$B,$C1663))</f>
        <v/>
      </c>
      <c r="F1663" s="13" t="str">
        <f>IF(OR($D1663="",$E1663=""),"",$D1663-$E1663)</f>
        <v/>
      </c>
      <c r="G1663" t="str">
        <f>IF($A1663="","",IF($F1663&lt;=0,"OK",IF($E1663=0,"Impayé","Partiel")))</f>
        <v/>
      </c>
    </row>
    <row r="1664" spans="2:7" ht="15">
      <c r="B1664" s="17"/>
      <c r="C1664" t="str">
        <f>IF($B1664="","",YEAR($B1664)*100+MONTH($B1664))</f>
        <v/>
      </c>
      <c r="D1664" s="13" t="str">
        <f>IF(OR($A1664="",$B1664=""),"",SUMIFS(Échéancier_Loyers!$J:$J,Échéancier_Loyers!$C:$C,$A1664,Échéancier_Loyers!$B:$B,$C1664))</f>
        <v/>
      </c>
      <c r="E1664" s="13" t="str">
        <f>IF(OR($A1664="",$B1664=""),"",SUMIFS(Échéancier_Loyers!$K:$K,Échéancier_Loyers!$C:$C,$A1664,Échéancier_Loyers!$B:$B,$C1664))</f>
        <v/>
      </c>
      <c r="F1664" s="13" t="str">
        <f>IF(OR($D1664="",$E1664=""),"",$D1664-$E1664)</f>
        <v/>
      </c>
      <c r="G1664" t="str">
        <f>IF($A1664="","",IF($F1664&lt;=0,"OK",IF($E1664=0,"Impayé","Partiel")))</f>
        <v/>
      </c>
    </row>
    <row r="1665" spans="2:7" ht="15">
      <c r="B1665" s="17"/>
      <c r="C1665" t="str">
        <f>IF($B1665="","",YEAR($B1665)*100+MONTH($B1665))</f>
        <v/>
      </c>
      <c r="D1665" s="13" t="str">
        <f>IF(OR($A1665="",$B1665=""),"",SUMIFS(Échéancier_Loyers!$J:$J,Échéancier_Loyers!$C:$C,$A1665,Échéancier_Loyers!$B:$B,$C1665))</f>
        <v/>
      </c>
      <c r="E1665" s="13" t="str">
        <f>IF(OR($A1665="",$B1665=""),"",SUMIFS(Échéancier_Loyers!$K:$K,Échéancier_Loyers!$C:$C,$A1665,Échéancier_Loyers!$B:$B,$C1665))</f>
        <v/>
      </c>
      <c r="F1665" s="13" t="str">
        <f>IF(OR($D1665="",$E1665=""),"",$D1665-$E1665)</f>
        <v/>
      </c>
      <c r="G1665" t="str">
        <f>IF($A1665="","",IF($F1665&lt;=0,"OK",IF($E1665=0,"Impayé","Partiel")))</f>
        <v/>
      </c>
    </row>
    <row r="1666" spans="2:7" ht="15">
      <c r="B1666" s="17"/>
      <c r="C1666" t="str">
        <f>IF($B1666="","",YEAR($B1666)*100+MONTH($B1666))</f>
        <v/>
      </c>
      <c r="D1666" s="13" t="str">
        <f>IF(OR($A1666="",$B1666=""),"",SUMIFS(Échéancier_Loyers!$J:$J,Échéancier_Loyers!$C:$C,$A1666,Échéancier_Loyers!$B:$B,$C1666))</f>
        <v/>
      </c>
      <c r="E1666" s="13" t="str">
        <f>IF(OR($A1666="",$B1666=""),"",SUMIFS(Échéancier_Loyers!$K:$K,Échéancier_Loyers!$C:$C,$A1666,Échéancier_Loyers!$B:$B,$C1666))</f>
        <v/>
      </c>
      <c r="F1666" s="13" t="str">
        <f>IF(OR($D1666="",$E1666=""),"",$D1666-$E1666)</f>
        <v/>
      </c>
      <c r="G1666" t="str">
        <f>IF($A1666="","",IF($F1666&lt;=0,"OK",IF($E1666=0,"Impayé","Partiel")))</f>
        <v/>
      </c>
    </row>
    <row r="1667" spans="2:7" ht="15">
      <c r="B1667" s="17"/>
      <c r="C1667" t="str">
        <f>IF($B1667="","",YEAR($B1667)*100+MONTH($B1667))</f>
        <v/>
      </c>
      <c r="D1667" s="13" t="str">
        <f>IF(OR($A1667="",$B1667=""),"",SUMIFS(Échéancier_Loyers!$J:$J,Échéancier_Loyers!$C:$C,$A1667,Échéancier_Loyers!$B:$B,$C1667))</f>
        <v/>
      </c>
      <c r="E1667" s="13" t="str">
        <f>IF(OR($A1667="",$B1667=""),"",SUMIFS(Échéancier_Loyers!$K:$K,Échéancier_Loyers!$C:$C,$A1667,Échéancier_Loyers!$B:$B,$C1667))</f>
        <v/>
      </c>
      <c r="F1667" s="13" t="str">
        <f>IF(OR($D1667="",$E1667=""),"",$D1667-$E1667)</f>
        <v/>
      </c>
      <c r="G1667" t="str">
        <f>IF($A1667="","",IF($F1667&lt;=0,"OK",IF($E1667=0,"Impayé","Partiel")))</f>
        <v/>
      </c>
    </row>
    <row r="1668" spans="2:7" ht="15">
      <c r="B1668" s="17"/>
      <c r="C1668" t="str">
        <f>IF($B1668="","",YEAR($B1668)*100+MONTH($B1668))</f>
        <v/>
      </c>
      <c r="D1668" s="13" t="str">
        <f>IF(OR($A1668="",$B1668=""),"",SUMIFS(Échéancier_Loyers!$J:$J,Échéancier_Loyers!$C:$C,$A1668,Échéancier_Loyers!$B:$B,$C1668))</f>
        <v/>
      </c>
      <c r="E1668" s="13" t="str">
        <f>IF(OR($A1668="",$B1668=""),"",SUMIFS(Échéancier_Loyers!$K:$K,Échéancier_Loyers!$C:$C,$A1668,Échéancier_Loyers!$B:$B,$C1668))</f>
        <v/>
      </c>
      <c r="F1668" s="13" t="str">
        <f>IF(OR($D1668="",$E1668=""),"",$D1668-$E1668)</f>
        <v/>
      </c>
      <c r="G1668" t="str">
        <f>IF($A1668="","",IF($F1668&lt;=0,"OK",IF($E1668=0,"Impayé","Partiel")))</f>
        <v/>
      </c>
    </row>
    <row r="1669" spans="2:7" ht="15">
      <c r="B1669" s="17"/>
      <c r="C1669" t="str">
        <f>IF($B1669="","",YEAR($B1669)*100+MONTH($B1669))</f>
        <v/>
      </c>
      <c r="D1669" s="13" t="str">
        <f>IF(OR($A1669="",$B1669=""),"",SUMIFS(Échéancier_Loyers!$J:$J,Échéancier_Loyers!$C:$C,$A1669,Échéancier_Loyers!$B:$B,$C1669))</f>
        <v/>
      </c>
      <c r="E1669" s="13" t="str">
        <f>IF(OR($A1669="",$B1669=""),"",SUMIFS(Échéancier_Loyers!$K:$K,Échéancier_Loyers!$C:$C,$A1669,Échéancier_Loyers!$B:$B,$C1669))</f>
        <v/>
      </c>
      <c r="F1669" s="13" t="str">
        <f>IF(OR($D1669="",$E1669=""),"",$D1669-$E1669)</f>
        <v/>
      </c>
      <c r="G1669" t="str">
        <f>IF($A1669="","",IF($F1669&lt;=0,"OK",IF($E1669=0,"Impayé","Partiel")))</f>
        <v/>
      </c>
    </row>
    <row r="1670" spans="2:7" ht="15">
      <c r="B1670" s="17"/>
      <c r="C1670" t="str">
        <f>IF($B1670="","",YEAR($B1670)*100+MONTH($B1670))</f>
        <v/>
      </c>
      <c r="D1670" s="13" t="str">
        <f>IF(OR($A1670="",$B1670=""),"",SUMIFS(Échéancier_Loyers!$J:$J,Échéancier_Loyers!$C:$C,$A1670,Échéancier_Loyers!$B:$B,$C1670))</f>
        <v/>
      </c>
      <c r="E1670" s="13" t="str">
        <f>IF(OR($A1670="",$B1670=""),"",SUMIFS(Échéancier_Loyers!$K:$K,Échéancier_Loyers!$C:$C,$A1670,Échéancier_Loyers!$B:$B,$C1670))</f>
        <v/>
      </c>
      <c r="F1670" s="13" t="str">
        <f>IF(OR($D1670="",$E1670=""),"",$D1670-$E1670)</f>
        <v/>
      </c>
      <c r="G1670" t="str">
        <f>IF($A1670="","",IF($F1670&lt;=0,"OK",IF($E1670=0,"Impayé","Partiel")))</f>
        <v/>
      </c>
    </row>
    <row r="1671" spans="2:7" ht="15">
      <c r="B1671" s="17"/>
      <c r="C1671" t="str">
        <f>IF($B1671="","",YEAR($B1671)*100+MONTH($B1671))</f>
        <v/>
      </c>
      <c r="D1671" s="13" t="str">
        <f>IF(OR($A1671="",$B1671=""),"",SUMIFS(Échéancier_Loyers!$J:$J,Échéancier_Loyers!$C:$C,$A1671,Échéancier_Loyers!$B:$B,$C1671))</f>
        <v/>
      </c>
      <c r="E1671" s="13" t="str">
        <f>IF(OR($A1671="",$B1671=""),"",SUMIFS(Échéancier_Loyers!$K:$K,Échéancier_Loyers!$C:$C,$A1671,Échéancier_Loyers!$B:$B,$C1671))</f>
        <v/>
      </c>
      <c r="F1671" s="13" t="str">
        <f>IF(OR($D1671="",$E1671=""),"",$D1671-$E1671)</f>
        <v/>
      </c>
      <c r="G1671" t="str">
        <f>IF($A1671="","",IF($F1671&lt;=0,"OK",IF($E1671=0,"Impayé","Partiel")))</f>
        <v/>
      </c>
    </row>
    <row r="1672" spans="2:7" ht="15">
      <c r="B1672" s="17"/>
      <c r="C1672" t="str">
        <f>IF($B1672="","",YEAR($B1672)*100+MONTH($B1672))</f>
        <v/>
      </c>
      <c r="D1672" s="13" t="str">
        <f>IF(OR($A1672="",$B1672=""),"",SUMIFS(Échéancier_Loyers!$J:$J,Échéancier_Loyers!$C:$C,$A1672,Échéancier_Loyers!$B:$B,$C1672))</f>
        <v/>
      </c>
      <c r="E1672" s="13" t="str">
        <f>IF(OR($A1672="",$B1672=""),"",SUMIFS(Échéancier_Loyers!$K:$K,Échéancier_Loyers!$C:$C,$A1672,Échéancier_Loyers!$B:$B,$C1672))</f>
        <v/>
      </c>
      <c r="F1672" s="13" t="str">
        <f>IF(OR($D1672="",$E1672=""),"",$D1672-$E1672)</f>
        <v/>
      </c>
      <c r="G1672" t="str">
        <f>IF($A1672="","",IF($F1672&lt;=0,"OK",IF($E1672=0,"Impayé","Partiel")))</f>
        <v/>
      </c>
    </row>
    <row r="1673" spans="2:7" ht="15">
      <c r="B1673" s="17"/>
      <c r="C1673" t="str">
        <f>IF($B1673="","",YEAR($B1673)*100+MONTH($B1673))</f>
        <v/>
      </c>
      <c r="D1673" s="13" t="str">
        <f>IF(OR($A1673="",$B1673=""),"",SUMIFS(Échéancier_Loyers!$J:$J,Échéancier_Loyers!$C:$C,$A1673,Échéancier_Loyers!$B:$B,$C1673))</f>
        <v/>
      </c>
      <c r="E1673" s="13" t="str">
        <f>IF(OR($A1673="",$B1673=""),"",SUMIFS(Échéancier_Loyers!$K:$K,Échéancier_Loyers!$C:$C,$A1673,Échéancier_Loyers!$B:$B,$C1673))</f>
        <v/>
      </c>
      <c r="F1673" s="13" t="str">
        <f>IF(OR($D1673="",$E1673=""),"",$D1673-$E1673)</f>
        <v/>
      </c>
      <c r="G1673" t="str">
        <f>IF($A1673="","",IF($F1673&lt;=0,"OK",IF($E1673=0,"Impayé","Partiel")))</f>
        <v/>
      </c>
    </row>
    <row r="1674" spans="2:7" ht="15">
      <c r="B1674" s="17"/>
      <c r="C1674" t="str">
        <f>IF($B1674="","",YEAR($B1674)*100+MONTH($B1674))</f>
        <v/>
      </c>
      <c r="D1674" s="13" t="str">
        <f>IF(OR($A1674="",$B1674=""),"",SUMIFS(Échéancier_Loyers!$J:$J,Échéancier_Loyers!$C:$C,$A1674,Échéancier_Loyers!$B:$B,$C1674))</f>
        <v/>
      </c>
      <c r="E1674" s="13" t="str">
        <f>IF(OR($A1674="",$B1674=""),"",SUMIFS(Échéancier_Loyers!$K:$K,Échéancier_Loyers!$C:$C,$A1674,Échéancier_Loyers!$B:$B,$C1674))</f>
        <v/>
      </c>
      <c r="F1674" s="13" t="str">
        <f>IF(OR($D1674="",$E1674=""),"",$D1674-$E1674)</f>
        <v/>
      </c>
      <c r="G1674" t="str">
        <f>IF($A1674="","",IF($F1674&lt;=0,"OK",IF($E1674=0,"Impayé","Partiel")))</f>
        <v/>
      </c>
    </row>
    <row r="1675" spans="2:7" ht="15">
      <c r="B1675" s="17"/>
      <c r="C1675" t="str">
        <f>IF($B1675="","",YEAR($B1675)*100+MONTH($B1675))</f>
        <v/>
      </c>
      <c r="D1675" s="13" t="str">
        <f>IF(OR($A1675="",$B1675=""),"",SUMIFS(Échéancier_Loyers!$J:$J,Échéancier_Loyers!$C:$C,$A1675,Échéancier_Loyers!$B:$B,$C1675))</f>
        <v/>
      </c>
      <c r="E1675" s="13" t="str">
        <f>IF(OR($A1675="",$B1675=""),"",SUMIFS(Échéancier_Loyers!$K:$K,Échéancier_Loyers!$C:$C,$A1675,Échéancier_Loyers!$B:$B,$C1675))</f>
        <v/>
      </c>
      <c r="F1675" s="13" t="str">
        <f>IF(OR($D1675="",$E1675=""),"",$D1675-$E1675)</f>
        <v/>
      </c>
      <c r="G1675" t="str">
        <f>IF($A1675="","",IF($F1675&lt;=0,"OK",IF($E1675=0,"Impayé","Partiel")))</f>
        <v/>
      </c>
    </row>
    <row r="1676" spans="2:7" ht="15">
      <c r="B1676" s="17"/>
      <c r="C1676" t="str">
        <f>IF($B1676="","",YEAR($B1676)*100+MONTH($B1676))</f>
        <v/>
      </c>
      <c r="D1676" s="13" t="str">
        <f>IF(OR($A1676="",$B1676=""),"",SUMIFS(Échéancier_Loyers!$J:$J,Échéancier_Loyers!$C:$C,$A1676,Échéancier_Loyers!$B:$B,$C1676))</f>
        <v/>
      </c>
      <c r="E1676" s="13" t="str">
        <f>IF(OR($A1676="",$B1676=""),"",SUMIFS(Échéancier_Loyers!$K:$K,Échéancier_Loyers!$C:$C,$A1676,Échéancier_Loyers!$B:$B,$C1676))</f>
        <v/>
      </c>
      <c r="F1676" s="13" t="str">
        <f>IF(OR($D1676="",$E1676=""),"",$D1676-$E1676)</f>
        <v/>
      </c>
      <c r="G1676" t="str">
        <f>IF($A1676="","",IF($F1676&lt;=0,"OK",IF($E1676=0,"Impayé","Partiel")))</f>
        <v/>
      </c>
    </row>
    <row r="1677" spans="2:7" ht="15">
      <c r="B1677" s="17"/>
      <c r="C1677" t="str">
        <f>IF($B1677="","",YEAR($B1677)*100+MONTH($B1677))</f>
        <v/>
      </c>
      <c r="D1677" s="13" t="str">
        <f>IF(OR($A1677="",$B1677=""),"",SUMIFS(Échéancier_Loyers!$J:$J,Échéancier_Loyers!$C:$C,$A1677,Échéancier_Loyers!$B:$B,$C1677))</f>
        <v/>
      </c>
      <c r="E1677" s="13" t="str">
        <f>IF(OR($A1677="",$B1677=""),"",SUMIFS(Échéancier_Loyers!$K:$K,Échéancier_Loyers!$C:$C,$A1677,Échéancier_Loyers!$B:$B,$C1677))</f>
        <v/>
      </c>
      <c r="F1677" s="13" t="str">
        <f>IF(OR($D1677="",$E1677=""),"",$D1677-$E1677)</f>
        <v/>
      </c>
      <c r="G1677" t="str">
        <f>IF($A1677="","",IF($F1677&lt;=0,"OK",IF($E1677=0,"Impayé","Partiel")))</f>
        <v/>
      </c>
    </row>
    <row r="1678" spans="2:7" ht="15">
      <c r="B1678" s="17"/>
      <c r="C1678" t="str">
        <f>IF($B1678="","",YEAR($B1678)*100+MONTH($B1678))</f>
        <v/>
      </c>
      <c r="D1678" s="13" t="str">
        <f>IF(OR($A1678="",$B1678=""),"",SUMIFS(Échéancier_Loyers!$J:$J,Échéancier_Loyers!$C:$C,$A1678,Échéancier_Loyers!$B:$B,$C1678))</f>
        <v/>
      </c>
      <c r="E1678" s="13" t="str">
        <f>IF(OR($A1678="",$B1678=""),"",SUMIFS(Échéancier_Loyers!$K:$K,Échéancier_Loyers!$C:$C,$A1678,Échéancier_Loyers!$B:$B,$C1678))</f>
        <v/>
      </c>
      <c r="F1678" s="13" t="str">
        <f>IF(OR($D1678="",$E1678=""),"",$D1678-$E1678)</f>
        <v/>
      </c>
      <c r="G1678" t="str">
        <f>IF($A1678="","",IF($F1678&lt;=0,"OK",IF($E1678=0,"Impayé","Partiel")))</f>
        <v/>
      </c>
    </row>
    <row r="1679" spans="2:7" ht="15">
      <c r="B1679" s="17"/>
      <c r="C1679" t="str">
        <f>IF($B1679="","",YEAR($B1679)*100+MONTH($B1679))</f>
        <v/>
      </c>
      <c r="D1679" s="13" t="str">
        <f>IF(OR($A1679="",$B1679=""),"",SUMIFS(Échéancier_Loyers!$J:$J,Échéancier_Loyers!$C:$C,$A1679,Échéancier_Loyers!$B:$B,$C1679))</f>
        <v/>
      </c>
      <c r="E1679" s="13" t="str">
        <f>IF(OR($A1679="",$B1679=""),"",SUMIFS(Échéancier_Loyers!$K:$K,Échéancier_Loyers!$C:$C,$A1679,Échéancier_Loyers!$B:$B,$C1679))</f>
        <v/>
      </c>
      <c r="F1679" s="13" t="str">
        <f>IF(OR($D1679="",$E1679=""),"",$D1679-$E1679)</f>
        <v/>
      </c>
      <c r="G1679" t="str">
        <f>IF($A1679="","",IF($F1679&lt;=0,"OK",IF($E1679=0,"Impayé","Partiel")))</f>
        <v/>
      </c>
    </row>
    <row r="1680" spans="2:7" ht="15">
      <c r="B1680" s="17"/>
      <c r="C1680" t="str">
        <f>IF($B1680="","",YEAR($B1680)*100+MONTH($B1680))</f>
        <v/>
      </c>
      <c r="D1680" s="13" t="str">
        <f>IF(OR($A1680="",$B1680=""),"",SUMIFS(Échéancier_Loyers!$J:$J,Échéancier_Loyers!$C:$C,$A1680,Échéancier_Loyers!$B:$B,$C1680))</f>
        <v/>
      </c>
      <c r="E1680" s="13" t="str">
        <f>IF(OR($A1680="",$B1680=""),"",SUMIFS(Échéancier_Loyers!$K:$K,Échéancier_Loyers!$C:$C,$A1680,Échéancier_Loyers!$B:$B,$C1680))</f>
        <v/>
      </c>
      <c r="F1680" s="13" t="str">
        <f>IF(OR($D1680="",$E1680=""),"",$D1680-$E1680)</f>
        <v/>
      </c>
      <c r="G1680" t="str">
        <f>IF($A1680="","",IF($F1680&lt;=0,"OK",IF($E1680=0,"Impayé","Partiel")))</f>
        <v/>
      </c>
    </row>
    <row r="1681" spans="2:7" ht="15">
      <c r="B1681" s="17"/>
      <c r="C1681" t="str">
        <f>IF($B1681="","",YEAR($B1681)*100+MONTH($B1681))</f>
        <v/>
      </c>
      <c r="D1681" s="13" t="str">
        <f>IF(OR($A1681="",$B1681=""),"",SUMIFS(Échéancier_Loyers!$J:$J,Échéancier_Loyers!$C:$C,$A1681,Échéancier_Loyers!$B:$B,$C1681))</f>
        <v/>
      </c>
      <c r="E1681" s="13" t="str">
        <f>IF(OR($A1681="",$B1681=""),"",SUMIFS(Échéancier_Loyers!$K:$K,Échéancier_Loyers!$C:$C,$A1681,Échéancier_Loyers!$B:$B,$C1681))</f>
        <v/>
      </c>
      <c r="F1681" s="13" t="str">
        <f>IF(OR($D1681="",$E1681=""),"",$D1681-$E1681)</f>
        <v/>
      </c>
      <c r="G1681" t="str">
        <f>IF($A1681="","",IF($F1681&lt;=0,"OK",IF($E1681=0,"Impayé","Partiel")))</f>
        <v/>
      </c>
    </row>
    <row r="1682" spans="2:7" ht="15">
      <c r="B1682" s="17"/>
      <c r="C1682" t="str">
        <f>IF($B1682="","",YEAR($B1682)*100+MONTH($B1682))</f>
        <v/>
      </c>
      <c r="D1682" s="13" t="str">
        <f>IF(OR($A1682="",$B1682=""),"",SUMIFS(Échéancier_Loyers!$J:$J,Échéancier_Loyers!$C:$C,$A1682,Échéancier_Loyers!$B:$B,$C1682))</f>
        <v/>
      </c>
      <c r="E1682" s="13" t="str">
        <f>IF(OR($A1682="",$B1682=""),"",SUMIFS(Échéancier_Loyers!$K:$K,Échéancier_Loyers!$C:$C,$A1682,Échéancier_Loyers!$B:$B,$C1682))</f>
        <v/>
      </c>
      <c r="F1682" s="13" t="str">
        <f>IF(OR($D1682="",$E1682=""),"",$D1682-$E1682)</f>
        <v/>
      </c>
      <c r="G1682" t="str">
        <f>IF($A1682="","",IF($F1682&lt;=0,"OK",IF($E1682=0,"Impayé","Partiel")))</f>
        <v/>
      </c>
    </row>
    <row r="1683" spans="2:7" ht="15">
      <c r="B1683" s="17"/>
      <c r="C1683" t="str">
        <f>IF($B1683="","",YEAR($B1683)*100+MONTH($B1683))</f>
        <v/>
      </c>
      <c r="D1683" s="13" t="str">
        <f>IF(OR($A1683="",$B1683=""),"",SUMIFS(Échéancier_Loyers!$J:$J,Échéancier_Loyers!$C:$C,$A1683,Échéancier_Loyers!$B:$B,$C1683))</f>
        <v/>
      </c>
      <c r="E1683" s="13" t="str">
        <f>IF(OR($A1683="",$B1683=""),"",SUMIFS(Échéancier_Loyers!$K:$K,Échéancier_Loyers!$C:$C,$A1683,Échéancier_Loyers!$B:$B,$C1683))</f>
        <v/>
      </c>
      <c r="F1683" s="13" t="str">
        <f>IF(OR($D1683="",$E1683=""),"",$D1683-$E1683)</f>
        <v/>
      </c>
      <c r="G1683" t="str">
        <f>IF($A1683="","",IF($F1683&lt;=0,"OK",IF($E1683=0,"Impayé","Partiel")))</f>
        <v/>
      </c>
    </row>
    <row r="1684" spans="2:7" ht="15">
      <c r="B1684" s="17"/>
      <c r="C1684" t="str">
        <f>IF($B1684="","",YEAR($B1684)*100+MONTH($B1684))</f>
        <v/>
      </c>
      <c r="D1684" s="13" t="str">
        <f>IF(OR($A1684="",$B1684=""),"",SUMIFS(Échéancier_Loyers!$J:$J,Échéancier_Loyers!$C:$C,$A1684,Échéancier_Loyers!$B:$B,$C1684))</f>
        <v/>
      </c>
      <c r="E1684" s="13" t="str">
        <f>IF(OR($A1684="",$B1684=""),"",SUMIFS(Échéancier_Loyers!$K:$K,Échéancier_Loyers!$C:$C,$A1684,Échéancier_Loyers!$B:$B,$C1684))</f>
        <v/>
      </c>
      <c r="F1684" s="13" t="str">
        <f>IF(OR($D1684="",$E1684=""),"",$D1684-$E1684)</f>
        <v/>
      </c>
      <c r="G1684" t="str">
        <f>IF($A1684="","",IF($F1684&lt;=0,"OK",IF($E1684=0,"Impayé","Partiel")))</f>
        <v/>
      </c>
    </row>
    <row r="1685" spans="2:7" ht="15">
      <c r="B1685" s="17"/>
      <c r="C1685" t="str">
        <f>IF($B1685="","",YEAR($B1685)*100+MONTH($B1685))</f>
        <v/>
      </c>
      <c r="D1685" s="13" t="str">
        <f>IF(OR($A1685="",$B1685=""),"",SUMIFS(Échéancier_Loyers!$J:$J,Échéancier_Loyers!$C:$C,$A1685,Échéancier_Loyers!$B:$B,$C1685))</f>
        <v/>
      </c>
      <c r="E1685" s="13" t="str">
        <f>IF(OR($A1685="",$B1685=""),"",SUMIFS(Échéancier_Loyers!$K:$K,Échéancier_Loyers!$C:$C,$A1685,Échéancier_Loyers!$B:$B,$C1685))</f>
        <v/>
      </c>
      <c r="F1685" s="13" t="str">
        <f>IF(OR($D1685="",$E1685=""),"",$D1685-$E1685)</f>
        <v/>
      </c>
      <c r="G1685" t="str">
        <f>IF($A1685="","",IF($F1685&lt;=0,"OK",IF($E1685=0,"Impayé","Partiel")))</f>
        <v/>
      </c>
    </row>
    <row r="1686" spans="2:7" ht="15">
      <c r="B1686" s="17"/>
      <c r="C1686" t="str">
        <f>IF($B1686="","",YEAR($B1686)*100+MONTH($B1686))</f>
        <v/>
      </c>
      <c r="D1686" s="13" t="str">
        <f>IF(OR($A1686="",$B1686=""),"",SUMIFS(Échéancier_Loyers!$J:$J,Échéancier_Loyers!$C:$C,$A1686,Échéancier_Loyers!$B:$B,$C1686))</f>
        <v/>
      </c>
      <c r="E1686" s="13" t="str">
        <f>IF(OR($A1686="",$B1686=""),"",SUMIFS(Échéancier_Loyers!$K:$K,Échéancier_Loyers!$C:$C,$A1686,Échéancier_Loyers!$B:$B,$C1686))</f>
        <v/>
      </c>
      <c r="F1686" s="13" t="str">
        <f>IF(OR($D1686="",$E1686=""),"",$D1686-$E1686)</f>
        <v/>
      </c>
      <c r="G1686" t="str">
        <f>IF($A1686="","",IF($F1686&lt;=0,"OK",IF($E1686=0,"Impayé","Partiel")))</f>
        <v/>
      </c>
    </row>
    <row r="1687" spans="2:7" ht="15">
      <c r="B1687" s="17"/>
      <c r="C1687" t="str">
        <f>IF($B1687="","",YEAR($B1687)*100+MONTH($B1687))</f>
        <v/>
      </c>
      <c r="D1687" s="13" t="str">
        <f>IF(OR($A1687="",$B1687=""),"",SUMIFS(Échéancier_Loyers!$J:$J,Échéancier_Loyers!$C:$C,$A1687,Échéancier_Loyers!$B:$B,$C1687))</f>
        <v/>
      </c>
      <c r="E1687" s="13" t="str">
        <f>IF(OR($A1687="",$B1687=""),"",SUMIFS(Échéancier_Loyers!$K:$K,Échéancier_Loyers!$C:$C,$A1687,Échéancier_Loyers!$B:$B,$C1687))</f>
        <v/>
      </c>
      <c r="F1687" s="13" t="str">
        <f>IF(OR($D1687="",$E1687=""),"",$D1687-$E1687)</f>
        <v/>
      </c>
      <c r="G1687" t="str">
        <f>IF($A1687="","",IF($F1687&lt;=0,"OK",IF($E1687=0,"Impayé","Partiel")))</f>
        <v/>
      </c>
    </row>
    <row r="1688" spans="2:7" ht="15">
      <c r="B1688" s="17"/>
      <c r="C1688" t="str">
        <f>IF($B1688="","",YEAR($B1688)*100+MONTH($B1688))</f>
        <v/>
      </c>
      <c r="D1688" s="13" t="str">
        <f>IF(OR($A1688="",$B1688=""),"",SUMIFS(Échéancier_Loyers!$J:$J,Échéancier_Loyers!$C:$C,$A1688,Échéancier_Loyers!$B:$B,$C1688))</f>
        <v/>
      </c>
      <c r="E1688" s="13" t="str">
        <f>IF(OR($A1688="",$B1688=""),"",SUMIFS(Échéancier_Loyers!$K:$K,Échéancier_Loyers!$C:$C,$A1688,Échéancier_Loyers!$B:$B,$C1688))</f>
        <v/>
      </c>
      <c r="F1688" s="13" t="str">
        <f>IF(OR($D1688="",$E1688=""),"",$D1688-$E1688)</f>
        <v/>
      </c>
      <c r="G1688" t="str">
        <f>IF($A1688="","",IF($F1688&lt;=0,"OK",IF($E1688=0,"Impayé","Partiel")))</f>
        <v/>
      </c>
    </row>
    <row r="1689" spans="2:7" ht="15">
      <c r="B1689" s="17"/>
      <c r="C1689" t="str">
        <f>IF($B1689="","",YEAR($B1689)*100+MONTH($B1689))</f>
        <v/>
      </c>
      <c r="D1689" s="13" t="str">
        <f>IF(OR($A1689="",$B1689=""),"",SUMIFS(Échéancier_Loyers!$J:$J,Échéancier_Loyers!$C:$C,$A1689,Échéancier_Loyers!$B:$B,$C1689))</f>
        <v/>
      </c>
      <c r="E1689" s="13" t="str">
        <f>IF(OR($A1689="",$B1689=""),"",SUMIFS(Échéancier_Loyers!$K:$K,Échéancier_Loyers!$C:$C,$A1689,Échéancier_Loyers!$B:$B,$C1689))</f>
        <v/>
      </c>
      <c r="F1689" s="13" t="str">
        <f>IF(OR($D1689="",$E1689=""),"",$D1689-$E1689)</f>
        <v/>
      </c>
      <c r="G1689" t="str">
        <f>IF($A1689="","",IF($F1689&lt;=0,"OK",IF($E1689=0,"Impayé","Partiel")))</f>
        <v/>
      </c>
    </row>
    <row r="1690" spans="2:7" ht="15">
      <c r="B1690" s="17"/>
      <c r="C1690" t="str">
        <f>IF($B1690="","",YEAR($B1690)*100+MONTH($B1690))</f>
        <v/>
      </c>
      <c r="D1690" s="13" t="str">
        <f>IF(OR($A1690="",$B1690=""),"",SUMIFS(Échéancier_Loyers!$J:$J,Échéancier_Loyers!$C:$C,$A1690,Échéancier_Loyers!$B:$B,$C1690))</f>
        <v/>
      </c>
      <c r="E1690" s="13" t="str">
        <f>IF(OR($A1690="",$B1690=""),"",SUMIFS(Échéancier_Loyers!$K:$K,Échéancier_Loyers!$C:$C,$A1690,Échéancier_Loyers!$B:$B,$C1690))</f>
        <v/>
      </c>
      <c r="F1690" s="13" t="str">
        <f>IF(OR($D1690="",$E1690=""),"",$D1690-$E1690)</f>
        <v/>
      </c>
      <c r="G1690" t="str">
        <f>IF($A1690="","",IF($F1690&lt;=0,"OK",IF($E1690=0,"Impayé","Partiel")))</f>
        <v/>
      </c>
    </row>
    <row r="1691" spans="2:7" ht="15">
      <c r="B1691" s="17"/>
      <c r="C1691" t="str">
        <f>IF($B1691="","",YEAR($B1691)*100+MONTH($B1691))</f>
        <v/>
      </c>
      <c r="D1691" s="13" t="str">
        <f>IF(OR($A1691="",$B1691=""),"",SUMIFS(Échéancier_Loyers!$J:$J,Échéancier_Loyers!$C:$C,$A1691,Échéancier_Loyers!$B:$B,$C1691))</f>
        <v/>
      </c>
      <c r="E1691" s="13" t="str">
        <f>IF(OR($A1691="",$B1691=""),"",SUMIFS(Échéancier_Loyers!$K:$K,Échéancier_Loyers!$C:$C,$A1691,Échéancier_Loyers!$B:$B,$C1691))</f>
        <v/>
      </c>
      <c r="F1691" s="13" t="str">
        <f>IF(OR($D1691="",$E1691=""),"",$D1691-$E1691)</f>
        <v/>
      </c>
      <c r="G1691" t="str">
        <f>IF($A1691="","",IF($F1691&lt;=0,"OK",IF($E1691=0,"Impayé","Partiel")))</f>
        <v/>
      </c>
    </row>
    <row r="1692" spans="2:7" ht="15">
      <c r="B1692" s="17"/>
      <c r="C1692" t="str">
        <f>IF($B1692="","",YEAR($B1692)*100+MONTH($B1692))</f>
        <v/>
      </c>
      <c r="D1692" s="13" t="str">
        <f>IF(OR($A1692="",$B1692=""),"",SUMIFS(Échéancier_Loyers!$J:$J,Échéancier_Loyers!$C:$C,$A1692,Échéancier_Loyers!$B:$B,$C1692))</f>
        <v/>
      </c>
      <c r="E1692" s="13" t="str">
        <f>IF(OR($A1692="",$B1692=""),"",SUMIFS(Échéancier_Loyers!$K:$K,Échéancier_Loyers!$C:$C,$A1692,Échéancier_Loyers!$B:$B,$C1692))</f>
        <v/>
      </c>
      <c r="F1692" s="13" t="str">
        <f>IF(OR($D1692="",$E1692=""),"",$D1692-$E1692)</f>
        <v/>
      </c>
      <c r="G1692" t="str">
        <f>IF($A1692="","",IF($F1692&lt;=0,"OK",IF($E1692=0,"Impayé","Partiel")))</f>
        <v/>
      </c>
    </row>
    <row r="1693" spans="2:7" ht="15">
      <c r="B1693" s="17"/>
      <c r="C1693" t="str">
        <f>IF($B1693="","",YEAR($B1693)*100+MONTH($B1693))</f>
        <v/>
      </c>
      <c r="D1693" s="13" t="str">
        <f>IF(OR($A1693="",$B1693=""),"",SUMIFS(Échéancier_Loyers!$J:$J,Échéancier_Loyers!$C:$C,$A1693,Échéancier_Loyers!$B:$B,$C1693))</f>
        <v/>
      </c>
      <c r="E1693" s="13" t="str">
        <f>IF(OR($A1693="",$B1693=""),"",SUMIFS(Échéancier_Loyers!$K:$K,Échéancier_Loyers!$C:$C,$A1693,Échéancier_Loyers!$B:$B,$C1693))</f>
        <v/>
      </c>
      <c r="F1693" s="13" t="str">
        <f>IF(OR($D1693="",$E1693=""),"",$D1693-$E1693)</f>
        <v/>
      </c>
      <c r="G1693" t="str">
        <f>IF($A1693="","",IF($F1693&lt;=0,"OK",IF($E1693=0,"Impayé","Partiel")))</f>
        <v/>
      </c>
    </row>
    <row r="1694" spans="2:7" ht="15">
      <c r="B1694" s="17"/>
      <c r="C1694" t="str">
        <f>IF($B1694="","",YEAR($B1694)*100+MONTH($B1694))</f>
        <v/>
      </c>
      <c r="D1694" s="13" t="str">
        <f>IF(OR($A1694="",$B1694=""),"",SUMIFS(Échéancier_Loyers!$J:$J,Échéancier_Loyers!$C:$C,$A1694,Échéancier_Loyers!$B:$B,$C1694))</f>
        <v/>
      </c>
      <c r="E1694" s="13" t="str">
        <f>IF(OR($A1694="",$B1694=""),"",SUMIFS(Échéancier_Loyers!$K:$K,Échéancier_Loyers!$C:$C,$A1694,Échéancier_Loyers!$B:$B,$C1694))</f>
        <v/>
      </c>
      <c r="F1694" s="13" t="str">
        <f>IF(OR($D1694="",$E1694=""),"",$D1694-$E1694)</f>
        <v/>
      </c>
      <c r="G1694" t="str">
        <f>IF($A1694="","",IF($F1694&lt;=0,"OK",IF($E1694=0,"Impayé","Partiel")))</f>
        <v/>
      </c>
    </row>
    <row r="1695" spans="2:7" ht="15">
      <c r="B1695" s="17"/>
      <c r="C1695" t="str">
        <f>IF($B1695="","",YEAR($B1695)*100+MONTH($B1695))</f>
        <v/>
      </c>
      <c r="D1695" s="13" t="str">
        <f>IF(OR($A1695="",$B1695=""),"",SUMIFS(Échéancier_Loyers!$J:$J,Échéancier_Loyers!$C:$C,$A1695,Échéancier_Loyers!$B:$B,$C1695))</f>
        <v/>
      </c>
      <c r="E1695" s="13" t="str">
        <f>IF(OR($A1695="",$B1695=""),"",SUMIFS(Échéancier_Loyers!$K:$K,Échéancier_Loyers!$C:$C,$A1695,Échéancier_Loyers!$B:$B,$C1695))</f>
        <v/>
      </c>
      <c r="F1695" s="13" t="str">
        <f>IF(OR($D1695="",$E1695=""),"",$D1695-$E1695)</f>
        <v/>
      </c>
      <c r="G1695" t="str">
        <f>IF($A1695="","",IF($F1695&lt;=0,"OK",IF($E1695=0,"Impayé","Partiel")))</f>
        <v/>
      </c>
    </row>
    <row r="1696" spans="2:7" ht="15">
      <c r="B1696" s="17"/>
      <c r="C1696" t="str">
        <f>IF($B1696="","",YEAR($B1696)*100+MONTH($B1696))</f>
        <v/>
      </c>
      <c r="D1696" s="13" t="str">
        <f>IF(OR($A1696="",$B1696=""),"",SUMIFS(Échéancier_Loyers!$J:$J,Échéancier_Loyers!$C:$C,$A1696,Échéancier_Loyers!$B:$B,$C1696))</f>
        <v/>
      </c>
      <c r="E1696" s="13" t="str">
        <f>IF(OR($A1696="",$B1696=""),"",SUMIFS(Échéancier_Loyers!$K:$K,Échéancier_Loyers!$C:$C,$A1696,Échéancier_Loyers!$B:$B,$C1696))</f>
        <v/>
      </c>
      <c r="F1696" s="13" t="str">
        <f>IF(OR($D1696="",$E1696=""),"",$D1696-$E1696)</f>
        <v/>
      </c>
      <c r="G1696" t="str">
        <f>IF($A1696="","",IF($F1696&lt;=0,"OK",IF($E1696=0,"Impayé","Partiel")))</f>
        <v/>
      </c>
    </row>
    <row r="1697" spans="2:7" ht="15">
      <c r="B1697" s="17"/>
      <c r="C1697" t="str">
        <f>IF($B1697="","",YEAR($B1697)*100+MONTH($B1697))</f>
        <v/>
      </c>
      <c r="D1697" s="13" t="str">
        <f>IF(OR($A1697="",$B1697=""),"",SUMIFS(Échéancier_Loyers!$J:$J,Échéancier_Loyers!$C:$C,$A1697,Échéancier_Loyers!$B:$B,$C1697))</f>
        <v/>
      </c>
      <c r="E1697" s="13" t="str">
        <f>IF(OR($A1697="",$B1697=""),"",SUMIFS(Échéancier_Loyers!$K:$K,Échéancier_Loyers!$C:$C,$A1697,Échéancier_Loyers!$B:$B,$C1697))</f>
        <v/>
      </c>
      <c r="F1697" s="13" t="str">
        <f>IF(OR($D1697="",$E1697=""),"",$D1697-$E1697)</f>
        <v/>
      </c>
      <c r="G1697" t="str">
        <f>IF($A1697="","",IF($F1697&lt;=0,"OK",IF($E1697=0,"Impayé","Partiel")))</f>
        <v/>
      </c>
    </row>
    <row r="1698" spans="2:7" ht="15">
      <c r="B1698" s="17"/>
      <c r="C1698" t="str">
        <f>IF($B1698="","",YEAR($B1698)*100+MONTH($B1698))</f>
        <v/>
      </c>
      <c r="D1698" s="13" t="str">
        <f>IF(OR($A1698="",$B1698=""),"",SUMIFS(Échéancier_Loyers!$J:$J,Échéancier_Loyers!$C:$C,$A1698,Échéancier_Loyers!$B:$B,$C1698))</f>
        <v/>
      </c>
      <c r="E1698" s="13" t="str">
        <f>IF(OR($A1698="",$B1698=""),"",SUMIFS(Échéancier_Loyers!$K:$K,Échéancier_Loyers!$C:$C,$A1698,Échéancier_Loyers!$B:$B,$C1698))</f>
        <v/>
      </c>
      <c r="F1698" s="13" t="str">
        <f>IF(OR($D1698="",$E1698=""),"",$D1698-$E1698)</f>
        <v/>
      </c>
      <c r="G1698" t="str">
        <f>IF($A1698="","",IF($F1698&lt;=0,"OK",IF($E1698=0,"Impayé","Partiel")))</f>
        <v/>
      </c>
    </row>
    <row r="1699" spans="2:7" ht="15">
      <c r="B1699" s="17"/>
      <c r="C1699" t="str">
        <f>IF($B1699="","",YEAR($B1699)*100+MONTH($B1699))</f>
        <v/>
      </c>
      <c r="D1699" s="13" t="str">
        <f>IF(OR($A1699="",$B1699=""),"",SUMIFS(Échéancier_Loyers!$J:$J,Échéancier_Loyers!$C:$C,$A1699,Échéancier_Loyers!$B:$B,$C1699))</f>
        <v/>
      </c>
      <c r="E1699" s="13" t="str">
        <f>IF(OR($A1699="",$B1699=""),"",SUMIFS(Échéancier_Loyers!$K:$K,Échéancier_Loyers!$C:$C,$A1699,Échéancier_Loyers!$B:$B,$C1699))</f>
        <v/>
      </c>
      <c r="F1699" s="13" t="str">
        <f>IF(OR($D1699="",$E1699=""),"",$D1699-$E1699)</f>
        <v/>
      </c>
      <c r="G1699" t="str">
        <f>IF($A1699="","",IF($F1699&lt;=0,"OK",IF($E1699=0,"Impayé","Partiel")))</f>
        <v/>
      </c>
    </row>
    <row r="1700" spans="2:7" ht="15">
      <c r="B1700" s="17"/>
      <c r="C1700" t="str">
        <f>IF($B1700="","",YEAR($B1700)*100+MONTH($B1700))</f>
        <v/>
      </c>
      <c r="D1700" s="13" t="str">
        <f>IF(OR($A1700="",$B1700=""),"",SUMIFS(Échéancier_Loyers!$J:$J,Échéancier_Loyers!$C:$C,$A1700,Échéancier_Loyers!$B:$B,$C1700))</f>
        <v/>
      </c>
      <c r="E1700" s="13" t="str">
        <f>IF(OR($A1700="",$B1700=""),"",SUMIFS(Échéancier_Loyers!$K:$K,Échéancier_Loyers!$C:$C,$A1700,Échéancier_Loyers!$B:$B,$C1700))</f>
        <v/>
      </c>
      <c r="F1700" s="13" t="str">
        <f>IF(OR($D1700="",$E1700=""),"",$D1700-$E1700)</f>
        <v/>
      </c>
      <c r="G1700" t="str">
        <f>IF($A1700="","",IF($F1700&lt;=0,"OK",IF($E1700=0,"Impayé","Partiel")))</f>
        <v/>
      </c>
    </row>
    <row r="1701" spans="2:7" ht="15">
      <c r="B1701" s="17"/>
      <c r="C1701" t="str">
        <f>IF($B1701="","",YEAR($B1701)*100+MONTH($B1701))</f>
        <v/>
      </c>
      <c r="D1701" s="13" t="str">
        <f>IF(OR($A1701="",$B1701=""),"",SUMIFS(Échéancier_Loyers!$J:$J,Échéancier_Loyers!$C:$C,$A1701,Échéancier_Loyers!$B:$B,$C1701))</f>
        <v/>
      </c>
      <c r="E1701" s="13" t="str">
        <f>IF(OR($A1701="",$B1701=""),"",SUMIFS(Échéancier_Loyers!$K:$K,Échéancier_Loyers!$C:$C,$A1701,Échéancier_Loyers!$B:$B,$C1701))</f>
        <v/>
      </c>
      <c r="F1701" s="13" t="str">
        <f>IF(OR($D1701="",$E1701=""),"",$D1701-$E1701)</f>
        <v/>
      </c>
      <c r="G1701" t="str">
        <f>IF($A1701="","",IF($F1701&lt;=0,"OK",IF($E1701=0,"Impayé","Partiel")))</f>
        <v/>
      </c>
    </row>
    <row r="1702" spans="2:7" ht="15">
      <c r="B1702" s="17"/>
      <c r="C1702" t="str">
        <f>IF($B1702="","",YEAR($B1702)*100+MONTH($B1702))</f>
        <v/>
      </c>
      <c r="D1702" s="13" t="str">
        <f>IF(OR($A1702="",$B1702=""),"",SUMIFS(Échéancier_Loyers!$J:$J,Échéancier_Loyers!$C:$C,$A1702,Échéancier_Loyers!$B:$B,$C1702))</f>
        <v/>
      </c>
      <c r="E1702" s="13" t="str">
        <f>IF(OR($A1702="",$B1702=""),"",SUMIFS(Échéancier_Loyers!$K:$K,Échéancier_Loyers!$C:$C,$A1702,Échéancier_Loyers!$B:$B,$C1702))</f>
        <v/>
      </c>
      <c r="F1702" s="13" t="str">
        <f>IF(OR($D1702="",$E1702=""),"",$D1702-$E1702)</f>
        <v/>
      </c>
      <c r="G1702" t="str">
        <f>IF($A1702="","",IF($F1702&lt;=0,"OK",IF($E1702=0,"Impayé","Partiel")))</f>
        <v/>
      </c>
    </row>
    <row r="1703" spans="2:7" ht="15">
      <c r="B1703" s="17"/>
      <c r="C1703" t="str">
        <f>IF($B1703="","",YEAR($B1703)*100+MONTH($B1703))</f>
        <v/>
      </c>
      <c r="D1703" s="13" t="str">
        <f>IF(OR($A1703="",$B1703=""),"",SUMIFS(Échéancier_Loyers!$J:$J,Échéancier_Loyers!$C:$C,$A1703,Échéancier_Loyers!$B:$B,$C1703))</f>
        <v/>
      </c>
      <c r="E1703" s="13" t="str">
        <f>IF(OR($A1703="",$B1703=""),"",SUMIFS(Échéancier_Loyers!$K:$K,Échéancier_Loyers!$C:$C,$A1703,Échéancier_Loyers!$B:$B,$C1703))</f>
        <v/>
      </c>
      <c r="F1703" s="13" t="str">
        <f>IF(OR($D1703="",$E1703=""),"",$D1703-$E1703)</f>
        <v/>
      </c>
      <c r="G1703" t="str">
        <f>IF($A1703="","",IF($F1703&lt;=0,"OK",IF($E1703=0,"Impayé","Partiel")))</f>
        <v/>
      </c>
    </row>
    <row r="1704" spans="2:7" ht="15">
      <c r="B1704" s="17"/>
      <c r="C1704" t="str">
        <f>IF($B1704="","",YEAR($B1704)*100+MONTH($B1704))</f>
        <v/>
      </c>
      <c r="D1704" s="13" t="str">
        <f>IF(OR($A1704="",$B1704=""),"",SUMIFS(Échéancier_Loyers!$J:$J,Échéancier_Loyers!$C:$C,$A1704,Échéancier_Loyers!$B:$B,$C1704))</f>
        <v/>
      </c>
      <c r="E1704" s="13" t="str">
        <f>IF(OR($A1704="",$B1704=""),"",SUMIFS(Échéancier_Loyers!$K:$K,Échéancier_Loyers!$C:$C,$A1704,Échéancier_Loyers!$B:$B,$C1704))</f>
        <v/>
      </c>
      <c r="F1704" s="13" t="str">
        <f>IF(OR($D1704="",$E1704=""),"",$D1704-$E1704)</f>
        <v/>
      </c>
      <c r="G1704" t="str">
        <f>IF($A1704="","",IF($F1704&lt;=0,"OK",IF($E1704=0,"Impayé","Partiel")))</f>
        <v/>
      </c>
    </row>
    <row r="1705" spans="2:7" ht="15">
      <c r="B1705" s="17"/>
      <c r="C1705" t="str">
        <f>IF($B1705="","",YEAR($B1705)*100+MONTH($B1705))</f>
        <v/>
      </c>
      <c r="D1705" s="13" t="str">
        <f>IF(OR($A1705="",$B1705=""),"",SUMIFS(Échéancier_Loyers!$J:$J,Échéancier_Loyers!$C:$C,$A1705,Échéancier_Loyers!$B:$B,$C1705))</f>
        <v/>
      </c>
      <c r="E1705" s="13" t="str">
        <f>IF(OR($A1705="",$B1705=""),"",SUMIFS(Échéancier_Loyers!$K:$K,Échéancier_Loyers!$C:$C,$A1705,Échéancier_Loyers!$B:$B,$C1705))</f>
        <v/>
      </c>
      <c r="F1705" s="13" t="str">
        <f>IF(OR($D1705="",$E1705=""),"",$D1705-$E1705)</f>
        <v/>
      </c>
      <c r="G1705" t="str">
        <f>IF($A1705="","",IF($F1705&lt;=0,"OK",IF($E1705=0,"Impayé","Partiel")))</f>
        <v/>
      </c>
    </row>
    <row r="1706" spans="2:7" ht="15">
      <c r="B1706" s="17"/>
      <c r="C1706" t="str">
        <f>IF($B1706="","",YEAR($B1706)*100+MONTH($B1706))</f>
        <v/>
      </c>
      <c r="D1706" s="13" t="str">
        <f>IF(OR($A1706="",$B1706=""),"",SUMIFS(Échéancier_Loyers!$J:$J,Échéancier_Loyers!$C:$C,$A1706,Échéancier_Loyers!$B:$B,$C1706))</f>
        <v/>
      </c>
      <c r="E1706" s="13" t="str">
        <f>IF(OR($A1706="",$B1706=""),"",SUMIFS(Échéancier_Loyers!$K:$K,Échéancier_Loyers!$C:$C,$A1706,Échéancier_Loyers!$B:$B,$C1706))</f>
        <v/>
      </c>
      <c r="F1706" s="13" t="str">
        <f>IF(OR($D1706="",$E1706=""),"",$D1706-$E1706)</f>
        <v/>
      </c>
      <c r="G1706" t="str">
        <f>IF($A1706="","",IF($F1706&lt;=0,"OK",IF($E1706=0,"Impayé","Partiel")))</f>
        <v/>
      </c>
    </row>
    <row r="1707" spans="2:7" ht="15">
      <c r="B1707" s="17"/>
      <c r="C1707" t="str">
        <f>IF($B1707="","",YEAR($B1707)*100+MONTH($B1707))</f>
        <v/>
      </c>
      <c r="D1707" s="13" t="str">
        <f>IF(OR($A1707="",$B1707=""),"",SUMIFS(Échéancier_Loyers!$J:$J,Échéancier_Loyers!$C:$C,$A1707,Échéancier_Loyers!$B:$B,$C1707))</f>
        <v/>
      </c>
      <c r="E1707" s="13" t="str">
        <f>IF(OR($A1707="",$B1707=""),"",SUMIFS(Échéancier_Loyers!$K:$K,Échéancier_Loyers!$C:$C,$A1707,Échéancier_Loyers!$B:$B,$C1707))</f>
        <v/>
      </c>
      <c r="F1707" s="13" t="str">
        <f>IF(OR($D1707="",$E1707=""),"",$D1707-$E1707)</f>
        <v/>
      </c>
      <c r="G1707" t="str">
        <f>IF($A1707="","",IF($F1707&lt;=0,"OK",IF($E1707=0,"Impayé","Partiel")))</f>
        <v/>
      </c>
    </row>
    <row r="1708" spans="2:7" ht="15">
      <c r="B1708" s="17"/>
      <c r="C1708" t="str">
        <f>IF($B1708="","",YEAR($B1708)*100+MONTH($B1708))</f>
        <v/>
      </c>
      <c r="D1708" s="13" t="str">
        <f>IF(OR($A1708="",$B1708=""),"",SUMIFS(Échéancier_Loyers!$J:$J,Échéancier_Loyers!$C:$C,$A1708,Échéancier_Loyers!$B:$B,$C1708))</f>
        <v/>
      </c>
      <c r="E1708" s="13" t="str">
        <f>IF(OR($A1708="",$B1708=""),"",SUMIFS(Échéancier_Loyers!$K:$K,Échéancier_Loyers!$C:$C,$A1708,Échéancier_Loyers!$B:$B,$C1708))</f>
        <v/>
      </c>
      <c r="F1708" s="13" t="str">
        <f>IF(OR($D1708="",$E1708=""),"",$D1708-$E1708)</f>
        <v/>
      </c>
      <c r="G1708" t="str">
        <f>IF($A1708="","",IF($F1708&lt;=0,"OK",IF($E1708=0,"Impayé","Partiel")))</f>
        <v/>
      </c>
    </row>
    <row r="1709" spans="2:7" ht="15">
      <c r="B1709" s="17"/>
      <c r="C1709" t="str">
        <f>IF($B1709="","",YEAR($B1709)*100+MONTH($B1709))</f>
        <v/>
      </c>
      <c r="D1709" s="13" t="str">
        <f>IF(OR($A1709="",$B1709=""),"",SUMIFS(Échéancier_Loyers!$J:$J,Échéancier_Loyers!$C:$C,$A1709,Échéancier_Loyers!$B:$B,$C1709))</f>
        <v/>
      </c>
      <c r="E1709" s="13" t="str">
        <f>IF(OR($A1709="",$B1709=""),"",SUMIFS(Échéancier_Loyers!$K:$K,Échéancier_Loyers!$C:$C,$A1709,Échéancier_Loyers!$B:$B,$C1709))</f>
        <v/>
      </c>
      <c r="F1709" s="13" t="str">
        <f>IF(OR($D1709="",$E1709=""),"",$D1709-$E1709)</f>
        <v/>
      </c>
      <c r="G1709" t="str">
        <f>IF($A1709="","",IF($F1709&lt;=0,"OK",IF($E1709=0,"Impayé","Partiel")))</f>
        <v/>
      </c>
    </row>
    <row r="1710" spans="2:7" ht="15">
      <c r="B1710" s="17"/>
      <c r="C1710" t="str">
        <f>IF($B1710="","",YEAR($B1710)*100+MONTH($B1710))</f>
        <v/>
      </c>
      <c r="D1710" s="13" t="str">
        <f>IF(OR($A1710="",$B1710=""),"",SUMIFS(Échéancier_Loyers!$J:$J,Échéancier_Loyers!$C:$C,$A1710,Échéancier_Loyers!$B:$B,$C1710))</f>
        <v/>
      </c>
      <c r="E1710" s="13" t="str">
        <f>IF(OR($A1710="",$B1710=""),"",SUMIFS(Échéancier_Loyers!$K:$K,Échéancier_Loyers!$C:$C,$A1710,Échéancier_Loyers!$B:$B,$C1710))</f>
        <v/>
      </c>
      <c r="F1710" s="13" t="str">
        <f>IF(OR($D1710="",$E1710=""),"",$D1710-$E1710)</f>
        <v/>
      </c>
      <c r="G1710" t="str">
        <f>IF($A1710="","",IF($F1710&lt;=0,"OK",IF($E1710=0,"Impayé","Partiel")))</f>
        <v/>
      </c>
    </row>
    <row r="1711" spans="2:7" ht="15">
      <c r="B1711" s="17"/>
      <c r="C1711" t="str">
        <f>IF($B1711="","",YEAR($B1711)*100+MONTH($B1711))</f>
        <v/>
      </c>
      <c r="D1711" s="13" t="str">
        <f>IF(OR($A1711="",$B1711=""),"",SUMIFS(Échéancier_Loyers!$J:$J,Échéancier_Loyers!$C:$C,$A1711,Échéancier_Loyers!$B:$B,$C1711))</f>
        <v/>
      </c>
      <c r="E1711" s="13" t="str">
        <f>IF(OR($A1711="",$B1711=""),"",SUMIFS(Échéancier_Loyers!$K:$K,Échéancier_Loyers!$C:$C,$A1711,Échéancier_Loyers!$B:$B,$C1711))</f>
        <v/>
      </c>
      <c r="F1711" s="13" t="str">
        <f>IF(OR($D1711="",$E1711=""),"",$D1711-$E1711)</f>
        <v/>
      </c>
      <c r="G1711" t="str">
        <f>IF($A1711="","",IF($F1711&lt;=0,"OK",IF($E1711=0,"Impayé","Partiel")))</f>
        <v/>
      </c>
    </row>
    <row r="1712" spans="2:7" ht="15">
      <c r="B1712" s="17"/>
      <c r="C1712" t="str">
        <f>IF($B1712="","",YEAR($B1712)*100+MONTH($B1712))</f>
        <v/>
      </c>
      <c r="D1712" s="13" t="str">
        <f>IF(OR($A1712="",$B1712=""),"",SUMIFS(Échéancier_Loyers!$J:$J,Échéancier_Loyers!$C:$C,$A1712,Échéancier_Loyers!$B:$B,$C1712))</f>
        <v/>
      </c>
      <c r="E1712" s="13" t="str">
        <f>IF(OR($A1712="",$B1712=""),"",SUMIFS(Échéancier_Loyers!$K:$K,Échéancier_Loyers!$C:$C,$A1712,Échéancier_Loyers!$B:$B,$C1712))</f>
        <v/>
      </c>
      <c r="F1712" s="13" t="str">
        <f>IF(OR($D1712="",$E1712=""),"",$D1712-$E1712)</f>
        <v/>
      </c>
      <c r="G1712" t="str">
        <f>IF($A1712="","",IF($F1712&lt;=0,"OK",IF($E1712=0,"Impayé","Partiel")))</f>
        <v/>
      </c>
    </row>
    <row r="1713" spans="2:7" ht="15">
      <c r="B1713" s="17"/>
      <c r="C1713" t="str">
        <f>IF($B1713="","",YEAR($B1713)*100+MONTH($B1713))</f>
        <v/>
      </c>
      <c r="D1713" s="13" t="str">
        <f>IF(OR($A1713="",$B1713=""),"",SUMIFS(Échéancier_Loyers!$J:$J,Échéancier_Loyers!$C:$C,$A1713,Échéancier_Loyers!$B:$B,$C1713))</f>
        <v/>
      </c>
      <c r="E1713" s="13" t="str">
        <f>IF(OR($A1713="",$B1713=""),"",SUMIFS(Échéancier_Loyers!$K:$K,Échéancier_Loyers!$C:$C,$A1713,Échéancier_Loyers!$B:$B,$C1713))</f>
        <v/>
      </c>
      <c r="F1713" s="13" t="str">
        <f>IF(OR($D1713="",$E1713=""),"",$D1713-$E1713)</f>
        <v/>
      </c>
      <c r="G1713" t="str">
        <f>IF($A1713="","",IF($F1713&lt;=0,"OK",IF($E1713=0,"Impayé","Partiel")))</f>
        <v/>
      </c>
    </row>
    <row r="1714" spans="2:7" ht="15">
      <c r="B1714" s="17"/>
      <c r="C1714" t="str">
        <f>IF($B1714="","",YEAR($B1714)*100+MONTH($B1714))</f>
        <v/>
      </c>
      <c r="D1714" s="13" t="str">
        <f>IF(OR($A1714="",$B1714=""),"",SUMIFS(Échéancier_Loyers!$J:$J,Échéancier_Loyers!$C:$C,$A1714,Échéancier_Loyers!$B:$B,$C1714))</f>
        <v/>
      </c>
      <c r="E1714" s="13" t="str">
        <f>IF(OR($A1714="",$B1714=""),"",SUMIFS(Échéancier_Loyers!$K:$K,Échéancier_Loyers!$C:$C,$A1714,Échéancier_Loyers!$B:$B,$C1714))</f>
        <v/>
      </c>
      <c r="F1714" s="13" t="str">
        <f>IF(OR($D1714="",$E1714=""),"",$D1714-$E1714)</f>
        <v/>
      </c>
      <c r="G1714" t="str">
        <f>IF($A1714="","",IF($F1714&lt;=0,"OK",IF($E1714=0,"Impayé","Partiel")))</f>
        <v/>
      </c>
    </row>
    <row r="1715" spans="2:7" ht="15">
      <c r="B1715" s="17"/>
      <c r="C1715" t="str">
        <f>IF($B1715="","",YEAR($B1715)*100+MONTH($B1715))</f>
        <v/>
      </c>
      <c r="D1715" s="13" t="str">
        <f>IF(OR($A1715="",$B1715=""),"",SUMIFS(Échéancier_Loyers!$J:$J,Échéancier_Loyers!$C:$C,$A1715,Échéancier_Loyers!$B:$B,$C1715))</f>
        <v/>
      </c>
      <c r="E1715" s="13" t="str">
        <f>IF(OR($A1715="",$B1715=""),"",SUMIFS(Échéancier_Loyers!$K:$K,Échéancier_Loyers!$C:$C,$A1715,Échéancier_Loyers!$B:$B,$C1715))</f>
        <v/>
      </c>
      <c r="F1715" s="13" t="str">
        <f>IF(OR($D1715="",$E1715=""),"",$D1715-$E1715)</f>
        <v/>
      </c>
      <c r="G1715" t="str">
        <f>IF($A1715="","",IF($F1715&lt;=0,"OK",IF($E1715=0,"Impayé","Partiel")))</f>
        <v/>
      </c>
    </row>
    <row r="1716" spans="2:7" ht="15">
      <c r="B1716" s="17"/>
      <c r="C1716" t="str">
        <f>IF($B1716="","",YEAR($B1716)*100+MONTH($B1716))</f>
        <v/>
      </c>
      <c r="D1716" s="13" t="str">
        <f>IF(OR($A1716="",$B1716=""),"",SUMIFS(Échéancier_Loyers!$J:$J,Échéancier_Loyers!$C:$C,$A1716,Échéancier_Loyers!$B:$B,$C1716))</f>
        <v/>
      </c>
      <c r="E1716" s="13" t="str">
        <f>IF(OR($A1716="",$B1716=""),"",SUMIFS(Échéancier_Loyers!$K:$K,Échéancier_Loyers!$C:$C,$A1716,Échéancier_Loyers!$B:$B,$C1716))</f>
        <v/>
      </c>
      <c r="F1716" s="13" t="str">
        <f>IF(OR($D1716="",$E1716=""),"",$D1716-$E1716)</f>
        <v/>
      </c>
      <c r="G1716" t="str">
        <f>IF($A1716="","",IF($F1716&lt;=0,"OK",IF($E1716=0,"Impayé","Partiel")))</f>
        <v/>
      </c>
    </row>
    <row r="1717" spans="2:7" ht="15">
      <c r="B1717" s="17"/>
      <c r="C1717" t="str">
        <f>IF($B1717="","",YEAR($B1717)*100+MONTH($B1717))</f>
        <v/>
      </c>
      <c r="D1717" s="13" t="str">
        <f>IF(OR($A1717="",$B1717=""),"",SUMIFS(Échéancier_Loyers!$J:$J,Échéancier_Loyers!$C:$C,$A1717,Échéancier_Loyers!$B:$B,$C1717))</f>
        <v/>
      </c>
      <c r="E1717" s="13" t="str">
        <f>IF(OR($A1717="",$B1717=""),"",SUMIFS(Échéancier_Loyers!$K:$K,Échéancier_Loyers!$C:$C,$A1717,Échéancier_Loyers!$B:$B,$C1717))</f>
        <v/>
      </c>
      <c r="F1717" s="13" t="str">
        <f>IF(OR($D1717="",$E1717=""),"",$D1717-$E1717)</f>
        <v/>
      </c>
      <c r="G1717" t="str">
        <f>IF($A1717="","",IF($F1717&lt;=0,"OK",IF($E1717=0,"Impayé","Partiel")))</f>
        <v/>
      </c>
    </row>
    <row r="1718" spans="2:7" ht="15">
      <c r="B1718" s="17"/>
      <c r="C1718" t="str">
        <f>IF($B1718="","",YEAR($B1718)*100+MONTH($B1718))</f>
        <v/>
      </c>
      <c r="D1718" s="13" t="str">
        <f>IF(OR($A1718="",$B1718=""),"",SUMIFS(Échéancier_Loyers!$J:$J,Échéancier_Loyers!$C:$C,$A1718,Échéancier_Loyers!$B:$B,$C1718))</f>
        <v/>
      </c>
      <c r="E1718" s="13" t="str">
        <f>IF(OR($A1718="",$B1718=""),"",SUMIFS(Échéancier_Loyers!$K:$K,Échéancier_Loyers!$C:$C,$A1718,Échéancier_Loyers!$B:$B,$C1718))</f>
        <v/>
      </c>
      <c r="F1718" s="13" t="str">
        <f>IF(OR($D1718="",$E1718=""),"",$D1718-$E1718)</f>
        <v/>
      </c>
      <c r="G1718" t="str">
        <f>IF($A1718="","",IF($F1718&lt;=0,"OK",IF($E1718=0,"Impayé","Partiel")))</f>
        <v/>
      </c>
    </row>
    <row r="1719" spans="2:7" ht="15">
      <c r="B1719" s="17"/>
      <c r="C1719" t="str">
        <f>IF($B1719="","",YEAR($B1719)*100+MONTH($B1719))</f>
        <v/>
      </c>
      <c r="D1719" s="13" t="str">
        <f>IF(OR($A1719="",$B1719=""),"",SUMIFS(Échéancier_Loyers!$J:$J,Échéancier_Loyers!$C:$C,$A1719,Échéancier_Loyers!$B:$B,$C1719))</f>
        <v/>
      </c>
      <c r="E1719" s="13" t="str">
        <f>IF(OR($A1719="",$B1719=""),"",SUMIFS(Échéancier_Loyers!$K:$K,Échéancier_Loyers!$C:$C,$A1719,Échéancier_Loyers!$B:$B,$C1719))</f>
        <v/>
      </c>
      <c r="F1719" s="13" t="str">
        <f>IF(OR($D1719="",$E1719=""),"",$D1719-$E1719)</f>
        <v/>
      </c>
      <c r="G1719" t="str">
        <f>IF($A1719="","",IF($F1719&lt;=0,"OK",IF($E1719=0,"Impayé","Partiel")))</f>
        <v/>
      </c>
    </row>
    <row r="1720" spans="2:7" ht="15">
      <c r="B1720" s="17"/>
      <c r="C1720" t="str">
        <f>IF($B1720="","",YEAR($B1720)*100+MONTH($B1720))</f>
        <v/>
      </c>
      <c r="D1720" s="13" t="str">
        <f>IF(OR($A1720="",$B1720=""),"",SUMIFS(Échéancier_Loyers!$J:$J,Échéancier_Loyers!$C:$C,$A1720,Échéancier_Loyers!$B:$B,$C1720))</f>
        <v/>
      </c>
      <c r="E1720" s="13" t="str">
        <f>IF(OR($A1720="",$B1720=""),"",SUMIFS(Échéancier_Loyers!$K:$K,Échéancier_Loyers!$C:$C,$A1720,Échéancier_Loyers!$B:$B,$C1720))</f>
        <v/>
      </c>
      <c r="F1720" s="13" t="str">
        <f>IF(OR($D1720="",$E1720=""),"",$D1720-$E1720)</f>
        <v/>
      </c>
      <c r="G1720" t="str">
        <f>IF($A1720="","",IF($F1720&lt;=0,"OK",IF($E1720=0,"Impayé","Partiel")))</f>
        <v/>
      </c>
    </row>
    <row r="1721" spans="2:7" ht="15">
      <c r="B1721" s="17"/>
      <c r="C1721" t="str">
        <f>IF($B1721="","",YEAR($B1721)*100+MONTH($B1721))</f>
        <v/>
      </c>
      <c r="D1721" s="13" t="str">
        <f>IF(OR($A1721="",$B1721=""),"",SUMIFS(Échéancier_Loyers!$J:$J,Échéancier_Loyers!$C:$C,$A1721,Échéancier_Loyers!$B:$B,$C1721))</f>
        <v/>
      </c>
      <c r="E1721" s="13" t="str">
        <f>IF(OR($A1721="",$B1721=""),"",SUMIFS(Échéancier_Loyers!$K:$K,Échéancier_Loyers!$C:$C,$A1721,Échéancier_Loyers!$B:$B,$C1721))</f>
        <v/>
      </c>
      <c r="F1721" s="13" t="str">
        <f>IF(OR($D1721="",$E1721=""),"",$D1721-$E1721)</f>
        <v/>
      </c>
      <c r="G1721" t="str">
        <f>IF($A1721="","",IF($F1721&lt;=0,"OK",IF($E1721=0,"Impayé","Partiel")))</f>
        <v/>
      </c>
    </row>
    <row r="1722" spans="2:7" ht="15">
      <c r="B1722" s="17"/>
      <c r="C1722" t="str">
        <f>IF($B1722="","",YEAR($B1722)*100+MONTH($B1722))</f>
        <v/>
      </c>
      <c r="D1722" s="13" t="str">
        <f>IF(OR($A1722="",$B1722=""),"",SUMIFS(Échéancier_Loyers!$J:$J,Échéancier_Loyers!$C:$C,$A1722,Échéancier_Loyers!$B:$B,$C1722))</f>
        <v/>
      </c>
      <c r="E1722" s="13" t="str">
        <f>IF(OR($A1722="",$B1722=""),"",SUMIFS(Échéancier_Loyers!$K:$K,Échéancier_Loyers!$C:$C,$A1722,Échéancier_Loyers!$B:$B,$C1722))</f>
        <v/>
      </c>
      <c r="F1722" s="13" t="str">
        <f>IF(OR($D1722="",$E1722=""),"",$D1722-$E1722)</f>
        <v/>
      </c>
      <c r="G1722" t="str">
        <f>IF($A1722="","",IF($F1722&lt;=0,"OK",IF($E1722=0,"Impayé","Partiel")))</f>
        <v/>
      </c>
    </row>
    <row r="1723" spans="2:7" ht="15">
      <c r="B1723" s="17"/>
      <c r="C1723" t="str">
        <f>IF($B1723="","",YEAR($B1723)*100+MONTH($B1723))</f>
        <v/>
      </c>
      <c r="D1723" s="13" t="str">
        <f>IF(OR($A1723="",$B1723=""),"",SUMIFS(Échéancier_Loyers!$J:$J,Échéancier_Loyers!$C:$C,$A1723,Échéancier_Loyers!$B:$B,$C1723))</f>
        <v/>
      </c>
      <c r="E1723" s="13" t="str">
        <f>IF(OR($A1723="",$B1723=""),"",SUMIFS(Échéancier_Loyers!$K:$K,Échéancier_Loyers!$C:$C,$A1723,Échéancier_Loyers!$B:$B,$C1723))</f>
        <v/>
      </c>
      <c r="F1723" s="13" t="str">
        <f>IF(OR($D1723="",$E1723=""),"",$D1723-$E1723)</f>
        <v/>
      </c>
      <c r="G1723" t="str">
        <f>IF($A1723="","",IF($F1723&lt;=0,"OK",IF($E1723=0,"Impayé","Partiel")))</f>
        <v/>
      </c>
    </row>
    <row r="1724" spans="2:7" ht="15">
      <c r="B1724" s="17"/>
      <c r="C1724" t="str">
        <f>IF($B1724="","",YEAR($B1724)*100+MONTH($B1724))</f>
        <v/>
      </c>
      <c r="D1724" s="13" t="str">
        <f>IF(OR($A1724="",$B1724=""),"",SUMIFS(Échéancier_Loyers!$J:$J,Échéancier_Loyers!$C:$C,$A1724,Échéancier_Loyers!$B:$B,$C1724))</f>
        <v/>
      </c>
      <c r="E1724" s="13" t="str">
        <f>IF(OR($A1724="",$B1724=""),"",SUMIFS(Échéancier_Loyers!$K:$K,Échéancier_Loyers!$C:$C,$A1724,Échéancier_Loyers!$B:$B,$C1724))</f>
        <v/>
      </c>
      <c r="F1724" s="13" t="str">
        <f>IF(OR($D1724="",$E1724=""),"",$D1724-$E1724)</f>
        <v/>
      </c>
      <c r="G1724" t="str">
        <f>IF($A1724="","",IF($F1724&lt;=0,"OK",IF($E1724=0,"Impayé","Partiel")))</f>
        <v/>
      </c>
    </row>
    <row r="1725" spans="2:7" ht="15">
      <c r="B1725" s="17"/>
      <c r="C1725" t="str">
        <f>IF($B1725="","",YEAR($B1725)*100+MONTH($B1725))</f>
        <v/>
      </c>
      <c r="D1725" s="13" t="str">
        <f>IF(OR($A1725="",$B1725=""),"",SUMIFS(Échéancier_Loyers!$J:$J,Échéancier_Loyers!$C:$C,$A1725,Échéancier_Loyers!$B:$B,$C1725))</f>
        <v/>
      </c>
      <c r="E1725" s="13" t="str">
        <f>IF(OR($A1725="",$B1725=""),"",SUMIFS(Échéancier_Loyers!$K:$K,Échéancier_Loyers!$C:$C,$A1725,Échéancier_Loyers!$B:$B,$C1725))</f>
        <v/>
      </c>
      <c r="F1725" s="13" t="str">
        <f>IF(OR($D1725="",$E1725=""),"",$D1725-$E1725)</f>
        <v/>
      </c>
      <c r="G1725" t="str">
        <f>IF($A1725="","",IF($F1725&lt;=0,"OK",IF($E1725=0,"Impayé","Partiel")))</f>
        <v/>
      </c>
    </row>
    <row r="1726" spans="2:7" ht="15">
      <c r="B1726" s="17"/>
      <c r="C1726" t="str">
        <f>IF($B1726="","",YEAR($B1726)*100+MONTH($B1726))</f>
        <v/>
      </c>
      <c r="D1726" s="13" t="str">
        <f>IF(OR($A1726="",$B1726=""),"",SUMIFS(Échéancier_Loyers!$J:$J,Échéancier_Loyers!$C:$C,$A1726,Échéancier_Loyers!$B:$B,$C1726))</f>
        <v/>
      </c>
      <c r="E1726" s="13" t="str">
        <f>IF(OR($A1726="",$B1726=""),"",SUMIFS(Échéancier_Loyers!$K:$K,Échéancier_Loyers!$C:$C,$A1726,Échéancier_Loyers!$B:$B,$C1726))</f>
        <v/>
      </c>
      <c r="F1726" s="13" t="str">
        <f>IF(OR($D1726="",$E1726=""),"",$D1726-$E1726)</f>
        <v/>
      </c>
      <c r="G1726" t="str">
        <f>IF($A1726="","",IF($F1726&lt;=0,"OK",IF($E1726=0,"Impayé","Partiel")))</f>
        <v/>
      </c>
    </row>
    <row r="1727" spans="2:7" ht="15">
      <c r="B1727" s="17"/>
      <c r="C1727" t="str">
        <f>IF($B1727="","",YEAR($B1727)*100+MONTH($B1727))</f>
        <v/>
      </c>
      <c r="D1727" s="13" t="str">
        <f>IF(OR($A1727="",$B1727=""),"",SUMIFS(Échéancier_Loyers!$J:$J,Échéancier_Loyers!$C:$C,$A1727,Échéancier_Loyers!$B:$B,$C1727))</f>
        <v/>
      </c>
      <c r="E1727" s="13" t="str">
        <f>IF(OR($A1727="",$B1727=""),"",SUMIFS(Échéancier_Loyers!$K:$K,Échéancier_Loyers!$C:$C,$A1727,Échéancier_Loyers!$B:$B,$C1727))</f>
        <v/>
      </c>
      <c r="F1727" s="13" t="str">
        <f>IF(OR($D1727="",$E1727=""),"",$D1727-$E1727)</f>
        <v/>
      </c>
      <c r="G1727" t="str">
        <f>IF($A1727="","",IF($F1727&lt;=0,"OK",IF($E1727=0,"Impayé","Partiel")))</f>
        <v/>
      </c>
    </row>
    <row r="1728" spans="2:7" ht="15">
      <c r="B1728" s="17"/>
      <c r="C1728" t="str">
        <f>IF($B1728="","",YEAR($B1728)*100+MONTH($B1728))</f>
        <v/>
      </c>
      <c r="D1728" s="13" t="str">
        <f>IF(OR($A1728="",$B1728=""),"",SUMIFS(Échéancier_Loyers!$J:$J,Échéancier_Loyers!$C:$C,$A1728,Échéancier_Loyers!$B:$B,$C1728))</f>
        <v/>
      </c>
      <c r="E1728" s="13" t="str">
        <f>IF(OR($A1728="",$B1728=""),"",SUMIFS(Échéancier_Loyers!$K:$K,Échéancier_Loyers!$C:$C,$A1728,Échéancier_Loyers!$B:$B,$C1728))</f>
        <v/>
      </c>
      <c r="F1728" s="13" t="str">
        <f>IF(OR($D1728="",$E1728=""),"",$D1728-$E1728)</f>
        <v/>
      </c>
      <c r="G1728" t="str">
        <f>IF($A1728="","",IF($F1728&lt;=0,"OK",IF($E1728=0,"Impayé","Partiel")))</f>
        <v/>
      </c>
    </row>
    <row r="1729" spans="2:7" ht="15">
      <c r="B1729" s="17"/>
      <c r="C1729" t="str">
        <f>IF($B1729="","",YEAR($B1729)*100+MONTH($B1729))</f>
        <v/>
      </c>
      <c r="D1729" s="13" t="str">
        <f>IF(OR($A1729="",$B1729=""),"",SUMIFS(Échéancier_Loyers!$J:$J,Échéancier_Loyers!$C:$C,$A1729,Échéancier_Loyers!$B:$B,$C1729))</f>
        <v/>
      </c>
      <c r="E1729" s="13" t="str">
        <f>IF(OR($A1729="",$B1729=""),"",SUMIFS(Échéancier_Loyers!$K:$K,Échéancier_Loyers!$C:$C,$A1729,Échéancier_Loyers!$B:$B,$C1729))</f>
        <v/>
      </c>
      <c r="F1729" s="13" t="str">
        <f>IF(OR($D1729="",$E1729=""),"",$D1729-$E1729)</f>
        <v/>
      </c>
      <c r="G1729" t="str">
        <f>IF($A1729="","",IF($F1729&lt;=0,"OK",IF($E1729=0,"Impayé","Partiel")))</f>
        <v/>
      </c>
    </row>
    <row r="1730" spans="2:7" ht="15">
      <c r="B1730" s="17"/>
      <c r="C1730" t="str">
        <f>IF($B1730="","",YEAR($B1730)*100+MONTH($B1730))</f>
        <v/>
      </c>
      <c r="D1730" s="13" t="str">
        <f>IF(OR($A1730="",$B1730=""),"",SUMIFS(Échéancier_Loyers!$J:$J,Échéancier_Loyers!$C:$C,$A1730,Échéancier_Loyers!$B:$B,$C1730))</f>
        <v/>
      </c>
      <c r="E1730" s="13" t="str">
        <f>IF(OR($A1730="",$B1730=""),"",SUMIFS(Échéancier_Loyers!$K:$K,Échéancier_Loyers!$C:$C,$A1730,Échéancier_Loyers!$B:$B,$C1730))</f>
        <v/>
      </c>
      <c r="F1730" s="13" t="str">
        <f>IF(OR($D1730="",$E1730=""),"",$D1730-$E1730)</f>
        <v/>
      </c>
      <c r="G1730" t="str">
        <f>IF($A1730="","",IF($F1730&lt;=0,"OK",IF($E1730=0,"Impayé","Partiel")))</f>
        <v/>
      </c>
    </row>
    <row r="1731" spans="2:7" ht="15">
      <c r="B1731" s="17"/>
      <c r="C1731" t="str">
        <f>IF($B1731="","",YEAR($B1731)*100+MONTH($B1731))</f>
        <v/>
      </c>
      <c r="D1731" s="13" t="str">
        <f>IF(OR($A1731="",$B1731=""),"",SUMIFS(Échéancier_Loyers!$J:$J,Échéancier_Loyers!$C:$C,$A1731,Échéancier_Loyers!$B:$B,$C1731))</f>
        <v/>
      </c>
      <c r="E1731" s="13" t="str">
        <f>IF(OR($A1731="",$B1731=""),"",SUMIFS(Échéancier_Loyers!$K:$K,Échéancier_Loyers!$C:$C,$A1731,Échéancier_Loyers!$B:$B,$C1731))</f>
        <v/>
      </c>
      <c r="F1731" s="13" t="str">
        <f>IF(OR($D1731="",$E1731=""),"",$D1731-$E1731)</f>
        <v/>
      </c>
      <c r="G1731" t="str">
        <f>IF($A1731="","",IF($F1731&lt;=0,"OK",IF($E1731=0,"Impayé","Partiel")))</f>
        <v/>
      </c>
    </row>
    <row r="1732" spans="2:7" ht="15">
      <c r="B1732" s="17"/>
      <c r="C1732" t="str">
        <f>IF($B1732="","",YEAR($B1732)*100+MONTH($B1732))</f>
        <v/>
      </c>
      <c r="D1732" s="13" t="str">
        <f>IF(OR($A1732="",$B1732=""),"",SUMIFS(Échéancier_Loyers!$J:$J,Échéancier_Loyers!$C:$C,$A1732,Échéancier_Loyers!$B:$B,$C1732))</f>
        <v/>
      </c>
      <c r="E1732" s="13" t="str">
        <f>IF(OR($A1732="",$B1732=""),"",SUMIFS(Échéancier_Loyers!$K:$K,Échéancier_Loyers!$C:$C,$A1732,Échéancier_Loyers!$B:$B,$C1732))</f>
        <v/>
      </c>
      <c r="F1732" s="13" t="str">
        <f>IF(OR($D1732="",$E1732=""),"",$D1732-$E1732)</f>
        <v/>
      </c>
      <c r="G1732" t="str">
        <f>IF($A1732="","",IF($F1732&lt;=0,"OK",IF($E1732=0,"Impayé","Partiel")))</f>
        <v/>
      </c>
    </row>
    <row r="1733" spans="2:7" ht="15">
      <c r="B1733" s="17"/>
      <c r="C1733" t="str">
        <f>IF($B1733="","",YEAR($B1733)*100+MONTH($B1733))</f>
        <v/>
      </c>
      <c r="D1733" s="13" t="str">
        <f>IF(OR($A1733="",$B1733=""),"",SUMIFS(Échéancier_Loyers!$J:$J,Échéancier_Loyers!$C:$C,$A1733,Échéancier_Loyers!$B:$B,$C1733))</f>
        <v/>
      </c>
      <c r="E1733" s="13" t="str">
        <f>IF(OR($A1733="",$B1733=""),"",SUMIFS(Échéancier_Loyers!$K:$K,Échéancier_Loyers!$C:$C,$A1733,Échéancier_Loyers!$B:$B,$C1733))</f>
        <v/>
      </c>
      <c r="F1733" s="13" t="str">
        <f>IF(OR($D1733="",$E1733=""),"",$D1733-$E1733)</f>
        <v/>
      </c>
      <c r="G1733" t="str">
        <f>IF($A1733="","",IF($F1733&lt;=0,"OK",IF($E1733=0,"Impayé","Partiel")))</f>
        <v/>
      </c>
    </row>
    <row r="1734" spans="2:7" ht="15">
      <c r="B1734" s="17"/>
      <c r="C1734" t="str">
        <f>IF($B1734="","",YEAR($B1734)*100+MONTH($B1734))</f>
        <v/>
      </c>
      <c r="D1734" s="13" t="str">
        <f>IF(OR($A1734="",$B1734=""),"",SUMIFS(Échéancier_Loyers!$J:$J,Échéancier_Loyers!$C:$C,$A1734,Échéancier_Loyers!$B:$B,$C1734))</f>
        <v/>
      </c>
      <c r="E1734" s="13" t="str">
        <f>IF(OR($A1734="",$B1734=""),"",SUMIFS(Échéancier_Loyers!$K:$K,Échéancier_Loyers!$C:$C,$A1734,Échéancier_Loyers!$B:$B,$C1734))</f>
        <v/>
      </c>
      <c r="F1734" s="13" t="str">
        <f>IF(OR($D1734="",$E1734=""),"",$D1734-$E1734)</f>
        <v/>
      </c>
      <c r="G1734" t="str">
        <f>IF($A1734="","",IF($F1734&lt;=0,"OK",IF($E1734=0,"Impayé","Partiel")))</f>
        <v/>
      </c>
    </row>
    <row r="1735" spans="2:7" ht="15">
      <c r="B1735" s="17"/>
      <c r="C1735" t="str">
        <f>IF($B1735="","",YEAR($B1735)*100+MONTH($B1735))</f>
        <v/>
      </c>
      <c r="D1735" s="13" t="str">
        <f>IF(OR($A1735="",$B1735=""),"",SUMIFS(Échéancier_Loyers!$J:$J,Échéancier_Loyers!$C:$C,$A1735,Échéancier_Loyers!$B:$B,$C1735))</f>
        <v/>
      </c>
      <c r="E1735" s="13" t="str">
        <f>IF(OR($A1735="",$B1735=""),"",SUMIFS(Échéancier_Loyers!$K:$K,Échéancier_Loyers!$C:$C,$A1735,Échéancier_Loyers!$B:$B,$C1735))</f>
        <v/>
      </c>
      <c r="F1735" s="13" t="str">
        <f>IF(OR($D1735="",$E1735=""),"",$D1735-$E1735)</f>
        <v/>
      </c>
      <c r="G1735" t="str">
        <f>IF($A1735="","",IF($F1735&lt;=0,"OK",IF($E1735=0,"Impayé","Partiel")))</f>
        <v/>
      </c>
    </row>
    <row r="1736" spans="2:7" ht="15">
      <c r="B1736" s="17"/>
      <c r="C1736" t="str">
        <f>IF($B1736="","",YEAR($B1736)*100+MONTH($B1736))</f>
        <v/>
      </c>
      <c r="D1736" s="13" t="str">
        <f>IF(OR($A1736="",$B1736=""),"",SUMIFS(Échéancier_Loyers!$J:$J,Échéancier_Loyers!$C:$C,$A1736,Échéancier_Loyers!$B:$B,$C1736))</f>
        <v/>
      </c>
      <c r="E1736" s="13" t="str">
        <f>IF(OR($A1736="",$B1736=""),"",SUMIFS(Échéancier_Loyers!$K:$K,Échéancier_Loyers!$C:$C,$A1736,Échéancier_Loyers!$B:$B,$C1736))</f>
        <v/>
      </c>
      <c r="F1736" s="13" t="str">
        <f>IF(OR($D1736="",$E1736=""),"",$D1736-$E1736)</f>
        <v/>
      </c>
      <c r="G1736" t="str">
        <f>IF($A1736="","",IF($F1736&lt;=0,"OK",IF($E1736=0,"Impayé","Partiel")))</f>
        <v/>
      </c>
    </row>
    <row r="1737" spans="2:7" ht="15">
      <c r="B1737" s="17"/>
      <c r="C1737" t="str">
        <f>IF($B1737="","",YEAR($B1737)*100+MONTH($B1737))</f>
        <v/>
      </c>
      <c r="D1737" s="13" t="str">
        <f>IF(OR($A1737="",$B1737=""),"",SUMIFS(Échéancier_Loyers!$J:$J,Échéancier_Loyers!$C:$C,$A1737,Échéancier_Loyers!$B:$B,$C1737))</f>
        <v/>
      </c>
      <c r="E1737" s="13" t="str">
        <f>IF(OR($A1737="",$B1737=""),"",SUMIFS(Échéancier_Loyers!$K:$K,Échéancier_Loyers!$C:$C,$A1737,Échéancier_Loyers!$B:$B,$C1737))</f>
        <v/>
      </c>
      <c r="F1737" s="13" t="str">
        <f>IF(OR($D1737="",$E1737=""),"",$D1737-$E1737)</f>
        <v/>
      </c>
      <c r="G1737" t="str">
        <f>IF($A1737="","",IF($F1737&lt;=0,"OK",IF($E1737=0,"Impayé","Partiel")))</f>
        <v/>
      </c>
    </row>
    <row r="1738" spans="2:7" ht="15">
      <c r="B1738" s="17"/>
      <c r="C1738" t="str">
        <f>IF($B1738="","",YEAR($B1738)*100+MONTH($B1738))</f>
        <v/>
      </c>
      <c r="D1738" s="13" t="str">
        <f>IF(OR($A1738="",$B1738=""),"",SUMIFS(Échéancier_Loyers!$J:$J,Échéancier_Loyers!$C:$C,$A1738,Échéancier_Loyers!$B:$B,$C1738))</f>
        <v/>
      </c>
      <c r="E1738" s="13" t="str">
        <f>IF(OR($A1738="",$B1738=""),"",SUMIFS(Échéancier_Loyers!$K:$K,Échéancier_Loyers!$C:$C,$A1738,Échéancier_Loyers!$B:$B,$C1738))</f>
        <v/>
      </c>
      <c r="F1738" s="13" t="str">
        <f>IF(OR($D1738="",$E1738=""),"",$D1738-$E1738)</f>
        <v/>
      </c>
      <c r="G1738" t="str">
        <f>IF($A1738="","",IF($F1738&lt;=0,"OK",IF($E1738=0,"Impayé","Partiel")))</f>
        <v/>
      </c>
    </row>
    <row r="1739" spans="2:7" ht="15">
      <c r="B1739" s="17"/>
      <c r="C1739" t="str">
        <f>IF($B1739="","",YEAR($B1739)*100+MONTH($B1739))</f>
        <v/>
      </c>
      <c r="D1739" s="13" t="str">
        <f>IF(OR($A1739="",$B1739=""),"",SUMIFS(Échéancier_Loyers!$J:$J,Échéancier_Loyers!$C:$C,$A1739,Échéancier_Loyers!$B:$B,$C1739))</f>
        <v/>
      </c>
      <c r="E1739" s="13" t="str">
        <f>IF(OR($A1739="",$B1739=""),"",SUMIFS(Échéancier_Loyers!$K:$K,Échéancier_Loyers!$C:$C,$A1739,Échéancier_Loyers!$B:$B,$C1739))</f>
        <v/>
      </c>
      <c r="F1739" s="13" t="str">
        <f>IF(OR($D1739="",$E1739=""),"",$D1739-$E1739)</f>
        <v/>
      </c>
      <c r="G1739" t="str">
        <f>IF($A1739="","",IF($F1739&lt;=0,"OK",IF($E1739=0,"Impayé","Partiel")))</f>
        <v/>
      </c>
    </row>
    <row r="1740" spans="2:7" ht="15">
      <c r="B1740" s="17"/>
      <c r="C1740" t="str">
        <f>IF($B1740="","",YEAR($B1740)*100+MONTH($B1740))</f>
        <v/>
      </c>
      <c r="D1740" s="13" t="str">
        <f>IF(OR($A1740="",$B1740=""),"",SUMIFS(Échéancier_Loyers!$J:$J,Échéancier_Loyers!$C:$C,$A1740,Échéancier_Loyers!$B:$B,$C1740))</f>
        <v/>
      </c>
      <c r="E1740" s="13" t="str">
        <f>IF(OR($A1740="",$B1740=""),"",SUMIFS(Échéancier_Loyers!$K:$K,Échéancier_Loyers!$C:$C,$A1740,Échéancier_Loyers!$B:$B,$C1740))</f>
        <v/>
      </c>
      <c r="F1740" s="13" t="str">
        <f>IF(OR($D1740="",$E1740=""),"",$D1740-$E1740)</f>
        <v/>
      </c>
      <c r="G1740" t="str">
        <f>IF($A1740="","",IF($F1740&lt;=0,"OK",IF($E1740=0,"Impayé","Partiel")))</f>
        <v/>
      </c>
    </row>
    <row r="1741" spans="2:7" ht="15">
      <c r="B1741" s="17"/>
      <c r="C1741" t="str">
        <f>IF($B1741="","",YEAR($B1741)*100+MONTH($B1741))</f>
        <v/>
      </c>
      <c r="D1741" s="13" t="str">
        <f>IF(OR($A1741="",$B1741=""),"",SUMIFS(Échéancier_Loyers!$J:$J,Échéancier_Loyers!$C:$C,$A1741,Échéancier_Loyers!$B:$B,$C1741))</f>
        <v/>
      </c>
      <c r="E1741" s="13" t="str">
        <f>IF(OR($A1741="",$B1741=""),"",SUMIFS(Échéancier_Loyers!$K:$K,Échéancier_Loyers!$C:$C,$A1741,Échéancier_Loyers!$B:$B,$C1741))</f>
        <v/>
      </c>
      <c r="F1741" s="13" t="str">
        <f>IF(OR($D1741="",$E1741=""),"",$D1741-$E1741)</f>
        <v/>
      </c>
      <c r="G1741" t="str">
        <f>IF($A1741="","",IF($F1741&lt;=0,"OK",IF($E1741=0,"Impayé","Partiel")))</f>
        <v/>
      </c>
    </row>
    <row r="1742" spans="2:7" ht="15">
      <c r="B1742" s="17"/>
      <c r="C1742" t="str">
        <f>IF($B1742="","",YEAR($B1742)*100+MONTH($B1742))</f>
        <v/>
      </c>
      <c r="D1742" s="13" t="str">
        <f>IF(OR($A1742="",$B1742=""),"",SUMIFS(Échéancier_Loyers!$J:$J,Échéancier_Loyers!$C:$C,$A1742,Échéancier_Loyers!$B:$B,$C1742))</f>
        <v/>
      </c>
      <c r="E1742" s="13" t="str">
        <f>IF(OR($A1742="",$B1742=""),"",SUMIFS(Échéancier_Loyers!$K:$K,Échéancier_Loyers!$C:$C,$A1742,Échéancier_Loyers!$B:$B,$C1742))</f>
        <v/>
      </c>
      <c r="F1742" s="13" t="str">
        <f>IF(OR($D1742="",$E1742=""),"",$D1742-$E1742)</f>
        <v/>
      </c>
      <c r="G1742" t="str">
        <f>IF($A1742="","",IF($F1742&lt;=0,"OK",IF($E1742=0,"Impayé","Partiel")))</f>
        <v/>
      </c>
    </row>
    <row r="1743" spans="2:7" ht="15">
      <c r="B1743" s="17"/>
      <c r="C1743" t="str">
        <f>IF($B1743="","",YEAR($B1743)*100+MONTH($B1743))</f>
        <v/>
      </c>
      <c r="D1743" s="13" t="str">
        <f>IF(OR($A1743="",$B1743=""),"",SUMIFS(Échéancier_Loyers!$J:$J,Échéancier_Loyers!$C:$C,$A1743,Échéancier_Loyers!$B:$B,$C1743))</f>
        <v/>
      </c>
      <c r="E1743" s="13" t="str">
        <f>IF(OR($A1743="",$B1743=""),"",SUMIFS(Échéancier_Loyers!$K:$K,Échéancier_Loyers!$C:$C,$A1743,Échéancier_Loyers!$B:$B,$C1743))</f>
        <v/>
      </c>
      <c r="F1743" s="13" t="str">
        <f>IF(OR($D1743="",$E1743=""),"",$D1743-$E1743)</f>
        <v/>
      </c>
      <c r="G1743" t="str">
        <f>IF($A1743="","",IF($F1743&lt;=0,"OK",IF($E1743=0,"Impayé","Partiel")))</f>
        <v/>
      </c>
    </row>
    <row r="1744" spans="2:7" ht="15">
      <c r="B1744" s="17"/>
      <c r="C1744" t="str">
        <f>IF($B1744="","",YEAR($B1744)*100+MONTH($B1744))</f>
        <v/>
      </c>
      <c r="D1744" s="13" t="str">
        <f>IF(OR($A1744="",$B1744=""),"",SUMIFS(Échéancier_Loyers!$J:$J,Échéancier_Loyers!$C:$C,$A1744,Échéancier_Loyers!$B:$B,$C1744))</f>
        <v/>
      </c>
      <c r="E1744" s="13" t="str">
        <f>IF(OR($A1744="",$B1744=""),"",SUMIFS(Échéancier_Loyers!$K:$K,Échéancier_Loyers!$C:$C,$A1744,Échéancier_Loyers!$B:$B,$C1744))</f>
        <v/>
      </c>
      <c r="F1744" s="13" t="str">
        <f>IF(OR($D1744="",$E1744=""),"",$D1744-$E1744)</f>
        <v/>
      </c>
      <c r="G1744" t="str">
        <f>IF($A1744="","",IF($F1744&lt;=0,"OK",IF($E1744=0,"Impayé","Partiel")))</f>
        <v/>
      </c>
    </row>
    <row r="1745" spans="2:7" ht="15">
      <c r="B1745" s="17"/>
      <c r="C1745" t="str">
        <f>IF($B1745="","",YEAR($B1745)*100+MONTH($B1745))</f>
        <v/>
      </c>
      <c r="D1745" s="13" t="str">
        <f>IF(OR($A1745="",$B1745=""),"",SUMIFS(Échéancier_Loyers!$J:$J,Échéancier_Loyers!$C:$C,$A1745,Échéancier_Loyers!$B:$B,$C1745))</f>
        <v/>
      </c>
      <c r="E1745" s="13" t="str">
        <f>IF(OR($A1745="",$B1745=""),"",SUMIFS(Échéancier_Loyers!$K:$K,Échéancier_Loyers!$C:$C,$A1745,Échéancier_Loyers!$B:$B,$C1745))</f>
        <v/>
      </c>
      <c r="F1745" s="13" t="str">
        <f>IF(OR($D1745="",$E1745=""),"",$D1745-$E1745)</f>
        <v/>
      </c>
      <c r="G1745" t="str">
        <f>IF($A1745="","",IF($F1745&lt;=0,"OK",IF($E1745=0,"Impayé","Partiel")))</f>
        <v/>
      </c>
    </row>
    <row r="1746" spans="2:7" ht="15">
      <c r="B1746" s="17"/>
      <c r="C1746" t="str">
        <f>IF($B1746="","",YEAR($B1746)*100+MONTH($B1746))</f>
        <v/>
      </c>
      <c r="D1746" s="13" t="str">
        <f>IF(OR($A1746="",$B1746=""),"",SUMIFS(Échéancier_Loyers!$J:$J,Échéancier_Loyers!$C:$C,$A1746,Échéancier_Loyers!$B:$B,$C1746))</f>
        <v/>
      </c>
      <c r="E1746" s="13" t="str">
        <f>IF(OR($A1746="",$B1746=""),"",SUMIFS(Échéancier_Loyers!$K:$K,Échéancier_Loyers!$C:$C,$A1746,Échéancier_Loyers!$B:$B,$C1746))</f>
        <v/>
      </c>
      <c r="F1746" s="13" t="str">
        <f>IF(OR($D1746="",$E1746=""),"",$D1746-$E1746)</f>
        <v/>
      </c>
      <c r="G1746" t="str">
        <f>IF($A1746="","",IF($F1746&lt;=0,"OK",IF($E1746=0,"Impayé","Partiel")))</f>
        <v/>
      </c>
    </row>
    <row r="1747" spans="2:7" ht="15">
      <c r="B1747" s="17"/>
      <c r="C1747" t="str">
        <f>IF($B1747="","",YEAR($B1747)*100+MONTH($B1747))</f>
        <v/>
      </c>
      <c r="D1747" s="13" t="str">
        <f>IF(OR($A1747="",$B1747=""),"",SUMIFS(Échéancier_Loyers!$J:$J,Échéancier_Loyers!$C:$C,$A1747,Échéancier_Loyers!$B:$B,$C1747))</f>
        <v/>
      </c>
      <c r="E1747" s="13" t="str">
        <f>IF(OR($A1747="",$B1747=""),"",SUMIFS(Échéancier_Loyers!$K:$K,Échéancier_Loyers!$C:$C,$A1747,Échéancier_Loyers!$B:$B,$C1747))</f>
        <v/>
      </c>
      <c r="F1747" s="13" t="str">
        <f>IF(OR($D1747="",$E1747=""),"",$D1747-$E1747)</f>
        <v/>
      </c>
      <c r="G1747" t="str">
        <f>IF($A1747="","",IF($F1747&lt;=0,"OK",IF($E1747=0,"Impayé","Partiel")))</f>
        <v/>
      </c>
    </row>
    <row r="1748" spans="2:7" ht="15">
      <c r="B1748" s="17"/>
      <c r="C1748" t="str">
        <f>IF($B1748="","",YEAR($B1748)*100+MONTH($B1748))</f>
        <v/>
      </c>
      <c r="D1748" s="13" t="str">
        <f>IF(OR($A1748="",$B1748=""),"",SUMIFS(Échéancier_Loyers!$J:$J,Échéancier_Loyers!$C:$C,$A1748,Échéancier_Loyers!$B:$B,$C1748))</f>
        <v/>
      </c>
      <c r="E1748" s="13" t="str">
        <f>IF(OR($A1748="",$B1748=""),"",SUMIFS(Échéancier_Loyers!$K:$K,Échéancier_Loyers!$C:$C,$A1748,Échéancier_Loyers!$B:$B,$C1748))</f>
        <v/>
      </c>
      <c r="F1748" s="13" t="str">
        <f>IF(OR($D1748="",$E1748=""),"",$D1748-$E1748)</f>
        <v/>
      </c>
      <c r="G1748" t="str">
        <f>IF($A1748="","",IF($F1748&lt;=0,"OK",IF($E1748=0,"Impayé","Partiel")))</f>
        <v/>
      </c>
    </row>
    <row r="1749" spans="2:7" ht="15">
      <c r="B1749" s="17"/>
      <c r="C1749" t="str">
        <f>IF($B1749="","",YEAR($B1749)*100+MONTH($B1749))</f>
        <v/>
      </c>
      <c r="D1749" s="13" t="str">
        <f>IF(OR($A1749="",$B1749=""),"",SUMIFS(Échéancier_Loyers!$J:$J,Échéancier_Loyers!$C:$C,$A1749,Échéancier_Loyers!$B:$B,$C1749))</f>
        <v/>
      </c>
      <c r="E1749" s="13" t="str">
        <f>IF(OR($A1749="",$B1749=""),"",SUMIFS(Échéancier_Loyers!$K:$K,Échéancier_Loyers!$C:$C,$A1749,Échéancier_Loyers!$B:$B,$C1749))</f>
        <v/>
      </c>
      <c r="F1749" s="13" t="str">
        <f>IF(OR($D1749="",$E1749=""),"",$D1749-$E1749)</f>
        <v/>
      </c>
      <c r="G1749" t="str">
        <f>IF($A1749="","",IF($F1749&lt;=0,"OK",IF($E1749=0,"Impayé","Partiel")))</f>
        <v/>
      </c>
    </row>
    <row r="1750" spans="2:7" ht="15">
      <c r="B1750" s="17"/>
      <c r="C1750" t="str">
        <f>IF($B1750="","",YEAR($B1750)*100+MONTH($B1750))</f>
        <v/>
      </c>
      <c r="D1750" s="13" t="str">
        <f>IF(OR($A1750="",$B1750=""),"",SUMIFS(Échéancier_Loyers!$J:$J,Échéancier_Loyers!$C:$C,$A1750,Échéancier_Loyers!$B:$B,$C1750))</f>
        <v/>
      </c>
      <c r="E1750" s="13" t="str">
        <f>IF(OR($A1750="",$B1750=""),"",SUMIFS(Échéancier_Loyers!$K:$K,Échéancier_Loyers!$C:$C,$A1750,Échéancier_Loyers!$B:$B,$C1750))</f>
        <v/>
      </c>
      <c r="F1750" s="13" t="str">
        <f>IF(OR($D1750="",$E1750=""),"",$D1750-$E1750)</f>
        <v/>
      </c>
      <c r="G1750" t="str">
        <f>IF($A1750="","",IF($F1750&lt;=0,"OK",IF($E1750=0,"Impayé","Partiel")))</f>
        <v/>
      </c>
    </row>
    <row r="1751" spans="2:7" ht="15">
      <c r="B1751" s="17"/>
      <c r="C1751" t="str">
        <f>IF($B1751="","",YEAR($B1751)*100+MONTH($B1751))</f>
        <v/>
      </c>
      <c r="D1751" s="13" t="str">
        <f>IF(OR($A1751="",$B1751=""),"",SUMIFS(Échéancier_Loyers!$J:$J,Échéancier_Loyers!$C:$C,$A1751,Échéancier_Loyers!$B:$B,$C1751))</f>
        <v/>
      </c>
      <c r="E1751" s="13" t="str">
        <f>IF(OR($A1751="",$B1751=""),"",SUMIFS(Échéancier_Loyers!$K:$K,Échéancier_Loyers!$C:$C,$A1751,Échéancier_Loyers!$B:$B,$C1751))</f>
        <v/>
      </c>
      <c r="F1751" s="13" t="str">
        <f>IF(OR($D1751="",$E1751=""),"",$D1751-$E1751)</f>
        <v/>
      </c>
      <c r="G1751" t="str">
        <f>IF($A1751="","",IF($F1751&lt;=0,"OK",IF($E1751=0,"Impayé","Partiel")))</f>
        <v/>
      </c>
    </row>
    <row r="1752" spans="2:7" ht="15">
      <c r="B1752" s="17"/>
      <c r="C1752" t="str">
        <f>IF($B1752="","",YEAR($B1752)*100+MONTH($B1752))</f>
        <v/>
      </c>
      <c r="D1752" s="13" t="str">
        <f>IF(OR($A1752="",$B1752=""),"",SUMIFS(Échéancier_Loyers!$J:$J,Échéancier_Loyers!$C:$C,$A1752,Échéancier_Loyers!$B:$B,$C1752))</f>
        <v/>
      </c>
      <c r="E1752" s="13" t="str">
        <f>IF(OR($A1752="",$B1752=""),"",SUMIFS(Échéancier_Loyers!$K:$K,Échéancier_Loyers!$C:$C,$A1752,Échéancier_Loyers!$B:$B,$C1752))</f>
        <v/>
      </c>
      <c r="F1752" s="13" t="str">
        <f>IF(OR($D1752="",$E1752=""),"",$D1752-$E1752)</f>
        <v/>
      </c>
      <c r="G1752" t="str">
        <f>IF($A1752="","",IF($F1752&lt;=0,"OK",IF($E1752=0,"Impayé","Partiel")))</f>
        <v/>
      </c>
    </row>
    <row r="1753" spans="2:7" ht="15">
      <c r="B1753" s="17"/>
      <c r="C1753" t="str">
        <f>IF($B1753="","",YEAR($B1753)*100+MONTH($B1753))</f>
        <v/>
      </c>
      <c r="D1753" s="13" t="str">
        <f>IF(OR($A1753="",$B1753=""),"",SUMIFS(Échéancier_Loyers!$J:$J,Échéancier_Loyers!$C:$C,$A1753,Échéancier_Loyers!$B:$B,$C1753))</f>
        <v/>
      </c>
      <c r="E1753" s="13" t="str">
        <f>IF(OR($A1753="",$B1753=""),"",SUMIFS(Échéancier_Loyers!$K:$K,Échéancier_Loyers!$C:$C,$A1753,Échéancier_Loyers!$B:$B,$C1753))</f>
        <v/>
      </c>
      <c r="F1753" s="13" t="str">
        <f>IF(OR($D1753="",$E1753=""),"",$D1753-$E1753)</f>
        <v/>
      </c>
      <c r="G1753" t="str">
        <f>IF($A1753="","",IF($F1753&lt;=0,"OK",IF($E1753=0,"Impayé","Partiel")))</f>
        <v/>
      </c>
    </row>
    <row r="1754" spans="2:7" ht="15">
      <c r="B1754" s="17"/>
      <c r="C1754" t="str">
        <f>IF($B1754="","",YEAR($B1754)*100+MONTH($B1754))</f>
        <v/>
      </c>
      <c r="D1754" s="13" t="str">
        <f>IF(OR($A1754="",$B1754=""),"",SUMIFS(Échéancier_Loyers!$J:$J,Échéancier_Loyers!$C:$C,$A1754,Échéancier_Loyers!$B:$B,$C1754))</f>
        <v/>
      </c>
      <c r="E1754" s="13" t="str">
        <f>IF(OR($A1754="",$B1754=""),"",SUMIFS(Échéancier_Loyers!$K:$K,Échéancier_Loyers!$C:$C,$A1754,Échéancier_Loyers!$B:$B,$C1754))</f>
        <v/>
      </c>
      <c r="F1754" s="13" t="str">
        <f>IF(OR($D1754="",$E1754=""),"",$D1754-$E1754)</f>
        <v/>
      </c>
      <c r="G1754" t="str">
        <f>IF($A1754="","",IF($F1754&lt;=0,"OK",IF($E1754=0,"Impayé","Partiel")))</f>
        <v/>
      </c>
    </row>
    <row r="1755" spans="2:7" ht="15">
      <c r="B1755" s="17"/>
      <c r="C1755" t="str">
        <f>IF($B1755="","",YEAR($B1755)*100+MONTH($B1755))</f>
        <v/>
      </c>
      <c r="D1755" s="13" t="str">
        <f>IF(OR($A1755="",$B1755=""),"",SUMIFS(Échéancier_Loyers!$J:$J,Échéancier_Loyers!$C:$C,$A1755,Échéancier_Loyers!$B:$B,$C1755))</f>
        <v/>
      </c>
      <c r="E1755" s="13" t="str">
        <f>IF(OR($A1755="",$B1755=""),"",SUMIFS(Échéancier_Loyers!$K:$K,Échéancier_Loyers!$C:$C,$A1755,Échéancier_Loyers!$B:$B,$C1755))</f>
        <v/>
      </c>
      <c r="F1755" s="13" t="str">
        <f>IF(OR($D1755="",$E1755=""),"",$D1755-$E1755)</f>
        <v/>
      </c>
      <c r="G1755" t="str">
        <f>IF($A1755="","",IF($F1755&lt;=0,"OK",IF($E1755=0,"Impayé","Partiel")))</f>
        <v/>
      </c>
    </row>
    <row r="1756" spans="2:7" ht="15">
      <c r="B1756" s="17"/>
      <c r="C1756" t="str">
        <f>IF($B1756="","",YEAR($B1756)*100+MONTH($B1756))</f>
        <v/>
      </c>
      <c r="D1756" s="13" t="str">
        <f>IF(OR($A1756="",$B1756=""),"",SUMIFS(Échéancier_Loyers!$J:$J,Échéancier_Loyers!$C:$C,$A1756,Échéancier_Loyers!$B:$B,$C1756))</f>
        <v/>
      </c>
      <c r="E1756" s="13" t="str">
        <f>IF(OR($A1756="",$B1756=""),"",SUMIFS(Échéancier_Loyers!$K:$K,Échéancier_Loyers!$C:$C,$A1756,Échéancier_Loyers!$B:$B,$C1756))</f>
        <v/>
      </c>
      <c r="F1756" s="13" t="str">
        <f>IF(OR($D1756="",$E1756=""),"",$D1756-$E1756)</f>
        <v/>
      </c>
      <c r="G1756" t="str">
        <f>IF($A1756="","",IF($F1756&lt;=0,"OK",IF($E1756=0,"Impayé","Partiel")))</f>
        <v/>
      </c>
    </row>
    <row r="1757" spans="2:7" ht="15">
      <c r="B1757" s="17"/>
      <c r="C1757" t="str">
        <f>IF($B1757="","",YEAR($B1757)*100+MONTH($B1757))</f>
        <v/>
      </c>
      <c r="D1757" s="13" t="str">
        <f>IF(OR($A1757="",$B1757=""),"",SUMIFS(Échéancier_Loyers!$J:$J,Échéancier_Loyers!$C:$C,$A1757,Échéancier_Loyers!$B:$B,$C1757))</f>
        <v/>
      </c>
      <c r="E1757" s="13" t="str">
        <f>IF(OR($A1757="",$B1757=""),"",SUMIFS(Échéancier_Loyers!$K:$K,Échéancier_Loyers!$C:$C,$A1757,Échéancier_Loyers!$B:$B,$C1757))</f>
        <v/>
      </c>
      <c r="F1757" s="13" t="str">
        <f>IF(OR($D1757="",$E1757=""),"",$D1757-$E1757)</f>
        <v/>
      </c>
      <c r="G1757" t="str">
        <f>IF($A1757="","",IF($F1757&lt;=0,"OK",IF($E1757=0,"Impayé","Partiel")))</f>
        <v/>
      </c>
    </row>
    <row r="1758" spans="2:7" ht="15">
      <c r="B1758" s="17"/>
      <c r="C1758" t="str">
        <f>IF($B1758="","",YEAR($B1758)*100+MONTH($B1758))</f>
        <v/>
      </c>
      <c r="D1758" s="13" t="str">
        <f>IF(OR($A1758="",$B1758=""),"",SUMIFS(Échéancier_Loyers!$J:$J,Échéancier_Loyers!$C:$C,$A1758,Échéancier_Loyers!$B:$B,$C1758))</f>
        <v/>
      </c>
      <c r="E1758" s="13" t="str">
        <f>IF(OR($A1758="",$B1758=""),"",SUMIFS(Échéancier_Loyers!$K:$K,Échéancier_Loyers!$C:$C,$A1758,Échéancier_Loyers!$B:$B,$C1758))</f>
        <v/>
      </c>
      <c r="F1758" s="13" t="str">
        <f>IF(OR($D1758="",$E1758=""),"",$D1758-$E1758)</f>
        <v/>
      </c>
      <c r="G1758" t="str">
        <f>IF($A1758="","",IF($F1758&lt;=0,"OK",IF($E1758=0,"Impayé","Partiel")))</f>
        <v/>
      </c>
    </row>
    <row r="1759" spans="2:7" ht="15">
      <c r="B1759" s="17"/>
      <c r="C1759" t="str">
        <f>IF($B1759="","",YEAR($B1759)*100+MONTH($B1759))</f>
        <v/>
      </c>
      <c r="D1759" s="13" t="str">
        <f>IF(OR($A1759="",$B1759=""),"",SUMIFS(Échéancier_Loyers!$J:$J,Échéancier_Loyers!$C:$C,$A1759,Échéancier_Loyers!$B:$B,$C1759))</f>
        <v/>
      </c>
      <c r="E1759" s="13" t="str">
        <f>IF(OR($A1759="",$B1759=""),"",SUMIFS(Échéancier_Loyers!$K:$K,Échéancier_Loyers!$C:$C,$A1759,Échéancier_Loyers!$B:$B,$C1759))</f>
        <v/>
      </c>
      <c r="F1759" s="13" t="str">
        <f>IF(OR($D1759="",$E1759=""),"",$D1759-$E1759)</f>
        <v/>
      </c>
      <c r="G1759" t="str">
        <f>IF($A1759="","",IF($F1759&lt;=0,"OK",IF($E1759=0,"Impayé","Partiel")))</f>
        <v/>
      </c>
    </row>
    <row r="1760" spans="2:7" ht="15">
      <c r="B1760" s="17"/>
      <c r="C1760" t="str">
        <f>IF($B1760="","",YEAR($B1760)*100+MONTH($B1760))</f>
        <v/>
      </c>
      <c r="D1760" s="13" t="str">
        <f>IF(OR($A1760="",$B1760=""),"",SUMIFS(Échéancier_Loyers!$J:$J,Échéancier_Loyers!$C:$C,$A1760,Échéancier_Loyers!$B:$B,$C1760))</f>
        <v/>
      </c>
      <c r="E1760" s="13" t="str">
        <f>IF(OR($A1760="",$B1760=""),"",SUMIFS(Échéancier_Loyers!$K:$K,Échéancier_Loyers!$C:$C,$A1760,Échéancier_Loyers!$B:$B,$C1760))</f>
        <v/>
      </c>
      <c r="F1760" s="13" t="str">
        <f>IF(OR($D1760="",$E1760=""),"",$D1760-$E1760)</f>
        <v/>
      </c>
      <c r="G1760" t="str">
        <f>IF($A1760="","",IF($F1760&lt;=0,"OK",IF($E1760=0,"Impayé","Partiel")))</f>
        <v/>
      </c>
    </row>
    <row r="1761" spans="2:7" ht="15">
      <c r="B1761" s="17"/>
      <c r="C1761" t="str">
        <f>IF($B1761="","",YEAR($B1761)*100+MONTH($B1761))</f>
        <v/>
      </c>
      <c r="D1761" s="13" t="str">
        <f>IF(OR($A1761="",$B1761=""),"",SUMIFS(Échéancier_Loyers!$J:$J,Échéancier_Loyers!$C:$C,$A1761,Échéancier_Loyers!$B:$B,$C1761))</f>
        <v/>
      </c>
      <c r="E1761" s="13" t="str">
        <f>IF(OR($A1761="",$B1761=""),"",SUMIFS(Échéancier_Loyers!$K:$K,Échéancier_Loyers!$C:$C,$A1761,Échéancier_Loyers!$B:$B,$C1761))</f>
        <v/>
      </c>
      <c r="F1761" s="13" t="str">
        <f>IF(OR($D1761="",$E1761=""),"",$D1761-$E1761)</f>
        <v/>
      </c>
      <c r="G1761" t="str">
        <f>IF($A1761="","",IF($F1761&lt;=0,"OK",IF($E1761=0,"Impayé","Partiel")))</f>
        <v/>
      </c>
    </row>
    <row r="1762" spans="2:7" ht="15">
      <c r="B1762" s="17"/>
      <c r="C1762" t="str">
        <f>IF($B1762="","",YEAR($B1762)*100+MONTH($B1762))</f>
        <v/>
      </c>
      <c r="D1762" s="13" t="str">
        <f>IF(OR($A1762="",$B1762=""),"",SUMIFS(Échéancier_Loyers!$J:$J,Échéancier_Loyers!$C:$C,$A1762,Échéancier_Loyers!$B:$B,$C1762))</f>
        <v/>
      </c>
      <c r="E1762" s="13" t="str">
        <f>IF(OR($A1762="",$B1762=""),"",SUMIFS(Échéancier_Loyers!$K:$K,Échéancier_Loyers!$C:$C,$A1762,Échéancier_Loyers!$B:$B,$C1762))</f>
        <v/>
      </c>
      <c r="F1762" s="13" t="str">
        <f>IF(OR($D1762="",$E1762=""),"",$D1762-$E1762)</f>
        <v/>
      </c>
      <c r="G1762" t="str">
        <f>IF($A1762="","",IF($F1762&lt;=0,"OK",IF($E1762=0,"Impayé","Partiel")))</f>
        <v/>
      </c>
    </row>
    <row r="1763" spans="2:7" ht="15">
      <c r="B1763" s="17"/>
      <c r="C1763" t="str">
        <f>IF($B1763="","",YEAR($B1763)*100+MONTH($B1763))</f>
        <v/>
      </c>
      <c r="D1763" s="13" t="str">
        <f>IF(OR($A1763="",$B1763=""),"",SUMIFS(Échéancier_Loyers!$J:$J,Échéancier_Loyers!$C:$C,$A1763,Échéancier_Loyers!$B:$B,$C1763))</f>
        <v/>
      </c>
      <c r="E1763" s="13" t="str">
        <f>IF(OR($A1763="",$B1763=""),"",SUMIFS(Échéancier_Loyers!$K:$K,Échéancier_Loyers!$C:$C,$A1763,Échéancier_Loyers!$B:$B,$C1763))</f>
        <v/>
      </c>
      <c r="F1763" s="13" t="str">
        <f>IF(OR($D1763="",$E1763=""),"",$D1763-$E1763)</f>
        <v/>
      </c>
      <c r="G1763" t="str">
        <f>IF($A1763="","",IF($F1763&lt;=0,"OK",IF($E1763=0,"Impayé","Partiel")))</f>
        <v/>
      </c>
    </row>
    <row r="1764" spans="2:7" ht="15">
      <c r="B1764" s="17"/>
      <c r="C1764" t="str">
        <f>IF($B1764="","",YEAR($B1764)*100+MONTH($B1764))</f>
        <v/>
      </c>
      <c r="D1764" s="13" t="str">
        <f>IF(OR($A1764="",$B1764=""),"",SUMIFS(Échéancier_Loyers!$J:$J,Échéancier_Loyers!$C:$C,$A1764,Échéancier_Loyers!$B:$B,$C1764))</f>
        <v/>
      </c>
      <c r="E1764" s="13" t="str">
        <f>IF(OR($A1764="",$B1764=""),"",SUMIFS(Échéancier_Loyers!$K:$K,Échéancier_Loyers!$C:$C,$A1764,Échéancier_Loyers!$B:$B,$C1764))</f>
        <v/>
      </c>
      <c r="F1764" s="13" t="str">
        <f>IF(OR($D1764="",$E1764=""),"",$D1764-$E1764)</f>
        <v/>
      </c>
      <c r="G1764" t="str">
        <f>IF($A1764="","",IF($F1764&lt;=0,"OK",IF($E1764=0,"Impayé","Partiel")))</f>
        <v/>
      </c>
    </row>
    <row r="1765" spans="2:7" ht="15">
      <c r="B1765" s="17"/>
      <c r="C1765" t="str">
        <f>IF($B1765="","",YEAR($B1765)*100+MONTH($B1765))</f>
        <v/>
      </c>
      <c r="D1765" s="13" t="str">
        <f>IF(OR($A1765="",$B1765=""),"",SUMIFS(Échéancier_Loyers!$J:$J,Échéancier_Loyers!$C:$C,$A1765,Échéancier_Loyers!$B:$B,$C1765))</f>
        <v/>
      </c>
      <c r="E1765" s="13" t="str">
        <f>IF(OR($A1765="",$B1765=""),"",SUMIFS(Échéancier_Loyers!$K:$K,Échéancier_Loyers!$C:$C,$A1765,Échéancier_Loyers!$B:$B,$C1765))</f>
        <v/>
      </c>
      <c r="F1765" s="13" t="str">
        <f>IF(OR($D1765="",$E1765=""),"",$D1765-$E1765)</f>
        <v/>
      </c>
      <c r="G1765" t="str">
        <f>IF($A1765="","",IF($F1765&lt;=0,"OK",IF($E1765=0,"Impayé","Partiel")))</f>
        <v/>
      </c>
    </row>
    <row r="1766" spans="2:7" ht="15">
      <c r="B1766" s="17"/>
      <c r="C1766" t="str">
        <f>IF($B1766="","",YEAR($B1766)*100+MONTH($B1766))</f>
        <v/>
      </c>
      <c r="D1766" s="13" t="str">
        <f>IF(OR($A1766="",$B1766=""),"",SUMIFS(Échéancier_Loyers!$J:$J,Échéancier_Loyers!$C:$C,$A1766,Échéancier_Loyers!$B:$B,$C1766))</f>
        <v/>
      </c>
      <c r="E1766" s="13" t="str">
        <f>IF(OR($A1766="",$B1766=""),"",SUMIFS(Échéancier_Loyers!$K:$K,Échéancier_Loyers!$C:$C,$A1766,Échéancier_Loyers!$B:$B,$C1766))</f>
        <v/>
      </c>
      <c r="F1766" s="13" t="str">
        <f>IF(OR($D1766="",$E1766=""),"",$D1766-$E1766)</f>
        <v/>
      </c>
      <c r="G1766" t="str">
        <f>IF($A1766="","",IF($F1766&lt;=0,"OK",IF($E1766=0,"Impayé","Partiel")))</f>
        <v/>
      </c>
    </row>
    <row r="1767" spans="2:7" ht="15">
      <c r="B1767" s="17"/>
      <c r="C1767" t="str">
        <f>IF($B1767="","",YEAR($B1767)*100+MONTH($B1767))</f>
        <v/>
      </c>
      <c r="D1767" s="13" t="str">
        <f>IF(OR($A1767="",$B1767=""),"",SUMIFS(Échéancier_Loyers!$J:$J,Échéancier_Loyers!$C:$C,$A1767,Échéancier_Loyers!$B:$B,$C1767))</f>
        <v/>
      </c>
      <c r="E1767" s="13" t="str">
        <f>IF(OR($A1767="",$B1767=""),"",SUMIFS(Échéancier_Loyers!$K:$K,Échéancier_Loyers!$C:$C,$A1767,Échéancier_Loyers!$B:$B,$C1767))</f>
        <v/>
      </c>
      <c r="F1767" s="13" t="str">
        <f>IF(OR($D1767="",$E1767=""),"",$D1767-$E1767)</f>
        <v/>
      </c>
      <c r="G1767" t="str">
        <f>IF($A1767="","",IF($F1767&lt;=0,"OK",IF($E1767=0,"Impayé","Partiel")))</f>
        <v/>
      </c>
    </row>
    <row r="1768" spans="2:7" ht="15">
      <c r="B1768" s="17"/>
      <c r="C1768" t="str">
        <f>IF($B1768="","",YEAR($B1768)*100+MONTH($B1768))</f>
        <v/>
      </c>
      <c r="D1768" s="13" t="str">
        <f>IF(OR($A1768="",$B1768=""),"",SUMIFS(Échéancier_Loyers!$J:$J,Échéancier_Loyers!$C:$C,$A1768,Échéancier_Loyers!$B:$B,$C1768))</f>
        <v/>
      </c>
      <c r="E1768" s="13" t="str">
        <f>IF(OR($A1768="",$B1768=""),"",SUMIFS(Échéancier_Loyers!$K:$K,Échéancier_Loyers!$C:$C,$A1768,Échéancier_Loyers!$B:$B,$C1768))</f>
        <v/>
      </c>
      <c r="F1768" s="13" t="str">
        <f>IF(OR($D1768="",$E1768=""),"",$D1768-$E1768)</f>
        <v/>
      </c>
      <c r="G1768" t="str">
        <f>IF($A1768="","",IF($F1768&lt;=0,"OK",IF($E1768=0,"Impayé","Partiel")))</f>
        <v/>
      </c>
    </row>
    <row r="1769" spans="2:7" ht="15">
      <c r="B1769" s="17"/>
      <c r="C1769" t="str">
        <f>IF($B1769="","",YEAR($B1769)*100+MONTH($B1769))</f>
        <v/>
      </c>
      <c r="D1769" s="13" t="str">
        <f>IF(OR($A1769="",$B1769=""),"",SUMIFS(Échéancier_Loyers!$J:$J,Échéancier_Loyers!$C:$C,$A1769,Échéancier_Loyers!$B:$B,$C1769))</f>
        <v/>
      </c>
      <c r="E1769" s="13" t="str">
        <f>IF(OR($A1769="",$B1769=""),"",SUMIFS(Échéancier_Loyers!$K:$K,Échéancier_Loyers!$C:$C,$A1769,Échéancier_Loyers!$B:$B,$C1769))</f>
        <v/>
      </c>
      <c r="F1769" s="13" t="str">
        <f>IF(OR($D1769="",$E1769=""),"",$D1769-$E1769)</f>
        <v/>
      </c>
      <c r="G1769" t="str">
        <f>IF($A1769="","",IF($F1769&lt;=0,"OK",IF($E1769=0,"Impayé","Partiel")))</f>
        <v/>
      </c>
    </row>
    <row r="1770" spans="2:7" ht="15">
      <c r="B1770" s="17"/>
      <c r="C1770" t="str">
        <f>IF($B1770="","",YEAR($B1770)*100+MONTH($B1770))</f>
        <v/>
      </c>
      <c r="D1770" s="13" t="str">
        <f>IF(OR($A1770="",$B1770=""),"",SUMIFS(Échéancier_Loyers!$J:$J,Échéancier_Loyers!$C:$C,$A1770,Échéancier_Loyers!$B:$B,$C1770))</f>
        <v/>
      </c>
      <c r="E1770" s="13" t="str">
        <f>IF(OR($A1770="",$B1770=""),"",SUMIFS(Échéancier_Loyers!$K:$K,Échéancier_Loyers!$C:$C,$A1770,Échéancier_Loyers!$B:$B,$C1770))</f>
        <v/>
      </c>
      <c r="F1770" s="13" t="str">
        <f>IF(OR($D1770="",$E1770=""),"",$D1770-$E1770)</f>
        <v/>
      </c>
      <c r="G1770" t="str">
        <f>IF($A1770="","",IF($F1770&lt;=0,"OK",IF($E1770=0,"Impayé","Partiel")))</f>
        <v/>
      </c>
    </row>
    <row r="1771" spans="2:7" ht="15">
      <c r="B1771" s="17"/>
      <c r="C1771" t="str">
        <f>IF($B1771="","",YEAR($B1771)*100+MONTH($B1771))</f>
        <v/>
      </c>
      <c r="D1771" s="13" t="str">
        <f>IF(OR($A1771="",$B1771=""),"",SUMIFS(Échéancier_Loyers!$J:$J,Échéancier_Loyers!$C:$C,$A1771,Échéancier_Loyers!$B:$B,$C1771))</f>
        <v/>
      </c>
      <c r="E1771" s="13" t="str">
        <f>IF(OR($A1771="",$B1771=""),"",SUMIFS(Échéancier_Loyers!$K:$K,Échéancier_Loyers!$C:$C,$A1771,Échéancier_Loyers!$B:$B,$C1771))</f>
        <v/>
      </c>
      <c r="F1771" s="13" t="str">
        <f>IF(OR($D1771="",$E1771=""),"",$D1771-$E1771)</f>
        <v/>
      </c>
      <c r="G1771" t="str">
        <f>IF($A1771="","",IF($F1771&lt;=0,"OK",IF($E1771=0,"Impayé","Partiel")))</f>
        <v/>
      </c>
    </row>
    <row r="1772" spans="2:7" ht="15">
      <c r="B1772" s="17"/>
      <c r="C1772" t="str">
        <f>IF($B1772="","",YEAR($B1772)*100+MONTH($B1772))</f>
        <v/>
      </c>
      <c r="D1772" s="13" t="str">
        <f>IF(OR($A1772="",$B1772=""),"",SUMIFS(Échéancier_Loyers!$J:$J,Échéancier_Loyers!$C:$C,$A1772,Échéancier_Loyers!$B:$B,$C1772))</f>
        <v/>
      </c>
      <c r="E1772" s="13" t="str">
        <f>IF(OR($A1772="",$B1772=""),"",SUMIFS(Échéancier_Loyers!$K:$K,Échéancier_Loyers!$C:$C,$A1772,Échéancier_Loyers!$B:$B,$C1772))</f>
        <v/>
      </c>
      <c r="F1772" s="13" t="str">
        <f>IF(OR($D1772="",$E1772=""),"",$D1772-$E1772)</f>
        <v/>
      </c>
      <c r="G1772" t="str">
        <f>IF($A1772="","",IF($F1772&lt;=0,"OK",IF($E1772=0,"Impayé","Partiel")))</f>
        <v/>
      </c>
    </row>
    <row r="1773" spans="2:7" ht="15">
      <c r="B1773" s="17"/>
      <c r="C1773" t="str">
        <f>IF($B1773="","",YEAR($B1773)*100+MONTH($B1773))</f>
        <v/>
      </c>
      <c r="D1773" s="13" t="str">
        <f>IF(OR($A1773="",$B1773=""),"",SUMIFS(Échéancier_Loyers!$J:$J,Échéancier_Loyers!$C:$C,$A1773,Échéancier_Loyers!$B:$B,$C1773))</f>
        <v/>
      </c>
      <c r="E1773" s="13" t="str">
        <f>IF(OR($A1773="",$B1773=""),"",SUMIFS(Échéancier_Loyers!$K:$K,Échéancier_Loyers!$C:$C,$A1773,Échéancier_Loyers!$B:$B,$C1773))</f>
        <v/>
      </c>
      <c r="F1773" s="13" t="str">
        <f>IF(OR($D1773="",$E1773=""),"",$D1773-$E1773)</f>
        <v/>
      </c>
      <c r="G1773" t="str">
        <f>IF($A1773="","",IF($F1773&lt;=0,"OK",IF($E1773=0,"Impayé","Partiel")))</f>
        <v/>
      </c>
    </row>
    <row r="1774" spans="2:7" ht="15">
      <c r="B1774" s="17"/>
      <c r="C1774" t="str">
        <f>IF($B1774="","",YEAR($B1774)*100+MONTH($B1774))</f>
        <v/>
      </c>
      <c r="D1774" s="13" t="str">
        <f>IF(OR($A1774="",$B1774=""),"",SUMIFS(Échéancier_Loyers!$J:$J,Échéancier_Loyers!$C:$C,$A1774,Échéancier_Loyers!$B:$B,$C1774))</f>
        <v/>
      </c>
      <c r="E1774" s="13" t="str">
        <f>IF(OR($A1774="",$B1774=""),"",SUMIFS(Échéancier_Loyers!$K:$K,Échéancier_Loyers!$C:$C,$A1774,Échéancier_Loyers!$B:$B,$C1774))</f>
        <v/>
      </c>
      <c r="F1774" s="13" t="str">
        <f>IF(OR($D1774="",$E1774=""),"",$D1774-$E1774)</f>
        <v/>
      </c>
      <c r="G1774" t="str">
        <f>IF($A1774="","",IF($F1774&lt;=0,"OK",IF($E1774=0,"Impayé","Partiel")))</f>
        <v/>
      </c>
    </row>
    <row r="1775" spans="2:7" ht="15">
      <c r="B1775" s="17"/>
      <c r="C1775" t="str">
        <f>IF($B1775="","",YEAR($B1775)*100+MONTH($B1775))</f>
        <v/>
      </c>
      <c r="D1775" s="13" t="str">
        <f>IF(OR($A1775="",$B1775=""),"",SUMIFS(Échéancier_Loyers!$J:$J,Échéancier_Loyers!$C:$C,$A1775,Échéancier_Loyers!$B:$B,$C1775))</f>
        <v/>
      </c>
      <c r="E1775" s="13" t="str">
        <f>IF(OR($A1775="",$B1775=""),"",SUMIFS(Échéancier_Loyers!$K:$K,Échéancier_Loyers!$C:$C,$A1775,Échéancier_Loyers!$B:$B,$C1775))</f>
        <v/>
      </c>
      <c r="F1775" s="13" t="str">
        <f>IF(OR($D1775="",$E1775=""),"",$D1775-$E1775)</f>
        <v/>
      </c>
      <c r="G1775" t="str">
        <f>IF($A1775="","",IF($F1775&lt;=0,"OK",IF($E1775=0,"Impayé","Partiel")))</f>
        <v/>
      </c>
    </row>
    <row r="1776" spans="2:7" ht="15">
      <c r="B1776" s="17"/>
      <c r="C1776" t="str">
        <f>IF($B1776="","",YEAR($B1776)*100+MONTH($B1776))</f>
        <v/>
      </c>
      <c r="D1776" s="13" t="str">
        <f>IF(OR($A1776="",$B1776=""),"",SUMIFS(Échéancier_Loyers!$J:$J,Échéancier_Loyers!$C:$C,$A1776,Échéancier_Loyers!$B:$B,$C1776))</f>
        <v/>
      </c>
      <c r="E1776" s="13" t="str">
        <f>IF(OR($A1776="",$B1776=""),"",SUMIFS(Échéancier_Loyers!$K:$K,Échéancier_Loyers!$C:$C,$A1776,Échéancier_Loyers!$B:$B,$C1776))</f>
        <v/>
      </c>
      <c r="F1776" s="13" t="str">
        <f>IF(OR($D1776="",$E1776=""),"",$D1776-$E1776)</f>
        <v/>
      </c>
      <c r="G1776" t="str">
        <f>IF($A1776="","",IF($F1776&lt;=0,"OK",IF($E1776=0,"Impayé","Partiel")))</f>
        <v/>
      </c>
    </row>
    <row r="1777" spans="2:7" ht="15">
      <c r="B1777" s="17"/>
      <c r="C1777" t="str">
        <f>IF($B1777="","",YEAR($B1777)*100+MONTH($B1777))</f>
        <v/>
      </c>
      <c r="D1777" s="13" t="str">
        <f>IF(OR($A1777="",$B1777=""),"",SUMIFS(Échéancier_Loyers!$J:$J,Échéancier_Loyers!$C:$C,$A1777,Échéancier_Loyers!$B:$B,$C1777))</f>
        <v/>
      </c>
      <c r="E1777" s="13" t="str">
        <f>IF(OR($A1777="",$B1777=""),"",SUMIFS(Échéancier_Loyers!$K:$K,Échéancier_Loyers!$C:$C,$A1777,Échéancier_Loyers!$B:$B,$C1777))</f>
        <v/>
      </c>
      <c r="F1777" s="13" t="str">
        <f>IF(OR($D1777="",$E1777=""),"",$D1777-$E1777)</f>
        <v/>
      </c>
      <c r="G1777" t="str">
        <f>IF($A1777="","",IF($F1777&lt;=0,"OK",IF($E1777=0,"Impayé","Partiel")))</f>
        <v/>
      </c>
    </row>
    <row r="1778" spans="2:7" ht="15">
      <c r="B1778" s="17"/>
      <c r="C1778" t="str">
        <f>IF($B1778="","",YEAR($B1778)*100+MONTH($B1778))</f>
        <v/>
      </c>
      <c r="D1778" s="13" t="str">
        <f>IF(OR($A1778="",$B1778=""),"",SUMIFS(Échéancier_Loyers!$J:$J,Échéancier_Loyers!$C:$C,$A1778,Échéancier_Loyers!$B:$B,$C1778))</f>
        <v/>
      </c>
      <c r="E1778" s="13" t="str">
        <f>IF(OR($A1778="",$B1778=""),"",SUMIFS(Échéancier_Loyers!$K:$K,Échéancier_Loyers!$C:$C,$A1778,Échéancier_Loyers!$B:$B,$C1778))</f>
        <v/>
      </c>
      <c r="F1778" s="13" t="str">
        <f>IF(OR($D1778="",$E1778=""),"",$D1778-$E1778)</f>
        <v/>
      </c>
      <c r="G1778" t="str">
        <f>IF($A1778="","",IF($F1778&lt;=0,"OK",IF($E1778=0,"Impayé","Partiel")))</f>
        <v/>
      </c>
    </row>
    <row r="1779" spans="2:7" ht="15">
      <c r="B1779" s="17"/>
      <c r="C1779" t="str">
        <f>IF($B1779="","",YEAR($B1779)*100+MONTH($B1779))</f>
        <v/>
      </c>
      <c r="D1779" s="13" t="str">
        <f>IF(OR($A1779="",$B1779=""),"",SUMIFS(Échéancier_Loyers!$J:$J,Échéancier_Loyers!$C:$C,$A1779,Échéancier_Loyers!$B:$B,$C1779))</f>
        <v/>
      </c>
      <c r="E1779" s="13" t="str">
        <f>IF(OR($A1779="",$B1779=""),"",SUMIFS(Échéancier_Loyers!$K:$K,Échéancier_Loyers!$C:$C,$A1779,Échéancier_Loyers!$B:$B,$C1779))</f>
        <v/>
      </c>
      <c r="F1779" s="13" t="str">
        <f>IF(OR($D1779="",$E1779=""),"",$D1779-$E1779)</f>
        <v/>
      </c>
      <c r="G1779" t="str">
        <f>IF($A1779="","",IF($F1779&lt;=0,"OK",IF($E1779=0,"Impayé","Partiel")))</f>
        <v/>
      </c>
    </row>
    <row r="1780" spans="2:7" ht="15">
      <c r="B1780" s="17"/>
      <c r="C1780" t="str">
        <f>IF($B1780="","",YEAR($B1780)*100+MONTH($B1780))</f>
        <v/>
      </c>
      <c r="D1780" s="13" t="str">
        <f>IF(OR($A1780="",$B1780=""),"",SUMIFS(Échéancier_Loyers!$J:$J,Échéancier_Loyers!$C:$C,$A1780,Échéancier_Loyers!$B:$B,$C1780))</f>
        <v/>
      </c>
      <c r="E1780" s="13" t="str">
        <f>IF(OR($A1780="",$B1780=""),"",SUMIFS(Échéancier_Loyers!$K:$K,Échéancier_Loyers!$C:$C,$A1780,Échéancier_Loyers!$B:$B,$C1780))</f>
        <v/>
      </c>
      <c r="F1780" s="13" t="str">
        <f>IF(OR($D1780="",$E1780=""),"",$D1780-$E1780)</f>
        <v/>
      </c>
      <c r="G1780" t="str">
        <f>IF($A1780="","",IF($F1780&lt;=0,"OK",IF($E1780=0,"Impayé","Partiel")))</f>
        <v/>
      </c>
    </row>
    <row r="1781" spans="2:7" ht="15">
      <c r="B1781" s="17"/>
      <c r="C1781" t="str">
        <f>IF($B1781="","",YEAR($B1781)*100+MONTH($B1781))</f>
        <v/>
      </c>
      <c r="D1781" s="13" t="str">
        <f>IF(OR($A1781="",$B1781=""),"",SUMIFS(Échéancier_Loyers!$J:$J,Échéancier_Loyers!$C:$C,$A1781,Échéancier_Loyers!$B:$B,$C1781))</f>
        <v/>
      </c>
      <c r="E1781" s="13" t="str">
        <f>IF(OR($A1781="",$B1781=""),"",SUMIFS(Échéancier_Loyers!$K:$K,Échéancier_Loyers!$C:$C,$A1781,Échéancier_Loyers!$B:$B,$C1781))</f>
        <v/>
      </c>
      <c r="F1781" s="13" t="str">
        <f>IF(OR($D1781="",$E1781=""),"",$D1781-$E1781)</f>
        <v/>
      </c>
      <c r="G1781" t="str">
        <f>IF($A1781="","",IF($F1781&lt;=0,"OK",IF($E1781=0,"Impayé","Partiel")))</f>
        <v/>
      </c>
    </row>
    <row r="1782" spans="2:7" ht="15">
      <c r="B1782" s="17"/>
      <c r="C1782" t="str">
        <f>IF($B1782="","",YEAR($B1782)*100+MONTH($B1782))</f>
        <v/>
      </c>
      <c r="D1782" s="13" t="str">
        <f>IF(OR($A1782="",$B1782=""),"",SUMIFS(Échéancier_Loyers!$J:$J,Échéancier_Loyers!$C:$C,$A1782,Échéancier_Loyers!$B:$B,$C1782))</f>
        <v/>
      </c>
      <c r="E1782" s="13" t="str">
        <f>IF(OR($A1782="",$B1782=""),"",SUMIFS(Échéancier_Loyers!$K:$K,Échéancier_Loyers!$C:$C,$A1782,Échéancier_Loyers!$B:$B,$C1782))</f>
        <v/>
      </c>
      <c r="F1782" s="13" t="str">
        <f>IF(OR($D1782="",$E1782=""),"",$D1782-$E1782)</f>
        <v/>
      </c>
      <c r="G1782" t="str">
        <f>IF($A1782="","",IF($F1782&lt;=0,"OK",IF($E1782=0,"Impayé","Partiel")))</f>
        <v/>
      </c>
    </row>
    <row r="1783" spans="2:7" ht="15">
      <c r="B1783" s="17"/>
      <c r="C1783" t="str">
        <f>IF($B1783="","",YEAR($B1783)*100+MONTH($B1783))</f>
        <v/>
      </c>
      <c r="D1783" s="13" t="str">
        <f>IF(OR($A1783="",$B1783=""),"",SUMIFS(Échéancier_Loyers!$J:$J,Échéancier_Loyers!$C:$C,$A1783,Échéancier_Loyers!$B:$B,$C1783))</f>
        <v/>
      </c>
      <c r="E1783" s="13" t="str">
        <f>IF(OR($A1783="",$B1783=""),"",SUMIFS(Échéancier_Loyers!$K:$K,Échéancier_Loyers!$C:$C,$A1783,Échéancier_Loyers!$B:$B,$C1783))</f>
        <v/>
      </c>
      <c r="F1783" s="13" t="str">
        <f>IF(OR($D1783="",$E1783=""),"",$D1783-$E1783)</f>
        <v/>
      </c>
      <c r="G1783" t="str">
        <f>IF($A1783="","",IF($F1783&lt;=0,"OK",IF($E1783=0,"Impayé","Partiel")))</f>
        <v/>
      </c>
    </row>
    <row r="1784" spans="2:7" ht="15">
      <c r="B1784" s="17"/>
      <c r="C1784" t="str">
        <f>IF($B1784="","",YEAR($B1784)*100+MONTH($B1784))</f>
        <v/>
      </c>
      <c r="D1784" s="13" t="str">
        <f>IF(OR($A1784="",$B1784=""),"",SUMIFS(Échéancier_Loyers!$J:$J,Échéancier_Loyers!$C:$C,$A1784,Échéancier_Loyers!$B:$B,$C1784))</f>
        <v/>
      </c>
      <c r="E1784" s="13" t="str">
        <f>IF(OR($A1784="",$B1784=""),"",SUMIFS(Échéancier_Loyers!$K:$K,Échéancier_Loyers!$C:$C,$A1784,Échéancier_Loyers!$B:$B,$C1784))</f>
        <v/>
      </c>
      <c r="F1784" s="13" t="str">
        <f>IF(OR($D1784="",$E1784=""),"",$D1784-$E1784)</f>
        <v/>
      </c>
      <c r="G1784" t="str">
        <f>IF($A1784="","",IF($F1784&lt;=0,"OK",IF($E1784=0,"Impayé","Partiel")))</f>
        <v/>
      </c>
    </row>
    <row r="1785" spans="2:7" ht="15">
      <c r="B1785" s="17"/>
      <c r="C1785" t="str">
        <f>IF($B1785="","",YEAR($B1785)*100+MONTH($B1785))</f>
        <v/>
      </c>
      <c r="D1785" s="13" t="str">
        <f>IF(OR($A1785="",$B1785=""),"",SUMIFS(Échéancier_Loyers!$J:$J,Échéancier_Loyers!$C:$C,$A1785,Échéancier_Loyers!$B:$B,$C1785))</f>
        <v/>
      </c>
      <c r="E1785" s="13" t="str">
        <f>IF(OR($A1785="",$B1785=""),"",SUMIFS(Échéancier_Loyers!$K:$K,Échéancier_Loyers!$C:$C,$A1785,Échéancier_Loyers!$B:$B,$C1785))</f>
        <v/>
      </c>
      <c r="F1785" s="13" t="str">
        <f>IF(OR($D1785="",$E1785=""),"",$D1785-$E1785)</f>
        <v/>
      </c>
      <c r="G1785" t="str">
        <f>IF($A1785="","",IF($F1785&lt;=0,"OK",IF($E1785=0,"Impayé","Partiel")))</f>
        <v/>
      </c>
    </row>
    <row r="1786" spans="2:7" ht="15">
      <c r="B1786" s="17"/>
      <c r="C1786" t="str">
        <f>IF($B1786="","",YEAR($B1786)*100+MONTH($B1786))</f>
        <v/>
      </c>
      <c r="D1786" s="13" t="str">
        <f>IF(OR($A1786="",$B1786=""),"",SUMIFS(Échéancier_Loyers!$J:$J,Échéancier_Loyers!$C:$C,$A1786,Échéancier_Loyers!$B:$B,$C1786))</f>
        <v/>
      </c>
      <c r="E1786" s="13" t="str">
        <f>IF(OR($A1786="",$B1786=""),"",SUMIFS(Échéancier_Loyers!$K:$K,Échéancier_Loyers!$C:$C,$A1786,Échéancier_Loyers!$B:$B,$C1786))</f>
        <v/>
      </c>
      <c r="F1786" s="13" t="str">
        <f>IF(OR($D1786="",$E1786=""),"",$D1786-$E1786)</f>
        <v/>
      </c>
      <c r="G1786" t="str">
        <f>IF($A1786="","",IF($F1786&lt;=0,"OK",IF($E1786=0,"Impayé","Partiel")))</f>
        <v/>
      </c>
    </row>
    <row r="1787" spans="2:7" ht="15">
      <c r="B1787" s="17"/>
      <c r="C1787" t="str">
        <f>IF($B1787="","",YEAR($B1787)*100+MONTH($B1787))</f>
        <v/>
      </c>
      <c r="D1787" s="13" t="str">
        <f>IF(OR($A1787="",$B1787=""),"",SUMIFS(Échéancier_Loyers!$J:$J,Échéancier_Loyers!$C:$C,$A1787,Échéancier_Loyers!$B:$B,$C1787))</f>
        <v/>
      </c>
      <c r="E1787" s="13" t="str">
        <f>IF(OR($A1787="",$B1787=""),"",SUMIFS(Échéancier_Loyers!$K:$K,Échéancier_Loyers!$C:$C,$A1787,Échéancier_Loyers!$B:$B,$C1787))</f>
        <v/>
      </c>
      <c r="F1787" s="13" t="str">
        <f>IF(OR($D1787="",$E1787=""),"",$D1787-$E1787)</f>
        <v/>
      </c>
      <c r="G1787" t="str">
        <f>IF($A1787="","",IF($F1787&lt;=0,"OK",IF($E1787=0,"Impayé","Partiel")))</f>
        <v/>
      </c>
    </row>
    <row r="1788" spans="2:7" ht="15">
      <c r="B1788" s="17"/>
      <c r="C1788" t="str">
        <f>IF($B1788="","",YEAR($B1788)*100+MONTH($B1788))</f>
        <v/>
      </c>
      <c r="D1788" s="13" t="str">
        <f>IF(OR($A1788="",$B1788=""),"",SUMIFS(Échéancier_Loyers!$J:$J,Échéancier_Loyers!$C:$C,$A1788,Échéancier_Loyers!$B:$B,$C1788))</f>
        <v/>
      </c>
      <c r="E1788" s="13" t="str">
        <f>IF(OR($A1788="",$B1788=""),"",SUMIFS(Échéancier_Loyers!$K:$K,Échéancier_Loyers!$C:$C,$A1788,Échéancier_Loyers!$B:$B,$C1788))</f>
        <v/>
      </c>
      <c r="F1788" s="13" t="str">
        <f>IF(OR($D1788="",$E1788=""),"",$D1788-$E1788)</f>
        <v/>
      </c>
      <c r="G1788" t="str">
        <f>IF($A1788="","",IF($F1788&lt;=0,"OK",IF($E1788=0,"Impayé","Partiel")))</f>
        <v/>
      </c>
    </row>
    <row r="1789" spans="2:7" ht="15">
      <c r="B1789" s="17"/>
      <c r="C1789" t="str">
        <f>IF($B1789="","",YEAR($B1789)*100+MONTH($B1789))</f>
        <v/>
      </c>
      <c r="D1789" s="13" t="str">
        <f>IF(OR($A1789="",$B1789=""),"",SUMIFS(Échéancier_Loyers!$J:$J,Échéancier_Loyers!$C:$C,$A1789,Échéancier_Loyers!$B:$B,$C1789))</f>
        <v/>
      </c>
      <c r="E1789" s="13" t="str">
        <f>IF(OR($A1789="",$B1789=""),"",SUMIFS(Échéancier_Loyers!$K:$K,Échéancier_Loyers!$C:$C,$A1789,Échéancier_Loyers!$B:$B,$C1789))</f>
        <v/>
      </c>
      <c r="F1789" s="13" t="str">
        <f>IF(OR($D1789="",$E1789=""),"",$D1789-$E1789)</f>
        <v/>
      </c>
      <c r="G1789" t="str">
        <f>IF($A1789="","",IF($F1789&lt;=0,"OK",IF($E1789=0,"Impayé","Partiel")))</f>
        <v/>
      </c>
    </row>
    <row r="1790" spans="2:7" ht="15">
      <c r="B1790" s="17"/>
      <c r="C1790" t="str">
        <f>IF($B1790="","",YEAR($B1790)*100+MONTH($B1790))</f>
        <v/>
      </c>
      <c r="D1790" s="13" t="str">
        <f>IF(OR($A1790="",$B1790=""),"",SUMIFS(Échéancier_Loyers!$J:$J,Échéancier_Loyers!$C:$C,$A1790,Échéancier_Loyers!$B:$B,$C1790))</f>
        <v/>
      </c>
      <c r="E1790" s="13" t="str">
        <f>IF(OR($A1790="",$B1790=""),"",SUMIFS(Échéancier_Loyers!$K:$K,Échéancier_Loyers!$C:$C,$A1790,Échéancier_Loyers!$B:$B,$C1790))</f>
        <v/>
      </c>
      <c r="F1790" s="13" t="str">
        <f>IF(OR($D1790="",$E1790=""),"",$D1790-$E1790)</f>
        <v/>
      </c>
      <c r="G1790" t="str">
        <f>IF($A1790="","",IF($F1790&lt;=0,"OK",IF($E1790=0,"Impayé","Partiel")))</f>
        <v/>
      </c>
    </row>
    <row r="1791" spans="2:7" ht="15">
      <c r="B1791" s="17"/>
      <c r="C1791" t="str">
        <f>IF($B1791="","",YEAR($B1791)*100+MONTH($B1791))</f>
        <v/>
      </c>
      <c r="D1791" s="13" t="str">
        <f>IF(OR($A1791="",$B1791=""),"",SUMIFS(Échéancier_Loyers!$J:$J,Échéancier_Loyers!$C:$C,$A1791,Échéancier_Loyers!$B:$B,$C1791))</f>
        <v/>
      </c>
      <c r="E1791" s="13" t="str">
        <f>IF(OR($A1791="",$B1791=""),"",SUMIFS(Échéancier_Loyers!$K:$K,Échéancier_Loyers!$C:$C,$A1791,Échéancier_Loyers!$B:$B,$C1791))</f>
        <v/>
      </c>
      <c r="F1791" s="13" t="str">
        <f>IF(OR($D1791="",$E1791=""),"",$D1791-$E1791)</f>
        <v/>
      </c>
      <c r="G1791" t="str">
        <f>IF($A1791="","",IF($F1791&lt;=0,"OK",IF($E1791=0,"Impayé","Partiel")))</f>
        <v/>
      </c>
    </row>
    <row r="1792" spans="2:7" ht="15">
      <c r="B1792" s="17"/>
      <c r="C1792" t="str">
        <f>IF($B1792="","",YEAR($B1792)*100+MONTH($B1792))</f>
        <v/>
      </c>
      <c r="D1792" s="13" t="str">
        <f>IF(OR($A1792="",$B1792=""),"",SUMIFS(Échéancier_Loyers!$J:$J,Échéancier_Loyers!$C:$C,$A1792,Échéancier_Loyers!$B:$B,$C1792))</f>
        <v/>
      </c>
      <c r="E1792" s="13" t="str">
        <f>IF(OR($A1792="",$B1792=""),"",SUMIFS(Échéancier_Loyers!$K:$K,Échéancier_Loyers!$C:$C,$A1792,Échéancier_Loyers!$B:$B,$C1792))</f>
        <v/>
      </c>
      <c r="F1792" s="13" t="str">
        <f>IF(OR($D1792="",$E1792=""),"",$D1792-$E1792)</f>
        <v/>
      </c>
      <c r="G1792" t="str">
        <f>IF($A1792="","",IF($F1792&lt;=0,"OK",IF($E1792=0,"Impayé","Partiel")))</f>
        <v/>
      </c>
    </row>
    <row r="1793" spans="2:7" ht="15">
      <c r="B1793" s="17"/>
      <c r="C1793" t="str">
        <f>IF($B1793="","",YEAR($B1793)*100+MONTH($B1793))</f>
        <v/>
      </c>
      <c r="D1793" s="13" t="str">
        <f>IF(OR($A1793="",$B1793=""),"",SUMIFS(Échéancier_Loyers!$J:$J,Échéancier_Loyers!$C:$C,$A1793,Échéancier_Loyers!$B:$B,$C1793))</f>
        <v/>
      </c>
      <c r="E1793" s="13" t="str">
        <f>IF(OR($A1793="",$B1793=""),"",SUMIFS(Échéancier_Loyers!$K:$K,Échéancier_Loyers!$C:$C,$A1793,Échéancier_Loyers!$B:$B,$C1793))</f>
        <v/>
      </c>
      <c r="F1793" s="13" t="str">
        <f>IF(OR($D1793="",$E1793=""),"",$D1793-$E1793)</f>
        <v/>
      </c>
      <c r="G1793" t="str">
        <f>IF($A1793="","",IF($F1793&lt;=0,"OK",IF($E1793=0,"Impayé","Partiel")))</f>
        <v/>
      </c>
    </row>
    <row r="1794" spans="2:7" ht="15">
      <c r="B1794" s="17"/>
      <c r="C1794" t="str">
        <f>IF($B1794="","",YEAR($B1794)*100+MONTH($B1794))</f>
        <v/>
      </c>
      <c r="D1794" s="13" t="str">
        <f>IF(OR($A1794="",$B1794=""),"",SUMIFS(Échéancier_Loyers!$J:$J,Échéancier_Loyers!$C:$C,$A1794,Échéancier_Loyers!$B:$B,$C1794))</f>
        <v/>
      </c>
      <c r="E1794" s="13" t="str">
        <f>IF(OR($A1794="",$B1794=""),"",SUMIFS(Échéancier_Loyers!$K:$K,Échéancier_Loyers!$C:$C,$A1794,Échéancier_Loyers!$B:$B,$C1794))</f>
        <v/>
      </c>
      <c r="F1794" s="13" t="str">
        <f>IF(OR($D1794="",$E1794=""),"",$D1794-$E1794)</f>
        <v/>
      </c>
      <c r="G1794" t="str">
        <f>IF($A1794="","",IF($F1794&lt;=0,"OK",IF($E1794=0,"Impayé","Partiel")))</f>
        <v/>
      </c>
    </row>
    <row r="1795" spans="2:7" ht="15">
      <c r="B1795" s="17"/>
      <c r="C1795" t="str">
        <f>IF($B1795="","",YEAR($B1795)*100+MONTH($B1795))</f>
        <v/>
      </c>
      <c r="D1795" s="13" t="str">
        <f>IF(OR($A1795="",$B1795=""),"",SUMIFS(Échéancier_Loyers!$J:$J,Échéancier_Loyers!$C:$C,$A1795,Échéancier_Loyers!$B:$B,$C1795))</f>
        <v/>
      </c>
      <c r="E1795" s="13" t="str">
        <f>IF(OR($A1795="",$B1795=""),"",SUMIFS(Échéancier_Loyers!$K:$K,Échéancier_Loyers!$C:$C,$A1795,Échéancier_Loyers!$B:$B,$C1795))</f>
        <v/>
      </c>
      <c r="F1795" s="13" t="str">
        <f>IF(OR($D1795="",$E1795=""),"",$D1795-$E1795)</f>
        <v/>
      </c>
      <c r="G1795" t="str">
        <f>IF($A1795="","",IF($F1795&lt;=0,"OK",IF($E1795=0,"Impayé","Partiel")))</f>
        <v/>
      </c>
    </row>
    <row r="1796" spans="2:7" ht="15">
      <c r="B1796" s="17"/>
      <c r="C1796" t="str">
        <f>IF($B1796="","",YEAR($B1796)*100+MONTH($B1796))</f>
        <v/>
      </c>
      <c r="D1796" s="13" t="str">
        <f>IF(OR($A1796="",$B1796=""),"",SUMIFS(Échéancier_Loyers!$J:$J,Échéancier_Loyers!$C:$C,$A1796,Échéancier_Loyers!$B:$B,$C1796))</f>
        <v/>
      </c>
      <c r="E1796" s="13" t="str">
        <f>IF(OR($A1796="",$B1796=""),"",SUMIFS(Échéancier_Loyers!$K:$K,Échéancier_Loyers!$C:$C,$A1796,Échéancier_Loyers!$B:$B,$C1796))</f>
        <v/>
      </c>
      <c r="F1796" s="13" t="str">
        <f>IF(OR($D1796="",$E1796=""),"",$D1796-$E1796)</f>
        <v/>
      </c>
      <c r="G1796" t="str">
        <f>IF($A1796="","",IF($F1796&lt;=0,"OK",IF($E1796=0,"Impayé","Partiel")))</f>
        <v/>
      </c>
    </row>
    <row r="1797" spans="2:7" ht="15">
      <c r="B1797" s="17"/>
      <c r="C1797" t="str">
        <f>IF($B1797="","",YEAR($B1797)*100+MONTH($B1797))</f>
        <v/>
      </c>
      <c r="D1797" s="13" t="str">
        <f>IF(OR($A1797="",$B1797=""),"",SUMIFS(Échéancier_Loyers!$J:$J,Échéancier_Loyers!$C:$C,$A1797,Échéancier_Loyers!$B:$B,$C1797))</f>
        <v/>
      </c>
      <c r="E1797" s="13" t="str">
        <f>IF(OR($A1797="",$B1797=""),"",SUMIFS(Échéancier_Loyers!$K:$K,Échéancier_Loyers!$C:$C,$A1797,Échéancier_Loyers!$B:$B,$C1797))</f>
        <v/>
      </c>
      <c r="F1797" s="13" t="str">
        <f>IF(OR($D1797="",$E1797=""),"",$D1797-$E1797)</f>
        <v/>
      </c>
      <c r="G1797" t="str">
        <f>IF($A1797="","",IF($F1797&lt;=0,"OK",IF($E1797=0,"Impayé","Partiel")))</f>
        <v/>
      </c>
    </row>
    <row r="1798" spans="2:7" ht="15">
      <c r="B1798" s="17"/>
      <c r="C1798" t="str">
        <f>IF($B1798="","",YEAR($B1798)*100+MONTH($B1798))</f>
        <v/>
      </c>
      <c r="D1798" s="13" t="str">
        <f>IF(OR($A1798="",$B1798=""),"",SUMIFS(Échéancier_Loyers!$J:$J,Échéancier_Loyers!$C:$C,$A1798,Échéancier_Loyers!$B:$B,$C1798))</f>
        <v/>
      </c>
      <c r="E1798" s="13" t="str">
        <f>IF(OR($A1798="",$B1798=""),"",SUMIFS(Échéancier_Loyers!$K:$K,Échéancier_Loyers!$C:$C,$A1798,Échéancier_Loyers!$B:$B,$C1798))</f>
        <v/>
      </c>
      <c r="F1798" s="13" t="str">
        <f>IF(OR($D1798="",$E1798=""),"",$D1798-$E1798)</f>
        <v/>
      </c>
      <c r="G1798" t="str">
        <f>IF($A1798="","",IF($F1798&lt;=0,"OK",IF($E1798=0,"Impayé","Partiel")))</f>
        <v/>
      </c>
    </row>
    <row r="1799" spans="2:7" ht="15">
      <c r="B1799" s="17"/>
      <c r="C1799" t="str">
        <f>IF($B1799="","",YEAR($B1799)*100+MONTH($B1799))</f>
        <v/>
      </c>
      <c r="D1799" s="13" t="str">
        <f>IF(OR($A1799="",$B1799=""),"",SUMIFS(Échéancier_Loyers!$J:$J,Échéancier_Loyers!$C:$C,$A1799,Échéancier_Loyers!$B:$B,$C1799))</f>
        <v/>
      </c>
      <c r="E1799" s="13" t="str">
        <f>IF(OR($A1799="",$B1799=""),"",SUMIFS(Échéancier_Loyers!$K:$K,Échéancier_Loyers!$C:$C,$A1799,Échéancier_Loyers!$B:$B,$C1799))</f>
        <v/>
      </c>
      <c r="F1799" s="13" t="str">
        <f>IF(OR($D1799="",$E1799=""),"",$D1799-$E1799)</f>
        <v/>
      </c>
      <c r="G1799" t="str">
        <f>IF($A1799="","",IF($F1799&lt;=0,"OK",IF($E1799=0,"Impayé","Partiel")))</f>
        <v/>
      </c>
    </row>
    <row r="1800" spans="2:7" ht="15">
      <c r="B1800" s="17"/>
      <c r="C1800" t="str">
        <f>IF($B1800="","",YEAR($B1800)*100+MONTH($B1800))</f>
        <v/>
      </c>
      <c r="D1800" s="13" t="str">
        <f>IF(OR($A1800="",$B1800=""),"",SUMIFS(Échéancier_Loyers!$J:$J,Échéancier_Loyers!$C:$C,$A1800,Échéancier_Loyers!$B:$B,$C1800))</f>
        <v/>
      </c>
      <c r="E1800" s="13" t="str">
        <f>IF(OR($A1800="",$B1800=""),"",SUMIFS(Échéancier_Loyers!$K:$K,Échéancier_Loyers!$C:$C,$A1800,Échéancier_Loyers!$B:$B,$C1800))</f>
        <v/>
      </c>
      <c r="F1800" s="13" t="str">
        <f>IF(OR($D1800="",$E1800=""),"",$D1800-$E1800)</f>
        <v/>
      </c>
      <c r="G1800" t="str">
        <f>IF($A1800="","",IF($F1800&lt;=0,"OK",IF($E1800=0,"Impayé","Partiel")))</f>
        <v/>
      </c>
    </row>
    <row r="1801" spans="2:7" ht="15">
      <c r="B1801" s="17"/>
      <c r="C1801" t="str">
        <f>IF($B1801="","",YEAR($B1801)*100+MONTH($B1801))</f>
        <v/>
      </c>
      <c r="D1801" s="13" t="str">
        <f>IF(OR($A1801="",$B1801=""),"",SUMIFS(Échéancier_Loyers!$J:$J,Échéancier_Loyers!$C:$C,$A1801,Échéancier_Loyers!$B:$B,$C1801))</f>
        <v/>
      </c>
      <c r="E1801" s="13" t="str">
        <f>IF(OR($A1801="",$B1801=""),"",SUMIFS(Échéancier_Loyers!$K:$K,Échéancier_Loyers!$C:$C,$A1801,Échéancier_Loyers!$B:$B,$C1801))</f>
        <v/>
      </c>
      <c r="F1801" s="13" t="str">
        <f>IF(OR($D1801="",$E1801=""),"",$D1801-$E1801)</f>
        <v/>
      </c>
      <c r="G1801" t="str">
        <f>IF($A1801="","",IF($F1801&lt;=0,"OK",IF($E1801=0,"Impayé","Partiel")))</f>
        <v/>
      </c>
    </row>
    <row r="1802" spans="2:7" ht="15">
      <c r="B1802" s="17"/>
      <c r="C1802" t="str">
        <f>IF($B1802="","",YEAR($B1802)*100+MONTH($B1802))</f>
        <v/>
      </c>
      <c r="D1802" s="13" t="str">
        <f>IF(OR($A1802="",$B1802=""),"",SUMIFS(Échéancier_Loyers!$J:$J,Échéancier_Loyers!$C:$C,$A1802,Échéancier_Loyers!$B:$B,$C1802))</f>
        <v/>
      </c>
      <c r="E1802" s="13" t="str">
        <f>IF(OR($A1802="",$B1802=""),"",SUMIFS(Échéancier_Loyers!$K:$K,Échéancier_Loyers!$C:$C,$A1802,Échéancier_Loyers!$B:$B,$C1802))</f>
        <v/>
      </c>
      <c r="F1802" s="13" t="str">
        <f>IF(OR($D1802="",$E1802=""),"",$D1802-$E1802)</f>
        <v/>
      </c>
      <c r="G1802" t="str">
        <f>IF($A1802="","",IF($F1802&lt;=0,"OK",IF($E1802=0,"Impayé","Partiel")))</f>
        <v/>
      </c>
    </row>
    <row r="1803" spans="2:7" ht="15">
      <c r="B1803" s="17"/>
      <c r="C1803" t="str">
        <f>IF($B1803="","",YEAR($B1803)*100+MONTH($B1803))</f>
        <v/>
      </c>
      <c r="D1803" s="13" t="str">
        <f>IF(OR($A1803="",$B1803=""),"",SUMIFS(Échéancier_Loyers!$J:$J,Échéancier_Loyers!$C:$C,$A1803,Échéancier_Loyers!$B:$B,$C1803))</f>
        <v/>
      </c>
      <c r="E1803" s="13" t="str">
        <f>IF(OR($A1803="",$B1803=""),"",SUMIFS(Échéancier_Loyers!$K:$K,Échéancier_Loyers!$C:$C,$A1803,Échéancier_Loyers!$B:$B,$C1803))</f>
        <v/>
      </c>
      <c r="F1803" s="13" t="str">
        <f>IF(OR($D1803="",$E1803=""),"",$D1803-$E1803)</f>
        <v/>
      </c>
      <c r="G1803" t="str">
        <f>IF($A1803="","",IF($F1803&lt;=0,"OK",IF($E1803=0,"Impayé","Partiel")))</f>
        <v/>
      </c>
    </row>
    <row r="1804" spans="2:7" ht="15">
      <c r="B1804" s="17"/>
      <c r="C1804" t="str">
        <f>IF($B1804="","",YEAR($B1804)*100+MONTH($B1804))</f>
        <v/>
      </c>
      <c r="D1804" s="13" t="str">
        <f>IF(OR($A1804="",$B1804=""),"",SUMIFS(Échéancier_Loyers!$J:$J,Échéancier_Loyers!$C:$C,$A1804,Échéancier_Loyers!$B:$B,$C1804))</f>
        <v/>
      </c>
      <c r="E1804" s="13" t="str">
        <f>IF(OR($A1804="",$B1804=""),"",SUMIFS(Échéancier_Loyers!$K:$K,Échéancier_Loyers!$C:$C,$A1804,Échéancier_Loyers!$B:$B,$C1804))</f>
        <v/>
      </c>
      <c r="F1804" s="13" t="str">
        <f>IF(OR($D1804="",$E1804=""),"",$D1804-$E1804)</f>
        <v/>
      </c>
      <c r="G1804" t="str">
        <f>IF($A1804="","",IF($F1804&lt;=0,"OK",IF($E1804=0,"Impayé","Partiel")))</f>
        <v/>
      </c>
    </row>
    <row r="1805" spans="2:7" ht="15">
      <c r="B1805" s="17"/>
      <c r="C1805" t="str">
        <f>IF($B1805="","",YEAR($B1805)*100+MONTH($B1805))</f>
        <v/>
      </c>
      <c r="D1805" s="13" t="str">
        <f>IF(OR($A1805="",$B1805=""),"",SUMIFS(Échéancier_Loyers!$J:$J,Échéancier_Loyers!$C:$C,$A1805,Échéancier_Loyers!$B:$B,$C1805))</f>
        <v/>
      </c>
      <c r="E1805" s="13" t="str">
        <f>IF(OR($A1805="",$B1805=""),"",SUMIFS(Échéancier_Loyers!$K:$K,Échéancier_Loyers!$C:$C,$A1805,Échéancier_Loyers!$B:$B,$C1805))</f>
        <v/>
      </c>
      <c r="F1805" s="13" t="str">
        <f>IF(OR($D1805="",$E1805=""),"",$D1805-$E1805)</f>
        <v/>
      </c>
      <c r="G1805" t="str">
        <f>IF($A1805="","",IF($F1805&lt;=0,"OK",IF($E1805=0,"Impayé","Partiel")))</f>
        <v/>
      </c>
    </row>
    <row r="1806" spans="2:7" ht="15">
      <c r="B1806" s="17"/>
      <c r="C1806" t="str">
        <f>IF($B1806="","",YEAR($B1806)*100+MONTH($B1806))</f>
        <v/>
      </c>
      <c r="D1806" s="13" t="str">
        <f>IF(OR($A1806="",$B1806=""),"",SUMIFS(Échéancier_Loyers!$J:$J,Échéancier_Loyers!$C:$C,$A1806,Échéancier_Loyers!$B:$B,$C1806))</f>
        <v/>
      </c>
      <c r="E1806" s="13" t="str">
        <f>IF(OR($A1806="",$B1806=""),"",SUMIFS(Échéancier_Loyers!$K:$K,Échéancier_Loyers!$C:$C,$A1806,Échéancier_Loyers!$B:$B,$C1806))</f>
        <v/>
      </c>
      <c r="F1806" s="13" t="str">
        <f>IF(OR($D1806="",$E1806=""),"",$D1806-$E1806)</f>
        <v/>
      </c>
      <c r="G1806" t="str">
        <f>IF($A1806="","",IF($F1806&lt;=0,"OK",IF($E1806=0,"Impayé","Partiel")))</f>
        <v/>
      </c>
    </row>
    <row r="1807" spans="2:7" ht="15">
      <c r="B1807" s="17"/>
      <c r="C1807" t="str">
        <f>IF($B1807="","",YEAR($B1807)*100+MONTH($B1807))</f>
        <v/>
      </c>
      <c r="D1807" s="13" t="str">
        <f>IF(OR($A1807="",$B1807=""),"",SUMIFS(Échéancier_Loyers!$J:$J,Échéancier_Loyers!$C:$C,$A1807,Échéancier_Loyers!$B:$B,$C1807))</f>
        <v/>
      </c>
      <c r="E1807" s="13" t="str">
        <f>IF(OR($A1807="",$B1807=""),"",SUMIFS(Échéancier_Loyers!$K:$K,Échéancier_Loyers!$C:$C,$A1807,Échéancier_Loyers!$B:$B,$C1807))</f>
        <v/>
      </c>
      <c r="F1807" s="13" t="str">
        <f>IF(OR($D1807="",$E1807=""),"",$D1807-$E1807)</f>
        <v/>
      </c>
      <c r="G1807" t="str">
        <f>IF($A1807="","",IF($F1807&lt;=0,"OK",IF($E1807=0,"Impayé","Partiel")))</f>
        <v/>
      </c>
    </row>
    <row r="1808" spans="2:7" ht="15">
      <c r="B1808" s="17"/>
      <c r="C1808" t="str">
        <f>IF($B1808="","",YEAR($B1808)*100+MONTH($B1808))</f>
        <v/>
      </c>
      <c r="D1808" s="13" t="str">
        <f>IF(OR($A1808="",$B1808=""),"",SUMIFS(Échéancier_Loyers!$J:$J,Échéancier_Loyers!$C:$C,$A1808,Échéancier_Loyers!$B:$B,$C1808))</f>
        <v/>
      </c>
      <c r="E1808" s="13" t="str">
        <f>IF(OR($A1808="",$B1808=""),"",SUMIFS(Échéancier_Loyers!$K:$K,Échéancier_Loyers!$C:$C,$A1808,Échéancier_Loyers!$B:$B,$C1808))</f>
        <v/>
      </c>
      <c r="F1808" s="13" t="str">
        <f>IF(OR($D1808="",$E1808=""),"",$D1808-$E1808)</f>
        <v/>
      </c>
      <c r="G1808" t="str">
        <f>IF($A1808="","",IF($F1808&lt;=0,"OK",IF($E1808=0,"Impayé","Partiel")))</f>
        <v/>
      </c>
    </row>
    <row r="1809" spans="2:7" ht="15">
      <c r="B1809" s="17"/>
      <c r="C1809" t="str">
        <f>IF($B1809="","",YEAR($B1809)*100+MONTH($B1809))</f>
        <v/>
      </c>
      <c r="D1809" s="13" t="str">
        <f>IF(OR($A1809="",$B1809=""),"",SUMIFS(Échéancier_Loyers!$J:$J,Échéancier_Loyers!$C:$C,$A1809,Échéancier_Loyers!$B:$B,$C1809))</f>
        <v/>
      </c>
      <c r="E1809" s="13" t="str">
        <f>IF(OR($A1809="",$B1809=""),"",SUMIFS(Échéancier_Loyers!$K:$K,Échéancier_Loyers!$C:$C,$A1809,Échéancier_Loyers!$B:$B,$C1809))</f>
        <v/>
      </c>
      <c r="F1809" s="13" t="str">
        <f>IF(OR($D1809="",$E1809=""),"",$D1809-$E1809)</f>
        <v/>
      </c>
      <c r="G1809" t="str">
        <f>IF($A1809="","",IF($F1809&lt;=0,"OK",IF($E1809=0,"Impayé","Partiel")))</f>
        <v/>
      </c>
    </row>
    <row r="1810" spans="2:7" ht="15">
      <c r="B1810" s="17"/>
      <c r="C1810" t="str">
        <f>IF($B1810="","",YEAR($B1810)*100+MONTH($B1810))</f>
        <v/>
      </c>
      <c r="D1810" s="13" t="str">
        <f>IF(OR($A1810="",$B1810=""),"",SUMIFS(Échéancier_Loyers!$J:$J,Échéancier_Loyers!$C:$C,$A1810,Échéancier_Loyers!$B:$B,$C1810))</f>
        <v/>
      </c>
      <c r="E1810" s="13" t="str">
        <f>IF(OR($A1810="",$B1810=""),"",SUMIFS(Échéancier_Loyers!$K:$K,Échéancier_Loyers!$C:$C,$A1810,Échéancier_Loyers!$B:$B,$C1810))</f>
        <v/>
      </c>
      <c r="F1810" s="13" t="str">
        <f>IF(OR($D1810="",$E1810=""),"",$D1810-$E1810)</f>
        <v/>
      </c>
      <c r="G1810" t="str">
        <f>IF($A1810="","",IF($F1810&lt;=0,"OK",IF($E1810=0,"Impayé","Partiel")))</f>
        <v/>
      </c>
    </row>
    <row r="1811" spans="2:7" ht="15">
      <c r="B1811" s="17"/>
      <c r="C1811" t="str">
        <f>IF($B1811="","",YEAR($B1811)*100+MONTH($B1811))</f>
        <v/>
      </c>
      <c r="D1811" s="13" t="str">
        <f>IF(OR($A1811="",$B1811=""),"",SUMIFS(Échéancier_Loyers!$J:$J,Échéancier_Loyers!$C:$C,$A1811,Échéancier_Loyers!$B:$B,$C1811))</f>
        <v/>
      </c>
      <c r="E1811" s="13" t="str">
        <f>IF(OR($A1811="",$B1811=""),"",SUMIFS(Échéancier_Loyers!$K:$K,Échéancier_Loyers!$C:$C,$A1811,Échéancier_Loyers!$B:$B,$C1811))</f>
        <v/>
      </c>
      <c r="F1811" s="13" t="str">
        <f>IF(OR($D1811="",$E1811=""),"",$D1811-$E1811)</f>
        <v/>
      </c>
      <c r="G1811" t="str">
        <f>IF($A1811="","",IF($F1811&lt;=0,"OK",IF($E1811=0,"Impayé","Partiel")))</f>
        <v/>
      </c>
    </row>
    <row r="1812" spans="2:7" ht="15">
      <c r="B1812" s="17"/>
      <c r="C1812" t="str">
        <f>IF($B1812="","",YEAR($B1812)*100+MONTH($B1812))</f>
        <v/>
      </c>
      <c r="D1812" s="13" t="str">
        <f>IF(OR($A1812="",$B1812=""),"",SUMIFS(Échéancier_Loyers!$J:$J,Échéancier_Loyers!$C:$C,$A1812,Échéancier_Loyers!$B:$B,$C1812))</f>
        <v/>
      </c>
      <c r="E1812" s="13" t="str">
        <f>IF(OR($A1812="",$B1812=""),"",SUMIFS(Échéancier_Loyers!$K:$K,Échéancier_Loyers!$C:$C,$A1812,Échéancier_Loyers!$B:$B,$C1812))</f>
        <v/>
      </c>
      <c r="F1812" s="13" t="str">
        <f>IF(OR($D1812="",$E1812=""),"",$D1812-$E1812)</f>
        <v/>
      </c>
      <c r="G1812" t="str">
        <f>IF($A1812="","",IF($F1812&lt;=0,"OK",IF($E1812=0,"Impayé","Partiel")))</f>
        <v/>
      </c>
    </row>
    <row r="1813" spans="2:7" ht="15">
      <c r="B1813" s="17"/>
      <c r="C1813" t="str">
        <f>IF($B1813="","",YEAR($B1813)*100+MONTH($B1813))</f>
        <v/>
      </c>
      <c r="D1813" s="13" t="str">
        <f>IF(OR($A1813="",$B1813=""),"",SUMIFS(Échéancier_Loyers!$J:$J,Échéancier_Loyers!$C:$C,$A1813,Échéancier_Loyers!$B:$B,$C1813))</f>
        <v/>
      </c>
      <c r="E1813" s="13" t="str">
        <f>IF(OR($A1813="",$B1813=""),"",SUMIFS(Échéancier_Loyers!$K:$K,Échéancier_Loyers!$C:$C,$A1813,Échéancier_Loyers!$B:$B,$C1813))</f>
        <v/>
      </c>
      <c r="F1813" s="13" t="str">
        <f>IF(OR($D1813="",$E1813=""),"",$D1813-$E1813)</f>
        <v/>
      </c>
      <c r="G1813" t="str">
        <f>IF($A1813="","",IF($F1813&lt;=0,"OK",IF($E1813=0,"Impayé","Partiel")))</f>
        <v/>
      </c>
    </row>
    <row r="1814" spans="2:7" ht="15">
      <c r="B1814" s="17"/>
      <c r="C1814" t="str">
        <f>IF($B1814="","",YEAR($B1814)*100+MONTH($B1814))</f>
        <v/>
      </c>
      <c r="D1814" s="13" t="str">
        <f>IF(OR($A1814="",$B1814=""),"",SUMIFS(Échéancier_Loyers!$J:$J,Échéancier_Loyers!$C:$C,$A1814,Échéancier_Loyers!$B:$B,$C1814))</f>
        <v/>
      </c>
      <c r="E1814" s="13" t="str">
        <f>IF(OR($A1814="",$B1814=""),"",SUMIFS(Échéancier_Loyers!$K:$K,Échéancier_Loyers!$C:$C,$A1814,Échéancier_Loyers!$B:$B,$C1814))</f>
        <v/>
      </c>
      <c r="F1814" s="13" t="str">
        <f>IF(OR($D1814="",$E1814=""),"",$D1814-$E1814)</f>
        <v/>
      </c>
      <c r="G1814" t="str">
        <f>IF($A1814="","",IF($F1814&lt;=0,"OK",IF($E1814=0,"Impayé","Partiel")))</f>
        <v/>
      </c>
    </row>
    <row r="1815" spans="2:7" ht="15">
      <c r="B1815" s="17"/>
      <c r="C1815" t="str">
        <f>IF($B1815="","",YEAR($B1815)*100+MONTH($B1815))</f>
        <v/>
      </c>
      <c r="D1815" s="13" t="str">
        <f>IF(OR($A1815="",$B1815=""),"",SUMIFS(Échéancier_Loyers!$J:$J,Échéancier_Loyers!$C:$C,$A1815,Échéancier_Loyers!$B:$B,$C1815))</f>
        <v/>
      </c>
      <c r="E1815" s="13" t="str">
        <f>IF(OR($A1815="",$B1815=""),"",SUMIFS(Échéancier_Loyers!$K:$K,Échéancier_Loyers!$C:$C,$A1815,Échéancier_Loyers!$B:$B,$C1815))</f>
        <v/>
      </c>
      <c r="F1815" s="13" t="str">
        <f>IF(OR($D1815="",$E1815=""),"",$D1815-$E1815)</f>
        <v/>
      </c>
      <c r="G1815" t="str">
        <f>IF($A1815="","",IF($F1815&lt;=0,"OK",IF($E1815=0,"Impayé","Partiel")))</f>
        <v/>
      </c>
    </row>
    <row r="1816" spans="2:7" ht="15">
      <c r="B1816" s="17"/>
      <c r="C1816" t="str">
        <f>IF($B1816="","",YEAR($B1816)*100+MONTH($B1816))</f>
        <v/>
      </c>
      <c r="D1816" s="13" t="str">
        <f>IF(OR($A1816="",$B1816=""),"",SUMIFS(Échéancier_Loyers!$J:$J,Échéancier_Loyers!$C:$C,$A1816,Échéancier_Loyers!$B:$B,$C1816))</f>
        <v/>
      </c>
      <c r="E1816" s="13" t="str">
        <f>IF(OR($A1816="",$B1816=""),"",SUMIFS(Échéancier_Loyers!$K:$K,Échéancier_Loyers!$C:$C,$A1816,Échéancier_Loyers!$B:$B,$C1816))</f>
        <v/>
      </c>
      <c r="F1816" s="13" t="str">
        <f>IF(OR($D1816="",$E1816=""),"",$D1816-$E1816)</f>
        <v/>
      </c>
      <c r="G1816" t="str">
        <f>IF($A1816="","",IF($F1816&lt;=0,"OK",IF($E1816=0,"Impayé","Partiel")))</f>
        <v/>
      </c>
    </row>
    <row r="1817" spans="2:7" ht="15">
      <c r="B1817" s="17"/>
      <c r="C1817" t="str">
        <f>IF($B1817="","",YEAR($B1817)*100+MONTH($B1817))</f>
        <v/>
      </c>
      <c r="D1817" s="13" t="str">
        <f>IF(OR($A1817="",$B1817=""),"",SUMIFS(Échéancier_Loyers!$J:$J,Échéancier_Loyers!$C:$C,$A1817,Échéancier_Loyers!$B:$B,$C1817))</f>
        <v/>
      </c>
      <c r="E1817" s="13" t="str">
        <f>IF(OR($A1817="",$B1817=""),"",SUMIFS(Échéancier_Loyers!$K:$K,Échéancier_Loyers!$C:$C,$A1817,Échéancier_Loyers!$B:$B,$C1817))</f>
        <v/>
      </c>
      <c r="F1817" s="13" t="str">
        <f>IF(OR($D1817="",$E1817=""),"",$D1817-$E1817)</f>
        <v/>
      </c>
      <c r="G1817" t="str">
        <f>IF($A1817="","",IF($F1817&lt;=0,"OK",IF($E1817=0,"Impayé","Partiel")))</f>
        <v/>
      </c>
    </row>
    <row r="1818" spans="2:7" ht="15">
      <c r="B1818" s="17"/>
      <c r="C1818" t="str">
        <f>IF($B1818="","",YEAR($B1818)*100+MONTH($B1818))</f>
        <v/>
      </c>
      <c r="D1818" s="13" t="str">
        <f>IF(OR($A1818="",$B1818=""),"",SUMIFS(Échéancier_Loyers!$J:$J,Échéancier_Loyers!$C:$C,$A1818,Échéancier_Loyers!$B:$B,$C1818))</f>
        <v/>
      </c>
      <c r="E1818" s="13" t="str">
        <f>IF(OR($A1818="",$B1818=""),"",SUMIFS(Échéancier_Loyers!$K:$K,Échéancier_Loyers!$C:$C,$A1818,Échéancier_Loyers!$B:$B,$C1818))</f>
        <v/>
      </c>
      <c r="F1818" s="13" t="str">
        <f>IF(OR($D1818="",$E1818=""),"",$D1818-$E1818)</f>
        <v/>
      </c>
      <c r="G1818" t="str">
        <f>IF($A1818="","",IF($F1818&lt;=0,"OK",IF($E1818=0,"Impayé","Partiel")))</f>
        <v/>
      </c>
    </row>
    <row r="1819" spans="2:7" ht="15">
      <c r="B1819" s="17"/>
      <c r="C1819" t="str">
        <f>IF($B1819="","",YEAR($B1819)*100+MONTH($B1819))</f>
        <v/>
      </c>
      <c r="D1819" s="13" t="str">
        <f>IF(OR($A1819="",$B1819=""),"",SUMIFS(Échéancier_Loyers!$J:$J,Échéancier_Loyers!$C:$C,$A1819,Échéancier_Loyers!$B:$B,$C1819))</f>
        <v/>
      </c>
      <c r="E1819" s="13" t="str">
        <f>IF(OR($A1819="",$B1819=""),"",SUMIFS(Échéancier_Loyers!$K:$K,Échéancier_Loyers!$C:$C,$A1819,Échéancier_Loyers!$B:$B,$C1819))</f>
        <v/>
      </c>
      <c r="F1819" s="13" t="str">
        <f>IF(OR($D1819="",$E1819=""),"",$D1819-$E1819)</f>
        <v/>
      </c>
      <c r="G1819" t="str">
        <f>IF($A1819="","",IF($F1819&lt;=0,"OK",IF($E1819=0,"Impayé","Partiel")))</f>
        <v/>
      </c>
    </row>
    <row r="1820" spans="2:7" ht="15">
      <c r="B1820" s="17"/>
      <c r="C1820" t="str">
        <f>IF($B1820="","",YEAR($B1820)*100+MONTH($B1820))</f>
        <v/>
      </c>
      <c r="D1820" s="13" t="str">
        <f>IF(OR($A1820="",$B1820=""),"",SUMIFS(Échéancier_Loyers!$J:$J,Échéancier_Loyers!$C:$C,$A1820,Échéancier_Loyers!$B:$B,$C1820))</f>
        <v/>
      </c>
      <c r="E1820" s="13" t="str">
        <f>IF(OR($A1820="",$B1820=""),"",SUMIFS(Échéancier_Loyers!$K:$K,Échéancier_Loyers!$C:$C,$A1820,Échéancier_Loyers!$B:$B,$C1820))</f>
        <v/>
      </c>
      <c r="F1820" s="13" t="str">
        <f>IF(OR($D1820="",$E1820=""),"",$D1820-$E1820)</f>
        <v/>
      </c>
      <c r="G1820" t="str">
        <f>IF($A1820="","",IF($F1820&lt;=0,"OK",IF($E1820=0,"Impayé","Partiel")))</f>
        <v/>
      </c>
    </row>
    <row r="1821" spans="2:7" ht="15">
      <c r="B1821" s="17"/>
      <c r="C1821" t="str">
        <f>IF($B1821="","",YEAR($B1821)*100+MONTH($B1821))</f>
        <v/>
      </c>
      <c r="D1821" s="13" t="str">
        <f>IF(OR($A1821="",$B1821=""),"",SUMIFS(Échéancier_Loyers!$J:$J,Échéancier_Loyers!$C:$C,$A1821,Échéancier_Loyers!$B:$B,$C1821))</f>
        <v/>
      </c>
      <c r="E1821" s="13" t="str">
        <f>IF(OR($A1821="",$B1821=""),"",SUMIFS(Échéancier_Loyers!$K:$K,Échéancier_Loyers!$C:$C,$A1821,Échéancier_Loyers!$B:$B,$C1821))</f>
        <v/>
      </c>
      <c r="F1821" s="13" t="str">
        <f>IF(OR($D1821="",$E1821=""),"",$D1821-$E1821)</f>
        <v/>
      </c>
      <c r="G1821" t="str">
        <f>IF($A1821="","",IF($F1821&lt;=0,"OK",IF($E1821=0,"Impayé","Partiel")))</f>
        <v/>
      </c>
    </row>
    <row r="1822" spans="2:7" ht="15">
      <c r="B1822" s="17"/>
      <c r="C1822" t="str">
        <f>IF($B1822="","",YEAR($B1822)*100+MONTH($B1822))</f>
        <v/>
      </c>
      <c r="D1822" s="13" t="str">
        <f>IF(OR($A1822="",$B1822=""),"",SUMIFS(Échéancier_Loyers!$J:$J,Échéancier_Loyers!$C:$C,$A1822,Échéancier_Loyers!$B:$B,$C1822))</f>
        <v/>
      </c>
      <c r="E1822" s="13" t="str">
        <f>IF(OR($A1822="",$B1822=""),"",SUMIFS(Échéancier_Loyers!$K:$K,Échéancier_Loyers!$C:$C,$A1822,Échéancier_Loyers!$B:$B,$C1822))</f>
        <v/>
      </c>
      <c r="F1822" s="13" t="str">
        <f>IF(OR($D1822="",$E1822=""),"",$D1822-$E1822)</f>
        <v/>
      </c>
      <c r="G1822" t="str">
        <f>IF($A1822="","",IF($F1822&lt;=0,"OK",IF($E1822=0,"Impayé","Partiel")))</f>
        <v/>
      </c>
    </row>
    <row r="1823" spans="2:7" ht="15">
      <c r="B1823" s="17"/>
      <c r="C1823" t="str">
        <f>IF($B1823="","",YEAR($B1823)*100+MONTH($B1823))</f>
        <v/>
      </c>
      <c r="D1823" s="13" t="str">
        <f>IF(OR($A1823="",$B1823=""),"",SUMIFS(Échéancier_Loyers!$J:$J,Échéancier_Loyers!$C:$C,$A1823,Échéancier_Loyers!$B:$B,$C1823))</f>
        <v/>
      </c>
      <c r="E1823" s="13" t="str">
        <f>IF(OR($A1823="",$B1823=""),"",SUMIFS(Échéancier_Loyers!$K:$K,Échéancier_Loyers!$C:$C,$A1823,Échéancier_Loyers!$B:$B,$C1823))</f>
        <v/>
      </c>
      <c r="F1823" s="13" t="str">
        <f>IF(OR($D1823="",$E1823=""),"",$D1823-$E1823)</f>
        <v/>
      </c>
      <c r="G1823" t="str">
        <f>IF($A1823="","",IF($F1823&lt;=0,"OK",IF($E1823=0,"Impayé","Partiel")))</f>
        <v/>
      </c>
    </row>
    <row r="1824" spans="2:7" ht="15">
      <c r="B1824" s="17"/>
      <c r="C1824" t="str">
        <f>IF($B1824="","",YEAR($B1824)*100+MONTH($B1824))</f>
        <v/>
      </c>
      <c r="D1824" s="13" t="str">
        <f>IF(OR($A1824="",$B1824=""),"",SUMIFS(Échéancier_Loyers!$J:$J,Échéancier_Loyers!$C:$C,$A1824,Échéancier_Loyers!$B:$B,$C1824))</f>
        <v/>
      </c>
      <c r="E1824" s="13" t="str">
        <f>IF(OR($A1824="",$B1824=""),"",SUMIFS(Échéancier_Loyers!$K:$K,Échéancier_Loyers!$C:$C,$A1824,Échéancier_Loyers!$B:$B,$C1824))</f>
        <v/>
      </c>
      <c r="F1824" s="13" t="str">
        <f>IF(OR($D1824="",$E1824=""),"",$D1824-$E1824)</f>
        <v/>
      </c>
      <c r="G1824" t="str">
        <f>IF($A1824="","",IF($F1824&lt;=0,"OK",IF($E1824=0,"Impayé","Partiel")))</f>
        <v/>
      </c>
    </row>
    <row r="1825" spans="2:7" ht="15">
      <c r="B1825" s="17"/>
      <c r="C1825" t="str">
        <f>IF($B1825="","",YEAR($B1825)*100+MONTH($B1825))</f>
        <v/>
      </c>
      <c r="D1825" s="13" t="str">
        <f>IF(OR($A1825="",$B1825=""),"",SUMIFS(Échéancier_Loyers!$J:$J,Échéancier_Loyers!$C:$C,$A1825,Échéancier_Loyers!$B:$B,$C1825))</f>
        <v/>
      </c>
      <c r="E1825" s="13" t="str">
        <f>IF(OR($A1825="",$B1825=""),"",SUMIFS(Échéancier_Loyers!$K:$K,Échéancier_Loyers!$C:$C,$A1825,Échéancier_Loyers!$B:$B,$C1825))</f>
        <v/>
      </c>
      <c r="F1825" s="13" t="str">
        <f>IF(OR($D1825="",$E1825=""),"",$D1825-$E1825)</f>
        <v/>
      </c>
      <c r="G1825" t="str">
        <f>IF($A1825="","",IF($F1825&lt;=0,"OK",IF($E1825=0,"Impayé","Partiel")))</f>
        <v/>
      </c>
    </row>
    <row r="1826" spans="2:7" ht="15">
      <c r="B1826" s="17"/>
      <c r="C1826" t="str">
        <f>IF($B1826="","",YEAR($B1826)*100+MONTH($B1826))</f>
        <v/>
      </c>
      <c r="D1826" s="13" t="str">
        <f>IF(OR($A1826="",$B1826=""),"",SUMIFS(Échéancier_Loyers!$J:$J,Échéancier_Loyers!$C:$C,$A1826,Échéancier_Loyers!$B:$B,$C1826))</f>
        <v/>
      </c>
      <c r="E1826" s="13" t="str">
        <f>IF(OR($A1826="",$B1826=""),"",SUMIFS(Échéancier_Loyers!$K:$K,Échéancier_Loyers!$C:$C,$A1826,Échéancier_Loyers!$B:$B,$C1826))</f>
        <v/>
      </c>
      <c r="F1826" s="13" t="str">
        <f>IF(OR($D1826="",$E1826=""),"",$D1826-$E1826)</f>
        <v/>
      </c>
      <c r="G1826" t="str">
        <f>IF($A1826="","",IF($F1826&lt;=0,"OK",IF($E1826=0,"Impayé","Partiel")))</f>
        <v/>
      </c>
    </row>
    <row r="1827" spans="2:7" ht="15">
      <c r="B1827" s="17"/>
      <c r="C1827" t="str">
        <f>IF($B1827="","",YEAR($B1827)*100+MONTH($B1827))</f>
        <v/>
      </c>
      <c r="D1827" s="13" t="str">
        <f>IF(OR($A1827="",$B1827=""),"",SUMIFS(Échéancier_Loyers!$J:$J,Échéancier_Loyers!$C:$C,$A1827,Échéancier_Loyers!$B:$B,$C1827))</f>
        <v/>
      </c>
      <c r="E1827" s="13" t="str">
        <f>IF(OR($A1827="",$B1827=""),"",SUMIFS(Échéancier_Loyers!$K:$K,Échéancier_Loyers!$C:$C,$A1827,Échéancier_Loyers!$B:$B,$C1827))</f>
        <v/>
      </c>
      <c r="F1827" s="13" t="str">
        <f>IF(OR($D1827="",$E1827=""),"",$D1827-$E1827)</f>
        <v/>
      </c>
      <c r="G1827" t="str">
        <f>IF($A1827="","",IF($F1827&lt;=0,"OK",IF($E1827=0,"Impayé","Partiel")))</f>
        <v/>
      </c>
    </row>
    <row r="1828" spans="2:7" ht="15">
      <c r="B1828" s="17"/>
      <c r="C1828" t="str">
        <f>IF($B1828="","",YEAR($B1828)*100+MONTH($B1828))</f>
        <v/>
      </c>
      <c r="D1828" s="13" t="str">
        <f>IF(OR($A1828="",$B1828=""),"",SUMIFS(Échéancier_Loyers!$J:$J,Échéancier_Loyers!$C:$C,$A1828,Échéancier_Loyers!$B:$B,$C1828))</f>
        <v/>
      </c>
      <c r="E1828" s="13" t="str">
        <f>IF(OR($A1828="",$B1828=""),"",SUMIFS(Échéancier_Loyers!$K:$K,Échéancier_Loyers!$C:$C,$A1828,Échéancier_Loyers!$B:$B,$C1828))</f>
        <v/>
      </c>
      <c r="F1828" s="13" t="str">
        <f>IF(OR($D1828="",$E1828=""),"",$D1828-$E1828)</f>
        <v/>
      </c>
      <c r="G1828" t="str">
        <f>IF($A1828="","",IF($F1828&lt;=0,"OK",IF($E1828=0,"Impayé","Partiel")))</f>
        <v/>
      </c>
    </row>
    <row r="1829" spans="2:7" ht="15">
      <c r="B1829" s="17"/>
      <c r="C1829" t="str">
        <f>IF($B1829="","",YEAR($B1829)*100+MONTH($B1829))</f>
        <v/>
      </c>
      <c r="D1829" s="13" t="str">
        <f>IF(OR($A1829="",$B1829=""),"",SUMIFS(Échéancier_Loyers!$J:$J,Échéancier_Loyers!$C:$C,$A1829,Échéancier_Loyers!$B:$B,$C1829))</f>
        <v/>
      </c>
      <c r="E1829" s="13" t="str">
        <f>IF(OR($A1829="",$B1829=""),"",SUMIFS(Échéancier_Loyers!$K:$K,Échéancier_Loyers!$C:$C,$A1829,Échéancier_Loyers!$B:$B,$C1829))</f>
        <v/>
      </c>
      <c r="F1829" s="13" t="str">
        <f>IF(OR($D1829="",$E1829=""),"",$D1829-$E1829)</f>
        <v/>
      </c>
      <c r="G1829" t="str">
        <f>IF($A1829="","",IF($F1829&lt;=0,"OK",IF($E1829=0,"Impayé","Partiel")))</f>
        <v/>
      </c>
    </row>
    <row r="1830" spans="2:7" ht="15">
      <c r="B1830" s="17"/>
      <c r="C1830" t="str">
        <f>IF($B1830="","",YEAR($B1830)*100+MONTH($B1830))</f>
        <v/>
      </c>
      <c r="D1830" s="13" t="str">
        <f>IF(OR($A1830="",$B1830=""),"",SUMIFS(Échéancier_Loyers!$J:$J,Échéancier_Loyers!$C:$C,$A1830,Échéancier_Loyers!$B:$B,$C1830))</f>
        <v/>
      </c>
      <c r="E1830" s="13" t="str">
        <f>IF(OR($A1830="",$B1830=""),"",SUMIFS(Échéancier_Loyers!$K:$K,Échéancier_Loyers!$C:$C,$A1830,Échéancier_Loyers!$B:$B,$C1830))</f>
        <v/>
      </c>
      <c r="F1830" s="13" t="str">
        <f>IF(OR($D1830="",$E1830=""),"",$D1830-$E1830)</f>
        <v/>
      </c>
      <c r="G1830" t="str">
        <f>IF($A1830="","",IF($F1830&lt;=0,"OK",IF($E1830=0,"Impayé","Partiel")))</f>
        <v/>
      </c>
    </row>
    <row r="1831" spans="2:7" ht="15">
      <c r="B1831" s="17"/>
      <c r="C1831" t="str">
        <f>IF($B1831="","",YEAR($B1831)*100+MONTH($B1831))</f>
        <v/>
      </c>
      <c r="D1831" s="13" t="str">
        <f>IF(OR($A1831="",$B1831=""),"",SUMIFS(Échéancier_Loyers!$J:$J,Échéancier_Loyers!$C:$C,$A1831,Échéancier_Loyers!$B:$B,$C1831))</f>
        <v/>
      </c>
      <c r="E1831" s="13" t="str">
        <f>IF(OR($A1831="",$B1831=""),"",SUMIFS(Échéancier_Loyers!$K:$K,Échéancier_Loyers!$C:$C,$A1831,Échéancier_Loyers!$B:$B,$C1831))</f>
        <v/>
      </c>
      <c r="F1831" s="13" t="str">
        <f>IF(OR($D1831="",$E1831=""),"",$D1831-$E1831)</f>
        <v/>
      </c>
      <c r="G1831" t="str">
        <f>IF($A1831="","",IF($F1831&lt;=0,"OK",IF($E1831=0,"Impayé","Partiel")))</f>
        <v/>
      </c>
    </row>
    <row r="1832" spans="2:7" ht="15">
      <c r="B1832" s="17"/>
      <c r="C1832" t="str">
        <f>IF($B1832="","",YEAR($B1832)*100+MONTH($B1832))</f>
        <v/>
      </c>
      <c r="D1832" s="13" t="str">
        <f>IF(OR($A1832="",$B1832=""),"",SUMIFS(Échéancier_Loyers!$J:$J,Échéancier_Loyers!$C:$C,$A1832,Échéancier_Loyers!$B:$B,$C1832))</f>
        <v/>
      </c>
      <c r="E1832" s="13" t="str">
        <f>IF(OR($A1832="",$B1832=""),"",SUMIFS(Échéancier_Loyers!$K:$K,Échéancier_Loyers!$C:$C,$A1832,Échéancier_Loyers!$B:$B,$C1832))</f>
        <v/>
      </c>
      <c r="F1832" s="13" t="str">
        <f>IF(OR($D1832="",$E1832=""),"",$D1832-$E1832)</f>
        <v/>
      </c>
      <c r="G1832" t="str">
        <f>IF($A1832="","",IF($F1832&lt;=0,"OK",IF($E1832=0,"Impayé","Partiel")))</f>
        <v/>
      </c>
    </row>
    <row r="1833" spans="2:7" ht="15">
      <c r="B1833" s="17"/>
      <c r="C1833" t="str">
        <f>IF($B1833="","",YEAR($B1833)*100+MONTH($B1833))</f>
        <v/>
      </c>
      <c r="D1833" s="13" t="str">
        <f>IF(OR($A1833="",$B1833=""),"",SUMIFS(Échéancier_Loyers!$J:$J,Échéancier_Loyers!$C:$C,$A1833,Échéancier_Loyers!$B:$B,$C1833))</f>
        <v/>
      </c>
      <c r="E1833" s="13" t="str">
        <f>IF(OR($A1833="",$B1833=""),"",SUMIFS(Échéancier_Loyers!$K:$K,Échéancier_Loyers!$C:$C,$A1833,Échéancier_Loyers!$B:$B,$C1833))</f>
        <v/>
      </c>
      <c r="F1833" s="13" t="str">
        <f>IF(OR($D1833="",$E1833=""),"",$D1833-$E1833)</f>
        <v/>
      </c>
      <c r="G1833" t="str">
        <f>IF($A1833="","",IF($F1833&lt;=0,"OK",IF($E1833=0,"Impayé","Partiel")))</f>
        <v/>
      </c>
    </row>
    <row r="1834" spans="2:7" ht="15">
      <c r="B1834" s="17"/>
      <c r="C1834" t="str">
        <f>IF($B1834="","",YEAR($B1834)*100+MONTH($B1834))</f>
        <v/>
      </c>
      <c r="D1834" s="13" t="str">
        <f>IF(OR($A1834="",$B1834=""),"",SUMIFS(Échéancier_Loyers!$J:$J,Échéancier_Loyers!$C:$C,$A1834,Échéancier_Loyers!$B:$B,$C1834))</f>
        <v/>
      </c>
      <c r="E1834" s="13" t="str">
        <f>IF(OR($A1834="",$B1834=""),"",SUMIFS(Échéancier_Loyers!$K:$K,Échéancier_Loyers!$C:$C,$A1834,Échéancier_Loyers!$B:$B,$C1834))</f>
        <v/>
      </c>
      <c r="F1834" s="13" t="str">
        <f>IF(OR($D1834="",$E1834=""),"",$D1834-$E1834)</f>
        <v/>
      </c>
      <c r="G1834" t="str">
        <f>IF($A1834="","",IF($F1834&lt;=0,"OK",IF($E1834=0,"Impayé","Partiel")))</f>
        <v/>
      </c>
    </row>
    <row r="1835" spans="2:7" ht="15">
      <c r="B1835" s="17"/>
      <c r="C1835" t="str">
        <f>IF($B1835="","",YEAR($B1835)*100+MONTH($B1835))</f>
        <v/>
      </c>
      <c r="D1835" s="13" t="str">
        <f>IF(OR($A1835="",$B1835=""),"",SUMIFS(Échéancier_Loyers!$J:$J,Échéancier_Loyers!$C:$C,$A1835,Échéancier_Loyers!$B:$B,$C1835))</f>
        <v/>
      </c>
      <c r="E1835" s="13" t="str">
        <f>IF(OR($A1835="",$B1835=""),"",SUMIFS(Échéancier_Loyers!$K:$K,Échéancier_Loyers!$C:$C,$A1835,Échéancier_Loyers!$B:$B,$C1835))</f>
        <v/>
      </c>
      <c r="F1835" s="13" t="str">
        <f>IF(OR($D1835="",$E1835=""),"",$D1835-$E1835)</f>
        <v/>
      </c>
      <c r="G1835" t="str">
        <f>IF($A1835="","",IF($F1835&lt;=0,"OK",IF($E1835=0,"Impayé","Partiel")))</f>
        <v/>
      </c>
    </row>
    <row r="1836" spans="2:7" ht="15">
      <c r="B1836" s="17"/>
      <c r="C1836" t="str">
        <f>IF($B1836="","",YEAR($B1836)*100+MONTH($B1836))</f>
        <v/>
      </c>
      <c r="D1836" s="13" t="str">
        <f>IF(OR($A1836="",$B1836=""),"",SUMIFS(Échéancier_Loyers!$J:$J,Échéancier_Loyers!$C:$C,$A1836,Échéancier_Loyers!$B:$B,$C1836))</f>
        <v/>
      </c>
      <c r="E1836" s="13" t="str">
        <f>IF(OR($A1836="",$B1836=""),"",SUMIFS(Échéancier_Loyers!$K:$K,Échéancier_Loyers!$C:$C,$A1836,Échéancier_Loyers!$B:$B,$C1836))</f>
        <v/>
      </c>
      <c r="F1836" s="13" t="str">
        <f>IF(OR($D1836="",$E1836=""),"",$D1836-$E1836)</f>
        <v/>
      </c>
      <c r="G1836" t="str">
        <f>IF($A1836="","",IF($F1836&lt;=0,"OK",IF($E1836=0,"Impayé","Partiel")))</f>
        <v/>
      </c>
    </row>
    <row r="1837" spans="2:7" ht="15">
      <c r="B1837" s="17"/>
      <c r="C1837" t="str">
        <f>IF($B1837="","",YEAR($B1837)*100+MONTH($B1837))</f>
        <v/>
      </c>
      <c r="D1837" s="13" t="str">
        <f>IF(OR($A1837="",$B1837=""),"",SUMIFS(Échéancier_Loyers!$J:$J,Échéancier_Loyers!$C:$C,$A1837,Échéancier_Loyers!$B:$B,$C1837))</f>
        <v/>
      </c>
      <c r="E1837" s="13" t="str">
        <f>IF(OR($A1837="",$B1837=""),"",SUMIFS(Échéancier_Loyers!$K:$K,Échéancier_Loyers!$C:$C,$A1837,Échéancier_Loyers!$B:$B,$C1837))</f>
        <v/>
      </c>
      <c r="F1837" s="13" t="str">
        <f>IF(OR($D1837="",$E1837=""),"",$D1837-$E1837)</f>
        <v/>
      </c>
      <c r="G1837" t="str">
        <f>IF($A1837="","",IF($F1837&lt;=0,"OK",IF($E1837=0,"Impayé","Partiel")))</f>
        <v/>
      </c>
    </row>
    <row r="1838" spans="2:7" ht="15">
      <c r="B1838" s="17"/>
      <c r="C1838" t="str">
        <f>IF($B1838="","",YEAR($B1838)*100+MONTH($B1838))</f>
        <v/>
      </c>
      <c r="D1838" s="13" t="str">
        <f>IF(OR($A1838="",$B1838=""),"",SUMIFS(Échéancier_Loyers!$J:$J,Échéancier_Loyers!$C:$C,$A1838,Échéancier_Loyers!$B:$B,$C1838))</f>
        <v/>
      </c>
      <c r="E1838" s="13" t="str">
        <f>IF(OR($A1838="",$B1838=""),"",SUMIFS(Échéancier_Loyers!$K:$K,Échéancier_Loyers!$C:$C,$A1838,Échéancier_Loyers!$B:$B,$C1838))</f>
        <v/>
      </c>
      <c r="F1838" s="13" t="str">
        <f>IF(OR($D1838="",$E1838=""),"",$D1838-$E1838)</f>
        <v/>
      </c>
      <c r="G1838" t="str">
        <f>IF($A1838="","",IF($F1838&lt;=0,"OK",IF($E1838=0,"Impayé","Partiel")))</f>
        <v/>
      </c>
    </row>
    <row r="1839" spans="2:7" ht="15">
      <c r="B1839" s="17"/>
      <c r="C1839" t="str">
        <f>IF($B1839="","",YEAR($B1839)*100+MONTH($B1839))</f>
        <v/>
      </c>
      <c r="D1839" s="13" t="str">
        <f>IF(OR($A1839="",$B1839=""),"",SUMIFS(Échéancier_Loyers!$J:$J,Échéancier_Loyers!$C:$C,$A1839,Échéancier_Loyers!$B:$B,$C1839))</f>
        <v/>
      </c>
      <c r="E1839" s="13" t="str">
        <f>IF(OR($A1839="",$B1839=""),"",SUMIFS(Échéancier_Loyers!$K:$K,Échéancier_Loyers!$C:$C,$A1839,Échéancier_Loyers!$B:$B,$C1839))</f>
        <v/>
      </c>
      <c r="F1839" s="13" t="str">
        <f>IF(OR($D1839="",$E1839=""),"",$D1839-$E1839)</f>
        <v/>
      </c>
      <c r="G1839" t="str">
        <f>IF($A1839="","",IF($F1839&lt;=0,"OK",IF($E1839=0,"Impayé","Partiel")))</f>
        <v/>
      </c>
    </row>
    <row r="1840" spans="2:7" ht="15">
      <c r="B1840" s="17"/>
      <c r="C1840" t="str">
        <f>IF($B1840="","",YEAR($B1840)*100+MONTH($B1840))</f>
        <v/>
      </c>
      <c r="D1840" s="13" t="str">
        <f>IF(OR($A1840="",$B1840=""),"",SUMIFS(Échéancier_Loyers!$J:$J,Échéancier_Loyers!$C:$C,$A1840,Échéancier_Loyers!$B:$B,$C1840))</f>
        <v/>
      </c>
      <c r="E1840" s="13" t="str">
        <f>IF(OR($A1840="",$B1840=""),"",SUMIFS(Échéancier_Loyers!$K:$K,Échéancier_Loyers!$C:$C,$A1840,Échéancier_Loyers!$B:$B,$C1840))</f>
        <v/>
      </c>
      <c r="F1840" s="13" t="str">
        <f>IF(OR($D1840="",$E1840=""),"",$D1840-$E1840)</f>
        <v/>
      </c>
      <c r="G1840" t="str">
        <f>IF($A1840="","",IF($F1840&lt;=0,"OK",IF($E1840=0,"Impayé","Partiel")))</f>
        <v/>
      </c>
    </row>
    <row r="1841" spans="2:7" ht="15">
      <c r="B1841" s="17"/>
      <c r="C1841" t="str">
        <f>IF($B1841="","",YEAR($B1841)*100+MONTH($B1841))</f>
        <v/>
      </c>
      <c r="D1841" s="13" t="str">
        <f>IF(OR($A1841="",$B1841=""),"",SUMIFS(Échéancier_Loyers!$J:$J,Échéancier_Loyers!$C:$C,$A1841,Échéancier_Loyers!$B:$B,$C1841))</f>
        <v/>
      </c>
      <c r="E1841" s="13" t="str">
        <f>IF(OR($A1841="",$B1841=""),"",SUMIFS(Échéancier_Loyers!$K:$K,Échéancier_Loyers!$C:$C,$A1841,Échéancier_Loyers!$B:$B,$C1841))</f>
        <v/>
      </c>
      <c r="F1841" s="13" t="str">
        <f>IF(OR($D1841="",$E1841=""),"",$D1841-$E1841)</f>
        <v/>
      </c>
      <c r="G1841" t="str">
        <f>IF($A1841="","",IF($F1841&lt;=0,"OK",IF($E1841=0,"Impayé","Partiel")))</f>
        <v/>
      </c>
    </row>
    <row r="1842" spans="2:7" ht="15">
      <c r="B1842" s="17"/>
      <c r="C1842" t="str">
        <f>IF($B1842="","",YEAR($B1842)*100+MONTH($B1842))</f>
        <v/>
      </c>
      <c r="D1842" s="13" t="str">
        <f>IF(OR($A1842="",$B1842=""),"",SUMIFS(Échéancier_Loyers!$J:$J,Échéancier_Loyers!$C:$C,$A1842,Échéancier_Loyers!$B:$B,$C1842))</f>
        <v/>
      </c>
      <c r="E1842" s="13" t="str">
        <f>IF(OR($A1842="",$B1842=""),"",SUMIFS(Échéancier_Loyers!$K:$K,Échéancier_Loyers!$C:$C,$A1842,Échéancier_Loyers!$B:$B,$C1842))</f>
        <v/>
      </c>
      <c r="F1842" s="13" t="str">
        <f>IF(OR($D1842="",$E1842=""),"",$D1842-$E1842)</f>
        <v/>
      </c>
      <c r="G1842" t="str">
        <f>IF($A1842="","",IF($F1842&lt;=0,"OK",IF($E1842=0,"Impayé","Partiel")))</f>
        <v/>
      </c>
    </row>
    <row r="1843" spans="2:7" ht="15">
      <c r="B1843" s="17"/>
      <c r="C1843" t="str">
        <f>IF($B1843="","",YEAR($B1843)*100+MONTH($B1843))</f>
        <v/>
      </c>
      <c r="D1843" s="13" t="str">
        <f>IF(OR($A1843="",$B1843=""),"",SUMIFS(Échéancier_Loyers!$J:$J,Échéancier_Loyers!$C:$C,$A1843,Échéancier_Loyers!$B:$B,$C1843))</f>
        <v/>
      </c>
      <c r="E1843" s="13" t="str">
        <f>IF(OR($A1843="",$B1843=""),"",SUMIFS(Échéancier_Loyers!$K:$K,Échéancier_Loyers!$C:$C,$A1843,Échéancier_Loyers!$B:$B,$C1843))</f>
        <v/>
      </c>
      <c r="F1843" s="13" t="str">
        <f>IF(OR($D1843="",$E1843=""),"",$D1843-$E1843)</f>
        <v/>
      </c>
      <c r="G1843" t="str">
        <f>IF($A1843="","",IF($F1843&lt;=0,"OK",IF($E1843=0,"Impayé","Partiel")))</f>
        <v/>
      </c>
    </row>
    <row r="1844" spans="2:7" ht="15">
      <c r="B1844" s="17"/>
      <c r="C1844" t="str">
        <f>IF($B1844="","",YEAR($B1844)*100+MONTH($B1844))</f>
        <v/>
      </c>
      <c r="D1844" s="13" t="str">
        <f>IF(OR($A1844="",$B1844=""),"",SUMIFS(Échéancier_Loyers!$J:$J,Échéancier_Loyers!$C:$C,$A1844,Échéancier_Loyers!$B:$B,$C1844))</f>
        <v/>
      </c>
      <c r="E1844" s="13" t="str">
        <f>IF(OR($A1844="",$B1844=""),"",SUMIFS(Échéancier_Loyers!$K:$K,Échéancier_Loyers!$C:$C,$A1844,Échéancier_Loyers!$B:$B,$C1844))</f>
        <v/>
      </c>
      <c r="F1844" s="13" t="str">
        <f>IF(OR($D1844="",$E1844=""),"",$D1844-$E1844)</f>
        <v/>
      </c>
      <c r="G1844" t="str">
        <f>IF($A1844="","",IF($F1844&lt;=0,"OK",IF($E1844=0,"Impayé","Partiel")))</f>
        <v/>
      </c>
    </row>
    <row r="1845" spans="2:7" ht="15">
      <c r="B1845" s="17"/>
      <c r="C1845" t="str">
        <f>IF($B1845="","",YEAR($B1845)*100+MONTH($B1845))</f>
        <v/>
      </c>
      <c r="D1845" s="13" t="str">
        <f>IF(OR($A1845="",$B1845=""),"",SUMIFS(Échéancier_Loyers!$J:$J,Échéancier_Loyers!$C:$C,$A1845,Échéancier_Loyers!$B:$B,$C1845))</f>
        <v/>
      </c>
      <c r="E1845" s="13" t="str">
        <f>IF(OR($A1845="",$B1845=""),"",SUMIFS(Échéancier_Loyers!$K:$K,Échéancier_Loyers!$C:$C,$A1845,Échéancier_Loyers!$B:$B,$C1845))</f>
        <v/>
      </c>
      <c r="F1845" s="13" t="str">
        <f>IF(OR($D1845="",$E1845=""),"",$D1845-$E1845)</f>
        <v/>
      </c>
      <c r="G1845" t="str">
        <f>IF($A1845="","",IF($F1845&lt;=0,"OK",IF($E1845=0,"Impayé","Partiel")))</f>
        <v/>
      </c>
    </row>
    <row r="1846" spans="2:7" ht="15">
      <c r="B1846" s="17"/>
      <c r="C1846" t="str">
        <f>IF($B1846="","",YEAR($B1846)*100+MONTH($B1846))</f>
        <v/>
      </c>
      <c r="D1846" s="13" t="str">
        <f>IF(OR($A1846="",$B1846=""),"",SUMIFS(Échéancier_Loyers!$J:$J,Échéancier_Loyers!$C:$C,$A1846,Échéancier_Loyers!$B:$B,$C1846))</f>
        <v/>
      </c>
      <c r="E1846" s="13" t="str">
        <f>IF(OR($A1846="",$B1846=""),"",SUMIFS(Échéancier_Loyers!$K:$K,Échéancier_Loyers!$C:$C,$A1846,Échéancier_Loyers!$B:$B,$C1846))</f>
        <v/>
      </c>
      <c r="F1846" s="13" t="str">
        <f>IF(OR($D1846="",$E1846=""),"",$D1846-$E1846)</f>
        <v/>
      </c>
      <c r="G1846" t="str">
        <f>IF($A1846="","",IF($F1846&lt;=0,"OK",IF($E1846=0,"Impayé","Partiel")))</f>
        <v/>
      </c>
    </row>
    <row r="1847" spans="2:7" ht="15">
      <c r="B1847" s="17"/>
      <c r="C1847" t="str">
        <f>IF($B1847="","",YEAR($B1847)*100+MONTH($B1847))</f>
        <v/>
      </c>
      <c r="D1847" s="13" t="str">
        <f>IF(OR($A1847="",$B1847=""),"",SUMIFS(Échéancier_Loyers!$J:$J,Échéancier_Loyers!$C:$C,$A1847,Échéancier_Loyers!$B:$B,$C1847))</f>
        <v/>
      </c>
      <c r="E1847" s="13" t="str">
        <f>IF(OR($A1847="",$B1847=""),"",SUMIFS(Échéancier_Loyers!$K:$K,Échéancier_Loyers!$C:$C,$A1847,Échéancier_Loyers!$B:$B,$C1847))</f>
        <v/>
      </c>
      <c r="F1847" s="13" t="str">
        <f>IF(OR($D1847="",$E1847=""),"",$D1847-$E1847)</f>
        <v/>
      </c>
      <c r="G1847" t="str">
        <f>IF($A1847="","",IF($F1847&lt;=0,"OK",IF($E1847=0,"Impayé","Partiel")))</f>
        <v/>
      </c>
    </row>
    <row r="1848" spans="2:7" ht="15">
      <c r="B1848" s="17"/>
      <c r="C1848" t="str">
        <f>IF($B1848="","",YEAR($B1848)*100+MONTH($B1848))</f>
        <v/>
      </c>
      <c r="D1848" s="13" t="str">
        <f>IF(OR($A1848="",$B1848=""),"",SUMIFS(Échéancier_Loyers!$J:$J,Échéancier_Loyers!$C:$C,$A1848,Échéancier_Loyers!$B:$B,$C1848))</f>
        <v/>
      </c>
      <c r="E1848" s="13" t="str">
        <f>IF(OR($A1848="",$B1848=""),"",SUMIFS(Échéancier_Loyers!$K:$K,Échéancier_Loyers!$C:$C,$A1848,Échéancier_Loyers!$B:$B,$C1848))</f>
        <v/>
      </c>
      <c r="F1848" s="13" t="str">
        <f>IF(OR($D1848="",$E1848=""),"",$D1848-$E1848)</f>
        <v/>
      </c>
      <c r="G1848" t="str">
        <f>IF($A1848="","",IF($F1848&lt;=0,"OK",IF($E1848=0,"Impayé","Partiel")))</f>
        <v/>
      </c>
    </row>
    <row r="1849" spans="2:7" ht="15">
      <c r="B1849" s="17"/>
      <c r="C1849" t="str">
        <f>IF($B1849="","",YEAR($B1849)*100+MONTH($B1849))</f>
        <v/>
      </c>
      <c r="D1849" s="13" t="str">
        <f>IF(OR($A1849="",$B1849=""),"",SUMIFS(Échéancier_Loyers!$J:$J,Échéancier_Loyers!$C:$C,$A1849,Échéancier_Loyers!$B:$B,$C1849))</f>
        <v/>
      </c>
      <c r="E1849" s="13" t="str">
        <f>IF(OR($A1849="",$B1849=""),"",SUMIFS(Échéancier_Loyers!$K:$K,Échéancier_Loyers!$C:$C,$A1849,Échéancier_Loyers!$B:$B,$C1849))</f>
        <v/>
      </c>
      <c r="F1849" s="13" t="str">
        <f>IF(OR($D1849="",$E1849=""),"",$D1849-$E1849)</f>
        <v/>
      </c>
      <c r="G1849" t="str">
        <f>IF($A1849="","",IF($F1849&lt;=0,"OK",IF($E1849=0,"Impayé","Partiel")))</f>
        <v/>
      </c>
    </row>
    <row r="1850" spans="2:7" ht="15">
      <c r="B1850" s="17"/>
      <c r="C1850" t="str">
        <f>IF($B1850="","",YEAR($B1850)*100+MONTH($B1850))</f>
        <v/>
      </c>
      <c r="D1850" s="13" t="str">
        <f>IF(OR($A1850="",$B1850=""),"",SUMIFS(Échéancier_Loyers!$J:$J,Échéancier_Loyers!$C:$C,$A1850,Échéancier_Loyers!$B:$B,$C1850))</f>
        <v/>
      </c>
      <c r="E1850" s="13" t="str">
        <f>IF(OR($A1850="",$B1850=""),"",SUMIFS(Échéancier_Loyers!$K:$K,Échéancier_Loyers!$C:$C,$A1850,Échéancier_Loyers!$B:$B,$C1850))</f>
        <v/>
      </c>
      <c r="F1850" s="13" t="str">
        <f>IF(OR($D1850="",$E1850=""),"",$D1850-$E1850)</f>
        <v/>
      </c>
      <c r="G1850" t="str">
        <f>IF($A1850="","",IF($F1850&lt;=0,"OK",IF($E1850=0,"Impayé","Partiel")))</f>
        <v/>
      </c>
    </row>
    <row r="1851" spans="2:7" ht="15">
      <c r="B1851" s="17"/>
      <c r="C1851" t="str">
        <f>IF($B1851="","",YEAR($B1851)*100+MONTH($B1851))</f>
        <v/>
      </c>
      <c r="D1851" s="13" t="str">
        <f>IF(OR($A1851="",$B1851=""),"",SUMIFS(Échéancier_Loyers!$J:$J,Échéancier_Loyers!$C:$C,$A1851,Échéancier_Loyers!$B:$B,$C1851))</f>
        <v/>
      </c>
      <c r="E1851" s="13" t="str">
        <f>IF(OR($A1851="",$B1851=""),"",SUMIFS(Échéancier_Loyers!$K:$K,Échéancier_Loyers!$C:$C,$A1851,Échéancier_Loyers!$B:$B,$C1851))</f>
        <v/>
      </c>
      <c r="F1851" s="13" t="str">
        <f>IF(OR($D1851="",$E1851=""),"",$D1851-$E1851)</f>
        <v/>
      </c>
      <c r="G1851" t="str">
        <f>IF($A1851="","",IF($F1851&lt;=0,"OK",IF($E1851=0,"Impayé","Partiel")))</f>
        <v/>
      </c>
    </row>
    <row r="1852" spans="2:7" ht="15">
      <c r="B1852" s="17"/>
      <c r="C1852" t="str">
        <f>IF($B1852="","",YEAR($B1852)*100+MONTH($B1852))</f>
        <v/>
      </c>
      <c r="D1852" s="13" t="str">
        <f>IF(OR($A1852="",$B1852=""),"",SUMIFS(Échéancier_Loyers!$J:$J,Échéancier_Loyers!$C:$C,$A1852,Échéancier_Loyers!$B:$B,$C1852))</f>
        <v/>
      </c>
      <c r="E1852" s="13" t="str">
        <f>IF(OR($A1852="",$B1852=""),"",SUMIFS(Échéancier_Loyers!$K:$K,Échéancier_Loyers!$C:$C,$A1852,Échéancier_Loyers!$B:$B,$C1852))</f>
        <v/>
      </c>
      <c r="F1852" s="13" t="str">
        <f>IF(OR($D1852="",$E1852=""),"",$D1852-$E1852)</f>
        <v/>
      </c>
      <c r="G1852" t="str">
        <f>IF($A1852="","",IF($F1852&lt;=0,"OK",IF($E1852=0,"Impayé","Partiel")))</f>
        <v/>
      </c>
    </row>
    <row r="1853" spans="2:7" ht="15">
      <c r="B1853" s="17"/>
      <c r="C1853" t="str">
        <f>IF($B1853="","",YEAR($B1853)*100+MONTH($B1853))</f>
        <v/>
      </c>
      <c r="D1853" s="13" t="str">
        <f>IF(OR($A1853="",$B1853=""),"",SUMIFS(Échéancier_Loyers!$J:$J,Échéancier_Loyers!$C:$C,$A1853,Échéancier_Loyers!$B:$B,$C1853))</f>
        <v/>
      </c>
      <c r="E1853" s="13" t="str">
        <f>IF(OR($A1853="",$B1853=""),"",SUMIFS(Échéancier_Loyers!$K:$K,Échéancier_Loyers!$C:$C,$A1853,Échéancier_Loyers!$B:$B,$C1853))</f>
        <v/>
      </c>
      <c r="F1853" s="13" t="str">
        <f>IF(OR($D1853="",$E1853=""),"",$D1853-$E1853)</f>
        <v/>
      </c>
      <c r="G1853" t="str">
        <f>IF($A1853="","",IF($F1853&lt;=0,"OK",IF($E1853=0,"Impayé","Partiel")))</f>
        <v/>
      </c>
    </row>
    <row r="1854" spans="2:7" ht="15">
      <c r="B1854" s="17"/>
      <c r="C1854" t="str">
        <f>IF($B1854="","",YEAR($B1854)*100+MONTH($B1854))</f>
        <v/>
      </c>
      <c r="D1854" s="13" t="str">
        <f>IF(OR($A1854="",$B1854=""),"",SUMIFS(Échéancier_Loyers!$J:$J,Échéancier_Loyers!$C:$C,$A1854,Échéancier_Loyers!$B:$B,$C1854))</f>
        <v/>
      </c>
      <c r="E1854" s="13" t="str">
        <f>IF(OR($A1854="",$B1854=""),"",SUMIFS(Échéancier_Loyers!$K:$K,Échéancier_Loyers!$C:$C,$A1854,Échéancier_Loyers!$B:$B,$C1854))</f>
        <v/>
      </c>
      <c r="F1854" s="13" t="str">
        <f>IF(OR($D1854="",$E1854=""),"",$D1854-$E1854)</f>
        <v/>
      </c>
      <c r="G1854" t="str">
        <f>IF($A1854="","",IF($F1854&lt;=0,"OK",IF($E1854=0,"Impayé","Partiel")))</f>
        <v/>
      </c>
    </row>
    <row r="1855" spans="2:7" ht="15">
      <c r="B1855" s="17"/>
      <c r="C1855" t="str">
        <f>IF($B1855="","",YEAR($B1855)*100+MONTH($B1855))</f>
        <v/>
      </c>
      <c r="D1855" s="13" t="str">
        <f>IF(OR($A1855="",$B1855=""),"",SUMIFS(Échéancier_Loyers!$J:$J,Échéancier_Loyers!$C:$C,$A1855,Échéancier_Loyers!$B:$B,$C1855))</f>
        <v/>
      </c>
      <c r="E1855" s="13" t="str">
        <f>IF(OR($A1855="",$B1855=""),"",SUMIFS(Échéancier_Loyers!$K:$K,Échéancier_Loyers!$C:$C,$A1855,Échéancier_Loyers!$B:$B,$C1855))</f>
        <v/>
      </c>
      <c r="F1855" s="13" t="str">
        <f>IF(OR($D1855="",$E1855=""),"",$D1855-$E1855)</f>
        <v/>
      </c>
      <c r="G1855" t="str">
        <f>IF($A1855="","",IF($F1855&lt;=0,"OK",IF($E1855=0,"Impayé","Partiel")))</f>
        <v/>
      </c>
    </row>
    <row r="1856" spans="2:7" ht="15">
      <c r="B1856" s="17"/>
      <c r="C1856" t="str">
        <f>IF($B1856="","",YEAR($B1856)*100+MONTH($B1856))</f>
        <v/>
      </c>
      <c r="D1856" s="13" t="str">
        <f>IF(OR($A1856="",$B1856=""),"",SUMIFS(Échéancier_Loyers!$J:$J,Échéancier_Loyers!$C:$C,$A1856,Échéancier_Loyers!$B:$B,$C1856))</f>
        <v/>
      </c>
      <c r="E1856" s="13" t="str">
        <f>IF(OR($A1856="",$B1856=""),"",SUMIFS(Échéancier_Loyers!$K:$K,Échéancier_Loyers!$C:$C,$A1856,Échéancier_Loyers!$B:$B,$C1856))</f>
        <v/>
      </c>
      <c r="F1856" s="13" t="str">
        <f>IF(OR($D1856="",$E1856=""),"",$D1856-$E1856)</f>
        <v/>
      </c>
      <c r="G1856" t="str">
        <f>IF($A1856="","",IF($F1856&lt;=0,"OK",IF($E1856=0,"Impayé","Partiel")))</f>
        <v/>
      </c>
    </row>
    <row r="1857" spans="2:7" ht="15">
      <c r="B1857" s="17"/>
      <c r="C1857" t="str">
        <f>IF($B1857="","",YEAR($B1857)*100+MONTH($B1857))</f>
        <v/>
      </c>
      <c r="D1857" s="13" t="str">
        <f>IF(OR($A1857="",$B1857=""),"",SUMIFS(Échéancier_Loyers!$J:$J,Échéancier_Loyers!$C:$C,$A1857,Échéancier_Loyers!$B:$B,$C1857))</f>
        <v/>
      </c>
      <c r="E1857" s="13" t="str">
        <f>IF(OR($A1857="",$B1857=""),"",SUMIFS(Échéancier_Loyers!$K:$K,Échéancier_Loyers!$C:$C,$A1857,Échéancier_Loyers!$B:$B,$C1857))</f>
        <v/>
      </c>
      <c r="F1857" s="13" t="str">
        <f>IF(OR($D1857="",$E1857=""),"",$D1857-$E1857)</f>
        <v/>
      </c>
      <c r="G1857" t="str">
        <f>IF($A1857="","",IF($F1857&lt;=0,"OK",IF($E1857=0,"Impayé","Partiel")))</f>
        <v/>
      </c>
    </row>
    <row r="1858" spans="2:7" ht="15">
      <c r="B1858" s="17"/>
      <c r="C1858" t="str">
        <f>IF($B1858="","",YEAR($B1858)*100+MONTH($B1858))</f>
        <v/>
      </c>
      <c r="D1858" s="13" t="str">
        <f>IF(OR($A1858="",$B1858=""),"",SUMIFS(Échéancier_Loyers!$J:$J,Échéancier_Loyers!$C:$C,$A1858,Échéancier_Loyers!$B:$B,$C1858))</f>
        <v/>
      </c>
      <c r="E1858" s="13" t="str">
        <f>IF(OR($A1858="",$B1858=""),"",SUMIFS(Échéancier_Loyers!$K:$K,Échéancier_Loyers!$C:$C,$A1858,Échéancier_Loyers!$B:$B,$C1858))</f>
        <v/>
      </c>
      <c r="F1858" s="13" t="str">
        <f>IF(OR($D1858="",$E1858=""),"",$D1858-$E1858)</f>
        <v/>
      </c>
      <c r="G1858" t="str">
        <f>IF($A1858="","",IF($F1858&lt;=0,"OK",IF($E1858=0,"Impayé","Partiel")))</f>
        <v/>
      </c>
    </row>
    <row r="1859" spans="2:7" ht="15">
      <c r="B1859" s="17"/>
      <c r="C1859" t="str">
        <f>IF($B1859="","",YEAR($B1859)*100+MONTH($B1859))</f>
        <v/>
      </c>
      <c r="D1859" s="13" t="str">
        <f>IF(OR($A1859="",$B1859=""),"",SUMIFS(Échéancier_Loyers!$J:$J,Échéancier_Loyers!$C:$C,$A1859,Échéancier_Loyers!$B:$B,$C1859))</f>
        <v/>
      </c>
      <c r="E1859" s="13" t="str">
        <f>IF(OR($A1859="",$B1859=""),"",SUMIFS(Échéancier_Loyers!$K:$K,Échéancier_Loyers!$C:$C,$A1859,Échéancier_Loyers!$B:$B,$C1859))</f>
        <v/>
      </c>
      <c r="F1859" s="13" t="str">
        <f>IF(OR($D1859="",$E1859=""),"",$D1859-$E1859)</f>
        <v/>
      </c>
      <c r="G1859" t="str">
        <f>IF($A1859="","",IF($F1859&lt;=0,"OK",IF($E1859=0,"Impayé","Partiel")))</f>
        <v/>
      </c>
    </row>
    <row r="1860" spans="2:7" ht="15">
      <c r="B1860" s="17"/>
      <c r="C1860" t="str">
        <f>IF($B1860="","",YEAR($B1860)*100+MONTH($B1860))</f>
        <v/>
      </c>
      <c r="D1860" s="13" t="str">
        <f>IF(OR($A1860="",$B1860=""),"",SUMIFS(Échéancier_Loyers!$J:$J,Échéancier_Loyers!$C:$C,$A1860,Échéancier_Loyers!$B:$B,$C1860))</f>
        <v/>
      </c>
      <c r="E1860" s="13" t="str">
        <f>IF(OR($A1860="",$B1860=""),"",SUMIFS(Échéancier_Loyers!$K:$K,Échéancier_Loyers!$C:$C,$A1860,Échéancier_Loyers!$B:$B,$C1860))</f>
        <v/>
      </c>
      <c r="F1860" s="13" t="str">
        <f>IF(OR($D1860="",$E1860=""),"",$D1860-$E1860)</f>
        <v/>
      </c>
      <c r="G1860" t="str">
        <f>IF($A1860="","",IF($F1860&lt;=0,"OK",IF($E1860=0,"Impayé","Partiel")))</f>
        <v/>
      </c>
    </row>
    <row r="1861" spans="2:7" ht="15">
      <c r="B1861" s="17"/>
      <c r="C1861" t="str">
        <f>IF($B1861="","",YEAR($B1861)*100+MONTH($B1861))</f>
        <v/>
      </c>
      <c r="D1861" s="13" t="str">
        <f>IF(OR($A1861="",$B1861=""),"",SUMIFS(Échéancier_Loyers!$J:$J,Échéancier_Loyers!$C:$C,$A1861,Échéancier_Loyers!$B:$B,$C1861))</f>
        <v/>
      </c>
      <c r="E1861" s="13" t="str">
        <f>IF(OR($A1861="",$B1861=""),"",SUMIFS(Échéancier_Loyers!$K:$K,Échéancier_Loyers!$C:$C,$A1861,Échéancier_Loyers!$B:$B,$C1861))</f>
        <v/>
      </c>
      <c r="F1861" s="13" t="str">
        <f>IF(OR($D1861="",$E1861=""),"",$D1861-$E1861)</f>
        <v/>
      </c>
      <c r="G1861" t="str">
        <f>IF($A1861="","",IF($F1861&lt;=0,"OK",IF($E1861=0,"Impayé","Partiel")))</f>
        <v/>
      </c>
    </row>
    <row r="1862" spans="2:7" ht="15">
      <c r="B1862" s="17"/>
      <c r="C1862" t="str">
        <f>IF($B1862="","",YEAR($B1862)*100+MONTH($B1862))</f>
        <v/>
      </c>
      <c r="D1862" s="13" t="str">
        <f>IF(OR($A1862="",$B1862=""),"",SUMIFS(Échéancier_Loyers!$J:$J,Échéancier_Loyers!$C:$C,$A1862,Échéancier_Loyers!$B:$B,$C1862))</f>
        <v/>
      </c>
      <c r="E1862" s="13" t="str">
        <f>IF(OR($A1862="",$B1862=""),"",SUMIFS(Échéancier_Loyers!$K:$K,Échéancier_Loyers!$C:$C,$A1862,Échéancier_Loyers!$B:$B,$C1862))</f>
        <v/>
      </c>
      <c r="F1862" s="13" t="str">
        <f>IF(OR($D1862="",$E1862=""),"",$D1862-$E1862)</f>
        <v/>
      </c>
      <c r="G1862" t="str">
        <f>IF($A1862="","",IF($F1862&lt;=0,"OK",IF($E1862=0,"Impayé","Partiel")))</f>
        <v/>
      </c>
    </row>
    <row r="1863" spans="2:7" ht="15">
      <c r="B1863" s="17"/>
      <c r="C1863" t="str">
        <f>IF($B1863="","",YEAR($B1863)*100+MONTH($B1863))</f>
        <v/>
      </c>
      <c r="D1863" s="13" t="str">
        <f>IF(OR($A1863="",$B1863=""),"",SUMIFS(Échéancier_Loyers!$J:$J,Échéancier_Loyers!$C:$C,$A1863,Échéancier_Loyers!$B:$B,$C1863))</f>
        <v/>
      </c>
      <c r="E1863" s="13" t="str">
        <f>IF(OR($A1863="",$B1863=""),"",SUMIFS(Échéancier_Loyers!$K:$K,Échéancier_Loyers!$C:$C,$A1863,Échéancier_Loyers!$B:$B,$C1863))</f>
        <v/>
      </c>
      <c r="F1863" s="13" t="str">
        <f>IF(OR($D1863="",$E1863=""),"",$D1863-$E1863)</f>
        <v/>
      </c>
      <c r="G1863" t="str">
        <f>IF($A1863="","",IF($F1863&lt;=0,"OK",IF($E1863=0,"Impayé","Partiel")))</f>
        <v/>
      </c>
    </row>
    <row r="1864" spans="2:7" ht="15">
      <c r="B1864" s="17"/>
      <c r="C1864" t="str">
        <f>IF($B1864="","",YEAR($B1864)*100+MONTH($B1864))</f>
        <v/>
      </c>
      <c r="D1864" s="13" t="str">
        <f>IF(OR($A1864="",$B1864=""),"",SUMIFS(Échéancier_Loyers!$J:$J,Échéancier_Loyers!$C:$C,$A1864,Échéancier_Loyers!$B:$B,$C1864))</f>
        <v/>
      </c>
      <c r="E1864" s="13" t="str">
        <f>IF(OR($A1864="",$B1864=""),"",SUMIFS(Échéancier_Loyers!$K:$K,Échéancier_Loyers!$C:$C,$A1864,Échéancier_Loyers!$B:$B,$C1864))</f>
        <v/>
      </c>
      <c r="F1864" s="13" t="str">
        <f>IF(OR($D1864="",$E1864=""),"",$D1864-$E1864)</f>
        <v/>
      </c>
      <c r="G1864" t="str">
        <f>IF($A1864="","",IF($F1864&lt;=0,"OK",IF($E1864=0,"Impayé","Partiel")))</f>
        <v/>
      </c>
    </row>
    <row r="1865" spans="2:7" ht="15">
      <c r="B1865" s="17"/>
      <c r="C1865" t="str">
        <f>IF($B1865="","",YEAR($B1865)*100+MONTH($B1865))</f>
        <v/>
      </c>
      <c r="D1865" s="13" t="str">
        <f>IF(OR($A1865="",$B1865=""),"",SUMIFS(Échéancier_Loyers!$J:$J,Échéancier_Loyers!$C:$C,$A1865,Échéancier_Loyers!$B:$B,$C1865))</f>
        <v/>
      </c>
      <c r="E1865" s="13" t="str">
        <f>IF(OR($A1865="",$B1865=""),"",SUMIFS(Échéancier_Loyers!$K:$K,Échéancier_Loyers!$C:$C,$A1865,Échéancier_Loyers!$B:$B,$C1865))</f>
        <v/>
      </c>
      <c r="F1865" s="13" t="str">
        <f>IF(OR($D1865="",$E1865=""),"",$D1865-$E1865)</f>
        <v/>
      </c>
      <c r="G1865" t="str">
        <f>IF($A1865="","",IF($F1865&lt;=0,"OK",IF($E1865=0,"Impayé","Partiel")))</f>
        <v/>
      </c>
    </row>
    <row r="1866" spans="2:7" ht="15">
      <c r="B1866" s="17"/>
      <c r="C1866" t="str">
        <f>IF($B1866="","",YEAR($B1866)*100+MONTH($B1866))</f>
        <v/>
      </c>
      <c r="D1866" s="13" t="str">
        <f>IF(OR($A1866="",$B1866=""),"",SUMIFS(Échéancier_Loyers!$J:$J,Échéancier_Loyers!$C:$C,$A1866,Échéancier_Loyers!$B:$B,$C1866))</f>
        <v/>
      </c>
      <c r="E1866" s="13" t="str">
        <f>IF(OR($A1866="",$B1866=""),"",SUMIFS(Échéancier_Loyers!$K:$K,Échéancier_Loyers!$C:$C,$A1866,Échéancier_Loyers!$B:$B,$C1866))</f>
        <v/>
      </c>
      <c r="F1866" s="13" t="str">
        <f>IF(OR($D1866="",$E1866=""),"",$D1866-$E1866)</f>
        <v/>
      </c>
      <c r="G1866" t="str">
        <f>IF($A1866="","",IF($F1866&lt;=0,"OK",IF($E1866=0,"Impayé","Partiel")))</f>
        <v/>
      </c>
    </row>
    <row r="1867" spans="2:7" ht="15">
      <c r="B1867" s="17"/>
      <c r="C1867" t="str">
        <f>IF($B1867="","",YEAR($B1867)*100+MONTH($B1867))</f>
        <v/>
      </c>
      <c r="D1867" s="13" t="str">
        <f>IF(OR($A1867="",$B1867=""),"",SUMIFS(Échéancier_Loyers!$J:$J,Échéancier_Loyers!$C:$C,$A1867,Échéancier_Loyers!$B:$B,$C1867))</f>
        <v/>
      </c>
      <c r="E1867" s="13" t="str">
        <f>IF(OR($A1867="",$B1867=""),"",SUMIFS(Échéancier_Loyers!$K:$K,Échéancier_Loyers!$C:$C,$A1867,Échéancier_Loyers!$B:$B,$C1867))</f>
        <v/>
      </c>
      <c r="F1867" s="13" t="str">
        <f>IF(OR($D1867="",$E1867=""),"",$D1867-$E1867)</f>
        <v/>
      </c>
      <c r="G1867" t="str">
        <f>IF($A1867="","",IF($F1867&lt;=0,"OK",IF($E1867=0,"Impayé","Partiel")))</f>
        <v/>
      </c>
    </row>
    <row r="1868" spans="2:7" ht="15">
      <c r="B1868" s="17"/>
      <c r="C1868" t="str">
        <f>IF($B1868="","",YEAR($B1868)*100+MONTH($B1868))</f>
        <v/>
      </c>
      <c r="D1868" s="13" t="str">
        <f>IF(OR($A1868="",$B1868=""),"",SUMIFS(Échéancier_Loyers!$J:$J,Échéancier_Loyers!$C:$C,$A1868,Échéancier_Loyers!$B:$B,$C1868))</f>
        <v/>
      </c>
      <c r="E1868" s="13" t="str">
        <f>IF(OR($A1868="",$B1868=""),"",SUMIFS(Échéancier_Loyers!$K:$K,Échéancier_Loyers!$C:$C,$A1868,Échéancier_Loyers!$B:$B,$C1868))</f>
        <v/>
      </c>
      <c r="F1868" s="13" t="str">
        <f>IF(OR($D1868="",$E1868=""),"",$D1868-$E1868)</f>
        <v/>
      </c>
      <c r="G1868" t="str">
        <f>IF($A1868="","",IF($F1868&lt;=0,"OK",IF($E1868=0,"Impayé","Partiel")))</f>
        <v/>
      </c>
    </row>
    <row r="1869" spans="2:7" ht="15">
      <c r="B1869" s="17"/>
      <c r="C1869" t="str">
        <f>IF($B1869="","",YEAR($B1869)*100+MONTH($B1869))</f>
        <v/>
      </c>
      <c r="D1869" s="13" t="str">
        <f>IF(OR($A1869="",$B1869=""),"",SUMIFS(Échéancier_Loyers!$J:$J,Échéancier_Loyers!$C:$C,$A1869,Échéancier_Loyers!$B:$B,$C1869))</f>
        <v/>
      </c>
      <c r="E1869" s="13" t="str">
        <f>IF(OR($A1869="",$B1869=""),"",SUMIFS(Échéancier_Loyers!$K:$K,Échéancier_Loyers!$C:$C,$A1869,Échéancier_Loyers!$B:$B,$C1869))</f>
        <v/>
      </c>
      <c r="F1869" s="13" t="str">
        <f>IF(OR($D1869="",$E1869=""),"",$D1869-$E1869)</f>
        <v/>
      </c>
      <c r="G1869" t="str">
        <f>IF($A1869="","",IF($F1869&lt;=0,"OK",IF($E1869=0,"Impayé","Partiel")))</f>
        <v/>
      </c>
    </row>
    <row r="1870" spans="2:7" ht="15">
      <c r="B1870" s="17"/>
      <c r="C1870" t="str">
        <f>IF($B1870="","",YEAR($B1870)*100+MONTH($B1870))</f>
        <v/>
      </c>
      <c r="D1870" s="13" t="str">
        <f>IF(OR($A1870="",$B1870=""),"",SUMIFS(Échéancier_Loyers!$J:$J,Échéancier_Loyers!$C:$C,$A1870,Échéancier_Loyers!$B:$B,$C1870))</f>
        <v/>
      </c>
      <c r="E1870" s="13" t="str">
        <f>IF(OR($A1870="",$B1870=""),"",SUMIFS(Échéancier_Loyers!$K:$K,Échéancier_Loyers!$C:$C,$A1870,Échéancier_Loyers!$B:$B,$C1870))</f>
        <v/>
      </c>
      <c r="F1870" s="13" t="str">
        <f>IF(OR($D1870="",$E1870=""),"",$D1870-$E1870)</f>
        <v/>
      </c>
      <c r="G1870" t="str">
        <f>IF($A1870="","",IF($F1870&lt;=0,"OK",IF($E1870=0,"Impayé","Partiel")))</f>
        <v/>
      </c>
    </row>
    <row r="1871" spans="2:7" ht="15">
      <c r="B1871" s="17"/>
      <c r="C1871" t="str">
        <f>IF($B1871="","",YEAR($B1871)*100+MONTH($B1871))</f>
        <v/>
      </c>
      <c r="D1871" s="13" t="str">
        <f>IF(OR($A1871="",$B1871=""),"",SUMIFS(Échéancier_Loyers!$J:$J,Échéancier_Loyers!$C:$C,$A1871,Échéancier_Loyers!$B:$B,$C1871))</f>
        <v/>
      </c>
      <c r="E1871" s="13" t="str">
        <f>IF(OR($A1871="",$B1871=""),"",SUMIFS(Échéancier_Loyers!$K:$K,Échéancier_Loyers!$C:$C,$A1871,Échéancier_Loyers!$B:$B,$C1871))</f>
        <v/>
      </c>
      <c r="F1871" s="13" t="str">
        <f>IF(OR($D1871="",$E1871=""),"",$D1871-$E1871)</f>
        <v/>
      </c>
      <c r="G1871" t="str">
        <f>IF($A1871="","",IF($F1871&lt;=0,"OK",IF($E1871=0,"Impayé","Partiel")))</f>
        <v/>
      </c>
    </row>
    <row r="1872" spans="2:7" ht="15">
      <c r="B1872" s="17"/>
      <c r="C1872" t="str">
        <f>IF($B1872="","",YEAR($B1872)*100+MONTH($B1872))</f>
        <v/>
      </c>
      <c r="D1872" s="13" t="str">
        <f>IF(OR($A1872="",$B1872=""),"",SUMIFS(Échéancier_Loyers!$J:$J,Échéancier_Loyers!$C:$C,$A1872,Échéancier_Loyers!$B:$B,$C1872))</f>
        <v/>
      </c>
      <c r="E1872" s="13" t="str">
        <f>IF(OR($A1872="",$B1872=""),"",SUMIFS(Échéancier_Loyers!$K:$K,Échéancier_Loyers!$C:$C,$A1872,Échéancier_Loyers!$B:$B,$C1872))</f>
        <v/>
      </c>
      <c r="F1872" s="13" t="str">
        <f>IF(OR($D1872="",$E1872=""),"",$D1872-$E1872)</f>
        <v/>
      </c>
      <c r="G1872" t="str">
        <f>IF($A1872="","",IF($F1872&lt;=0,"OK",IF($E1872=0,"Impayé","Partiel")))</f>
        <v/>
      </c>
    </row>
    <row r="1873" spans="2:7" ht="15">
      <c r="B1873" s="17"/>
      <c r="C1873" t="str">
        <f>IF($B1873="","",YEAR($B1873)*100+MONTH($B1873))</f>
        <v/>
      </c>
      <c r="D1873" s="13" t="str">
        <f>IF(OR($A1873="",$B1873=""),"",SUMIFS(Échéancier_Loyers!$J:$J,Échéancier_Loyers!$C:$C,$A1873,Échéancier_Loyers!$B:$B,$C1873))</f>
        <v/>
      </c>
      <c r="E1873" s="13" t="str">
        <f>IF(OR($A1873="",$B1873=""),"",SUMIFS(Échéancier_Loyers!$K:$K,Échéancier_Loyers!$C:$C,$A1873,Échéancier_Loyers!$B:$B,$C1873))</f>
        <v/>
      </c>
      <c r="F1873" s="13" t="str">
        <f>IF(OR($D1873="",$E1873=""),"",$D1873-$E1873)</f>
        <v/>
      </c>
      <c r="G1873" t="str">
        <f>IF($A1873="","",IF($F1873&lt;=0,"OK",IF($E1873=0,"Impayé","Partiel")))</f>
        <v/>
      </c>
    </row>
    <row r="1874" spans="2:7" ht="15">
      <c r="B1874" s="17"/>
      <c r="C1874" t="str">
        <f>IF($B1874="","",YEAR($B1874)*100+MONTH($B1874))</f>
        <v/>
      </c>
      <c r="D1874" s="13" t="str">
        <f>IF(OR($A1874="",$B1874=""),"",SUMIFS(Échéancier_Loyers!$J:$J,Échéancier_Loyers!$C:$C,$A1874,Échéancier_Loyers!$B:$B,$C1874))</f>
        <v/>
      </c>
      <c r="E1874" s="13" t="str">
        <f>IF(OR($A1874="",$B1874=""),"",SUMIFS(Échéancier_Loyers!$K:$K,Échéancier_Loyers!$C:$C,$A1874,Échéancier_Loyers!$B:$B,$C1874))</f>
        <v/>
      </c>
      <c r="F1874" s="13" t="str">
        <f>IF(OR($D1874="",$E1874=""),"",$D1874-$E1874)</f>
        <v/>
      </c>
      <c r="G1874" t="str">
        <f>IF($A1874="","",IF($F1874&lt;=0,"OK",IF($E1874=0,"Impayé","Partiel")))</f>
        <v/>
      </c>
    </row>
    <row r="1875" spans="2:7" ht="15">
      <c r="B1875" s="17"/>
      <c r="C1875" t="str">
        <f>IF($B1875="","",YEAR($B1875)*100+MONTH($B1875))</f>
        <v/>
      </c>
      <c r="D1875" s="13" t="str">
        <f>IF(OR($A1875="",$B1875=""),"",SUMIFS(Échéancier_Loyers!$J:$J,Échéancier_Loyers!$C:$C,$A1875,Échéancier_Loyers!$B:$B,$C1875))</f>
        <v/>
      </c>
      <c r="E1875" s="13" t="str">
        <f>IF(OR($A1875="",$B1875=""),"",SUMIFS(Échéancier_Loyers!$K:$K,Échéancier_Loyers!$C:$C,$A1875,Échéancier_Loyers!$B:$B,$C1875))</f>
        <v/>
      </c>
      <c r="F1875" s="13" t="str">
        <f>IF(OR($D1875="",$E1875=""),"",$D1875-$E1875)</f>
        <v/>
      </c>
      <c r="G1875" t="str">
        <f>IF($A1875="","",IF($F1875&lt;=0,"OK",IF($E1875=0,"Impayé","Partiel")))</f>
        <v/>
      </c>
    </row>
    <row r="1876" spans="2:7" ht="15">
      <c r="B1876" s="17"/>
      <c r="C1876" t="str">
        <f>IF($B1876="","",YEAR($B1876)*100+MONTH($B1876))</f>
        <v/>
      </c>
      <c r="D1876" s="13" t="str">
        <f>IF(OR($A1876="",$B1876=""),"",SUMIFS(Échéancier_Loyers!$J:$J,Échéancier_Loyers!$C:$C,$A1876,Échéancier_Loyers!$B:$B,$C1876))</f>
        <v/>
      </c>
      <c r="E1876" s="13" t="str">
        <f>IF(OR($A1876="",$B1876=""),"",SUMIFS(Échéancier_Loyers!$K:$K,Échéancier_Loyers!$C:$C,$A1876,Échéancier_Loyers!$B:$B,$C1876))</f>
        <v/>
      </c>
      <c r="F1876" s="13" t="str">
        <f>IF(OR($D1876="",$E1876=""),"",$D1876-$E1876)</f>
        <v/>
      </c>
      <c r="G1876" t="str">
        <f>IF($A1876="","",IF($F1876&lt;=0,"OK",IF($E1876=0,"Impayé","Partiel")))</f>
        <v/>
      </c>
    </row>
    <row r="1877" spans="2:7" ht="15">
      <c r="B1877" s="17"/>
      <c r="C1877" t="str">
        <f>IF($B1877="","",YEAR($B1877)*100+MONTH($B1877))</f>
        <v/>
      </c>
      <c r="D1877" s="13" t="str">
        <f>IF(OR($A1877="",$B1877=""),"",SUMIFS(Échéancier_Loyers!$J:$J,Échéancier_Loyers!$C:$C,$A1877,Échéancier_Loyers!$B:$B,$C1877))</f>
        <v/>
      </c>
      <c r="E1877" s="13" t="str">
        <f>IF(OR($A1877="",$B1877=""),"",SUMIFS(Échéancier_Loyers!$K:$K,Échéancier_Loyers!$C:$C,$A1877,Échéancier_Loyers!$B:$B,$C1877))</f>
        <v/>
      </c>
      <c r="F1877" s="13" t="str">
        <f>IF(OR($D1877="",$E1877=""),"",$D1877-$E1877)</f>
        <v/>
      </c>
      <c r="G1877" t="str">
        <f>IF($A1877="","",IF($F1877&lt;=0,"OK",IF($E1877=0,"Impayé","Partiel")))</f>
        <v/>
      </c>
    </row>
    <row r="1878" spans="2:7" ht="15">
      <c r="B1878" s="17"/>
      <c r="C1878" t="str">
        <f>IF($B1878="","",YEAR($B1878)*100+MONTH($B1878))</f>
        <v/>
      </c>
      <c r="D1878" s="13" t="str">
        <f>IF(OR($A1878="",$B1878=""),"",SUMIFS(Échéancier_Loyers!$J:$J,Échéancier_Loyers!$C:$C,$A1878,Échéancier_Loyers!$B:$B,$C1878))</f>
        <v/>
      </c>
      <c r="E1878" s="13" t="str">
        <f>IF(OR($A1878="",$B1878=""),"",SUMIFS(Échéancier_Loyers!$K:$K,Échéancier_Loyers!$C:$C,$A1878,Échéancier_Loyers!$B:$B,$C1878))</f>
        <v/>
      </c>
      <c r="F1878" s="13" t="str">
        <f>IF(OR($D1878="",$E1878=""),"",$D1878-$E1878)</f>
        <v/>
      </c>
      <c r="G1878" t="str">
        <f>IF($A1878="","",IF($F1878&lt;=0,"OK",IF($E1878=0,"Impayé","Partiel")))</f>
        <v/>
      </c>
    </row>
    <row r="1879" spans="2:7" ht="15">
      <c r="B1879" s="17"/>
      <c r="C1879" t="str">
        <f>IF($B1879="","",YEAR($B1879)*100+MONTH($B1879))</f>
        <v/>
      </c>
      <c r="D1879" s="13" t="str">
        <f>IF(OR($A1879="",$B1879=""),"",SUMIFS(Échéancier_Loyers!$J:$J,Échéancier_Loyers!$C:$C,$A1879,Échéancier_Loyers!$B:$B,$C1879))</f>
        <v/>
      </c>
      <c r="E1879" s="13" t="str">
        <f>IF(OR($A1879="",$B1879=""),"",SUMIFS(Échéancier_Loyers!$K:$K,Échéancier_Loyers!$C:$C,$A1879,Échéancier_Loyers!$B:$B,$C1879))</f>
        <v/>
      </c>
      <c r="F1879" s="13" t="str">
        <f>IF(OR($D1879="",$E1879=""),"",$D1879-$E1879)</f>
        <v/>
      </c>
      <c r="G1879" t="str">
        <f>IF($A1879="","",IF($F1879&lt;=0,"OK",IF($E1879=0,"Impayé","Partiel")))</f>
        <v/>
      </c>
    </row>
    <row r="1880" spans="2:7" ht="15">
      <c r="B1880" s="17"/>
      <c r="C1880" t="str">
        <f>IF($B1880="","",YEAR($B1880)*100+MONTH($B1880))</f>
        <v/>
      </c>
      <c r="D1880" s="13" t="str">
        <f>IF(OR($A1880="",$B1880=""),"",SUMIFS(Échéancier_Loyers!$J:$J,Échéancier_Loyers!$C:$C,$A1880,Échéancier_Loyers!$B:$B,$C1880))</f>
        <v/>
      </c>
      <c r="E1880" s="13" t="str">
        <f>IF(OR($A1880="",$B1880=""),"",SUMIFS(Échéancier_Loyers!$K:$K,Échéancier_Loyers!$C:$C,$A1880,Échéancier_Loyers!$B:$B,$C1880))</f>
        <v/>
      </c>
      <c r="F1880" s="13" t="str">
        <f>IF(OR($D1880="",$E1880=""),"",$D1880-$E1880)</f>
        <v/>
      </c>
      <c r="G1880" t="str">
        <f>IF($A1880="","",IF($F1880&lt;=0,"OK",IF($E1880=0,"Impayé","Partiel")))</f>
        <v/>
      </c>
    </row>
    <row r="1881" spans="2:7" ht="15">
      <c r="B1881" s="17"/>
      <c r="C1881" t="str">
        <f>IF($B1881="","",YEAR($B1881)*100+MONTH($B1881))</f>
        <v/>
      </c>
      <c r="D1881" s="13" t="str">
        <f>IF(OR($A1881="",$B1881=""),"",SUMIFS(Échéancier_Loyers!$J:$J,Échéancier_Loyers!$C:$C,$A1881,Échéancier_Loyers!$B:$B,$C1881))</f>
        <v/>
      </c>
      <c r="E1881" s="13" t="str">
        <f>IF(OR($A1881="",$B1881=""),"",SUMIFS(Échéancier_Loyers!$K:$K,Échéancier_Loyers!$C:$C,$A1881,Échéancier_Loyers!$B:$B,$C1881))</f>
        <v/>
      </c>
      <c r="F1881" s="13" t="str">
        <f>IF(OR($D1881="",$E1881=""),"",$D1881-$E1881)</f>
        <v/>
      </c>
      <c r="G1881" t="str">
        <f>IF($A1881="","",IF($F1881&lt;=0,"OK",IF($E1881=0,"Impayé","Partiel")))</f>
        <v/>
      </c>
    </row>
    <row r="1882" spans="2:7" ht="15">
      <c r="B1882" s="17"/>
      <c r="C1882" t="str">
        <f>IF($B1882="","",YEAR($B1882)*100+MONTH($B1882))</f>
        <v/>
      </c>
      <c r="D1882" s="13" t="str">
        <f>IF(OR($A1882="",$B1882=""),"",SUMIFS(Échéancier_Loyers!$J:$J,Échéancier_Loyers!$C:$C,$A1882,Échéancier_Loyers!$B:$B,$C1882))</f>
        <v/>
      </c>
      <c r="E1882" s="13" t="str">
        <f>IF(OR($A1882="",$B1882=""),"",SUMIFS(Échéancier_Loyers!$K:$K,Échéancier_Loyers!$C:$C,$A1882,Échéancier_Loyers!$B:$B,$C1882))</f>
        <v/>
      </c>
      <c r="F1882" s="13" t="str">
        <f>IF(OR($D1882="",$E1882=""),"",$D1882-$E1882)</f>
        <v/>
      </c>
      <c r="G1882" t="str">
        <f>IF($A1882="","",IF($F1882&lt;=0,"OK",IF($E1882=0,"Impayé","Partiel")))</f>
        <v/>
      </c>
    </row>
    <row r="1883" spans="2:7" ht="15">
      <c r="B1883" s="17"/>
      <c r="C1883" t="str">
        <f>IF($B1883="","",YEAR($B1883)*100+MONTH($B1883))</f>
        <v/>
      </c>
      <c r="D1883" s="13" t="str">
        <f>IF(OR($A1883="",$B1883=""),"",SUMIFS(Échéancier_Loyers!$J:$J,Échéancier_Loyers!$C:$C,$A1883,Échéancier_Loyers!$B:$B,$C1883))</f>
        <v/>
      </c>
      <c r="E1883" s="13" t="str">
        <f>IF(OR($A1883="",$B1883=""),"",SUMIFS(Échéancier_Loyers!$K:$K,Échéancier_Loyers!$C:$C,$A1883,Échéancier_Loyers!$B:$B,$C1883))</f>
        <v/>
      </c>
      <c r="F1883" s="13" t="str">
        <f>IF(OR($D1883="",$E1883=""),"",$D1883-$E1883)</f>
        <v/>
      </c>
      <c r="G1883" t="str">
        <f>IF($A1883="","",IF($F1883&lt;=0,"OK",IF($E1883=0,"Impayé","Partiel")))</f>
        <v/>
      </c>
    </row>
    <row r="1884" spans="2:7" ht="15">
      <c r="B1884" s="17"/>
      <c r="C1884" t="str">
        <f>IF($B1884="","",YEAR($B1884)*100+MONTH($B1884))</f>
        <v/>
      </c>
      <c r="D1884" s="13" t="str">
        <f>IF(OR($A1884="",$B1884=""),"",SUMIFS(Échéancier_Loyers!$J:$J,Échéancier_Loyers!$C:$C,$A1884,Échéancier_Loyers!$B:$B,$C1884))</f>
        <v/>
      </c>
      <c r="E1884" s="13" t="str">
        <f>IF(OR($A1884="",$B1884=""),"",SUMIFS(Échéancier_Loyers!$K:$K,Échéancier_Loyers!$C:$C,$A1884,Échéancier_Loyers!$B:$B,$C1884))</f>
        <v/>
      </c>
      <c r="F1884" s="13" t="str">
        <f>IF(OR($D1884="",$E1884=""),"",$D1884-$E1884)</f>
        <v/>
      </c>
      <c r="G1884" t="str">
        <f>IF($A1884="","",IF($F1884&lt;=0,"OK",IF($E1884=0,"Impayé","Partiel")))</f>
        <v/>
      </c>
    </row>
    <row r="1885" spans="2:7" ht="15">
      <c r="B1885" s="17"/>
      <c r="C1885" t="str">
        <f>IF($B1885="","",YEAR($B1885)*100+MONTH($B1885))</f>
        <v/>
      </c>
      <c r="D1885" s="13" t="str">
        <f>IF(OR($A1885="",$B1885=""),"",SUMIFS(Échéancier_Loyers!$J:$J,Échéancier_Loyers!$C:$C,$A1885,Échéancier_Loyers!$B:$B,$C1885))</f>
        <v/>
      </c>
      <c r="E1885" s="13" t="str">
        <f>IF(OR($A1885="",$B1885=""),"",SUMIFS(Échéancier_Loyers!$K:$K,Échéancier_Loyers!$C:$C,$A1885,Échéancier_Loyers!$B:$B,$C1885))</f>
        <v/>
      </c>
      <c r="F1885" s="13" t="str">
        <f>IF(OR($D1885="",$E1885=""),"",$D1885-$E1885)</f>
        <v/>
      </c>
      <c r="G1885" t="str">
        <f>IF($A1885="","",IF($F1885&lt;=0,"OK",IF($E1885=0,"Impayé","Partiel")))</f>
        <v/>
      </c>
    </row>
    <row r="1886" spans="2:7" ht="15">
      <c r="B1886" s="17"/>
      <c r="C1886" t="str">
        <f>IF($B1886="","",YEAR($B1886)*100+MONTH($B1886))</f>
        <v/>
      </c>
      <c r="D1886" s="13" t="str">
        <f>IF(OR($A1886="",$B1886=""),"",SUMIFS(Échéancier_Loyers!$J:$J,Échéancier_Loyers!$C:$C,$A1886,Échéancier_Loyers!$B:$B,$C1886))</f>
        <v/>
      </c>
      <c r="E1886" s="13" t="str">
        <f>IF(OR($A1886="",$B1886=""),"",SUMIFS(Échéancier_Loyers!$K:$K,Échéancier_Loyers!$C:$C,$A1886,Échéancier_Loyers!$B:$B,$C1886))</f>
        <v/>
      </c>
      <c r="F1886" s="13" t="str">
        <f>IF(OR($D1886="",$E1886=""),"",$D1886-$E1886)</f>
        <v/>
      </c>
      <c r="G1886" t="str">
        <f>IF($A1886="","",IF($F1886&lt;=0,"OK",IF($E1886=0,"Impayé","Partiel")))</f>
        <v/>
      </c>
    </row>
    <row r="1887" spans="2:7" ht="15">
      <c r="B1887" s="17"/>
      <c r="C1887" t="str">
        <f>IF($B1887="","",YEAR($B1887)*100+MONTH($B1887))</f>
        <v/>
      </c>
      <c r="D1887" s="13" t="str">
        <f>IF(OR($A1887="",$B1887=""),"",SUMIFS(Échéancier_Loyers!$J:$J,Échéancier_Loyers!$C:$C,$A1887,Échéancier_Loyers!$B:$B,$C1887))</f>
        <v/>
      </c>
      <c r="E1887" s="13" t="str">
        <f>IF(OR($A1887="",$B1887=""),"",SUMIFS(Échéancier_Loyers!$K:$K,Échéancier_Loyers!$C:$C,$A1887,Échéancier_Loyers!$B:$B,$C1887))</f>
        <v/>
      </c>
      <c r="F1887" s="13" t="str">
        <f>IF(OR($D1887="",$E1887=""),"",$D1887-$E1887)</f>
        <v/>
      </c>
      <c r="G1887" t="str">
        <f>IF($A1887="","",IF($F1887&lt;=0,"OK",IF($E1887=0,"Impayé","Partiel")))</f>
        <v/>
      </c>
    </row>
    <row r="1888" spans="2:7" ht="15">
      <c r="B1888" s="17"/>
      <c r="C1888" t="str">
        <f>IF($B1888="","",YEAR($B1888)*100+MONTH($B1888))</f>
        <v/>
      </c>
      <c r="D1888" s="13" t="str">
        <f>IF(OR($A1888="",$B1888=""),"",SUMIFS(Échéancier_Loyers!$J:$J,Échéancier_Loyers!$C:$C,$A1888,Échéancier_Loyers!$B:$B,$C1888))</f>
        <v/>
      </c>
      <c r="E1888" s="13" t="str">
        <f>IF(OR($A1888="",$B1888=""),"",SUMIFS(Échéancier_Loyers!$K:$K,Échéancier_Loyers!$C:$C,$A1888,Échéancier_Loyers!$B:$B,$C1888))</f>
        <v/>
      </c>
      <c r="F1888" s="13" t="str">
        <f>IF(OR($D1888="",$E1888=""),"",$D1888-$E1888)</f>
        <v/>
      </c>
      <c r="G1888" t="str">
        <f>IF($A1888="","",IF($F1888&lt;=0,"OK",IF($E1888=0,"Impayé","Partiel")))</f>
        <v/>
      </c>
    </row>
    <row r="1889" spans="2:7" ht="15">
      <c r="B1889" s="17"/>
      <c r="C1889" t="str">
        <f>IF($B1889="","",YEAR($B1889)*100+MONTH($B1889))</f>
        <v/>
      </c>
      <c r="D1889" s="13" t="str">
        <f>IF(OR($A1889="",$B1889=""),"",SUMIFS(Échéancier_Loyers!$J:$J,Échéancier_Loyers!$C:$C,$A1889,Échéancier_Loyers!$B:$B,$C1889))</f>
        <v/>
      </c>
      <c r="E1889" s="13" t="str">
        <f>IF(OR($A1889="",$B1889=""),"",SUMIFS(Échéancier_Loyers!$K:$K,Échéancier_Loyers!$C:$C,$A1889,Échéancier_Loyers!$B:$B,$C1889))</f>
        <v/>
      </c>
      <c r="F1889" s="13" t="str">
        <f>IF(OR($D1889="",$E1889=""),"",$D1889-$E1889)</f>
        <v/>
      </c>
      <c r="G1889" t="str">
        <f>IF($A1889="","",IF($F1889&lt;=0,"OK",IF($E1889=0,"Impayé","Partiel")))</f>
        <v/>
      </c>
    </row>
    <row r="1890" spans="2:7" ht="15">
      <c r="B1890" s="17"/>
      <c r="C1890" t="str">
        <f>IF($B1890="","",YEAR($B1890)*100+MONTH($B1890))</f>
        <v/>
      </c>
      <c r="D1890" s="13" t="str">
        <f>IF(OR($A1890="",$B1890=""),"",SUMIFS(Échéancier_Loyers!$J:$J,Échéancier_Loyers!$C:$C,$A1890,Échéancier_Loyers!$B:$B,$C1890))</f>
        <v/>
      </c>
      <c r="E1890" s="13" t="str">
        <f>IF(OR($A1890="",$B1890=""),"",SUMIFS(Échéancier_Loyers!$K:$K,Échéancier_Loyers!$C:$C,$A1890,Échéancier_Loyers!$B:$B,$C1890))</f>
        <v/>
      </c>
      <c r="F1890" s="13" t="str">
        <f>IF(OR($D1890="",$E1890=""),"",$D1890-$E1890)</f>
        <v/>
      </c>
      <c r="G1890" t="str">
        <f>IF($A1890="","",IF($F1890&lt;=0,"OK",IF($E1890=0,"Impayé","Partiel")))</f>
        <v/>
      </c>
    </row>
    <row r="1891" spans="2:7" ht="15">
      <c r="B1891" s="17"/>
      <c r="C1891" t="str">
        <f>IF($B1891="","",YEAR($B1891)*100+MONTH($B1891))</f>
        <v/>
      </c>
      <c r="D1891" s="13" t="str">
        <f>IF(OR($A1891="",$B1891=""),"",SUMIFS(Échéancier_Loyers!$J:$J,Échéancier_Loyers!$C:$C,$A1891,Échéancier_Loyers!$B:$B,$C1891))</f>
        <v/>
      </c>
      <c r="E1891" s="13" t="str">
        <f>IF(OR($A1891="",$B1891=""),"",SUMIFS(Échéancier_Loyers!$K:$K,Échéancier_Loyers!$C:$C,$A1891,Échéancier_Loyers!$B:$B,$C1891))</f>
        <v/>
      </c>
      <c r="F1891" s="13" t="str">
        <f>IF(OR($D1891="",$E1891=""),"",$D1891-$E1891)</f>
        <v/>
      </c>
      <c r="G1891" t="str">
        <f>IF($A1891="","",IF($F1891&lt;=0,"OK",IF($E1891=0,"Impayé","Partiel")))</f>
        <v/>
      </c>
    </row>
    <row r="1892" spans="2:7" ht="15">
      <c r="B1892" s="17"/>
      <c r="C1892" t="str">
        <f>IF($B1892="","",YEAR($B1892)*100+MONTH($B1892))</f>
        <v/>
      </c>
      <c r="D1892" s="13" t="str">
        <f>IF(OR($A1892="",$B1892=""),"",SUMIFS(Échéancier_Loyers!$J:$J,Échéancier_Loyers!$C:$C,$A1892,Échéancier_Loyers!$B:$B,$C1892))</f>
        <v/>
      </c>
      <c r="E1892" s="13" t="str">
        <f>IF(OR($A1892="",$B1892=""),"",SUMIFS(Échéancier_Loyers!$K:$K,Échéancier_Loyers!$C:$C,$A1892,Échéancier_Loyers!$B:$B,$C1892))</f>
        <v/>
      </c>
      <c r="F1892" s="13" t="str">
        <f>IF(OR($D1892="",$E1892=""),"",$D1892-$E1892)</f>
        <v/>
      </c>
      <c r="G1892" t="str">
        <f>IF($A1892="","",IF($F1892&lt;=0,"OK",IF($E1892=0,"Impayé","Partiel")))</f>
        <v/>
      </c>
    </row>
    <row r="1893" spans="2:7" ht="15">
      <c r="B1893" s="17"/>
      <c r="C1893" t="str">
        <f>IF($B1893="","",YEAR($B1893)*100+MONTH($B1893))</f>
        <v/>
      </c>
      <c r="D1893" s="13" t="str">
        <f>IF(OR($A1893="",$B1893=""),"",SUMIFS(Échéancier_Loyers!$J:$J,Échéancier_Loyers!$C:$C,$A1893,Échéancier_Loyers!$B:$B,$C1893))</f>
        <v/>
      </c>
      <c r="E1893" s="13" t="str">
        <f>IF(OR($A1893="",$B1893=""),"",SUMIFS(Échéancier_Loyers!$K:$K,Échéancier_Loyers!$C:$C,$A1893,Échéancier_Loyers!$B:$B,$C1893))</f>
        <v/>
      </c>
      <c r="F1893" s="13" t="str">
        <f>IF(OR($D1893="",$E1893=""),"",$D1893-$E1893)</f>
        <v/>
      </c>
      <c r="G1893" t="str">
        <f>IF($A1893="","",IF($F1893&lt;=0,"OK",IF($E1893=0,"Impayé","Partiel")))</f>
        <v/>
      </c>
    </row>
    <row r="1894" spans="2:7" ht="15">
      <c r="B1894" s="17"/>
      <c r="C1894" t="str">
        <f>IF($B1894="","",YEAR($B1894)*100+MONTH($B1894))</f>
        <v/>
      </c>
      <c r="D1894" s="13" t="str">
        <f>IF(OR($A1894="",$B1894=""),"",SUMIFS(Échéancier_Loyers!$J:$J,Échéancier_Loyers!$C:$C,$A1894,Échéancier_Loyers!$B:$B,$C1894))</f>
        <v/>
      </c>
      <c r="E1894" s="13" t="str">
        <f>IF(OR($A1894="",$B1894=""),"",SUMIFS(Échéancier_Loyers!$K:$K,Échéancier_Loyers!$C:$C,$A1894,Échéancier_Loyers!$B:$B,$C1894))</f>
        <v/>
      </c>
      <c r="F1894" s="13" t="str">
        <f>IF(OR($D1894="",$E1894=""),"",$D1894-$E1894)</f>
        <v/>
      </c>
      <c r="G1894" t="str">
        <f>IF($A1894="","",IF($F1894&lt;=0,"OK",IF($E1894=0,"Impayé","Partiel")))</f>
        <v/>
      </c>
    </row>
    <row r="1895" spans="2:7" ht="15">
      <c r="B1895" s="17"/>
      <c r="C1895" t="str">
        <f>IF($B1895="","",YEAR($B1895)*100+MONTH($B1895))</f>
        <v/>
      </c>
      <c r="D1895" s="13" t="str">
        <f>IF(OR($A1895="",$B1895=""),"",SUMIFS(Échéancier_Loyers!$J:$J,Échéancier_Loyers!$C:$C,$A1895,Échéancier_Loyers!$B:$B,$C1895))</f>
        <v/>
      </c>
      <c r="E1895" s="13" t="str">
        <f>IF(OR($A1895="",$B1895=""),"",SUMIFS(Échéancier_Loyers!$K:$K,Échéancier_Loyers!$C:$C,$A1895,Échéancier_Loyers!$B:$B,$C1895))</f>
        <v/>
      </c>
      <c r="F1895" s="13" t="str">
        <f>IF(OR($D1895="",$E1895=""),"",$D1895-$E1895)</f>
        <v/>
      </c>
      <c r="G1895" t="str">
        <f>IF($A1895="","",IF($F1895&lt;=0,"OK",IF($E1895=0,"Impayé","Partiel")))</f>
        <v/>
      </c>
    </row>
    <row r="1896" spans="2:7" ht="15">
      <c r="B1896" s="17"/>
      <c r="C1896" t="str">
        <f>IF($B1896="","",YEAR($B1896)*100+MONTH($B1896))</f>
        <v/>
      </c>
      <c r="D1896" s="13" t="str">
        <f>IF(OR($A1896="",$B1896=""),"",SUMIFS(Échéancier_Loyers!$J:$J,Échéancier_Loyers!$C:$C,$A1896,Échéancier_Loyers!$B:$B,$C1896))</f>
        <v/>
      </c>
      <c r="E1896" s="13" t="str">
        <f>IF(OR($A1896="",$B1896=""),"",SUMIFS(Échéancier_Loyers!$K:$K,Échéancier_Loyers!$C:$C,$A1896,Échéancier_Loyers!$B:$B,$C1896))</f>
        <v/>
      </c>
      <c r="F1896" s="13" t="str">
        <f>IF(OR($D1896="",$E1896=""),"",$D1896-$E1896)</f>
        <v/>
      </c>
      <c r="G1896" t="str">
        <f>IF($A1896="","",IF($F1896&lt;=0,"OK",IF($E1896=0,"Impayé","Partiel")))</f>
        <v/>
      </c>
    </row>
    <row r="1897" spans="2:7" ht="15">
      <c r="B1897" s="17"/>
      <c r="C1897" t="str">
        <f>IF($B1897="","",YEAR($B1897)*100+MONTH($B1897))</f>
        <v/>
      </c>
      <c r="D1897" s="13" t="str">
        <f>IF(OR($A1897="",$B1897=""),"",SUMIFS(Échéancier_Loyers!$J:$J,Échéancier_Loyers!$C:$C,$A1897,Échéancier_Loyers!$B:$B,$C1897))</f>
        <v/>
      </c>
      <c r="E1897" s="13" t="str">
        <f>IF(OR($A1897="",$B1897=""),"",SUMIFS(Échéancier_Loyers!$K:$K,Échéancier_Loyers!$C:$C,$A1897,Échéancier_Loyers!$B:$B,$C1897))</f>
        <v/>
      </c>
      <c r="F1897" s="13" t="str">
        <f>IF(OR($D1897="",$E1897=""),"",$D1897-$E1897)</f>
        <v/>
      </c>
      <c r="G1897" t="str">
        <f>IF($A1897="","",IF($F1897&lt;=0,"OK",IF($E1897=0,"Impayé","Partiel")))</f>
        <v/>
      </c>
    </row>
    <row r="1898" spans="2:7" ht="15">
      <c r="B1898" s="17"/>
      <c r="C1898" t="str">
        <f>IF($B1898="","",YEAR($B1898)*100+MONTH($B1898))</f>
        <v/>
      </c>
      <c r="D1898" s="13" t="str">
        <f>IF(OR($A1898="",$B1898=""),"",SUMIFS(Échéancier_Loyers!$J:$J,Échéancier_Loyers!$C:$C,$A1898,Échéancier_Loyers!$B:$B,$C1898))</f>
        <v/>
      </c>
      <c r="E1898" s="13" t="str">
        <f>IF(OR($A1898="",$B1898=""),"",SUMIFS(Échéancier_Loyers!$K:$K,Échéancier_Loyers!$C:$C,$A1898,Échéancier_Loyers!$B:$B,$C1898))</f>
        <v/>
      </c>
      <c r="F1898" s="13" t="str">
        <f>IF(OR($D1898="",$E1898=""),"",$D1898-$E1898)</f>
        <v/>
      </c>
      <c r="G1898" t="str">
        <f>IF($A1898="","",IF($F1898&lt;=0,"OK",IF($E1898=0,"Impayé","Partiel")))</f>
        <v/>
      </c>
    </row>
    <row r="1899" spans="2:7" ht="15">
      <c r="B1899" s="17"/>
      <c r="C1899" t="str">
        <f>IF($B1899="","",YEAR($B1899)*100+MONTH($B1899))</f>
        <v/>
      </c>
      <c r="D1899" s="13" t="str">
        <f>IF(OR($A1899="",$B1899=""),"",SUMIFS(Échéancier_Loyers!$J:$J,Échéancier_Loyers!$C:$C,$A1899,Échéancier_Loyers!$B:$B,$C1899))</f>
        <v/>
      </c>
      <c r="E1899" s="13" t="str">
        <f>IF(OR($A1899="",$B1899=""),"",SUMIFS(Échéancier_Loyers!$K:$K,Échéancier_Loyers!$C:$C,$A1899,Échéancier_Loyers!$B:$B,$C1899))</f>
        <v/>
      </c>
      <c r="F1899" s="13" t="str">
        <f>IF(OR($D1899="",$E1899=""),"",$D1899-$E1899)</f>
        <v/>
      </c>
      <c r="G1899" t="str">
        <f>IF($A1899="","",IF($F1899&lt;=0,"OK",IF($E1899=0,"Impayé","Partiel")))</f>
        <v/>
      </c>
    </row>
    <row r="1900" spans="2:7" ht="15">
      <c r="B1900" s="17"/>
      <c r="C1900" t="str">
        <f>IF($B1900="","",YEAR($B1900)*100+MONTH($B1900))</f>
        <v/>
      </c>
      <c r="D1900" s="13" t="str">
        <f>IF(OR($A1900="",$B1900=""),"",SUMIFS(Échéancier_Loyers!$J:$J,Échéancier_Loyers!$C:$C,$A1900,Échéancier_Loyers!$B:$B,$C1900))</f>
        <v/>
      </c>
      <c r="E1900" s="13" t="str">
        <f>IF(OR($A1900="",$B1900=""),"",SUMIFS(Échéancier_Loyers!$K:$K,Échéancier_Loyers!$C:$C,$A1900,Échéancier_Loyers!$B:$B,$C1900))</f>
        <v/>
      </c>
      <c r="F1900" s="13" t="str">
        <f>IF(OR($D1900="",$E1900=""),"",$D1900-$E1900)</f>
        <v/>
      </c>
      <c r="G1900" t="str">
        <f>IF($A1900="","",IF($F1900&lt;=0,"OK",IF($E1900=0,"Impayé","Partiel")))</f>
        <v/>
      </c>
    </row>
    <row r="1901" spans="2:7" ht="15">
      <c r="B1901" s="17"/>
      <c r="C1901" t="str">
        <f>IF($B1901="","",YEAR($B1901)*100+MONTH($B1901))</f>
        <v/>
      </c>
      <c r="D1901" s="13" t="str">
        <f>IF(OR($A1901="",$B1901=""),"",SUMIFS(Échéancier_Loyers!$J:$J,Échéancier_Loyers!$C:$C,$A1901,Échéancier_Loyers!$B:$B,$C1901))</f>
        <v/>
      </c>
      <c r="E1901" s="13" t="str">
        <f>IF(OR($A1901="",$B1901=""),"",SUMIFS(Échéancier_Loyers!$K:$K,Échéancier_Loyers!$C:$C,$A1901,Échéancier_Loyers!$B:$B,$C1901))</f>
        <v/>
      </c>
      <c r="F1901" s="13" t="str">
        <f>IF(OR($D1901="",$E1901=""),"",$D1901-$E1901)</f>
        <v/>
      </c>
      <c r="G1901" t="str">
        <f>IF($A1901="","",IF($F1901&lt;=0,"OK",IF($E1901=0,"Impayé","Partiel")))</f>
        <v/>
      </c>
    </row>
    <row r="1902" spans="2:7" ht="15">
      <c r="B1902" s="17"/>
      <c r="C1902" t="str">
        <f>IF($B1902="","",YEAR($B1902)*100+MONTH($B1902))</f>
        <v/>
      </c>
      <c r="D1902" s="13" t="str">
        <f>IF(OR($A1902="",$B1902=""),"",SUMIFS(Échéancier_Loyers!$J:$J,Échéancier_Loyers!$C:$C,$A1902,Échéancier_Loyers!$B:$B,$C1902))</f>
        <v/>
      </c>
      <c r="E1902" s="13" t="str">
        <f>IF(OR($A1902="",$B1902=""),"",SUMIFS(Échéancier_Loyers!$K:$K,Échéancier_Loyers!$C:$C,$A1902,Échéancier_Loyers!$B:$B,$C1902))</f>
        <v/>
      </c>
      <c r="F1902" s="13" t="str">
        <f>IF(OR($D1902="",$E1902=""),"",$D1902-$E1902)</f>
        <v/>
      </c>
      <c r="G1902" t="str">
        <f>IF($A1902="","",IF($F1902&lt;=0,"OK",IF($E1902=0,"Impayé","Partiel")))</f>
        <v/>
      </c>
    </row>
    <row r="1903" spans="2:7" ht="15">
      <c r="B1903" s="17"/>
      <c r="C1903" t="str">
        <f>IF($B1903="","",YEAR($B1903)*100+MONTH($B1903))</f>
        <v/>
      </c>
      <c r="D1903" s="13" t="str">
        <f>IF(OR($A1903="",$B1903=""),"",SUMIFS(Échéancier_Loyers!$J:$J,Échéancier_Loyers!$C:$C,$A1903,Échéancier_Loyers!$B:$B,$C1903))</f>
        <v/>
      </c>
      <c r="E1903" s="13" t="str">
        <f>IF(OR($A1903="",$B1903=""),"",SUMIFS(Échéancier_Loyers!$K:$K,Échéancier_Loyers!$C:$C,$A1903,Échéancier_Loyers!$B:$B,$C1903))</f>
        <v/>
      </c>
      <c r="F1903" s="13" t="str">
        <f>IF(OR($D1903="",$E1903=""),"",$D1903-$E1903)</f>
        <v/>
      </c>
      <c r="G1903" t="str">
        <f>IF($A1903="","",IF($F1903&lt;=0,"OK",IF($E1903=0,"Impayé","Partiel")))</f>
        <v/>
      </c>
    </row>
    <row r="1904" spans="2:7" ht="15">
      <c r="B1904" s="17"/>
      <c r="C1904" t="str">
        <f>IF($B1904="","",YEAR($B1904)*100+MONTH($B1904))</f>
        <v/>
      </c>
      <c r="D1904" s="13" t="str">
        <f>IF(OR($A1904="",$B1904=""),"",SUMIFS(Échéancier_Loyers!$J:$J,Échéancier_Loyers!$C:$C,$A1904,Échéancier_Loyers!$B:$B,$C1904))</f>
        <v/>
      </c>
      <c r="E1904" s="13" t="str">
        <f>IF(OR($A1904="",$B1904=""),"",SUMIFS(Échéancier_Loyers!$K:$K,Échéancier_Loyers!$C:$C,$A1904,Échéancier_Loyers!$B:$B,$C1904))</f>
        <v/>
      </c>
      <c r="F1904" s="13" t="str">
        <f>IF(OR($D1904="",$E1904=""),"",$D1904-$E1904)</f>
        <v/>
      </c>
      <c r="G1904" t="str">
        <f>IF($A1904="","",IF($F1904&lt;=0,"OK",IF($E1904=0,"Impayé","Partiel")))</f>
        <v/>
      </c>
    </row>
    <row r="1905" spans="2:7" ht="15">
      <c r="B1905" s="17"/>
      <c r="C1905" t="str">
        <f>IF($B1905="","",YEAR($B1905)*100+MONTH($B1905))</f>
        <v/>
      </c>
      <c r="D1905" s="13" t="str">
        <f>IF(OR($A1905="",$B1905=""),"",SUMIFS(Échéancier_Loyers!$J:$J,Échéancier_Loyers!$C:$C,$A1905,Échéancier_Loyers!$B:$B,$C1905))</f>
        <v/>
      </c>
      <c r="E1905" s="13" t="str">
        <f>IF(OR($A1905="",$B1905=""),"",SUMIFS(Échéancier_Loyers!$K:$K,Échéancier_Loyers!$C:$C,$A1905,Échéancier_Loyers!$B:$B,$C1905))</f>
        <v/>
      </c>
      <c r="F1905" s="13" t="str">
        <f>IF(OR($D1905="",$E1905=""),"",$D1905-$E1905)</f>
        <v/>
      </c>
      <c r="G1905" t="str">
        <f>IF($A1905="","",IF($F1905&lt;=0,"OK",IF($E1905=0,"Impayé","Partiel")))</f>
        <v/>
      </c>
    </row>
    <row r="1906" spans="2:7" ht="15">
      <c r="B1906" s="17"/>
      <c r="C1906" t="str">
        <f>IF($B1906="","",YEAR($B1906)*100+MONTH($B1906))</f>
        <v/>
      </c>
      <c r="D1906" s="13" t="str">
        <f>IF(OR($A1906="",$B1906=""),"",SUMIFS(Échéancier_Loyers!$J:$J,Échéancier_Loyers!$C:$C,$A1906,Échéancier_Loyers!$B:$B,$C1906))</f>
        <v/>
      </c>
      <c r="E1906" s="13" t="str">
        <f>IF(OR($A1906="",$B1906=""),"",SUMIFS(Échéancier_Loyers!$K:$K,Échéancier_Loyers!$C:$C,$A1906,Échéancier_Loyers!$B:$B,$C1906))</f>
        <v/>
      </c>
      <c r="F1906" s="13" t="str">
        <f>IF(OR($D1906="",$E1906=""),"",$D1906-$E1906)</f>
        <v/>
      </c>
      <c r="G1906" t="str">
        <f>IF($A1906="","",IF($F1906&lt;=0,"OK",IF($E1906=0,"Impayé","Partiel")))</f>
        <v/>
      </c>
    </row>
    <row r="1907" spans="2:7" ht="15">
      <c r="B1907" s="17"/>
      <c r="C1907" t="str">
        <f>IF($B1907="","",YEAR($B1907)*100+MONTH($B1907))</f>
        <v/>
      </c>
      <c r="D1907" s="13" t="str">
        <f>IF(OR($A1907="",$B1907=""),"",SUMIFS(Échéancier_Loyers!$J:$J,Échéancier_Loyers!$C:$C,$A1907,Échéancier_Loyers!$B:$B,$C1907))</f>
        <v/>
      </c>
      <c r="E1907" s="13" t="str">
        <f>IF(OR($A1907="",$B1907=""),"",SUMIFS(Échéancier_Loyers!$K:$K,Échéancier_Loyers!$C:$C,$A1907,Échéancier_Loyers!$B:$B,$C1907))</f>
        <v/>
      </c>
      <c r="F1907" s="13" t="str">
        <f>IF(OR($D1907="",$E1907=""),"",$D1907-$E1907)</f>
        <v/>
      </c>
      <c r="G1907" t="str">
        <f>IF($A1907="","",IF($F1907&lt;=0,"OK",IF($E1907=0,"Impayé","Partiel")))</f>
        <v/>
      </c>
    </row>
    <row r="1908" spans="2:7" ht="15">
      <c r="B1908" s="17"/>
      <c r="C1908" t="str">
        <f>IF($B1908="","",YEAR($B1908)*100+MONTH($B1908))</f>
        <v/>
      </c>
      <c r="D1908" s="13" t="str">
        <f>IF(OR($A1908="",$B1908=""),"",SUMIFS(Échéancier_Loyers!$J:$J,Échéancier_Loyers!$C:$C,$A1908,Échéancier_Loyers!$B:$B,$C1908))</f>
        <v/>
      </c>
      <c r="E1908" s="13" t="str">
        <f>IF(OR($A1908="",$B1908=""),"",SUMIFS(Échéancier_Loyers!$K:$K,Échéancier_Loyers!$C:$C,$A1908,Échéancier_Loyers!$B:$B,$C1908))</f>
        <v/>
      </c>
      <c r="F1908" s="13" t="str">
        <f>IF(OR($D1908="",$E1908=""),"",$D1908-$E1908)</f>
        <v/>
      </c>
      <c r="G1908" t="str">
        <f>IF($A1908="","",IF($F1908&lt;=0,"OK",IF($E1908=0,"Impayé","Partiel")))</f>
        <v/>
      </c>
    </row>
    <row r="1909" spans="2:7" ht="15">
      <c r="B1909" s="17"/>
      <c r="C1909" t="str">
        <f>IF($B1909="","",YEAR($B1909)*100+MONTH($B1909))</f>
        <v/>
      </c>
      <c r="D1909" s="13" t="str">
        <f>IF(OR($A1909="",$B1909=""),"",SUMIFS(Échéancier_Loyers!$J:$J,Échéancier_Loyers!$C:$C,$A1909,Échéancier_Loyers!$B:$B,$C1909))</f>
        <v/>
      </c>
      <c r="E1909" s="13" t="str">
        <f>IF(OR($A1909="",$B1909=""),"",SUMIFS(Échéancier_Loyers!$K:$K,Échéancier_Loyers!$C:$C,$A1909,Échéancier_Loyers!$B:$B,$C1909))</f>
        <v/>
      </c>
      <c r="F1909" s="13" t="str">
        <f>IF(OR($D1909="",$E1909=""),"",$D1909-$E1909)</f>
        <v/>
      </c>
      <c r="G1909" t="str">
        <f>IF($A1909="","",IF($F1909&lt;=0,"OK",IF($E1909=0,"Impayé","Partiel")))</f>
        <v/>
      </c>
    </row>
    <row r="1910" spans="2:7" ht="15">
      <c r="B1910" s="17"/>
      <c r="C1910" t="str">
        <f>IF($B1910="","",YEAR($B1910)*100+MONTH($B1910))</f>
        <v/>
      </c>
      <c r="D1910" s="13" t="str">
        <f>IF(OR($A1910="",$B1910=""),"",SUMIFS(Échéancier_Loyers!$J:$J,Échéancier_Loyers!$C:$C,$A1910,Échéancier_Loyers!$B:$B,$C1910))</f>
        <v/>
      </c>
      <c r="E1910" s="13" t="str">
        <f>IF(OR($A1910="",$B1910=""),"",SUMIFS(Échéancier_Loyers!$K:$K,Échéancier_Loyers!$C:$C,$A1910,Échéancier_Loyers!$B:$B,$C1910))</f>
        <v/>
      </c>
      <c r="F1910" s="13" t="str">
        <f>IF(OR($D1910="",$E1910=""),"",$D1910-$E1910)</f>
        <v/>
      </c>
      <c r="G1910" t="str">
        <f>IF($A1910="","",IF($F1910&lt;=0,"OK",IF($E1910=0,"Impayé","Partiel")))</f>
        <v/>
      </c>
    </row>
    <row r="1911" spans="2:7" ht="15">
      <c r="B1911" s="17"/>
      <c r="C1911" t="str">
        <f>IF($B1911="","",YEAR($B1911)*100+MONTH($B1911))</f>
        <v/>
      </c>
      <c r="D1911" s="13" t="str">
        <f>IF(OR($A1911="",$B1911=""),"",SUMIFS(Échéancier_Loyers!$J:$J,Échéancier_Loyers!$C:$C,$A1911,Échéancier_Loyers!$B:$B,$C1911))</f>
        <v/>
      </c>
      <c r="E1911" s="13" t="str">
        <f>IF(OR($A1911="",$B1911=""),"",SUMIFS(Échéancier_Loyers!$K:$K,Échéancier_Loyers!$C:$C,$A1911,Échéancier_Loyers!$B:$B,$C1911))</f>
        <v/>
      </c>
      <c r="F1911" s="13" t="str">
        <f>IF(OR($D1911="",$E1911=""),"",$D1911-$E1911)</f>
        <v/>
      </c>
      <c r="G1911" t="str">
        <f>IF($A1911="","",IF($F1911&lt;=0,"OK",IF($E1911=0,"Impayé","Partiel")))</f>
        <v/>
      </c>
    </row>
    <row r="1912" spans="2:7" ht="15">
      <c r="B1912" s="17"/>
      <c r="C1912" t="str">
        <f>IF($B1912="","",YEAR($B1912)*100+MONTH($B1912))</f>
        <v/>
      </c>
      <c r="D1912" s="13" t="str">
        <f>IF(OR($A1912="",$B1912=""),"",SUMIFS(Échéancier_Loyers!$J:$J,Échéancier_Loyers!$C:$C,$A1912,Échéancier_Loyers!$B:$B,$C1912))</f>
        <v/>
      </c>
      <c r="E1912" s="13" t="str">
        <f>IF(OR($A1912="",$B1912=""),"",SUMIFS(Échéancier_Loyers!$K:$K,Échéancier_Loyers!$C:$C,$A1912,Échéancier_Loyers!$B:$B,$C1912))</f>
        <v/>
      </c>
      <c r="F1912" s="13" t="str">
        <f>IF(OR($D1912="",$E1912=""),"",$D1912-$E1912)</f>
        <v/>
      </c>
      <c r="G1912" t="str">
        <f>IF($A1912="","",IF($F1912&lt;=0,"OK",IF($E1912=0,"Impayé","Partiel")))</f>
        <v/>
      </c>
    </row>
    <row r="1913" spans="2:7" ht="15">
      <c r="B1913" s="17"/>
      <c r="C1913" t="str">
        <f>IF($B1913="","",YEAR($B1913)*100+MONTH($B1913))</f>
        <v/>
      </c>
      <c r="D1913" s="13" t="str">
        <f>IF(OR($A1913="",$B1913=""),"",SUMIFS(Échéancier_Loyers!$J:$J,Échéancier_Loyers!$C:$C,$A1913,Échéancier_Loyers!$B:$B,$C1913))</f>
        <v/>
      </c>
      <c r="E1913" s="13" t="str">
        <f>IF(OR($A1913="",$B1913=""),"",SUMIFS(Échéancier_Loyers!$K:$K,Échéancier_Loyers!$C:$C,$A1913,Échéancier_Loyers!$B:$B,$C1913))</f>
        <v/>
      </c>
      <c r="F1913" s="13" t="str">
        <f>IF(OR($D1913="",$E1913=""),"",$D1913-$E1913)</f>
        <v/>
      </c>
      <c r="G1913" t="str">
        <f>IF($A1913="","",IF($F1913&lt;=0,"OK",IF($E1913=0,"Impayé","Partiel")))</f>
        <v/>
      </c>
    </row>
    <row r="1914" spans="2:7" ht="15">
      <c r="B1914" s="17"/>
      <c r="C1914" t="str">
        <f>IF($B1914="","",YEAR($B1914)*100+MONTH($B1914))</f>
        <v/>
      </c>
      <c r="D1914" s="13" t="str">
        <f>IF(OR($A1914="",$B1914=""),"",SUMIFS(Échéancier_Loyers!$J:$J,Échéancier_Loyers!$C:$C,$A1914,Échéancier_Loyers!$B:$B,$C1914))</f>
        <v/>
      </c>
      <c r="E1914" s="13" t="str">
        <f>IF(OR($A1914="",$B1914=""),"",SUMIFS(Échéancier_Loyers!$K:$K,Échéancier_Loyers!$C:$C,$A1914,Échéancier_Loyers!$B:$B,$C1914))</f>
        <v/>
      </c>
      <c r="F1914" s="13" t="str">
        <f>IF(OR($D1914="",$E1914=""),"",$D1914-$E1914)</f>
        <v/>
      </c>
      <c r="G1914" t="str">
        <f>IF($A1914="","",IF($F1914&lt;=0,"OK",IF($E1914=0,"Impayé","Partiel")))</f>
        <v/>
      </c>
    </row>
    <row r="1915" spans="2:7" ht="15">
      <c r="B1915" s="17"/>
      <c r="C1915" t="str">
        <f>IF($B1915="","",YEAR($B1915)*100+MONTH($B1915))</f>
        <v/>
      </c>
      <c r="D1915" s="13" t="str">
        <f>IF(OR($A1915="",$B1915=""),"",SUMIFS(Échéancier_Loyers!$J:$J,Échéancier_Loyers!$C:$C,$A1915,Échéancier_Loyers!$B:$B,$C1915))</f>
        <v/>
      </c>
      <c r="E1915" s="13" t="str">
        <f>IF(OR($A1915="",$B1915=""),"",SUMIFS(Échéancier_Loyers!$K:$K,Échéancier_Loyers!$C:$C,$A1915,Échéancier_Loyers!$B:$B,$C1915))</f>
        <v/>
      </c>
      <c r="F1915" s="13" t="str">
        <f>IF(OR($D1915="",$E1915=""),"",$D1915-$E1915)</f>
        <v/>
      </c>
      <c r="G1915" t="str">
        <f>IF($A1915="","",IF($F1915&lt;=0,"OK",IF($E1915=0,"Impayé","Partiel")))</f>
        <v/>
      </c>
    </row>
    <row r="1916" spans="2:7" ht="15">
      <c r="B1916" s="17"/>
      <c r="C1916" t="str">
        <f>IF($B1916="","",YEAR($B1916)*100+MONTH($B1916))</f>
        <v/>
      </c>
      <c r="D1916" s="13" t="str">
        <f>IF(OR($A1916="",$B1916=""),"",SUMIFS(Échéancier_Loyers!$J:$J,Échéancier_Loyers!$C:$C,$A1916,Échéancier_Loyers!$B:$B,$C1916))</f>
        <v/>
      </c>
      <c r="E1916" s="13" t="str">
        <f>IF(OR($A1916="",$B1916=""),"",SUMIFS(Échéancier_Loyers!$K:$K,Échéancier_Loyers!$C:$C,$A1916,Échéancier_Loyers!$B:$B,$C1916))</f>
        <v/>
      </c>
      <c r="F1916" s="13" t="str">
        <f>IF(OR($D1916="",$E1916=""),"",$D1916-$E1916)</f>
        <v/>
      </c>
      <c r="G1916" t="str">
        <f>IF($A1916="","",IF($F1916&lt;=0,"OK",IF($E1916=0,"Impayé","Partiel")))</f>
        <v/>
      </c>
    </row>
    <row r="1917" spans="2:7" ht="15">
      <c r="B1917" s="17"/>
      <c r="C1917" t="str">
        <f>IF($B1917="","",YEAR($B1917)*100+MONTH($B1917))</f>
        <v/>
      </c>
      <c r="D1917" s="13" t="str">
        <f>IF(OR($A1917="",$B1917=""),"",SUMIFS(Échéancier_Loyers!$J:$J,Échéancier_Loyers!$C:$C,$A1917,Échéancier_Loyers!$B:$B,$C1917))</f>
        <v/>
      </c>
      <c r="E1917" s="13" t="str">
        <f>IF(OR($A1917="",$B1917=""),"",SUMIFS(Échéancier_Loyers!$K:$K,Échéancier_Loyers!$C:$C,$A1917,Échéancier_Loyers!$B:$B,$C1917))</f>
        <v/>
      </c>
      <c r="F1917" s="13" t="str">
        <f>IF(OR($D1917="",$E1917=""),"",$D1917-$E1917)</f>
        <v/>
      </c>
      <c r="G1917" t="str">
        <f>IF($A1917="","",IF($F1917&lt;=0,"OK",IF($E1917=0,"Impayé","Partiel")))</f>
        <v/>
      </c>
    </row>
    <row r="1918" spans="2:7" ht="15">
      <c r="B1918" s="17"/>
      <c r="C1918" t="str">
        <f>IF($B1918="","",YEAR($B1918)*100+MONTH($B1918))</f>
        <v/>
      </c>
      <c r="D1918" s="13" t="str">
        <f>IF(OR($A1918="",$B1918=""),"",SUMIFS(Échéancier_Loyers!$J:$J,Échéancier_Loyers!$C:$C,$A1918,Échéancier_Loyers!$B:$B,$C1918))</f>
        <v/>
      </c>
      <c r="E1918" s="13" t="str">
        <f>IF(OR($A1918="",$B1918=""),"",SUMIFS(Échéancier_Loyers!$K:$K,Échéancier_Loyers!$C:$C,$A1918,Échéancier_Loyers!$B:$B,$C1918))</f>
        <v/>
      </c>
      <c r="F1918" s="13" t="str">
        <f>IF(OR($D1918="",$E1918=""),"",$D1918-$E1918)</f>
        <v/>
      </c>
      <c r="G1918" t="str">
        <f>IF($A1918="","",IF($F1918&lt;=0,"OK",IF($E1918=0,"Impayé","Partiel")))</f>
        <v/>
      </c>
    </row>
    <row r="1919" spans="2:7" ht="15">
      <c r="B1919" s="17"/>
      <c r="C1919" t="str">
        <f>IF($B1919="","",YEAR($B1919)*100+MONTH($B1919))</f>
        <v/>
      </c>
      <c r="D1919" s="13" t="str">
        <f>IF(OR($A1919="",$B1919=""),"",SUMIFS(Échéancier_Loyers!$J:$J,Échéancier_Loyers!$C:$C,$A1919,Échéancier_Loyers!$B:$B,$C1919))</f>
        <v/>
      </c>
      <c r="E1919" s="13" t="str">
        <f>IF(OR($A1919="",$B1919=""),"",SUMIFS(Échéancier_Loyers!$K:$K,Échéancier_Loyers!$C:$C,$A1919,Échéancier_Loyers!$B:$B,$C1919))</f>
        <v/>
      </c>
      <c r="F1919" s="13" t="str">
        <f>IF(OR($D1919="",$E1919=""),"",$D1919-$E1919)</f>
        <v/>
      </c>
      <c r="G1919" t="str">
        <f>IF($A1919="","",IF($F1919&lt;=0,"OK",IF($E1919=0,"Impayé","Partiel")))</f>
        <v/>
      </c>
    </row>
    <row r="1920" spans="2:7" ht="15">
      <c r="B1920" s="17"/>
      <c r="C1920" t="str">
        <f>IF($B1920="","",YEAR($B1920)*100+MONTH($B1920))</f>
        <v/>
      </c>
      <c r="D1920" s="13" t="str">
        <f>IF(OR($A1920="",$B1920=""),"",SUMIFS(Échéancier_Loyers!$J:$J,Échéancier_Loyers!$C:$C,$A1920,Échéancier_Loyers!$B:$B,$C1920))</f>
        <v/>
      </c>
      <c r="E1920" s="13" t="str">
        <f>IF(OR($A1920="",$B1920=""),"",SUMIFS(Échéancier_Loyers!$K:$K,Échéancier_Loyers!$C:$C,$A1920,Échéancier_Loyers!$B:$B,$C1920))</f>
        <v/>
      </c>
      <c r="F1920" s="13" t="str">
        <f>IF(OR($D1920="",$E1920=""),"",$D1920-$E1920)</f>
        <v/>
      </c>
      <c r="G1920" t="str">
        <f>IF($A1920="","",IF($F1920&lt;=0,"OK",IF($E1920=0,"Impayé","Partiel")))</f>
        <v/>
      </c>
    </row>
    <row r="1921" spans="2:7" ht="15">
      <c r="B1921" s="17"/>
      <c r="C1921" t="str">
        <f>IF($B1921="","",YEAR($B1921)*100+MONTH($B1921))</f>
        <v/>
      </c>
      <c r="D1921" s="13" t="str">
        <f>IF(OR($A1921="",$B1921=""),"",SUMIFS(Échéancier_Loyers!$J:$J,Échéancier_Loyers!$C:$C,$A1921,Échéancier_Loyers!$B:$B,$C1921))</f>
        <v/>
      </c>
      <c r="E1921" s="13" t="str">
        <f>IF(OR($A1921="",$B1921=""),"",SUMIFS(Échéancier_Loyers!$K:$K,Échéancier_Loyers!$C:$C,$A1921,Échéancier_Loyers!$B:$B,$C1921))</f>
        <v/>
      </c>
      <c r="F1921" s="13" t="str">
        <f>IF(OR($D1921="",$E1921=""),"",$D1921-$E1921)</f>
        <v/>
      </c>
      <c r="G1921" t="str">
        <f>IF($A1921="","",IF($F1921&lt;=0,"OK",IF($E1921=0,"Impayé","Partiel")))</f>
        <v/>
      </c>
    </row>
    <row r="1922" spans="2:7" ht="15">
      <c r="B1922" s="17"/>
      <c r="C1922" t="str">
        <f>IF($B1922="","",YEAR($B1922)*100+MONTH($B1922))</f>
        <v/>
      </c>
      <c r="D1922" s="13" t="str">
        <f>IF(OR($A1922="",$B1922=""),"",SUMIFS(Échéancier_Loyers!$J:$J,Échéancier_Loyers!$C:$C,$A1922,Échéancier_Loyers!$B:$B,$C1922))</f>
        <v/>
      </c>
      <c r="E1922" s="13" t="str">
        <f>IF(OR($A1922="",$B1922=""),"",SUMIFS(Échéancier_Loyers!$K:$K,Échéancier_Loyers!$C:$C,$A1922,Échéancier_Loyers!$B:$B,$C1922))</f>
        <v/>
      </c>
      <c r="F1922" s="13" t="str">
        <f>IF(OR($D1922="",$E1922=""),"",$D1922-$E1922)</f>
        <v/>
      </c>
      <c r="G1922" t="str">
        <f>IF($A1922="","",IF($F1922&lt;=0,"OK",IF($E1922=0,"Impayé","Partiel")))</f>
        <v/>
      </c>
    </row>
    <row r="1923" spans="2:7" ht="15">
      <c r="B1923" s="17"/>
      <c r="C1923" t="str">
        <f>IF($B1923="","",YEAR($B1923)*100+MONTH($B1923))</f>
        <v/>
      </c>
      <c r="D1923" s="13" t="str">
        <f>IF(OR($A1923="",$B1923=""),"",SUMIFS(Échéancier_Loyers!$J:$J,Échéancier_Loyers!$C:$C,$A1923,Échéancier_Loyers!$B:$B,$C1923))</f>
        <v/>
      </c>
      <c r="E1923" s="13" t="str">
        <f>IF(OR($A1923="",$B1923=""),"",SUMIFS(Échéancier_Loyers!$K:$K,Échéancier_Loyers!$C:$C,$A1923,Échéancier_Loyers!$B:$B,$C1923))</f>
        <v/>
      </c>
      <c r="F1923" s="13" t="str">
        <f>IF(OR($D1923="",$E1923=""),"",$D1923-$E1923)</f>
        <v/>
      </c>
      <c r="G1923" t="str">
        <f>IF($A1923="","",IF($F1923&lt;=0,"OK",IF($E1923=0,"Impayé","Partiel")))</f>
        <v/>
      </c>
    </row>
    <row r="1924" spans="2:7" ht="15">
      <c r="B1924" s="17"/>
      <c r="C1924" t="str">
        <f>IF($B1924="","",YEAR($B1924)*100+MONTH($B1924))</f>
        <v/>
      </c>
      <c r="D1924" s="13" t="str">
        <f>IF(OR($A1924="",$B1924=""),"",SUMIFS(Échéancier_Loyers!$J:$J,Échéancier_Loyers!$C:$C,$A1924,Échéancier_Loyers!$B:$B,$C1924))</f>
        <v/>
      </c>
      <c r="E1924" s="13" t="str">
        <f>IF(OR($A1924="",$B1924=""),"",SUMIFS(Échéancier_Loyers!$K:$K,Échéancier_Loyers!$C:$C,$A1924,Échéancier_Loyers!$B:$B,$C1924))</f>
        <v/>
      </c>
      <c r="F1924" s="13" t="str">
        <f>IF(OR($D1924="",$E1924=""),"",$D1924-$E1924)</f>
        <v/>
      </c>
      <c r="G1924" t="str">
        <f>IF($A1924="","",IF($F1924&lt;=0,"OK",IF($E1924=0,"Impayé","Partiel")))</f>
        <v/>
      </c>
    </row>
    <row r="1925" spans="2:7" ht="15">
      <c r="B1925" s="17"/>
      <c r="C1925" t="str">
        <f>IF($B1925="","",YEAR($B1925)*100+MONTH($B1925))</f>
        <v/>
      </c>
      <c r="D1925" s="13" t="str">
        <f>IF(OR($A1925="",$B1925=""),"",SUMIFS(Échéancier_Loyers!$J:$J,Échéancier_Loyers!$C:$C,$A1925,Échéancier_Loyers!$B:$B,$C1925))</f>
        <v/>
      </c>
      <c r="E1925" s="13" t="str">
        <f>IF(OR($A1925="",$B1925=""),"",SUMIFS(Échéancier_Loyers!$K:$K,Échéancier_Loyers!$C:$C,$A1925,Échéancier_Loyers!$B:$B,$C1925))</f>
        <v/>
      </c>
      <c r="F1925" s="13" t="str">
        <f>IF(OR($D1925="",$E1925=""),"",$D1925-$E1925)</f>
        <v/>
      </c>
      <c r="G1925" t="str">
        <f>IF($A1925="","",IF($F1925&lt;=0,"OK",IF($E1925=0,"Impayé","Partiel")))</f>
        <v/>
      </c>
    </row>
    <row r="1926" spans="2:7" ht="15">
      <c r="B1926" s="17"/>
      <c r="C1926" t="str">
        <f>IF($B1926="","",YEAR($B1926)*100+MONTH($B1926))</f>
        <v/>
      </c>
      <c r="D1926" s="13" t="str">
        <f>IF(OR($A1926="",$B1926=""),"",SUMIFS(Échéancier_Loyers!$J:$J,Échéancier_Loyers!$C:$C,$A1926,Échéancier_Loyers!$B:$B,$C1926))</f>
        <v/>
      </c>
      <c r="E1926" s="13" t="str">
        <f>IF(OR($A1926="",$B1926=""),"",SUMIFS(Échéancier_Loyers!$K:$K,Échéancier_Loyers!$C:$C,$A1926,Échéancier_Loyers!$B:$B,$C1926))</f>
        <v/>
      </c>
      <c r="F1926" s="13" t="str">
        <f>IF(OR($D1926="",$E1926=""),"",$D1926-$E1926)</f>
        <v/>
      </c>
      <c r="G1926" t="str">
        <f>IF($A1926="","",IF($F1926&lt;=0,"OK",IF($E1926=0,"Impayé","Partiel")))</f>
        <v/>
      </c>
    </row>
    <row r="1927" spans="2:7" ht="15">
      <c r="B1927" s="17"/>
      <c r="C1927" t="str">
        <f>IF($B1927="","",YEAR($B1927)*100+MONTH($B1927))</f>
        <v/>
      </c>
      <c r="D1927" s="13" t="str">
        <f>IF(OR($A1927="",$B1927=""),"",SUMIFS(Échéancier_Loyers!$J:$J,Échéancier_Loyers!$C:$C,$A1927,Échéancier_Loyers!$B:$B,$C1927))</f>
        <v/>
      </c>
      <c r="E1927" s="13" t="str">
        <f>IF(OR($A1927="",$B1927=""),"",SUMIFS(Échéancier_Loyers!$K:$K,Échéancier_Loyers!$C:$C,$A1927,Échéancier_Loyers!$B:$B,$C1927))</f>
        <v/>
      </c>
      <c r="F1927" s="13" t="str">
        <f>IF(OR($D1927="",$E1927=""),"",$D1927-$E1927)</f>
        <v/>
      </c>
      <c r="G1927" t="str">
        <f>IF($A1927="","",IF($F1927&lt;=0,"OK",IF($E1927=0,"Impayé","Partiel")))</f>
        <v/>
      </c>
    </row>
    <row r="1928" spans="2:7" ht="15">
      <c r="B1928" s="17"/>
      <c r="C1928" t="str">
        <f>IF($B1928="","",YEAR($B1928)*100+MONTH($B1928))</f>
        <v/>
      </c>
      <c r="D1928" s="13" t="str">
        <f>IF(OR($A1928="",$B1928=""),"",SUMIFS(Échéancier_Loyers!$J:$J,Échéancier_Loyers!$C:$C,$A1928,Échéancier_Loyers!$B:$B,$C1928))</f>
        <v/>
      </c>
      <c r="E1928" s="13" t="str">
        <f>IF(OR($A1928="",$B1928=""),"",SUMIFS(Échéancier_Loyers!$K:$K,Échéancier_Loyers!$C:$C,$A1928,Échéancier_Loyers!$B:$B,$C1928))</f>
        <v/>
      </c>
      <c r="F1928" s="13" t="str">
        <f>IF(OR($D1928="",$E1928=""),"",$D1928-$E1928)</f>
        <v/>
      </c>
      <c r="G1928" t="str">
        <f>IF($A1928="","",IF($F1928&lt;=0,"OK",IF($E1928=0,"Impayé","Partiel")))</f>
        <v/>
      </c>
    </row>
    <row r="1929" spans="2:7" ht="15">
      <c r="B1929" s="17"/>
      <c r="C1929" t="str">
        <f>IF($B1929="","",YEAR($B1929)*100+MONTH($B1929))</f>
        <v/>
      </c>
      <c r="D1929" s="13" t="str">
        <f>IF(OR($A1929="",$B1929=""),"",SUMIFS(Échéancier_Loyers!$J:$J,Échéancier_Loyers!$C:$C,$A1929,Échéancier_Loyers!$B:$B,$C1929))</f>
        <v/>
      </c>
      <c r="E1929" s="13" t="str">
        <f>IF(OR($A1929="",$B1929=""),"",SUMIFS(Échéancier_Loyers!$K:$K,Échéancier_Loyers!$C:$C,$A1929,Échéancier_Loyers!$B:$B,$C1929))</f>
        <v/>
      </c>
      <c r="F1929" s="13" t="str">
        <f>IF(OR($D1929="",$E1929=""),"",$D1929-$E1929)</f>
        <v/>
      </c>
      <c r="G1929" t="str">
        <f>IF($A1929="","",IF($F1929&lt;=0,"OK",IF($E1929=0,"Impayé","Partiel")))</f>
        <v/>
      </c>
    </row>
    <row r="1930" spans="2:7" ht="15">
      <c r="B1930" s="17"/>
      <c r="C1930" t="str">
        <f>IF($B1930="","",YEAR($B1930)*100+MONTH($B1930))</f>
        <v/>
      </c>
      <c r="D1930" s="13" t="str">
        <f>IF(OR($A1930="",$B1930=""),"",SUMIFS(Échéancier_Loyers!$J:$J,Échéancier_Loyers!$C:$C,$A1930,Échéancier_Loyers!$B:$B,$C1930))</f>
        <v/>
      </c>
      <c r="E1930" s="13" t="str">
        <f>IF(OR($A1930="",$B1930=""),"",SUMIFS(Échéancier_Loyers!$K:$K,Échéancier_Loyers!$C:$C,$A1930,Échéancier_Loyers!$B:$B,$C1930))</f>
        <v/>
      </c>
      <c r="F1930" s="13" t="str">
        <f>IF(OR($D1930="",$E1930=""),"",$D1930-$E1930)</f>
        <v/>
      </c>
      <c r="G1930" t="str">
        <f>IF($A1930="","",IF($F1930&lt;=0,"OK",IF($E1930=0,"Impayé","Partiel")))</f>
        <v/>
      </c>
    </row>
    <row r="1931" spans="2:7" ht="15">
      <c r="B1931" s="17"/>
      <c r="C1931" t="str">
        <f>IF($B1931="","",YEAR($B1931)*100+MONTH($B1931))</f>
        <v/>
      </c>
      <c r="D1931" s="13" t="str">
        <f>IF(OR($A1931="",$B1931=""),"",SUMIFS(Échéancier_Loyers!$J:$J,Échéancier_Loyers!$C:$C,$A1931,Échéancier_Loyers!$B:$B,$C1931))</f>
        <v/>
      </c>
      <c r="E1931" s="13" t="str">
        <f>IF(OR($A1931="",$B1931=""),"",SUMIFS(Échéancier_Loyers!$K:$K,Échéancier_Loyers!$C:$C,$A1931,Échéancier_Loyers!$B:$B,$C1931))</f>
        <v/>
      </c>
      <c r="F1931" s="13" t="str">
        <f>IF(OR($D1931="",$E1931=""),"",$D1931-$E1931)</f>
        <v/>
      </c>
      <c r="G1931" t="str">
        <f>IF($A1931="","",IF($F1931&lt;=0,"OK",IF($E1931=0,"Impayé","Partiel")))</f>
        <v/>
      </c>
    </row>
    <row r="1932" spans="2:7" ht="15">
      <c r="B1932" s="17"/>
      <c r="C1932" t="str">
        <f>IF($B1932="","",YEAR($B1932)*100+MONTH($B1932))</f>
        <v/>
      </c>
      <c r="D1932" s="13" t="str">
        <f>IF(OR($A1932="",$B1932=""),"",SUMIFS(Échéancier_Loyers!$J:$J,Échéancier_Loyers!$C:$C,$A1932,Échéancier_Loyers!$B:$B,$C1932))</f>
        <v/>
      </c>
      <c r="E1932" s="13" t="str">
        <f>IF(OR($A1932="",$B1932=""),"",SUMIFS(Échéancier_Loyers!$K:$K,Échéancier_Loyers!$C:$C,$A1932,Échéancier_Loyers!$B:$B,$C1932))</f>
        <v/>
      </c>
      <c r="F1932" s="13" t="str">
        <f>IF(OR($D1932="",$E1932=""),"",$D1932-$E1932)</f>
        <v/>
      </c>
      <c r="G1932" t="str">
        <f>IF($A1932="","",IF($F1932&lt;=0,"OK",IF($E1932=0,"Impayé","Partiel")))</f>
        <v/>
      </c>
    </row>
    <row r="1933" spans="2:7" ht="15">
      <c r="B1933" s="17"/>
      <c r="C1933" t="str">
        <f>IF($B1933="","",YEAR($B1933)*100+MONTH($B1933))</f>
        <v/>
      </c>
      <c r="D1933" s="13" t="str">
        <f>IF(OR($A1933="",$B1933=""),"",SUMIFS(Échéancier_Loyers!$J:$J,Échéancier_Loyers!$C:$C,$A1933,Échéancier_Loyers!$B:$B,$C1933))</f>
        <v/>
      </c>
      <c r="E1933" s="13" t="str">
        <f>IF(OR($A1933="",$B1933=""),"",SUMIFS(Échéancier_Loyers!$K:$K,Échéancier_Loyers!$C:$C,$A1933,Échéancier_Loyers!$B:$B,$C1933))</f>
        <v/>
      </c>
      <c r="F1933" s="13" t="str">
        <f>IF(OR($D1933="",$E1933=""),"",$D1933-$E1933)</f>
        <v/>
      </c>
      <c r="G1933" t="str">
        <f>IF($A1933="","",IF($F1933&lt;=0,"OK",IF($E1933=0,"Impayé","Partiel")))</f>
        <v/>
      </c>
    </row>
    <row r="1934" spans="2:7" ht="15">
      <c r="B1934" s="17"/>
      <c r="C1934" t="str">
        <f>IF($B1934="","",YEAR($B1934)*100+MONTH($B1934))</f>
        <v/>
      </c>
      <c r="D1934" s="13" t="str">
        <f>IF(OR($A1934="",$B1934=""),"",SUMIFS(Échéancier_Loyers!$J:$J,Échéancier_Loyers!$C:$C,$A1934,Échéancier_Loyers!$B:$B,$C1934))</f>
        <v/>
      </c>
      <c r="E1934" s="13" t="str">
        <f>IF(OR($A1934="",$B1934=""),"",SUMIFS(Échéancier_Loyers!$K:$K,Échéancier_Loyers!$C:$C,$A1934,Échéancier_Loyers!$B:$B,$C1934))</f>
        <v/>
      </c>
      <c r="F1934" s="13" t="str">
        <f>IF(OR($D1934="",$E1934=""),"",$D1934-$E1934)</f>
        <v/>
      </c>
      <c r="G1934" t="str">
        <f>IF($A1934="","",IF($F1934&lt;=0,"OK",IF($E1934=0,"Impayé","Partiel")))</f>
        <v/>
      </c>
    </row>
    <row r="1935" spans="2:7" ht="15">
      <c r="B1935" s="17"/>
      <c r="C1935" t="str">
        <f>IF($B1935="","",YEAR($B1935)*100+MONTH($B1935))</f>
        <v/>
      </c>
      <c r="D1935" s="13" t="str">
        <f>IF(OR($A1935="",$B1935=""),"",SUMIFS(Échéancier_Loyers!$J:$J,Échéancier_Loyers!$C:$C,$A1935,Échéancier_Loyers!$B:$B,$C1935))</f>
        <v/>
      </c>
      <c r="E1935" s="13" t="str">
        <f>IF(OR($A1935="",$B1935=""),"",SUMIFS(Échéancier_Loyers!$K:$K,Échéancier_Loyers!$C:$C,$A1935,Échéancier_Loyers!$B:$B,$C1935))</f>
        <v/>
      </c>
      <c r="F1935" s="13" t="str">
        <f>IF(OR($D1935="",$E1935=""),"",$D1935-$E1935)</f>
        <v/>
      </c>
      <c r="G1935" t="str">
        <f>IF($A1935="","",IF($F1935&lt;=0,"OK",IF($E1935=0,"Impayé","Partiel")))</f>
        <v/>
      </c>
    </row>
    <row r="1936" spans="2:7" ht="15">
      <c r="B1936" s="17"/>
      <c r="C1936" t="str">
        <f>IF($B1936="","",YEAR($B1936)*100+MONTH($B1936))</f>
        <v/>
      </c>
      <c r="D1936" s="13" t="str">
        <f>IF(OR($A1936="",$B1936=""),"",SUMIFS(Échéancier_Loyers!$J:$J,Échéancier_Loyers!$C:$C,$A1936,Échéancier_Loyers!$B:$B,$C1936))</f>
        <v/>
      </c>
      <c r="E1936" s="13" t="str">
        <f>IF(OR($A1936="",$B1936=""),"",SUMIFS(Échéancier_Loyers!$K:$K,Échéancier_Loyers!$C:$C,$A1936,Échéancier_Loyers!$B:$B,$C1936))</f>
        <v/>
      </c>
      <c r="F1936" s="13" t="str">
        <f>IF(OR($D1936="",$E1936=""),"",$D1936-$E1936)</f>
        <v/>
      </c>
      <c r="G1936" t="str">
        <f>IF($A1936="","",IF($F1936&lt;=0,"OK",IF($E1936=0,"Impayé","Partiel")))</f>
        <v/>
      </c>
    </row>
    <row r="1937" spans="2:7" ht="15">
      <c r="B1937" s="17"/>
      <c r="C1937" t="str">
        <f>IF($B1937="","",YEAR($B1937)*100+MONTH($B1937))</f>
        <v/>
      </c>
      <c r="D1937" s="13" t="str">
        <f>IF(OR($A1937="",$B1937=""),"",SUMIFS(Échéancier_Loyers!$J:$J,Échéancier_Loyers!$C:$C,$A1937,Échéancier_Loyers!$B:$B,$C1937))</f>
        <v/>
      </c>
      <c r="E1937" s="13" t="str">
        <f>IF(OR($A1937="",$B1937=""),"",SUMIFS(Échéancier_Loyers!$K:$K,Échéancier_Loyers!$C:$C,$A1937,Échéancier_Loyers!$B:$B,$C1937))</f>
        <v/>
      </c>
      <c r="F1937" s="13" t="str">
        <f>IF(OR($D1937="",$E1937=""),"",$D1937-$E1937)</f>
        <v/>
      </c>
      <c r="G1937" t="str">
        <f>IF($A1937="","",IF($F1937&lt;=0,"OK",IF($E1937=0,"Impayé","Partiel")))</f>
        <v/>
      </c>
    </row>
    <row r="1938" spans="2:7" ht="15">
      <c r="B1938" s="17"/>
      <c r="C1938" t="str">
        <f>IF($B1938="","",YEAR($B1938)*100+MONTH($B1938))</f>
        <v/>
      </c>
      <c r="D1938" s="13" t="str">
        <f>IF(OR($A1938="",$B1938=""),"",SUMIFS(Échéancier_Loyers!$J:$J,Échéancier_Loyers!$C:$C,$A1938,Échéancier_Loyers!$B:$B,$C1938))</f>
        <v/>
      </c>
      <c r="E1938" s="13" t="str">
        <f>IF(OR($A1938="",$B1938=""),"",SUMIFS(Échéancier_Loyers!$K:$K,Échéancier_Loyers!$C:$C,$A1938,Échéancier_Loyers!$B:$B,$C1938))</f>
        <v/>
      </c>
      <c r="F1938" s="13" t="str">
        <f>IF(OR($D1938="",$E1938=""),"",$D1938-$E1938)</f>
        <v/>
      </c>
      <c r="G1938" t="str">
        <f>IF($A1938="","",IF($F1938&lt;=0,"OK",IF($E1938=0,"Impayé","Partiel")))</f>
        <v/>
      </c>
    </row>
    <row r="1939" spans="2:7" ht="15">
      <c r="B1939" s="17"/>
      <c r="C1939" t="str">
        <f>IF($B1939="","",YEAR($B1939)*100+MONTH($B1939))</f>
        <v/>
      </c>
      <c r="D1939" s="13" t="str">
        <f>IF(OR($A1939="",$B1939=""),"",SUMIFS(Échéancier_Loyers!$J:$J,Échéancier_Loyers!$C:$C,$A1939,Échéancier_Loyers!$B:$B,$C1939))</f>
        <v/>
      </c>
      <c r="E1939" s="13" t="str">
        <f>IF(OR($A1939="",$B1939=""),"",SUMIFS(Échéancier_Loyers!$K:$K,Échéancier_Loyers!$C:$C,$A1939,Échéancier_Loyers!$B:$B,$C1939))</f>
        <v/>
      </c>
      <c r="F1939" s="13" t="str">
        <f>IF(OR($D1939="",$E1939=""),"",$D1939-$E1939)</f>
        <v/>
      </c>
      <c r="G1939" t="str">
        <f>IF($A1939="","",IF($F1939&lt;=0,"OK",IF($E1939=0,"Impayé","Partiel")))</f>
        <v/>
      </c>
    </row>
    <row r="1940" spans="2:7" ht="15">
      <c r="B1940" s="17"/>
      <c r="C1940" t="str">
        <f>IF($B1940="","",YEAR($B1940)*100+MONTH($B1940))</f>
        <v/>
      </c>
      <c r="D1940" s="13" t="str">
        <f>IF(OR($A1940="",$B1940=""),"",SUMIFS(Échéancier_Loyers!$J:$J,Échéancier_Loyers!$C:$C,$A1940,Échéancier_Loyers!$B:$B,$C1940))</f>
        <v/>
      </c>
      <c r="E1940" s="13" t="str">
        <f>IF(OR($A1940="",$B1940=""),"",SUMIFS(Échéancier_Loyers!$K:$K,Échéancier_Loyers!$C:$C,$A1940,Échéancier_Loyers!$B:$B,$C1940))</f>
        <v/>
      </c>
      <c r="F1940" s="13" t="str">
        <f>IF(OR($D1940="",$E1940=""),"",$D1940-$E1940)</f>
        <v/>
      </c>
      <c r="G1940" t="str">
        <f>IF($A1940="","",IF($F1940&lt;=0,"OK",IF($E1940=0,"Impayé","Partiel")))</f>
        <v/>
      </c>
    </row>
    <row r="1941" spans="2:7" ht="15">
      <c r="B1941" s="17"/>
      <c r="C1941" t="str">
        <f>IF($B1941="","",YEAR($B1941)*100+MONTH($B1941))</f>
        <v/>
      </c>
      <c r="D1941" s="13" t="str">
        <f>IF(OR($A1941="",$B1941=""),"",SUMIFS(Échéancier_Loyers!$J:$J,Échéancier_Loyers!$C:$C,$A1941,Échéancier_Loyers!$B:$B,$C1941))</f>
        <v/>
      </c>
      <c r="E1941" s="13" t="str">
        <f>IF(OR($A1941="",$B1941=""),"",SUMIFS(Échéancier_Loyers!$K:$K,Échéancier_Loyers!$C:$C,$A1941,Échéancier_Loyers!$B:$B,$C1941))</f>
        <v/>
      </c>
      <c r="F1941" s="13" t="str">
        <f>IF(OR($D1941="",$E1941=""),"",$D1941-$E1941)</f>
        <v/>
      </c>
      <c r="G1941" t="str">
        <f>IF($A1941="","",IF($F1941&lt;=0,"OK",IF($E1941=0,"Impayé","Partiel")))</f>
        <v/>
      </c>
    </row>
    <row r="1942" spans="2:7" ht="15">
      <c r="B1942" s="17"/>
      <c r="C1942" t="str">
        <f>IF($B1942="","",YEAR($B1942)*100+MONTH($B1942))</f>
        <v/>
      </c>
      <c r="D1942" s="13" t="str">
        <f>IF(OR($A1942="",$B1942=""),"",SUMIFS(Échéancier_Loyers!$J:$J,Échéancier_Loyers!$C:$C,$A1942,Échéancier_Loyers!$B:$B,$C1942))</f>
        <v/>
      </c>
      <c r="E1942" s="13" t="str">
        <f>IF(OR($A1942="",$B1942=""),"",SUMIFS(Échéancier_Loyers!$K:$K,Échéancier_Loyers!$C:$C,$A1942,Échéancier_Loyers!$B:$B,$C1942))</f>
        <v/>
      </c>
      <c r="F1942" s="13" t="str">
        <f>IF(OR($D1942="",$E1942=""),"",$D1942-$E1942)</f>
        <v/>
      </c>
      <c r="G1942" t="str">
        <f>IF($A1942="","",IF($F1942&lt;=0,"OK",IF($E1942=0,"Impayé","Partiel")))</f>
        <v/>
      </c>
    </row>
    <row r="1943" spans="2:7" ht="15">
      <c r="B1943" s="17"/>
      <c r="C1943" t="str">
        <f>IF($B1943="","",YEAR($B1943)*100+MONTH($B1943))</f>
        <v/>
      </c>
      <c r="D1943" s="13" t="str">
        <f>IF(OR($A1943="",$B1943=""),"",SUMIFS(Échéancier_Loyers!$J:$J,Échéancier_Loyers!$C:$C,$A1943,Échéancier_Loyers!$B:$B,$C1943))</f>
        <v/>
      </c>
      <c r="E1943" s="13" t="str">
        <f>IF(OR($A1943="",$B1943=""),"",SUMIFS(Échéancier_Loyers!$K:$K,Échéancier_Loyers!$C:$C,$A1943,Échéancier_Loyers!$B:$B,$C1943))</f>
        <v/>
      </c>
      <c r="F1943" s="13" t="str">
        <f>IF(OR($D1943="",$E1943=""),"",$D1943-$E1943)</f>
        <v/>
      </c>
      <c r="G1943" t="str">
        <f>IF($A1943="","",IF($F1943&lt;=0,"OK",IF($E1943=0,"Impayé","Partiel")))</f>
        <v/>
      </c>
    </row>
    <row r="1944" spans="2:7" ht="15">
      <c r="B1944" s="17"/>
      <c r="C1944" t="str">
        <f>IF($B1944="","",YEAR($B1944)*100+MONTH($B1944))</f>
        <v/>
      </c>
      <c r="D1944" s="13" t="str">
        <f>IF(OR($A1944="",$B1944=""),"",SUMIFS(Échéancier_Loyers!$J:$J,Échéancier_Loyers!$C:$C,$A1944,Échéancier_Loyers!$B:$B,$C1944))</f>
        <v/>
      </c>
      <c r="E1944" s="13" t="str">
        <f>IF(OR($A1944="",$B1944=""),"",SUMIFS(Échéancier_Loyers!$K:$K,Échéancier_Loyers!$C:$C,$A1944,Échéancier_Loyers!$B:$B,$C1944))</f>
        <v/>
      </c>
      <c r="F1944" s="13" t="str">
        <f>IF(OR($D1944="",$E1944=""),"",$D1944-$E1944)</f>
        <v/>
      </c>
      <c r="G1944" t="str">
        <f>IF($A1944="","",IF($F1944&lt;=0,"OK",IF($E1944=0,"Impayé","Partiel")))</f>
        <v/>
      </c>
    </row>
    <row r="1945" spans="2:7" ht="15">
      <c r="B1945" s="17"/>
      <c r="C1945" t="str">
        <f>IF($B1945="","",YEAR($B1945)*100+MONTH($B1945))</f>
        <v/>
      </c>
      <c r="D1945" s="13" t="str">
        <f>IF(OR($A1945="",$B1945=""),"",SUMIFS(Échéancier_Loyers!$J:$J,Échéancier_Loyers!$C:$C,$A1945,Échéancier_Loyers!$B:$B,$C1945))</f>
        <v/>
      </c>
      <c r="E1945" s="13" t="str">
        <f>IF(OR($A1945="",$B1945=""),"",SUMIFS(Échéancier_Loyers!$K:$K,Échéancier_Loyers!$C:$C,$A1945,Échéancier_Loyers!$B:$B,$C1945))</f>
        <v/>
      </c>
      <c r="F1945" s="13" t="str">
        <f>IF(OR($D1945="",$E1945=""),"",$D1945-$E1945)</f>
        <v/>
      </c>
      <c r="G1945" t="str">
        <f>IF($A1945="","",IF($F1945&lt;=0,"OK",IF($E1945=0,"Impayé","Partiel")))</f>
        <v/>
      </c>
    </row>
    <row r="1946" spans="2:7" ht="15">
      <c r="B1946" s="17"/>
      <c r="C1946" t="str">
        <f>IF($B1946="","",YEAR($B1946)*100+MONTH($B1946))</f>
        <v/>
      </c>
      <c r="D1946" s="13" t="str">
        <f>IF(OR($A1946="",$B1946=""),"",SUMIFS(Échéancier_Loyers!$J:$J,Échéancier_Loyers!$C:$C,$A1946,Échéancier_Loyers!$B:$B,$C1946))</f>
        <v/>
      </c>
      <c r="E1946" s="13" t="str">
        <f>IF(OR($A1946="",$B1946=""),"",SUMIFS(Échéancier_Loyers!$K:$K,Échéancier_Loyers!$C:$C,$A1946,Échéancier_Loyers!$B:$B,$C1946))</f>
        <v/>
      </c>
      <c r="F1946" s="13" t="str">
        <f>IF(OR($D1946="",$E1946=""),"",$D1946-$E1946)</f>
        <v/>
      </c>
      <c r="G1946" t="str">
        <f>IF($A1946="","",IF($F1946&lt;=0,"OK",IF($E1946=0,"Impayé","Partiel")))</f>
        <v/>
      </c>
    </row>
    <row r="1947" spans="2:7" ht="15">
      <c r="B1947" s="17"/>
      <c r="C1947" t="str">
        <f>IF($B1947="","",YEAR($B1947)*100+MONTH($B1947))</f>
        <v/>
      </c>
      <c r="D1947" s="13" t="str">
        <f>IF(OR($A1947="",$B1947=""),"",SUMIFS(Échéancier_Loyers!$J:$J,Échéancier_Loyers!$C:$C,$A1947,Échéancier_Loyers!$B:$B,$C1947))</f>
        <v/>
      </c>
      <c r="E1947" s="13" t="str">
        <f>IF(OR($A1947="",$B1947=""),"",SUMIFS(Échéancier_Loyers!$K:$K,Échéancier_Loyers!$C:$C,$A1947,Échéancier_Loyers!$B:$B,$C1947))</f>
        <v/>
      </c>
      <c r="F1947" s="13" t="str">
        <f>IF(OR($D1947="",$E1947=""),"",$D1947-$E1947)</f>
        <v/>
      </c>
      <c r="G1947" t="str">
        <f>IF($A1947="","",IF($F1947&lt;=0,"OK",IF($E1947=0,"Impayé","Partiel")))</f>
        <v/>
      </c>
    </row>
    <row r="1948" spans="2:7" ht="15">
      <c r="B1948" s="17"/>
      <c r="C1948" t="str">
        <f>IF($B1948="","",YEAR($B1948)*100+MONTH($B1948))</f>
        <v/>
      </c>
      <c r="D1948" s="13" t="str">
        <f>IF(OR($A1948="",$B1948=""),"",SUMIFS(Échéancier_Loyers!$J:$J,Échéancier_Loyers!$C:$C,$A1948,Échéancier_Loyers!$B:$B,$C1948))</f>
        <v/>
      </c>
      <c r="E1948" s="13" t="str">
        <f>IF(OR($A1948="",$B1948=""),"",SUMIFS(Échéancier_Loyers!$K:$K,Échéancier_Loyers!$C:$C,$A1948,Échéancier_Loyers!$B:$B,$C1948))</f>
        <v/>
      </c>
      <c r="F1948" s="13" t="str">
        <f>IF(OR($D1948="",$E1948=""),"",$D1948-$E1948)</f>
        <v/>
      </c>
      <c r="G1948" t="str">
        <f>IF($A1948="","",IF($F1948&lt;=0,"OK",IF($E1948=0,"Impayé","Partiel")))</f>
        <v/>
      </c>
    </row>
    <row r="1949" spans="2:7" ht="15">
      <c r="B1949" s="17"/>
      <c r="C1949" t="str">
        <f>IF($B1949="","",YEAR($B1949)*100+MONTH($B1949))</f>
        <v/>
      </c>
      <c r="D1949" s="13" t="str">
        <f>IF(OR($A1949="",$B1949=""),"",SUMIFS(Échéancier_Loyers!$J:$J,Échéancier_Loyers!$C:$C,$A1949,Échéancier_Loyers!$B:$B,$C1949))</f>
        <v/>
      </c>
      <c r="E1949" s="13" t="str">
        <f>IF(OR($A1949="",$B1949=""),"",SUMIFS(Échéancier_Loyers!$K:$K,Échéancier_Loyers!$C:$C,$A1949,Échéancier_Loyers!$B:$B,$C1949))</f>
        <v/>
      </c>
      <c r="F1949" s="13" t="str">
        <f>IF(OR($D1949="",$E1949=""),"",$D1949-$E1949)</f>
        <v/>
      </c>
      <c r="G1949" t="str">
        <f>IF($A1949="","",IF($F1949&lt;=0,"OK",IF($E1949=0,"Impayé","Partiel")))</f>
        <v/>
      </c>
    </row>
    <row r="1950" spans="2:7" ht="15">
      <c r="B1950" s="17"/>
      <c r="C1950" t="str">
        <f>IF($B1950="","",YEAR($B1950)*100+MONTH($B1950))</f>
        <v/>
      </c>
      <c r="D1950" s="13" t="str">
        <f>IF(OR($A1950="",$B1950=""),"",SUMIFS(Échéancier_Loyers!$J:$J,Échéancier_Loyers!$C:$C,$A1950,Échéancier_Loyers!$B:$B,$C1950))</f>
        <v/>
      </c>
      <c r="E1950" s="13" t="str">
        <f>IF(OR($A1950="",$B1950=""),"",SUMIFS(Échéancier_Loyers!$K:$K,Échéancier_Loyers!$C:$C,$A1950,Échéancier_Loyers!$B:$B,$C1950))</f>
        <v/>
      </c>
      <c r="F1950" s="13" t="str">
        <f>IF(OR($D1950="",$E1950=""),"",$D1950-$E1950)</f>
        <v/>
      </c>
      <c r="G1950" t="str">
        <f>IF($A1950="","",IF($F1950&lt;=0,"OK",IF($E1950=0,"Impayé","Partiel")))</f>
        <v/>
      </c>
    </row>
    <row r="1951" spans="2:7" ht="15">
      <c r="B1951" s="17"/>
      <c r="C1951" t="str">
        <f>IF($B1951="","",YEAR($B1951)*100+MONTH($B1951))</f>
        <v/>
      </c>
      <c r="D1951" s="13" t="str">
        <f>IF(OR($A1951="",$B1951=""),"",SUMIFS(Échéancier_Loyers!$J:$J,Échéancier_Loyers!$C:$C,$A1951,Échéancier_Loyers!$B:$B,$C1951))</f>
        <v/>
      </c>
      <c r="E1951" s="13" t="str">
        <f>IF(OR($A1951="",$B1951=""),"",SUMIFS(Échéancier_Loyers!$K:$K,Échéancier_Loyers!$C:$C,$A1951,Échéancier_Loyers!$B:$B,$C1951))</f>
        <v/>
      </c>
      <c r="F1951" s="13" t="str">
        <f>IF(OR($D1951="",$E1951=""),"",$D1951-$E1951)</f>
        <v/>
      </c>
      <c r="G1951" t="str">
        <f>IF($A1951="","",IF($F1951&lt;=0,"OK",IF($E1951=0,"Impayé","Partiel")))</f>
        <v/>
      </c>
    </row>
    <row r="1952" spans="2:7" ht="15">
      <c r="B1952" s="17"/>
      <c r="C1952" t="str">
        <f>IF($B1952="","",YEAR($B1952)*100+MONTH($B1952))</f>
        <v/>
      </c>
      <c r="D1952" s="13" t="str">
        <f>IF(OR($A1952="",$B1952=""),"",SUMIFS(Échéancier_Loyers!$J:$J,Échéancier_Loyers!$C:$C,$A1952,Échéancier_Loyers!$B:$B,$C1952))</f>
        <v/>
      </c>
      <c r="E1952" s="13" t="str">
        <f>IF(OR($A1952="",$B1952=""),"",SUMIFS(Échéancier_Loyers!$K:$K,Échéancier_Loyers!$C:$C,$A1952,Échéancier_Loyers!$B:$B,$C1952))</f>
        <v/>
      </c>
      <c r="F1952" s="13" t="str">
        <f>IF(OR($D1952="",$E1952=""),"",$D1952-$E1952)</f>
        <v/>
      </c>
      <c r="G1952" t="str">
        <f>IF($A1952="","",IF($F1952&lt;=0,"OK",IF($E1952=0,"Impayé","Partiel")))</f>
        <v/>
      </c>
    </row>
    <row r="1953" spans="2:7" ht="15">
      <c r="B1953" s="17"/>
      <c r="C1953" t="str">
        <f>IF($B1953="","",YEAR($B1953)*100+MONTH($B1953))</f>
        <v/>
      </c>
      <c r="D1953" s="13" t="str">
        <f>IF(OR($A1953="",$B1953=""),"",SUMIFS(Échéancier_Loyers!$J:$J,Échéancier_Loyers!$C:$C,$A1953,Échéancier_Loyers!$B:$B,$C1953))</f>
        <v/>
      </c>
      <c r="E1953" s="13" t="str">
        <f>IF(OR($A1953="",$B1953=""),"",SUMIFS(Échéancier_Loyers!$K:$K,Échéancier_Loyers!$C:$C,$A1953,Échéancier_Loyers!$B:$B,$C1953))</f>
        <v/>
      </c>
      <c r="F1953" s="13" t="str">
        <f>IF(OR($D1953="",$E1953=""),"",$D1953-$E1953)</f>
        <v/>
      </c>
      <c r="G1953" t="str">
        <f>IF($A1953="","",IF($F1953&lt;=0,"OK",IF($E1953=0,"Impayé","Partiel")))</f>
        <v/>
      </c>
    </row>
    <row r="1954" spans="2:7" ht="15">
      <c r="B1954" s="17"/>
      <c r="C1954" t="str">
        <f>IF($B1954="","",YEAR($B1954)*100+MONTH($B1954))</f>
        <v/>
      </c>
      <c r="D1954" s="13" t="str">
        <f>IF(OR($A1954="",$B1954=""),"",SUMIFS(Échéancier_Loyers!$J:$J,Échéancier_Loyers!$C:$C,$A1954,Échéancier_Loyers!$B:$B,$C1954))</f>
        <v/>
      </c>
      <c r="E1954" s="13" t="str">
        <f>IF(OR($A1954="",$B1954=""),"",SUMIFS(Échéancier_Loyers!$K:$K,Échéancier_Loyers!$C:$C,$A1954,Échéancier_Loyers!$B:$B,$C1954))</f>
        <v/>
      </c>
      <c r="F1954" s="13" t="str">
        <f>IF(OR($D1954="",$E1954=""),"",$D1954-$E1954)</f>
        <v/>
      </c>
      <c r="G1954" t="str">
        <f>IF($A1954="","",IF($F1954&lt;=0,"OK",IF($E1954=0,"Impayé","Partiel")))</f>
        <v/>
      </c>
    </row>
    <row r="1955" spans="2:7" ht="15">
      <c r="B1955" s="17"/>
      <c r="C1955" t="str">
        <f>IF($B1955="","",YEAR($B1955)*100+MONTH($B1955))</f>
        <v/>
      </c>
      <c r="D1955" s="13" t="str">
        <f>IF(OR($A1955="",$B1955=""),"",SUMIFS(Échéancier_Loyers!$J:$J,Échéancier_Loyers!$C:$C,$A1955,Échéancier_Loyers!$B:$B,$C1955))</f>
        <v/>
      </c>
      <c r="E1955" s="13" t="str">
        <f>IF(OR($A1955="",$B1955=""),"",SUMIFS(Échéancier_Loyers!$K:$K,Échéancier_Loyers!$C:$C,$A1955,Échéancier_Loyers!$B:$B,$C1955))</f>
        <v/>
      </c>
      <c r="F1955" s="13" t="str">
        <f>IF(OR($D1955="",$E1955=""),"",$D1955-$E1955)</f>
        <v/>
      </c>
      <c r="G1955" t="str">
        <f>IF($A1955="","",IF($F1955&lt;=0,"OK",IF($E1955=0,"Impayé","Partiel")))</f>
        <v/>
      </c>
    </row>
    <row r="1956" spans="2:7" ht="15">
      <c r="B1956" s="17"/>
      <c r="C1956" t="str">
        <f>IF($B1956="","",YEAR($B1956)*100+MONTH($B1956))</f>
        <v/>
      </c>
      <c r="D1956" s="13" t="str">
        <f>IF(OR($A1956="",$B1956=""),"",SUMIFS(Échéancier_Loyers!$J:$J,Échéancier_Loyers!$C:$C,$A1956,Échéancier_Loyers!$B:$B,$C1956))</f>
        <v/>
      </c>
      <c r="E1956" s="13" t="str">
        <f>IF(OR($A1956="",$B1956=""),"",SUMIFS(Échéancier_Loyers!$K:$K,Échéancier_Loyers!$C:$C,$A1956,Échéancier_Loyers!$B:$B,$C1956))</f>
        <v/>
      </c>
      <c r="F1956" s="13" t="str">
        <f>IF(OR($D1956="",$E1956=""),"",$D1956-$E1956)</f>
        <v/>
      </c>
      <c r="G1956" t="str">
        <f>IF($A1956="","",IF($F1956&lt;=0,"OK",IF($E1956=0,"Impayé","Partiel")))</f>
        <v/>
      </c>
    </row>
    <row r="1957" spans="2:7" ht="15">
      <c r="B1957" s="17"/>
      <c r="C1957" t="str">
        <f>IF($B1957="","",YEAR($B1957)*100+MONTH($B1957))</f>
        <v/>
      </c>
      <c r="D1957" s="13" t="str">
        <f>IF(OR($A1957="",$B1957=""),"",SUMIFS(Échéancier_Loyers!$J:$J,Échéancier_Loyers!$C:$C,$A1957,Échéancier_Loyers!$B:$B,$C1957))</f>
        <v/>
      </c>
      <c r="E1957" s="13" t="str">
        <f>IF(OR($A1957="",$B1957=""),"",SUMIFS(Échéancier_Loyers!$K:$K,Échéancier_Loyers!$C:$C,$A1957,Échéancier_Loyers!$B:$B,$C1957))</f>
        <v/>
      </c>
      <c r="F1957" s="13" t="str">
        <f>IF(OR($D1957="",$E1957=""),"",$D1957-$E1957)</f>
        <v/>
      </c>
      <c r="G1957" t="str">
        <f>IF($A1957="","",IF($F1957&lt;=0,"OK",IF($E1957=0,"Impayé","Partiel")))</f>
        <v/>
      </c>
    </row>
    <row r="1958" spans="2:7" ht="15">
      <c r="B1958" s="17"/>
      <c r="C1958" t="str">
        <f>IF($B1958="","",YEAR($B1958)*100+MONTH($B1958))</f>
        <v/>
      </c>
      <c r="D1958" s="13" t="str">
        <f>IF(OR($A1958="",$B1958=""),"",SUMIFS(Échéancier_Loyers!$J:$J,Échéancier_Loyers!$C:$C,$A1958,Échéancier_Loyers!$B:$B,$C1958))</f>
        <v/>
      </c>
      <c r="E1958" s="13" t="str">
        <f>IF(OR($A1958="",$B1958=""),"",SUMIFS(Échéancier_Loyers!$K:$K,Échéancier_Loyers!$C:$C,$A1958,Échéancier_Loyers!$B:$B,$C1958))</f>
        <v/>
      </c>
      <c r="F1958" s="13" t="str">
        <f>IF(OR($D1958="",$E1958=""),"",$D1958-$E1958)</f>
        <v/>
      </c>
      <c r="G1958" t="str">
        <f>IF($A1958="","",IF($F1958&lt;=0,"OK",IF($E1958=0,"Impayé","Partiel")))</f>
        <v/>
      </c>
    </row>
    <row r="1959" spans="2:7" ht="15">
      <c r="B1959" s="17"/>
      <c r="C1959" t="str">
        <f>IF($B1959="","",YEAR($B1959)*100+MONTH($B1959))</f>
        <v/>
      </c>
      <c r="D1959" s="13" t="str">
        <f>IF(OR($A1959="",$B1959=""),"",SUMIFS(Échéancier_Loyers!$J:$J,Échéancier_Loyers!$C:$C,$A1959,Échéancier_Loyers!$B:$B,$C1959))</f>
        <v/>
      </c>
      <c r="E1959" s="13" t="str">
        <f>IF(OR($A1959="",$B1959=""),"",SUMIFS(Échéancier_Loyers!$K:$K,Échéancier_Loyers!$C:$C,$A1959,Échéancier_Loyers!$B:$B,$C1959))</f>
        <v/>
      </c>
      <c r="F1959" s="13" t="str">
        <f>IF(OR($D1959="",$E1959=""),"",$D1959-$E1959)</f>
        <v/>
      </c>
      <c r="G1959" t="str">
        <f>IF($A1959="","",IF($F1959&lt;=0,"OK",IF($E1959=0,"Impayé","Partiel")))</f>
        <v/>
      </c>
    </row>
    <row r="1960" spans="2:7" ht="15">
      <c r="B1960" s="17"/>
      <c r="C1960" t="str">
        <f>IF($B1960="","",YEAR($B1960)*100+MONTH($B1960))</f>
        <v/>
      </c>
      <c r="D1960" s="13" t="str">
        <f>IF(OR($A1960="",$B1960=""),"",SUMIFS(Échéancier_Loyers!$J:$J,Échéancier_Loyers!$C:$C,$A1960,Échéancier_Loyers!$B:$B,$C1960))</f>
        <v/>
      </c>
      <c r="E1960" s="13" t="str">
        <f>IF(OR($A1960="",$B1960=""),"",SUMIFS(Échéancier_Loyers!$K:$K,Échéancier_Loyers!$C:$C,$A1960,Échéancier_Loyers!$B:$B,$C1960))</f>
        <v/>
      </c>
      <c r="F1960" s="13" t="str">
        <f>IF(OR($D1960="",$E1960=""),"",$D1960-$E1960)</f>
        <v/>
      </c>
      <c r="G1960" t="str">
        <f>IF($A1960="","",IF($F1960&lt;=0,"OK",IF($E1960=0,"Impayé","Partiel")))</f>
        <v/>
      </c>
    </row>
    <row r="1961" spans="2:7" ht="15">
      <c r="B1961" s="17"/>
      <c r="C1961" t="str">
        <f>IF($B1961="","",YEAR($B1961)*100+MONTH($B1961))</f>
        <v/>
      </c>
      <c r="D1961" s="13" t="str">
        <f>IF(OR($A1961="",$B1961=""),"",SUMIFS(Échéancier_Loyers!$J:$J,Échéancier_Loyers!$C:$C,$A1961,Échéancier_Loyers!$B:$B,$C1961))</f>
        <v/>
      </c>
      <c r="E1961" s="13" t="str">
        <f>IF(OR($A1961="",$B1961=""),"",SUMIFS(Échéancier_Loyers!$K:$K,Échéancier_Loyers!$C:$C,$A1961,Échéancier_Loyers!$B:$B,$C1961))</f>
        <v/>
      </c>
      <c r="F1961" s="13" t="str">
        <f>IF(OR($D1961="",$E1961=""),"",$D1961-$E1961)</f>
        <v/>
      </c>
      <c r="G1961" t="str">
        <f>IF($A1961="","",IF($F1961&lt;=0,"OK",IF($E1961=0,"Impayé","Partiel")))</f>
        <v/>
      </c>
    </row>
    <row r="1962" spans="2:7" ht="15">
      <c r="B1962" s="17"/>
      <c r="C1962" t="str">
        <f>IF($B1962="","",YEAR($B1962)*100+MONTH($B1962))</f>
        <v/>
      </c>
      <c r="D1962" s="13" t="str">
        <f>IF(OR($A1962="",$B1962=""),"",SUMIFS(Échéancier_Loyers!$J:$J,Échéancier_Loyers!$C:$C,$A1962,Échéancier_Loyers!$B:$B,$C1962))</f>
        <v/>
      </c>
      <c r="E1962" s="13" t="str">
        <f>IF(OR($A1962="",$B1962=""),"",SUMIFS(Échéancier_Loyers!$K:$K,Échéancier_Loyers!$C:$C,$A1962,Échéancier_Loyers!$B:$B,$C1962))</f>
        <v/>
      </c>
      <c r="F1962" s="13" t="str">
        <f>IF(OR($D1962="",$E1962=""),"",$D1962-$E1962)</f>
        <v/>
      </c>
      <c r="G1962" t="str">
        <f>IF($A1962="","",IF($F1962&lt;=0,"OK",IF($E1962=0,"Impayé","Partiel")))</f>
        <v/>
      </c>
    </row>
    <row r="1963" spans="2:7" ht="15">
      <c r="B1963" s="17"/>
      <c r="C1963" t="str">
        <f>IF($B1963="","",YEAR($B1963)*100+MONTH($B1963))</f>
        <v/>
      </c>
      <c r="D1963" s="13" t="str">
        <f>IF(OR($A1963="",$B1963=""),"",SUMIFS(Échéancier_Loyers!$J:$J,Échéancier_Loyers!$C:$C,$A1963,Échéancier_Loyers!$B:$B,$C1963))</f>
        <v/>
      </c>
      <c r="E1963" s="13" t="str">
        <f>IF(OR($A1963="",$B1963=""),"",SUMIFS(Échéancier_Loyers!$K:$K,Échéancier_Loyers!$C:$C,$A1963,Échéancier_Loyers!$B:$B,$C1963))</f>
        <v/>
      </c>
      <c r="F1963" s="13" t="str">
        <f>IF(OR($D1963="",$E1963=""),"",$D1963-$E1963)</f>
        <v/>
      </c>
      <c r="G1963" t="str">
        <f>IF($A1963="","",IF($F1963&lt;=0,"OK",IF($E1963=0,"Impayé","Partiel")))</f>
        <v/>
      </c>
    </row>
    <row r="1964" spans="2:7" ht="15">
      <c r="B1964" s="17"/>
      <c r="C1964" t="str">
        <f>IF($B1964="","",YEAR($B1964)*100+MONTH($B1964))</f>
        <v/>
      </c>
      <c r="D1964" s="13" t="str">
        <f>IF(OR($A1964="",$B1964=""),"",SUMIFS(Échéancier_Loyers!$J:$J,Échéancier_Loyers!$C:$C,$A1964,Échéancier_Loyers!$B:$B,$C1964))</f>
        <v/>
      </c>
      <c r="E1964" s="13" t="str">
        <f>IF(OR($A1964="",$B1964=""),"",SUMIFS(Échéancier_Loyers!$K:$K,Échéancier_Loyers!$C:$C,$A1964,Échéancier_Loyers!$B:$B,$C1964))</f>
        <v/>
      </c>
      <c r="F1964" s="13" t="str">
        <f>IF(OR($D1964="",$E1964=""),"",$D1964-$E1964)</f>
        <v/>
      </c>
      <c r="G1964" t="str">
        <f>IF($A1964="","",IF($F1964&lt;=0,"OK",IF($E1964=0,"Impayé","Partiel")))</f>
        <v/>
      </c>
    </row>
    <row r="1965" spans="2:7" ht="15">
      <c r="B1965" s="17"/>
      <c r="C1965" t="str">
        <f>IF($B1965="","",YEAR($B1965)*100+MONTH($B1965))</f>
        <v/>
      </c>
      <c r="D1965" s="13" t="str">
        <f>IF(OR($A1965="",$B1965=""),"",SUMIFS(Échéancier_Loyers!$J:$J,Échéancier_Loyers!$C:$C,$A1965,Échéancier_Loyers!$B:$B,$C1965))</f>
        <v/>
      </c>
      <c r="E1965" s="13" t="str">
        <f>IF(OR($A1965="",$B1965=""),"",SUMIFS(Échéancier_Loyers!$K:$K,Échéancier_Loyers!$C:$C,$A1965,Échéancier_Loyers!$B:$B,$C1965))</f>
        <v/>
      </c>
      <c r="F1965" s="13" t="str">
        <f>IF(OR($D1965="",$E1965=""),"",$D1965-$E1965)</f>
        <v/>
      </c>
      <c r="G1965" t="str">
        <f>IF($A1965="","",IF($F1965&lt;=0,"OK",IF($E1965=0,"Impayé","Partiel")))</f>
        <v/>
      </c>
    </row>
    <row r="1966" spans="2:7" ht="15">
      <c r="B1966" s="17"/>
      <c r="C1966" t="str">
        <f>IF($B1966="","",YEAR($B1966)*100+MONTH($B1966))</f>
        <v/>
      </c>
      <c r="D1966" s="13" t="str">
        <f>IF(OR($A1966="",$B1966=""),"",SUMIFS(Échéancier_Loyers!$J:$J,Échéancier_Loyers!$C:$C,$A1966,Échéancier_Loyers!$B:$B,$C1966))</f>
        <v/>
      </c>
      <c r="E1966" s="13" t="str">
        <f>IF(OR($A1966="",$B1966=""),"",SUMIFS(Échéancier_Loyers!$K:$K,Échéancier_Loyers!$C:$C,$A1966,Échéancier_Loyers!$B:$B,$C1966))</f>
        <v/>
      </c>
      <c r="F1966" s="13" t="str">
        <f>IF(OR($D1966="",$E1966=""),"",$D1966-$E1966)</f>
        <v/>
      </c>
      <c r="G1966" t="str">
        <f>IF($A1966="","",IF($F1966&lt;=0,"OK",IF($E1966=0,"Impayé","Partiel")))</f>
        <v/>
      </c>
    </row>
    <row r="1967" spans="2:7" ht="15">
      <c r="B1967" s="17"/>
      <c r="C1967" t="str">
        <f>IF($B1967="","",YEAR($B1967)*100+MONTH($B1967))</f>
        <v/>
      </c>
      <c r="D1967" s="13" t="str">
        <f>IF(OR($A1967="",$B1967=""),"",SUMIFS(Échéancier_Loyers!$J:$J,Échéancier_Loyers!$C:$C,$A1967,Échéancier_Loyers!$B:$B,$C1967))</f>
        <v/>
      </c>
      <c r="E1967" s="13" t="str">
        <f>IF(OR($A1967="",$B1967=""),"",SUMIFS(Échéancier_Loyers!$K:$K,Échéancier_Loyers!$C:$C,$A1967,Échéancier_Loyers!$B:$B,$C1967))</f>
        <v/>
      </c>
      <c r="F1967" s="13" t="str">
        <f>IF(OR($D1967="",$E1967=""),"",$D1967-$E1967)</f>
        <v/>
      </c>
      <c r="G1967" t="str">
        <f>IF($A1967="","",IF($F1967&lt;=0,"OK",IF($E1967=0,"Impayé","Partiel")))</f>
        <v/>
      </c>
    </row>
    <row r="1968" spans="2:7" ht="15">
      <c r="B1968" s="17"/>
      <c r="C1968" t="str">
        <f>IF($B1968="","",YEAR($B1968)*100+MONTH($B1968))</f>
        <v/>
      </c>
      <c r="D1968" s="13" t="str">
        <f>IF(OR($A1968="",$B1968=""),"",SUMIFS(Échéancier_Loyers!$J:$J,Échéancier_Loyers!$C:$C,$A1968,Échéancier_Loyers!$B:$B,$C1968))</f>
        <v/>
      </c>
      <c r="E1968" s="13" t="str">
        <f>IF(OR($A1968="",$B1968=""),"",SUMIFS(Échéancier_Loyers!$K:$K,Échéancier_Loyers!$C:$C,$A1968,Échéancier_Loyers!$B:$B,$C1968))</f>
        <v/>
      </c>
      <c r="F1968" s="13" t="str">
        <f>IF(OR($D1968="",$E1968=""),"",$D1968-$E1968)</f>
        <v/>
      </c>
      <c r="G1968" t="str">
        <f>IF($A1968="","",IF($F1968&lt;=0,"OK",IF($E1968=0,"Impayé","Partiel")))</f>
        <v/>
      </c>
    </row>
    <row r="1969" spans="2:7" ht="15">
      <c r="B1969" s="17"/>
      <c r="C1969" t="str">
        <f>IF($B1969="","",YEAR($B1969)*100+MONTH($B1969))</f>
        <v/>
      </c>
      <c r="D1969" s="13" t="str">
        <f>IF(OR($A1969="",$B1969=""),"",SUMIFS(Échéancier_Loyers!$J:$J,Échéancier_Loyers!$C:$C,$A1969,Échéancier_Loyers!$B:$B,$C1969))</f>
        <v/>
      </c>
      <c r="E1969" s="13" t="str">
        <f>IF(OR($A1969="",$B1969=""),"",SUMIFS(Échéancier_Loyers!$K:$K,Échéancier_Loyers!$C:$C,$A1969,Échéancier_Loyers!$B:$B,$C1969))</f>
        <v/>
      </c>
      <c r="F1969" s="13" t="str">
        <f>IF(OR($D1969="",$E1969=""),"",$D1969-$E1969)</f>
        <v/>
      </c>
      <c r="G1969" t="str">
        <f>IF($A1969="","",IF($F1969&lt;=0,"OK",IF($E1969=0,"Impayé","Partiel")))</f>
        <v/>
      </c>
    </row>
    <row r="1970" spans="2:7" ht="15">
      <c r="B1970" s="17"/>
      <c r="C1970" t="str">
        <f>IF($B1970="","",YEAR($B1970)*100+MONTH($B1970))</f>
        <v/>
      </c>
      <c r="D1970" s="13" t="str">
        <f>IF(OR($A1970="",$B1970=""),"",SUMIFS(Échéancier_Loyers!$J:$J,Échéancier_Loyers!$C:$C,$A1970,Échéancier_Loyers!$B:$B,$C1970))</f>
        <v/>
      </c>
      <c r="E1970" s="13" t="str">
        <f>IF(OR($A1970="",$B1970=""),"",SUMIFS(Échéancier_Loyers!$K:$K,Échéancier_Loyers!$C:$C,$A1970,Échéancier_Loyers!$B:$B,$C1970))</f>
        <v/>
      </c>
      <c r="F1970" s="13" t="str">
        <f>IF(OR($D1970="",$E1970=""),"",$D1970-$E1970)</f>
        <v/>
      </c>
      <c r="G1970" t="str">
        <f>IF($A1970="","",IF($F1970&lt;=0,"OK",IF($E1970=0,"Impayé","Partiel")))</f>
        <v/>
      </c>
    </row>
    <row r="1971" spans="2:7" ht="15">
      <c r="B1971" s="17"/>
      <c r="C1971" t="str">
        <f>IF($B1971="","",YEAR($B1971)*100+MONTH($B1971))</f>
        <v/>
      </c>
      <c r="D1971" s="13" t="str">
        <f>IF(OR($A1971="",$B1971=""),"",SUMIFS(Échéancier_Loyers!$J:$J,Échéancier_Loyers!$C:$C,$A1971,Échéancier_Loyers!$B:$B,$C1971))</f>
        <v/>
      </c>
      <c r="E1971" s="13" t="str">
        <f>IF(OR($A1971="",$B1971=""),"",SUMIFS(Échéancier_Loyers!$K:$K,Échéancier_Loyers!$C:$C,$A1971,Échéancier_Loyers!$B:$B,$C1971))</f>
        <v/>
      </c>
      <c r="F1971" s="13" t="str">
        <f>IF(OR($D1971="",$E1971=""),"",$D1971-$E1971)</f>
        <v/>
      </c>
      <c r="G1971" t="str">
        <f>IF($A1971="","",IF($F1971&lt;=0,"OK",IF($E1971=0,"Impayé","Partiel")))</f>
        <v/>
      </c>
    </row>
    <row r="1972" spans="2:7" ht="15">
      <c r="B1972" s="17"/>
      <c r="C1972" t="str">
        <f>IF($B1972="","",YEAR($B1972)*100+MONTH($B1972))</f>
        <v/>
      </c>
      <c r="D1972" s="13" t="str">
        <f>IF(OR($A1972="",$B1972=""),"",SUMIFS(Échéancier_Loyers!$J:$J,Échéancier_Loyers!$C:$C,$A1972,Échéancier_Loyers!$B:$B,$C1972))</f>
        <v/>
      </c>
      <c r="E1972" s="13" t="str">
        <f>IF(OR($A1972="",$B1972=""),"",SUMIFS(Échéancier_Loyers!$K:$K,Échéancier_Loyers!$C:$C,$A1972,Échéancier_Loyers!$B:$B,$C1972))</f>
        <v/>
      </c>
      <c r="F1972" s="13" t="str">
        <f>IF(OR($D1972="",$E1972=""),"",$D1972-$E1972)</f>
        <v/>
      </c>
      <c r="G1972" t="str">
        <f>IF($A1972="","",IF($F1972&lt;=0,"OK",IF($E1972=0,"Impayé","Partiel")))</f>
        <v/>
      </c>
    </row>
    <row r="1973" spans="2:7" ht="15">
      <c r="B1973" s="17"/>
      <c r="C1973" t="str">
        <f>IF($B1973="","",YEAR($B1973)*100+MONTH($B1973))</f>
        <v/>
      </c>
      <c r="D1973" s="13" t="str">
        <f>IF(OR($A1973="",$B1973=""),"",SUMIFS(Échéancier_Loyers!$J:$J,Échéancier_Loyers!$C:$C,$A1973,Échéancier_Loyers!$B:$B,$C1973))</f>
        <v/>
      </c>
      <c r="E1973" s="13" t="str">
        <f>IF(OR($A1973="",$B1973=""),"",SUMIFS(Échéancier_Loyers!$K:$K,Échéancier_Loyers!$C:$C,$A1973,Échéancier_Loyers!$B:$B,$C1973))</f>
        <v/>
      </c>
      <c r="F1973" s="13" t="str">
        <f>IF(OR($D1973="",$E1973=""),"",$D1973-$E1973)</f>
        <v/>
      </c>
      <c r="G1973" t="str">
        <f>IF($A1973="","",IF($F1973&lt;=0,"OK",IF($E1973=0,"Impayé","Partiel")))</f>
        <v/>
      </c>
    </row>
    <row r="1974" spans="2:7" ht="15">
      <c r="B1974" s="17"/>
      <c r="C1974" t="str">
        <f>IF($B1974="","",YEAR($B1974)*100+MONTH($B1974))</f>
        <v/>
      </c>
      <c r="D1974" s="13" t="str">
        <f>IF(OR($A1974="",$B1974=""),"",SUMIFS(Échéancier_Loyers!$J:$J,Échéancier_Loyers!$C:$C,$A1974,Échéancier_Loyers!$B:$B,$C1974))</f>
        <v/>
      </c>
      <c r="E1974" s="13" t="str">
        <f>IF(OR($A1974="",$B1974=""),"",SUMIFS(Échéancier_Loyers!$K:$K,Échéancier_Loyers!$C:$C,$A1974,Échéancier_Loyers!$B:$B,$C1974))</f>
        <v/>
      </c>
      <c r="F1974" s="13" t="str">
        <f>IF(OR($D1974="",$E1974=""),"",$D1974-$E1974)</f>
        <v/>
      </c>
      <c r="G1974" t="str">
        <f>IF($A1974="","",IF($F1974&lt;=0,"OK",IF($E1974=0,"Impayé","Partiel")))</f>
        <v/>
      </c>
    </row>
    <row r="1975" spans="2:7" ht="15">
      <c r="B1975" s="17"/>
      <c r="C1975" t="str">
        <f>IF($B1975="","",YEAR($B1975)*100+MONTH($B1975))</f>
        <v/>
      </c>
      <c r="D1975" s="13" t="str">
        <f>IF(OR($A1975="",$B1975=""),"",SUMIFS(Échéancier_Loyers!$J:$J,Échéancier_Loyers!$C:$C,$A1975,Échéancier_Loyers!$B:$B,$C1975))</f>
        <v/>
      </c>
      <c r="E1975" s="13" t="str">
        <f>IF(OR($A1975="",$B1975=""),"",SUMIFS(Échéancier_Loyers!$K:$K,Échéancier_Loyers!$C:$C,$A1975,Échéancier_Loyers!$B:$B,$C1975))</f>
        <v/>
      </c>
      <c r="F1975" s="13" t="str">
        <f>IF(OR($D1975="",$E1975=""),"",$D1975-$E1975)</f>
        <v/>
      </c>
      <c r="G1975" t="str">
        <f>IF($A1975="","",IF($F1975&lt;=0,"OK",IF($E1975=0,"Impayé","Partiel")))</f>
        <v/>
      </c>
    </row>
    <row r="1976" spans="2:7" ht="15">
      <c r="B1976" s="17"/>
      <c r="C1976" t="str">
        <f>IF($B1976="","",YEAR($B1976)*100+MONTH($B1976))</f>
        <v/>
      </c>
      <c r="D1976" s="13" t="str">
        <f>IF(OR($A1976="",$B1976=""),"",SUMIFS(Échéancier_Loyers!$J:$J,Échéancier_Loyers!$C:$C,$A1976,Échéancier_Loyers!$B:$B,$C1976))</f>
        <v/>
      </c>
      <c r="E1976" s="13" t="str">
        <f>IF(OR($A1976="",$B1976=""),"",SUMIFS(Échéancier_Loyers!$K:$K,Échéancier_Loyers!$C:$C,$A1976,Échéancier_Loyers!$B:$B,$C1976))</f>
        <v/>
      </c>
      <c r="F1976" s="13" t="str">
        <f>IF(OR($D1976="",$E1976=""),"",$D1976-$E1976)</f>
        <v/>
      </c>
      <c r="G1976" t="str">
        <f>IF($A1976="","",IF($F1976&lt;=0,"OK",IF($E1976=0,"Impayé","Partiel")))</f>
        <v/>
      </c>
    </row>
    <row r="1977" spans="2:7" ht="15">
      <c r="B1977" s="17"/>
      <c r="C1977" t="str">
        <f>IF($B1977="","",YEAR($B1977)*100+MONTH($B1977))</f>
        <v/>
      </c>
      <c r="D1977" s="13" t="str">
        <f>IF(OR($A1977="",$B1977=""),"",SUMIFS(Échéancier_Loyers!$J:$J,Échéancier_Loyers!$C:$C,$A1977,Échéancier_Loyers!$B:$B,$C1977))</f>
        <v/>
      </c>
      <c r="E1977" s="13" t="str">
        <f>IF(OR($A1977="",$B1977=""),"",SUMIFS(Échéancier_Loyers!$K:$K,Échéancier_Loyers!$C:$C,$A1977,Échéancier_Loyers!$B:$B,$C1977))</f>
        <v/>
      </c>
      <c r="F1977" s="13" t="str">
        <f>IF(OR($D1977="",$E1977=""),"",$D1977-$E1977)</f>
        <v/>
      </c>
      <c r="G1977" t="str">
        <f>IF($A1977="","",IF($F1977&lt;=0,"OK",IF($E1977=0,"Impayé","Partiel")))</f>
        <v/>
      </c>
    </row>
    <row r="1978" spans="2:7" ht="15">
      <c r="B1978" s="17"/>
      <c r="C1978" t="str">
        <f>IF($B1978="","",YEAR($B1978)*100+MONTH($B1978))</f>
        <v/>
      </c>
      <c r="D1978" s="13" t="str">
        <f>IF(OR($A1978="",$B1978=""),"",SUMIFS(Échéancier_Loyers!$J:$J,Échéancier_Loyers!$C:$C,$A1978,Échéancier_Loyers!$B:$B,$C1978))</f>
        <v/>
      </c>
      <c r="E1978" s="13" t="str">
        <f>IF(OR($A1978="",$B1978=""),"",SUMIFS(Échéancier_Loyers!$K:$K,Échéancier_Loyers!$C:$C,$A1978,Échéancier_Loyers!$B:$B,$C1978))</f>
        <v/>
      </c>
      <c r="F1978" s="13" t="str">
        <f>IF(OR($D1978="",$E1978=""),"",$D1978-$E1978)</f>
        <v/>
      </c>
      <c r="G1978" t="str">
        <f>IF($A1978="","",IF($F1978&lt;=0,"OK",IF($E1978=0,"Impayé","Partiel")))</f>
        <v/>
      </c>
    </row>
    <row r="1979" spans="2:7" ht="15">
      <c r="B1979" s="17"/>
      <c r="C1979" t="str">
        <f>IF($B1979="","",YEAR($B1979)*100+MONTH($B1979))</f>
        <v/>
      </c>
      <c r="D1979" s="13" t="str">
        <f>IF(OR($A1979="",$B1979=""),"",SUMIFS(Échéancier_Loyers!$J:$J,Échéancier_Loyers!$C:$C,$A1979,Échéancier_Loyers!$B:$B,$C1979))</f>
        <v/>
      </c>
      <c r="E1979" s="13" t="str">
        <f>IF(OR($A1979="",$B1979=""),"",SUMIFS(Échéancier_Loyers!$K:$K,Échéancier_Loyers!$C:$C,$A1979,Échéancier_Loyers!$B:$B,$C1979))</f>
        <v/>
      </c>
      <c r="F1979" s="13" t="str">
        <f>IF(OR($D1979="",$E1979=""),"",$D1979-$E1979)</f>
        <v/>
      </c>
      <c r="G1979" t="str">
        <f>IF($A1979="","",IF($F1979&lt;=0,"OK",IF($E1979=0,"Impayé","Partiel")))</f>
        <v/>
      </c>
    </row>
    <row r="1980" spans="2:7" ht="15">
      <c r="B1980" s="17"/>
      <c r="C1980" t="str">
        <f>IF($B1980="","",YEAR($B1980)*100+MONTH($B1980))</f>
        <v/>
      </c>
      <c r="D1980" s="13" t="str">
        <f>IF(OR($A1980="",$B1980=""),"",SUMIFS(Échéancier_Loyers!$J:$J,Échéancier_Loyers!$C:$C,$A1980,Échéancier_Loyers!$B:$B,$C1980))</f>
        <v/>
      </c>
      <c r="E1980" s="13" t="str">
        <f>IF(OR($A1980="",$B1980=""),"",SUMIFS(Échéancier_Loyers!$K:$K,Échéancier_Loyers!$C:$C,$A1980,Échéancier_Loyers!$B:$B,$C1980))</f>
        <v/>
      </c>
      <c r="F1980" s="13" t="str">
        <f>IF(OR($D1980="",$E1980=""),"",$D1980-$E1980)</f>
        <v/>
      </c>
      <c r="G1980" t="str">
        <f>IF($A1980="","",IF($F1980&lt;=0,"OK",IF($E1980=0,"Impayé","Partiel")))</f>
        <v/>
      </c>
    </row>
    <row r="1981" spans="2:7" ht="15">
      <c r="B1981" s="17"/>
      <c r="C1981" t="str">
        <f>IF($B1981="","",YEAR($B1981)*100+MONTH($B1981))</f>
        <v/>
      </c>
      <c r="D1981" s="13" t="str">
        <f>IF(OR($A1981="",$B1981=""),"",SUMIFS(Échéancier_Loyers!$J:$J,Échéancier_Loyers!$C:$C,$A1981,Échéancier_Loyers!$B:$B,$C1981))</f>
        <v/>
      </c>
      <c r="E1981" s="13" t="str">
        <f>IF(OR($A1981="",$B1981=""),"",SUMIFS(Échéancier_Loyers!$K:$K,Échéancier_Loyers!$C:$C,$A1981,Échéancier_Loyers!$B:$B,$C1981))</f>
        <v/>
      </c>
      <c r="F1981" s="13" t="str">
        <f>IF(OR($D1981="",$E1981=""),"",$D1981-$E1981)</f>
        <v/>
      </c>
      <c r="G1981" t="str">
        <f>IF($A1981="","",IF($F1981&lt;=0,"OK",IF($E1981=0,"Impayé","Partiel")))</f>
        <v/>
      </c>
    </row>
    <row r="1982" spans="2:7" ht="15">
      <c r="B1982" s="17"/>
      <c r="C1982" t="str">
        <f>IF($B1982="","",YEAR($B1982)*100+MONTH($B1982))</f>
        <v/>
      </c>
      <c r="D1982" s="13" t="str">
        <f>IF(OR($A1982="",$B1982=""),"",SUMIFS(Échéancier_Loyers!$J:$J,Échéancier_Loyers!$C:$C,$A1982,Échéancier_Loyers!$B:$B,$C1982))</f>
        <v/>
      </c>
      <c r="E1982" s="13" t="str">
        <f>IF(OR($A1982="",$B1982=""),"",SUMIFS(Échéancier_Loyers!$K:$K,Échéancier_Loyers!$C:$C,$A1982,Échéancier_Loyers!$B:$B,$C1982))</f>
        <v/>
      </c>
      <c r="F1982" s="13" t="str">
        <f>IF(OR($D1982="",$E1982=""),"",$D1982-$E1982)</f>
        <v/>
      </c>
      <c r="G1982" t="str">
        <f>IF($A1982="","",IF($F1982&lt;=0,"OK",IF($E1982=0,"Impayé","Partiel")))</f>
        <v/>
      </c>
    </row>
    <row r="1983" spans="2:7" ht="15">
      <c r="B1983" s="17"/>
      <c r="C1983" t="str">
        <f>IF($B1983="","",YEAR($B1983)*100+MONTH($B1983))</f>
        <v/>
      </c>
      <c r="D1983" s="13" t="str">
        <f>IF(OR($A1983="",$B1983=""),"",SUMIFS(Échéancier_Loyers!$J:$J,Échéancier_Loyers!$C:$C,$A1983,Échéancier_Loyers!$B:$B,$C1983))</f>
        <v/>
      </c>
      <c r="E1983" s="13" t="str">
        <f>IF(OR($A1983="",$B1983=""),"",SUMIFS(Échéancier_Loyers!$K:$K,Échéancier_Loyers!$C:$C,$A1983,Échéancier_Loyers!$B:$B,$C1983))</f>
        <v/>
      </c>
      <c r="F1983" s="13" t="str">
        <f>IF(OR($D1983="",$E1983=""),"",$D1983-$E1983)</f>
        <v/>
      </c>
      <c r="G1983" t="str">
        <f>IF($A1983="","",IF($F1983&lt;=0,"OK",IF($E1983=0,"Impayé","Partiel")))</f>
        <v/>
      </c>
    </row>
    <row r="1984" spans="2:7" ht="15">
      <c r="B1984" s="17"/>
      <c r="C1984" t="str">
        <f>IF($B1984="","",YEAR($B1984)*100+MONTH($B1984))</f>
        <v/>
      </c>
      <c r="D1984" s="13" t="str">
        <f>IF(OR($A1984="",$B1984=""),"",SUMIFS(Échéancier_Loyers!$J:$J,Échéancier_Loyers!$C:$C,$A1984,Échéancier_Loyers!$B:$B,$C1984))</f>
        <v/>
      </c>
      <c r="E1984" s="13" t="str">
        <f>IF(OR($A1984="",$B1984=""),"",SUMIFS(Échéancier_Loyers!$K:$K,Échéancier_Loyers!$C:$C,$A1984,Échéancier_Loyers!$B:$B,$C1984))</f>
        <v/>
      </c>
      <c r="F1984" s="13" t="str">
        <f>IF(OR($D1984="",$E1984=""),"",$D1984-$E1984)</f>
        <v/>
      </c>
      <c r="G1984" t="str">
        <f>IF($A1984="","",IF($F1984&lt;=0,"OK",IF($E1984=0,"Impayé","Partiel")))</f>
        <v/>
      </c>
    </row>
    <row r="1985" spans="2:7" ht="15">
      <c r="B1985" s="17"/>
      <c r="C1985" t="str">
        <f>IF($B1985="","",YEAR($B1985)*100+MONTH($B1985))</f>
        <v/>
      </c>
      <c r="D1985" s="13" t="str">
        <f>IF(OR($A1985="",$B1985=""),"",SUMIFS(Échéancier_Loyers!$J:$J,Échéancier_Loyers!$C:$C,$A1985,Échéancier_Loyers!$B:$B,$C1985))</f>
        <v/>
      </c>
      <c r="E1985" s="13" t="str">
        <f>IF(OR($A1985="",$B1985=""),"",SUMIFS(Échéancier_Loyers!$K:$K,Échéancier_Loyers!$C:$C,$A1985,Échéancier_Loyers!$B:$B,$C1985))</f>
        <v/>
      </c>
      <c r="F1985" s="13" t="str">
        <f>IF(OR($D1985="",$E1985=""),"",$D1985-$E1985)</f>
        <v/>
      </c>
      <c r="G1985" t="str">
        <f>IF($A1985="","",IF($F1985&lt;=0,"OK",IF($E1985=0,"Impayé","Partiel")))</f>
        <v/>
      </c>
    </row>
    <row r="1986" spans="2:7" ht="15">
      <c r="B1986" s="17"/>
      <c r="C1986" t="str">
        <f>IF($B1986="","",YEAR($B1986)*100+MONTH($B1986))</f>
        <v/>
      </c>
      <c r="D1986" s="13" t="str">
        <f>IF(OR($A1986="",$B1986=""),"",SUMIFS(Échéancier_Loyers!$J:$J,Échéancier_Loyers!$C:$C,$A1986,Échéancier_Loyers!$B:$B,$C1986))</f>
        <v/>
      </c>
      <c r="E1986" s="13" t="str">
        <f>IF(OR($A1986="",$B1986=""),"",SUMIFS(Échéancier_Loyers!$K:$K,Échéancier_Loyers!$C:$C,$A1986,Échéancier_Loyers!$B:$B,$C1986))</f>
        <v/>
      </c>
      <c r="F1986" s="13" t="str">
        <f>IF(OR($D1986="",$E1986=""),"",$D1986-$E1986)</f>
        <v/>
      </c>
      <c r="G1986" t="str">
        <f>IF($A1986="","",IF($F1986&lt;=0,"OK",IF($E1986=0,"Impayé","Partiel")))</f>
        <v/>
      </c>
    </row>
    <row r="1987" spans="2:7" ht="15">
      <c r="B1987" s="17"/>
      <c r="C1987" t="str">
        <f>IF($B1987="","",YEAR($B1987)*100+MONTH($B1987))</f>
        <v/>
      </c>
      <c r="D1987" s="13" t="str">
        <f>IF(OR($A1987="",$B1987=""),"",SUMIFS(Échéancier_Loyers!$J:$J,Échéancier_Loyers!$C:$C,$A1987,Échéancier_Loyers!$B:$B,$C1987))</f>
        <v/>
      </c>
      <c r="E1987" s="13" t="str">
        <f>IF(OR($A1987="",$B1987=""),"",SUMIFS(Échéancier_Loyers!$K:$K,Échéancier_Loyers!$C:$C,$A1987,Échéancier_Loyers!$B:$B,$C1987))</f>
        <v/>
      </c>
      <c r="F1987" s="13" t="str">
        <f>IF(OR($D1987="",$E1987=""),"",$D1987-$E1987)</f>
        <v/>
      </c>
      <c r="G1987" t="str">
        <f>IF($A1987="","",IF($F1987&lt;=0,"OK",IF($E1987=0,"Impayé","Partiel")))</f>
        <v/>
      </c>
    </row>
    <row r="1988" spans="2:7" ht="15">
      <c r="B1988" s="17"/>
      <c r="C1988" t="str">
        <f>IF($B1988="","",YEAR($B1988)*100+MONTH($B1988))</f>
        <v/>
      </c>
      <c r="D1988" s="13" t="str">
        <f>IF(OR($A1988="",$B1988=""),"",SUMIFS(Échéancier_Loyers!$J:$J,Échéancier_Loyers!$C:$C,$A1988,Échéancier_Loyers!$B:$B,$C1988))</f>
        <v/>
      </c>
      <c r="E1988" s="13" t="str">
        <f>IF(OR($A1988="",$B1988=""),"",SUMIFS(Échéancier_Loyers!$K:$K,Échéancier_Loyers!$C:$C,$A1988,Échéancier_Loyers!$B:$B,$C1988))</f>
        <v/>
      </c>
      <c r="F1988" s="13" t="str">
        <f>IF(OR($D1988="",$E1988=""),"",$D1988-$E1988)</f>
        <v/>
      </c>
      <c r="G1988" t="str">
        <f>IF($A1988="","",IF($F1988&lt;=0,"OK",IF($E1988=0,"Impayé","Partiel")))</f>
        <v/>
      </c>
    </row>
    <row r="1989" spans="2:7" ht="15">
      <c r="B1989" s="17"/>
      <c r="C1989" t="str">
        <f>IF($B1989="","",YEAR($B1989)*100+MONTH($B1989))</f>
        <v/>
      </c>
      <c r="D1989" s="13" t="str">
        <f>IF(OR($A1989="",$B1989=""),"",SUMIFS(Échéancier_Loyers!$J:$J,Échéancier_Loyers!$C:$C,$A1989,Échéancier_Loyers!$B:$B,$C1989))</f>
        <v/>
      </c>
      <c r="E1989" s="13" t="str">
        <f>IF(OR($A1989="",$B1989=""),"",SUMIFS(Échéancier_Loyers!$K:$K,Échéancier_Loyers!$C:$C,$A1989,Échéancier_Loyers!$B:$B,$C1989))</f>
        <v/>
      </c>
      <c r="F1989" s="13" t="str">
        <f>IF(OR($D1989="",$E1989=""),"",$D1989-$E1989)</f>
        <v/>
      </c>
      <c r="G1989" t="str">
        <f>IF($A1989="","",IF($F1989&lt;=0,"OK",IF($E1989=0,"Impayé","Partiel")))</f>
        <v/>
      </c>
    </row>
    <row r="1990" spans="2:7" ht="15">
      <c r="B1990" s="17"/>
      <c r="C1990" t="str">
        <f>IF($B1990="","",YEAR($B1990)*100+MONTH($B1990))</f>
        <v/>
      </c>
      <c r="D1990" s="13" t="str">
        <f>IF(OR($A1990="",$B1990=""),"",SUMIFS(Échéancier_Loyers!$J:$J,Échéancier_Loyers!$C:$C,$A1990,Échéancier_Loyers!$B:$B,$C1990))</f>
        <v/>
      </c>
      <c r="E1990" s="13" t="str">
        <f>IF(OR($A1990="",$B1990=""),"",SUMIFS(Échéancier_Loyers!$K:$K,Échéancier_Loyers!$C:$C,$A1990,Échéancier_Loyers!$B:$B,$C1990))</f>
        <v/>
      </c>
      <c r="F1990" s="13" t="str">
        <f>IF(OR($D1990="",$E1990=""),"",$D1990-$E1990)</f>
        <v/>
      </c>
      <c r="G1990" t="str">
        <f>IF($A1990="","",IF($F1990&lt;=0,"OK",IF($E1990=0,"Impayé","Partiel")))</f>
        <v/>
      </c>
    </row>
    <row r="1991" spans="2:7" ht="15">
      <c r="B1991" s="17"/>
      <c r="C1991" t="str">
        <f>IF($B1991="","",YEAR($B1991)*100+MONTH($B1991))</f>
        <v/>
      </c>
      <c r="D1991" s="13" t="str">
        <f>IF(OR($A1991="",$B1991=""),"",SUMIFS(Échéancier_Loyers!$J:$J,Échéancier_Loyers!$C:$C,$A1991,Échéancier_Loyers!$B:$B,$C1991))</f>
        <v/>
      </c>
      <c r="E1991" s="13" t="str">
        <f>IF(OR($A1991="",$B1991=""),"",SUMIFS(Échéancier_Loyers!$K:$K,Échéancier_Loyers!$C:$C,$A1991,Échéancier_Loyers!$B:$B,$C1991))</f>
        <v/>
      </c>
      <c r="F1991" s="13" t="str">
        <f>IF(OR($D1991="",$E1991=""),"",$D1991-$E1991)</f>
        <v/>
      </c>
      <c r="G1991" t="str">
        <f>IF($A1991="","",IF($F1991&lt;=0,"OK",IF($E1991=0,"Impayé","Partiel")))</f>
        <v/>
      </c>
    </row>
    <row r="1992" spans="2:7" ht="15">
      <c r="B1992" s="17"/>
      <c r="C1992" t="str">
        <f>IF($B1992="","",YEAR($B1992)*100+MONTH($B1992))</f>
        <v/>
      </c>
      <c r="D1992" s="13" t="str">
        <f>IF(OR($A1992="",$B1992=""),"",SUMIFS(Échéancier_Loyers!$J:$J,Échéancier_Loyers!$C:$C,$A1992,Échéancier_Loyers!$B:$B,$C1992))</f>
        <v/>
      </c>
      <c r="E1992" s="13" t="str">
        <f>IF(OR($A1992="",$B1992=""),"",SUMIFS(Échéancier_Loyers!$K:$K,Échéancier_Loyers!$C:$C,$A1992,Échéancier_Loyers!$B:$B,$C1992))</f>
        <v/>
      </c>
      <c r="F1992" s="13" t="str">
        <f>IF(OR($D1992="",$E1992=""),"",$D1992-$E1992)</f>
        <v/>
      </c>
      <c r="G1992" t="str">
        <f>IF($A1992="","",IF($F1992&lt;=0,"OK",IF($E1992=0,"Impayé","Partiel")))</f>
        <v/>
      </c>
    </row>
    <row r="1993" spans="2:7" ht="15">
      <c r="B1993" s="17"/>
      <c r="C1993" t="str">
        <f>IF($B1993="","",YEAR($B1993)*100+MONTH($B1993))</f>
        <v/>
      </c>
      <c r="D1993" s="13" t="str">
        <f>IF(OR($A1993="",$B1993=""),"",SUMIFS(Échéancier_Loyers!$J:$J,Échéancier_Loyers!$C:$C,$A1993,Échéancier_Loyers!$B:$B,$C1993))</f>
        <v/>
      </c>
      <c r="E1993" s="13" t="str">
        <f>IF(OR($A1993="",$B1993=""),"",SUMIFS(Échéancier_Loyers!$K:$K,Échéancier_Loyers!$C:$C,$A1993,Échéancier_Loyers!$B:$B,$C1993))</f>
        <v/>
      </c>
      <c r="F1993" s="13" t="str">
        <f>IF(OR($D1993="",$E1993=""),"",$D1993-$E1993)</f>
        <v/>
      </c>
      <c r="G1993" t="str">
        <f>IF($A1993="","",IF($F1993&lt;=0,"OK",IF($E1993=0,"Impayé","Partiel")))</f>
        <v/>
      </c>
    </row>
    <row r="1994" spans="2:7" ht="15">
      <c r="B1994" s="17"/>
      <c r="C1994" t="str">
        <f>IF($B1994="","",YEAR($B1994)*100+MONTH($B1994))</f>
        <v/>
      </c>
      <c r="D1994" s="13" t="str">
        <f>IF(OR($A1994="",$B1994=""),"",SUMIFS(Échéancier_Loyers!$J:$J,Échéancier_Loyers!$C:$C,$A1994,Échéancier_Loyers!$B:$B,$C1994))</f>
        <v/>
      </c>
      <c r="E1994" s="13" t="str">
        <f>IF(OR($A1994="",$B1994=""),"",SUMIFS(Échéancier_Loyers!$K:$K,Échéancier_Loyers!$C:$C,$A1994,Échéancier_Loyers!$B:$B,$C1994))</f>
        <v/>
      </c>
      <c r="F1994" s="13" t="str">
        <f>IF(OR($D1994="",$E1994=""),"",$D1994-$E1994)</f>
        <v/>
      </c>
      <c r="G1994" t="str">
        <f>IF($A1994="","",IF($F1994&lt;=0,"OK",IF($E1994=0,"Impayé","Partiel")))</f>
        <v/>
      </c>
    </row>
    <row r="1995" spans="2:7" ht="15">
      <c r="B1995" s="17"/>
      <c r="C1995" t="str">
        <f>IF($B1995="","",YEAR($B1995)*100+MONTH($B1995))</f>
        <v/>
      </c>
      <c r="D1995" s="13" t="str">
        <f>IF(OR($A1995="",$B1995=""),"",SUMIFS(Échéancier_Loyers!$J:$J,Échéancier_Loyers!$C:$C,$A1995,Échéancier_Loyers!$B:$B,$C1995))</f>
        <v/>
      </c>
      <c r="E1995" s="13" t="str">
        <f>IF(OR($A1995="",$B1995=""),"",SUMIFS(Échéancier_Loyers!$K:$K,Échéancier_Loyers!$C:$C,$A1995,Échéancier_Loyers!$B:$B,$C1995))</f>
        <v/>
      </c>
      <c r="F1995" s="13" t="str">
        <f>IF(OR($D1995="",$E1995=""),"",$D1995-$E1995)</f>
        <v/>
      </c>
      <c r="G1995" t="str">
        <f>IF($A1995="","",IF($F1995&lt;=0,"OK",IF($E1995=0,"Impayé","Partiel")))</f>
        <v/>
      </c>
    </row>
    <row r="1996" spans="2:7" ht="15">
      <c r="B1996" s="17"/>
      <c r="C1996" t="str">
        <f>IF($B1996="","",YEAR($B1996)*100+MONTH($B1996))</f>
        <v/>
      </c>
      <c r="D1996" s="13" t="str">
        <f>IF(OR($A1996="",$B1996=""),"",SUMIFS(Échéancier_Loyers!$J:$J,Échéancier_Loyers!$C:$C,$A1996,Échéancier_Loyers!$B:$B,$C1996))</f>
        <v/>
      </c>
      <c r="E1996" s="13" t="str">
        <f>IF(OR($A1996="",$B1996=""),"",SUMIFS(Échéancier_Loyers!$K:$K,Échéancier_Loyers!$C:$C,$A1996,Échéancier_Loyers!$B:$B,$C1996))</f>
        <v/>
      </c>
      <c r="F1996" s="13" t="str">
        <f>IF(OR($D1996="",$E1996=""),"",$D1996-$E1996)</f>
        <v/>
      </c>
      <c r="G1996" t="str">
        <f>IF($A1996="","",IF($F1996&lt;=0,"OK",IF($E1996=0,"Impayé","Partiel")))</f>
        <v/>
      </c>
    </row>
    <row r="1997" spans="2:7" ht="15">
      <c r="B1997" s="17"/>
      <c r="C1997" t="str">
        <f>IF($B1997="","",YEAR($B1997)*100+MONTH($B1997))</f>
        <v/>
      </c>
      <c r="D1997" s="13" t="str">
        <f>IF(OR($A1997="",$B1997=""),"",SUMIFS(Échéancier_Loyers!$J:$J,Échéancier_Loyers!$C:$C,$A1997,Échéancier_Loyers!$B:$B,$C1997))</f>
        <v/>
      </c>
      <c r="E1997" s="13" t="str">
        <f>IF(OR($A1997="",$B1997=""),"",SUMIFS(Échéancier_Loyers!$K:$K,Échéancier_Loyers!$C:$C,$A1997,Échéancier_Loyers!$B:$B,$C1997))</f>
        <v/>
      </c>
      <c r="F1997" s="13" t="str">
        <f>IF(OR($D1997="",$E1997=""),"",$D1997-$E1997)</f>
        <v/>
      </c>
      <c r="G1997" t="str">
        <f>IF($A1997="","",IF($F1997&lt;=0,"OK",IF($E1997=0,"Impayé","Partiel")))</f>
        <v/>
      </c>
    </row>
    <row r="1998" spans="2:7" ht="15">
      <c r="B1998" s="17"/>
      <c r="C1998" t="str">
        <f>IF($B1998="","",YEAR($B1998)*100+MONTH($B1998))</f>
        <v/>
      </c>
      <c r="D1998" s="13" t="str">
        <f>IF(OR($A1998="",$B1998=""),"",SUMIFS(Échéancier_Loyers!$J:$J,Échéancier_Loyers!$C:$C,$A1998,Échéancier_Loyers!$B:$B,$C1998))</f>
        <v/>
      </c>
      <c r="E1998" s="13" t="str">
        <f>IF(OR($A1998="",$B1998=""),"",SUMIFS(Échéancier_Loyers!$K:$K,Échéancier_Loyers!$C:$C,$A1998,Échéancier_Loyers!$B:$B,$C1998))</f>
        <v/>
      </c>
      <c r="F1998" s="13" t="str">
        <f>IF(OR($D1998="",$E1998=""),"",$D1998-$E1998)</f>
        <v/>
      </c>
      <c r="G1998" t="str">
        <f>IF($A1998="","",IF($F1998&lt;=0,"OK",IF($E1998=0,"Impayé","Partiel")))</f>
        <v/>
      </c>
    </row>
    <row r="1999" spans="2:7" ht="15">
      <c r="B1999" s="17"/>
      <c r="C1999" t="str">
        <f>IF($B1999="","",YEAR($B1999)*100+MONTH($B1999))</f>
        <v/>
      </c>
      <c r="D1999" s="13" t="str">
        <f>IF(OR($A1999="",$B1999=""),"",SUMIFS(Échéancier_Loyers!$J:$J,Échéancier_Loyers!$C:$C,$A1999,Échéancier_Loyers!$B:$B,$C1999))</f>
        <v/>
      </c>
      <c r="E1999" s="13" t="str">
        <f>IF(OR($A1999="",$B1999=""),"",SUMIFS(Échéancier_Loyers!$K:$K,Échéancier_Loyers!$C:$C,$A1999,Échéancier_Loyers!$B:$B,$C1999))</f>
        <v/>
      </c>
      <c r="F1999" s="13" t="str">
        <f>IF(OR($D1999="",$E1999=""),"",$D1999-$E1999)</f>
        <v/>
      </c>
      <c r="G1999" t="str">
        <f>IF($A1999="","",IF($F1999&lt;=0,"OK",IF($E1999=0,"Impayé","Partiel")))</f>
        <v/>
      </c>
    </row>
    <row r="2000" spans="2:7" ht="15">
      <c r="B2000" s="17"/>
      <c r="C2000" t="str">
        <f>IF($B2000="","",YEAR($B2000)*100+MONTH($B2000))</f>
        <v/>
      </c>
      <c r="D2000" s="13" t="str">
        <f>IF(OR($A2000="",$B2000=""),"",SUMIFS(Échéancier_Loyers!$J:$J,Échéancier_Loyers!$C:$C,$A2000,Échéancier_Loyers!$B:$B,$C2000))</f>
        <v/>
      </c>
      <c r="E2000" s="13" t="str">
        <f>IF(OR($A2000="",$B2000=""),"",SUMIFS(Échéancier_Loyers!$K:$K,Échéancier_Loyers!$C:$C,$A2000,Échéancier_Loyers!$B:$B,$C2000))</f>
        <v/>
      </c>
      <c r="F2000" s="13" t="str">
        <f>IF(OR($D2000="",$E2000=""),"",$D2000-$E2000)</f>
        <v/>
      </c>
      <c r="G2000" t="str">
        <f>IF($A2000="","",IF($F2000&lt;=0,"OK",IF($E2000=0,"Impayé","Partiel")))</f>
        <v/>
      </c>
    </row>
  </sheetData>
  <mergeCells count="1">
    <mergeCell ref="A1:H1"/>
  </mergeCells>
  <conditionalFormatting sqref="F3:F2000">
    <cfRule type="cellIs" priority="8" dxfId="3" operator="greaterThan">
      <formula>0</formula>
    </cfRule>
  </conditionalFormatting>
  <conditionalFormatting sqref="G3:G2000">
    <cfRule type="cellIs" priority="7" dxfId="4" operator="equal">
      <formula>"OK"</formula>
    </cfRule>
    <cfRule type="cellIs" priority="6" dxfId="5" operator="equal">
      <formula>"Partiel"</formula>
    </cfRule>
    <cfRule type="cellIs" priority="5" dxfId="3" operator="equal">
      <formula>"Impayé"</formula>
    </cfRule>
  </conditionalFormatting>
  <dataValidations count="1">
    <dataValidation type="list" sqref="A3:A2000">
      <formula1>Baux!$A$3:$A$500</formula1>
    </dataValidation>
  </dataValidation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50"/>
  <sheetViews>
    <sheetView showGridLines="0" workbookViewId="0" topLeftCell="A1">
      <pane ySplit="2" topLeftCell="A3" activePane="bottomLeft" state="frozen"/>
      <selection pane="topLeft" activeCell="A1" sqref="A1"/>
      <selection pane="bottomLeft" activeCell="A3" sqref="A3"/>
    </sheetView>
  </sheetViews>
  <sheetFormatPr defaultColWidth="9.42428571428571" defaultRowHeight="15"/>
  <cols>
    <col min="1" max="1" width="12" customWidth="1"/>
    <col min="2" max="2" width="10" customWidth="1"/>
    <col min="3" max="3" width="22" customWidth="1"/>
    <col min="4" max="6" width="18" customWidth="1"/>
    <col min="7" max="7" width="14" customWidth="1"/>
    <col min="8" max="8" width="18" customWidth="1"/>
    <col min="9" max="9" width="14" customWidth="1"/>
    <col min="10" max="10" width="22" customWidth="1"/>
  </cols>
  <sheetData>
    <row r="1" spans="1:10" ht="25.5" customHeight="1">
      <c r="A1" s="40" t="s">
        <v>171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ht="15">
      <c r="A2" s="23" t="s">
        <v>93</v>
      </c>
      <c r="B2" s="23" t="s">
        <v>37</v>
      </c>
      <c r="C2" s="23" t="s">
        <v>172</v>
      </c>
      <c r="D2" s="23" t="s">
        <v>173</v>
      </c>
      <c r="E2" s="23" t="s">
        <v>174</v>
      </c>
      <c r="F2" s="23" t="s">
        <v>175</v>
      </c>
      <c r="G2" s="23" t="s">
        <v>176</v>
      </c>
      <c r="H2" s="23" t="s">
        <v>177</v>
      </c>
      <c r="I2" s="23" t="s">
        <v>166</v>
      </c>
      <c r="J2" s="23" t="s">
        <v>67</v>
      </c>
    </row>
    <row r="3" spans="1:10" ht="15">
      <c r="A3" s="8" t="s">
        <v>100</v>
      </c>
      <c r="B3" s="26" t="str">
        <f>IF($A3="","",VLOOKUP($A3,Baux!$A:$K,2,FALSE))</f>
        <v>B-101</v>
      </c>
      <c r="C3" s="26" t="str">
        <f>IF($A3="","",VLOOKUP(VLOOKUP($A3,Baux!$A:$K,3,FALSE),Locataires!$A:$I,2,FALSE))</f>
        <v>Dupont Alice</v>
      </c>
      <c r="D3" s="28">
        <f>IF($A3="","",VLOOKUP($A3,Baux!$A:$K,6,FALSE)+VLOOKUP($A3,Baux!$A:$K,7,FALSE))</f>
        <v>920</v>
      </c>
      <c r="E3" s="28">
        <f>IF($A3="","",SUMIFS(Échéancier_Loyers!$J:$J,Échéancier_Loyers!$C:$C,$A3,Échéancier_Loyers!$B:$B,"&gt;=202501",Échéancier_Loyers!$B:$B,"&lt;=202512"))</f>
        <v>0</v>
      </c>
      <c r="F3" s="28">
        <f>IF($A3="","",SUMIFS(Banque_Transactions!$E:$E,Banque_Transactions!$C:$C,$A3,Banque_Transactions!$B:$B,"&gt;=202501",Banque_Transactions!$B:$B,"&lt;=202512"))</f>
        <v>0</v>
      </c>
      <c r="G3" s="28">
        <f>IF(OR($E3="",$F3=""),"",$E3-$F3)</f>
        <v>0</v>
      </c>
      <c r="H3" s="8"/>
      <c r="I3" s="26" t="str">
        <f>IF($A3="","",IF($G3&lt;=0,"OK","À surveiller"))</f>
        <v>OK</v>
      </c>
      <c r="J3" s="8"/>
    </row>
    <row r="4" spans="1:10" ht="15">
      <c r="A4" s="8" t="s">
        <v>102</v>
      </c>
      <c r="B4" s="26" t="str">
        <f>IF($A4="","",VLOOKUP($A4,Baux!$A:$K,2,FALSE))</f>
        <v>B-102</v>
      </c>
      <c r="C4" s="26" t="str">
        <f>IF($A4="","",VLOOKUP(VLOOKUP($A4,Baux!$A:$K,3,FALSE),Locataires!$A:$I,2,FALSE))</f>
        <v>Martin Yassine</v>
      </c>
      <c r="D4" s="28">
        <f>IF($A4="","",VLOOKUP($A4,Baux!$A:$K,6,FALSE)+VLOOKUP($A4,Baux!$A:$K,7,FALSE))</f>
        <v>735</v>
      </c>
      <c r="E4" s="28">
        <f>IF($A4="","",SUMIFS(Échéancier_Loyers!$J:$J,Échéancier_Loyers!$C:$C,$A4,Échéancier_Loyers!$B:$B,"&gt;=202501",Échéancier_Loyers!$B:$B,"&lt;=202512"))</f>
        <v>0</v>
      </c>
      <c r="F4" s="28">
        <f>IF($A4="","",SUMIFS(Banque_Transactions!$E:$E,Banque_Transactions!$C:$C,$A4,Banque_Transactions!$B:$B,"&gt;=202501",Banque_Transactions!$B:$B,"&lt;=202512"))</f>
        <v>0</v>
      </c>
      <c r="G4" s="28">
        <f>IF(OR($E4="",$F4=""),"",$E4-$F4)</f>
        <v>0</v>
      </c>
      <c r="H4" s="8"/>
      <c r="I4" s="26" t="str">
        <f>IF($A4="","",IF($G4&lt;=0,"OK","À surveiller"))</f>
        <v>OK</v>
      </c>
      <c r="J4" s="8"/>
    </row>
    <row r="5" spans="1:10" ht="15">
      <c r="A5" s="8" t="s">
        <v>104</v>
      </c>
      <c r="B5" s="26" t="str">
        <f>IF($A5="","",VLOOKUP($A5,Baux!$A:$K,2,FALSE))</f>
        <v>B-201</v>
      </c>
      <c r="C5" s="26" t="str">
        <f>IF($A5="","",VLOOKUP(VLOOKUP($A5,Baux!$A:$K,3,FALSE),Locataires!$A:$I,2,FALSE))</f>
        <v>El Amrani Sara</v>
      </c>
      <c r="D5" s="28">
        <f>IF($A5="","",VLOOKUP($A5,Baux!$A:$K,6,FALSE)+VLOOKUP($A5,Baux!$A:$K,7,FALSE))</f>
        <v>1030</v>
      </c>
      <c r="E5" s="28">
        <f>IF($A5="","",SUMIFS(Échéancier_Loyers!$J:$J,Échéancier_Loyers!$C:$C,$A5,Échéancier_Loyers!$B:$B,"&gt;=202501",Échéancier_Loyers!$B:$B,"&lt;=202512"))</f>
        <v>0</v>
      </c>
      <c r="F5" s="28">
        <f>IF($A5="","",SUMIFS(Banque_Transactions!$E:$E,Banque_Transactions!$C:$C,$A5,Banque_Transactions!$B:$B,"&gt;=202501",Banque_Transactions!$B:$B,"&lt;=202512"))</f>
        <v>0</v>
      </c>
      <c r="G5" s="28">
        <f>IF(OR($E5="",$F5=""),"",$E5-$F5)</f>
        <v>0</v>
      </c>
      <c r="H5" s="8"/>
      <c r="I5" s="26" t="str">
        <f>IF($A5="","",IF($G5&lt;=0,"OK","À surveiller"))</f>
        <v>OK</v>
      </c>
      <c r="J5" s="8"/>
    </row>
    <row r="6" spans="1:10" ht="15">
      <c r="A6" s="8" t="s">
        <v>106</v>
      </c>
      <c r="B6" s="26" t="str">
        <f>IF($A6="","",VLOOKUP($A6,Baux!$A:$K,2,FALSE))</f>
        <v>B-202</v>
      </c>
      <c r="C6" s="26" t="str">
        <f>IF($A6="","",VLOOKUP(VLOOKUP($A6,Baux!$A:$K,3,FALSE),Locataires!$A:$I,2,FALSE))</f>
        <v>Benali Omar</v>
      </c>
      <c r="D6" s="28">
        <f>IF($A6="","",VLOOKUP($A6,Baux!$A:$K,6,FALSE)+VLOOKUP($A6,Baux!$A:$K,7,FALSE))</f>
        <v>760</v>
      </c>
      <c r="E6" s="28">
        <f>IF($A6="","",SUMIFS(Échéancier_Loyers!$J:$J,Échéancier_Loyers!$C:$C,$A6,Échéancier_Loyers!$B:$B,"&gt;=202501",Échéancier_Loyers!$B:$B,"&lt;=202512"))</f>
        <v>0</v>
      </c>
      <c r="F6" s="28">
        <f>IF($A6="","",SUMIFS(Banque_Transactions!$E:$E,Banque_Transactions!$C:$C,$A6,Banque_Transactions!$B:$B,"&gt;=202501",Banque_Transactions!$B:$B,"&lt;=202512"))</f>
        <v>0</v>
      </c>
      <c r="G6" s="28">
        <f>IF(OR($E6="",$F6=""),"",$E6-$F6)</f>
        <v>0</v>
      </c>
      <c r="H6" s="8"/>
      <c r="I6" s="26" t="str">
        <f>IF($A6="","",IF($G6&lt;=0,"OK","À surveiller"))</f>
        <v>OK</v>
      </c>
      <c r="J6" s="8"/>
    </row>
    <row r="7" spans="1:10" ht="15">
      <c r="A7" s="8"/>
      <c r="B7" s="26"/>
      <c r="C7" s="26"/>
      <c r="D7" s="26"/>
      <c r="E7" s="26"/>
      <c r="F7" s="26"/>
      <c r="G7" s="26"/>
      <c r="H7" s="8"/>
      <c r="I7" s="26"/>
      <c r="J7" s="8"/>
    </row>
    <row r="8" spans="1:10" ht="15">
      <c r="A8" s="8"/>
      <c r="B8" s="26"/>
      <c r="C8" s="26"/>
      <c r="D8" s="26"/>
      <c r="E8" s="26"/>
      <c r="F8" s="26"/>
      <c r="G8" s="26"/>
      <c r="H8" s="8"/>
      <c r="I8" s="26"/>
      <c r="J8" s="8"/>
    </row>
    <row r="9" spans="1:10" ht="15">
      <c r="A9" s="8"/>
      <c r="B9" s="26"/>
      <c r="C9" s="26"/>
      <c r="D9" s="26"/>
      <c r="E9" s="26"/>
      <c r="F9" s="26"/>
      <c r="G9" s="26"/>
      <c r="H9" s="8"/>
      <c r="I9" s="26"/>
      <c r="J9" s="8"/>
    </row>
    <row r="10" spans="1:10" ht="15">
      <c r="A10" s="8"/>
      <c r="B10" s="26"/>
      <c r="C10" s="26"/>
      <c r="D10" s="26"/>
      <c r="E10" s="26"/>
      <c r="F10" s="26"/>
      <c r="G10" s="26"/>
      <c r="H10" s="8"/>
      <c r="I10" s="26"/>
      <c r="J10" s="8"/>
    </row>
    <row r="11" spans="1:10" ht="15">
      <c r="A11" s="8"/>
      <c r="B11" s="26"/>
      <c r="C11" s="26"/>
      <c r="D11" s="26"/>
      <c r="E11" s="26"/>
      <c r="F11" s="26"/>
      <c r="G11" s="26"/>
      <c r="H11" s="8"/>
      <c r="I11" s="26"/>
      <c r="J11" s="8"/>
    </row>
    <row r="12" spans="1:10" ht="15">
      <c r="A12" s="8"/>
      <c r="B12" s="26"/>
      <c r="C12" s="26"/>
      <c r="D12" s="26"/>
      <c r="E12" s="26"/>
      <c r="F12" s="26"/>
      <c r="G12" s="26"/>
      <c r="H12" s="8"/>
      <c r="I12" s="26"/>
      <c r="J12" s="8"/>
    </row>
    <row r="13" spans="1:10" ht="15">
      <c r="A13" s="8"/>
      <c r="B13" s="26"/>
      <c r="C13" s="26"/>
      <c r="D13" s="26"/>
      <c r="E13" s="26"/>
      <c r="F13" s="26"/>
      <c r="G13" s="26"/>
      <c r="H13" s="8"/>
      <c r="I13" s="26"/>
      <c r="J13" s="8"/>
    </row>
    <row r="14" spans="1:10" ht="15">
      <c r="A14" s="8"/>
      <c r="B14" s="26"/>
      <c r="C14" s="26"/>
      <c r="D14" s="26"/>
      <c r="E14" s="26"/>
      <c r="F14" s="26"/>
      <c r="G14" s="26"/>
      <c r="H14" s="8"/>
      <c r="I14" s="26"/>
      <c r="J14" s="8"/>
    </row>
    <row r="15" spans="1:10" ht="15">
      <c r="A15" s="8"/>
      <c r="B15" s="26"/>
      <c r="C15" s="26"/>
      <c r="D15" s="26"/>
      <c r="E15" s="26"/>
      <c r="F15" s="26"/>
      <c r="G15" s="26"/>
      <c r="H15" s="8"/>
      <c r="I15" s="26"/>
      <c r="J15" s="8"/>
    </row>
    <row r="16" spans="1:10" ht="15">
      <c r="A16" s="8"/>
      <c r="B16" s="26"/>
      <c r="C16" s="26"/>
      <c r="D16" s="26"/>
      <c r="E16" s="26"/>
      <c r="F16" s="26"/>
      <c r="G16" s="26"/>
      <c r="H16" s="8"/>
      <c r="I16" s="26"/>
      <c r="J16" s="8"/>
    </row>
    <row r="17" spans="1:10" ht="15">
      <c r="A17" s="8"/>
      <c r="B17" s="26"/>
      <c r="C17" s="26"/>
      <c r="D17" s="26"/>
      <c r="E17" s="26"/>
      <c r="F17" s="26"/>
      <c r="G17" s="26"/>
      <c r="H17" s="8"/>
      <c r="I17" s="26"/>
      <c r="J17" s="8"/>
    </row>
    <row r="18" spans="1:10" ht="15">
      <c r="A18" s="8"/>
      <c r="B18" s="26"/>
      <c r="C18" s="26"/>
      <c r="D18" s="26"/>
      <c r="E18" s="26"/>
      <c r="F18" s="26"/>
      <c r="G18" s="26"/>
      <c r="H18" s="8"/>
      <c r="I18" s="26"/>
      <c r="J18" s="8"/>
    </row>
    <row r="19" spans="1:10" ht="15">
      <c r="A19" s="8"/>
      <c r="B19" s="26"/>
      <c r="C19" s="26"/>
      <c r="D19" s="26"/>
      <c r="E19" s="26"/>
      <c r="F19" s="26"/>
      <c r="G19" s="26"/>
      <c r="H19" s="8"/>
      <c r="I19" s="26"/>
      <c r="J19" s="8"/>
    </row>
    <row r="20" spans="1:10" ht="15">
      <c r="A20" s="8"/>
      <c r="B20" s="26"/>
      <c r="C20" s="26"/>
      <c r="D20" s="26"/>
      <c r="E20" s="26"/>
      <c r="F20" s="26"/>
      <c r="G20" s="26"/>
      <c r="H20" s="8"/>
      <c r="I20" s="26"/>
      <c r="J20" s="8"/>
    </row>
    <row r="21" spans="1:10" ht="15">
      <c r="A21" s="8"/>
      <c r="B21" s="26"/>
      <c r="C21" s="26"/>
      <c r="D21" s="26"/>
      <c r="E21" s="26"/>
      <c r="F21" s="26"/>
      <c r="G21" s="26"/>
      <c r="H21" s="8"/>
      <c r="I21" s="26"/>
      <c r="J21" s="8"/>
    </row>
    <row r="22" spans="1:10" ht="15">
      <c r="A22" s="8"/>
      <c r="B22" s="26"/>
      <c r="C22" s="26"/>
      <c r="D22" s="26"/>
      <c r="E22" s="26"/>
      <c r="F22" s="26"/>
      <c r="G22" s="26"/>
      <c r="H22" s="8"/>
      <c r="I22" s="26"/>
      <c r="J22" s="8"/>
    </row>
    <row r="23" spans="1:10" ht="15">
      <c r="A23" s="8"/>
      <c r="B23" s="26"/>
      <c r="C23" s="26"/>
      <c r="D23" s="26"/>
      <c r="E23" s="26"/>
      <c r="F23" s="26"/>
      <c r="G23" s="26"/>
      <c r="H23" s="8"/>
      <c r="I23" s="26"/>
      <c r="J23" s="8"/>
    </row>
    <row r="24" spans="1:10" ht="15">
      <c r="A24" s="8"/>
      <c r="B24" s="26"/>
      <c r="C24" s="26"/>
      <c r="D24" s="26"/>
      <c r="E24" s="26"/>
      <c r="F24" s="26"/>
      <c r="G24" s="26"/>
      <c r="H24" s="8"/>
      <c r="I24" s="26"/>
      <c r="J24" s="8"/>
    </row>
    <row r="25" spans="1:10" ht="15">
      <c r="A25" s="8"/>
      <c r="B25" s="26"/>
      <c r="C25" s="26"/>
      <c r="D25" s="26"/>
      <c r="E25" s="26"/>
      <c r="F25" s="26"/>
      <c r="G25" s="26"/>
      <c r="H25" s="8"/>
      <c r="I25" s="26"/>
      <c r="J25" s="8"/>
    </row>
    <row r="26" spans="1:10" ht="15">
      <c r="A26" s="8"/>
      <c r="B26" s="26"/>
      <c r="C26" s="26"/>
      <c r="D26" s="26"/>
      <c r="E26" s="26"/>
      <c r="F26" s="26"/>
      <c r="G26" s="26"/>
      <c r="H26" s="8"/>
      <c r="I26" s="26"/>
      <c r="J26" s="8"/>
    </row>
    <row r="27" spans="1:10" ht="15">
      <c r="A27" s="8"/>
      <c r="B27" s="26"/>
      <c r="C27" s="26"/>
      <c r="D27" s="26"/>
      <c r="E27" s="26"/>
      <c r="F27" s="26"/>
      <c r="G27" s="26"/>
      <c r="H27" s="8"/>
      <c r="I27" s="26"/>
      <c r="J27" s="8"/>
    </row>
    <row r="28" spans="1:10" ht="15">
      <c r="A28" s="8"/>
      <c r="B28" s="26"/>
      <c r="C28" s="26"/>
      <c r="D28" s="26"/>
      <c r="E28" s="26"/>
      <c r="F28" s="26"/>
      <c r="G28" s="26"/>
      <c r="H28" s="8"/>
      <c r="I28" s="26"/>
      <c r="J28" s="8"/>
    </row>
    <row r="29" spans="1:10" ht="15">
      <c r="A29" s="8"/>
      <c r="B29" s="26"/>
      <c r="C29" s="26"/>
      <c r="D29" s="26"/>
      <c r="E29" s="26"/>
      <c r="F29" s="26"/>
      <c r="G29" s="26"/>
      <c r="H29" s="8"/>
      <c r="I29" s="26"/>
      <c r="J29" s="8"/>
    </row>
    <row r="30" spans="1:10" ht="15">
      <c r="A30" s="8"/>
      <c r="B30" s="26"/>
      <c r="C30" s="26"/>
      <c r="D30" s="26"/>
      <c r="E30" s="26"/>
      <c r="F30" s="26"/>
      <c r="G30" s="26"/>
      <c r="H30" s="8"/>
      <c r="I30" s="26"/>
      <c r="J30" s="8"/>
    </row>
    <row r="31" spans="1:10" ht="15">
      <c r="A31" s="8"/>
      <c r="B31" s="26"/>
      <c r="C31" s="26"/>
      <c r="D31" s="26"/>
      <c r="E31" s="26"/>
      <c r="F31" s="26"/>
      <c r="G31" s="26"/>
      <c r="H31" s="8"/>
      <c r="I31" s="26"/>
      <c r="J31" s="8"/>
    </row>
    <row r="32" spans="1:10" ht="15">
      <c r="A32" s="8"/>
      <c r="B32" s="26"/>
      <c r="C32" s="26"/>
      <c r="D32" s="26"/>
      <c r="E32" s="26"/>
      <c r="F32" s="26"/>
      <c r="G32" s="26"/>
      <c r="H32" s="8"/>
      <c r="I32" s="26"/>
      <c r="J32" s="8"/>
    </row>
    <row r="33" spans="1:10" ht="15">
      <c r="A33" s="8"/>
      <c r="B33" s="26"/>
      <c r="C33" s="26"/>
      <c r="D33" s="26"/>
      <c r="E33" s="26"/>
      <c r="F33" s="26"/>
      <c r="G33" s="26"/>
      <c r="H33" s="8"/>
      <c r="I33" s="26"/>
      <c r="J33" s="8"/>
    </row>
    <row r="34" spans="1:10" ht="15">
      <c r="A34" s="8"/>
      <c r="B34" s="26"/>
      <c r="C34" s="26"/>
      <c r="D34" s="26"/>
      <c r="E34" s="26"/>
      <c r="F34" s="26"/>
      <c r="G34" s="26"/>
      <c r="H34" s="8"/>
      <c r="I34" s="26"/>
      <c r="J34" s="8"/>
    </row>
    <row r="35" spans="1:10" ht="15">
      <c r="A35" s="8"/>
      <c r="B35" s="26"/>
      <c r="C35" s="26"/>
      <c r="D35" s="26"/>
      <c r="E35" s="26"/>
      <c r="F35" s="26"/>
      <c r="G35" s="26"/>
      <c r="H35" s="8"/>
      <c r="I35" s="26"/>
      <c r="J35" s="8"/>
    </row>
    <row r="36" spans="1:10" ht="15">
      <c r="A36" s="8"/>
      <c r="B36" s="26"/>
      <c r="C36" s="26"/>
      <c r="D36" s="26"/>
      <c r="E36" s="26"/>
      <c r="F36" s="26"/>
      <c r="G36" s="26"/>
      <c r="H36" s="8"/>
      <c r="I36" s="26"/>
      <c r="J36" s="8"/>
    </row>
    <row r="37" spans="1:10" ht="15">
      <c r="A37" s="8"/>
      <c r="B37" s="26"/>
      <c r="C37" s="26"/>
      <c r="D37" s="26"/>
      <c r="E37" s="26"/>
      <c r="F37" s="26"/>
      <c r="G37" s="26"/>
      <c r="H37" s="8"/>
      <c r="I37" s="26"/>
      <c r="J37" s="8"/>
    </row>
    <row r="38" spans="1:10" ht="15">
      <c r="A38" s="8"/>
      <c r="B38" s="26"/>
      <c r="C38" s="26"/>
      <c r="D38" s="26"/>
      <c r="E38" s="26"/>
      <c r="F38" s="26"/>
      <c r="G38" s="26"/>
      <c r="H38" s="8"/>
      <c r="I38" s="26"/>
      <c r="J38" s="8"/>
    </row>
    <row r="39" spans="1:10" ht="15">
      <c r="A39" s="8"/>
      <c r="B39" s="26"/>
      <c r="C39" s="26"/>
      <c r="D39" s="26"/>
      <c r="E39" s="26"/>
      <c r="F39" s="26"/>
      <c r="G39" s="26"/>
      <c r="H39" s="8"/>
      <c r="I39" s="26"/>
      <c r="J39" s="8"/>
    </row>
    <row r="40" spans="1:10" ht="15">
      <c r="A40" s="8"/>
      <c r="B40" s="26"/>
      <c r="C40" s="26"/>
      <c r="D40" s="26"/>
      <c r="E40" s="26"/>
      <c r="F40" s="26"/>
      <c r="G40" s="26"/>
      <c r="H40" s="8"/>
      <c r="I40" s="26"/>
      <c r="J40" s="8"/>
    </row>
    <row r="41" spans="1:10" ht="15">
      <c r="A41" s="8"/>
      <c r="B41" s="26"/>
      <c r="C41" s="26"/>
      <c r="D41" s="26"/>
      <c r="E41" s="26"/>
      <c r="F41" s="26"/>
      <c r="G41" s="26"/>
      <c r="H41" s="8"/>
      <c r="I41" s="26"/>
      <c r="J41" s="8"/>
    </row>
    <row r="42" spans="1:10" ht="15">
      <c r="A42" s="8"/>
      <c r="B42" s="26"/>
      <c r="C42" s="26"/>
      <c r="D42" s="26"/>
      <c r="E42" s="26"/>
      <c r="F42" s="26"/>
      <c r="G42" s="26"/>
      <c r="H42" s="8"/>
      <c r="I42" s="26"/>
      <c r="J42" s="8"/>
    </row>
    <row r="43" spans="1:10" ht="15">
      <c r="A43" s="8"/>
      <c r="B43" s="26"/>
      <c r="C43" s="26"/>
      <c r="D43" s="26"/>
      <c r="E43" s="26"/>
      <c r="F43" s="26"/>
      <c r="G43" s="26"/>
      <c r="H43" s="8"/>
      <c r="I43" s="26"/>
      <c r="J43" s="8"/>
    </row>
    <row r="44" spans="1:10" ht="15">
      <c r="A44" s="8"/>
      <c r="B44" s="26"/>
      <c r="C44" s="26"/>
      <c r="D44" s="26"/>
      <c r="E44" s="26"/>
      <c r="F44" s="26"/>
      <c r="G44" s="26"/>
      <c r="H44" s="8"/>
      <c r="I44" s="26"/>
      <c r="J44" s="8"/>
    </row>
    <row r="45" spans="1:10" ht="15">
      <c r="A45" s="8"/>
      <c r="B45" s="26"/>
      <c r="C45" s="26"/>
      <c r="D45" s="26"/>
      <c r="E45" s="26"/>
      <c r="F45" s="26"/>
      <c r="G45" s="26"/>
      <c r="H45" s="8"/>
      <c r="I45" s="26"/>
      <c r="J45" s="8"/>
    </row>
    <row r="46" spans="1:10" ht="15">
      <c r="A46" s="8"/>
      <c r="B46" s="26"/>
      <c r="C46" s="26"/>
      <c r="D46" s="26"/>
      <c r="E46" s="26"/>
      <c r="F46" s="26"/>
      <c r="G46" s="26"/>
      <c r="H46" s="8"/>
      <c r="I46" s="26"/>
      <c r="J46" s="8"/>
    </row>
    <row r="47" spans="1:10" ht="15">
      <c r="A47" s="8"/>
      <c r="B47" s="26"/>
      <c r="C47" s="26"/>
      <c r="D47" s="26"/>
      <c r="E47" s="26"/>
      <c r="F47" s="26"/>
      <c r="G47" s="26"/>
      <c r="H47" s="8"/>
      <c r="I47" s="26"/>
      <c r="J47" s="8"/>
    </row>
    <row r="48" spans="1:10" ht="15">
      <c r="A48" s="8"/>
      <c r="B48" s="26"/>
      <c r="C48" s="26"/>
      <c r="D48" s="26"/>
      <c r="E48" s="26"/>
      <c r="F48" s="26"/>
      <c r="G48" s="26"/>
      <c r="H48" s="8"/>
      <c r="I48" s="26"/>
      <c r="J48" s="8"/>
    </row>
    <row r="49" spans="1:10" ht="15">
      <c r="A49" s="8"/>
      <c r="B49" s="26"/>
      <c r="C49" s="26"/>
      <c r="D49" s="26"/>
      <c r="E49" s="26"/>
      <c r="F49" s="26"/>
      <c r="G49" s="26"/>
      <c r="H49" s="8"/>
      <c r="I49" s="26"/>
      <c r="J49" s="8"/>
    </row>
    <row r="50" spans="1:10" ht="15">
      <c r="A50" s="8"/>
      <c r="B50" s="26"/>
      <c r="C50" s="26"/>
      <c r="D50" s="26"/>
      <c r="E50" s="26"/>
      <c r="F50" s="26"/>
      <c r="G50" s="26"/>
      <c r="H50" s="8"/>
      <c r="I50" s="26"/>
      <c r="J50" s="8"/>
    </row>
  </sheetData>
  <mergeCells count="1">
    <mergeCell ref="A1:J1"/>
  </mergeCells>
  <conditionalFormatting sqref="G3:G200">
    <cfRule type="cellIs" priority="4" dxfId="3" operator="greaterThan">
      <formula>0</formula>
    </cfRule>
    <cfRule type="cellIs" priority="3" dxfId="4" operator="lessThanOrEqual">
      <formula>0</formula>
    </cfRule>
  </conditionalFormatting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2000"/>
  <sheetViews>
    <sheetView showGridLines="0" workbookViewId="0" topLeftCell="A1">
      <pane ySplit="2" topLeftCell="A3" activePane="bottomLeft" state="frozen"/>
      <selection pane="topLeft" activeCell="A1" sqref="A1"/>
      <selection pane="bottomLeft" activeCell="A3" sqref="A3"/>
    </sheetView>
  </sheetViews>
  <sheetFormatPr defaultColWidth="9.42428571428571" defaultRowHeight="15"/>
  <cols>
    <col min="1" max="1" width="12" customWidth="1"/>
    <col min="2" max="2" width="20" customWidth="1"/>
    <col min="3" max="3" width="14" customWidth="1"/>
    <col min="4" max="4" width="16" customWidth="1"/>
    <col min="5" max="7" width="12" customWidth="1"/>
    <col min="8" max="11" width="16" customWidth="1"/>
    <col min="12" max="12" width="14" customWidth="1"/>
    <col min="13" max="13" width="26" customWidth="1"/>
  </cols>
  <sheetData>
    <row r="1" spans="1:13" ht="15">
      <c r="A1" s="24" t="s">
        <v>178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15">
      <c r="A2" s="23" t="s">
        <v>93</v>
      </c>
      <c r="B2" s="23" t="s">
        <v>158</v>
      </c>
      <c r="C2" s="23" t="s">
        <v>168</v>
      </c>
      <c r="D2" s="23" t="s">
        <v>160</v>
      </c>
      <c r="E2" s="23" t="s">
        <v>179</v>
      </c>
      <c r="F2" s="23" t="s">
        <v>164</v>
      </c>
      <c r="G2" s="23" t="s">
        <v>165</v>
      </c>
      <c r="H2" s="23" t="s">
        <v>180</v>
      </c>
      <c r="I2" s="23" t="s">
        <v>181</v>
      </c>
      <c r="J2" s="23" t="s">
        <v>182</v>
      </c>
      <c r="K2" s="23" t="s">
        <v>183</v>
      </c>
      <c r="L2" s="23" t="s">
        <v>99</v>
      </c>
      <c r="M2" s="23" t="s">
        <v>67</v>
      </c>
    </row>
    <row r="3" spans="1:13" ht="15">
      <c r="A3" s="8" t="s">
        <v>100</v>
      </c>
      <c r="B3" s="26"/>
      <c r="C3" s="14">
        <v>45809</v>
      </c>
      <c r="D3" s="27"/>
      <c r="E3" s="28"/>
      <c r="F3" s="28"/>
      <c r="G3" s="28"/>
      <c r="H3" s="26"/>
      <c r="I3" s="26"/>
      <c r="J3" s="9">
        <v>45826</v>
      </c>
      <c r="K3" s="26"/>
      <c r="L3" s="8" t="s">
        <v>17</v>
      </c>
      <c r="M3" s="8" t="s">
        <v>184</v>
      </c>
    </row>
    <row r="4" spans="1:13" ht="15">
      <c r="A4" s="8" t="s">
        <v>102</v>
      </c>
      <c r="B4" s="26"/>
      <c r="C4" s="14">
        <v>45901</v>
      </c>
      <c r="D4" s="27"/>
      <c r="E4" s="28"/>
      <c r="F4" s="28"/>
      <c r="G4" s="28"/>
      <c r="H4" s="26"/>
      <c r="I4" s="26"/>
      <c r="J4" s="9">
        <v>45910</v>
      </c>
      <c r="K4" s="26"/>
      <c r="L4" s="8" t="s">
        <v>22</v>
      </c>
      <c r="M4" s="8" t="s">
        <v>185</v>
      </c>
    </row>
    <row r="5" spans="1:13" ht="15">
      <c r="A5" s="8" t="s">
        <v>102</v>
      </c>
      <c r="B5" s="26"/>
      <c r="C5" s="14">
        <v>45931</v>
      </c>
      <c r="D5" s="27"/>
      <c r="E5" s="28"/>
      <c r="F5" s="28"/>
      <c r="G5" s="28"/>
      <c r="H5" s="26"/>
      <c r="I5" s="26"/>
      <c r="J5" s="9">
        <v>45945</v>
      </c>
      <c r="K5" s="26"/>
      <c r="L5" s="8" t="s">
        <v>27</v>
      </c>
      <c r="M5" s="8" t="s">
        <v>186</v>
      </c>
    </row>
    <row r="6" spans="1:13" ht="15">
      <c r="A6" s="8"/>
      <c r="B6" s="26"/>
      <c r="C6" s="14"/>
      <c r="D6" s="27"/>
      <c r="E6" s="28"/>
      <c r="F6" s="28"/>
      <c r="G6" s="28"/>
      <c r="H6" s="26"/>
      <c r="I6" s="26"/>
      <c r="J6" s="8"/>
      <c r="K6" s="26"/>
      <c r="L6" s="8"/>
      <c r="M6" s="8"/>
    </row>
    <row r="7" spans="1:13" ht="15">
      <c r="A7" s="8"/>
      <c r="B7" s="26"/>
      <c r="C7" s="14"/>
      <c r="D7" s="27"/>
      <c r="E7" s="28"/>
      <c r="F7" s="28"/>
      <c r="G7" s="28"/>
      <c r="H7" s="26"/>
      <c r="I7" s="26"/>
      <c r="J7" s="8"/>
      <c r="K7" s="26"/>
      <c r="L7" s="8"/>
      <c r="M7" s="8"/>
    </row>
    <row r="8" spans="1:13" ht="15">
      <c r="A8" s="8"/>
      <c r="B8" s="26"/>
      <c r="C8" s="14"/>
      <c r="D8" s="27"/>
      <c r="E8" s="28"/>
      <c r="F8" s="28"/>
      <c r="G8" s="28"/>
      <c r="H8" s="26"/>
      <c r="I8" s="26"/>
      <c r="J8" s="8"/>
      <c r="K8" s="26"/>
      <c r="L8" s="8"/>
      <c r="M8" s="8"/>
    </row>
    <row r="9" spans="1:13" ht="15">
      <c r="A9" s="8"/>
      <c r="B9" s="26"/>
      <c r="C9" s="14"/>
      <c r="D9" s="27"/>
      <c r="E9" s="28"/>
      <c r="F9" s="28"/>
      <c r="G9" s="28"/>
      <c r="H9" s="26"/>
      <c r="I9" s="26"/>
      <c r="J9" s="8"/>
      <c r="K9" s="26"/>
      <c r="L9" s="8"/>
      <c r="M9" s="8"/>
    </row>
    <row r="10" spans="1:13" ht="15">
      <c r="A10" s="8"/>
      <c r="B10" s="26"/>
      <c r="C10" s="14"/>
      <c r="D10" s="27"/>
      <c r="E10" s="28"/>
      <c r="F10" s="28"/>
      <c r="G10" s="28"/>
      <c r="H10" s="26"/>
      <c r="I10" s="26"/>
      <c r="J10" s="8"/>
      <c r="K10" s="26"/>
      <c r="L10" s="8"/>
      <c r="M10" s="8"/>
    </row>
    <row r="11" spans="1:13" ht="15">
      <c r="A11" s="8"/>
      <c r="B11" s="26"/>
      <c r="C11" s="14"/>
      <c r="D11" s="27"/>
      <c r="E11" s="28"/>
      <c r="F11" s="28"/>
      <c r="G11" s="28"/>
      <c r="H11" s="26"/>
      <c r="I11" s="26"/>
      <c r="J11" s="8"/>
      <c r="K11" s="26"/>
      <c r="L11" s="8"/>
      <c r="M11" s="8"/>
    </row>
    <row r="12" spans="1:13" ht="15">
      <c r="A12" s="8"/>
      <c r="B12" s="26"/>
      <c r="C12" s="14"/>
      <c r="D12" s="27"/>
      <c r="E12" s="28"/>
      <c r="F12" s="28"/>
      <c r="G12" s="28"/>
      <c r="H12" s="26"/>
      <c r="I12" s="26"/>
      <c r="J12" s="8"/>
      <c r="K12" s="26"/>
      <c r="L12" s="8"/>
      <c r="M12" s="8"/>
    </row>
    <row r="13" spans="1:13" ht="15">
      <c r="A13" s="8"/>
      <c r="B13" s="26"/>
      <c r="C13" s="14"/>
      <c r="D13" s="27"/>
      <c r="E13" s="28"/>
      <c r="F13" s="28"/>
      <c r="G13" s="28"/>
      <c r="H13" s="26"/>
      <c r="I13" s="26"/>
      <c r="J13" s="8"/>
      <c r="K13" s="26"/>
      <c r="L13" s="8"/>
      <c r="M13" s="8"/>
    </row>
    <row r="14" spans="1:13" ht="15">
      <c r="A14" s="8"/>
      <c r="B14" s="26"/>
      <c r="C14" s="14"/>
      <c r="D14" s="27"/>
      <c r="E14" s="28"/>
      <c r="F14" s="28"/>
      <c r="G14" s="28"/>
      <c r="H14" s="26"/>
      <c r="I14" s="26"/>
      <c r="J14" s="8"/>
      <c r="K14" s="26"/>
      <c r="L14" s="8"/>
      <c r="M14" s="8"/>
    </row>
    <row r="15" spans="1:13" ht="15">
      <c r="A15" s="8"/>
      <c r="B15" s="26"/>
      <c r="C15" s="14"/>
      <c r="D15" s="27"/>
      <c r="E15" s="28"/>
      <c r="F15" s="28"/>
      <c r="G15" s="28"/>
      <c r="H15" s="26"/>
      <c r="I15" s="26"/>
      <c r="J15" s="8"/>
      <c r="K15" s="26"/>
      <c r="L15" s="8"/>
      <c r="M15" s="8"/>
    </row>
    <row r="16" spans="1:13" ht="15">
      <c r="A16" s="8"/>
      <c r="B16" s="26"/>
      <c r="C16" s="14"/>
      <c r="D16" s="27"/>
      <c r="E16" s="28"/>
      <c r="F16" s="28"/>
      <c r="G16" s="28"/>
      <c r="H16" s="26"/>
      <c r="I16" s="26"/>
      <c r="J16" s="8"/>
      <c r="K16" s="26"/>
      <c r="L16" s="8"/>
      <c r="M16" s="8"/>
    </row>
    <row r="17" spans="1:13" ht="15">
      <c r="A17" s="8"/>
      <c r="B17" s="26"/>
      <c r="C17" s="14"/>
      <c r="D17" s="27"/>
      <c r="E17" s="28"/>
      <c r="F17" s="28"/>
      <c r="G17" s="28"/>
      <c r="H17" s="26"/>
      <c r="I17" s="26"/>
      <c r="J17" s="8"/>
      <c r="K17" s="26"/>
      <c r="L17" s="8"/>
      <c r="M17" s="8"/>
    </row>
    <row r="18" spans="1:13" ht="15">
      <c r="A18" s="8"/>
      <c r="B18" s="26"/>
      <c r="C18" s="14"/>
      <c r="D18" s="27"/>
      <c r="E18" s="28"/>
      <c r="F18" s="28"/>
      <c r="G18" s="28"/>
      <c r="H18" s="26"/>
      <c r="I18" s="26"/>
      <c r="J18" s="8"/>
      <c r="K18" s="26"/>
      <c r="L18" s="8"/>
      <c r="M18" s="8"/>
    </row>
    <row r="19" spans="1:13" ht="15">
      <c r="A19" s="8"/>
      <c r="B19" s="26"/>
      <c r="C19" s="14"/>
      <c r="D19" s="27"/>
      <c r="E19" s="28"/>
      <c r="F19" s="28"/>
      <c r="G19" s="28"/>
      <c r="H19" s="26"/>
      <c r="I19" s="26"/>
      <c r="J19" s="8"/>
      <c r="K19" s="26"/>
      <c r="L19" s="8"/>
      <c r="M19" s="8"/>
    </row>
    <row r="20" spans="1:13" ht="15">
      <c r="A20" s="8"/>
      <c r="B20" s="26"/>
      <c r="C20" s="14"/>
      <c r="D20" s="27"/>
      <c r="E20" s="28"/>
      <c r="F20" s="28"/>
      <c r="G20" s="28"/>
      <c r="H20" s="26"/>
      <c r="I20" s="26"/>
      <c r="J20" s="8"/>
      <c r="K20" s="26"/>
      <c r="L20" s="8"/>
      <c r="M20" s="8"/>
    </row>
    <row r="21" spans="1:13" ht="15">
      <c r="A21" s="8"/>
      <c r="B21" s="26"/>
      <c r="C21" s="14"/>
      <c r="D21" s="27"/>
      <c r="E21" s="28"/>
      <c r="F21" s="28"/>
      <c r="G21" s="28"/>
      <c r="H21" s="26"/>
      <c r="I21" s="26"/>
      <c r="J21" s="8"/>
      <c r="K21" s="26"/>
      <c r="L21" s="8"/>
      <c r="M21" s="8"/>
    </row>
    <row r="22" spans="1:13" ht="15">
      <c r="A22" s="8"/>
      <c r="B22" s="26"/>
      <c r="C22" s="14"/>
      <c r="D22" s="27"/>
      <c r="E22" s="28"/>
      <c r="F22" s="28"/>
      <c r="G22" s="28"/>
      <c r="H22" s="26"/>
      <c r="I22" s="26"/>
      <c r="J22" s="8"/>
      <c r="K22" s="26"/>
      <c r="L22" s="8"/>
      <c r="M22" s="8"/>
    </row>
    <row r="23" spans="1:13" ht="15">
      <c r="A23" s="8"/>
      <c r="B23" s="26"/>
      <c r="C23" s="14"/>
      <c r="D23" s="27"/>
      <c r="E23" s="28"/>
      <c r="F23" s="28"/>
      <c r="G23" s="28"/>
      <c r="H23" s="26"/>
      <c r="I23" s="26"/>
      <c r="J23" s="8"/>
      <c r="K23" s="26"/>
      <c r="L23" s="8"/>
      <c r="M23" s="8"/>
    </row>
    <row r="24" spans="1:13" ht="15">
      <c r="A24" s="8"/>
      <c r="B24" s="26"/>
      <c r="C24" s="14"/>
      <c r="D24" s="27"/>
      <c r="E24" s="28"/>
      <c r="F24" s="28"/>
      <c r="G24" s="28"/>
      <c r="H24" s="26"/>
      <c r="I24" s="26"/>
      <c r="J24" s="8"/>
      <c r="K24" s="26"/>
      <c r="L24" s="8"/>
      <c r="M24" s="8"/>
    </row>
    <row r="25" spans="1:13" ht="15">
      <c r="A25" s="8"/>
      <c r="B25" s="26"/>
      <c r="C25" s="14"/>
      <c r="D25" s="27"/>
      <c r="E25" s="28"/>
      <c r="F25" s="28"/>
      <c r="G25" s="28"/>
      <c r="H25" s="26"/>
      <c r="I25" s="26"/>
      <c r="J25" s="8"/>
      <c r="K25" s="26"/>
      <c r="L25" s="8"/>
      <c r="M25" s="8"/>
    </row>
    <row r="26" spans="1:13" ht="15">
      <c r="A26" s="8"/>
      <c r="B26" s="26"/>
      <c r="C26" s="14"/>
      <c r="D26" s="27"/>
      <c r="E26" s="28"/>
      <c r="F26" s="28"/>
      <c r="G26" s="28"/>
      <c r="H26" s="26"/>
      <c r="I26" s="26"/>
      <c r="J26" s="8"/>
      <c r="K26" s="26"/>
      <c r="L26" s="8"/>
      <c r="M26" s="8"/>
    </row>
    <row r="27" spans="1:13" ht="15">
      <c r="A27" s="8"/>
      <c r="B27" s="26"/>
      <c r="C27" s="14"/>
      <c r="D27" s="27"/>
      <c r="E27" s="28"/>
      <c r="F27" s="28"/>
      <c r="G27" s="28"/>
      <c r="H27" s="26"/>
      <c r="I27" s="26"/>
      <c r="J27" s="8"/>
      <c r="K27" s="26"/>
      <c r="L27" s="8"/>
      <c r="M27" s="8"/>
    </row>
    <row r="28" spans="1:13" ht="15">
      <c r="A28" s="8"/>
      <c r="B28" s="26"/>
      <c r="C28" s="14"/>
      <c r="D28" s="27"/>
      <c r="E28" s="28"/>
      <c r="F28" s="28"/>
      <c r="G28" s="28"/>
      <c r="H28" s="26"/>
      <c r="I28" s="26"/>
      <c r="J28" s="8"/>
      <c r="K28" s="26"/>
      <c r="L28" s="8"/>
      <c r="M28" s="8"/>
    </row>
    <row r="29" spans="1:13" ht="15">
      <c r="A29" s="8"/>
      <c r="B29" s="26"/>
      <c r="C29" s="14"/>
      <c r="D29" s="27"/>
      <c r="E29" s="28"/>
      <c r="F29" s="28"/>
      <c r="G29" s="28"/>
      <c r="H29" s="26"/>
      <c r="I29" s="26"/>
      <c r="J29" s="8"/>
      <c r="K29" s="26"/>
      <c r="L29" s="8"/>
      <c r="M29" s="8"/>
    </row>
    <row r="30" spans="1:13" ht="15">
      <c r="A30" s="8"/>
      <c r="B30" s="26"/>
      <c r="C30" s="14"/>
      <c r="D30" s="27"/>
      <c r="E30" s="28"/>
      <c r="F30" s="28"/>
      <c r="G30" s="28"/>
      <c r="H30" s="26"/>
      <c r="I30" s="26"/>
      <c r="J30" s="8"/>
      <c r="K30" s="26"/>
      <c r="L30" s="8"/>
      <c r="M30" s="8"/>
    </row>
    <row r="31" spans="1:13" ht="15">
      <c r="A31" s="8"/>
      <c r="B31" s="26"/>
      <c r="C31" s="14"/>
      <c r="D31" s="27"/>
      <c r="E31" s="28"/>
      <c r="F31" s="28"/>
      <c r="G31" s="28"/>
      <c r="H31" s="26"/>
      <c r="I31" s="26"/>
      <c r="J31" s="8"/>
      <c r="K31" s="26"/>
      <c r="L31" s="8"/>
      <c r="M31" s="8"/>
    </row>
    <row r="32" spans="1:13" ht="15">
      <c r="A32" s="8"/>
      <c r="B32" s="26"/>
      <c r="C32" s="14"/>
      <c r="D32" s="27"/>
      <c r="E32" s="28"/>
      <c r="F32" s="28"/>
      <c r="G32" s="28"/>
      <c r="H32" s="26"/>
      <c r="I32" s="26"/>
      <c r="J32" s="8"/>
      <c r="K32" s="26"/>
      <c r="L32" s="8"/>
      <c r="M32" s="8"/>
    </row>
    <row r="33" spans="1:13" ht="15">
      <c r="A33" s="8"/>
      <c r="B33" s="26"/>
      <c r="C33" s="14"/>
      <c r="D33" s="27"/>
      <c r="E33" s="28"/>
      <c r="F33" s="28"/>
      <c r="G33" s="28"/>
      <c r="H33" s="26"/>
      <c r="I33" s="26"/>
      <c r="J33" s="8"/>
      <c r="K33" s="26"/>
      <c r="L33" s="8"/>
      <c r="M33" s="8"/>
    </row>
    <row r="34" spans="1:13" ht="15">
      <c r="A34" s="8"/>
      <c r="B34" s="26"/>
      <c r="C34" s="14"/>
      <c r="D34" s="27"/>
      <c r="E34" s="28"/>
      <c r="F34" s="28"/>
      <c r="G34" s="28"/>
      <c r="H34" s="26"/>
      <c r="I34" s="26"/>
      <c r="J34" s="8"/>
      <c r="K34" s="26"/>
      <c r="L34" s="8"/>
      <c r="M34" s="8"/>
    </row>
    <row r="35" spans="1:13" ht="15">
      <c r="A35" s="8"/>
      <c r="B35" s="26"/>
      <c r="C35" s="14"/>
      <c r="D35" s="27"/>
      <c r="E35" s="28"/>
      <c r="F35" s="28"/>
      <c r="G35" s="28"/>
      <c r="H35" s="26"/>
      <c r="I35" s="26"/>
      <c r="J35" s="8"/>
      <c r="K35" s="26"/>
      <c r="L35" s="8"/>
      <c r="M35" s="8"/>
    </row>
    <row r="36" spans="1:13" ht="15">
      <c r="A36" s="8"/>
      <c r="B36" s="26"/>
      <c r="C36" s="14"/>
      <c r="D36" s="27"/>
      <c r="E36" s="28"/>
      <c r="F36" s="28"/>
      <c r="G36" s="28"/>
      <c r="H36" s="26"/>
      <c r="I36" s="26"/>
      <c r="J36" s="8"/>
      <c r="K36" s="26"/>
      <c r="L36" s="8"/>
      <c r="M36" s="8"/>
    </row>
    <row r="37" spans="1:13" ht="15">
      <c r="A37" s="8"/>
      <c r="B37" s="26"/>
      <c r="C37" s="14"/>
      <c r="D37" s="27"/>
      <c r="E37" s="28"/>
      <c r="F37" s="28"/>
      <c r="G37" s="28"/>
      <c r="H37" s="26"/>
      <c r="I37" s="26"/>
      <c r="J37" s="8"/>
      <c r="K37" s="26"/>
      <c r="L37" s="8"/>
      <c r="M37" s="8"/>
    </row>
    <row r="38" spans="1:13" ht="15">
      <c r="A38" s="8"/>
      <c r="B38" s="26"/>
      <c r="C38" s="14"/>
      <c r="D38" s="27"/>
      <c r="E38" s="28"/>
      <c r="F38" s="28"/>
      <c r="G38" s="28"/>
      <c r="H38" s="26"/>
      <c r="I38" s="26"/>
      <c r="J38" s="8"/>
      <c r="K38" s="26"/>
      <c r="L38" s="8"/>
      <c r="M38" s="8"/>
    </row>
    <row r="39" spans="1:13" ht="15">
      <c r="A39" s="8"/>
      <c r="B39" s="26"/>
      <c r="C39" s="14"/>
      <c r="D39" s="27"/>
      <c r="E39" s="28"/>
      <c r="F39" s="28"/>
      <c r="G39" s="28"/>
      <c r="H39" s="26"/>
      <c r="I39" s="26"/>
      <c r="J39" s="8"/>
      <c r="K39" s="26"/>
      <c r="L39" s="8"/>
      <c r="M39" s="8"/>
    </row>
    <row r="40" spans="1:13" ht="15">
      <c r="A40" s="8"/>
      <c r="B40" s="26"/>
      <c r="C40" s="14"/>
      <c r="D40" s="27"/>
      <c r="E40" s="28"/>
      <c r="F40" s="28"/>
      <c r="G40" s="28"/>
      <c r="H40" s="26"/>
      <c r="I40" s="26"/>
      <c r="J40" s="8"/>
      <c r="K40" s="26"/>
      <c r="L40" s="8"/>
      <c r="M40" s="8"/>
    </row>
    <row r="41" spans="1:13" ht="15">
      <c r="A41" s="8"/>
      <c r="B41" s="26"/>
      <c r="C41" s="14"/>
      <c r="D41" s="27"/>
      <c r="E41" s="28"/>
      <c r="F41" s="28"/>
      <c r="G41" s="28"/>
      <c r="H41" s="26"/>
      <c r="I41" s="26"/>
      <c r="J41" s="8"/>
      <c r="K41" s="26"/>
      <c r="L41" s="8"/>
      <c r="M41" s="8"/>
    </row>
    <row r="42" spans="1:13" ht="15">
      <c r="A42" s="8"/>
      <c r="B42" s="26"/>
      <c r="C42" s="14"/>
      <c r="D42" s="27"/>
      <c r="E42" s="28"/>
      <c r="F42" s="28"/>
      <c r="G42" s="28"/>
      <c r="H42" s="26"/>
      <c r="I42" s="26"/>
      <c r="J42" s="8"/>
      <c r="K42" s="26"/>
      <c r="L42" s="8"/>
      <c r="M42" s="8"/>
    </row>
    <row r="43" spans="1:13" ht="15">
      <c r="A43" s="8"/>
      <c r="B43" s="26"/>
      <c r="C43" s="14"/>
      <c r="D43" s="27"/>
      <c r="E43" s="28"/>
      <c r="F43" s="28"/>
      <c r="G43" s="28"/>
      <c r="H43" s="26"/>
      <c r="I43" s="26"/>
      <c r="J43" s="8"/>
      <c r="K43" s="26"/>
      <c r="L43" s="8"/>
      <c r="M43" s="8"/>
    </row>
    <row r="44" spans="1:13" ht="15">
      <c r="A44" s="8"/>
      <c r="B44" s="26"/>
      <c r="C44" s="14"/>
      <c r="D44" s="27"/>
      <c r="E44" s="28"/>
      <c r="F44" s="28"/>
      <c r="G44" s="28"/>
      <c r="H44" s="26"/>
      <c r="I44" s="26"/>
      <c r="J44" s="8"/>
      <c r="K44" s="26"/>
      <c r="L44" s="8"/>
      <c r="M44" s="8"/>
    </row>
    <row r="45" spans="1:13" ht="15">
      <c r="A45" s="8"/>
      <c r="B45" s="26"/>
      <c r="C45" s="14"/>
      <c r="D45" s="27"/>
      <c r="E45" s="28"/>
      <c r="F45" s="28"/>
      <c r="G45" s="28"/>
      <c r="H45" s="26"/>
      <c r="I45" s="26"/>
      <c r="J45" s="8"/>
      <c r="K45" s="26"/>
      <c r="L45" s="8"/>
      <c r="M45" s="8"/>
    </row>
    <row r="46" spans="1:13" ht="15">
      <c r="A46" s="8"/>
      <c r="B46" s="26"/>
      <c r="C46" s="14"/>
      <c r="D46" s="27"/>
      <c r="E46" s="28"/>
      <c r="F46" s="28"/>
      <c r="G46" s="28"/>
      <c r="H46" s="26"/>
      <c r="I46" s="26"/>
      <c r="J46" s="8"/>
      <c r="K46" s="26"/>
      <c r="L46" s="8"/>
      <c r="M46" s="8"/>
    </row>
    <row r="47" spans="1:13" ht="15">
      <c r="A47" s="8"/>
      <c r="B47" s="26"/>
      <c r="C47" s="14"/>
      <c r="D47" s="27"/>
      <c r="E47" s="28"/>
      <c r="F47" s="28"/>
      <c r="G47" s="28"/>
      <c r="H47" s="26"/>
      <c r="I47" s="26"/>
      <c r="J47" s="8"/>
      <c r="K47" s="26"/>
      <c r="L47" s="8"/>
      <c r="M47" s="8"/>
    </row>
    <row r="48" spans="1:13" ht="15">
      <c r="A48" s="8"/>
      <c r="B48" s="26"/>
      <c r="C48" s="14"/>
      <c r="D48" s="27"/>
      <c r="E48" s="28"/>
      <c r="F48" s="28"/>
      <c r="G48" s="28"/>
      <c r="H48" s="26"/>
      <c r="I48" s="26"/>
      <c r="J48" s="8"/>
      <c r="K48" s="26"/>
      <c r="L48" s="8"/>
      <c r="M48" s="8"/>
    </row>
    <row r="49" spans="1:13" ht="15">
      <c r="A49" s="8"/>
      <c r="B49" s="26"/>
      <c r="C49" s="14"/>
      <c r="D49" s="27"/>
      <c r="E49" s="28"/>
      <c r="F49" s="28"/>
      <c r="G49" s="28"/>
      <c r="H49" s="26"/>
      <c r="I49" s="26"/>
      <c r="J49" s="8"/>
      <c r="K49" s="26"/>
      <c r="L49" s="8"/>
      <c r="M49" s="8"/>
    </row>
    <row r="50" spans="1:13" ht="15">
      <c r="A50" s="8"/>
      <c r="B50" s="26"/>
      <c r="C50" s="14"/>
      <c r="D50" s="27"/>
      <c r="E50" s="28"/>
      <c r="F50" s="28"/>
      <c r="G50" s="28"/>
      <c r="H50" s="26"/>
      <c r="I50" s="26"/>
      <c r="J50" s="8"/>
      <c r="K50" s="26"/>
      <c r="L50" s="8"/>
      <c r="M50" s="8"/>
    </row>
    <row r="51" spans="1:13" ht="15">
      <c r="A51" s="8"/>
      <c r="B51" s="26"/>
      <c r="C51" s="14"/>
      <c r="D51" s="27"/>
      <c r="E51" s="28"/>
      <c r="F51" s="28"/>
      <c r="G51" s="28"/>
      <c r="H51" s="26"/>
      <c r="I51" s="26"/>
      <c r="J51" s="8"/>
      <c r="K51" s="26"/>
      <c r="L51" s="8"/>
      <c r="M51" s="8"/>
    </row>
    <row r="52" spans="1:13" ht="15">
      <c r="A52" s="8"/>
      <c r="B52" s="26"/>
      <c r="C52" s="14"/>
      <c r="D52" s="27"/>
      <c r="E52" s="28"/>
      <c r="F52" s="28"/>
      <c r="G52" s="28"/>
      <c r="H52" s="26"/>
      <c r="I52" s="26"/>
      <c r="J52" s="8"/>
      <c r="K52" s="26"/>
      <c r="L52" s="8"/>
      <c r="M52" s="8"/>
    </row>
    <row r="53" spans="1:13" ht="15">
      <c r="A53" s="8"/>
      <c r="B53" s="26"/>
      <c r="C53" s="14"/>
      <c r="D53" s="27"/>
      <c r="E53" s="28"/>
      <c r="F53" s="28"/>
      <c r="G53" s="28"/>
      <c r="H53" s="26"/>
      <c r="I53" s="26"/>
      <c r="J53" s="8"/>
      <c r="K53" s="26"/>
      <c r="L53" s="8"/>
      <c r="M53" s="8"/>
    </row>
    <row r="54" spans="1:13" ht="15">
      <c r="A54" s="8"/>
      <c r="B54" s="26"/>
      <c r="C54" s="14"/>
      <c r="D54" s="27"/>
      <c r="E54" s="28"/>
      <c r="F54" s="28"/>
      <c r="G54" s="28"/>
      <c r="H54" s="26"/>
      <c r="I54" s="26"/>
      <c r="J54" s="8"/>
      <c r="K54" s="26"/>
      <c r="L54" s="8"/>
      <c r="M54" s="8"/>
    </row>
    <row r="55" spans="1:13" ht="15">
      <c r="A55" s="8"/>
      <c r="B55" s="26"/>
      <c r="C55" s="14"/>
      <c r="D55" s="27"/>
      <c r="E55" s="28"/>
      <c r="F55" s="28"/>
      <c r="G55" s="28"/>
      <c r="H55" s="26"/>
      <c r="I55" s="26"/>
      <c r="J55" s="8"/>
      <c r="K55" s="26"/>
      <c r="L55" s="8"/>
      <c r="M55" s="8"/>
    </row>
    <row r="56" spans="1:13" ht="15">
      <c r="A56" s="8"/>
      <c r="B56" s="26"/>
      <c r="C56" s="14"/>
      <c r="D56" s="27"/>
      <c r="E56" s="28"/>
      <c r="F56" s="28"/>
      <c r="G56" s="28"/>
      <c r="H56" s="26"/>
      <c r="I56" s="26"/>
      <c r="J56" s="8"/>
      <c r="K56" s="26"/>
      <c r="L56" s="8"/>
      <c r="M56" s="8"/>
    </row>
    <row r="57" spans="1:13" ht="15">
      <c r="A57" s="8"/>
      <c r="B57" s="26"/>
      <c r="C57" s="14"/>
      <c r="D57" s="27"/>
      <c r="E57" s="28"/>
      <c r="F57" s="28"/>
      <c r="G57" s="28"/>
      <c r="H57" s="26"/>
      <c r="I57" s="26"/>
      <c r="J57" s="8"/>
      <c r="K57" s="26"/>
      <c r="L57" s="8"/>
      <c r="M57" s="8"/>
    </row>
    <row r="58" spans="1:13" ht="15">
      <c r="A58" s="8"/>
      <c r="B58" s="26"/>
      <c r="C58" s="14"/>
      <c r="D58" s="27"/>
      <c r="E58" s="28"/>
      <c r="F58" s="28"/>
      <c r="G58" s="28"/>
      <c r="H58" s="26"/>
      <c r="I58" s="26"/>
      <c r="J58" s="8"/>
      <c r="K58" s="26"/>
      <c r="L58" s="8"/>
      <c r="M58" s="8"/>
    </row>
    <row r="59" spans="1:13" ht="15">
      <c r="A59" s="8"/>
      <c r="B59" s="26"/>
      <c r="C59" s="14"/>
      <c r="D59" s="27"/>
      <c r="E59" s="28"/>
      <c r="F59" s="28"/>
      <c r="G59" s="28"/>
      <c r="H59" s="26"/>
      <c r="I59" s="26"/>
      <c r="J59" s="8"/>
      <c r="K59" s="26"/>
      <c r="L59" s="8"/>
      <c r="M59" s="8"/>
    </row>
    <row r="60" spans="1:13" ht="15">
      <c r="A60" s="8"/>
      <c r="B60" s="26"/>
      <c r="C60" s="14"/>
      <c r="D60" s="27"/>
      <c r="E60" s="28"/>
      <c r="F60" s="28"/>
      <c r="G60" s="28"/>
      <c r="H60" s="26"/>
      <c r="I60" s="26"/>
      <c r="J60" s="8"/>
      <c r="K60" s="26"/>
      <c r="L60" s="8"/>
      <c r="M60" s="8"/>
    </row>
    <row r="61" spans="1:13" ht="15">
      <c r="A61" s="8"/>
      <c r="B61" s="26"/>
      <c r="C61" s="14"/>
      <c r="D61" s="27"/>
      <c r="E61" s="28"/>
      <c r="F61" s="28"/>
      <c r="G61" s="28"/>
      <c r="H61" s="26"/>
      <c r="I61" s="26"/>
      <c r="J61" s="8"/>
      <c r="K61" s="26"/>
      <c r="L61" s="8"/>
      <c r="M61" s="8"/>
    </row>
    <row r="62" spans="1:13" ht="15">
      <c r="A62" s="8"/>
      <c r="B62" s="26"/>
      <c r="C62" s="14"/>
      <c r="D62" s="27"/>
      <c r="E62" s="28"/>
      <c r="F62" s="28"/>
      <c r="G62" s="28"/>
      <c r="H62" s="26"/>
      <c r="I62" s="26"/>
      <c r="J62" s="8"/>
      <c r="K62" s="26"/>
      <c r="L62" s="8"/>
      <c r="M62" s="8"/>
    </row>
    <row r="63" spans="1:13" ht="15">
      <c r="A63" s="8"/>
      <c r="B63" s="26"/>
      <c r="C63" s="14"/>
      <c r="D63" s="27"/>
      <c r="E63" s="28"/>
      <c r="F63" s="28"/>
      <c r="G63" s="28"/>
      <c r="H63" s="26"/>
      <c r="I63" s="26"/>
      <c r="J63" s="8"/>
      <c r="K63" s="26"/>
      <c r="L63" s="8"/>
      <c r="M63" s="8"/>
    </row>
    <row r="64" spans="1:13" ht="15">
      <c r="A64" s="8"/>
      <c r="B64" s="26"/>
      <c r="C64" s="14"/>
      <c r="D64" s="27"/>
      <c r="E64" s="28"/>
      <c r="F64" s="28"/>
      <c r="G64" s="28"/>
      <c r="H64" s="26"/>
      <c r="I64" s="26"/>
      <c r="J64" s="8"/>
      <c r="K64" s="26"/>
      <c r="L64" s="8"/>
      <c r="M64" s="8"/>
    </row>
    <row r="65" spans="1:13" ht="15">
      <c r="A65" s="8"/>
      <c r="B65" s="26"/>
      <c r="C65" s="14"/>
      <c r="D65" s="27"/>
      <c r="E65" s="28"/>
      <c r="F65" s="28"/>
      <c r="G65" s="28"/>
      <c r="H65" s="26"/>
      <c r="I65" s="26"/>
      <c r="J65" s="8"/>
      <c r="K65" s="26"/>
      <c r="L65" s="8"/>
      <c r="M65" s="8"/>
    </row>
    <row r="66" spans="1:13" ht="15">
      <c r="A66" s="8"/>
      <c r="B66" s="26"/>
      <c r="C66" s="14"/>
      <c r="D66" s="27"/>
      <c r="E66" s="28"/>
      <c r="F66" s="28"/>
      <c r="G66" s="28"/>
      <c r="H66" s="26"/>
      <c r="I66" s="26"/>
      <c r="J66" s="8"/>
      <c r="K66" s="26"/>
      <c r="L66" s="8"/>
      <c r="M66" s="8"/>
    </row>
    <row r="67" spans="1:13" ht="15">
      <c r="A67" s="8"/>
      <c r="B67" s="26"/>
      <c r="C67" s="14"/>
      <c r="D67" s="27"/>
      <c r="E67" s="28"/>
      <c r="F67" s="28"/>
      <c r="G67" s="28"/>
      <c r="H67" s="26"/>
      <c r="I67" s="26"/>
      <c r="J67" s="8"/>
      <c r="K67" s="26"/>
      <c r="L67" s="8"/>
      <c r="M67" s="8"/>
    </row>
    <row r="68" spans="1:13" ht="15">
      <c r="A68" s="8"/>
      <c r="B68" s="26"/>
      <c r="C68" s="14"/>
      <c r="D68" s="27"/>
      <c r="E68" s="28"/>
      <c r="F68" s="28"/>
      <c r="G68" s="28"/>
      <c r="H68" s="26"/>
      <c r="I68" s="26"/>
      <c r="J68" s="8"/>
      <c r="K68" s="26"/>
      <c r="L68" s="8"/>
      <c r="M68" s="8"/>
    </row>
    <row r="69" spans="1:13" ht="15">
      <c r="A69" s="8"/>
      <c r="B69" s="26"/>
      <c r="C69" s="14"/>
      <c r="D69" s="27"/>
      <c r="E69" s="28"/>
      <c r="F69" s="28"/>
      <c r="G69" s="28"/>
      <c r="H69" s="26"/>
      <c r="I69" s="26"/>
      <c r="J69" s="8"/>
      <c r="K69" s="26"/>
      <c r="L69" s="8"/>
      <c r="M69" s="8"/>
    </row>
    <row r="70" spans="1:13" ht="15">
      <c r="A70" s="8"/>
      <c r="B70" s="26"/>
      <c r="C70" s="14"/>
      <c r="D70" s="27"/>
      <c r="E70" s="28"/>
      <c r="F70" s="28"/>
      <c r="G70" s="28"/>
      <c r="H70" s="26"/>
      <c r="I70" s="26"/>
      <c r="J70" s="8"/>
      <c r="K70" s="26"/>
      <c r="L70" s="8"/>
      <c r="M70" s="8"/>
    </row>
    <row r="71" spans="1:13" ht="15">
      <c r="A71" s="8"/>
      <c r="B71" s="26"/>
      <c r="C71" s="14"/>
      <c r="D71" s="27"/>
      <c r="E71" s="28"/>
      <c r="F71" s="28"/>
      <c r="G71" s="28"/>
      <c r="H71" s="26"/>
      <c r="I71" s="26"/>
      <c r="J71" s="8"/>
      <c r="K71" s="26"/>
      <c r="L71" s="8"/>
      <c r="M71" s="8"/>
    </row>
    <row r="72" spans="1:13" ht="15">
      <c r="A72" s="8"/>
      <c r="B72" s="26"/>
      <c r="C72" s="14"/>
      <c r="D72" s="27"/>
      <c r="E72" s="28"/>
      <c r="F72" s="28"/>
      <c r="G72" s="28"/>
      <c r="H72" s="26"/>
      <c r="I72" s="26"/>
      <c r="J72" s="8"/>
      <c r="K72" s="26"/>
      <c r="L72" s="8"/>
      <c r="M72" s="8"/>
    </row>
    <row r="73" spans="1:13" ht="15">
      <c r="A73" s="8"/>
      <c r="B73" s="26"/>
      <c r="C73" s="14"/>
      <c r="D73" s="27"/>
      <c r="E73" s="28"/>
      <c r="F73" s="28"/>
      <c r="G73" s="28"/>
      <c r="H73" s="26"/>
      <c r="I73" s="26"/>
      <c r="J73" s="8"/>
      <c r="K73" s="26"/>
      <c r="L73" s="8"/>
      <c r="M73" s="8"/>
    </row>
    <row r="74" spans="1:13" ht="15">
      <c r="A74" s="8"/>
      <c r="B74" s="26"/>
      <c r="C74" s="14"/>
      <c r="D74" s="27"/>
      <c r="E74" s="28"/>
      <c r="F74" s="28"/>
      <c r="G74" s="28"/>
      <c r="H74" s="26"/>
      <c r="I74" s="26"/>
      <c r="J74" s="8"/>
      <c r="K74" s="26"/>
      <c r="L74" s="8"/>
      <c r="M74" s="8"/>
    </row>
    <row r="75" spans="1:13" ht="15">
      <c r="A75" s="8"/>
      <c r="B75" s="26"/>
      <c r="C75" s="14"/>
      <c r="D75" s="27"/>
      <c r="E75" s="28"/>
      <c r="F75" s="28"/>
      <c r="G75" s="28"/>
      <c r="H75" s="26"/>
      <c r="I75" s="26"/>
      <c r="J75" s="8"/>
      <c r="K75" s="26"/>
      <c r="L75" s="8"/>
      <c r="M75" s="8"/>
    </row>
    <row r="76" spans="1:13" ht="15">
      <c r="A76" s="8"/>
      <c r="B76" s="26"/>
      <c r="C76" s="14"/>
      <c r="D76" s="27"/>
      <c r="E76" s="28"/>
      <c r="F76" s="28"/>
      <c r="G76" s="28"/>
      <c r="H76" s="26"/>
      <c r="I76" s="26"/>
      <c r="J76" s="8"/>
      <c r="K76" s="26"/>
      <c r="L76" s="8"/>
      <c r="M76" s="8"/>
    </row>
    <row r="77" spans="1:13" ht="15">
      <c r="A77" s="8"/>
      <c r="B77" s="26"/>
      <c r="C77" s="14"/>
      <c r="D77" s="27"/>
      <c r="E77" s="28"/>
      <c r="F77" s="28"/>
      <c r="G77" s="28"/>
      <c r="H77" s="26"/>
      <c r="I77" s="26"/>
      <c r="J77" s="8"/>
      <c r="K77" s="26"/>
      <c r="L77" s="8"/>
      <c r="M77" s="8"/>
    </row>
    <row r="78" spans="1:13" ht="15">
      <c r="A78" s="8"/>
      <c r="B78" s="26"/>
      <c r="C78" s="14"/>
      <c r="D78" s="27"/>
      <c r="E78" s="28"/>
      <c r="F78" s="28"/>
      <c r="G78" s="28"/>
      <c r="H78" s="26"/>
      <c r="I78" s="26"/>
      <c r="J78" s="8"/>
      <c r="K78" s="26"/>
      <c r="L78" s="8"/>
      <c r="M78" s="8"/>
    </row>
    <row r="79" spans="1:13" ht="15">
      <c r="A79" s="8"/>
      <c r="B79" s="26"/>
      <c r="C79" s="14"/>
      <c r="D79" s="27"/>
      <c r="E79" s="28"/>
      <c r="F79" s="28"/>
      <c r="G79" s="28"/>
      <c r="H79" s="26"/>
      <c r="I79" s="26"/>
      <c r="J79" s="8"/>
      <c r="K79" s="26"/>
      <c r="L79" s="8"/>
      <c r="M79" s="8"/>
    </row>
    <row r="80" spans="1:13" ht="15">
      <c r="A80" s="8"/>
      <c r="B80" s="26"/>
      <c r="C80" s="14"/>
      <c r="D80" s="27"/>
      <c r="E80" s="28"/>
      <c r="F80" s="28"/>
      <c r="G80" s="28"/>
      <c r="H80" s="26"/>
      <c r="I80" s="26"/>
      <c r="J80" s="8"/>
      <c r="K80" s="26"/>
      <c r="L80" s="8"/>
      <c r="M80" s="8"/>
    </row>
    <row r="81" spans="1:13" ht="15">
      <c r="A81" s="8"/>
      <c r="B81" s="26" t="str">
        <f>IF($A81="","",VLOOKUP(VLOOKUP($A81,Baux!$A:$K,3,FALSE),Locataires!$A:$I,2,FALSE))</f>
        <v/>
      </c>
      <c r="C81" s="14"/>
      <c r="D81" s="27" t="str">
        <f>IF(OR($A81="",$C81=""),"",SUMIFS(Échéancier_Loyers!$G:$G,Échéancier_Loyers!$C:$C,$A81,Échéancier_Loyers!$B:$B,YEAR($C81)*100+MONTH($C81)))</f>
        <v/>
      </c>
      <c r="E81" s="28" t="str">
        <f>IF(OR($A81="",$C81=""),"",SUMIFS(Échéancier_Loyers!$J:$J,Échéancier_Loyers!$C:$C,$A81,Échéancier_Loyers!$B:$B,YEAR($C81)*100+MONTH($C81)))</f>
        <v/>
      </c>
      <c r="F81" s="28" t="str">
        <f>IF(OR($A81="",$C81=""),"",SUMIFS(Échéancier_Loyers!$K:$K,Échéancier_Loyers!$C:$C,$A81,Échéancier_Loyers!$B:$B,YEAR($C81)*100+MONTH($C81)))</f>
        <v/>
      </c>
      <c r="G81" s="28" t="str">
        <f>IF(OR($E81="",$F81=""),"",$E81-$F81)</f>
        <v/>
      </c>
      <c r="H81" s="26" t="str">
        <f ca="1">IF($D81="","",MAX(0,TODAY()-$D81))</f>
        <v/>
      </c>
      <c r="I81" s="26" t="str">
        <f ca="1">IF($G81&lt;=0,"",IF($H81&gt;=30,"Mise en demeure",IF($H81&gt;=15,"Relance 2",IF($H81&gt;=5,"Relance 1","À traiter"))))</f>
        <v>Mise en demeure</v>
      </c>
      <c r="J81" s="8"/>
      <c r="K81" s="26" t="str">
        <f>IF($J81="","",$J81+7)</f>
        <v/>
      </c>
      <c r="L81" s="8"/>
      <c r="M81" s="8"/>
    </row>
    <row r="82" spans="1:13" ht="15">
      <c r="A82" s="8"/>
      <c r="B82" s="26" t="str">
        <f>IF($A82="","",VLOOKUP(VLOOKUP($A82,Baux!$A:$K,3,FALSE),Locataires!$A:$I,2,FALSE))</f>
        <v/>
      </c>
      <c r="C82" s="14"/>
      <c r="D82" s="27" t="str">
        <f>IF(OR($A82="",$C82=""),"",SUMIFS(Échéancier_Loyers!$G:$G,Échéancier_Loyers!$C:$C,$A82,Échéancier_Loyers!$B:$B,YEAR($C82)*100+MONTH($C82)))</f>
        <v/>
      </c>
      <c r="E82" s="28" t="str">
        <f>IF(OR($A82="",$C82=""),"",SUMIFS(Échéancier_Loyers!$J:$J,Échéancier_Loyers!$C:$C,$A82,Échéancier_Loyers!$B:$B,YEAR($C82)*100+MONTH($C82)))</f>
        <v/>
      </c>
      <c r="F82" s="28" t="str">
        <f>IF(OR($A82="",$C82=""),"",SUMIFS(Échéancier_Loyers!$K:$K,Échéancier_Loyers!$C:$C,$A82,Échéancier_Loyers!$B:$B,YEAR($C82)*100+MONTH($C82)))</f>
        <v/>
      </c>
      <c r="G82" s="28" t="str">
        <f>IF(OR($E82="",$F82=""),"",$E82-$F82)</f>
        <v/>
      </c>
      <c r="H82" s="26" t="str">
        <f ca="1">IF($D82="","",MAX(0,TODAY()-$D82))</f>
        <v/>
      </c>
      <c r="I82" s="26" t="str">
        <f ca="1">IF($G82&lt;=0,"",IF($H82&gt;=30,"Mise en demeure",IF($H82&gt;=15,"Relance 2",IF($H82&gt;=5,"Relance 1","À traiter"))))</f>
        <v>Mise en demeure</v>
      </c>
      <c r="J82" s="8"/>
      <c r="K82" s="26" t="str">
        <f>IF($J82="","",$J82+7)</f>
        <v/>
      </c>
      <c r="L82" s="8"/>
      <c r="M82" s="8"/>
    </row>
    <row r="83" spans="1:13" ht="15">
      <c r="A83" s="8"/>
      <c r="B83" s="26" t="str">
        <f>IF($A83="","",VLOOKUP(VLOOKUP($A83,Baux!$A:$K,3,FALSE),Locataires!$A:$I,2,FALSE))</f>
        <v/>
      </c>
      <c r="C83" s="14"/>
      <c r="D83" s="27" t="str">
        <f>IF(OR($A83="",$C83=""),"",SUMIFS(Échéancier_Loyers!$G:$G,Échéancier_Loyers!$C:$C,$A83,Échéancier_Loyers!$B:$B,YEAR($C83)*100+MONTH($C83)))</f>
        <v/>
      </c>
      <c r="E83" s="28" t="str">
        <f>IF(OR($A83="",$C83=""),"",SUMIFS(Échéancier_Loyers!$J:$J,Échéancier_Loyers!$C:$C,$A83,Échéancier_Loyers!$B:$B,YEAR($C83)*100+MONTH($C83)))</f>
        <v/>
      </c>
      <c r="F83" s="28" t="str">
        <f>IF(OR($A83="",$C83=""),"",SUMIFS(Échéancier_Loyers!$K:$K,Échéancier_Loyers!$C:$C,$A83,Échéancier_Loyers!$B:$B,YEAR($C83)*100+MONTH($C83)))</f>
        <v/>
      </c>
      <c r="G83" s="28" t="str">
        <f>IF(OR($E83="",$F83=""),"",$E83-$F83)</f>
        <v/>
      </c>
      <c r="H83" s="26" t="str">
        <f ca="1">IF($D83="","",MAX(0,TODAY()-$D83))</f>
        <v/>
      </c>
      <c r="I83" s="26" t="str">
        <f ca="1">IF($G83&lt;=0,"",IF($H83&gt;=30,"Mise en demeure",IF($H83&gt;=15,"Relance 2",IF($H83&gt;=5,"Relance 1","À traiter"))))</f>
        <v>Mise en demeure</v>
      </c>
      <c r="J83" s="8"/>
      <c r="K83" s="26" t="str">
        <f>IF($J83="","",$J83+7)</f>
        <v/>
      </c>
      <c r="L83" s="8"/>
      <c r="M83" s="8"/>
    </row>
    <row r="84" spans="1:13" ht="15">
      <c r="A84" s="8"/>
      <c r="B84" s="26" t="str">
        <f>IF($A84="","",VLOOKUP(VLOOKUP($A84,Baux!$A:$K,3,FALSE),Locataires!$A:$I,2,FALSE))</f>
        <v/>
      </c>
      <c r="C84" s="14"/>
      <c r="D84" s="27" t="str">
        <f>IF(OR($A84="",$C84=""),"",SUMIFS(Échéancier_Loyers!$G:$G,Échéancier_Loyers!$C:$C,$A84,Échéancier_Loyers!$B:$B,YEAR($C84)*100+MONTH($C84)))</f>
        <v/>
      </c>
      <c r="E84" s="28" t="str">
        <f>IF(OR($A84="",$C84=""),"",SUMIFS(Échéancier_Loyers!$J:$J,Échéancier_Loyers!$C:$C,$A84,Échéancier_Loyers!$B:$B,YEAR($C84)*100+MONTH($C84)))</f>
        <v/>
      </c>
      <c r="F84" s="28" t="str">
        <f>IF(OR($A84="",$C84=""),"",SUMIFS(Échéancier_Loyers!$K:$K,Échéancier_Loyers!$C:$C,$A84,Échéancier_Loyers!$B:$B,YEAR($C84)*100+MONTH($C84)))</f>
        <v/>
      </c>
      <c r="G84" s="28" t="str">
        <f>IF(OR($E84="",$F84=""),"",$E84-$F84)</f>
        <v/>
      </c>
      <c r="H84" s="26" t="str">
        <f ca="1">IF($D84="","",MAX(0,TODAY()-$D84))</f>
        <v/>
      </c>
      <c r="I84" s="26" t="str">
        <f ca="1">IF($G84&lt;=0,"",IF($H84&gt;=30,"Mise en demeure",IF($H84&gt;=15,"Relance 2",IF($H84&gt;=5,"Relance 1","À traiter"))))</f>
        <v>Mise en demeure</v>
      </c>
      <c r="J84" s="8"/>
      <c r="K84" s="26" t="str">
        <f>IF($J84="","",$J84+7)</f>
        <v/>
      </c>
      <c r="L84" s="8"/>
      <c r="M84" s="8"/>
    </row>
    <row r="85" spans="1:13" ht="15">
      <c r="A85" s="8"/>
      <c r="B85" s="26" t="str">
        <f>IF($A85="","",VLOOKUP(VLOOKUP($A85,Baux!$A:$K,3,FALSE),Locataires!$A:$I,2,FALSE))</f>
        <v/>
      </c>
      <c r="C85" s="14"/>
      <c r="D85" s="27" t="str">
        <f>IF(OR($A85="",$C85=""),"",SUMIFS(Échéancier_Loyers!$G:$G,Échéancier_Loyers!$C:$C,$A85,Échéancier_Loyers!$B:$B,YEAR($C85)*100+MONTH($C85)))</f>
        <v/>
      </c>
      <c r="E85" s="28" t="str">
        <f>IF(OR($A85="",$C85=""),"",SUMIFS(Échéancier_Loyers!$J:$J,Échéancier_Loyers!$C:$C,$A85,Échéancier_Loyers!$B:$B,YEAR($C85)*100+MONTH($C85)))</f>
        <v/>
      </c>
      <c r="F85" s="28" t="str">
        <f>IF(OR($A85="",$C85=""),"",SUMIFS(Échéancier_Loyers!$K:$K,Échéancier_Loyers!$C:$C,$A85,Échéancier_Loyers!$B:$B,YEAR($C85)*100+MONTH($C85)))</f>
        <v/>
      </c>
      <c r="G85" s="28" t="str">
        <f>IF(OR($E85="",$F85=""),"",$E85-$F85)</f>
        <v/>
      </c>
      <c r="H85" s="26" t="str">
        <f ca="1">IF($D85="","",MAX(0,TODAY()-$D85))</f>
        <v/>
      </c>
      <c r="I85" s="26" t="str">
        <f ca="1">IF($G85&lt;=0,"",IF($H85&gt;=30,"Mise en demeure",IF($H85&gt;=15,"Relance 2",IF($H85&gt;=5,"Relance 1","À traiter"))))</f>
        <v>Mise en demeure</v>
      </c>
      <c r="J85" s="8"/>
      <c r="K85" s="26" t="str">
        <f>IF($J85="","",$J85+7)</f>
        <v/>
      </c>
      <c r="L85" s="8"/>
      <c r="M85" s="8"/>
    </row>
    <row r="86" spans="1:13" ht="15">
      <c r="A86" s="8"/>
      <c r="B86" s="26" t="str">
        <f>IF($A86="","",VLOOKUP(VLOOKUP($A86,Baux!$A:$K,3,FALSE),Locataires!$A:$I,2,FALSE))</f>
        <v/>
      </c>
      <c r="C86" s="14"/>
      <c r="D86" s="27" t="str">
        <f>IF(OR($A86="",$C86=""),"",SUMIFS(Échéancier_Loyers!$G:$G,Échéancier_Loyers!$C:$C,$A86,Échéancier_Loyers!$B:$B,YEAR($C86)*100+MONTH($C86)))</f>
        <v/>
      </c>
      <c r="E86" s="28" t="str">
        <f>IF(OR($A86="",$C86=""),"",SUMIFS(Échéancier_Loyers!$J:$J,Échéancier_Loyers!$C:$C,$A86,Échéancier_Loyers!$B:$B,YEAR($C86)*100+MONTH($C86)))</f>
        <v/>
      </c>
      <c r="F86" s="28" t="str">
        <f>IF(OR($A86="",$C86=""),"",SUMIFS(Échéancier_Loyers!$K:$K,Échéancier_Loyers!$C:$C,$A86,Échéancier_Loyers!$B:$B,YEAR($C86)*100+MONTH($C86)))</f>
        <v/>
      </c>
      <c r="G86" s="28" t="str">
        <f>IF(OR($E86="",$F86=""),"",$E86-$F86)</f>
        <v/>
      </c>
      <c r="H86" s="26" t="str">
        <f ca="1">IF($D86="","",MAX(0,TODAY()-$D86))</f>
        <v/>
      </c>
      <c r="I86" s="26" t="str">
        <f ca="1">IF($G86&lt;=0,"",IF($H86&gt;=30,"Mise en demeure",IF($H86&gt;=15,"Relance 2",IF($H86&gt;=5,"Relance 1","À traiter"))))</f>
        <v>Mise en demeure</v>
      </c>
      <c r="J86" s="8"/>
      <c r="K86" s="26" t="str">
        <f>IF($J86="","",$J86+7)</f>
        <v/>
      </c>
      <c r="L86" s="8"/>
      <c r="M86" s="8"/>
    </row>
    <row r="87" spans="1:13" ht="15">
      <c r="A87" s="8"/>
      <c r="B87" s="26" t="str">
        <f>IF($A87="","",VLOOKUP(VLOOKUP($A87,Baux!$A:$K,3,FALSE),Locataires!$A:$I,2,FALSE))</f>
        <v/>
      </c>
      <c r="C87" s="14"/>
      <c r="D87" s="27" t="str">
        <f>IF(OR($A87="",$C87=""),"",SUMIFS(Échéancier_Loyers!$G:$G,Échéancier_Loyers!$C:$C,$A87,Échéancier_Loyers!$B:$B,YEAR($C87)*100+MONTH($C87)))</f>
        <v/>
      </c>
      <c r="E87" s="28" t="str">
        <f>IF(OR($A87="",$C87=""),"",SUMIFS(Échéancier_Loyers!$J:$J,Échéancier_Loyers!$C:$C,$A87,Échéancier_Loyers!$B:$B,YEAR($C87)*100+MONTH($C87)))</f>
        <v/>
      </c>
      <c r="F87" s="28" t="str">
        <f>IF(OR($A87="",$C87=""),"",SUMIFS(Échéancier_Loyers!$K:$K,Échéancier_Loyers!$C:$C,$A87,Échéancier_Loyers!$B:$B,YEAR($C87)*100+MONTH($C87)))</f>
        <v/>
      </c>
      <c r="G87" s="28" t="str">
        <f>IF(OR($E87="",$F87=""),"",$E87-$F87)</f>
        <v/>
      </c>
      <c r="H87" s="26" t="str">
        <f ca="1">IF($D87="","",MAX(0,TODAY()-$D87))</f>
        <v/>
      </c>
      <c r="I87" s="26" t="str">
        <f ca="1">IF($G87&lt;=0,"",IF($H87&gt;=30,"Mise en demeure",IF($H87&gt;=15,"Relance 2",IF($H87&gt;=5,"Relance 1","À traiter"))))</f>
        <v>Mise en demeure</v>
      </c>
      <c r="J87" s="8"/>
      <c r="K87" s="26" t="str">
        <f>IF($J87="","",$J87+7)</f>
        <v/>
      </c>
      <c r="L87" s="8"/>
      <c r="M87" s="8"/>
    </row>
    <row r="88" spans="1:13" ht="15">
      <c r="A88" s="8"/>
      <c r="B88" s="26" t="str">
        <f>IF($A88="","",VLOOKUP(VLOOKUP($A88,Baux!$A:$K,3,FALSE),Locataires!$A:$I,2,FALSE))</f>
        <v/>
      </c>
      <c r="C88" s="14"/>
      <c r="D88" s="27" t="str">
        <f>IF(OR($A88="",$C88=""),"",SUMIFS(Échéancier_Loyers!$G:$G,Échéancier_Loyers!$C:$C,$A88,Échéancier_Loyers!$B:$B,YEAR($C88)*100+MONTH($C88)))</f>
        <v/>
      </c>
      <c r="E88" s="28" t="str">
        <f>IF(OR($A88="",$C88=""),"",SUMIFS(Échéancier_Loyers!$J:$J,Échéancier_Loyers!$C:$C,$A88,Échéancier_Loyers!$B:$B,YEAR($C88)*100+MONTH($C88)))</f>
        <v/>
      </c>
      <c r="F88" s="28" t="str">
        <f>IF(OR($A88="",$C88=""),"",SUMIFS(Échéancier_Loyers!$K:$K,Échéancier_Loyers!$C:$C,$A88,Échéancier_Loyers!$B:$B,YEAR($C88)*100+MONTH($C88)))</f>
        <v/>
      </c>
      <c r="G88" s="28" t="str">
        <f>IF(OR($E88="",$F88=""),"",$E88-$F88)</f>
        <v/>
      </c>
      <c r="H88" s="26" t="str">
        <f ca="1">IF($D88="","",MAX(0,TODAY()-$D88))</f>
        <v/>
      </c>
      <c r="I88" s="26" t="str">
        <f ca="1">IF($G88&lt;=0,"",IF($H88&gt;=30,"Mise en demeure",IF($H88&gt;=15,"Relance 2",IF($H88&gt;=5,"Relance 1","À traiter"))))</f>
        <v>Mise en demeure</v>
      </c>
      <c r="J88" s="8"/>
      <c r="K88" s="26" t="str">
        <f>IF($J88="","",$J88+7)</f>
        <v/>
      </c>
      <c r="L88" s="8"/>
      <c r="M88" s="8"/>
    </row>
    <row r="89" spans="1:13" ht="15">
      <c r="A89" s="8"/>
      <c r="B89" s="26" t="str">
        <f>IF($A89="","",VLOOKUP(VLOOKUP($A89,Baux!$A:$K,3,FALSE),Locataires!$A:$I,2,FALSE))</f>
        <v/>
      </c>
      <c r="C89" s="14"/>
      <c r="D89" s="27" t="str">
        <f>IF(OR($A89="",$C89=""),"",SUMIFS(Échéancier_Loyers!$G:$G,Échéancier_Loyers!$C:$C,$A89,Échéancier_Loyers!$B:$B,YEAR($C89)*100+MONTH($C89)))</f>
        <v/>
      </c>
      <c r="E89" s="28" t="str">
        <f>IF(OR($A89="",$C89=""),"",SUMIFS(Échéancier_Loyers!$J:$J,Échéancier_Loyers!$C:$C,$A89,Échéancier_Loyers!$B:$B,YEAR($C89)*100+MONTH($C89)))</f>
        <v/>
      </c>
      <c r="F89" s="28" t="str">
        <f>IF(OR($A89="",$C89=""),"",SUMIFS(Échéancier_Loyers!$K:$K,Échéancier_Loyers!$C:$C,$A89,Échéancier_Loyers!$B:$B,YEAR($C89)*100+MONTH($C89)))</f>
        <v/>
      </c>
      <c r="G89" s="28" t="str">
        <f>IF(OR($E89="",$F89=""),"",$E89-$F89)</f>
        <v/>
      </c>
      <c r="H89" s="26" t="str">
        <f ca="1">IF($D89="","",MAX(0,TODAY()-$D89))</f>
        <v/>
      </c>
      <c r="I89" s="26" t="str">
        <f ca="1">IF($G89&lt;=0,"",IF($H89&gt;=30,"Mise en demeure",IF($H89&gt;=15,"Relance 2",IF($H89&gt;=5,"Relance 1","À traiter"))))</f>
        <v>Mise en demeure</v>
      </c>
      <c r="J89" s="8"/>
      <c r="K89" s="26" t="str">
        <f>IF($J89="","",$J89+7)</f>
        <v/>
      </c>
      <c r="L89" s="8"/>
      <c r="M89" s="8"/>
    </row>
    <row r="90" spans="1:13" ht="15">
      <c r="A90" s="8"/>
      <c r="B90" s="26" t="str">
        <f>IF($A90="","",VLOOKUP(VLOOKUP($A90,Baux!$A:$K,3,FALSE),Locataires!$A:$I,2,FALSE))</f>
        <v/>
      </c>
      <c r="C90" s="14"/>
      <c r="D90" s="27" t="str">
        <f>IF(OR($A90="",$C90=""),"",SUMIFS(Échéancier_Loyers!$G:$G,Échéancier_Loyers!$C:$C,$A90,Échéancier_Loyers!$B:$B,YEAR($C90)*100+MONTH($C90)))</f>
        <v/>
      </c>
      <c r="E90" s="28" t="str">
        <f>IF(OR($A90="",$C90=""),"",SUMIFS(Échéancier_Loyers!$J:$J,Échéancier_Loyers!$C:$C,$A90,Échéancier_Loyers!$B:$B,YEAR($C90)*100+MONTH($C90)))</f>
        <v/>
      </c>
      <c r="F90" s="28" t="str">
        <f>IF(OR($A90="",$C90=""),"",SUMIFS(Échéancier_Loyers!$K:$K,Échéancier_Loyers!$C:$C,$A90,Échéancier_Loyers!$B:$B,YEAR($C90)*100+MONTH($C90)))</f>
        <v/>
      </c>
      <c r="G90" s="28" t="str">
        <f>IF(OR($E90="",$F90=""),"",$E90-$F90)</f>
        <v/>
      </c>
      <c r="H90" s="26" t="str">
        <f ca="1">IF($D90="","",MAX(0,TODAY()-$D90))</f>
        <v/>
      </c>
      <c r="I90" s="26" t="str">
        <f ca="1">IF($G90&lt;=0,"",IF($H90&gt;=30,"Mise en demeure",IF($H90&gt;=15,"Relance 2",IF($H90&gt;=5,"Relance 1","À traiter"))))</f>
        <v>Mise en demeure</v>
      </c>
      <c r="J90" s="8"/>
      <c r="K90" s="26" t="str">
        <f>IF($J90="","",$J90+7)</f>
        <v/>
      </c>
      <c r="L90" s="8"/>
      <c r="M90" s="8"/>
    </row>
    <row r="91" spans="1:13" ht="15">
      <c r="A91" s="8"/>
      <c r="B91" s="26" t="str">
        <f>IF($A91="","",VLOOKUP(VLOOKUP($A91,Baux!$A:$K,3,FALSE),Locataires!$A:$I,2,FALSE))</f>
        <v/>
      </c>
      <c r="C91" s="14"/>
      <c r="D91" s="27" t="str">
        <f>IF(OR($A91="",$C91=""),"",SUMIFS(Échéancier_Loyers!$G:$G,Échéancier_Loyers!$C:$C,$A91,Échéancier_Loyers!$B:$B,YEAR($C91)*100+MONTH($C91)))</f>
        <v/>
      </c>
      <c r="E91" s="28" t="str">
        <f>IF(OR($A91="",$C91=""),"",SUMIFS(Échéancier_Loyers!$J:$J,Échéancier_Loyers!$C:$C,$A91,Échéancier_Loyers!$B:$B,YEAR($C91)*100+MONTH($C91)))</f>
        <v/>
      </c>
      <c r="F91" s="28" t="str">
        <f>IF(OR($A91="",$C91=""),"",SUMIFS(Échéancier_Loyers!$K:$K,Échéancier_Loyers!$C:$C,$A91,Échéancier_Loyers!$B:$B,YEAR($C91)*100+MONTH($C91)))</f>
        <v/>
      </c>
      <c r="G91" s="28" t="str">
        <f>IF(OR($E91="",$F91=""),"",$E91-$F91)</f>
        <v/>
      </c>
      <c r="H91" s="26" t="str">
        <f ca="1">IF($D91="","",MAX(0,TODAY()-$D91))</f>
        <v/>
      </c>
      <c r="I91" s="26" t="str">
        <f ca="1">IF($G91&lt;=0,"",IF($H91&gt;=30,"Mise en demeure",IF($H91&gt;=15,"Relance 2",IF($H91&gt;=5,"Relance 1","À traiter"))))</f>
        <v>Mise en demeure</v>
      </c>
      <c r="J91" s="8"/>
      <c r="K91" s="26" t="str">
        <f>IF($J91="","",$J91+7)</f>
        <v/>
      </c>
      <c r="L91" s="8"/>
      <c r="M91" s="8"/>
    </row>
    <row r="92" spans="1:13" ht="15">
      <c r="A92" s="8"/>
      <c r="B92" s="26" t="str">
        <f>IF($A92="","",VLOOKUP(VLOOKUP($A92,Baux!$A:$K,3,FALSE),Locataires!$A:$I,2,FALSE))</f>
        <v/>
      </c>
      <c r="C92" s="14"/>
      <c r="D92" s="27" t="str">
        <f>IF(OR($A92="",$C92=""),"",SUMIFS(Échéancier_Loyers!$G:$G,Échéancier_Loyers!$C:$C,$A92,Échéancier_Loyers!$B:$B,YEAR($C92)*100+MONTH($C92)))</f>
        <v/>
      </c>
      <c r="E92" s="28" t="str">
        <f>IF(OR($A92="",$C92=""),"",SUMIFS(Échéancier_Loyers!$J:$J,Échéancier_Loyers!$C:$C,$A92,Échéancier_Loyers!$B:$B,YEAR($C92)*100+MONTH($C92)))</f>
        <v/>
      </c>
      <c r="F92" s="28" t="str">
        <f>IF(OR($A92="",$C92=""),"",SUMIFS(Échéancier_Loyers!$K:$K,Échéancier_Loyers!$C:$C,$A92,Échéancier_Loyers!$B:$B,YEAR($C92)*100+MONTH($C92)))</f>
        <v/>
      </c>
      <c r="G92" s="28" t="str">
        <f>IF(OR($E92="",$F92=""),"",$E92-$F92)</f>
        <v/>
      </c>
      <c r="H92" s="26" t="str">
        <f ca="1">IF($D92="","",MAX(0,TODAY()-$D92))</f>
        <v/>
      </c>
      <c r="I92" s="26" t="str">
        <f ca="1">IF($G92&lt;=0,"",IF($H92&gt;=30,"Mise en demeure",IF($H92&gt;=15,"Relance 2",IF($H92&gt;=5,"Relance 1","À traiter"))))</f>
        <v>Mise en demeure</v>
      </c>
      <c r="J92" s="8"/>
      <c r="K92" s="26" t="str">
        <f>IF($J92="","",$J92+7)</f>
        <v/>
      </c>
      <c r="L92" s="8"/>
      <c r="M92" s="8"/>
    </row>
    <row r="93" spans="1:13" ht="15">
      <c r="A93" s="8"/>
      <c r="B93" s="26" t="str">
        <f>IF($A93="","",VLOOKUP(VLOOKUP($A93,Baux!$A:$K,3,FALSE),Locataires!$A:$I,2,FALSE))</f>
        <v/>
      </c>
      <c r="C93" s="14"/>
      <c r="D93" s="27" t="str">
        <f>IF(OR($A93="",$C93=""),"",SUMIFS(Échéancier_Loyers!$G:$G,Échéancier_Loyers!$C:$C,$A93,Échéancier_Loyers!$B:$B,YEAR($C93)*100+MONTH($C93)))</f>
        <v/>
      </c>
      <c r="E93" s="28" t="str">
        <f>IF(OR($A93="",$C93=""),"",SUMIFS(Échéancier_Loyers!$J:$J,Échéancier_Loyers!$C:$C,$A93,Échéancier_Loyers!$B:$B,YEAR($C93)*100+MONTH($C93)))</f>
        <v/>
      </c>
      <c r="F93" s="28" t="str">
        <f>IF(OR($A93="",$C93=""),"",SUMIFS(Échéancier_Loyers!$K:$K,Échéancier_Loyers!$C:$C,$A93,Échéancier_Loyers!$B:$B,YEAR($C93)*100+MONTH($C93)))</f>
        <v/>
      </c>
      <c r="G93" s="28" t="str">
        <f>IF(OR($E93="",$F93=""),"",$E93-$F93)</f>
        <v/>
      </c>
      <c r="H93" s="26" t="str">
        <f ca="1">IF($D93="","",MAX(0,TODAY()-$D93))</f>
        <v/>
      </c>
      <c r="I93" s="26" t="str">
        <f ca="1">IF($G93&lt;=0,"",IF($H93&gt;=30,"Mise en demeure",IF($H93&gt;=15,"Relance 2",IF($H93&gt;=5,"Relance 1","À traiter"))))</f>
        <v>Mise en demeure</v>
      </c>
      <c r="J93" s="8"/>
      <c r="K93" s="26" t="str">
        <f>IF($J93="","",$J93+7)</f>
        <v/>
      </c>
      <c r="L93" s="8"/>
      <c r="M93" s="8"/>
    </row>
    <row r="94" spans="1:13" ht="15">
      <c r="A94" s="8"/>
      <c r="B94" s="26" t="str">
        <f>IF($A94="","",VLOOKUP(VLOOKUP($A94,Baux!$A:$K,3,FALSE),Locataires!$A:$I,2,FALSE))</f>
        <v/>
      </c>
      <c r="C94" s="14"/>
      <c r="D94" s="27" t="str">
        <f>IF(OR($A94="",$C94=""),"",SUMIFS(Échéancier_Loyers!$G:$G,Échéancier_Loyers!$C:$C,$A94,Échéancier_Loyers!$B:$B,YEAR($C94)*100+MONTH($C94)))</f>
        <v/>
      </c>
      <c r="E94" s="28" t="str">
        <f>IF(OR($A94="",$C94=""),"",SUMIFS(Échéancier_Loyers!$J:$J,Échéancier_Loyers!$C:$C,$A94,Échéancier_Loyers!$B:$B,YEAR($C94)*100+MONTH($C94)))</f>
        <v/>
      </c>
      <c r="F94" s="28" t="str">
        <f>IF(OR($A94="",$C94=""),"",SUMIFS(Échéancier_Loyers!$K:$K,Échéancier_Loyers!$C:$C,$A94,Échéancier_Loyers!$B:$B,YEAR($C94)*100+MONTH($C94)))</f>
        <v/>
      </c>
      <c r="G94" s="28" t="str">
        <f>IF(OR($E94="",$F94=""),"",$E94-$F94)</f>
        <v/>
      </c>
      <c r="H94" s="26" t="str">
        <f ca="1">IF($D94="","",MAX(0,TODAY()-$D94))</f>
        <v/>
      </c>
      <c r="I94" s="26" t="str">
        <f ca="1">IF($G94&lt;=0,"",IF($H94&gt;=30,"Mise en demeure",IF($H94&gt;=15,"Relance 2",IF($H94&gt;=5,"Relance 1","À traiter"))))</f>
        <v>Mise en demeure</v>
      </c>
      <c r="J94" s="8"/>
      <c r="K94" s="26" t="str">
        <f>IF($J94="","",$J94+7)</f>
        <v/>
      </c>
      <c r="L94" s="8"/>
      <c r="M94" s="8"/>
    </row>
    <row r="95" spans="1:13" ht="15">
      <c r="A95" s="8"/>
      <c r="B95" s="26" t="str">
        <f>IF($A95="","",VLOOKUP(VLOOKUP($A95,Baux!$A:$K,3,FALSE),Locataires!$A:$I,2,FALSE))</f>
        <v/>
      </c>
      <c r="C95" s="14"/>
      <c r="D95" s="27" t="str">
        <f>IF(OR($A95="",$C95=""),"",SUMIFS(Échéancier_Loyers!$G:$G,Échéancier_Loyers!$C:$C,$A95,Échéancier_Loyers!$B:$B,YEAR($C95)*100+MONTH($C95)))</f>
        <v/>
      </c>
      <c r="E95" s="28" t="str">
        <f>IF(OR($A95="",$C95=""),"",SUMIFS(Échéancier_Loyers!$J:$J,Échéancier_Loyers!$C:$C,$A95,Échéancier_Loyers!$B:$B,YEAR($C95)*100+MONTH($C95)))</f>
        <v/>
      </c>
      <c r="F95" s="28" t="str">
        <f>IF(OR($A95="",$C95=""),"",SUMIFS(Échéancier_Loyers!$K:$K,Échéancier_Loyers!$C:$C,$A95,Échéancier_Loyers!$B:$B,YEAR($C95)*100+MONTH($C95)))</f>
        <v/>
      </c>
      <c r="G95" s="28" t="str">
        <f>IF(OR($E95="",$F95=""),"",$E95-$F95)</f>
        <v/>
      </c>
      <c r="H95" s="26" t="str">
        <f ca="1">IF($D95="","",MAX(0,TODAY()-$D95))</f>
        <v/>
      </c>
      <c r="I95" s="26" t="str">
        <f ca="1">IF($G95&lt;=0,"",IF($H95&gt;=30,"Mise en demeure",IF($H95&gt;=15,"Relance 2",IF($H95&gt;=5,"Relance 1","À traiter"))))</f>
        <v>Mise en demeure</v>
      </c>
      <c r="J95" s="8"/>
      <c r="K95" s="26" t="str">
        <f>IF($J95="","",$J95+7)</f>
        <v/>
      </c>
      <c r="L95" s="8"/>
      <c r="M95" s="8"/>
    </row>
    <row r="96" spans="1:13" ht="15">
      <c r="A96" s="8"/>
      <c r="B96" s="26" t="str">
        <f>IF($A96="","",VLOOKUP(VLOOKUP($A96,Baux!$A:$K,3,FALSE),Locataires!$A:$I,2,FALSE))</f>
        <v/>
      </c>
      <c r="C96" s="14"/>
      <c r="D96" s="27" t="str">
        <f>IF(OR($A96="",$C96=""),"",SUMIFS(Échéancier_Loyers!$G:$G,Échéancier_Loyers!$C:$C,$A96,Échéancier_Loyers!$B:$B,YEAR($C96)*100+MONTH($C96)))</f>
        <v/>
      </c>
      <c r="E96" s="28" t="str">
        <f>IF(OR($A96="",$C96=""),"",SUMIFS(Échéancier_Loyers!$J:$J,Échéancier_Loyers!$C:$C,$A96,Échéancier_Loyers!$B:$B,YEAR($C96)*100+MONTH($C96)))</f>
        <v/>
      </c>
      <c r="F96" s="28" t="str">
        <f>IF(OR($A96="",$C96=""),"",SUMIFS(Échéancier_Loyers!$K:$K,Échéancier_Loyers!$C:$C,$A96,Échéancier_Loyers!$B:$B,YEAR($C96)*100+MONTH($C96)))</f>
        <v/>
      </c>
      <c r="G96" s="28" t="str">
        <f>IF(OR($E96="",$F96=""),"",$E96-$F96)</f>
        <v/>
      </c>
      <c r="H96" s="26" t="str">
        <f ca="1">IF($D96="","",MAX(0,TODAY()-$D96))</f>
        <v/>
      </c>
      <c r="I96" s="26" t="str">
        <f ca="1">IF($G96&lt;=0,"",IF($H96&gt;=30,"Mise en demeure",IF($H96&gt;=15,"Relance 2",IF($H96&gt;=5,"Relance 1","À traiter"))))</f>
        <v>Mise en demeure</v>
      </c>
      <c r="J96" s="8"/>
      <c r="K96" s="26" t="str">
        <f>IF($J96="","",$J96+7)</f>
        <v/>
      </c>
      <c r="L96" s="8"/>
      <c r="M96" s="8"/>
    </row>
    <row r="97" spans="1:13" ht="15">
      <c r="A97" s="8"/>
      <c r="B97" s="26" t="str">
        <f>IF($A97="","",VLOOKUP(VLOOKUP($A97,Baux!$A:$K,3,FALSE),Locataires!$A:$I,2,FALSE))</f>
        <v/>
      </c>
      <c r="C97" s="14"/>
      <c r="D97" s="27" t="str">
        <f>IF(OR($A97="",$C97=""),"",SUMIFS(Échéancier_Loyers!$G:$G,Échéancier_Loyers!$C:$C,$A97,Échéancier_Loyers!$B:$B,YEAR($C97)*100+MONTH($C97)))</f>
        <v/>
      </c>
      <c r="E97" s="28" t="str">
        <f>IF(OR($A97="",$C97=""),"",SUMIFS(Échéancier_Loyers!$J:$J,Échéancier_Loyers!$C:$C,$A97,Échéancier_Loyers!$B:$B,YEAR($C97)*100+MONTH($C97)))</f>
        <v/>
      </c>
      <c r="F97" s="28" t="str">
        <f>IF(OR($A97="",$C97=""),"",SUMIFS(Échéancier_Loyers!$K:$K,Échéancier_Loyers!$C:$C,$A97,Échéancier_Loyers!$B:$B,YEAR($C97)*100+MONTH($C97)))</f>
        <v/>
      </c>
      <c r="G97" s="28" t="str">
        <f>IF(OR($E97="",$F97=""),"",$E97-$F97)</f>
        <v/>
      </c>
      <c r="H97" s="26" t="str">
        <f ca="1">IF($D97="","",MAX(0,TODAY()-$D97))</f>
        <v/>
      </c>
      <c r="I97" s="26" t="str">
        <f ca="1">IF($G97&lt;=0,"",IF($H97&gt;=30,"Mise en demeure",IF($H97&gt;=15,"Relance 2",IF($H97&gt;=5,"Relance 1","À traiter"))))</f>
        <v>Mise en demeure</v>
      </c>
      <c r="J97" s="8"/>
      <c r="K97" s="26" t="str">
        <f>IF($J97="","",$J97+7)</f>
        <v/>
      </c>
      <c r="L97" s="8"/>
      <c r="M97" s="8"/>
    </row>
    <row r="98" spans="1:13" ht="15">
      <c r="A98" s="8"/>
      <c r="B98" s="26" t="str">
        <f>IF($A98="","",VLOOKUP(VLOOKUP($A98,Baux!$A:$K,3,FALSE),Locataires!$A:$I,2,FALSE))</f>
        <v/>
      </c>
      <c r="C98" s="14"/>
      <c r="D98" s="27" t="str">
        <f>IF(OR($A98="",$C98=""),"",SUMIFS(Échéancier_Loyers!$G:$G,Échéancier_Loyers!$C:$C,$A98,Échéancier_Loyers!$B:$B,YEAR($C98)*100+MONTH($C98)))</f>
        <v/>
      </c>
      <c r="E98" s="28" t="str">
        <f>IF(OR($A98="",$C98=""),"",SUMIFS(Échéancier_Loyers!$J:$J,Échéancier_Loyers!$C:$C,$A98,Échéancier_Loyers!$B:$B,YEAR($C98)*100+MONTH($C98)))</f>
        <v/>
      </c>
      <c r="F98" s="28" t="str">
        <f>IF(OR($A98="",$C98=""),"",SUMIFS(Échéancier_Loyers!$K:$K,Échéancier_Loyers!$C:$C,$A98,Échéancier_Loyers!$B:$B,YEAR($C98)*100+MONTH($C98)))</f>
        <v/>
      </c>
      <c r="G98" s="28" t="str">
        <f>IF(OR($E98="",$F98=""),"",$E98-$F98)</f>
        <v/>
      </c>
      <c r="H98" s="26" t="str">
        <f ca="1">IF($D98="","",MAX(0,TODAY()-$D98))</f>
        <v/>
      </c>
      <c r="I98" s="26" t="str">
        <f ca="1">IF($G98&lt;=0,"",IF($H98&gt;=30,"Mise en demeure",IF($H98&gt;=15,"Relance 2",IF($H98&gt;=5,"Relance 1","À traiter"))))</f>
        <v>Mise en demeure</v>
      </c>
      <c r="J98" s="8"/>
      <c r="K98" s="26" t="str">
        <f>IF($J98="","",$J98+7)</f>
        <v/>
      </c>
      <c r="L98" s="8"/>
      <c r="M98" s="8"/>
    </row>
    <row r="99" spans="1:13" ht="15">
      <c r="A99" s="8"/>
      <c r="B99" s="26" t="str">
        <f>IF($A99="","",VLOOKUP(VLOOKUP($A99,Baux!$A:$K,3,FALSE),Locataires!$A:$I,2,FALSE))</f>
        <v/>
      </c>
      <c r="C99" s="14"/>
      <c r="D99" s="27" t="str">
        <f>IF(OR($A99="",$C99=""),"",SUMIFS(Échéancier_Loyers!$G:$G,Échéancier_Loyers!$C:$C,$A99,Échéancier_Loyers!$B:$B,YEAR($C99)*100+MONTH($C99)))</f>
        <v/>
      </c>
      <c r="E99" s="28" t="str">
        <f>IF(OR($A99="",$C99=""),"",SUMIFS(Échéancier_Loyers!$J:$J,Échéancier_Loyers!$C:$C,$A99,Échéancier_Loyers!$B:$B,YEAR($C99)*100+MONTH($C99)))</f>
        <v/>
      </c>
      <c r="F99" s="28" t="str">
        <f>IF(OR($A99="",$C99=""),"",SUMIFS(Échéancier_Loyers!$K:$K,Échéancier_Loyers!$C:$C,$A99,Échéancier_Loyers!$B:$B,YEAR($C99)*100+MONTH($C99)))</f>
        <v/>
      </c>
      <c r="G99" s="28" t="str">
        <f>IF(OR($E99="",$F99=""),"",$E99-$F99)</f>
        <v/>
      </c>
      <c r="H99" s="26" t="str">
        <f ca="1">IF($D99="","",MAX(0,TODAY()-$D99))</f>
        <v/>
      </c>
      <c r="I99" s="26" t="str">
        <f ca="1">IF($G99&lt;=0,"",IF($H99&gt;=30,"Mise en demeure",IF($H99&gt;=15,"Relance 2",IF($H99&gt;=5,"Relance 1","À traiter"))))</f>
        <v>Mise en demeure</v>
      </c>
      <c r="J99" s="8"/>
      <c r="K99" s="26" t="str">
        <f>IF($J99="","",$J99+7)</f>
        <v/>
      </c>
      <c r="L99" s="8"/>
      <c r="M99" s="8"/>
    </row>
    <row r="100" spans="1:13" ht="15">
      <c r="A100" s="8"/>
      <c r="B100" s="26" t="str">
        <f>IF($A100="","",VLOOKUP(VLOOKUP($A100,Baux!$A:$K,3,FALSE),Locataires!$A:$I,2,FALSE))</f>
        <v/>
      </c>
      <c r="C100" s="14"/>
      <c r="D100" s="27" t="str">
        <f>IF(OR($A100="",$C100=""),"",SUMIFS(Échéancier_Loyers!$G:$G,Échéancier_Loyers!$C:$C,$A100,Échéancier_Loyers!$B:$B,YEAR($C100)*100+MONTH($C100)))</f>
        <v/>
      </c>
      <c r="E100" s="28" t="str">
        <f>IF(OR($A100="",$C100=""),"",SUMIFS(Échéancier_Loyers!$J:$J,Échéancier_Loyers!$C:$C,$A100,Échéancier_Loyers!$B:$B,YEAR($C100)*100+MONTH($C100)))</f>
        <v/>
      </c>
      <c r="F100" s="28" t="str">
        <f>IF(OR($A100="",$C100=""),"",SUMIFS(Échéancier_Loyers!$K:$K,Échéancier_Loyers!$C:$C,$A100,Échéancier_Loyers!$B:$B,YEAR($C100)*100+MONTH($C100)))</f>
        <v/>
      </c>
      <c r="G100" s="28" t="str">
        <f>IF(OR($E100="",$F100=""),"",$E100-$F100)</f>
        <v/>
      </c>
      <c r="H100" s="26" t="str">
        <f ca="1">IF($D100="","",MAX(0,TODAY()-$D100))</f>
        <v/>
      </c>
      <c r="I100" s="26" t="str">
        <f ca="1">IF($G100&lt;=0,"",IF($H100&gt;=30,"Mise en demeure",IF($H100&gt;=15,"Relance 2",IF($H100&gt;=5,"Relance 1","À traiter"))))</f>
        <v>Mise en demeure</v>
      </c>
      <c r="J100" s="8"/>
      <c r="K100" s="26" t="str">
        <f>IF($J100="","",$J100+7)</f>
        <v/>
      </c>
      <c r="L100" s="8"/>
      <c r="M100" s="8"/>
    </row>
    <row r="101" spans="1:13" ht="15">
      <c r="A101" s="8"/>
      <c r="B101" s="26" t="str">
        <f>IF($A101="","",VLOOKUP(VLOOKUP($A101,Baux!$A:$K,3,FALSE),Locataires!$A:$I,2,FALSE))</f>
        <v/>
      </c>
      <c r="C101" s="14"/>
      <c r="D101" s="27" t="str">
        <f>IF(OR($A101="",$C101=""),"",SUMIFS(Échéancier_Loyers!$G:$G,Échéancier_Loyers!$C:$C,$A101,Échéancier_Loyers!$B:$B,YEAR($C101)*100+MONTH($C101)))</f>
        <v/>
      </c>
      <c r="E101" s="28" t="str">
        <f>IF(OR($A101="",$C101=""),"",SUMIFS(Échéancier_Loyers!$J:$J,Échéancier_Loyers!$C:$C,$A101,Échéancier_Loyers!$B:$B,YEAR($C101)*100+MONTH($C101)))</f>
        <v/>
      </c>
      <c r="F101" s="28" t="str">
        <f>IF(OR($A101="",$C101=""),"",SUMIFS(Échéancier_Loyers!$K:$K,Échéancier_Loyers!$C:$C,$A101,Échéancier_Loyers!$B:$B,YEAR($C101)*100+MONTH($C101)))</f>
        <v/>
      </c>
      <c r="G101" s="28" t="str">
        <f>IF(OR($E101="",$F101=""),"",$E101-$F101)</f>
        <v/>
      </c>
      <c r="H101" s="26" t="str">
        <f ca="1">IF($D101="","",MAX(0,TODAY()-$D101))</f>
        <v/>
      </c>
      <c r="I101" s="26" t="str">
        <f ca="1">IF($G101&lt;=0,"",IF($H101&gt;=30,"Mise en demeure",IF($H101&gt;=15,"Relance 2",IF($H101&gt;=5,"Relance 1","À traiter"))))</f>
        <v>Mise en demeure</v>
      </c>
      <c r="J101" s="8"/>
      <c r="K101" s="26" t="str">
        <f>IF($J101="","",$J101+7)</f>
        <v/>
      </c>
      <c r="L101" s="8"/>
      <c r="M101" s="8"/>
    </row>
    <row r="102" spans="1:13" ht="15">
      <c r="A102" s="8"/>
      <c r="B102" s="26" t="str">
        <f>IF($A102="","",VLOOKUP(VLOOKUP($A102,Baux!$A:$K,3,FALSE),Locataires!$A:$I,2,FALSE))</f>
        <v/>
      </c>
      <c r="C102" s="14"/>
      <c r="D102" s="27" t="str">
        <f>IF(OR($A102="",$C102=""),"",SUMIFS(Échéancier_Loyers!$G:$G,Échéancier_Loyers!$C:$C,$A102,Échéancier_Loyers!$B:$B,YEAR($C102)*100+MONTH($C102)))</f>
        <v/>
      </c>
      <c r="E102" s="28" t="str">
        <f>IF(OR($A102="",$C102=""),"",SUMIFS(Échéancier_Loyers!$J:$J,Échéancier_Loyers!$C:$C,$A102,Échéancier_Loyers!$B:$B,YEAR($C102)*100+MONTH($C102)))</f>
        <v/>
      </c>
      <c r="F102" s="28" t="str">
        <f>IF(OR($A102="",$C102=""),"",SUMIFS(Échéancier_Loyers!$K:$K,Échéancier_Loyers!$C:$C,$A102,Échéancier_Loyers!$B:$B,YEAR($C102)*100+MONTH($C102)))</f>
        <v/>
      </c>
      <c r="G102" s="28" t="str">
        <f>IF(OR($E102="",$F102=""),"",$E102-$F102)</f>
        <v/>
      </c>
      <c r="H102" s="26" t="str">
        <f ca="1">IF($D102="","",MAX(0,TODAY()-$D102))</f>
        <v/>
      </c>
      <c r="I102" s="26" t="str">
        <f ca="1">IF($G102&lt;=0,"",IF($H102&gt;=30,"Mise en demeure",IF($H102&gt;=15,"Relance 2",IF($H102&gt;=5,"Relance 1","À traiter"))))</f>
        <v>Mise en demeure</v>
      </c>
      <c r="J102" s="8"/>
      <c r="K102" s="26" t="str">
        <f>IF($J102="","",$J102+7)</f>
        <v/>
      </c>
      <c r="L102" s="8"/>
      <c r="M102" s="8"/>
    </row>
    <row r="103" spans="1:13" ht="15">
      <c r="A103" s="8"/>
      <c r="B103" s="26" t="str">
        <f>IF($A103="","",VLOOKUP(VLOOKUP($A103,Baux!$A:$K,3,FALSE),Locataires!$A:$I,2,FALSE))</f>
        <v/>
      </c>
      <c r="C103" s="14"/>
      <c r="D103" s="27" t="str">
        <f>IF(OR($A103="",$C103=""),"",SUMIFS(Échéancier_Loyers!$G:$G,Échéancier_Loyers!$C:$C,$A103,Échéancier_Loyers!$B:$B,YEAR($C103)*100+MONTH($C103)))</f>
        <v/>
      </c>
      <c r="E103" s="28" t="str">
        <f>IF(OR($A103="",$C103=""),"",SUMIFS(Échéancier_Loyers!$J:$J,Échéancier_Loyers!$C:$C,$A103,Échéancier_Loyers!$B:$B,YEAR($C103)*100+MONTH($C103)))</f>
        <v/>
      </c>
      <c r="F103" s="28" t="str">
        <f>IF(OR($A103="",$C103=""),"",SUMIFS(Échéancier_Loyers!$K:$K,Échéancier_Loyers!$C:$C,$A103,Échéancier_Loyers!$B:$B,YEAR($C103)*100+MONTH($C103)))</f>
        <v/>
      </c>
      <c r="G103" s="28" t="str">
        <f>IF(OR($E103="",$F103=""),"",$E103-$F103)</f>
        <v/>
      </c>
      <c r="H103" s="26" t="str">
        <f ca="1">IF($D103="","",MAX(0,TODAY()-$D103))</f>
        <v/>
      </c>
      <c r="I103" s="26" t="str">
        <f ca="1">IF($G103&lt;=0,"",IF($H103&gt;=30,"Mise en demeure",IF($H103&gt;=15,"Relance 2",IF($H103&gt;=5,"Relance 1","À traiter"))))</f>
        <v>Mise en demeure</v>
      </c>
      <c r="J103" s="8"/>
      <c r="K103" s="26" t="str">
        <f>IF($J103="","",$J103+7)</f>
        <v/>
      </c>
      <c r="L103" s="8"/>
      <c r="M103" s="8"/>
    </row>
    <row r="104" spans="1:13" ht="15">
      <c r="A104" s="8"/>
      <c r="B104" s="26" t="str">
        <f>IF($A104="","",VLOOKUP(VLOOKUP($A104,Baux!$A:$K,3,FALSE),Locataires!$A:$I,2,FALSE))</f>
        <v/>
      </c>
      <c r="C104" s="14"/>
      <c r="D104" s="27" t="str">
        <f>IF(OR($A104="",$C104=""),"",SUMIFS(Échéancier_Loyers!$G:$G,Échéancier_Loyers!$C:$C,$A104,Échéancier_Loyers!$B:$B,YEAR($C104)*100+MONTH($C104)))</f>
        <v/>
      </c>
      <c r="E104" s="28" t="str">
        <f>IF(OR($A104="",$C104=""),"",SUMIFS(Échéancier_Loyers!$J:$J,Échéancier_Loyers!$C:$C,$A104,Échéancier_Loyers!$B:$B,YEAR($C104)*100+MONTH($C104)))</f>
        <v/>
      </c>
      <c r="F104" s="28" t="str">
        <f>IF(OR($A104="",$C104=""),"",SUMIFS(Échéancier_Loyers!$K:$K,Échéancier_Loyers!$C:$C,$A104,Échéancier_Loyers!$B:$B,YEAR($C104)*100+MONTH($C104)))</f>
        <v/>
      </c>
      <c r="G104" s="28" t="str">
        <f>IF(OR($E104="",$F104=""),"",$E104-$F104)</f>
        <v/>
      </c>
      <c r="H104" s="26" t="str">
        <f ca="1">IF($D104="","",MAX(0,TODAY()-$D104))</f>
        <v/>
      </c>
      <c r="I104" s="26" t="str">
        <f ca="1">IF($G104&lt;=0,"",IF($H104&gt;=30,"Mise en demeure",IF($H104&gt;=15,"Relance 2",IF($H104&gt;=5,"Relance 1","À traiter"))))</f>
        <v>Mise en demeure</v>
      </c>
      <c r="J104" s="8"/>
      <c r="K104" s="26" t="str">
        <f>IF($J104="","",$J104+7)</f>
        <v/>
      </c>
      <c r="L104" s="8"/>
      <c r="M104" s="8"/>
    </row>
    <row r="105" spans="1:13" ht="15">
      <c r="A105" s="8"/>
      <c r="B105" s="26" t="str">
        <f>IF($A105="","",VLOOKUP(VLOOKUP($A105,Baux!$A:$K,3,FALSE),Locataires!$A:$I,2,FALSE))</f>
        <v/>
      </c>
      <c r="C105" s="14"/>
      <c r="D105" s="27" t="str">
        <f>IF(OR($A105="",$C105=""),"",SUMIFS(Échéancier_Loyers!$G:$G,Échéancier_Loyers!$C:$C,$A105,Échéancier_Loyers!$B:$B,YEAR($C105)*100+MONTH($C105)))</f>
        <v/>
      </c>
      <c r="E105" s="28" t="str">
        <f>IF(OR($A105="",$C105=""),"",SUMIFS(Échéancier_Loyers!$J:$J,Échéancier_Loyers!$C:$C,$A105,Échéancier_Loyers!$B:$B,YEAR($C105)*100+MONTH($C105)))</f>
        <v/>
      </c>
      <c r="F105" s="28" t="str">
        <f>IF(OR($A105="",$C105=""),"",SUMIFS(Échéancier_Loyers!$K:$K,Échéancier_Loyers!$C:$C,$A105,Échéancier_Loyers!$B:$B,YEAR($C105)*100+MONTH($C105)))</f>
        <v/>
      </c>
      <c r="G105" s="28" t="str">
        <f>IF(OR($E105="",$F105=""),"",$E105-$F105)</f>
        <v/>
      </c>
      <c r="H105" s="26" t="str">
        <f ca="1">IF($D105="","",MAX(0,TODAY()-$D105))</f>
        <v/>
      </c>
      <c r="I105" s="26" t="str">
        <f ca="1">IF($G105&lt;=0,"",IF($H105&gt;=30,"Mise en demeure",IF($H105&gt;=15,"Relance 2",IF($H105&gt;=5,"Relance 1","À traiter"))))</f>
        <v>Mise en demeure</v>
      </c>
      <c r="J105" s="8"/>
      <c r="K105" s="26" t="str">
        <f>IF($J105="","",$J105+7)</f>
        <v/>
      </c>
      <c r="L105" s="8"/>
      <c r="M105" s="8"/>
    </row>
    <row r="106" spans="1:13" ht="15">
      <c r="A106" s="8"/>
      <c r="B106" s="26" t="str">
        <f>IF($A106="","",VLOOKUP(VLOOKUP($A106,Baux!$A:$K,3,FALSE),Locataires!$A:$I,2,FALSE))</f>
        <v/>
      </c>
      <c r="C106" s="14"/>
      <c r="D106" s="27" t="str">
        <f>IF(OR($A106="",$C106=""),"",SUMIFS(Échéancier_Loyers!$G:$G,Échéancier_Loyers!$C:$C,$A106,Échéancier_Loyers!$B:$B,YEAR($C106)*100+MONTH($C106)))</f>
        <v/>
      </c>
      <c r="E106" s="28" t="str">
        <f>IF(OR($A106="",$C106=""),"",SUMIFS(Échéancier_Loyers!$J:$J,Échéancier_Loyers!$C:$C,$A106,Échéancier_Loyers!$B:$B,YEAR($C106)*100+MONTH($C106)))</f>
        <v/>
      </c>
      <c r="F106" s="28" t="str">
        <f>IF(OR($A106="",$C106=""),"",SUMIFS(Échéancier_Loyers!$K:$K,Échéancier_Loyers!$C:$C,$A106,Échéancier_Loyers!$B:$B,YEAR($C106)*100+MONTH($C106)))</f>
        <v/>
      </c>
      <c r="G106" s="28" t="str">
        <f>IF(OR($E106="",$F106=""),"",$E106-$F106)</f>
        <v/>
      </c>
      <c r="H106" s="26" t="str">
        <f ca="1">IF($D106="","",MAX(0,TODAY()-$D106))</f>
        <v/>
      </c>
      <c r="I106" s="26" t="str">
        <f ca="1">IF($G106&lt;=0,"",IF($H106&gt;=30,"Mise en demeure",IF($H106&gt;=15,"Relance 2",IF($H106&gt;=5,"Relance 1","À traiter"))))</f>
        <v>Mise en demeure</v>
      </c>
      <c r="J106" s="8"/>
      <c r="K106" s="26" t="str">
        <f>IF($J106="","",$J106+7)</f>
        <v/>
      </c>
      <c r="L106" s="8"/>
      <c r="M106" s="8"/>
    </row>
    <row r="107" spans="1:13" ht="15">
      <c r="A107" s="8"/>
      <c r="B107" s="26" t="str">
        <f>IF($A107="","",VLOOKUP(VLOOKUP($A107,Baux!$A:$K,3,FALSE),Locataires!$A:$I,2,FALSE))</f>
        <v/>
      </c>
      <c r="C107" s="14"/>
      <c r="D107" s="27" t="str">
        <f>IF(OR($A107="",$C107=""),"",SUMIFS(Échéancier_Loyers!$G:$G,Échéancier_Loyers!$C:$C,$A107,Échéancier_Loyers!$B:$B,YEAR($C107)*100+MONTH($C107)))</f>
        <v/>
      </c>
      <c r="E107" s="28" t="str">
        <f>IF(OR($A107="",$C107=""),"",SUMIFS(Échéancier_Loyers!$J:$J,Échéancier_Loyers!$C:$C,$A107,Échéancier_Loyers!$B:$B,YEAR($C107)*100+MONTH($C107)))</f>
        <v/>
      </c>
      <c r="F107" s="28" t="str">
        <f>IF(OR($A107="",$C107=""),"",SUMIFS(Échéancier_Loyers!$K:$K,Échéancier_Loyers!$C:$C,$A107,Échéancier_Loyers!$B:$B,YEAR($C107)*100+MONTH($C107)))</f>
        <v/>
      </c>
      <c r="G107" s="28" t="str">
        <f>IF(OR($E107="",$F107=""),"",$E107-$F107)</f>
        <v/>
      </c>
      <c r="H107" s="26" t="str">
        <f ca="1">IF($D107="","",MAX(0,TODAY()-$D107))</f>
        <v/>
      </c>
      <c r="I107" s="26" t="str">
        <f ca="1">IF($G107&lt;=0,"",IF($H107&gt;=30,"Mise en demeure",IF($H107&gt;=15,"Relance 2",IF($H107&gt;=5,"Relance 1","À traiter"))))</f>
        <v>Mise en demeure</v>
      </c>
      <c r="J107" s="8"/>
      <c r="K107" s="26" t="str">
        <f>IF($J107="","",$J107+7)</f>
        <v/>
      </c>
      <c r="L107" s="8"/>
      <c r="M107" s="8"/>
    </row>
    <row r="108" spans="1:13" ht="15">
      <c r="A108" s="8"/>
      <c r="B108" s="26" t="str">
        <f>IF($A108="","",VLOOKUP(VLOOKUP($A108,Baux!$A:$K,3,FALSE),Locataires!$A:$I,2,FALSE))</f>
        <v/>
      </c>
      <c r="C108" s="14"/>
      <c r="D108" s="27" t="str">
        <f>IF(OR($A108="",$C108=""),"",SUMIFS(Échéancier_Loyers!$G:$G,Échéancier_Loyers!$C:$C,$A108,Échéancier_Loyers!$B:$B,YEAR($C108)*100+MONTH($C108)))</f>
        <v/>
      </c>
      <c r="E108" s="28" t="str">
        <f>IF(OR($A108="",$C108=""),"",SUMIFS(Échéancier_Loyers!$J:$J,Échéancier_Loyers!$C:$C,$A108,Échéancier_Loyers!$B:$B,YEAR($C108)*100+MONTH($C108)))</f>
        <v/>
      </c>
      <c r="F108" s="28" t="str">
        <f>IF(OR($A108="",$C108=""),"",SUMIFS(Échéancier_Loyers!$K:$K,Échéancier_Loyers!$C:$C,$A108,Échéancier_Loyers!$B:$B,YEAR($C108)*100+MONTH($C108)))</f>
        <v/>
      </c>
      <c r="G108" s="28" t="str">
        <f>IF(OR($E108="",$F108=""),"",$E108-$F108)</f>
        <v/>
      </c>
      <c r="H108" s="26" t="str">
        <f ca="1">IF($D108="","",MAX(0,TODAY()-$D108))</f>
        <v/>
      </c>
      <c r="I108" s="26" t="str">
        <f ca="1">IF($G108&lt;=0,"",IF($H108&gt;=30,"Mise en demeure",IF($H108&gt;=15,"Relance 2",IF($H108&gt;=5,"Relance 1","À traiter"))))</f>
        <v>Mise en demeure</v>
      </c>
      <c r="J108" s="8"/>
      <c r="K108" s="26" t="str">
        <f>IF($J108="","",$J108+7)</f>
        <v/>
      </c>
      <c r="L108" s="8"/>
      <c r="M108" s="8"/>
    </row>
    <row r="109" spans="1:13" ht="15">
      <c r="A109" s="8"/>
      <c r="B109" s="26" t="str">
        <f>IF($A109="","",VLOOKUP(VLOOKUP($A109,Baux!$A:$K,3,FALSE),Locataires!$A:$I,2,FALSE))</f>
        <v/>
      </c>
      <c r="C109" s="14"/>
      <c r="D109" s="27" t="str">
        <f>IF(OR($A109="",$C109=""),"",SUMIFS(Échéancier_Loyers!$G:$G,Échéancier_Loyers!$C:$C,$A109,Échéancier_Loyers!$B:$B,YEAR($C109)*100+MONTH($C109)))</f>
        <v/>
      </c>
      <c r="E109" s="28" t="str">
        <f>IF(OR($A109="",$C109=""),"",SUMIFS(Échéancier_Loyers!$J:$J,Échéancier_Loyers!$C:$C,$A109,Échéancier_Loyers!$B:$B,YEAR($C109)*100+MONTH($C109)))</f>
        <v/>
      </c>
      <c r="F109" s="28" t="str">
        <f>IF(OR($A109="",$C109=""),"",SUMIFS(Échéancier_Loyers!$K:$K,Échéancier_Loyers!$C:$C,$A109,Échéancier_Loyers!$B:$B,YEAR($C109)*100+MONTH($C109)))</f>
        <v/>
      </c>
      <c r="G109" s="28" t="str">
        <f>IF(OR($E109="",$F109=""),"",$E109-$F109)</f>
        <v/>
      </c>
      <c r="H109" s="26" t="str">
        <f ca="1">IF($D109="","",MAX(0,TODAY()-$D109))</f>
        <v/>
      </c>
      <c r="I109" s="26" t="str">
        <f ca="1">IF($G109&lt;=0,"",IF($H109&gt;=30,"Mise en demeure",IF($H109&gt;=15,"Relance 2",IF($H109&gt;=5,"Relance 1","À traiter"))))</f>
        <v>Mise en demeure</v>
      </c>
      <c r="J109" s="8"/>
      <c r="K109" s="26" t="str">
        <f>IF($J109="","",$J109+7)</f>
        <v/>
      </c>
      <c r="L109" s="8"/>
      <c r="M109" s="8"/>
    </row>
    <row r="110" spans="1:13" ht="15">
      <c r="A110" s="8"/>
      <c r="B110" s="26" t="str">
        <f>IF($A110="","",VLOOKUP(VLOOKUP($A110,Baux!$A:$K,3,FALSE),Locataires!$A:$I,2,FALSE))</f>
        <v/>
      </c>
      <c r="C110" s="14"/>
      <c r="D110" s="27" t="str">
        <f>IF(OR($A110="",$C110=""),"",SUMIFS(Échéancier_Loyers!$G:$G,Échéancier_Loyers!$C:$C,$A110,Échéancier_Loyers!$B:$B,YEAR($C110)*100+MONTH($C110)))</f>
        <v/>
      </c>
      <c r="E110" s="28" t="str">
        <f>IF(OR($A110="",$C110=""),"",SUMIFS(Échéancier_Loyers!$J:$J,Échéancier_Loyers!$C:$C,$A110,Échéancier_Loyers!$B:$B,YEAR($C110)*100+MONTH($C110)))</f>
        <v/>
      </c>
      <c r="F110" s="28" t="str">
        <f>IF(OR($A110="",$C110=""),"",SUMIFS(Échéancier_Loyers!$K:$K,Échéancier_Loyers!$C:$C,$A110,Échéancier_Loyers!$B:$B,YEAR($C110)*100+MONTH($C110)))</f>
        <v/>
      </c>
      <c r="G110" s="28" t="str">
        <f>IF(OR($E110="",$F110=""),"",$E110-$F110)</f>
        <v/>
      </c>
      <c r="H110" s="26" t="str">
        <f ca="1">IF($D110="","",MAX(0,TODAY()-$D110))</f>
        <v/>
      </c>
      <c r="I110" s="26" t="str">
        <f ca="1">IF($G110&lt;=0,"",IF($H110&gt;=30,"Mise en demeure",IF($H110&gt;=15,"Relance 2",IF($H110&gt;=5,"Relance 1","À traiter"))))</f>
        <v>Mise en demeure</v>
      </c>
      <c r="J110" s="8"/>
      <c r="K110" s="26" t="str">
        <f>IF($J110="","",$J110+7)</f>
        <v/>
      </c>
      <c r="L110" s="8"/>
      <c r="M110" s="8"/>
    </row>
    <row r="111" spans="1:13" ht="15">
      <c r="A111" s="8"/>
      <c r="B111" s="26" t="str">
        <f>IF($A111="","",VLOOKUP(VLOOKUP($A111,Baux!$A:$K,3,FALSE),Locataires!$A:$I,2,FALSE))</f>
        <v/>
      </c>
      <c r="C111" s="14"/>
      <c r="D111" s="27" t="str">
        <f>IF(OR($A111="",$C111=""),"",SUMIFS(Échéancier_Loyers!$G:$G,Échéancier_Loyers!$C:$C,$A111,Échéancier_Loyers!$B:$B,YEAR($C111)*100+MONTH($C111)))</f>
        <v/>
      </c>
      <c r="E111" s="28" t="str">
        <f>IF(OR($A111="",$C111=""),"",SUMIFS(Échéancier_Loyers!$J:$J,Échéancier_Loyers!$C:$C,$A111,Échéancier_Loyers!$B:$B,YEAR($C111)*100+MONTH($C111)))</f>
        <v/>
      </c>
      <c r="F111" s="28" t="str">
        <f>IF(OR($A111="",$C111=""),"",SUMIFS(Échéancier_Loyers!$K:$K,Échéancier_Loyers!$C:$C,$A111,Échéancier_Loyers!$B:$B,YEAR($C111)*100+MONTH($C111)))</f>
        <v/>
      </c>
      <c r="G111" s="28" t="str">
        <f>IF(OR($E111="",$F111=""),"",$E111-$F111)</f>
        <v/>
      </c>
      <c r="H111" s="26" t="str">
        <f ca="1">IF($D111="","",MAX(0,TODAY()-$D111))</f>
        <v/>
      </c>
      <c r="I111" s="26" t="str">
        <f ca="1">IF($G111&lt;=0,"",IF($H111&gt;=30,"Mise en demeure",IF($H111&gt;=15,"Relance 2",IF($H111&gt;=5,"Relance 1","À traiter"))))</f>
        <v>Mise en demeure</v>
      </c>
      <c r="J111" s="8"/>
      <c r="K111" s="26" t="str">
        <f>IF($J111="","",$J111+7)</f>
        <v/>
      </c>
      <c r="L111" s="8"/>
      <c r="M111" s="8"/>
    </row>
    <row r="112" spans="1:13" ht="15">
      <c r="A112" s="8"/>
      <c r="B112" s="26" t="str">
        <f>IF($A112="","",VLOOKUP(VLOOKUP($A112,Baux!$A:$K,3,FALSE),Locataires!$A:$I,2,FALSE))</f>
        <v/>
      </c>
      <c r="C112" s="14"/>
      <c r="D112" s="27" t="str">
        <f>IF(OR($A112="",$C112=""),"",SUMIFS(Échéancier_Loyers!$G:$G,Échéancier_Loyers!$C:$C,$A112,Échéancier_Loyers!$B:$B,YEAR($C112)*100+MONTH($C112)))</f>
        <v/>
      </c>
      <c r="E112" s="28" t="str">
        <f>IF(OR($A112="",$C112=""),"",SUMIFS(Échéancier_Loyers!$J:$J,Échéancier_Loyers!$C:$C,$A112,Échéancier_Loyers!$B:$B,YEAR($C112)*100+MONTH($C112)))</f>
        <v/>
      </c>
      <c r="F112" s="28" t="str">
        <f>IF(OR($A112="",$C112=""),"",SUMIFS(Échéancier_Loyers!$K:$K,Échéancier_Loyers!$C:$C,$A112,Échéancier_Loyers!$B:$B,YEAR($C112)*100+MONTH($C112)))</f>
        <v/>
      </c>
      <c r="G112" s="28" t="str">
        <f>IF(OR($E112="",$F112=""),"",$E112-$F112)</f>
        <v/>
      </c>
      <c r="H112" s="26" t="str">
        <f ca="1">IF($D112="","",MAX(0,TODAY()-$D112))</f>
        <v/>
      </c>
      <c r="I112" s="26" t="str">
        <f ca="1">IF($G112&lt;=0,"",IF($H112&gt;=30,"Mise en demeure",IF($H112&gt;=15,"Relance 2",IF($H112&gt;=5,"Relance 1","À traiter"))))</f>
        <v>Mise en demeure</v>
      </c>
      <c r="J112" s="8"/>
      <c r="K112" s="26" t="str">
        <f>IF($J112="","",$J112+7)</f>
        <v/>
      </c>
      <c r="L112" s="8"/>
      <c r="M112" s="8"/>
    </row>
    <row r="113" spans="1:13" ht="15">
      <c r="A113" s="8"/>
      <c r="B113" s="26" t="str">
        <f>IF($A113="","",VLOOKUP(VLOOKUP($A113,Baux!$A:$K,3,FALSE),Locataires!$A:$I,2,FALSE))</f>
        <v/>
      </c>
      <c r="C113" s="14"/>
      <c r="D113" s="27" t="str">
        <f>IF(OR($A113="",$C113=""),"",SUMIFS(Échéancier_Loyers!$G:$G,Échéancier_Loyers!$C:$C,$A113,Échéancier_Loyers!$B:$B,YEAR($C113)*100+MONTH($C113)))</f>
        <v/>
      </c>
      <c r="E113" s="28" t="str">
        <f>IF(OR($A113="",$C113=""),"",SUMIFS(Échéancier_Loyers!$J:$J,Échéancier_Loyers!$C:$C,$A113,Échéancier_Loyers!$B:$B,YEAR($C113)*100+MONTH($C113)))</f>
        <v/>
      </c>
      <c r="F113" s="28" t="str">
        <f>IF(OR($A113="",$C113=""),"",SUMIFS(Échéancier_Loyers!$K:$K,Échéancier_Loyers!$C:$C,$A113,Échéancier_Loyers!$B:$B,YEAR($C113)*100+MONTH($C113)))</f>
        <v/>
      </c>
      <c r="G113" s="28" t="str">
        <f>IF(OR($E113="",$F113=""),"",$E113-$F113)</f>
        <v/>
      </c>
      <c r="H113" s="26" t="str">
        <f ca="1">IF($D113="","",MAX(0,TODAY()-$D113))</f>
        <v/>
      </c>
      <c r="I113" s="26" t="str">
        <f ca="1">IF($G113&lt;=0,"",IF($H113&gt;=30,"Mise en demeure",IF($H113&gt;=15,"Relance 2",IF($H113&gt;=5,"Relance 1","À traiter"))))</f>
        <v>Mise en demeure</v>
      </c>
      <c r="J113" s="8"/>
      <c r="K113" s="26" t="str">
        <f>IF($J113="","",$J113+7)</f>
        <v/>
      </c>
      <c r="L113" s="8"/>
      <c r="M113" s="8"/>
    </row>
    <row r="114" spans="1:13" ht="15">
      <c r="A114" s="8"/>
      <c r="B114" s="26" t="str">
        <f>IF($A114="","",VLOOKUP(VLOOKUP($A114,Baux!$A:$K,3,FALSE),Locataires!$A:$I,2,FALSE))</f>
        <v/>
      </c>
      <c r="C114" s="14"/>
      <c r="D114" s="27" t="str">
        <f>IF(OR($A114="",$C114=""),"",SUMIFS(Échéancier_Loyers!$G:$G,Échéancier_Loyers!$C:$C,$A114,Échéancier_Loyers!$B:$B,YEAR($C114)*100+MONTH($C114)))</f>
        <v/>
      </c>
      <c r="E114" s="28" t="str">
        <f>IF(OR($A114="",$C114=""),"",SUMIFS(Échéancier_Loyers!$J:$J,Échéancier_Loyers!$C:$C,$A114,Échéancier_Loyers!$B:$B,YEAR($C114)*100+MONTH($C114)))</f>
        <v/>
      </c>
      <c r="F114" s="28" t="str">
        <f>IF(OR($A114="",$C114=""),"",SUMIFS(Échéancier_Loyers!$K:$K,Échéancier_Loyers!$C:$C,$A114,Échéancier_Loyers!$B:$B,YEAR($C114)*100+MONTH($C114)))</f>
        <v/>
      </c>
      <c r="G114" s="28" t="str">
        <f>IF(OR($E114="",$F114=""),"",$E114-$F114)</f>
        <v/>
      </c>
      <c r="H114" s="26" t="str">
        <f ca="1">IF($D114="","",MAX(0,TODAY()-$D114))</f>
        <v/>
      </c>
      <c r="I114" s="26" t="str">
        <f ca="1">IF($G114&lt;=0,"",IF($H114&gt;=30,"Mise en demeure",IF($H114&gt;=15,"Relance 2",IF($H114&gt;=5,"Relance 1","À traiter"))))</f>
        <v>Mise en demeure</v>
      </c>
      <c r="J114" s="8"/>
      <c r="K114" s="26" t="str">
        <f>IF($J114="","",$J114+7)</f>
        <v/>
      </c>
      <c r="L114" s="8"/>
      <c r="M114" s="8"/>
    </row>
    <row r="115" spans="1:13" ht="15">
      <c r="A115" s="8"/>
      <c r="B115" s="26" t="str">
        <f>IF($A115="","",VLOOKUP(VLOOKUP($A115,Baux!$A:$K,3,FALSE),Locataires!$A:$I,2,FALSE))</f>
        <v/>
      </c>
      <c r="C115" s="14"/>
      <c r="D115" s="27" t="str">
        <f>IF(OR($A115="",$C115=""),"",SUMIFS(Échéancier_Loyers!$G:$G,Échéancier_Loyers!$C:$C,$A115,Échéancier_Loyers!$B:$B,YEAR($C115)*100+MONTH($C115)))</f>
        <v/>
      </c>
      <c r="E115" s="28" t="str">
        <f>IF(OR($A115="",$C115=""),"",SUMIFS(Échéancier_Loyers!$J:$J,Échéancier_Loyers!$C:$C,$A115,Échéancier_Loyers!$B:$B,YEAR($C115)*100+MONTH($C115)))</f>
        <v/>
      </c>
      <c r="F115" s="28" t="str">
        <f>IF(OR($A115="",$C115=""),"",SUMIFS(Échéancier_Loyers!$K:$K,Échéancier_Loyers!$C:$C,$A115,Échéancier_Loyers!$B:$B,YEAR($C115)*100+MONTH($C115)))</f>
        <v/>
      </c>
      <c r="G115" s="28" t="str">
        <f>IF(OR($E115="",$F115=""),"",$E115-$F115)</f>
        <v/>
      </c>
      <c r="H115" s="26" t="str">
        <f ca="1">IF($D115="","",MAX(0,TODAY()-$D115))</f>
        <v/>
      </c>
      <c r="I115" s="26" t="str">
        <f ca="1">IF($G115&lt;=0,"",IF($H115&gt;=30,"Mise en demeure",IF($H115&gt;=15,"Relance 2",IF($H115&gt;=5,"Relance 1","À traiter"))))</f>
        <v>Mise en demeure</v>
      </c>
      <c r="J115" s="8"/>
      <c r="K115" s="26" t="str">
        <f>IF($J115="","",$J115+7)</f>
        <v/>
      </c>
      <c r="L115" s="8"/>
      <c r="M115" s="8"/>
    </row>
    <row r="116" spans="1:13" ht="15">
      <c r="A116" s="8"/>
      <c r="B116" s="26" t="str">
        <f>IF($A116="","",VLOOKUP(VLOOKUP($A116,Baux!$A:$K,3,FALSE),Locataires!$A:$I,2,FALSE))</f>
        <v/>
      </c>
      <c r="C116" s="14"/>
      <c r="D116" s="27" t="str">
        <f>IF(OR($A116="",$C116=""),"",SUMIFS(Échéancier_Loyers!$G:$G,Échéancier_Loyers!$C:$C,$A116,Échéancier_Loyers!$B:$B,YEAR($C116)*100+MONTH($C116)))</f>
        <v/>
      </c>
      <c r="E116" s="28" t="str">
        <f>IF(OR($A116="",$C116=""),"",SUMIFS(Échéancier_Loyers!$J:$J,Échéancier_Loyers!$C:$C,$A116,Échéancier_Loyers!$B:$B,YEAR($C116)*100+MONTH($C116)))</f>
        <v/>
      </c>
      <c r="F116" s="28" t="str">
        <f>IF(OR($A116="",$C116=""),"",SUMIFS(Échéancier_Loyers!$K:$K,Échéancier_Loyers!$C:$C,$A116,Échéancier_Loyers!$B:$B,YEAR($C116)*100+MONTH($C116)))</f>
        <v/>
      </c>
      <c r="G116" s="28" t="str">
        <f>IF(OR($E116="",$F116=""),"",$E116-$F116)</f>
        <v/>
      </c>
      <c r="H116" s="26" t="str">
        <f ca="1">IF($D116="","",MAX(0,TODAY()-$D116))</f>
        <v/>
      </c>
      <c r="I116" s="26" t="str">
        <f ca="1">IF($G116&lt;=0,"",IF($H116&gt;=30,"Mise en demeure",IF($H116&gt;=15,"Relance 2",IF($H116&gt;=5,"Relance 1","À traiter"))))</f>
        <v>Mise en demeure</v>
      </c>
      <c r="J116" s="8"/>
      <c r="K116" s="26" t="str">
        <f>IF($J116="","",$J116+7)</f>
        <v/>
      </c>
      <c r="L116" s="8"/>
      <c r="M116" s="8"/>
    </row>
    <row r="117" spans="1:13" ht="15">
      <c r="A117" s="8"/>
      <c r="B117" s="26" t="str">
        <f>IF($A117="","",VLOOKUP(VLOOKUP($A117,Baux!$A:$K,3,FALSE),Locataires!$A:$I,2,FALSE))</f>
        <v/>
      </c>
      <c r="C117" s="14"/>
      <c r="D117" s="27" t="str">
        <f>IF(OR($A117="",$C117=""),"",SUMIFS(Échéancier_Loyers!$G:$G,Échéancier_Loyers!$C:$C,$A117,Échéancier_Loyers!$B:$B,YEAR($C117)*100+MONTH($C117)))</f>
        <v/>
      </c>
      <c r="E117" s="28" t="str">
        <f>IF(OR($A117="",$C117=""),"",SUMIFS(Échéancier_Loyers!$J:$J,Échéancier_Loyers!$C:$C,$A117,Échéancier_Loyers!$B:$B,YEAR($C117)*100+MONTH($C117)))</f>
        <v/>
      </c>
      <c r="F117" s="28" t="str">
        <f>IF(OR($A117="",$C117=""),"",SUMIFS(Échéancier_Loyers!$K:$K,Échéancier_Loyers!$C:$C,$A117,Échéancier_Loyers!$B:$B,YEAR($C117)*100+MONTH($C117)))</f>
        <v/>
      </c>
      <c r="G117" s="28" t="str">
        <f>IF(OR($E117="",$F117=""),"",$E117-$F117)</f>
        <v/>
      </c>
      <c r="H117" s="26" t="str">
        <f ca="1">IF($D117="","",MAX(0,TODAY()-$D117))</f>
        <v/>
      </c>
      <c r="I117" s="26" t="str">
        <f ca="1">IF($G117&lt;=0,"",IF($H117&gt;=30,"Mise en demeure",IF($H117&gt;=15,"Relance 2",IF($H117&gt;=5,"Relance 1","À traiter"))))</f>
        <v>Mise en demeure</v>
      </c>
      <c r="J117" s="8"/>
      <c r="K117" s="26" t="str">
        <f>IF($J117="","",$J117+7)</f>
        <v/>
      </c>
      <c r="L117" s="8"/>
      <c r="M117" s="8"/>
    </row>
    <row r="118" spans="1:13" ht="15">
      <c r="A118" s="8"/>
      <c r="B118" s="26" t="str">
        <f>IF($A118="","",VLOOKUP(VLOOKUP($A118,Baux!$A:$K,3,FALSE),Locataires!$A:$I,2,FALSE))</f>
        <v/>
      </c>
      <c r="C118" s="14"/>
      <c r="D118" s="27" t="str">
        <f>IF(OR($A118="",$C118=""),"",SUMIFS(Échéancier_Loyers!$G:$G,Échéancier_Loyers!$C:$C,$A118,Échéancier_Loyers!$B:$B,YEAR($C118)*100+MONTH($C118)))</f>
        <v/>
      </c>
      <c r="E118" s="28" t="str">
        <f>IF(OR($A118="",$C118=""),"",SUMIFS(Échéancier_Loyers!$J:$J,Échéancier_Loyers!$C:$C,$A118,Échéancier_Loyers!$B:$B,YEAR($C118)*100+MONTH($C118)))</f>
        <v/>
      </c>
      <c r="F118" s="28" t="str">
        <f>IF(OR($A118="",$C118=""),"",SUMIFS(Échéancier_Loyers!$K:$K,Échéancier_Loyers!$C:$C,$A118,Échéancier_Loyers!$B:$B,YEAR($C118)*100+MONTH($C118)))</f>
        <v/>
      </c>
      <c r="G118" s="28" t="str">
        <f>IF(OR($E118="",$F118=""),"",$E118-$F118)</f>
        <v/>
      </c>
      <c r="H118" s="26" t="str">
        <f ca="1">IF($D118="","",MAX(0,TODAY()-$D118))</f>
        <v/>
      </c>
      <c r="I118" s="26" t="str">
        <f ca="1">IF($G118&lt;=0,"",IF($H118&gt;=30,"Mise en demeure",IF($H118&gt;=15,"Relance 2",IF($H118&gt;=5,"Relance 1","À traiter"))))</f>
        <v>Mise en demeure</v>
      </c>
      <c r="J118" s="8"/>
      <c r="K118" s="26" t="str">
        <f>IF($J118="","",$J118+7)</f>
        <v/>
      </c>
      <c r="L118" s="8"/>
      <c r="M118" s="8"/>
    </row>
    <row r="119" spans="1:13" ht="15">
      <c r="A119" s="8"/>
      <c r="B119" s="26" t="str">
        <f>IF($A119="","",VLOOKUP(VLOOKUP($A119,Baux!$A:$K,3,FALSE),Locataires!$A:$I,2,FALSE))</f>
        <v/>
      </c>
      <c r="C119" s="14"/>
      <c r="D119" s="27" t="str">
        <f>IF(OR($A119="",$C119=""),"",SUMIFS(Échéancier_Loyers!$G:$G,Échéancier_Loyers!$C:$C,$A119,Échéancier_Loyers!$B:$B,YEAR($C119)*100+MONTH($C119)))</f>
        <v/>
      </c>
      <c r="E119" s="28" t="str">
        <f>IF(OR($A119="",$C119=""),"",SUMIFS(Échéancier_Loyers!$J:$J,Échéancier_Loyers!$C:$C,$A119,Échéancier_Loyers!$B:$B,YEAR($C119)*100+MONTH($C119)))</f>
        <v/>
      </c>
      <c r="F119" s="28" t="str">
        <f>IF(OR($A119="",$C119=""),"",SUMIFS(Échéancier_Loyers!$K:$K,Échéancier_Loyers!$C:$C,$A119,Échéancier_Loyers!$B:$B,YEAR($C119)*100+MONTH($C119)))</f>
        <v/>
      </c>
      <c r="G119" s="28" t="str">
        <f>IF(OR($E119="",$F119=""),"",$E119-$F119)</f>
        <v/>
      </c>
      <c r="H119" s="26" t="str">
        <f ca="1">IF($D119="","",MAX(0,TODAY()-$D119))</f>
        <v/>
      </c>
      <c r="I119" s="26" t="str">
        <f ca="1">IF($G119&lt;=0,"",IF($H119&gt;=30,"Mise en demeure",IF($H119&gt;=15,"Relance 2",IF($H119&gt;=5,"Relance 1","À traiter"))))</f>
        <v>Mise en demeure</v>
      </c>
      <c r="J119" s="8"/>
      <c r="K119" s="26" t="str">
        <f>IF($J119="","",$J119+7)</f>
        <v/>
      </c>
      <c r="L119" s="8"/>
      <c r="M119" s="8"/>
    </row>
    <row r="120" spans="1:13" ht="15">
      <c r="A120" s="8"/>
      <c r="B120" s="26" t="str">
        <f>IF($A120="","",VLOOKUP(VLOOKUP($A120,Baux!$A:$K,3,FALSE),Locataires!$A:$I,2,FALSE))</f>
        <v/>
      </c>
      <c r="C120" s="14"/>
      <c r="D120" s="27" t="str">
        <f>IF(OR($A120="",$C120=""),"",SUMIFS(Échéancier_Loyers!$G:$G,Échéancier_Loyers!$C:$C,$A120,Échéancier_Loyers!$B:$B,YEAR($C120)*100+MONTH($C120)))</f>
        <v/>
      </c>
      <c r="E120" s="28" t="str">
        <f>IF(OR($A120="",$C120=""),"",SUMIFS(Échéancier_Loyers!$J:$J,Échéancier_Loyers!$C:$C,$A120,Échéancier_Loyers!$B:$B,YEAR($C120)*100+MONTH($C120)))</f>
        <v/>
      </c>
      <c r="F120" s="28" t="str">
        <f>IF(OR($A120="",$C120=""),"",SUMIFS(Échéancier_Loyers!$K:$K,Échéancier_Loyers!$C:$C,$A120,Échéancier_Loyers!$B:$B,YEAR($C120)*100+MONTH($C120)))</f>
        <v/>
      </c>
      <c r="G120" s="28" t="str">
        <f>IF(OR($E120="",$F120=""),"",$E120-$F120)</f>
        <v/>
      </c>
      <c r="H120" s="26" t="str">
        <f ca="1">IF($D120="","",MAX(0,TODAY()-$D120))</f>
        <v/>
      </c>
      <c r="I120" s="26" t="str">
        <f ca="1">IF($G120&lt;=0,"",IF($H120&gt;=30,"Mise en demeure",IF($H120&gt;=15,"Relance 2",IF($H120&gt;=5,"Relance 1","À traiter"))))</f>
        <v>Mise en demeure</v>
      </c>
      <c r="J120" s="8"/>
      <c r="K120" s="26" t="str">
        <f>IF($J120="","",$J120+7)</f>
        <v/>
      </c>
      <c r="L120" s="8"/>
      <c r="M120" s="8"/>
    </row>
    <row r="121" spans="1:13" ht="15">
      <c r="A121" s="8"/>
      <c r="B121" s="26" t="str">
        <f>IF($A121="","",VLOOKUP(VLOOKUP($A121,Baux!$A:$K,3,FALSE),Locataires!$A:$I,2,FALSE))</f>
        <v/>
      </c>
      <c r="C121" s="14"/>
      <c r="D121" s="27" t="str">
        <f>IF(OR($A121="",$C121=""),"",SUMIFS(Échéancier_Loyers!$G:$G,Échéancier_Loyers!$C:$C,$A121,Échéancier_Loyers!$B:$B,YEAR($C121)*100+MONTH($C121)))</f>
        <v/>
      </c>
      <c r="E121" s="28" t="str">
        <f>IF(OR($A121="",$C121=""),"",SUMIFS(Échéancier_Loyers!$J:$J,Échéancier_Loyers!$C:$C,$A121,Échéancier_Loyers!$B:$B,YEAR($C121)*100+MONTH($C121)))</f>
        <v/>
      </c>
      <c r="F121" s="28" t="str">
        <f>IF(OR($A121="",$C121=""),"",SUMIFS(Échéancier_Loyers!$K:$K,Échéancier_Loyers!$C:$C,$A121,Échéancier_Loyers!$B:$B,YEAR($C121)*100+MONTH($C121)))</f>
        <v/>
      </c>
      <c r="G121" s="28" t="str">
        <f>IF(OR($E121="",$F121=""),"",$E121-$F121)</f>
        <v/>
      </c>
      <c r="H121" s="26" t="str">
        <f ca="1">IF($D121="","",MAX(0,TODAY()-$D121))</f>
        <v/>
      </c>
      <c r="I121" s="26" t="str">
        <f ca="1">IF($G121&lt;=0,"",IF($H121&gt;=30,"Mise en demeure",IF($H121&gt;=15,"Relance 2",IF($H121&gt;=5,"Relance 1","À traiter"))))</f>
        <v>Mise en demeure</v>
      </c>
      <c r="J121" s="8"/>
      <c r="K121" s="26" t="str">
        <f>IF($J121="","",$J121+7)</f>
        <v/>
      </c>
      <c r="L121" s="8"/>
      <c r="M121" s="8"/>
    </row>
    <row r="122" spans="1:13" ht="15">
      <c r="A122" s="8"/>
      <c r="B122" s="26" t="str">
        <f>IF($A122="","",VLOOKUP(VLOOKUP($A122,Baux!$A:$K,3,FALSE),Locataires!$A:$I,2,FALSE))</f>
        <v/>
      </c>
      <c r="C122" s="14"/>
      <c r="D122" s="27" t="str">
        <f>IF(OR($A122="",$C122=""),"",SUMIFS(Échéancier_Loyers!$G:$G,Échéancier_Loyers!$C:$C,$A122,Échéancier_Loyers!$B:$B,YEAR($C122)*100+MONTH($C122)))</f>
        <v/>
      </c>
      <c r="E122" s="28" t="str">
        <f>IF(OR($A122="",$C122=""),"",SUMIFS(Échéancier_Loyers!$J:$J,Échéancier_Loyers!$C:$C,$A122,Échéancier_Loyers!$B:$B,YEAR($C122)*100+MONTH($C122)))</f>
        <v/>
      </c>
      <c r="F122" s="28" t="str">
        <f>IF(OR($A122="",$C122=""),"",SUMIFS(Échéancier_Loyers!$K:$K,Échéancier_Loyers!$C:$C,$A122,Échéancier_Loyers!$B:$B,YEAR($C122)*100+MONTH($C122)))</f>
        <v/>
      </c>
      <c r="G122" s="28" t="str">
        <f>IF(OR($E122="",$F122=""),"",$E122-$F122)</f>
        <v/>
      </c>
      <c r="H122" s="26" t="str">
        <f ca="1">IF($D122="","",MAX(0,TODAY()-$D122))</f>
        <v/>
      </c>
      <c r="I122" s="26" t="str">
        <f ca="1">IF($G122&lt;=0,"",IF($H122&gt;=30,"Mise en demeure",IF($H122&gt;=15,"Relance 2",IF($H122&gt;=5,"Relance 1","À traiter"))))</f>
        <v>Mise en demeure</v>
      </c>
      <c r="J122" s="8"/>
      <c r="K122" s="26" t="str">
        <f>IF($J122="","",$J122+7)</f>
        <v/>
      </c>
      <c r="L122" s="8"/>
      <c r="M122" s="8"/>
    </row>
    <row r="123" spans="1:13" ht="15">
      <c r="A123" s="8"/>
      <c r="B123" s="26" t="str">
        <f>IF($A123="","",VLOOKUP(VLOOKUP($A123,Baux!$A:$K,3,FALSE),Locataires!$A:$I,2,FALSE))</f>
        <v/>
      </c>
      <c r="C123" s="14"/>
      <c r="D123" s="27" t="str">
        <f>IF(OR($A123="",$C123=""),"",SUMIFS(Échéancier_Loyers!$G:$G,Échéancier_Loyers!$C:$C,$A123,Échéancier_Loyers!$B:$B,YEAR($C123)*100+MONTH($C123)))</f>
        <v/>
      </c>
      <c r="E123" s="28" t="str">
        <f>IF(OR($A123="",$C123=""),"",SUMIFS(Échéancier_Loyers!$J:$J,Échéancier_Loyers!$C:$C,$A123,Échéancier_Loyers!$B:$B,YEAR($C123)*100+MONTH($C123)))</f>
        <v/>
      </c>
      <c r="F123" s="28" t="str">
        <f>IF(OR($A123="",$C123=""),"",SUMIFS(Échéancier_Loyers!$K:$K,Échéancier_Loyers!$C:$C,$A123,Échéancier_Loyers!$B:$B,YEAR($C123)*100+MONTH($C123)))</f>
        <v/>
      </c>
      <c r="G123" s="28" t="str">
        <f>IF(OR($E123="",$F123=""),"",$E123-$F123)</f>
        <v/>
      </c>
      <c r="H123" s="26" t="str">
        <f ca="1">IF($D123="","",MAX(0,TODAY()-$D123))</f>
        <v/>
      </c>
      <c r="I123" s="26" t="str">
        <f ca="1">IF($G123&lt;=0,"",IF($H123&gt;=30,"Mise en demeure",IF($H123&gt;=15,"Relance 2",IF($H123&gt;=5,"Relance 1","À traiter"))))</f>
        <v>Mise en demeure</v>
      </c>
      <c r="J123" s="8"/>
      <c r="K123" s="26" t="str">
        <f>IF($J123="","",$J123+7)</f>
        <v/>
      </c>
      <c r="L123" s="8"/>
      <c r="M123" s="8"/>
    </row>
    <row r="124" spans="1:13" ht="15">
      <c r="A124" s="8"/>
      <c r="B124" s="26" t="str">
        <f>IF($A124="","",VLOOKUP(VLOOKUP($A124,Baux!$A:$K,3,FALSE),Locataires!$A:$I,2,FALSE))</f>
        <v/>
      </c>
      <c r="C124" s="14"/>
      <c r="D124" s="27" t="str">
        <f>IF(OR($A124="",$C124=""),"",SUMIFS(Échéancier_Loyers!$G:$G,Échéancier_Loyers!$C:$C,$A124,Échéancier_Loyers!$B:$B,YEAR($C124)*100+MONTH($C124)))</f>
        <v/>
      </c>
      <c r="E124" s="28" t="str">
        <f>IF(OR($A124="",$C124=""),"",SUMIFS(Échéancier_Loyers!$J:$J,Échéancier_Loyers!$C:$C,$A124,Échéancier_Loyers!$B:$B,YEAR($C124)*100+MONTH($C124)))</f>
        <v/>
      </c>
      <c r="F124" s="28" t="str">
        <f>IF(OR($A124="",$C124=""),"",SUMIFS(Échéancier_Loyers!$K:$K,Échéancier_Loyers!$C:$C,$A124,Échéancier_Loyers!$B:$B,YEAR($C124)*100+MONTH($C124)))</f>
        <v/>
      </c>
      <c r="G124" s="28" t="str">
        <f>IF(OR($E124="",$F124=""),"",$E124-$F124)</f>
        <v/>
      </c>
      <c r="H124" s="26" t="str">
        <f ca="1">IF($D124="","",MAX(0,TODAY()-$D124))</f>
        <v/>
      </c>
      <c r="I124" s="26" t="str">
        <f ca="1">IF($G124&lt;=0,"",IF($H124&gt;=30,"Mise en demeure",IF($H124&gt;=15,"Relance 2",IF($H124&gt;=5,"Relance 1","À traiter"))))</f>
        <v>Mise en demeure</v>
      </c>
      <c r="J124" s="8"/>
      <c r="K124" s="26" t="str">
        <f>IF($J124="","",$J124+7)</f>
        <v/>
      </c>
      <c r="L124" s="8"/>
      <c r="M124" s="8"/>
    </row>
    <row r="125" spans="1:13" ht="15">
      <c r="A125" s="8"/>
      <c r="B125" s="26" t="str">
        <f>IF($A125="","",VLOOKUP(VLOOKUP($A125,Baux!$A:$K,3,FALSE),Locataires!$A:$I,2,FALSE))</f>
        <v/>
      </c>
      <c r="C125" s="14"/>
      <c r="D125" s="27" t="str">
        <f>IF(OR($A125="",$C125=""),"",SUMIFS(Échéancier_Loyers!$G:$G,Échéancier_Loyers!$C:$C,$A125,Échéancier_Loyers!$B:$B,YEAR($C125)*100+MONTH($C125)))</f>
        <v/>
      </c>
      <c r="E125" s="28" t="str">
        <f>IF(OR($A125="",$C125=""),"",SUMIFS(Échéancier_Loyers!$J:$J,Échéancier_Loyers!$C:$C,$A125,Échéancier_Loyers!$B:$B,YEAR($C125)*100+MONTH($C125)))</f>
        <v/>
      </c>
      <c r="F125" s="28" t="str">
        <f>IF(OR($A125="",$C125=""),"",SUMIFS(Échéancier_Loyers!$K:$K,Échéancier_Loyers!$C:$C,$A125,Échéancier_Loyers!$B:$B,YEAR($C125)*100+MONTH($C125)))</f>
        <v/>
      </c>
      <c r="G125" s="28" t="str">
        <f>IF(OR($E125="",$F125=""),"",$E125-$F125)</f>
        <v/>
      </c>
      <c r="H125" s="26" t="str">
        <f ca="1">IF($D125="","",MAX(0,TODAY()-$D125))</f>
        <v/>
      </c>
      <c r="I125" s="26" t="str">
        <f ca="1">IF($G125&lt;=0,"",IF($H125&gt;=30,"Mise en demeure",IF($H125&gt;=15,"Relance 2",IF($H125&gt;=5,"Relance 1","À traiter"))))</f>
        <v>Mise en demeure</v>
      </c>
      <c r="J125" s="8"/>
      <c r="K125" s="26" t="str">
        <f>IF($J125="","",$J125+7)</f>
        <v/>
      </c>
      <c r="L125" s="8"/>
      <c r="M125" s="8"/>
    </row>
    <row r="126" spans="1:13" ht="15">
      <c r="A126" s="8"/>
      <c r="B126" s="26" t="str">
        <f>IF($A126="","",VLOOKUP(VLOOKUP($A126,Baux!$A:$K,3,FALSE),Locataires!$A:$I,2,FALSE))</f>
        <v/>
      </c>
      <c r="C126" s="14"/>
      <c r="D126" s="27" t="str">
        <f>IF(OR($A126="",$C126=""),"",SUMIFS(Échéancier_Loyers!$G:$G,Échéancier_Loyers!$C:$C,$A126,Échéancier_Loyers!$B:$B,YEAR($C126)*100+MONTH($C126)))</f>
        <v/>
      </c>
      <c r="E126" s="28" t="str">
        <f>IF(OR($A126="",$C126=""),"",SUMIFS(Échéancier_Loyers!$J:$J,Échéancier_Loyers!$C:$C,$A126,Échéancier_Loyers!$B:$B,YEAR($C126)*100+MONTH($C126)))</f>
        <v/>
      </c>
      <c r="F126" s="28" t="str">
        <f>IF(OR($A126="",$C126=""),"",SUMIFS(Échéancier_Loyers!$K:$K,Échéancier_Loyers!$C:$C,$A126,Échéancier_Loyers!$B:$B,YEAR($C126)*100+MONTH($C126)))</f>
        <v/>
      </c>
      <c r="G126" s="28" t="str">
        <f>IF(OR($E126="",$F126=""),"",$E126-$F126)</f>
        <v/>
      </c>
      <c r="H126" s="26" t="str">
        <f ca="1">IF($D126="","",MAX(0,TODAY()-$D126))</f>
        <v/>
      </c>
      <c r="I126" s="26" t="str">
        <f ca="1">IF($G126&lt;=0,"",IF($H126&gt;=30,"Mise en demeure",IF($H126&gt;=15,"Relance 2",IF($H126&gt;=5,"Relance 1","À traiter"))))</f>
        <v>Mise en demeure</v>
      </c>
      <c r="J126" s="8"/>
      <c r="K126" s="26" t="str">
        <f>IF($J126="","",$J126+7)</f>
        <v/>
      </c>
      <c r="L126" s="8"/>
      <c r="M126" s="8"/>
    </row>
    <row r="127" spans="1:13" ht="15">
      <c r="A127" s="8"/>
      <c r="B127" s="26" t="str">
        <f>IF($A127="","",VLOOKUP(VLOOKUP($A127,Baux!$A:$K,3,FALSE),Locataires!$A:$I,2,FALSE))</f>
        <v/>
      </c>
      <c r="C127" s="14"/>
      <c r="D127" s="27" t="str">
        <f>IF(OR($A127="",$C127=""),"",SUMIFS(Échéancier_Loyers!$G:$G,Échéancier_Loyers!$C:$C,$A127,Échéancier_Loyers!$B:$B,YEAR($C127)*100+MONTH($C127)))</f>
        <v/>
      </c>
      <c r="E127" s="28" t="str">
        <f>IF(OR($A127="",$C127=""),"",SUMIFS(Échéancier_Loyers!$J:$J,Échéancier_Loyers!$C:$C,$A127,Échéancier_Loyers!$B:$B,YEAR($C127)*100+MONTH($C127)))</f>
        <v/>
      </c>
      <c r="F127" s="28" t="str">
        <f>IF(OR($A127="",$C127=""),"",SUMIFS(Échéancier_Loyers!$K:$K,Échéancier_Loyers!$C:$C,$A127,Échéancier_Loyers!$B:$B,YEAR($C127)*100+MONTH($C127)))</f>
        <v/>
      </c>
      <c r="G127" s="28" t="str">
        <f>IF(OR($E127="",$F127=""),"",$E127-$F127)</f>
        <v/>
      </c>
      <c r="H127" s="26" t="str">
        <f ca="1">IF($D127="","",MAX(0,TODAY()-$D127))</f>
        <v/>
      </c>
      <c r="I127" s="26" t="str">
        <f ca="1">IF($G127&lt;=0,"",IF($H127&gt;=30,"Mise en demeure",IF($H127&gt;=15,"Relance 2",IF($H127&gt;=5,"Relance 1","À traiter"))))</f>
        <v>Mise en demeure</v>
      </c>
      <c r="J127" s="8"/>
      <c r="K127" s="26" t="str">
        <f>IF($J127="","",$J127+7)</f>
        <v/>
      </c>
      <c r="L127" s="8"/>
      <c r="M127" s="8"/>
    </row>
    <row r="128" spans="1:13" ht="15">
      <c r="A128" s="8"/>
      <c r="B128" s="26" t="str">
        <f>IF($A128="","",VLOOKUP(VLOOKUP($A128,Baux!$A:$K,3,FALSE),Locataires!$A:$I,2,FALSE))</f>
        <v/>
      </c>
      <c r="C128" s="14"/>
      <c r="D128" s="27" t="str">
        <f>IF(OR($A128="",$C128=""),"",SUMIFS(Échéancier_Loyers!$G:$G,Échéancier_Loyers!$C:$C,$A128,Échéancier_Loyers!$B:$B,YEAR($C128)*100+MONTH($C128)))</f>
        <v/>
      </c>
      <c r="E128" s="28" t="str">
        <f>IF(OR($A128="",$C128=""),"",SUMIFS(Échéancier_Loyers!$J:$J,Échéancier_Loyers!$C:$C,$A128,Échéancier_Loyers!$B:$B,YEAR($C128)*100+MONTH($C128)))</f>
        <v/>
      </c>
      <c r="F128" s="28" t="str">
        <f>IF(OR($A128="",$C128=""),"",SUMIFS(Échéancier_Loyers!$K:$K,Échéancier_Loyers!$C:$C,$A128,Échéancier_Loyers!$B:$B,YEAR($C128)*100+MONTH($C128)))</f>
        <v/>
      </c>
      <c r="G128" s="28" t="str">
        <f>IF(OR($E128="",$F128=""),"",$E128-$F128)</f>
        <v/>
      </c>
      <c r="H128" s="26" t="str">
        <f ca="1">IF($D128="","",MAX(0,TODAY()-$D128))</f>
        <v/>
      </c>
      <c r="I128" s="26" t="str">
        <f ca="1">IF($G128&lt;=0,"",IF($H128&gt;=30,"Mise en demeure",IF($H128&gt;=15,"Relance 2",IF($H128&gt;=5,"Relance 1","À traiter"))))</f>
        <v>Mise en demeure</v>
      </c>
      <c r="J128" s="8"/>
      <c r="K128" s="26" t="str">
        <f>IF($J128="","",$J128+7)</f>
        <v/>
      </c>
      <c r="L128" s="8"/>
      <c r="M128" s="8"/>
    </row>
    <row r="129" spans="1:13" ht="15">
      <c r="A129" s="8"/>
      <c r="B129" s="26" t="str">
        <f>IF($A129="","",VLOOKUP(VLOOKUP($A129,Baux!$A:$K,3,FALSE),Locataires!$A:$I,2,FALSE))</f>
        <v/>
      </c>
      <c r="C129" s="14"/>
      <c r="D129" s="27" t="str">
        <f>IF(OR($A129="",$C129=""),"",SUMIFS(Échéancier_Loyers!$G:$G,Échéancier_Loyers!$C:$C,$A129,Échéancier_Loyers!$B:$B,YEAR($C129)*100+MONTH($C129)))</f>
        <v/>
      </c>
      <c r="E129" s="28" t="str">
        <f>IF(OR($A129="",$C129=""),"",SUMIFS(Échéancier_Loyers!$J:$J,Échéancier_Loyers!$C:$C,$A129,Échéancier_Loyers!$B:$B,YEAR($C129)*100+MONTH($C129)))</f>
        <v/>
      </c>
      <c r="F129" s="28" t="str">
        <f>IF(OR($A129="",$C129=""),"",SUMIFS(Échéancier_Loyers!$K:$K,Échéancier_Loyers!$C:$C,$A129,Échéancier_Loyers!$B:$B,YEAR($C129)*100+MONTH($C129)))</f>
        <v/>
      </c>
      <c r="G129" s="28" t="str">
        <f>IF(OR($E129="",$F129=""),"",$E129-$F129)</f>
        <v/>
      </c>
      <c r="H129" s="26" t="str">
        <f ca="1">IF($D129="","",MAX(0,TODAY()-$D129))</f>
        <v/>
      </c>
      <c r="I129" s="26" t="str">
        <f ca="1">IF($G129&lt;=0,"",IF($H129&gt;=30,"Mise en demeure",IF($H129&gt;=15,"Relance 2",IF($H129&gt;=5,"Relance 1","À traiter"))))</f>
        <v>Mise en demeure</v>
      </c>
      <c r="J129" s="8"/>
      <c r="K129" s="26" t="str">
        <f>IF($J129="","",$J129+7)</f>
        <v/>
      </c>
      <c r="L129" s="8"/>
      <c r="M129" s="8"/>
    </row>
    <row r="130" spans="1:13" ht="15">
      <c r="A130" s="8"/>
      <c r="B130" s="26" t="str">
        <f>IF($A130="","",VLOOKUP(VLOOKUP($A130,Baux!$A:$K,3,FALSE),Locataires!$A:$I,2,FALSE))</f>
        <v/>
      </c>
      <c r="C130" s="14"/>
      <c r="D130" s="27" t="str">
        <f>IF(OR($A130="",$C130=""),"",SUMIFS(Échéancier_Loyers!$G:$G,Échéancier_Loyers!$C:$C,$A130,Échéancier_Loyers!$B:$B,YEAR($C130)*100+MONTH($C130)))</f>
        <v/>
      </c>
      <c r="E130" s="28" t="str">
        <f>IF(OR($A130="",$C130=""),"",SUMIFS(Échéancier_Loyers!$J:$J,Échéancier_Loyers!$C:$C,$A130,Échéancier_Loyers!$B:$B,YEAR($C130)*100+MONTH($C130)))</f>
        <v/>
      </c>
      <c r="F130" s="28" t="str">
        <f>IF(OR($A130="",$C130=""),"",SUMIFS(Échéancier_Loyers!$K:$K,Échéancier_Loyers!$C:$C,$A130,Échéancier_Loyers!$B:$B,YEAR($C130)*100+MONTH($C130)))</f>
        <v/>
      </c>
      <c r="G130" s="28" t="str">
        <f>IF(OR($E130="",$F130=""),"",$E130-$F130)</f>
        <v/>
      </c>
      <c r="H130" s="26" t="str">
        <f ca="1">IF($D130="","",MAX(0,TODAY()-$D130))</f>
        <v/>
      </c>
      <c r="I130" s="26" t="str">
        <f ca="1">IF($G130&lt;=0,"",IF($H130&gt;=30,"Mise en demeure",IF($H130&gt;=15,"Relance 2",IF($H130&gt;=5,"Relance 1","À traiter"))))</f>
        <v>Mise en demeure</v>
      </c>
      <c r="J130" s="8"/>
      <c r="K130" s="26" t="str">
        <f>IF($J130="","",$J130+7)</f>
        <v/>
      </c>
      <c r="L130" s="8"/>
      <c r="M130" s="8"/>
    </row>
    <row r="131" spans="1:13" ht="15">
      <c r="A131" s="8"/>
      <c r="B131" s="26" t="str">
        <f>IF($A131="","",VLOOKUP(VLOOKUP($A131,Baux!$A:$K,3,FALSE),Locataires!$A:$I,2,FALSE))</f>
        <v/>
      </c>
      <c r="C131" s="14"/>
      <c r="D131" s="27" t="str">
        <f>IF(OR($A131="",$C131=""),"",SUMIFS(Échéancier_Loyers!$G:$G,Échéancier_Loyers!$C:$C,$A131,Échéancier_Loyers!$B:$B,YEAR($C131)*100+MONTH($C131)))</f>
        <v/>
      </c>
      <c r="E131" s="28" t="str">
        <f>IF(OR($A131="",$C131=""),"",SUMIFS(Échéancier_Loyers!$J:$J,Échéancier_Loyers!$C:$C,$A131,Échéancier_Loyers!$B:$B,YEAR($C131)*100+MONTH($C131)))</f>
        <v/>
      </c>
      <c r="F131" s="28" t="str">
        <f>IF(OR($A131="",$C131=""),"",SUMIFS(Échéancier_Loyers!$K:$K,Échéancier_Loyers!$C:$C,$A131,Échéancier_Loyers!$B:$B,YEAR($C131)*100+MONTH($C131)))</f>
        <v/>
      </c>
      <c r="G131" s="28" t="str">
        <f>IF(OR($E131="",$F131=""),"",$E131-$F131)</f>
        <v/>
      </c>
      <c r="H131" s="26" t="str">
        <f ca="1">IF($D131="","",MAX(0,TODAY()-$D131))</f>
        <v/>
      </c>
      <c r="I131" s="26" t="str">
        <f ca="1">IF($G131&lt;=0,"",IF($H131&gt;=30,"Mise en demeure",IF($H131&gt;=15,"Relance 2",IF($H131&gt;=5,"Relance 1","À traiter"))))</f>
        <v>Mise en demeure</v>
      </c>
      <c r="J131" s="8"/>
      <c r="K131" s="26" t="str">
        <f>IF($J131="","",$J131+7)</f>
        <v/>
      </c>
      <c r="L131" s="8"/>
      <c r="M131" s="8"/>
    </row>
    <row r="132" spans="1:13" ht="15">
      <c r="A132" s="8"/>
      <c r="B132" s="26" t="str">
        <f>IF($A132="","",VLOOKUP(VLOOKUP($A132,Baux!$A:$K,3,FALSE),Locataires!$A:$I,2,FALSE))</f>
        <v/>
      </c>
      <c r="C132" s="14"/>
      <c r="D132" s="27" t="str">
        <f>IF(OR($A132="",$C132=""),"",SUMIFS(Échéancier_Loyers!$G:$G,Échéancier_Loyers!$C:$C,$A132,Échéancier_Loyers!$B:$B,YEAR($C132)*100+MONTH($C132)))</f>
        <v/>
      </c>
      <c r="E132" s="28" t="str">
        <f>IF(OR($A132="",$C132=""),"",SUMIFS(Échéancier_Loyers!$J:$J,Échéancier_Loyers!$C:$C,$A132,Échéancier_Loyers!$B:$B,YEAR($C132)*100+MONTH($C132)))</f>
        <v/>
      </c>
      <c r="F132" s="28" t="str">
        <f>IF(OR($A132="",$C132=""),"",SUMIFS(Échéancier_Loyers!$K:$K,Échéancier_Loyers!$C:$C,$A132,Échéancier_Loyers!$B:$B,YEAR($C132)*100+MONTH($C132)))</f>
        <v/>
      </c>
      <c r="G132" s="28" t="str">
        <f>IF(OR($E132="",$F132=""),"",$E132-$F132)</f>
        <v/>
      </c>
      <c r="H132" s="26" t="str">
        <f ca="1">IF($D132="","",MAX(0,TODAY()-$D132))</f>
        <v/>
      </c>
      <c r="I132" s="26" t="str">
        <f ca="1">IF($G132&lt;=0,"",IF($H132&gt;=30,"Mise en demeure",IF($H132&gt;=15,"Relance 2",IF($H132&gt;=5,"Relance 1","À traiter"))))</f>
        <v>Mise en demeure</v>
      </c>
      <c r="J132" s="8"/>
      <c r="K132" s="26" t="str">
        <f>IF($J132="","",$J132+7)</f>
        <v/>
      </c>
      <c r="L132" s="8"/>
      <c r="M132" s="8"/>
    </row>
    <row r="133" spans="1:13" ht="15">
      <c r="A133" s="8"/>
      <c r="B133" s="26" t="str">
        <f>IF($A133="","",VLOOKUP(VLOOKUP($A133,Baux!$A:$K,3,FALSE),Locataires!$A:$I,2,FALSE))</f>
        <v/>
      </c>
      <c r="C133" s="14"/>
      <c r="D133" s="27" t="str">
        <f>IF(OR($A133="",$C133=""),"",SUMIFS(Échéancier_Loyers!$G:$G,Échéancier_Loyers!$C:$C,$A133,Échéancier_Loyers!$B:$B,YEAR($C133)*100+MONTH($C133)))</f>
        <v/>
      </c>
      <c r="E133" s="28" t="str">
        <f>IF(OR($A133="",$C133=""),"",SUMIFS(Échéancier_Loyers!$J:$J,Échéancier_Loyers!$C:$C,$A133,Échéancier_Loyers!$B:$B,YEAR($C133)*100+MONTH($C133)))</f>
        <v/>
      </c>
      <c r="F133" s="28" t="str">
        <f>IF(OR($A133="",$C133=""),"",SUMIFS(Échéancier_Loyers!$K:$K,Échéancier_Loyers!$C:$C,$A133,Échéancier_Loyers!$B:$B,YEAR($C133)*100+MONTH($C133)))</f>
        <v/>
      </c>
      <c r="G133" s="28" t="str">
        <f>IF(OR($E133="",$F133=""),"",$E133-$F133)</f>
        <v/>
      </c>
      <c r="H133" s="26" t="str">
        <f ca="1">IF($D133="","",MAX(0,TODAY()-$D133))</f>
        <v/>
      </c>
      <c r="I133" s="26" t="str">
        <f ca="1">IF($G133&lt;=0,"",IF($H133&gt;=30,"Mise en demeure",IF($H133&gt;=15,"Relance 2",IF($H133&gt;=5,"Relance 1","À traiter"))))</f>
        <v>Mise en demeure</v>
      </c>
      <c r="J133" s="8"/>
      <c r="K133" s="26" t="str">
        <f>IF($J133="","",$J133+7)</f>
        <v/>
      </c>
      <c r="L133" s="8"/>
      <c r="M133" s="8"/>
    </row>
    <row r="134" spans="1:13" ht="15">
      <c r="A134" s="8"/>
      <c r="B134" s="26" t="str">
        <f>IF($A134="","",VLOOKUP(VLOOKUP($A134,Baux!$A:$K,3,FALSE),Locataires!$A:$I,2,FALSE))</f>
        <v/>
      </c>
      <c r="C134" s="14"/>
      <c r="D134" s="27" t="str">
        <f>IF(OR($A134="",$C134=""),"",SUMIFS(Échéancier_Loyers!$G:$G,Échéancier_Loyers!$C:$C,$A134,Échéancier_Loyers!$B:$B,YEAR($C134)*100+MONTH($C134)))</f>
        <v/>
      </c>
      <c r="E134" s="28" t="str">
        <f>IF(OR($A134="",$C134=""),"",SUMIFS(Échéancier_Loyers!$J:$J,Échéancier_Loyers!$C:$C,$A134,Échéancier_Loyers!$B:$B,YEAR($C134)*100+MONTH($C134)))</f>
        <v/>
      </c>
      <c r="F134" s="28" t="str">
        <f>IF(OR($A134="",$C134=""),"",SUMIFS(Échéancier_Loyers!$K:$K,Échéancier_Loyers!$C:$C,$A134,Échéancier_Loyers!$B:$B,YEAR($C134)*100+MONTH($C134)))</f>
        <v/>
      </c>
      <c r="G134" s="28" t="str">
        <f>IF(OR($E134="",$F134=""),"",$E134-$F134)</f>
        <v/>
      </c>
      <c r="H134" s="26" t="str">
        <f ca="1">IF($D134="","",MAX(0,TODAY()-$D134))</f>
        <v/>
      </c>
      <c r="I134" s="26" t="str">
        <f ca="1">IF($G134&lt;=0,"",IF($H134&gt;=30,"Mise en demeure",IF($H134&gt;=15,"Relance 2",IF($H134&gt;=5,"Relance 1","À traiter"))))</f>
        <v>Mise en demeure</v>
      </c>
      <c r="J134" s="8"/>
      <c r="K134" s="26" t="str">
        <f>IF($J134="","",$J134+7)</f>
        <v/>
      </c>
      <c r="L134" s="8"/>
      <c r="M134" s="8"/>
    </row>
    <row r="135" spans="1:13" ht="15">
      <c r="A135" s="8"/>
      <c r="B135" s="26" t="str">
        <f>IF($A135="","",VLOOKUP(VLOOKUP($A135,Baux!$A:$K,3,FALSE),Locataires!$A:$I,2,FALSE))</f>
        <v/>
      </c>
      <c r="C135" s="14"/>
      <c r="D135" s="27" t="str">
        <f>IF(OR($A135="",$C135=""),"",SUMIFS(Échéancier_Loyers!$G:$G,Échéancier_Loyers!$C:$C,$A135,Échéancier_Loyers!$B:$B,YEAR($C135)*100+MONTH($C135)))</f>
        <v/>
      </c>
      <c r="E135" s="28" t="str">
        <f>IF(OR($A135="",$C135=""),"",SUMIFS(Échéancier_Loyers!$J:$J,Échéancier_Loyers!$C:$C,$A135,Échéancier_Loyers!$B:$B,YEAR($C135)*100+MONTH($C135)))</f>
        <v/>
      </c>
      <c r="F135" s="28" t="str">
        <f>IF(OR($A135="",$C135=""),"",SUMIFS(Échéancier_Loyers!$K:$K,Échéancier_Loyers!$C:$C,$A135,Échéancier_Loyers!$B:$B,YEAR($C135)*100+MONTH($C135)))</f>
        <v/>
      </c>
      <c r="G135" s="28" t="str">
        <f>IF(OR($E135="",$F135=""),"",$E135-$F135)</f>
        <v/>
      </c>
      <c r="H135" s="26" t="str">
        <f ca="1">IF($D135="","",MAX(0,TODAY()-$D135))</f>
        <v/>
      </c>
      <c r="I135" s="26" t="str">
        <f ca="1">IF($G135&lt;=0,"",IF($H135&gt;=30,"Mise en demeure",IF($H135&gt;=15,"Relance 2",IF($H135&gt;=5,"Relance 1","À traiter"))))</f>
        <v>Mise en demeure</v>
      </c>
      <c r="J135" s="8"/>
      <c r="K135" s="26" t="str">
        <f>IF($J135="","",$J135+7)</f>
        <v/>
      </c>
      <c r="L135" s="8"/>
      <c r="M135" s="8"/>
    </row>
    <row r="136" spans="1:13" ht="15">
      <c r="A136" s="8"/>
      <c r="B136" s="26" t="str">
        <f>IF($A136="","",VLOOKUP(VLOOKUP($A136,Baux!$A:$K,3,FALSE),Locataires!$A:$I,2,FALSE))</f>
        <v/>
      </c>
      <c r="C136" s="14"/>
      <c r="D136" s="27" t="str">
        <f>IF(OR($A136="",$C136=""),"",SUMIFS(Échéancier_Loyers!$G:$G,Échéancier_Loyers!$C:$C,$A136,Échéancier_Loyers!$B:$B,YEAR($C136)*100+MONTH($C136)))</f>
        <v/>
      </c>
      <c r="E136" s="28" t="str">
        <f>IF(OR($A136="",$C136=""),"",SUMIFS(Échéancier_Loyers!$J:$J,Échéancier_Loyers!$C:$C,$A136,Échéancier_Loyers!$B:$B,YEAR($C136)*100+MONTH($C136)))</f>
        <v/>
      </c>
      <c r="F136" s="28" t="str">
        <f>IF(OR($A136="",$C136=""),"",SUMIFS(Échéancier_Loyers!$K:$K,Échéancier_Loyers!$C:$C,$A136,Échéancier_Loyers!$B:$B,YEAR($C136)*100+MONTH($C136)))</f>
        <v/>
      </c>
      <c r="G136" s="28" t="str">
        <f>IF(OR($E136="",$F136=""),"",$E136-$F136)</f>
        <v/>
      </c>
      <c r="H136" s="26" t="str">
        <f ca="1">IF($D136="","",MAX(0,TODAY()-$D136))</f>
        <v/>
      </c>
      <c r="I136" s="26" t="str">
        <f ca="1">IF($G136&lt;=0,"",IF($H136&gt;=30,"Mise en demeure",IF($H136&gt;=15,"Relance 2",IF($H136&gt;=5,"Relance 1","À traiter"))))</f>
        <v>Mise en demeure</v>
      </c>
      <c r="J136" s="8"/>
      <c r="K136" s="26" t="str">
        <f>IF($J136="","",$J136+7)</f>
        <v/>
      </c>
      <c r="L136" s="8"/>
      <c r="M136" s="8"/>
    </row>
    <row r="137" spans="1:13" ht="15">
      <c r="A137" s="8"/>
      <c r="B137" s="26" t="str">
        <f>IF($A137="","",VLOOKUP(VLOOKUP($A137,Baux!$A:$K,3,FALSE),Locataires!$A:$I,2,FALSE))</f>
        <v/>
      </c>
      <c r="C137" s="14"/>
      <c r="D137" s="27" t="str">
        <f>IF(OR($A137="",$C137=""),"",SUMIFS(Échéancier_Loyers!$G:$G,Échéancier_Loyers!$C:$C,$A137,Échéancier_Loyers!$B:$B,YEAR($C137)*100+MONTH($C137)))</f>
        <v/>
      </c>
      <c r="E137" s="28" t="str">
        <f>IF(OR($A137="",$C137=""),"",SUMIFS(Échéancier_Loyers!$J:$J,Échéancier_Loyers!$C:$C,$A137,Échéancier_Loyers!$B:$B,YEAR($C137)*100+MONTH($C137)))</f>
        <v/>
      </c>
      <c r="F137" s="28" t="str">
        <f>IF(OR($A137="",$C137=""),"",SUMIFS(Échéancier_Loyers!$K:$K,Échéancier_Loyers!$C:$C,$A137,Échéancier_Loyers!$B:$B,YEAR($C137)*100+MONTH($C137)))</f>
        <v/>
      </c>
      <c r="G137" s="28" t="str">
        <f>IF(OR($E137="",$F137=""),"",$E137-$F137)</f>
        <v/>
      </c>
      <c r="H137" s="26" t="str">
        <f ca="1">IF($D137="","",MAX(0,TODAY()-$D137))</f>
        <v/>
      </c>
      <c r="I137" s="26" t="str">
        <f ca="1">IF($G137&lt;=0,"",IF($H137&gt;=30,"Mise en demeure",IF($H137&gt;=15,"Relance 2",IF($H137&gt;=5,"Relance 1","À traiter"))))</f>
        <v>Mise en demeure</v>
      </c>
      <c r="J137" s="8"/>
      <c r="K137" s="26" t="str">
        <f>IF($J137="","",$J137+7)</f>
        <v/>
      </c>
      <c r="L137" s="8"/>
      <c r="M137" s="8"/>
    </row>
    <row r="138" spans="1:13" ht="15">
      <c r="A138" s="8"/>
      <c r="B138" s="26" t="str">
        <f>IF($A138="","",VLOOKUP(VLOOKUP($A138,Baux!$A:$K,3,FALSE),Locataires!$A:$I,2,FALSE))</f>
        <v/>
      </c>
      <c r="C138" s="14"/>
      <c r="D138" s="27" t="str">
        <f>IF(OR($A138="",$C138=""),"",SUMIFS(Échéancier_Loyers!$G:$G,Échéancier_Loyers!$C:$C,$A138,Échéancier_Loyers!$B:$B,YEAR($C138)*100+MONTH($C138)))</f>
        <v/>
      </c>
      <c r="E138" s="28" t="str">
        <f>IF(OR($A138="",$C138=""),"",SUMIFS(Échéancier_Loyers!$J:$J,Échéancier_Loyers!$C:$C,$A138,Échéancier_Loyers!$B:$B,YEAR($C138)*100+MONTH($C138)))</f>
        <v/>
      </c>
      <c r="F138" s="28" t="str">
        <f>IF(OR($A138="",$C138=""),"",SUMIFS(Échéancier_Loyers!$K:$K,Échéancier_Loyers!$C:$C,$A138,Échéancier_Loyers!$B:$B,YEAR($C138)*100+MONTH($C138)))</f>
        <v/>
      </c>
      <c r="G138" s="28" t="str">
        <f>IF(OR($E138="",$F138=""),"",$E138-$F138)</f>
        <v/>
      </c>
      <c r="H138" s="26" t="str">
        <f ca="1">IF($D138="","",MAX(0,TODAY()-$D138))</f>
        <v/>
      </c>
      <c r="I138" s="26" t="str">
        <f ca="1">IF($G138&lt;=0,"",IF($H138&gt;=30,"Mise en demeure",IF($H138&gt;=15,"Relance 2",IF($H138&gt;=5,"Relance 1","À traiter"))))</f>
        <v>Mise en demeure</v>
      </c>
      <c r="J138" s="8"/>
      <c r="K138" s="26" t="str">
        <f>IF($J138="","",$J138+7)</f>
        <v/>
      </c>
      <c r="L138" s="8"/>
      <c r="M138" s="8"/>
    </row>
    <row r="139" spans="1:13" ht="15">
      <c r="A139" s="8"/>
      <c r="B139" s="26" t="str">
        <f>IF($A139="","",VLOOKUP(VLOOKUP($A139,Baux!$A:$K,3,FALSE),Locataires!$A:$I,2,FALSE))</f>
        <v/>
      </c>
      <c r="C139" s="14"/>
      <c r="D139" s="27" t="str">
        <f>IF(OR($A139="",$C139=""),"",SUMIFS(Échéancier_Loyers!$G:$G,Échéancier_Loyers!$C:$C,$A139,Échéancier_Loyers!$B:$B,YEAR($C139)*100+MONTH($C139)))</f>
        <v/>
      </c>
      <c r="E139" s="28" t="str">
        <f>IF(OR($A139="",$C139=""),"",SUMIFS(Échéancier_Loyers!$J:$J,Échéancier_Loyers!$C:$C,$A139,Échéancier_Loyers!$B:$B,YEAR($C139)*100+MONTH($C139)))</f>
        <v/>
      </c>
      <c r="F139" s="28" t="str">
        <f>IF(OR($A139="",$C139=""),"",SUMIFS(Échéancier_Loyers!$K:$K,Échéancier_Loyers!$C:$C,$A139,Échéancier_Loyers!$B:$B,YEAR($C139)*100+MONTH($C139)))</f>
        <v/>
      </c>
      <c r="G139" s="28" t="str">
        <f>IF(OR($E139="",$F139=""),"",$E139-$F139)</f>
        <v/>
      </c>
      <c r="H139" s="26" t="str">
        <f ca="1">IF($D139="","",MAX(0,TODAY()-$D139))</f>
        <v/>
      </c>
      <c r="I139" s="26" t="str">
        <f ca="1">IF($G139&lt;=0,"",IF($H139&gt;=30,"Mise en demeure",IF($H139&gt;=15,"Relance 2",IF($H139&gt;=5,"Relance 1","À traiter"))))</f>
        <v>Mise en demeure</v>
      </c>
      <c r="J139" s="8"/>
      <c r="K139" s="26" t="str">
        <f>IF($J139="","",$J139+7)</f>
        <v/>
      </c>
      <c r="L139" s="8"/>
      <c r="M139" s="8"/>
    </row>
    <row r="140" spans="1:13" ht="15">
      <c r="A140" s="8"/>
      <c r="B140" s="26" t="str">
        <f>IF($A140="","",VLOOKUP(VLOOKUP($A140,Baux!$A:$K,3,FALSE),Locataires!$A:$I,2,FALSE))</f>
        <v/>
      </c>
      <c r="C140" s="14"/>
      <c r="D140" s="27" t="str">
        <f>IF(OR($A140="",$C140=""),"",SUMIFS(Échéancier_Loyers!$G:$G,Échéancier_Loyers!$C:$C,$A140,Échéancier_Loyers!$B:$B,YEAR($C140)*100+MONTH($C140)))</f>
        <v/>
      </c>
      <c r="E140" s="28" t="str">
        <f>IF(OR($A140="",$C140=""),"",SUMIFS(Échéancier_Loyers!$J:$J,Échéancier_Loyers!$C:$C,$A140,Échéancier_Loyers!$B:$B,YEAR($C140)*100+MONTH($C140)))</f>
        <v/>
      </c>
      <c r="F140" s="28" t="str">
        <f>IF(OR($A140="",$C140=""),"",SUMIFS(Échéancier_Loyers!$K:$K,Échéancier_Loyers!$C:$C,$A140,Échéancier_Loyers!$B:$B,YEAR($C140)*100+MONTH($C140)))</f>
        <v/>
      </c>
      <c r="G140" s="28" t="str">
        <f>IF(OR($E140="",$F140=""),"",$E140-$F140)</f>
        <v/>
      </c>
      <c r="H140" s="26" t="str">
        <f ca="1">IF($D140="","",MAX(0,TODAY()-$D140))</f>
        <v/>
      </c>
      <c r="I140" s="26" t="str">
        <f ca="1">IF($G140&lt;=0,"",IF($H140&gt;=30,"Mise en demeure",IF($H140&gt;=15,"Relance 2",IF($H140&gt;=5,"Relance 1","À traiter"))))</f>
        <v>Mise en demeure</v>
      </c>
      <c r="J140" s="8"/>
      <c r="K140" s="26" t="str">
        <f>IF($J140="","",$J140+7)</f>
        <v/>
      </c>
      <c r="L140" s="8"/>
      <c r="M140" s="8"/>
    </row>
    <row r="141" spans="1:13" ht="15">
      <c r="A141" s="8"/>
      <c r="B141" s="26" t="str">
        <f>IF($A141="","",VLOOKUP(VLOOKUP($A141,Baux!$A:$K,3,FALSE),Locataires!$A:$I,2,FALSE))</f>
        <v/>
      </c>
      <c r="C141" s="14"/>
      <c r="D141" s="27" t="str">
        <f>IF(OR($A141="",$C141=""),"",SUMIFS(Échéancier_Loyers!$G:$G,Échéancier_Loyers!$C:$C,$A141,Échéancier_Loyers!$B:$B,YEAR($C141)*100+MONTH($C141)))</f>
        <v/>
      </c>
      <c r="E141" s="28" t="str">
        <f>IF(OR($A141="",$C141=""),"",SUMIFS(Échéancier_Loyers!$J:$J,Échéancier_Loyers!$C:$C,$A141,Échéancier_Loyers!$B:$B,YEAR($C141)*100+MONTH($C141)))</f>
        <v/>
      </c>
      <c r="F141" s="28" t="str">
        <f>IF(OR($A141="",$C141=""),"",SUMIFS(Échéancier_Loyers!$K:$K,Échéancier_Loyers!$C:$C,$A141,Échéancier_Loyers!$B:$B,YEAR($C141)*100+MONTH($C141)))</f>
        <v/>
      </c>
      <c r="G141" s="28" t="str">
        <f>IF(OR($E141="",$F141=""),"",$E141-$F141)</f>
        <v/>
      </c>
      <c r="H141" s="26" t="str">
        <f ca="1">IF($D141="","",MAX(0,TODAY()-$D141))</f>
        <v/>
      </c>
      <c r="I141" s="26" t="str">
        <f ca="1">IF($G141&lt;=0,"",IF($H141&gt;=30,"Mise en demeure",IF($H141&gt;=15,"Relance 2",IF($H141&gt;=5,"Relance 1","À traiter"))))</f>
        <v>Mise en demeure</v>
      </c>
      <c r="J141" s="8"/>
      <c r="K141" s="26" t="str">
        <f>IF($J141="","",$J141+7)</f>
        <v/>
      </c>
      <c r="L141" s="8"/>
      <c r="M141" s="8"/>
    </row>
    <row r="142" spans="1:13" ht="15">
      <c r="A142" s="8"/>
      <c r="B142" s="26" t="str">
        <f>IF($A142="","",VLOOKUP(VLOOKUP($A142,Baux!$A:$K,3,FALSE),Locataires!$A:$I,2,FALSE))</f>
        <v/>
      </c>
      <c r="C142" s="14"/>
      <c r="D142" s="27" t="str">
        <f>IF(OR($A142="",$C142=""),"",SUMIFS(Échéancier_Loyers!$G:$G,Échéancier_Loyers!$C:$C,$A142,Échéancier_Loyers!$B:$B,YEAR($C142)*100+MONTH($C142)))</f>
        <v/>
      </c>
      <c r="E142" s="28" t="str">
        <f>IF(OR($A142="",$C142=""),"",SUMIFS(Échéancier_Loyers!$J:$J,Échéancier_Loyers!$C:$C,$A142,Échéancier_Loyers!$B:$B,YEAR($C142)*100+MONTH($C142)))</f>
        <v/>
      </c>
      <c r="F142" s="28" t="str">
        <f>IF(OR($A142="",$C142=""),"",SUMIFS(Échéancier_Loyers!$K:$K,Échéancier_Loyers!$C:$C,$A142,Échéancier_Loyers!$B:$B,YEAR($C142)*100+MONTH($C142)))</f>
        <v/>
      </c>
      <c r="G142" s="28" t="str">
        <f>IF(OR($E142="",$F142=""),"",$E142-$F142)</f>
        <v/>
      </c>
      <c r="H142" s="26" t="str">
        <f ca="1">IF($D142="","",MAX(0,TODAY()-$D142))</f>
        <v/>
      </c>
      <c r="I142" s="26" t="str">
        <f ca="1">IF($G142&lt;=0,"",IF($H142&gt;=30,"Mise en demeure",IF($H142&gt;=15,"Relance 2",IF($H142&gt;=5,"Relance 1","À traiter"))))</f>
        <v>Mise en demeure</v>
      </c>
      <c r="J142" s="8"/>
      <c r="K142" s="26" t="str">
        <f>IF($J142="","",$J142+7)</f>
        <v/>
      </c>
      <c r="L142" s="8"/>
      <c r="M142" s="8"/>
    </row>
    <row r="143" spans="1:13" ht="15">
      <c r="A143" s="8"/>
      <c r="B143" s="26" t="str">
        <f>IF($A143="","",VLOOKUP(VLOOKUP($A143,Baux!$A:$K,3,FALSE),Locataires!$A:$I,2,FALSE))</f>
        <v/>
      </c>
      <c r="C143" s="14"/>
      <c r="D143" s="27" t="str">
        <f>IF(OR($A143="",$C143=""),"",SUMIFS(Échéancier_Loyers!$G:$G,Échéancier_Loyers!$C:$C,$A143,Échéancier_Loyers!$B:$B,YEAR($C143)*100+MONTH($C143)))</f>
        <v/>
      </c>
      <c r="E143" s="28" t="str">
        <f>IF(OR($A143="",$C143=""),"",SUMIFS(Échéancier_Loyers!$J:$J,Échéancier_Loyers!$C:$C,$A143,Échéancier_Loyers!$B:$B,YEAR($C143)*100+MONTH($C143)))</f>
        <v/>
      </c>
      <c r="F143" s="28" t="str">
        <f>IF(OR($A143="",$C143=""),"",SUMIFS(Échéancier_Loyers!$K:$K,Échéancier_Loyers!$C:$C,$A143,Échéancier_Loyers!$B:$B,YEAR($C143)*100+MONTH($C143)))</f>
        <v/>
      </c>
      <c r="G143" s="28" t="str">
        <f>IF(OR($E143="",$F143=""),"",$E143-$F143)</f>
        <v/>
      </c>
      <c r="H143" s="26" t="str">
        <f ca="1">IF($D143="","",MAX(0,TODAY()-$D143))</f>
        <v/>
      </c>
      <c r="I143" s="26" t="str">
        <f ca="1">IF($G143&lt;=0,"",IF($H143&gt;=30,"Mise en demeure",IF($H143&gt;=15,"Relance 2",IF($H143&gt;=5,"Relance 1","À traiter"))))</f>
        <v>Mise en demeure</v>
      </c>
      <c r="J143" s="8"/>
      <c r="K143" s="26" t="str">
        <f>IF($J143="","",$J143+7)</f>
        <v/>
      </c>
      <c r="L143" s="8"/>
      <c r="M143" s="8"/>
    </row>
    <row r="144" spans="1:13" ht="15">
      <c r="A144" s="8"/>
      <c r="B144" s="26" t="str">
        <f>IF($A144="","",VLOOKUP(VLOOKUP($A144,Baux!$A:$K,3,FALSE),Locataires!$A:$I,2,FALSE))</f>
        <v/>
      </c>
      <c r="C144" s="14"/>
      <c r="D144" s="27" t="str">
        <f>IF(OR($A144="",$C144=""),"",SUMIFS(Échéancier_Loyers!$G:$G,Échéancier_Loyers!$C:$C,$A144,Échéancier_Loyers!$B:$B,YEAR($C144)*100+MONTH($C144)))</f>
        <v/>
      </c>
      <c r="E144" s="28" t="str">
        <f>IF(OR($A144="",$C144=""),"",SUMIFS(Échéancier_Loyers!$J:$J,Échéancier_Loyers!$C:$C,$A144,Échéancier_Loyers!$B:$B,YEAR($C144)*100+MONTH($C144)))</f>
        <v/>
      </c>
      <c r="F144" s="28" t="str">
        <f>IF(OR($A144="",$C144=""),"",SUMIFS(Échéancier_Loyers!$K:$K,Échéancier_Loyers!$C:$C,$A144,Échéancier_Loyers!$B:$B,YEAR($C144)*100+MONTH($C144)))</f>
        <v/>
      </c>
      <c r="G144" s="28" t="str">
        <f>IF(OR($E144="",$F144=""),"",$E144-$F144)</f>
        <v/>
      </c>
      <c r="H144" s="26" t="str">
        <f ca="1">IF($D144="","",MAX(0,TODAY()-$D144))</f>
        <v/>
      </c>
      <c r="I144" s="26" t="str">
        <f ca="1">IF($G144&lt;=0,"",IF($H144&gt;=30,"Mise en demeure",IF($H144&gt;=15,"Relance 2",IF($H144&gt;=5,"Relance 1","À traiter"))))</f>
        <v>Mise en demeure</v>
      </c>
      <c r="J144" s="8"/>
      <c r="K144" s="26" t="str">
        <f>IF($J144="","",$J144+7)</f>
        <v/>
      </c>
      <c r="L144" s="8"/>
      <c r="M144" s="8"/>
    </row>
    <row r="145" spans="1:13" ht="15">
      <c r="A145" s="8"/>
      <c r="B145" s="26" t="str">
        <f>IF($A145="","",VLOOKUP(VLOOKUP($A145,Baux!$A:$K,3,FALSE),Locataires!$A:$I,2,FALSE))</f>
        <v/>
      </c>
      <c r="C145" s="14"/>
      <c r="D145" s="27" t="str">
        <f>IF(OR($A145="",$C145=""),"",SUMIFS(Échéancier_Loyers!$G:$G,Échéancier_Loyers!$C:$C,$A145,Échéancier_Loyers!$B:$B,YEAR($C145)*100+MONTH($C145)))</f>
        <v/>
      </c>
      <c r="E145" s="28" t="str">
        <f>IF(OR($A145="",$C145=""),"",SUMIFS(Échéancier_Loyers!$J:$J,Échéancier_Loyers!$C:$C,$A145,Échéancier_Loyers!$B:$B,YEAR($C145)*100+MONTH($C145)))</f>
        <v/>
      </c>
      <c r="F145" s="28" t="str">
        <f>IF(OR($A145="",$C145=""),"",SUMIFS(Échéancier_Loyers!$K:$K,Échéancier_Loyers!$C:$C,$A145,Échéancier_Loyers!$B:$B,YEAR($C145)*100+MONTH($C145)))</f>
        <v/>
      </c>
      <c r="G145" s="28" t="str">
        <f>IF(OR($E145="",$F145=""),"",$E145-$F145)</f>
        <v/>
      </c>
      <c r="H145" s="26" t="str">
        <f ca="1">IF($D145="","",MAX(0,TODAY()-$D145))</f>
        <v/>
      </c>
      <c r="I145" s="26" t="str">
        <f ca="1">IF($G145&lt;=0,"",IF($H145&gt;=30,"Mise en demeure",IF($H145&gt;=15,"Relance 2",IF($H145&gt;=5,"Relance 1","À traiter"))))</f>
        <v>Mise en demeure</v>
      </c>
      <c r="J145" s="8"/>
      <c r="K145" s="26" t="str">
        <f>IF($J145="","",$J145+7)</f>
        <v/>
      </c>
      <c r="L145" s="8"/>
      <c r="M145" s="8"/>
    </row>
    <row r="146" spans="1:13" ht="15">
      <c r="A146" s="8"/>
      <c r="B146" s="26" t="str">
        <f>IF($A146="","",VLOOKUP(VLOOKUP($A146,Baux!$A:$K,3,FALSE),Locataires!$A:$I,2,FALSE))</f>
        <v/>
      </c>
      <c r="C146" s="14"/>
      <c r="D146" s="27" t="str">
        <f>IF(OR($A146="",$C146=""),"",SUMIFS(Échéancier_Loyers!$G:$G,Échéancier_Loyers!$C:$C,$A146,Échéancier_Loyers!$B:$B,YEAR($C146)*100+MONTH($C146)))</f>
        <v/>
      </c>
      <c r="E146" s="28" t="str">
        <f>IF(OR($A146="",$C146=""),"",SUMIFS(Échéancier_Loyers!$J:$J,Échéancier_Loyers!$C:$C,$A146,Échéancier_Loyers!$B:$B,YEAR($C146)*100+MONTH($C146)))</f>
        <v/>
      </c>
      <c r="F146" s="28" t="str">
        <f>IF(OR($A146="",$C146=""),"",SUMIFS(Échéancier_Loyers!$K:$K,Échéancier_Loyers!$C:$C,$A146,Échéancier_Loyers!$B:$B,YEAR($C146)*100+MONTH($C146)))</f>
        <v/>
      </c>
      <c r="G146" s="28" t="str">
        <f>IF(OR($E146="",$F146=""),"",$E146-$F146)</f>
        <v/>
      </c>
      <c r="H146" s="26" t="str">
        <f ca="1">IF($D146="","",MAX(0,TODAY()-$D146))</f>
        <v/>
      </c>
      <c r="I146" s="26" t="str">
        <f ca="1">IF($G146&lt;=0,"",IF($H146&gt;=30,"Mise en demeure",IF($H146&gt;=15,"Relance 2",IF($H146&gt;=5,"Relance 1","À traiter"))))</f>
        <v>Mise en demeure</v>
      </c>
      <c r="J146" s="8"/>
      <c r="K146" s="26" t="str">
        <f>IF($J146="","",$J146+7)</f>
        <v/>
      </c>
      <c r="L146" s="8"/>
      <c r="M146" s="8"/>
    </row>
    <row r="147" spans="1:13" ht="15">
      <c r="A147" s="8"/>
      <c r="B147" s="26" t="str">
        <f>IF($A147="","",VLOOKUP(VLOOKUP($A147,Baux!$A:$K,3,FALSE),Locataires!$A:$I,2,FALSE))</f>
        <v/>
      </c>
      <c r="C147" s="14"/>
      <c r="D147" s="27" t="str">
        <f>IF(OR($A147="",$C147=""),"",SUMIFS(Échéancier_Loyers!$G:$G,Échéancier_Loyers!$C:$C,$A147,Échéancier_Loyers!$B:$B,YEAR($C147)*100+MONTH($C147)))</f>
        <v/>
      </c>
      <c r="E147" s="28" t="str">
        <f>IF(OR($A147="",$C147=""),"",SUMIFS(Échéancier_Loyers!$J:$J,Échéancier_Loyers!$C:$C,$A147,Échéancier_Loyers!$B:$B,YEAR($C147)*100+MONTH($C147)))</f>
        <v/>
      </c>
      <c r="F147" s="28" t="str">
        <f>IF(OR($A147="",$C147=""),"",SUMIFS(Échéancier_Loyers!$K:$K,Échéancier_Loyers!$C:$C,$A147,Échéancier_Loyers!$B:$B,YEAR($C147)*100+MONTH($C147)))</f>
        <v/>
      </c>
      <c r="G147" s="28" t="str">
        <f>IF(OR($E147="",$F147=""),"",$E147-$F147)</f>
        <v/>
      </c>
      <c r="H147" s="26" t="str">
        <f ca="1">IF($D147="","",MAX(0,TODAY()-$D147))</f>
        <v/>
      </c>
      <c r="I147" s="26" t="str">
        <f ca="1">IF($G147&lt;=0,"",IF($H147&gt;=30,"Mise en demeure",IF($H147&gt;=15,"Relance 2",IF($H147&gt;=5,"Relance 1","À traiter"))))</f>
        <v>Mise en demeure</v>
      </c>
      <c r="J147" s="8"/>
      <c r="K147" s="26" t="str">
        <f>IF($J147="","",$J147+7)</f>
        <v/>
      </c>
      <c r="L147" s="8"/>
      <c r="M147" s="8"/>
    </row>
    <row r="148" spans="1:13" ht="15">
      <c r="A148" s="8"/>
      <c r="B148" s="26" t="str">
        <f>IF($A148="","",VLOOKUP(VLOOKUP($A148,Baux!$A:$K,3,FALSE),Locataires!$A:$I,2,FALSE))</f>
        <v/>
      </c>
      <c r="C148" s="14"/>
      <c r="D148" s="27" t="str">
        <f>IF(OR($A148="",$C148=""),"",SUMIFS(Échéancier_Loyers!$G:$G,Échéancier_Loyers!$C:$C,$A148,Échéancier_Loyers!$B:$B,YEAR($C148)*100+MONTH($C148)))</f>
        <v/>
      </c>
      <c r="E148" s="28" t="str">
        <f>IF(OR($A148="",$C148=""),"",SUMIFS(Échéancier_Loyers!$J:$J,Échéancier_Loyers!$C:$C,$A148,Échéancier_Loyers!$B:$B,YEAR($C148)*100+MONTH($C148)))</f>
        <v/>
      </c>
      <c r="F148" s="28" t="str">
        <f>IF(OR($A148="",$C148=""),"",SUMIFS(Échéancier_Loyers!$K:$K,Échéancier_Loyers!$C:$C,$A148,Échéancier_Loyers!$B:$B,YEAR($C148)*100+MONTH($C148)))</f>
        <v/>
      </c>
      <c r="G148" s="28" t="str">
        <f>IF(OR($E148="",$F148=""),"",$E148-$F148)</f>
        <v/>
      </c>
      <c r="H148" s="26" t="str">
        <f ca="1">IF($D148="","",MAX(0,TODAY()-$D148))</f>
        <v/>
      </c>
      <c r="I148" s="26" t="str">
        <f ca="1">IF($G148&lt;=0,"",IF($H148&gt;=30,"Mise en demeure",IF($H148&gt;=15,"Relance 2",IF($H148&gt;=5,"Relance 1","À traiter"))))</f>
        <v>Mise en demeure</v>
      </c>
      <c r="J148" s="8"/>
      <c r="K148" s="26" t="str">
        <f>IF($J148="","",$J148+7)</f>
        <v/>
      </c>
      <c r="L148" s="8"/>
      <c r="M148" s="8"/>
    </row>
    <row r="149" spans="1:13" ht="15">
      <c r="A149" s="8"/>
      <c r="B149" s="26" t="str">
        <f>IF($A149="","",VLOOKUP(VLOOKUP($A149,Baux!$A:$K,3,FALSE),Locataires!$A:$I,2,FALSE))</f>
        <v/>
      </c>
      <c r="C149" s="14"/>
      <c r="D149" s="27" t="str">
        <f>IF(OR($A149="",$C149=""),"",SUMIFS(Échéancier_Loyers!$G:$G,Échéancier_Loyers!$C:$C,$A149,Échéancier_Loyers!$B:$B,YEAR($C149)*100+MONTH($C149)))</f>
        <v/>
      </c>
      <c r="E149" s="28" t="str">
        <f>IF(OR($A149="",$C149=""),"",SUMIFS(Échéancier_Loyers!$J:$J,Échéancier_Loyers!$C:$C,$A149,Échéancier_Loyers!$B:$B,YEAR($C149)*100+MONTH($C149)))</f>
        <v/>
      </c>
      <c r="F149" s="28" t="str">
        <f>IF(OR($A149="",$C149=""),"",SUMIFS(Échéancier_Loyers!$K:$K,Échéancier_Loyers!$C:$C,$A149,Échéancier_Loyers!$B:$B,YEAR($C149)*100+MONTH($C149)))</f>
        <v/>
      </c>
      <c r="G149" s="28" t="str">
        <f>IF(OR($E149="",$F149=""),"",$E149-$F149)</f>
        <v/>
      </c>
      <c r="H149" s="26" t="str">
        <f ca="1">IF($D149="","",MAX(0,TODAY()-$D149))</f>
        <v/>
      </c>
      <c r="I149" s="26" t="str">
        <f ca="1">IF($G149&lt;=0,"",IF($H149&gt;=30,"Mise en demeure",IF($H149&gt;=15,"Relance 2",IF($H149&gt;=5,"Relance 1","À traiter"))))</f>
        <v>Mise en demeure</v>
      </c>
      <c r="J149" s="8"/>
      <c r="K149" s="26" t="str">
        <f>IF($J149="","",$J149+7)</f>
        <v/>
      </c>
      <c r="L149" s="8"/>
      <c r="M149" s="8"/>
    </row>
    <row r="150" spans="1:13" ht="15">
      <c r="A150" s="8"/>
      <c r="B150" s="26" t="str">
        <f>IF($A150="","",VLOOKUP(VLOOKUP($A150,Baux!$A:$K,3,FALSE),Locataires!$A:$I,2,FALSE))</f>
        <v/>
      </c>
      <c r="C150" s="14"/>
      <c r="D150" s="27" t="str">
        <f>IF(OR($A150="",$C150=""),"",SUMIFS(Échéancier_Loyers!$G:$G,Échéancier_Loyers!$C:$C,$A150,Échéancier_Loyers!$B:$B,YEAR($C150)*100+MONTH($C150)))</f>
        <v/>
      </c>
      <c r="E150" s="28" t="str">
        <f>IF(OR($A150="",$C150=""),"",SUMIFS(Échéancier_Loyers!$J:$J,Échéancier_Loyers!$C:$C,$A150,Échéancier_Loyers!$B:$B,YEAR($C150)*100+MONTH($C150)))</f>
        <v/>
      </c>
      <c r="F150" s="28" t="str">
        <f>IF(OR($A150="",$C150=""),"",SUMIFS(Échéancier_Loyers!$K:$K,Échéancier_Loyers!$C:$C,$A150,Échéancier_Loyers!$B:$B,YEAR($C150)*100+MONTH($C150)))</f>
        <v/>
      </c>
      <c r="G150" s="28" t="str">
        <f>IF(OR($E150="",$F150=""),"",$E150-$F150)</f>
        <v/>
      </c>
      <c r="H150" s="26" t="str">
        <f ca="1">IF($D150="","",MAX(0,TODAY()-$D150))</f>
        <v/>
      </c>
      <c r="I150" s="26" t="str">
        <f ca="1">IF($G150&lt;=0,"",IF($H150&gt;=30,"Mise en demeure",IF($H150&gt;=15,"Relance 2",IF($H150&gt;=5,"Relance 1","À traiter"))))</f>
        <v>Mise en demeure</v>
      </c>
      <c r="J150" s="8"/>
      <c r="K150" s="26" t="str">
        <f>IF($J150="","",$J150+7)</f>
        <v/>
      </c>
      <c r="L150" s="8"/>
      <c r="M150" s="8"/>
    </row>
    <row r="151" spans="1:13" ht="15">
      <c r="A151" s="8"/>
      <c r="B151" s="26" t="str">
        <f>IF($A151="","",VLOOKUP(VLOOKUP($A151,Baux!$A:$K,3,FALSE),Locataires!$A:$I,2,FALSE))</f>
        <v/>
      </c>
      <c r="C151" s="14"/>
      <c r="D151" s="27" t="str">
        <f>IF(OR($A151="",$C151=""),"",SUMIFS(Échéancier_Loyers!$G:$G,Échéancier_Loyers!$C:$C,$A151,Échéancier_Loyers!$B:$B,YEAR($C151)*100+MONTH($C151)))</f>
        <v/>
      </c>
      <c r="E151" s="28" t="str">
        <f>IF(OR($A151="",$C151=""),"",SUMIFS(Échéancier_Loyers!$J:$J,Échéancier_Loyers!$C:$C,$A151,Échéancier_Loyers!$B:$B,YEAR($C151)*100+MONTH($C151)))</f>
        <v/>
      </c>
      <c r="F151" s="28" t="str">
        <f>IF(OR($A151="",$C151=""),"",SUMIFS(Échéancier_Loyers!$K:$K,Échéancier_Loyers!$C:$C,$A151,Échéancier_Loyers!$B:$B,YEAR($C151)*100+MONTH($C151)))</f>
        <v/>
      </c>
      <c r="G151" s="28" t="str">
        <f>IF(OR($E151="",$F151=""),"",$E151-$F151)</f>
        <v/>
      </c>
      <c r="H151" s="26" t="str">
        <f ca="1">IF($D151="","",MAX(0,TODAY()-$D151))</f>
        <v/>
      </c>
      <c r="I151" s="26" t="str">
        <f ca="1">IF($G151&lt;=0,"",IF($H151&gt;=30,"Mise en demeure",IF($H151&gt;=15,"Relance 2",IF($H151&gt;=5,"Relance 1","À traiter"))))</f>
        <v>Mise en demeure</v>
      </c>
      <c r="J151" s="8"/>
      <c r="K151" s="26" t="str">
        <f>IF($J151="","",$J151+7)</f>
        <v/>
      </c>
      <c r="L151" s="8"/>
      <c r="M151" s="8"/>
    </row>
    <row r="152" spans="1:13" ht="15">
      <c r="A152" s="8"/>
      <c r="B152" s="26" t="str">
        <f>IF($A152="","",VLOOKUP(VLOOKUP($A152,Baux!$A:$K,3,FALSE),Locataires!$A:$I,2,FALSE))</f>
        <v/>
      </c>
      <c r="C152" s="14"/>
      <c r="D152" s="27" t="str">
        <f>IF(OR($A152="",$C152=""),"",SUMIFS(Échéancier_Loyers!$G:$G,Échéancier_Loyers!$C:$C,$A152,Échéancier_Loyers!$B:$B,YEAR($C152)*100+MONTH($C152)))</f>
        <v/>
      </c>
      <c r="E152" s="28" t="str">
        <f>IF(OR($A152="",$C152=""),"",SUMIFS(Échéancier_Loyers!$J:$J,Échéancier_Loyers!$C:$C,$A152,Échéancier_Loyers!$B:$B,YEAR($C152)*100+MONTH($C152)))</f>
        <v/>
      </c>
      <c r="F152" s="28" t="str">
        <f>IF(OR($A152="",$C152=""),"",SUMIFS(Échéancier_Loyers!$K:$K,Échéancier_Loyers!$C:$C,$A152,Échéancier_Loyers!$B:$B,YEAR($C152)*100+MONTH($C152)))</f>
        <v/>
      </c>
      <c r="G152" s="28" t="str">
        <f>IF(OR($E152="",$F152=""),"",$E152-$F152)</f>
        <v/>
      </c>
      <c r="H152" s="26" t="str">
        <f ca="1">IF($D152="","",MAX(0,TODAY()-$D152))</f>
        <v/>
      </c>
      <c r="I152" s="26" t="str">
        <f ca="1">IF($G152&lt;=0,"",IF($H152&gt;=30,"Mise en demeure",IF($H152&gt;=15,"Relance 2",IF($H152&gt;=5,"Relance 1","À traiter"))))</f>
        <v>Mise en demeure</v>
      </c>
      <c r="J152" s="8"/>
      <c r="K152" s="26" t="str">
        <f>IF($J152="","",$J152+7)</f>
        <v/>
      </c>
      <c r="L152" s="8"/>
      <c r="M152" s="8"/>
    </row>
    <row r="153" spans="1:13" ht="15">
      <c r="A153" s="8"/>
      <c r="B153" s="26" t="str">
        <f>IF($A153="","",VLOOKUP(VLOOKUP($A153,Baux!$A:$K,3,FALSE),Locataires!$A:$I,2,FALSE))</f>
        <v/>
      </c>
      <c r="C153" s="14"/>
      <c r="D153" s="27" t="str">
        <f>IF(OR($A153="",$C153=""),"",SUMIFS(Échéancier_Loyers!$G:$G,Échéancier_Loyers!$C:$C,$A153,Échéancier_Loyers!$B:$B,YEAR($C153)*100+MONTH($C153)))</f>
        <v/>
      </c>
      <c r="E153" s="28" t="str">
        <f>IF(OR($A153="",$C153=""),"",SUMIFS(Échéancier_Loyers!$J:$J,Échéancier_Loyers!$C:$C,$A153,Échéancier_Loyers!$B:$B,YEAR($C153)*100+MONTH($C153)))</f>
        <v/>
      </c>
      <c r="F153" s="28" t="str">
        <f>IF(OR($A153="",$C153=""),"",SUMIFS(Échéancier_Loyers!$K:$K,Échéancier_Loyers!$C:$C,$A153,Échéancier_Loyers!$B:$B,YEAR($C153)*100+MONTH($C153)))</f>
        <v/>
      </c>
      <c r="G153" s="28" t="str">
        <f>IF(OR($E153="",$F153=""),"",$E153-$F153)</f>
        <v/>
      </c>
      <c r="H153" s="26" t="str">
        <f ca="1">IF($D153="","",MAX(0,TODAY()-$D153))</f>
        <v/>
      </c>
      <c r="I153" s="26" t="str">
        <f ca="1">IF($G153&lt;=0,"",IF($H153&gt;=30,"Mise en demeure",IF($H153&gt;=15,"Relance 2",IF($H153&gt;=5,"Relance 1","À traiter"))))</f>
        <v>Mise en demeure</v>
      </c>
      <c r="J153" s="8"/>
      <c r="K153" s="26" t="str">
        <f>IF($J153="","",$J153+7)</f>
        <v/>
      </c>
      <c r="L153" s="8"/>
      <c r="M153" s="8"/>
    </row>
    <row r="154" spans="1:13" ht="15">
      <c r="A154" s="8"/>
      <c r="B154" s="26" t="str">
        <f>IF($A154="","",VLOOKUP(VLOOKUP($A154,Baux!$A:$K,3,FALSE),Locataires!$A:$I,2,FALSE))</f>
        <v/>
      </c>
      <c r="C154" s="14"/>
      <c r="D154" s="27" t="str">
        <f>IF(OR($A154="",$C154=""),"",SUMIFS(Échéancier_Loyers!$G:$G,Échéancier_Loyers!$C:$C,$A154,Échéancier_Loyers!$B:$B,YEAR($C154)*100+MONTH($C154)))</f>
        <v/>
      </c>
      <c r="E154" s="28" t="str">
        <f>IF(OR($A154="",$C154=""),"",SUMIFS(Échéancier_Loyers!$J:$J,Échéancier_Loyers!$C:$C,$A154,Échéancier_Loyers!$B:$B,YEAR($C154)*100+MONTH($C154)))</f>
        <v/>
      </c>
      <c r="F154" s="28" t="str">
        <f>IF(OR($A154="",$C154=""),"",SUMIFS(Échéancier_Loyers!$K:$K,Échéancier_Loyers!$C:$C,$A154,Échéancier_Loyers!$B:$B,YEAR($C154)*100+MONTH($C154)))</f>
        <v/>
      </c>
      <c r="G154" s="28" t="str">
        <f>IF(OR($E154="",$F154=""),"",$E154-$F154)</f>
        <v/>
      </c>
      <c r="H154" s="26" t="str">
        <f ca="1">IF($D154="","",MAX(0,TODAY()-$D154))</f>
        <v/>
      </c>
      <c r="I154" s="26" t="str">
        <f ca="1">IF($G154&lt;=0,"",IF($H154&gt;=30,"Mise en demeure",IF($H154&gt;=15,"Relance 2",IF($H154&gt;=5,"Relance 1","À traiter"))))</f>
        <v>Mise en demeure</v>
      </c>
      <c r="J154" s="8"/>
      <c r="K154" s="26" t="str">
        <f>IF($J154="","",$J154+7)</f>
        <v/>
      </c>
      <c r="L154" s="8"/>
      <c r="M154" s="8"/>
    </row>
    <row r="155" spans="1:13" ht="15">
      <c r="A155" s="8"/>
      <c r="B155" s="26" t="str">
        <f>IF($A155="","",VLOOKUP(VLOOKUP($A155,Baux!$A:$K,3,FALSE),Locataires!$A:$I,2,FALSE))</f>
        <v/>
      </c>
      <c r="C155" s="14"/>
      <c r="D155" s="27" t="str">
        <f>IF(OR($A155="",$C155=""),"",SUMIFS(Échéancier_Loyers!$G:$G,Échéancier_Loyers!$C:$C,$A155,Échéancier_Loyers!$B:$B,YEAR($C155)*100+MONTH($C155)))</f>
        <v/>
      </c>
      <c r="E155" s="28" t="str">
        <f>IF(OR($A155="",$C155=""),"",SUMIFS(Échéancier_Loyers!$J:$J,Échéancier_Loyers!$C:$C,$A155,Échéancier_Loyers!$B:$B,YEAR($C155)*100+MONTH($C155)))</f>
        <v/>
      </c>
      <c r="F155" s="28" t="str">
        <f>IF(OR($A155="",$C155=""),"",SUMIFS(Échéancier_Loyers!$K:$K,Échéancier_Loyers!$C:$C,$A155,Échéancier_Loyers!$B:$B,YEAR($C155)*100+MONTH($C155)))</f>
        <v/>
      </c>
      <c r="G155" s="28" t="str">
        <f>IF(OR($E155="",$F155=""),"",$E155-$F155)</f>
        <v/>
      </c>
      <c r="H155" s="26" t="str">
        <f ca="1">IF($D155="","",MAX(0,TODAY()-$D155))</f>
        <v/>
      </c>
      <c r="I155" s="26" t="str">
        <f ca="1">IF($G155&lt;=0,"",IF($H155&gt;=30,"Mise en demeure",IF($H155&gt;=15,"Relance 2",IF($H155&gt;=5,"Relance 1","À traiter"))))</f>
        <v>Mise en demeure</v>
      </c>
      <c r="J155" s="8"/>
      <c r="K155" s="26" t="str">
        <f>IF($J155="","",$J155+7)</f>
        <v/>
      </c>
      <c r="L155" s="8"/>
      <c r="M155" s="8"/>
    </row>
    <row r="156" spans="1:13" ht="15">
      <c r="A156" s="8"/>
      <c r="B156" s="26" t="str">
        <f>IF($A156="","",VLOOKUP(VLOOKUP($A156,Baux!$A:$K,3,FALSE),Locataires!$A:$I,2,FALSE))</f>
        <v/>
      </c>
      <c r="C156" s="14"/>
      <c r="D156" s="27" t="str">
        <f>IF(OR($A156="",$C156=""),"",SUMIFS(Échéancier_Loyers!$G:$G,Échéancier_Loyers!$C:$C,$A156,Échéancier_Loyers!$B:$B,YEAR($C156)*100+MONTH($C156)))</f>
        <v/>
      </c>
      <c r="E156" s="28" t="str">
        <f>IF(OR($A156="",$C156=""),"",SUMIFS(Échéancier_Loyers!$J:$J,Échéancier_Loyers!$C:$C,$A156,Échéancier_Loyers!$B:$B,YEAR($C156)*100+MONTH($C156)))</f>
        <v/>
      </c>
      <c r="F156" s="28" t="str">
        <f>IF(OR($A156="",$C156=""),"",SUMIFS(Échéancier_Loyers!$K:$K,Échéancier_Loyers!$C:$C,$A156,Échéancier_Loyers!$B:$B,YEAR($C156)*100+MONTH($C156)))</f>
        <v/>
      </c>
      <c r="G156" s="28" t="str">
        <f>IF(OR($E156="",$F156=""),"",$E156-$F156)</f>
        <v/>
      </c>
      <c r="H156" s="26" t="str">
        <f ca="1">IF($D156="","",MAX(0,TODAY()-$D156))</f>
        <v/>
      </c>
      <c r="I156" s="26" t="str">
        <f ca="1">IF($G156&lt;=0,"",IF($H156&gt;=30,"Mise en demeure",IF($H156&gt;=15,"Relance 2",IF($H156&gt;=5,"Relance 1","À traiter"))))</f>
        <v>Mise en demeure</v>
      </c>
      <c r="J156" s="8"/>
      <c r="K156" s="26" t="str">
        <f>IF($J156="","",$J156+7)</f>
        <v/>
      </c>
      <c r="L156" s="8"/>
      <c r="M156" s="8"/>
    </row>
    <row r="157" spans="1:13" ht="15">
      <c r="A157" s="8"/>
      <c r="B157" s="26" t="str">
        <f>IF($A157="","",VLOOKUP(VLOOKUP($A157,Baux!$A:$K,3,FALSE),Locataires!$A:$I,2,FALSE))</f>
        <v/>
      </c>
      <c r="C157" s="14"/>
      <c r="D157" s="27" t="str">
        <f>IF(OR($A157="",$C157=""),"",SUMIFS(Échéancier_Loyers!$G:$G,Échéancier_Loyers!$C:$C,$A157,Échéancier_Loyers!$B:$B,YEAR($C157)*100+MONTH($C157)))</f>
        <v/>
      </c>
      <c r="E157" s="28" t="str">
        <f>IF(OR($A157="",$C157=""),"",SUMIFS(Échéancier_Loyers!$J:$J,Échéancier_Loyers!$C:$C,$A157,Échéancier_Loyers!$B:$B,YEAR($C157)*100+MONTH($C157)))</f>
        <v/>
      </c>
      <c r="F157" s="28" t="str">
        <f>IF(OR($A157="",$C157=""),"",SUMIFS(Échéancier_Loyers!$K:$K,Échéancier_Loyers!$C:$C,$A157,Échéancier_Loyers!$B:$B,YEAR($C157)*100+MONTH($C157)))</f>
        <v/>
      </c>
      <c r="G157" s="28" t="str">
        <f>IF(OR($E157="",$F157=""),"",$E157-$F157)</f>
        <v/>
      </c>
      <c r="H157" s="26" t="str">
        <f ca="1">IF($D157="","",MAX(0,TODAY()-$D157))</f>
        <v/>
      </c>
      <c r="I157" s="26" t="str">
        <f ca="1">IF($G157&lt;=0,"",IF($H157&gt;=30,"Mise en demeure",IF($H157&gt;=15,"Relance 2",IF($H157&gt;=5,"Relance 1","À traiter"))))</f>
        <v>Mise en demeure</v>
      </c>
      <c r="J157" s="8"/>
      <c r="K157" s="26" t="str">
        <f>IF($J157="","",$J157+7)</f>
        <v/>
      </c>
      <c r="L157" s="8"/>
      <c r="M157" s="8"/>
    </row>
    <row r="158" spans="1:13" ht="15">
      <c r="A158" s="8"/>
      <c r="B158" s="26" t="str">
        <f>IF($A158="","",VLOOKUP(VLOOKUP($A158,Baux!$A:$K,3,FALSE),Locataires!$A:$I,2,FALSE))</f>
        <v/>
      </c>
      <c r="C158" s="14"/>
      <c r="D158" s="27" t="str">
        <f>IF(OR($A158="",$C158=""),"",SUMIFS(Échéancier_Loyers!$G:$G,Échéancier_Loyers!$C:$C,$A158,Échéancier_Loyers!$B:$B,YEAR($C158)*100+MONTH($C158)))</f>
        <v/>
      </c>
      <c r="E158" s="28" t="str">
        <f>IF(OR($A158="",$C158=""),"",SUMIFS(Échéancier_Loyers!$J:$J,Échéancier_Loyers!$C:$C,$A158,Échéancier_Loyers!$B:$B,YEAR($C158)*100+MONTH($C158)))</f>
        <v/>
      </c>
      <c r="F158" s="28" t="str">
        <f>IF(OR($A158="",$C158=""),"",SUMIFS(Échéancier_Loyers!$K:$K,Échéancier_Loyers!$C:$C,$A158,Échéancier_Loyers!$B:$B,YEAR($C158)*100+MONTH($C158)))</f>
        <v/>
      </c>
      <c r="G158" s="28" t="str">
        <f>IF(OR($E158="",$F158=""),"",$E158-$F158)</f>
        <v/>
      </c>
      <c r="H158" s="26" t="str">
        <f ca="1">IF($D158="","",MAX(0,TODAY()-$D158))</f>
        <v/>
      </c>
      <c r="I158" s="26" t="str">
        <f ca="1">IF($G158&lt;=0,"",IF($H158&gt;=30,"Mise en demeure",IF($H158&gt;=15,"Relance 2",IF($H158&gt;=5,"Relance 1","À traiter"))))</f>
        <v>Mise en demeure</v>
      </c>
      <c r="J158" s="8"/>
      <c r="K158" s="26" t="str">
        <f>IF($J158="","",$J158+7)</f>
        <v/>
      </c>
      <c r="L158" s="8"/>
      <c r="M158" s="8"/>
    </row>
    <row r="159" spans="1:13" ht="15">
      <c r="A159" s="8"/>
      <c r="B159" s="26" t="str">
        <f>IF($A159="","",VLOOKUP(VLOOKUP($A159,Baux!$A:$K,3,FALSE),Locataires!$A:$I,2,FALSE))</f>
        <v/>
      </c>
      <c r="C159" s="14"/>
      <c r="D159" s="27" t="str">
        <f>IF(OR($A159="",$C159=""),"",SUMIFS(Échéancier_Loyers!$G:$G,Échéancier_Loyers!$C:$C,$A159,Échéancier_Loyers!$B:$B,YEAR($C159)*100+MONTH($C159)))</f>
        <v/>
      </c>
      <c r="E159" s="28" t="str">
        <f>IF(OR($A159="",$C159=""),"",SUMIFS(Échéancier_Loyers!$J:$J,Échéancier_Loyers!$C:$C,$A159,Échéancier_Loyers!$B:$B,YEAR($C159)*100+MONTH($C159)))</f>
        <v/>
      </c>
      <c r="F159" s="28" t="str">
        <f>IF(OR($A159="",$C159=""),"",SUMIFS(Échéancier_Loyers!$K:$K,Échéancier_Loyers!$C:$C,$A159,Échéancier_Loyers!$B:$B,YEAR($C159)*100+MONTH($C159)))</f>
        <v/>
      </c>
      <c r="G159" s="28" t="str">
        <f>IF(OR($E159="",$F159=""),"",$E159-$F159)</f>
        <v/>
      </c>
      <c r="H159" s="26" t="str">
        <f ca="1">IF($D159="","",MAX(0,TODAY()-$D159))</f>
        <v/>
      </c>
      <c r="I159" s="26" t="str">
        <f ca="1">IF($G159&lt;=0,"",IF($H159&gt;=30,"Mise en demeure",IF($H159&gt;=15,"Relance 2",IF($H159&gt;=5,"Relance 1","À traiter"))))</f>
        <v>Mise en demeure</v>
      </c>
      <c r="J159" s="8"/>
      <c r="K159" s="26" t="str">
        <f>IF($J159="","",$J159+7)</f>
        <v/>
      </c>
      <c r="L159" s="8"/>
      <c r="M159" s="8"/>
    </row>
    <row r="160" spans="1:13" ht="15">
      <c r="A160" s="8"/>
      <c r="B160" s="26" t="str">
        <f>IF($A160="","",VLOOKUP(VLOOKUP($A160,Baux!$A:$K,3,FALSE),Locataires!$A:$I,2,FALSE))</f>
        <v/>
      </c>
      <c r="C160" s="14"/>
      <c r="D160" s="27" t="str">
        <f>IF(OR($A160="",$C160=""),"",SUMIFS(Échéancier_Loyers!$G:$G,Échéancier_Loyers!$C:$C,$A160,Échéancier_Loyers!$B:$B,YEAR($C160)*100+MONTH($C160)))</f>
        <v/>
      </c>
      <c r="E160" s="28" t="str">
        <f>IF(OR($A160="",$C160=""),"",SUMIFS(Échéancier_Loyers!$J:$J,Échéancier_Loyers!$C:$C,$A160,Échéancier_Loyers!$B:$B,YEAR($C160)*100+MONTH($C160)))</f>
        <v/>
      </c>
      <c r="F160" s="28" t="str">
        <f>IF(OR($A160="",$C160=""),"",SUMIFS(Échéancier_Loyers!$K:$K,Échéancier_Loyers!$C:$C,$A160,Échéancier_Loyers!$B:$B,YEAR($C160)*100+MONTH($C160)))</f>
        <v/>
      </c>
      <c r="G160" s="28" t="str">
        <f>IF(OR($E160="",$F160=""),"",$E160-$F160)</f>
        <v/>
      </c>
      <c r="H160" s="26" t="str">
        <f ca="1">IF($D160="","",MAX(0,TODAY()-$D160))</f>
        <v/>
      </c>
      <c r="I160" s="26" t="str">
        <f ca="1">IF($G160&lt;=0,"",IF($H160&gt;=30,"Mise en demeure",IF($H160&gt;=15,"Relance 2",IF($H160&gt;=5,"Relance 1","À traiter"))))</f>
        <v>Mise en demeure</v>
      </c>
      <c r="J160" s="8"/>
      <c r="K160" s="26" t="str">
        <f>IF($J160="","",$J160+7)</f>
        <v/>
      </c>
      <c r="L160" s="8"/>
      <c r="M160" s="8"/>
    </row>
    <row r="161" spans="1:13" ht="15">
      <c r="A161" s="8"/>
      <c r="B161" s="26" t="str">
        <f>IF($A161="","",VLOOKUP(VLOOKUP($A161,Baux!$A:$K,3,FALSE),Locataires!$A:$I,2,FALSE))</f>
        <v/>
      </c>
      <c r="C161" s="14"/>
      <c r="D161" s="27" t="str">
        <f>IF(OR($A161="",$C161=""),"",SUMIFS(Échéancier_Loyers!$G:$G,Échéancier_Loyers!$C:$C,$A161,Échéancier_Loyers!$B:$B,YEAR($C161)*100+MONTH($C161)))</f>
        <v/>
      </c>
      <c r="E161" s="28" t="str">
        <f>IF(OR($A161="",$C161=""),"",SUMIFS(Échéancier_Loyers!$J:$J,Échéancier_Loyers!$C:$C,$A161,Échéancier_Loyers!$B:$B,YEAR($C161)*100+MONTH($C161)))</f>
        <v/>
      </c>
      <c r="F161" s="28" t="str">
        <f>IF(OR($A161="",$C161=""),"",SUMIFS(Échéancier_Loyers!$K:$K,Échéancier_Loyers!$C:$C,$A161,Échéancier_Loyers!$B:$B,YEAR($C161)*100+MONTH($C161)))</f>
        <v/>
      </c>
      <c r="G161" s="28" t="str">
        <f>IF(OR($E161="",$F161=""),"",$E161-$F161)</f>
        <v/>
      </c>
      <c r="H161" s="26" t="str">
        <f ca="1">IF($D161="","",MAX(0,TODAY()-$D161))</f>
        <v/>
      </c>
      <c r="I161" s="26" t="str">
        <f ca="1">IF($G161&lt;=0,"",IF($H161&gt;=30,"Mise en demeure",IF($H161&gt;=15,"Relance 2",IF($H161&gt;=5,"Relance 1","À traiter"))))</f>
        <v>Mise en demeure</v>
      </c>
      <c r="J161" s="8"/>
      <c r="K161" s="26" t="str">
        <f>IF($J161="","",$J161+7)</f>
        <v/>
      </c>
      <c r="L161" s="8"/>
      <c r="M161" s="8"/>
    </row>
    <row r="162" spans="1:13" ht="15">
      <c r="A162" s="8"/>
      <c r="B162" s="26" t="str">
        <f>IF($A162="","",VLOOKUP(VLOOKUP($A162,Baux!$A:$K,3,FALSE),Locataires!$A:$I,2,FALSE))</f>
        <v/>
      </c>
      <c r="C162" s="14"/>
      <c r="D162" s="27" t="str">
        <f>IF(OR($A162="",$C162=""),"",SUMIFS(Échéancier_Loyers!$G:$G,Échéancier_Loyers!$C:$C,$A162,Échéancier_Loyers!$B:$B,YEAR($C162)*100+MONTH($C162)))</f>
        <v/>
      </c>
      <c r="E162" s="28" t="str">
        <f>IF(OR($A162="",$C162=""),"",SUMIFS(Échéancier_Loyers!$J:$J,Échéancier_Loyers!$C:$C,$A162,Échéancier_Loyers!$B:$B,YEAR($C162)*100+MONTH($C162)))</f>
        <v/>
      </c>
      <c r="F162" s="28" t="str">
        <f>IF(OR($A162="",$C162=""),"",SUMIFS(Échéancier_Loyers!$K:$K,Échéancier_Loyers!$C:$C,$A162,Échéancier_Loyers!$B:$B,YEAR($C162)*100+MONTH($C162)))</f>
        <v/>
      </c>
      <c r="G162" s="28" t="str">
        <f>IF(OR($E162="",$F162=""),"",$E162-$F162)</f>
        <v/>
      </c>
      <c r="H162" s="26" t="str">
        <f ca="1">IF($D162="","",MAX(0,TODAY()-$D162))</f>
        <v/>
      </c>
      <c r="I162" s="26" t="str">
        <f ca="1">IF($G162&lt;=0,"",IF($H162&gt;=30,"Mise en demeure",IF($H162&gt;=15,"Relance 2",IF($H162&gt;=5,"Relance 1","À traiter"))))</f>
        <v>Mise en demeure</v>
      </c>
      <c r="J162" s="8"/>
      <c r="K162" s="26" t="str">
        <f>IF($J162="","",$J162+7)</f>
        <v/>
      </c>
      <c r="L162" s="8"/>
      <c r="M162" s="8"/>
    </row>
    <row r="163" spans="1:13" ht="15">
      <c r="A163" s="8"/>
      <c r="B163" s="26" t="str">
        <f>IF($A163="","",VLOOKUP(VLOOKUP($A163,Baux!$A:$K,3,FALSE),Locataires!$A:$I,2,FALSE))</f>
        <v/>
      </c>
      <c r="C163" s="14"/>
      <c r="D163" s="27" t="str">
        <f>IF(OR($A163="",$C163=""),"",SUMIFS(Échéancier_Loyers!$G:$G,Échéancier_Loyers!$C:$C,$A163,Échéancier_Loyers!$B:$B,YEAR($C163)*100+MONTH($C163)))</f>
        <v/>
      </c>
      <c r="E163" s="28" t="str">
        <f>IF(OR($A163="",$C163=""),"",SUMIFS(Échéancier_Loyers!$J:$J,Échéancier_Loyers!$C:$C,$A163,Échéancier_Loyers!$B:$B,YEAR($C163)*100+MONTH($C163)))</f>
        <v/>
      </c>
      <c r="F163" s="28" t="str">
        <f>IF(OR($A163="",$C163=""),"",SUMIFS(Échéancier_Loyers!$K:$K,Échéancier_Loyers!$C:$C,$A163,Échéancier_Loyers!$B:$B,YEAR($C163)*100+MONTH($C163)))</f>
        <v/>
      </c>
      <c r="G163" s="28" t="str">
        <f>IF(OR($E163="",$F163=""),"",$E163-$F163)</f>
        <v/>
      </c>
      <c r="H163" s="26" t="str">
        <f ca="1">IF($D163="","",MAX(0,TODAY()-$D163))</f>
        <v/>
      </c>
      <c r="I163" s="26" t="str">
        <f ca="1">IF($G163&lt;=0,"",IF($H163&gt;=30,"Mise en demeure",IF($H163&gt;=15,"Relance 2",IF($H163&gt;=5,"Relance 1","À traiter"))))</f>
        <v>Mise en demeure</v>
      </c>
      <c r="J163" s="8"/>
      <c r="K163" s="26" t="str">
        <f>IF($J163="","",$J163+7)</f>
        <v/>
      </c>
      <c r="L163" s="8"/>
      <c r="M163" s="8"/>
    </row>
    <row r="164" spans="1:13" ht="15">
      <c r="A164" s="8"/>
      <c r="B164" s="26" t="str">
        <f>IF($A164="","",VLOOKUP(VLOOKUP($A164,Baux!$A:$K,3,FALSE),Locataires!$A:$I,2,FALSE))</f>
        <v/>
      </c>
      <c r="C164" s="14"/>
      <c r="D164" s="27" t="str">
        <f>IF(OR($A164="",$C164=""),"",SUMIFS(Échéancier_Loyers!$G:$G,Échéancier_Loyers!$C:$C,$A164,Échéancier_Loyers!$B:$B,YEAR($C164)*100+MONTH($C164)))</f>
        <v/>
      </c>
      <c r="E164" s="28" t="str">
        <f>IF(OR($A164="",$C164=""),"",SUMIFS(Échéancier_Loyers!$J:$J,Échéancier_Loyers!$C:$C,$A164,Échéancier_Loyers!$B:$B,YEAR($C164)*100+MONTH($C164)))</f>
        <v/>
      </c>
      <c r="F164" s="28" t="str">
        <f>IF(OR($A164="",$C164=""),"",SUMIFS(Échéancier_Loyers!$K:$K,Échéancier_Loyers!$C:$C,$A164,Échéancier_Loyers!$B:$B,YEAR($C164)*100+MONTH($C164)))</f>
        <v/>
      </c>
      <c r="G164" s="28" t="str">
        <f>IF(OR($E164="",$F164=""),"",$E164-$F164)</f>
        <v/>
      </c>
      <c r="H164" s="26" t="str">
        <f ca="1">IF($D164="","",MAX(0,TODAY()-$D164))</f>
        <v/>
      </c>
      <c r="I164" s="26" t="str">
        <f ca="1">IF($G164&lt;=0,"",IF($H164&gt;=30,"Mise en demeure",IF($H164&gt;=15,"Relance 2",IF($H164&gt;=5,"Relance 1","À traiter"))))</f>
        <v>Mise en demeure</v>
      </c>
      <c r="J164" s="8"/>
      <c r="K164" s="26" t="str">
        <f>IF($J164="","",$J164+7)</f>
        <v/>
      </c>
      <c r="L164" s="8"/>
      <c r="M164" s="8"/>
    </row>
    <row r="165" spans="1:13" ht="15">
      <c r="A165" s="8"/>
      <c r="B165" s="26" t="str">
        <f>IF($A165="","",VLOOKUP(VLOOKUP($A165,Baux!$A:$K,3,FALSE),Locataires!$A:$I,2,FALSE))</f>
        <v/>
      </c>
      <c r="C165" s="14"/>
      <c r="D165" s="27" t="str">
        <f>IF(OR($A165="",$C165=""),"",SUMIFS(Échéancier_Loyers!$G:$G,Échéancier_Loyers!$C:$C,$A165,Échéancier_Loyers!$B:$B,YEAR($C165)*100+MONTH($C165)))</f>
        <v/>
      </c>
      <c r="E165" s="28" t="str">
        <f>IF(OR($A165="",$C165=""),"",SUMIFS(Échéancier_Loyers!$J:$J,Échéancier_Loyers!$C:$C,$A165,Échéancier_Loyers!$B:$B,YEAR($C165)*100+MONTH($C165)))</f>
        <v/>
      </c>
      <c r="F165" s="28" t="str">
        <f>IF(OR($A165="",$C165=""),"",SUMIFS(Échéancier_Loyers!$K:$K,Échéancier_Loyers!$C:$C,$A165,Échéancier_Loyers!$B:$B,YEAR($C165)*100+MONTH($C165)))</f>
        <v/>
      </c>
      <c r="G165" s="28" t="str">
        <f>IF(OR($E165="",$F165=""),"",$E165-$F165)</f>
        <v/>
      </c>
      <c r="H165" s="26" t="str">
        <f ca="1">IF($D165="","",MAX(0,TODAY()-$D165))</f>
        <v/>
      </c>
      <c r="I165" s="26" t="str">
        <f ca="1">IF($G165&lt;=0,"",IF($H165&gt;=30,"Mise en demeure",IF($H165&gt;=15,"Relance 2",IF($H165&gt;=5,"Relance 1","À traiter"))))</f>
        <v>Mise en demeure</v>
      </c>
      <c r="J165" s="8"/>
      <c r="K165" s="26" t="str">
        <f>IF($J165="","",$J165+7)</f>
        <v/>
      </c>
      <c r="L165" s="8"/>
      <c r="M165" s="8"/>
    </row>
    <row r="166" spans="1:13" ht="15">
      <c r="A166" s="8"/>
      <c r="B166" s="26" t="str">
        <f>IF($A166="","",VLOOKUP(VLOOKUP($A166,Baux!$A:$K,3,FALSE),Locataires!$A:$I,2,FALSE))</f>
        <v/>
      </c>
      <c r="C166" s="14"/>
      <c r="D166" s="27" t="str">
        <f>IF(OR($A166="",$C166=""),"",SUMIFS(Échéancier_Loyers!$G:$G,Échéancier_Loyers!$C:$C,$A166,Échéancier_Loyers!$B:$B,YEAR($C166)*100+MONTH($C166)))</f>
        <v/>
      </c>
      <c r="E166" s="28" t="str">
        <f>IF(OR($A166="",$C166=""),"",SUMIFS(Échéancier_Loyers!$J:$J,Échéancier_Loyers!$C:$C,$A166,Échéancier_Loyers!$B:$B,YEAR($C166)*100+MONTH($C166)))</f>
        <v/>
      </c>
      <c r="F166" s="28" t="str">
        <f>IF(OR($A166="",$C166=""),"",SUMIFS(Échéancier_Loyers!$K:$K,Échéancier_Loyers!$C:$C,$A166,Échéancier_Loyers!$B:$B,YEAR($C166)*100+MONTH($C166)))</f>
        <v/>
      </c>
      <c r="G166" s="28" t="str">
        <f>IF(OR($E166="",$F166=""),"",$E166-$F166)</f>
        <v/>
      </c>
      <c r="H166" s="26" t="str">
        <f ca="1">IF($D166="","",MAX(0,TODAY()-$D166))</f>
        <v/>
      </c>
      <c r="I166" s="26" t="str">
        <f ca="1">IF($G166&lt;=0,"",IF($H166&gt;=30,"Mise en demeure",IF($H166&gt;=15,"Relance 2",IF($H166&gt;=5,"Relance 1","À traiter"))))</f>
        <v>Mise en demeure</v>
      </c>
      <c r="J166" s="8"/>
      <c r="K166" s="26" t="str">
        <f>IF($J166="","",$J166+7)</f>
        <v/>
      </c>
      <c r="L166" s="8"/>
      <c r="M166" s="8"/>
    </row>
    <row r="167" spans="1:13" ht="15">
      <c r="A167" s="8"/>
      <c r="B167" s="26" t="str">
        <f>IF($A167="","",VLOOKUP(VLOOKUP($A167,Baux!$A:$K,3,FALSE),Locataires!$A:$I,2,FALSE))</f>
        <v/>
      </c>
      <c r="C167" s="14"/>
      <c r="D167" s="27" t="str">
        <f>IF(OR($A167="",$C167=""),"",SUMIFS(Échéancier_Loyers!$G:$G,Échéancier_Loyers!$C:$C,$A167,Échéancier_Loyers!$B:$B,YEAR($C167)*100+MONTH($C167)))</f>
        <v/>
      </c>
      <c r="E167" s="28" t="str">
        <f>IF(OR($A167="",$C167=""),"",SUMIFS(Échéancier_Loyers!$J:$J,Échéancier_Loyers!$C:$C,$A167,Échéancier_Loyers!$B:$B,YEAR($C167)*100+MONTH($C167)))</f>
        <v/>
      </c>
      <c r="F167" s="28" t="str">
        <f>IF(OR($A167="",$C167=""),"",SUMIFS(Échéancier_Loyers!$K:$K,Échéancier_Loyers!$C:$C,$A167,Échéancier_Loyers!$B:$B,YEAR($C167)*100+MONTH($C167)))</f>
        <v/>
      </c>
      <c r="G167" s="28" t="str">
        <f>IF(OR($E167="",$F167=""),"",$E167-$F167)</f>
        <v/>
      </c>
      <c r="H167" s="26" t="str">
        <f ca="1">IF($D167="","",MAX(0,TODAY()-$D167))</f>
        <v/>
      </c>
      <c r="I167" s="26" t="str">
        <f ca="1">IF($G167&lt;=0,"",IF($H167&gt;=30,"Mise en demeure",IF($H167&gt;=15,"Relance 2",IF($H167&gt;=5,"Relance 1","À traiter"))))</f>
        <v>Mise en demeure</v>
      </c>
      <c r="J167" s="8"/>
      <c r="K167" s="26" t="str">
        <f>IF($J167="","",$J167+7)</f>
        <v/>
      </c>
      <c r="L167" s="8"/>
      <c r="M167" s="8"/>
    </row>
    <row r="168" spans="1:13" ht="15">
      <c r="A168" s="8"/>
      <c r="B168" s="26" t="str">
        <f>IF($A168="","",VLOOKUP(VLOOKUP($A168,Baux!$A:$K,3,FALSE),Locataires!$A:$I,2,FALSE))</f>
        <v/>
      </c>
      <c r="C168" s="14"/>
      <c r="D168" s="27" t="str">
        <f>IF(OR($A168="",$C168=""),"",SUMIFS(Échéancier_Loyers!$G:$G,Échéancier_Loyers!$C:$C,$A168,Échéancier_Loyers!$B:$B,YEAR($C168)*100+MONTH($C168)))</f>
        <v/>
      </c>
      <c r="E168" s="28" t="str">
        <f>IF(OR($A168="",$C168=""),"",SUMIFS(Échéancier_Loyers!$J:$J,Échéancier_Loyers!$C:$C,$A168,Échéancier_Loyers!$B:$B,YEAR($C168)*100+MONTH($C168)))</f>
        <v/>
      </c>
      <c r="F168" s="28" t="str">
        <f>IF(OR($A168="",$C168=""),"",SUMIFS(Échéancier_Loyers!$K:$K,Échéancier_Loyers!$C:$C,$A168,Échéancier_Loyers!$B:$B,YEAR($C168)*100+MONTH($C168)))</f>
        <v/>
      </c>
      <c r="G168" s="28" t="str">
        <f>IF(OR($E168="",$F168=""),"",$E168-$F168)</f>
        <v/>
      </c>
      <c r="H168" s="26" t="str">
        <f ca="1">IF($D168="","",MAX(0,TODAY()-$D168))</f>
        <v/>
      </c>
      <c r="I168" s="26" t="str">
        <f ca="1">IF($G168&lt;=0,"",IF($H168&gt;=30,"Mise en demeure",IF($H168&gt;=15,"Relance 2",IF($H168&gt;=5,"Relance 1","À traiter"))))</f>
        <v>Mise en demeure</v>
      </c>
      <c r="J168" s="8"/>
      <c r="K168" s="26" t="str">
        <f>IF($J168="","",$J168+7)</f>
        <v/>
      </c>
      <c r="L168" s="8"/>
      <c r="M168" s="8"/>
    </row>
    <row r="169" spans="1:13" ht="15">
      <c r="A169" s="8"/>
      <c r="B169" s="26" t="str">
        <f>IF($A169="","",VLOOKUP(VLOOKUP($A169,Baux!$A:$K,3,FALSE),Locataires!$A:$I,2,FALSE))</f>
        <v/>
      </c>
      <c r="C169" s="14"/>
      <c r="D169" s="27" t="str">
        <f>IF(OR($A169="",$C169=""),"",SUMIFS(Échéancier_Loyers!$G:$G,Échéancier_Loyers!$C:$C,$A169,Échéancier_Loyers!$B:$B,YEAR($C169)*100+MONTH($C169)))</f>
        <v/>
      </c>
      <c r="E169" s="28" t="str">
        <f>IF(OR($A169="",$C169=""),"",SUMIFS(Échéancier_Loyers!$J:$J,Échéancier_Loyers!$C:$C,$A169,Échéancier_Loyers!$B:$B,YEAR($C169)*100+MONTH($C169)))</f>
        <v/>
      </c>
      <c r="F169" s="28" t="str">
        <f>IF(OR($A169="",$C169=""),"",SUMIFS(Échéancier_Loyers!$K:$K,Échéancier_Loyers!$C:$C,$A169,Échéancier_Loyers!$B:$B,YEAR($C169)*100+MONTH($C169)))</f>
        <v/>
      </c>
      <c r="G169" s="28" t="str">
        <f>IF(OR($E169="",$F169=""),"",$E169-$F169)</f>
        <v/>
      </c>
      <c r="H169" s="26" t="str">
        <f ca="1">IF($D169="","",MAX(0,TODAY()-$D169))</f>
        <v/>
      </c>
      <c r="I169" s="26" t="str">
        <f ca="1">IF($G169&lt;=0,"",IF($H169&gt;=30,"Mise en demeure",IF($H169&gt;=15,"Relance 2",IF($H169&gt;=5,"Relance 1","À traiter"))))</f>
        <v>Mise en demeure</v>
      </c>
      <c r="J169" s="8"/>
      <c r="K169" s="26" t="str">
        <f>IF($J169="","",$J169+7)</f>
        <v/>
      </c>
      <c r="L169" s="8"/>
      <c r="M169" s="8"/>
    </row>
    <row r="170" spans="1:13" ht="15">
      <c r="A170" s="8"/>
      <c r="B170" s="26" t="str">
        <f>IF($A170="","",VLOOKUP(VLOOKUP($A170,Baux!$A:$K,3,FALSE),Locataires!$A:$I,2,FALSE))</f>
        <v/>
      </c>
      <c r="C170" s="14"/>
      <c r="D170" s="27" t="str">
        <f>IF(OR($A170="",$C170=""),"",SUMIFS(Échéancier_Loyers!$G:$G,Échéancier_Loyers!$C:$C,$A170,Échéancier_Loyers!$B:$B,YEAR($C170)*100+MONTH($C170)))</f>
        <v/>
      </c>
      <c r="E170" s="28" t="str">
        <f>IF(OR($A170="",$C170=""),"",SUMIFS(Échéancier_Loyers!$J:$J,Échéancier_Loyers!$C:$C,$A170,Échéancier_Loyers!$B:$B,YEAR($C170)*100+MONTH($C170)))</f>
        <v/>
      </c>
      <c r="F170" s="28" t="str">
        <f>IF(OR($A170="",$C170=""),"",SUMIFS(Échéancier_Loyers!$K:$K,Échéancier_Loyers!$C:$C,$A170,Échéancier_Loyers!$B:$B,YEAR($C170)*100+MONTH($C170)))</f>
        <v/>
      </c>
      <c r="G170" s="28" t="str">
        <f>IF(OR($E170="",$F170=""),"",$E170-$F170)</f>
        <v/>
      </c>
      <c r="H170" s="26" t="str">
        <f ca="1">IF($D170="","",MAX(0,TODAY()-$D170))</f>
        <v/>
      </c>
      <c r="I170" s="26" t="str">
        <f ca="1">IF($G170&lt;=0,"",IF($H170&gt;=30,"Mise en demeure",IF($H170&gt;=15,"Relance 2",IF($H170&gt;=5,"Relance 1","À traiter"))))</f>
        <v>Mise en demeure</v>
      </c>
      <c r="J170" s="8"/>
      <c r="K170" s="26" t="str">
        <f>IF($J170="","",$J170+7)</f>
        <v/>
      </c>
      <c r="L170" s="8"/>
      <c r="M170" s="8"/>
    </row>
    <row r="171" spans="1:13" ht="15">
      <c r="A171" s="8"/>
      <c r="B171" s="26" t="str">
        <f>IF($A171="","",VLOOKUP(VLOOKUP($A171,Baux!$A:$K,3,FALSE),Locataires!$A:$I,2,FALSE))</f>
        <v/>
      </c>
      <c r="C171" s="14"/>
      <c r="D171" s="27" t="str">
        <f>IF(OR($A171="",$C171=""),"",SUMIFS(Échéancier_Loyers!$G:$G,Échéancier_Loyers!$C:$C,$A171,Échéancier_Loyers!$B:$B,YEAR($C171)*100+MONTH($C171)))</f>
        <v/>
      </c>
      <c r="E171" s="28" t="str">
        <f>IF(OR($A171="",$C171=""),"",SUMIFS(Échéancier_Loyers!$J:$J,Échéancier_Loyers!$C:$C,$A171,Échéancier_Loyers!$B:$B,YEAR($C171)*100+MONTH($C171)))</f>
        <v/>
      </c>
      <c r="F171" s="28" t="str">
        <f>IF(OR($A171="",$C171=""),"",SUMIFS(Échéancier_Loyers!$K:$K,Échéancier_Loyers!$C:$C,$A171,Échéancier_Loyers!$B:$B,YEAR($C171)*100+MONTH($C171)))</f>
        <v/>
      </c>
      <c r="G171" s="28" t="str">
        <f>IF(OR($E171="",$F171=""),"",$E171-$F171)</f>
        <v/>
      </c>
      <c r="H171" s="26" t="str">
        <f ca="1">IF($D171="","",MAX(0,TODAY()-$D171))</f>
        <v/>
      </c>
      <c r="I171" s="26" t="str">
        <f ca="1">IF($G171&lt;=0,"",IF($H171&gt;=30,"Mise en demeure",IF($H171&gt;=15,"Relance 2",IF($H171&gt;=5,"Relance 1","À traiter"))))</f>
        <v>Mise en demeure</v>
      </c>
      <c r="J171" s="8"/>
      <c r="K171" s="26" t="str">
        <f>IF($J171="","",$J171+7)</f>
        <v/>
      </c>
      <c r="L171" s="8"/>
      <c r="M171" s="8"/>
    </row>
    <row r="172" spans="1:13" ht="15">
      <c r="A172" s="8"/>
      <c r="B172" s="26" t="str">
        <f>IF($A172="","",VLOOKUP(VLOOKUP($A172,Baux!$A:$K,3,FALSE),Locataires!$A:$I,2,FALSE))</f>
        <v/>
      </c>
      <c r="C172" s="14"/>
      <c r="D172" s="27" t="str">
        <f>IF(OR($A172="",$C172=""),"",SUMIFS(Échéancier_Loyers!$G:$G,Échéancier_Loyers!$C:$C,$A172,Échéancier_Loyers!$B:$B,YEAR($C172)*100+MONTH($C172)))</f>
        <v/>
      </c>
      <c r="E172" s="28" t="str">
        <f>IF(OR($A172="",$C172=""),"",SUMIFS(Échéancier_Loyers!$J:$J,Échéancier_Loyers!$C:$C,$A172,Échéancier_Loyers!$B:$B,YEAR($C172)*100+MONTH($C172)))</f>
        <v/>
      </c>
      <c r="F172" s="28" t="str">
        <f>IF(OR($A172="",$C172=""),"",SUMIFS(Échéancier_Loyers!$K:$K,Échéancier_Loyers!$C:$C,$A172,Échéancier_Loyers!$B:$B,YEAR($C172)*100+MONTH($C172)))</f>
        <v/>
      </c>
      <c r="G172" s="28" t="str">
        <f>IF(OR($E172="",$F172=""),"",$E172-$F172)</f>
        <v/>
      </c>
      <c r="H172" s="26" t="str">
        <f ca="1">IF($D172="","",MAX(0,TODAY()-$D172))</f>
        <v/>
      </c>
      <c r="I172" s="26" t="str">
        <f ca="1">IF($G172&lt;=0,"",IF($H172&gt;=30,"Mise en demeure",IF($H172&gt;=15,"Relance 2",IF($H172&gt;=5,"Relance 1","À traiter"))))</f>
        <v>Mise en demeure</v>
      </c>
      <c r="J172" s="8"/>
      <c r="K172" s="26" t="str">
        <f>IF($J172="","",$J172+7)</f>
        <v/>
      </c>
      <c r="L172" s="8"/>
      <c r="M172" s="8"/>
    </row>
    <row r="173" spans="1:13" ht="15">
      <c r="A173" s="8"/>
      <c r="B173" s="26" t="str">
        <f>IF($A173="","",VLOOKUP(VLOOKUP($A173,Baux!$A:$K,3,FALSE),Locataires!$A:$I,2,FALSE))</f>
        <v/>
      </c>
      <c r="C173" s="14"/>
      <c r="D173" s="27" t="str">
        <f>IF(OR($A173="",$C173=""),"",SUMIFS(Échéancier_Loyers!$G:$G,Échéancier_Loyers!$C:$C,$A173,Échéancier_Loyers!$B:$B,YEAR($C173)*100+MONTH($C173)))</f>
        <v/>
      </c>
      <c r="E173" s="28" t="str">
        <f>IF(OR($A173="",$C173=""),"",SUMIFS(Échéancier_Loyers!$J:$J,Échéancier_Loyers!$C:$C,$A173,Échéancier_Loyers!$B:$B,YEAR($C173)*100+MONTH($C173)))</f>
        <v/>
      </c>
      <c r="F173" s="28" t="str">
        <f>IF(OR($A173="",$C173=""),"",SUMIFS(Échéancier_Loyers!$K:$K,Échéancier_Loyers!$C:$C,$A173,Échéancier_Loyers!$B:$B,YEAR($C173)*100+MONTH($C173)))</f>
        <v/>
      </c>
      <c r="G173" s="28" t="str">
        <f>IF(OR($E173="",$F173=""),"",$E173-$F173)</f>
        <v/>
      </c>
      <c r="H173" s="26" t="str">
        <f ca="1">IF($D173="","",MAX(0,TODAY()-$D173))</f>
        <v/>
      </c>
      <c r="I173" s="26" t="str">
        <f ca="1">IF($G173&lt;=0,"",IF($H173&gt;=30,"Mise en demeure",IF($H173&gt;=15,"Relance 2",IF($H173&gt;=5,"Relance 1","À traiter"))))</f>
        <v>Mise en demeure</v>
      </c>
      <c r="J173" s="8"/>
      <c r="K173" s="26" t="str">
        <f>IF($J173="","",$J173+7)</f>
        <v/>
      </c>
      <c r="L173" s="8"/>
      <c r="M173" s="8"/>
    </row>
    <row r="174" spans="1:13" ht="15">
      <c r="A174" s="8"/>
      <c r="B174" s="26" t="str">
        <f>IF($A174="","",VLOOKUP(VLOOKUP($A174,Baux!$A:$K,3,FALSE),Locataires!$A:$I,2,FALSE))</f>
        <v/>
      </c>
      <c r="C174" s="14"/>
      <c r="D174" s="27" t="str">
        <f>IF(OR($A174="",$C174=""),"",SUMIFS(Échéancier_Loyers!$G:$G,Échéancier_Loyers!$C:$C,$A174,Échéancier_Loyers!$B:$B,YEAR($C174)*100+MONTH($C174)))</f>
        <v/>
      </c>
      <c r="E174" s="28" t="str">
        <f>IF(OR($A174="",$C174=""),"",SUMIFS(Échéancier_Loyers!$J:$J,Échéancier_Loyers!$C:$C,$A174,Échéancier_Loyers!$B:$B,YEAR($C174)*100+MONTH($C174)))</f>
        <v/>
      </c>
      <c r="F174" s="28" t="str">
        <f>IF(OR($A174="",$C174=""),"",SUMIFS(Échéancier_Loyers!$K:$K,Échéancier_Loyers!$C:$C,$A174,Échéancier_Loyers!$B:$B,YEAR($C174)*100+MONTH($C174)))</f>
        <v/>
      </c>
      <c r="G174" s="28" t="str">
        <f>IF(OR($E174="",$F174=""),"",$E174-$F174)</f>
        <v/>
      </c>
      <c r="H174" s="26" t="str">
        <f ca="1">IF($D174="","",MAX(0,TODAY()-$D174))</f>
        <v/>
      </c>
      <c r="I174" s="26" t="str">
        <f ca="1">IF($G174&lt;=0,"",IF($H174&gt;=30,"Mise en demeure",IF($H174&gt;=15,"Relance 2",IF($H174&gt;=5,"Relance 1","À traiter"))))</f>
        <v>Mise en demeure</v>
      </c>
      <c r="J174" s="8"/>
      <c r="K174" s="26" t="str">
        <f>IF($J174="","",$J174+7)</f>
        <v/>
      </c>
      <c r="L174" s="8"/>
      <c r="M174" s="8"/>
    </row>
    <row r="175" spans="1:13" ht="15">
      <c r="A175" s="8"/>
      <c r="B175" s="26" t="str">
        <f>IF($A175="","",VLOOKUP(VLOOKUP($A175,Baux!$A:$K,3,FALSE),Locataires!$A:$I,2,FALSE))</f>
        <v/>
      </c>
      <c r="C175" s="14"/>
      <c r="D175" s="27" t="str">
        <f>IF(OR($A175="",$C175=""),"",SUMIFS(Échéancier_Loyers!$G:$G,Échéancier_Loyers!$C:$C,$A175,Échéancier_Loyers!$B:$B,YEAR($C175)*100+MONTH($C175)))</f>
        <v/>
      </c>
      <c r="E175" s="28" t="str">
        <f>IF(OR($A175="",$C175=""),"",SUMIFS(Échéancier_Loyers!$J:$J,Échéancier_Loyers!$C:$C,$A175,Échéancier_Loyers!$B:$B,YEAR($C175)*100+MONTH($C175)))</f>
        <v/>
      </c>
      <c r="F175" s="28" t="str">
        <f>IF(OR($A175="",$C175=""),"",SUMIFS(Échéancier_Loyers!$K:$K,Échéancier_Loyers!$C:$C,$A175,Échéancier_Loyers!$B:$B,YEAR($C175)*100+MONTH($C175)))</f>
        <v/>
      </c>
      <c r="G175" s="28" t="str">
        <f>IF(OR($E175="",$F175=""),"",$E175-$F175)</f>
        <v/>
      </c>
      <c r="H175" s="26" t="str">
        <f ca="1">IF($D175="","",MAX(0,TODAY()-$D175))</f>
        <v/>
      </c>
      <c r="I175" s="26" t="str">
        <f ca="1">IF($G175&lt;=0,"",IF($H175&gt;=30,"Mise en demeure",IF($H175&gt;=15,"Relance 2",IF($H175&gt;=5,"Relance 1","À traiter"))))</f>
        <v>Mise en demeure</v>
      </c>
      <c r="J175" s="8"/>
      <c r="K175" s="26" t="str">
        <f>IF($J175="","",$J175+7)</f>
        <v/>
      </c>
      <c r="L175" s="8"/>
      <c r="M175" s="8"/>
    </row>
    <row r="176" spans="1:13" ht="15">
      <c r="A176" s="8"/>
      <c r="B176" s="26" t="str">
        <f>IF($A176="","",VLOOKUP(VLOOKUP($A176,Baux!$A:$K,3,FALSE),Locataires!$A:$I,2,FALSE))</f>
        <v/>
      </c>
      <c r="C176" s="14"/>
      <c r="D176" s="27" t="str">
        <f>IF(OR($A176="",$C176=""),"",SUMIFS(Échéancier_Loyers!$G:$G,Échéancier_Loyers!$C:$C,$A176,Échéancier_Loyers!$B:$B,YEAR($C176)*100+MONTH($C176)))</f>
        <v/>
      </c>
      <c r="E176" s="28" t="str">
        <f>IF(OR($A176="",$C176=""),"",SUMIFS(Échéancier_Loyers!$J:$J,Échéancier_Loyers!$C:$C,$A176,Échéancier_Loyers!$B:$B,YEAR($C176)*100+MONTH($C176)))</f>
        <v/>
      </c>
      <c r="F176" s="28" t="str">
        <f>IF(OR($A176="",$C176=""),"",SUMIFS(Échéancier_Loyers!$K:$K,Échéancier_Loyers!$C:$C,$A176,Échéancier_Loyers!$B:$B,YEAR($C176)*100+MONTH($C176)))</f>
        <v/>
      </c>
      <c r="G176" s="28" t="str">
        <f>IF(OR($E176="",$F176=""),"",$E176-$F176)</f>
        <v/>
      </c>
      <c r="H176" s="26" t="str">
        <f ca="1">IF($D176="","",MAX(0,TODAY()-$D176))</f>
        <v/>
      </c>
      <c r="I176" s="26" t="str">
        <f ca="1">IF($G176&lt;=0,"",IF($H176&gt;=30,"Mise en demeure",IF($H176&gt;=15,"Relance 2",IF($H176&gt;=5,"Relance 1","À traiter"))))</f>
        <v>Mise en demeure</v>
      </c>
      <c r="J176" s="8"/>
      <c r="K176" s="26" t="str">
        <f>IF($J176="","",$J176+7)</f>
        <v/>
      </c>
      <c r="L176" s="8"/>
      <c r="M176" s="8"/>
    </row>
    <row r="177" spans="1:13" ht="15">
      <c r="A177" s="8"/>
      <c r="B177" s="26" t="str">
        <f>IF($A177="","",VLOOKUP(VLOOKUP($A177,Baux!$A:$K,3,FALSE),Locataires!$A:$I,2,FALSE))</f>
        <v/>
      </c>
      <c r="C177" s="14"/>
      <c r="D177" s="27" t="str">
        <f>IF(OR($A177="",$C177=""),"",SUMIFS(Échéancier_Loyers!$G:$G,Échéancier_Loyers!$C:$C,$A177,Échéancier_Loyers!$B:$B,YEAR($C177)*100+MONTH($C177)))</f>
        <v/>
      </c>
      <c r="E177" s="28" t="str">
        <f>IF(OR($A177="",$C177=""),"",SUMIFS(Échéancier_Loyers!$J:$J,Échéancier_Loyers!$C:$C,$A177,Échéancier_Loyers!$B:$B,YEAR($C177)*100+MONTH($C177)))</f>
        <v/>
      </c>
      <c r="F177" s="28" t="str">
        <f>IF(OR($A177="",$C177=""),"",SUMIFS(Échéancier_Loyers!$K:$K,Échéancier_Loyers!$C:$C,$A177,Échéancier_Loyers!$B:$B,YEAR($C177)*100+MONTH($C177)))</f>
        <v/>
      </c>
      <c r="G177" s="28" t="str">
        <f>IF(OR($E177="",$F177=""),"",$E177-$F177)</f>
        <v/>
      </c>
      <c r="H177" s="26" t="str">
        <f ca="1">IF($D177="","",MAX(0,TODAY()-$D177))</f>
        <v/>
      </c>
      <c r="I177" s="26" t="str">
        <f ca="1">IF($G177&lt;=0,"",IF($H177&gt;=30,"Mise en demeure",IF($H177&gt;=15,"Relance 2",IF($H177&gt;=5,"Relance 1","À traiter"))))</f>
        <v>Mise en demeure</v>
      </c>
      <c r="J177" s="8"/>
      <c r="K177" s="26" t="str">
        <f>IF($J177="","",$J177+7)</f>
        <v/>
      </c>
      <c r="L177" s="8"/>
      <c r="M177" s="8"/>
    </row>
    <row r="178" spans="1:13" ht="15">
      <c r="A178" s="8"/>
      <c r="B178" s="26" t="str">
        <f>IF($A178="","",VLOOKUP(VLOOKUP($A178,Baux!$A:$K,3,FALSE),Locataires!$A:$I,2,FALSE))</f>
        <v/>
      </c>
      <c r="C178" s="14"/>
      <c r="D178" s="27" t="str">
        <f>IF(OR($A178="",$C178=""),"",SUMIFS(Échéancier_Loyers!$G:$G,Échéancier_Loyers!$C:$C,$A178,Échéancier_Loyers!$B:$B,YEAR($C178)*100+MONTH($C178)))</f>
        <v/>
      </c>
      <c r="E178" s="28" t="str">
        <f>IF(OR($A178="",$C178=""),"",SUMIFS(Échéancier_Loyers!$J:$J,Échéancier_Loyers!$C:$C,$A178,Échéancier_Loyers!$B:$B,YEAR($C178)*100+MONTH($C178)))</f>
        <v/>
      </c>
      <c r="F178" s="28" t="str">
        <f>IF(OR($A178="",$C178=""),"",SUMIFS(Échéancier_Loyers!$K:$K,Échéancier_Loyers!$C:$C,$A178,Échéancier_Loyers!$B:$B,YEAR($C178)*100+MONTH($C178)))</f>
        <v/>
      </c>
      <c r="G178" s="28" t="str">
        <f>IF(OR($E178="",$F178=""),"",$E178-$F178)</f>
        <v/>
      </c>
      <c r="H178" s="26" t="str">
        <f ca="1">IF($D178="","",MAX(0,TODAY()-$D178))</f>
        <v/>
      </c>
      <c r="I178" s="26" t="str">
        <f ca="1">IF($G178&lt;=0,"",IF($H178&gt;=30,"Mise en demeure",IF($H178&gt;=15,"Relance 2",IF($H178&gt;=5,"Relance 1","À traiter"))))</f>
        <v>Mise en demeure</v>
      </c>
      <c r="J178" s="8"/>
      <c r="K178" s="26" t="str">
        <f>IF($J178="","",$J178+7)</f>
        <v/>
      </c>
      <c r="L178" s="8"/>
      <c r="M178" s="8"/>
    </row>
    <row r="179" spans="1:13" ht="15">
      <c r="A179" s="8"/>
      <c r="B179" s="26" t="str">
        <f>IF($A179="","",VLOOKUP(VLOOKUP($A179,Baux!$A:$K,3,FALSE),Locataires!$A:$I,2,FALSE))</f>
        <v/>
      </c>
      <c r="C179" s="14"/>
      <c r="D179" s="27" t="str">
        <f>IF(OR($A179="",$C179=""),"",SUMIFS(Échéancier_Loyers!$G:$G,Échéancier_Loyers!$C:$C,$A179,Échéancier_Loyers!$B:$B,YEAR($C179)*100+MONTH($C179)))</f>
        <v/>
      </c>
      <c r="E179" s="28" t="str">
        <f>IF(OR($A179="",$C179=""),"",SUMIFS(Échéancier_Loyers!$J:$J,Échéancier_Loyers!$C:$C,$A179,Échéancier_Loyers!$B:$B,YEAR($C179)*100+MONTH($C179)))</f>
        <v/>
      </c>
      <c r="F179" s="28" t="str">
        <f>IF(OR($A179="",$C179=""),"",SUMIFS(Échéancier_Loyers!$K:$K,Échéancier_Loyers!$C:$C,$A179,Échéancier_Loyers!$B:$B,YEAR($C179)*100+MONTH($C179)))</f>
        <v/>
      </c>
      <c r="G179" s="28" t="str">
        <f>IF(OR($E179="",$F179=""),"",$E179-$F179)</f>
        <v/>
      </c>
      <c r="H179" s="26" t="str">
        <f ca="1">IF($D179="","",MAX(0,TODAY()-$D179))</f>
        <v/>
      </c>
      <c r="I179" s="26" t="str">
        <f ca="1">IF($G179&lt;=0,"",IF($H179&gt;=30,"Mise en demeure",IF($H179&gt;=15,"Relance 2",IF($H179&gt;=5,"Relance 1","À traiter"))))</f>
        <v>Mise en demeure</v>
      </c>
      <c r="J179" s="8"/>
      <c r="K179" s="26" t="str">
        <f>IF($J179="","",$J179+7)</f>
        <v/>
      </c>
      <c r="L179" s="8"/>
      <c r="M179" s="8"/>
    </row>
    <row r="180" spans="1:13" ht="15">
      <c r="A180" s="8"/>
      <c r="B180" s="26" t="str">
        <f>IF($A180="","",VLOOKUP(VLOOKUP($A180,Baux!$A:$K,3,FALSE),Locataires!$A:$I,2,FALSE))</f>
        <v/>
      </c>
      <c r="C180" s="14"/>
      <c r="D180" s="27" t="str">
        <f>IF(OR($A180="",$C180=""),"",SUMIFS(Échéancier_Loyers!$G:$G,Échéancier_Loyers!$C:$C,$A180,Échéancier_Loyers!$B:$B,YEAR($C180)*100+MONTH($C180)))</f>
        <v/>
      </c>
      <c r="E180" s="28" t="str">
        <f>IF(OR($A180="",$C180=""),"",SUMIFS(Échéancier_Loyers!$J:$J,Échéancier_Loyers!$C:$C,$A180,Échéancier_Loyers!$B:$B,YEAR($C180)*100+MONTH($C180)))</f>
        <v/>
      </c>
      <c r="F180" s="28" t="str">
        <f>IF(OR($A180="",$C180=""),"",SUMIFS(Échéancier_Loyers!$K:$K,Échéancier_Loyers!$C:$C,$A180,Échéancier_Loyers!$B:$B,YEAR($C180)*100+MONTH($C180)))</f>
        <v/>
      </c>
      <c r="G180" s="28" t="str">
        <f>IF(OR($E180="",$F180=""),"",$E180-$F180)</f>
        <v/>
      </c>
      <c r="H180" s="26" t="str">
        <f ca="1">IF($D180="","",MAX(0,TODAY()-$D180))</f>
        <v/>
      </c>
      <c r="I180" s="26" t="str">
        <f ca="1">IF($G180&lt;=0,"",IF($H180&gt;=30,"Mise en demeure",IF($H180&gt;=15,"Relance 2",IF($H180&gt;=5,"Relance 1","À traiter"))))</f>
        <v>Mise en demeure</v>
      </c>
      <c r="J180" s="8"/>
      <c r="K180" s="26" t="str">
        <f>IF($J180="","",$J180+7)</f>
        <v/>
      </c>
      <c r="L180" s="8"/>
      <c r="M180" s="8"/>
    </row>
    <row r="181" spans="1:13" ht="15">
      <c r="A181" s="8"/>
      <c r="B181" s="26" t="str">
        <f>IF($A181="","",VLOOKUP(VLOOKUP($A181,Baux!$A:$K,3,FALSE),Locataires!$A:$I,2,FALSE))</f>
        <v/>
      </c>
      <c r="C181" s="14"/>
      <c r="D181" s="27" t="str">
        <f>IF(OR($A181="",$C181=""),"",SUMIFS(Échéancier_Loyers!$G:$G,Échéancier_Loyers!$C:$C,$A181,Échéancier_Loyers!$B:$B,YEAR($C181)*100+MONTH($C181)))</f>
        <v/>
      </c>
      <c r="E181" s="28" t="str">
        <f>IF(OR($A181="",$C181=""),"",SUMIFS(Échéancier_Loyers!$J:$J,Échéancier_Loyers!$C:$C,$A181,Échéancier_Loyers!$B:$B,YEAR($C181)*100+MONTH($C181)))</f>
        <v/>
      </c>
      <c r="F181" s="28" t="str">
        <f>IF(OR($A181="",$C181=""),"",SUMIFS(Échéancier_Loyers!$K:$K,Échéancier_Loyers!$C:$C,$A181,Échéancier_Loyers!$B:$B,YEAR($C181)*100+MONTH($C181)))</f>
        <v/>
      </c>
      <c r="G181" s="28" t="str">
        <f>IF(OR($E181="",$F181=""),"",$E181-$F181)</f>
        <v/>
      </c>
      <c r="H181" s="26" t="str">
        <f ca="1">IF($D181="","",MAX(0,TODAY()-$D181))</f>
        <v/>
      </c>
      <c r="I181" s="26" t="str">
        <f ca="1">IF($G181&lt;=0,"",IF($H181&gt;=30,"Mise en demeure",IF($H181&gt;=15,"Relance 2",IF($H181&gt;=5,"Relance 1","À traiter"))))</f>
        <v>Mise en demeure</v>
      </c>
      <c r="J181" s="8"/>
      <c r="K181" s="26" t="str">
        <f>IF($J181="","",$J181+7)</f>
        <v/>
      </c>
      <c r="L181" s="8"/>
      <c r="M181" s="8"/>
    </row>
    <row r="182" spans="1:13" ht="15">
      <c r="A182" s="8"/>
      <c r="B182" s="26" t="str">
        <f>IF($A182="","",VLOOKUP(VLOOKUP($A182,Baux!$A:$K,3,FALSE),Locataires!$A:$I,2,FALSE))</f>
        <v/>
      </c>
      <c r="C182" s="14"/>
      <c r="D182" s="27" t="str">
        <f>IF(OR($A182="",$C182=""),"",SUMIFS(Échéancier_Loyers!$G:$G,Échéancier_Loyers!$C:$C,$A182,Échéancier_Loyers!$B:$B,YEAR($C182)*100+MONTH($C182)))</f>
        <v/>
      </c>
      <c r="E182" s="28" t="str">
        <f>IF(OR($A182="",$C182=""),"",SUMIFS(Échéancier_Loyers!$J:$J,Échéancier_Loyers!$C:$C,$A182,Échéancier_Loyers!$B:$B,YEAR($C182)*100+MONTH($C182)))</f>
        <v/>
      </c>
      <c r="F182" s="28" t="str">
        <f>IF(OR($A182="",$C182=""),"",SUMIFS(Échéancier_Loyers!$K:$K,Échéancier_Loyers!$C:$C,$A182,Échéancier_Loyers!$B:$B,YEAR($C182)*100+MONTH($C182)))</f>
        <v/>
      </c>
      <c r="G182" s="28" t="str">
        <f>IF(OR($E182="",$F182=""),"",$E182-$F182)</f>
        <v/>
      </c>
      <c r="H182" s="26" t="str">
        <f ca="1">IF($D182="","",MAX(0,TODAY()-$D182))</f>
        <v/>
      </c>
      <c r="I182" s="26" t="str">
        <f ca="1">IF($G182&lt;=0,"",IF($H182&gt;=30,"Mise en demeure",IF($H182&gt;=15,"Relance 2",IF($H182&gt;=5,"Relance 1","À traiter"))))</f>
        <v>Mise en demeure</v>
      </c>
      <c r="J182" s="8"/>
      <c r="K182" s="26" t="str">
        <f>IF($J182="","",$J182+7)</f>
        <v/>
      </c>
      <c r="L182" s="8"/>
      <c r="M182" s="8"/>
    </row>
    <row r="183" spans="1:13" ht="15">
      <c r="A183" s="8"/>
      <c r="B183" s="26" t="str">
        <f>IF($A183="","",VLOOKUP(VLOOKUP($A183,Baux!$A:$K,3,FALSE),Locataires!$A:$I,2,FALSE))</f>
        <v/>
      </c>
      <c r="C183" s="14"/>
      <c r="D183" s="27" t="str">
        <f>IF(OR($A183="",$C183=""),"",SUMIFS(Échéancier_Loyers!$G:$G,Échéancier_Loyers!$C:$C,$A183,Échéancier_Loyers!$B:$B,YEAR($C183)*100+MONTH($C183)))</f>
        <v/>
      </c>
      <c r="E183" s="28" t="str">
        <f>IF(OR($A183="",$C183=""),"",SUMIFS(Échéancier_Loyers!$J:$J,Échéancier_Loyers!$C:$C,$A183,Échéancier_Loyers!$B:$B,YEAR($C183)*100+MONTH($C183)))</f>
        <v/>
      </c>
      <c r="F183" s="28" t="str">
        <f>IF(OR($A183="",$C183=""),"",SUMIFS(Échéancier_Loyers!$K:$K,Échéancier_Loyers!$C:$C,$A183,Échéancier_Loyers!$B:$B,YEAR($C183)*100+MONTH($C183)))</f>
        <v/>
      </c>
      <c r="G183" s="28" t="str">
        <f>IF(OR($E183="",$F183=""),"",$E183-$F183)</f>
        <v/>
      </c>
      <c r="H183" s="26" t="str">
        <f ca="1">IF($D183="","",MAX(0,TODAY()-$D183))</f>
        <v/>
      </c>
      <c r="I183" s="26" t="str">
        <f ca="1">IF($G183&lt;=0,"",IF($H183&gt;=30,"Mise en demeure",IF($H183&gt;=15,"Relance 2",IF($H183&gt;=5,"Relance 1","À traiter"))))</f>
        <v>Mise en demeure</v>
      </c>
      <c r="J183" s="8"/>
      <c r="K183" s="26" t="str">
        <f>IF($J183="","",$J183+7)</f>
        <v/>
      </c>
      <c r="L183" s="8"/>
      <c r="M183" s="8"/>
    </row>
    <row r="184" spans="1:13" ht="15">
      <c r="A184" s="8"/>
      <c r="B184" s="26" t="str">
        <f>IF($A184="","",VLOOKUP(VLOOKUP($A184,Baux!$A:$K,3,FALSE),Locataires!$A:$I,2,FALSE))</f>
        <v/>
      </c>
      <c r="C184" s="14"/>
      <c r="D184" s="27" t="str">
        <f>IF(OR($A184="",$C184=""),"",SUMIFS(Échéancier_Loyers!$G:$G,Échéancier_Loyers!$C:$C,$A184,Échéancier_Loyers!$B:$B,YEAR($C184)*100+MONTH($C184)))</f>
        <v/>
      </c>
      <c r="E184" s="28" t="str">
        <f>IF(OR($A184="",$C184=""),"",SUMIFS(Échéancier_Loyers!$J:$J,Échéancier_Loyers!$C:$C,$A184,Échéancier_Loyers!$B:$B,YEAR($C184)*100+MONTH($C184)))</f>
        <v/>
      </c>
      <c r="F184" s="28" t="str">
        <f>IF(OR($A184="",$C184=""),"",SUMIFS(Échéancier_Loyers!$K:$K,Échéancier_Loyers!$C:$C,$A184,Échéancier_Loyers!$B:$B,YEAR($C184)*100+MONTH($C184)))</f>
        <v/>
      </c>
      <c r="G184" s="28" t="str">
        <f>IF(OR($E184="",$F184=""),"",$E184-$F184)</f>
        <v/>
      </c>
      <c r="H184" s="26" t="str">
        <f ca="1">IF($D184="","",MAX(0,TODAY()-$D184))</f>
        <v/>
      </c>
      <c r="I184" s="26" t="str">
        <f ca="1">IF($G184&lt;=0,"",IF($H184&gt;=30,"Mise en demeure",IF($H184&gt;=15,"Relance 2",IF($H184&gt;=5,"Relance 1","À traiter"))))</f>
        <v>Mise en demeure</v>
      </c>
      <c r="J184" s="8"/>
      <c r="K184" s="26" t="str">
        <f>IF($J184="","",$J184+7)</f>
        <v/>
      </c>
      <c r="L184" s="8"/>
      <c r="M184" s="8"/>
    </row>
    <row r="185" spans="1:13" ht="15">
      <c r="A185" s="8"/>
      <c r="B185" s="26" t="str">
        <f>IF($A185="","",VLOOKUP(VLOOKUP($A185,Baux!$A:$K,3,FALSE),Locataires!$A:$I,2,FALSE))</f>
        <v/>
      </c>
      <c r="C185" s="14"/>
      <c r="D185" s="27" t="str">
        <f>IF(OR($A185="",$C185=""),"",SUMIFS(Échéancier_Loyers!$G:$G,Échéancier_Loyers!$C:$C,$A185,Échéancier_Loyers!$B:$B,YEAR($C185)*100+MONTH($C185)))</f>
        <v/>
      </c>
      <c r="E185" s="28" t="str">
        <f>IF(OR($A185="",$C185=""),"",SUMIFS(Échéancier_Loyers!$J:$J,Échéancier_Loyers!$C:$C,$A185,Échéancier_Loyers!$B:$B,YEAR($C185)*100+MONTH($C185)))</f>
        <v/>
      </c>
      <c r="F185" s="28" t="str">
        <f>IF(OR($A185="",$C185=""),"",SUMIFS(Échéancier_Loyers!$K:$K,Échéancier_Loyers!$C:$C,$A185,Échéancier_Loyers!$B:$B,YEAR($C185)*100+MONTH($C185)))</f>
        <v/>
      </c>
      <c r="G185" s="28" t="str">
        <f>IF(OR($E185="",$F185=""),"",$E185-$F185)</f>
        <v/>
      </c>
      <c r="H185" s="26" t="str">
        <f ca="1">IF($D185="","",MAX(0,TODAY()-$D185))</f>
        <v/>
      </c>
      <c r="I185" s="26" t="str">
        <f ca="1">IF($G185&lt;=0,"",IF($H185&gt;=30,"Mise en demeure",IF($H185&gt;=15,"Relance 2",IF($H185&gt;=5,"Relance 1","À traiter"))))</f>
        <v>Mise en demeure</v>
      </c>
      <c r="J185" s="8"/>
      <c r="K185" s="26" t="str">
        <f>IF($J185="","",$J185+7)</f>
        <v/>
      </c>
      <c r="L185" s="8"/>
      <c r="M185" s="8"/>
    </row>
    <row r="186" spans="1:13" ht="15">
      <c r="A186" s="8"/>
      <c r="B186" s="26" t="str">
        <f>IF($A186="","",VLOOKUP(VLOOKUP($A186,Baux!$A:$K,3,FALSE),Locataires!$A:$I,2,FALSE))</f>
        <v/>
      </c>
      <c r="C186" s="14"/>
      <c r="D186" s="27" t="str">
        <f>IF(OR($A186="",$C186=""),"",SUMIFS(Échéancier_Loyers!$G:$G,Échéancier_Loyers!$C:$C,$A186,Échéancier_Loyers!$B:$B,YEAR($C186)*100+MONTH($C186)))</f>
        <v/>
      </c>
      <c r="E186" s="28" t="str">
        <f>IF(OR($A186="",$C186=""),"",SUMIFS(Échéancier_Loyers!$J:$J,Échéancier_Loyers!$C:$C,$A186,Échéancier_Loyers!$B:$B,YEAR($C186)*100+MONTH($C186)))</f>
        <v/>
      </c>
      <c r="F186" s="28" t="str">
        <f>IF(OR($A186="",$C186=""),"",SUMIFS(Échéancier_Loyers!$K:$K,Échéancier_Loyers!$C:$C,$A186,Échéancier_Loyers!$B:$B,YEAR($C186)*100+MONTH($C186)))</f>
        <v/>
      </c>
      <c r="G186" s="28" t="str">
        <f>IF(OR($E186="",$F186=""),"",$E186-$F186)</f>
        <v/>
      </c>
      <c r="H186" s="26" t="str">
        <f ca="1">IF($D186="","",MAX(0,TODAY()-$D186))</f>
        <v/>
      </c>
      <c r="I186" s="26" t="str">
        <f ca="1">IF($G186&lt;=0,"",IF($H186&gt;=30,"Mise en demeure",IF($H186&gt;=15,"Relance 2",IF($H186&gt;=5,"Relance 1","À traiter"))))</f>
        <v>Mise en demeure</v>
      </c>
      <c r="J186" s="8"/>
      <c r="K186" s="26" t="str">
        <f>IF($J186="","",$J186+7)</f>
        <v/>
      </c>
      <c r="L186" s="8"/>
      <c r="M186" s="8"/>
    </row>
    <row r="187" spans="1:13" ht="15">
      <c r="A187" s="8"/>
      <c r="B187" s="26" t="str">
        <f>IF($A187="","",VLOOKUP(VLOOKUP($A187,Baux!$A:$K,3,FALSE),Locataires!$A:$I,2,FALSE))</f>
        <v/>
      </c>
      <c r="C187" s="14"/>
      <c r="D187" s="27" t="str">
        <f>IF(OR($A187="",$C187=""),"",SUMIFS(Échéancier_Loyers!$G:$G,Échéancier_Loyers!$C:$C,$A187,Échéancier_Loyers!$B:$B,YEAR($C187)*100+MONTH($C187)))</f>
        <v/>
      </c>
      <c r="E187" s="28" t="str">
        <f>IF(OR($A187="",$C187=""),"",SUMIFS(Échéancier_Loyers!$J:$J,Échéancier_Loyers!$C:$C,$A187,Échéancier_Loyers!$B:$B,YEAR($C187)*100+MONTH($C187)))</f>
        <v/>
      </c>
      <c r="F187" s="28" t="str">
        <f>IF(OR($A187="",$C187=""),"",SUMIFS(Échéancier_Loyers!$K:$K,Échéancier_Loyers!$C:$C,$A187,Échéancier_Loyers!$B:$B,YEAR($C187)*100+MONTH($C187)))</f>
        <v/>
      </c>
      <c r="G187" s="28" t="str">
        <f>IF(OR($E187="",$F187=""),"",$E187-$F187)</f>
        <v/>
      </c>
      <c r="H187" s="26" t="str">
        <f ca="1">IF($D187="","",MAX(0,TODAY()-$D187))</f>
        <v/>
      </c>
      <c r="I187" s="26" t="str">
        <f ca="1">IF($G187&lt;=0,"",IF($H187&gt;=30,"Mise en demeure",IF($H187&gt;=15,"Relance 2",IF($H187&gt;=5,"Relance 1","À traiter"))))</f>
        <v>Mise en demeure</v>
      </c>
      <c r="J187" s="8"/>
      <c r="K187" s="26" t="str">
        <f>IF($J187="","",$J187+7)</f>
        <v/>
      </c>
      <c r="L187" s="8"/>
      <c r="M187" s="8"/>
    </row>
    <row r="188" spans="1:13" ht="15">
      <c r="A188" s="8"/>
      <c r="B188" s="26" t="str">
        <f>IF($A188="","",VLOOKUP(VLOOKUP($A188,Baux!$A:$K,3,FALSE),Locataires!$A:$I,2,FALSE))</f>
        <v/>
      </c>
      <c r="C188" s="14"/>
      <c r="D188" s="27" t="str">
        <f>IF(OR($A188="",$C188=""),"",SUMIFS(Échéancier_Loyers!$G:$G,Échéancier_Loyers!$C:$C,$A188,Échéancier_Loyers!$B:$B,YEAR($C188)*100+MONTH($C188)))</f>
        <v/>
      </c>
      <c r="E188" s="28" t="str">
        <f>IF(OR($A188="",$C188=""),"",SUMIFS(Échéancier_Loyers!$J:$J,Échéancier_Loyers!$C:$C,$A188,Échéancier_Loyers!$B:$B,YEAR($C188)*100+MONTH($C188)))</f>
        <v/>
      </c>
      <c r="F188" s="28" t="str">
        <f>IF(OR($A188="",$C188=""),"",SUMIFS(Échéancier_Loyers!$K:$K,Échéancier_Loyers!$C:$C,$A188,Échéancier_Loyers!$B:$B,YEAR($C188)*100+MONTH($C188)))</f>
        <v/>
      </c>
      <c r="G188" s="28" t="str">
        <f>IF(OR($E188="",$F188=""),"",$E188-$F188)</f>
        <v/>
      </c>
      <c r="H188" s="26" t="str">
        <f ca="1">IF($D188="","",MAX(0,TODAY()-$D188))</f>
        <v/>
      </c>
      <c r="I188" s="26" t="str">
        <f ca="1">IF($G188&lt;=0,"",IF($H188&gt;=30,"Mise en demeure",IF($H188&gt;=15,"Relance 2",IF($H188&gt;=5,"Relance 1","À traiter"))))</f>
        <v>Mise en demeure</v>
      </c>
      <c r="J188" s="8"/>
      <c r="K188" s="26" t="str">
        <f>IF($J188="","",$J188+7)</f>
        <v/>
      </c>
      <c r="L188" s="8"/>
      <c r="M188" s="8"/>
    </row>
    <row r="189" spans="1:13" ht="15">
      <c r="A189" s="8"/>
      <c r="B189" s="26" t="str">
        <f>IF($A189="","",VLOOKUP(VLOOKUP($A189,Baux!$A:$K,3,FALSE),Locataires!$A:$I,2,FALSE))</f>
        <v/>
      </c>
      <c r="C189" s="14"/>
      <c r="D189" s="27" t="str">
        <f>IF(OR($A189="",$C189=""),"",SUMIFS(Échéancier_Loyers!$G:$G,Échéancier_Loyers!$C:$C,$A189,Échéancier_Loyers!$B:$B,YEAR($C189)*100+MONTH($C189)))</f>
        <v/>
      </c>
      <c r="E189" s="28" t="str">
        <f>IF(OR($A189="",$C189=""),"",SUMIFS(Échéancier_Loyers!$J:$J,Échéancier_Loyers!$C:$C,$A189,Échéancier_Loyers!$B:$B,YEAR($C189)*100+MONTH($C189)))</f>
        <v/>
      </c>
      <c r="F189" s="28" t="str">
        <f>IF(OR($A189="",$C189=""),"",SUMIFS(Échéancier_Loyers!$K:$K,Échéancier_Loyers!$C:$C,$A189,Échéancier_Loyers!$B:$B,YEAR($C189)*100+MONTH($C189)))</f>
        <v/>
      </c>
      <c r="G189" s="28" t="str">
        <f>IF(OR($E189="",$F189=""),"",$E189-$F189)</f>
        <v/>
      </c>
      <c r="H189" s="26" t="str">
        <f ca="1">IF($D189="","",MAX(0,TODAY()-$D189))</f>
        <v/>
      </c>
      <c r="I189" s="26" t="str">
        <f ca="1">IF($G189&lt;=0,"",IF($H189&gt;=30,"Mise en demeure",IF($H189&gt;=15,"Relance 2",IF($H189&gt;=5,"Relance 1","À traiter"))))</f>
        <v>Mise en demeure</v>
      </c>
      <c r="J189" s="8"/>
      <c r="K189" s="26" t="str">
        <f>IF($J189="","",$J189+7)</f>
        <v/>
      </c>
      <c r="L189" s="8"/>
      <c r="M189" s="8"/>
    </row>
    <row r="190" spans="1:13" ht="15">
      <c r="A190" s="8"/>
      <c r="B190" s="26" t="str">
        <f>IF($A190="","",VLOOKUP(VLOOKUP($A190,Baux!$A:$K,3,FALSE),Locataires!$A:$I,2,FALSE))</f>
        <v/>
      </c>
      <c r="C190" s="14"/>
      <c r="D190" s="27" t="str">
        <f>IF(OR($A190="",$C190=""),"",SUMIFS(Échéancier_Loyers!$G:$G,Échéancier_Loyers!$C:$C,$A190,Échéancier_Loyers!$B:$B,YEAR($C190)*100+MONTH($C190)))</f>
        <v/>
      </c>
      <c r="E190" s="28" t="str">
        <f>IF(OR($A190="",$C190=""),"",SUMIFS(Échéancier_Loyers!$J:$J,Échéancier_Loyers!$C:$C,$A190,Échéancier_Loyers!$B:$B,YEAR($C190)*100+MONTH($C190)))</f>
        <v/>
      </c>
      <c r="F190" s="28" t="str">
        <f>IF(OR($A190="",$C190=""),"",SUMIFS(Échéancier_Loyers!$K:$K,Échéancier_Loyers!$C:$C,$A190,Échéancier_Loyers!$B:$B,YEAR($C190)*100+MONTH($C190)))</f>
        <v/>
      </c>
      <c r="G190" s="28" t="str">
        <f>IF(OR($E190="",$F190=""),"",$E190-$F190)</f>
        <v/>
      </c>
      <c r="H190" s="26" t="str">
        <f ca="1">IF($D190="","",MAX(0,TODAY()-$D190))</f>
        <v/>
      </c>
      <c r="I190" s="26" t="str">
        <f ca="1">IF($G190&lt;=0,"",IF($H190&gt;=30,"Mise en demeure",IF($H190&gt;=15,"Relance 2",IF($H190&gt;=5,"Relance 1","À traiter"))))</f>
        <v>Mise en demeure</v>
      </c>
      <c r="J190" s="8"/>
      <c r="K190" s="26" t="str">
        <f>IF($J190="","",$J190+7)</f>
        <v/>
      </c>
      <c r="L190" s="8"/>
      <c r="M190" s="8"/>
    </row>
    <row r="191" spans="1:13" ht="15">
      <c r="A191" s="8"/>
      <c r="B191" s="26" t="str">
        <f>IF($A191="","",VLOOKUP(VLOOKUP($A191,Baux!$A:$K,3,FALSE),Locataires!$A:$I,2,FALSE))</f>
        <v/>
      </c>
      <c r="C191" s="14"/>
      <c r="D191" s="27" t="str">
        <f>IF(OR($A191="",$C191=""),"",SUMIFS(Échéancier_Loyers!$G:$G,Échéancier_Loyers!$C:$C,$A191,Échéancier_Loyers!$B:$B,YEAR($C191)*100+MONTH($C191)))</f>
        <v/>
      </c>
      <c r="E191" s="28" t="str">
        <f>IF(OR($A191="",$C191=""),"",SUMIFS(Échéancier_Loyers!$J:$J,Échéancier_Loyers!$C:$C,$A191,Échéancier_Loyers!$B:$B,YEAR($C191)*100+MONTH($C191)))</f>
        <v/>
      </c>
      <c r="F191" s="28" t="str">
        <f>IF(OR($A191="",$C191=""),"",SUMIFS(Échéancier_Loyers!$K:$K,Échéancier_Loyers!$C:$C,$A191,Échéancier_Loyers!$B:$B,YEAR($C191)*100+MONTH($C191)))</f>
        <v/>
      </c>
      <c r="G191" s="28" t="str">
        <f>IF(OR($E191="",$F191=""),"",$E191-$F191)</f>
        <v/>
      </c>
      <c r="H191" s="26" t="str">
        <f ca="1">IF($D191="","",MAX(0,TODAY()-$D191))</f>
        <v/>
      </c>
      <c r="I191" s="26" t="str">
        <f ca="1">IF($G191&lt;=0,"",IF($H191&gt;=30,"Mise en demeure",IF($H191&gt;=15,"Relance 2",IF($H191&gt;=5,"Relance 1","À traiter"))))</f>
        <v>Mise en demeure</v>
      </c>
      <c r="J191" s="8"/>
      <c r="K191" s="26" t="str">
        <f>IF($J191="","",$J191+7)</f>
        <v/>
      </c>
      <c r="L191" s="8"/>
      <c r="M191" s="8"/>
    </row>
    <row r="192" spans="1:13" ht="15">
      <c r="A192" s="8"/>
      <c r="B192" s="26" t="str">
        <f>IF($A192="","",VLOOKUP(VLOOKUP($A192,Baux!$A:$K,3,FALSE),Locataires!$A:$I,2,FALSE))</f>
        <v/>
      </c>
      <c r="C192" s="14"/>
      <c r="D192" s="27" t="str">
        <f>IF(OR($A192="",$C192=""),"",SUMIFS(Échéancier_Loyers!$G:$G,Échéancier_Loyers!$C:$C,$A192,Échéancier_Loyers!$B:$B,YEAR($C192)*100+MONTH($C192)))</f>
        <v/>
      </c>
      <c r="E192" s="28" t="str">
        <f>IF(OR($A192="",$C192=""),"",SUMIFS(Échéancier_Loyers!$J:$J,Échéancier_Loyers!$C:$C,$A192,Échéancier_Loyers!$B:$B,YEAR($C192)*100+MONTH($C192)))</f>
        <v/>
      </c>
      <c r="F192" s="28" t="str">
        <f>IF(OR($A192="",$C192=""),"",SUMIFS(Échéancier_Loyers!$K:$K,Échéancier_Loyers!$C:$C,$A192,Échéancier_Loyers!$B:$B,YEAR($C192)*100+MONTH($C192)))</f>
        <v/>
      </c>
      <c r="G192" s="28" t="str">
        <f>IF(OR($E192="",$F192=""),"",$E192-$F192)</f>
        <v/>
      </c>
      <c r="H192" s="26" t="str">
        <f ca="1">IF($D192="","",MAX(0,TODAY()-$D192))</f>
        <v/>
      </c>
      <c r="I192" s="26" t="str">
        <f ca="1">IF($G192&lt;=0,"",IF($H192&gt;=30,"Mise en demeure",IF($H192&gt;=15,"Relance 2",IF($H192&gt;=5,"Relance 1","À traiter"))))</f>
        <v>Mise en demeure</v>
      </c>
      <c r="J192" s="8"/>
      <c r="K192" s="26" t="str">
        <f>IF($J192="","",$J192+7)</f>
        <v/>
      </c>
      <c r="L192" s="8"/>
      <c r="M192" s="8"/>
    </row>
    <row r="193" spans="1:13" ht="15">
      <c r="A193" s="8"/>
      <c r="B193" s="26" t="str">
        <f>IF($A193="","",VLOOKUP(VLOOKUP($A193,Baux!$A:$K,3,FALSE),Locataires!$A:$I,2,FALSE))</f>
        <v/>
      </c>
      <c r="C193" s="14"/>
      <c r="D193" s="27" t="str">
        <f>IF(OR($A193="",$C193=""),"",SUMIFS(Échéancier_Loyers!$G:$G,Échéancier_Loyers!$C:$C,$A193,Échéancier_Loyers!$B:$B,YEAR($C193)*100+MONTH($C193)))</f>
        <v/>
      </c>
      <c r="E193" s="28" t="str">
        <f>IF(OR($A193="",$C193=""),"",SUMIFS(Échéancier_Loyers!$J:$J,Échéancier_Loyers!$C:$C,$A193,Échéancier_Loyers!$B:$B,YEAR($C193)*100+MONTH($C193)))</f>
        <v/>
      </c>
      <c r="F193" s="28" t="str">
        <f>IF(OR($A193="",$C193=""),"",SUMIFS(Échéancier_Loyers!$K:$K,Échéancier_Loyers!$C:$C,$A193,Échéancier_Loyers!$B:$B,YEAR($C193)*100+MONTH($C193)))</f>
        <v/>
      </c>
      <c r="G193" s="28" t="str">
        <f>IF(OR($E193="",$F193=""),"",$E193-$F193)</f>
        <v/>
      </c>
      <c r="H193" s="26" t="str">
        <f ca="1">IF($D193="","",MAX(0,TODAY()-$D193))</f>
        <v/>
      </c>
      <c r="I193" s="26" t="str">
        <f ca="1">IF($G193&lt;=0,"",IF($H193&gt;=30,"Mise en demeure",IF($H193&gt;=15,"Relance 2",IF($H193&gt;=5,"Relance 1","À traiter"))))</f>
        <v>Mise en demeure</v>
      </c>
      <c r="J193" s="8"/>
      <c r="K193" s="26" t="str">
        <f>IF($J193="","",$J193+7)</f>
        <v/>
      </c>
      <c r="L193" s="8"/>
      <c r="M193" s="8"/>
    </row>
    <row r="194" spans="1:13" ht="15">
      <c r="A194" s="8"/>
      <c r="B194" s="26" t="str">
        <f>IF($A194="","",VLOOKUP(VLOOKUP($A194,Baux!$A:$K,3,FALSE),Locataires!$A:$I,2,FALSE))</f>
        <v/>
      </c>
      <c r="C194" s="14"/>
      <c r="D194" s="27" t="str">
        <f>IF(OR($A194="",$C194=""),"",SUMIFS(Échéancier_Loyers!$G:$G,Échéancier_Loyers!$C:$C,$A194,Échéancier_Loyers!$B:$B,YEAR($C194)*100+MONTH($C194)))</f>
        <v/>
      </c>
      <c r="E194" s="28" t="str">
        <f>IF(OR($A194="",$C194=""),"",SUMIFS(Échéancier_Loyers!$J:$J,Échéancier_Loyers!$C:$C,$A194,Échéancier_Loyers!$B:$B,YEAR($C194)*100+MONTH($C194)))</f>
        <v/>
      </c>
      <c r="F194" s="28" t="str">
        <f>IF(OR($A194="",$C194=""),"",SUMIFS(Échéancier_Loyers!$K:$K,Échéancier_Loyers!$C:$C,$A194,Échéancier_Loyers!$B:$B,YEAR($C194)*100+MONTH($C194)))</f>
        <v/>
      </c>
      <c r="G194" s="28" t="str">
        <f>IF(OR($E194="",$F194=""),"",$E194-$F194)</f>
        <v/>
      </c>
      <c r="H194" s="26" t="str">
        <f ca="1">IF($D194="","",MAX(0,TODAY()-$D194))</f>
        <v/>
      </c>
      <c r="I194" s="26" t="str">
        <f ca="1">IF($G194&lt;=0,"",IF($H194&gt;=30,"Mise en demeure",IF($H194&gt;=15,"Relance 2",IF($H194&gt;=5,"Relance 1","À traiter"))))</f>
        <v>Mise en demeure</v>
      </c>
      <c r="J194" s="8"/>
      <c r="K194" s="26" t="str">
        <f>IF($J194="","",$J194+7)</f>
        <v/>
      </c>
      <c r="L194" s="8"/>
      <c r="M194" s="8"/>
    </row>
    <row r="195" spans="1:13" ht="15">
      <c r="A195" s="8"/>
      <c r="B195" s="26" t="str">
        <f>IF($A195="","",VLOOKUP(VLOOKUP($A195,Baux!$A:$K,3,FALSE),Locataires!$A:$I,2,FALSE))</f>
        <v/>
      </c>
      <c r="C195" s="14"/>
      <c r="D195" s="27" t="str">
        <f>IF(OR($A195="",$C195=""),"",SUMIFS(Échéancier_Loyers!$G:$G,Échéancier_Loyers!$C:$C,$A195,Échéancier_Loyers!$B:$B,YEAR($C195)*100+MONTH($C195)))</f>
        <v/>
      </c>
      <c r="E195" s="28" t="str">
        <f>IF(OR($A195="",$C195=""),"",SUMIFS(Échéancier_Loyers!$J:$J,Échéancier_Loyers!$C:$C,$A195,Échéancier_Loyers!$B:$B,YEAR($C195)*100+MONTH($C195)))</f>
        <v/>
      </c>
      <c r="F195" s="28" t="str">
        <f>IF(OR($A195="",$C195=""),"",SUMIFS(Échéancier_Loyers!$K:$K,Échéancier_Loyers!$C:$C,$A195,Échéancier_Loyers!$B:$B,YEAR($C195)*100+MONTH($C195)))</f>
        <v/>
      </c>
      <c r="G195" s="28" t="str">
        <f>IF(OR($E195="",$F195=""),"",$E195-$F195)</f>
        <v/>
      </c>
      <c r="H195" s="26" t="str">
        <f ca="1">IF($D195="","",MAX(0,TODAY()-$D195))</f>
        <v/>
      </c>
      <c r="I195" s="26" t="str">
        <f ca="1">IF($G195&lt;=0,"",IF($H195&gt;=30,"Mise en demeure",IF($H195&gt;=15,"Relance 2",IF($H195&gt;=5,"Relance 1","À traiter"))))</f>
        <v>Mise en demeure</v>
      </c>
      <c r="J195" s="8"/>
      <c r="K195" s="26" t="str">
        <f>IF($J195="","",$J195+7)</f>
        <v/>
      </c>
      <c r="L195" s="8"/>
      <c r="M195" s="8"/>
    </row>
    <row r="196" spans="1:13" ht="15">
      <c r="A196" s="8"/>
      <c r="B196" s="26" t="str">
        <f>IF($A196="","",VLOOKUP(VLOOKUP($A196,Baux!$A:$K,3,FALSE),Locataires!$A:$I,2,FALSE))</f>
        <v/>
      </c>
      <c r="C196" s="14"/>
      <c r="D196" s="27" t="str">
        <f>IF(OR($A196="",$C196=""),"",SUMIFS(Échéancier_Loyers!$G:$G,Échéancier_Loyers!$C:$C,$A196,Échéancier_Loyers!$B:$B,YEAR($C196)*100+MONTH($C196)))</f>
        <v/>
      </c>
      <c r="E196" s="28" t="str">
        <f>IF(OR($A196="",$C196=""),"",SUMIFS(Échéancier_Loyers!$J:$J,Échéancier_Loyers!$C:$C,$A196,Échéancier_Loyers!$B:$B,YEAR($C196)*100+MONTH($C196)))</f>
        <v/>
      </c>
      <c r="F196" s="28" t="str">
        <f>IF(OR($A196="",$C196=""),"",SUMIFS(Échéancier_Loyers!$K:$K,Échéancier_Loyers!$C:$C,$A196,Échéancier_Loyers!$B:$B,YEAR($C196)*100+MONTH($C196)))</f>
        <v/>
      </c>
      <c r="G196" s="28" t="str">
        <f>IF(OR($E196="",$F196=""),"",$E196-$F196)</f>
        <v/>
      </c>
      <c r="H196" s="26" t="str">
        <f ca="1">IF($D196="","",MAX(0,TODAY()-$D196))</f>
        <v/>
      </c>
      <c r="I196" s="26" t="str">
        <f ca="1">IF($G196&lt;=0,"",IF($H196&gt;=30,"Mise en demeure",IF($H196&gt;=15,"Relance 2",IF($H196&gt;=5,"Relance 1","À traiter"))))</f>
        <v>Mise en demeure</v>
      </c>
      <c r="J196" s="8"/>
      <c r="K196" s="26" t="str">
        <f>IF($J196="","",$J196+7)</f>
        <v/>
      </c>
      <c r="L196" s="8"/>
      <c r="M196" s="8"/>
    </row>
    <row r="197" spans="1:13" ht="15">
      <c r="A197" s="8"/>
      <c r="B197" s="26" t="str">
        <f>IF($A197="","",VLOOKUP(VLOOKUP($A197,Baux!$A:$K,3,FALSE),Locataires!$A:$I,2,FALSE))</f>
        <v/>
      </c>
      <c r="C197" s="14"/>
      <c r="D197" s="27" t="str">
        <f>IF(OR($A197="",$C197=""),"",SUMIFS(Échéancier_Loyers!$G:$G,Échéancier_Loyers!$C:$C,$A197,Échéancier_Loyers!$B:$B,YEAR($C197)*100+MONTH($C197)))</f>
        <v/>
      </c>
      <c r="E197" s="28" t="str">
        <f>IF(OR($A197="",$C197=""),"",SUMIFS(Échéancier_Loyers!$J:$J,Échéancier_Loyers!$C:$C,$A197,Échéancier_Loyers!$B:$B,YEAR($C197)*100+MONTH($C197)))</f>
        <v/>
      </c>
      <c r="F197" s="28" t="str">
        <f>IF(OR($A197="",$C197=""),"",SUMIFS(Échéancier_Loyers!$K:$K,Échéancier_Loyers!$C:$C,$A197,Échéancier_Loyers!$B:$B,YEAR($C197)*100+MONTH($C197)))</f>
        <v/>
      </c>
      <c r="G197" s="28" t="str">
        <f>IF(OR($E197="",$F197=""),"",$E197-$F197)</f>
        <v/>
      </c>
      <c r="H197" s="26" t="str">
        <f ca="1">IF($D197="","",MAX(0,TODAY()-$D197))</f>
        <v/>
      </c>
      <c r="I197" s="26" t="str">
        <f ca="1">IF($G197&lt;=0,"",IF($H197&gt;=30,"Mise en demeure",IF($H197&gt;=15,"Relance 2",IF($H197&gt;=5,"Relance 1","À traiter"))))</f>
        <v>Mise en demeure</v>
      </c>
      <c r="J197" s="8"/>
      <c r="K197" s="26" t="str">
        <f>IF($J197="","",$J197+7)</f>
        <v/>
      </c>
      <c r="L197" s="8"/>
      <c r="M197" s="8"/>
    </row>
    <row r="198" spans="1:13" ht="15">
      <c r="A198" s="8"/>
      <c r="B198" s="26" t="str">
        <f>IF($A198="","",VLOOKUP(VLOOKUP($A198,Baux!$A:$K,3,FALSE),Locataires!$A:$I,2,FALSE))</f>
        <v/>
      </c>
      <c r="C198" s="14"/>
      <c r="D198" s="27" t="str">
        <f>IF(OR($A198="",$C198=""),"",SUMIFS(Échéancier_Loyers!$G:$G,Échéancier_Loyers!$C:$C,$A198,Échéancier_Loyers!$B:$B,YEAR($C198)*100+MONTH($C198)))</f>
        <v/>
      </c>
      <c r="E198" s="28" t="str">
        <f>IF(OR($A198="",$C198=""),"",SUMIFS(Échéancier_Loyers!$J:$J,Échéancier_Loyers!$C:$C,$A198,Échéancier_Loyers!$B:$B,YEAR($C198)*100+MONTH($C198)))</f>
        <v/>
      </c>
      <c r="F198" s="28" t="str">
        <f>IF(OR($A198="",$C198=""),"",SUMIFS(Échéancier_Loyers!$K:$K,Échéancier_Loyers!$C:$C,$A198,Échéancier_Loyers!$B:$B,YEAR($C198)*100+MONTH($C198)))</f>
        <v/>
      </c>
      <c r="G198" s="28" t="str">
        <f>IF(OR($E198="",$F198=""),"",$E198-$F198)</f>
        <v/>
      </c>
      <c r="H198" s="26" t="str">
        <f ca="1">IF($D198="","",MAX(0,TODAY()-$D198))</f>
        <v/>
      </c>
      <c r="I198" s="26" t="str">
        <f ca="1">IF($G198&lt;=0,"",IF($H198&gt;=30,"Mise en demeure",IF($H198&gt;=15,"Relance 2",IF($H198&gt;=5,"Relance 1","À traiter"))))</f>
        <v>Mise en demeure</v>
      </c>
      <c r="J198" s="8"/>
      <c r="K198" s="26" t="str">
        <f>IF($J198="","",$J198+7)</f>
        <v/>
      </c>
      <c r="L198" s="8"/>
      <c r="M198" s="8"/>
    </row>
    <row r="199" spans="1:13" ht="15">
      <c r="A199" s="8"/>
      <c r="B199" s="26" t="str">
        <f>IF($A199="","",VLOOKUP(VLOOKUP($A199,Baux!$A:$K,3,FALSE),Locataires!$A:$I,2,FALSE))</f>
        <v/>
      </c>
      <c r="C199" s="14"/>
      <c r="D199" s="27" t="str">
        <f>IF(OR($A199="",$C199=""),"",SUMIFS(Échéancier_Loyers!$G:$G,Échéancier_Loyers!$C:$C,$A199,Échéancier_Loyers!$B:$B,YEAR($C199)*100+MONTH($C199)))</f>
        <v/>
      </c>
      <c r="E199" s="28" t="str">
        <f>IF(OR($A199="",$C199=""),"",SUMIFS(Échéancier_Loyers!$J:$J,Échéancier_Loyers!$C:$C,$A199,Échéancier_Loyers!$B:$B,YEAR($C199)*100+MONTH($C199)))</f>
        <v/>
      </c>
      <c r="F199" s="28" t="str">
        <f>IF(OR($A199="",$C199=""),"",SUMIFS(Échéancier_Loyers!$K:$K,Échéancier_Loyers!$C:$C,$A199,Échéancier_Loyers!$B:$B,YEAR($C199)*100+MONTH($C199)))</f>
        <v/>
      </c>
      <c r="G199" s="28" t="str">
        <f>IF(OR($E199="",$F199=""),"",$E199-$F199)</f>
        <v/>
      </c>
      <c r="H199" s="26" t="str">
        <f ca="1">IF($D199="","",MAX(0,TODAY()-$D199))</f>
        <v/>
      </c>
      <c r="I199" s="26" t="str">
        <f ca="1">IF($G199&lt;=0,"",IF($H199&gt;=30,"Mise en demeure",IF($H199&gt;=15,"Relance 2",IF($H199&gt;=5,"Relance 1","À traiter"))))</f>
        <v>Mise en demeure</v>
      </c>
      <c r="J199" s="8"/>
      <c r="K199" s="26" t="str">
        <f>IF($J199="","",$J199+7)</f>
        <v/>
      </c>
      <c r="L199" s="8"/>
      <c r="M199" s="8"/>
    </row>
    <row r="200" spans="1:13" ht="15">
      <c r="A200" s="8"/>
      <c r="B200" s="26" t="str">
        <f>IF($A200="","",VLOOKUP(VLOOKUP($A200,Baux!$A:$K,3,FALSE),Locataires!$A:$I,2,FALSE))</f>
        <v/>
      </c>
      <c r="C200" s="14"/>
      <c r="D200" s="27" t="str">
        <f>IF(OR($A200="",$C200=""),"",SUMIFS(Échéancier_Loyers!$G:$G,Échéancier_Loyers!$C:$C,$A200,Échéancier_Loyers!$B:$B,YEAR($C200)*100+MONTH($C200)))</f>
        <v/>
      </c>
      <c r="E200" s="28" t="str">
        <f>IF(OR($A200="",$C200=""),"",SUMIFS(Échéancier_Loyers!$J:$J,Échéancier_Loyers!$C:$C,$A200,Échéancier_Loyers!$B:$B,YEAR($C200)*100+MONTH($C200)))</f>
        <v/>
      </c>
      <c r="F200" s="28" t="str">
        <f>IF(OR($A200="",$C200=""),"",SUMIFS(Échéancier_Loyers!$K:$K,Échéancier_Loyers!$C:$C,$A200,Échéancier_Loyers!$B:$B,YEAR($C200)*100+MONTH($C200)))</f>
        <v/>
      </c>
      <c r="G200" s="28" t="str">
        <f>IF(OR($E200="",$F200=""),"",$E200-$F200)</f>
        <v/>
      </c>
      <c r="H200" s="26" t="str">
        <f ca="1">IF($D200="","",MAX(0,TODAY()-$D200))</f>
        <v/>
      </c>
      <c r="I200" s="26" t="str">
        <f ca="1">IF($G200&lt;=0,"",IF($H200&gt;=30,"Mise en demeure",IF($H200&gt;=15,"Relance 2",IF($H200&gt;=5,"Relance 1","À traiter"))))</f>
        <v>Mise en demeure</v>
      </c>
      <c r="J200" s="8"/>
      <c r="K200" s="26" t="str">
        <f>IF($J200="","",$J200+7)</f>
        <v/>
      </c>
      <c r="L200" s="8"/>
      <c r="M200" s="8"/>
    </row>
    <row r="201" spans="1:13" ht="15">
      <c r="A201" s="8"/>
      <c r="B201" s="26" t="str">
        <f>IF($A201="","",VLOOKUP(VLOOKUP($A201,Baux!$A:$K,3,FALSE),Locataires!$A:$I,2,FALSE))</f>
        <v/>
      </c>
      <c r="C201" s="14"/>
      <c r="D201" s="27" t="str">
        <f>IF(OR($A201="",$C201=""),"",SUMIFS(Échéancier_Loyers!$G:$G,Échéancier_Loyers!$C:$C,$A201,Échéancier_Loyers!$B:$B,YEAR($C201)*100+MONTH($C201)))</f>
        <v/>
      </c>
      <c r="E201" s="28" t="str">
        <f>IF(OR($A201="",$C201=""),"",SUMIFS(Échéancier_Loyers!$J:$J,Échéancier_Loyers!$C:$C,$A201,Échéancier_Loyers!$B:$B,YEAR($C201)*100+MONTH($C201)))</f>
        <v/>
      </c>
      <c r="F201" s="28" t="str">
        <f>IF(OR($A201="",$C201=""),"",SUMIFS(Échéancier_Loyers!$K:$K,Échéancier_Loyers!$C:$C,$A201,Échéancier_Loyers!$B:$B,YEAR($C201)*100+MONTH($C201)))</f>
        <v/>
      </c>
      <c r="G201" s="28" t="str">
        <f>IF(OR($E201="",$F201=""),"",$E201-$F201)</f>
        <v/>
      </c>
      <c r="H201" s="26" t="str">
        <f ca="1">IF($D201="","",MAX(0,TODAY()-$D201))</f>
        <v/>
      </c>
      <c r="I201" s="26" t="str">
        <f ca="1">IF($G201&lt;=0,"",IF($H201&gt;=30,"Mise en demeure",IF($H201&gt;=15,"Relance 2",IF($H201&gt;=5,"Relance 1","À traiter"))))</f>
        <v>Mise en demeure</v>
      </c>
      <c r="J201" s="8"/>
      <c r="K201" s="26" t="str">
        <f>IF($J201="","",$J201+7)</f>
        <v/>
      </c>
      <c r="L201" s="8"/>
      <c r="M201" s="8"/>
    </row>
    <row r="202" spans="1:13" ht="15">
      <c r="A202" s="8"/>
      <c r="B202" s="26" t="str">
        <f>IF($A202="","",VLOOKUP(VLOOKUP($A202,Baux!$A:$K,3,FALSE),Locataires!$A:$I,2,FALSE))</f>
        <v/>
      </c>
      <c r="C202" s="14"/>
      <c r="D202" s="27" t="str">
        <f>IF(OR($A202="",$C202=""),"",SUMIFS(Échéancier_Loyers!$G:$G,Échéancier_Loyers!$C:$C,$A202,Échéancier_Loyers!$B:$B,YEAR($C202)*100+MONTH($C202)))</f>
        <v/>
      </c>
      <c r="E202" s="28" t="str">
        <f>IF(OR($A202="",$C202=""),"",SUMIFS(Échéancier_Loyers!$J:$J,Échéancier_Loyers!$C:$C,$A202,Échéancier_Loyers!$B:$B,YEAR($C202)*100+MONTH($C202)))</f>
        <v/>
      </c>
      <c r="F202" s="28" t="str">
        <f>IF(OR($A202="",$C202=""),"",SUMIFS(Échéancier_Loyers!$K:$K,Échéancier_Loyers!$C:$C,$A202,Échéancier_Loyers!$B:$B,YEAR($C202)*100+MONTH($C202)))</f>
        <v/>
      </c>
      <c r="G202" s="28" t="str">
        <f>IF(OR($E202="",$F202=""),"",$E202-$F202)</f>
        <v/>
      </c>
      <c r="H202" s="26" t="str">
        <f ca="1">IF($D202="","",MAX(0,TODAY()-$D202))</f>
        <v/>
      </c>
      <c r="I202" s="26" t="str">
        <f ca="1">IF($G202&lt;=0,"",IF($H202&gt;=30,"Mise en demeure",IF($H202&gt;=15,"Relance 2",IF($H202&gt;=5,"Relance 1","À traiter"))))</f>
        <v>Mise en demeure</v>
      </c>
      <c r="J202" s="8"/>
      <c r="K202" s="26" t="str">
        <f>IF($J202="","",$J202+7)</f>
        <v/>
      </c>
      <c r="L202" s="8"/>
      <c r="M202" s="8"/>
    </row>
    <row r="203" spans="1:13" ht="15">
      <c r="A203" s="8"/>
      <c r="B203" s="26" t="str">
        <f>IF($A203="","",VLOOKUP(VLOOKUP($A203,Baux!$A:$K,3,FALSE),Locataires!$A:$I,2,FALSE))</f>
        <v/>
      </c>
      <c r="C203" s="14"/>
      <c r="D203" s="27" t="str">
        <f>IF(OR($A203="",$C203=""),"",SUMIFS(Échéancier_Loyers!$G:$G,Échéancier_Loyers!$C:$C,$A203,Échéancier_Loyers!$B:$B,YEAR($C203)*100+MONTH($C203)))</f>
        <v/>
      </c>
      <c r="E203" s="28" t="str">
        <f>IF(OR($A203="",$C203=""),"",SUMIFS(Échéancier_Loyers!$J:$J,Échéancier_Loyers!$C:$C,$A203,Échéancier_Loyers!$B:$B,YEAR($C203)*100+MONTH($C203)))</f>
        <v/>
      </c>
      <c r="F203" s="28" t="str">
        <f>IF(OR($A203="",$C203=""),"",SUMIFS(Échéancier_Loyers!$K:$K,Échéancier_Loyers!$C:$C,$A203,Échéancier_Loyers!$B:$B,YEAR($C203)*100+MONTH($C203)))</f>
        <v/>
      </c>
      <c r="G203" s="28" t="str">
        <f>IF(OR($E203="",$F203=""),"",$E203-$F203)</f>
        <v/>
      </c>
      <c r="H203" s="26" t="str">
        <f ca="1">IF($D203="","",MAX(0,TODAY()-$D203))</f>
        <v/>
      </c>
      <c r="I203" s="26" t="str">
        <f ca="1">IF($G203&lt;=0,"",IF($H203&gt;=30,"Mise en demeure",IF($H203&gt;=15,"Relance 2",IF($H203&gt;=5,"Relance 1","À traiter"))))</f>
        <v>Mise en demeure</v>
      </c>
      <c r="J203" s="8"/>
      <c r="K203" s="26" t="str">
        <f>IF($J203="","",$J203+7)</f>
        <v/>
      </c>
      <c r="L203" s="8"/>
      <c r="M203" s="8"/>
    </row>
    <row r="204" spans="1:13" ht="15">
      <c r="A204" s="8"/>
      <c r="B204" s="26" t="str">
        <f>IF($A204="","",VLOOKUP(VLOOKUP($A204,Baux!$A:$K,3,FALSE),Locataires!$A:$I,2,FALSE))</f>
        <v/>
      </c>
      <c r="C204" s="14"/>
      <c r="D204" s="27" t="str">
        <f>IF(OR($A204="",$C204=""),"",SUMIFS(Échéancier_Loyers!$G:$G,Échéancier_Loyers!$C:$C,$A204,Échéancier_Loyers!$B:$B,YEAR($C204)*100+MONTH($C204)))</f>
        <v/>
      </c>
      <c r="E204" s="28" t="str">
        <f>IF(OR($A204="",$C204=""),"",SUMIFS(Échéancier_Loyers!$J:$J,Échéancier_Loyers!$C:$C,$A204,Échéancier_Loyers!$B:$B,YEAR($C204)*100+MONTH($C204)))</f>
        <v/>
      </c>
      <c r="F204" s="28" t="str">
        <f>IF(OR($A204="",$C204=""),"",SUMIFS(Échéancier_Loyers!$K:$K,Échéancier_Loyers!$C:$C,$A204,Échéancier_Loyers!$B:$B,YEAR($C204)*100+MONTH($C204)))</f>
        <v/>
      </c>
      <c r="G204" s="28" t="str">
        <f>IF(OR($E204="",$F204=""),"",$E204-$F204)</f>
        <v/>
      </c>
      <c r="H204" s="26" t="str">
        <f ca="1">IF($D204="","",MAX(0,TODAY()-$D204))</f>
        <v/>
      </c>
      <c r="I204" s="26" t="str">
        <f ca="1">IF($G204&lt;=0,"",IF($H204&gt;=30,"Mise en demeure",IF($H204&gt;=15,"Relance 2",IF($H204&gt;=5,"Relance 1","À traiter"))))</f>
        <v>Mise en demeure</v>
      </c>
      <c r="J204" s="8"/>
      <c r="K204" s="26" t="str">
        <f>IF($J204="","",$J204+7)</f>
        <v/>
      </c>
      <c r="L204" s="8"/>
      <c r="M204" s="8"/>
    </row>
    <row r="205" spans="1:13" ht="15">
      <c r="A205" s="8"/>
      <c r="B205" s="26" t="str">
        <f>IF($A205="","",VLOOKUP(VLOOKUP($A205,Baux!$A:$K,3,FALSE),Locataires!$A:$I,2,FALSE))</f>
        <v/>
      </c>
      <c r="C205" s="14"/>
      <c r="D205" s="27" t="str">
        <f>IF(OR($A205="",$C205=""),"",SUMIFS(Échéancier_Loyers!$G:$G,Échéancier_Loyers!$C:$C,$A205,Échéancier_Loyers!$B:$B,YEAR($C205)*100+MONTH($C205)))</f>
        <v/>
      </c>
      <c r="E205" s="28" t="str">
        <f>IF(OR($A205="",$C205=""),"",SUMIFS(Échéancier_Loyers!$J:$J,Échéancier_Loyers!$C:$C,$A205,Échéancier_Loyers!$B:$B,YEAR($C205)*100+MONTH($C205)))</f>
        <v/>
      </c>
      <c r="F205" s="28" t="str">
        <f>IF(OR($A205="",$C205=""),"",SUMIFS(Échéancier_Loyers!$K:$K,Échéancier_Loyers!$C:$C,$A205,Échéancier_Loyers!$B:$B,YEAR($C205)*100+MONTH($C205)))</f>
        <v/>
      </c>
      <c r="G205" s="28" t="str">
        <f>IF(OR($E205="",$F205=""),"",$E205-$F205)</f>
        <v/>
      </c>
      <c r="H205" s="26" t="str">
        <f ca="1">IF($D205="","",MAX(0,TODAY()-$D205))</f>
        <v/>
      </c>
      <c r="I205" s="26" t="str">
        <f ca="1">IF($G205&lt;=0,"",IF($H205&gt;=30,"Mise en demeure",IF($H205&gt;=15,"Relance 2",IF($H205&gt;=5,"Relance 1","À traiter"))))</f>
        <v>Mise en demeure</v>
      </c>
      <c r="J205" s="8"/>
      <c r="K205" s="26" t="str">
        <f>IF($J205="","",$J205+7)</f>
        <v/>
      </c>
      <c r="L205" s="8"/>
      <c r="M205" s="8"/>
    </row>
    <row r="206" spans="1:13" ht="15">
      <c r="A206" s="8"/>
      <c r="B206" s="26" t="str">
        <f>IF($A206="","",VLOOKUP(VLOOKUP($A206,Baux!$A:$K,3,FALSE),Locataires!$A:$I,2,FALSE))</f>
        <v/>
      </c>
      <c r="C206" s="14"/>
      <c r="D206" s="27" t="str">
        <f>IF(OR($A206="",$C206=""),"",SUMIFS(Échéancier_Loyers!$G:$G,Échéancier_Loyers!$C:$C,$A206,Échéancier_Loyers!$B:$B,YEAR($C206)*100+MONTH($C206)))</f>
        <v/>
      </c>
      <c r="E206" s="28" t="str">
        <f>IF(OR($A206="",$C206=""),"",SUMIFS(Échéancier_Loyers!$J:$J,Échéancier_Loyers!$C:$C,$A206,Échéancier_Loyers!$B:$B,YEAR($C206)*100+MONTH($C206)))</f>
        <v/>
      </c>
      <c r="F206" s="28" t="str">
        <f>IF(OR($A206="",$C206=""),"",SUMIFS(Échéancier_Loyers!$K:$K,Échéancier_Loyers!$C:$C,$A206,Échéancier_Loyers!$B:$B,YEAR($C206)*100+MONTH($C206)))</f>
        <v/>
      </c>
      <c r="G206" s="28" t="str">
        <f>IF(OR($E206="",$F206=""),"",$E206-$F206)</f>
        <v/>
      </c>
      <c r="H206" s="26" t="str">
        <f ca="1">IF($D206="","",MAX(0,TODAY()-$D206))</f>
        <v/>
      </c>
      <c r="I206" s="26" t="str">
        <f ca="1">IF($G206&lt;=0,"",IF($H206&gt;=30,"Mise en demeure",IF($H206&gt;=15,"Relance 2",IF($H206&gt;=5,"Relance 1","À traiter"))))</f>
        <v>Mise en demeure</v>
      </c>
      <c r="J206" s="8"/>
      <c r="K206" s="26" t="str">
        <f>IF($J206="","",$J206+7)</f>
        <v/>
      </c>
      <c r="L206" s="8"/>
      <c r="M206" s="8"/>
    </row>
    <row r="207" spans="1:13" ht="15">
      <c r="A207" s="8"/>
      <c r="B207" s="26" t="str">
        <f>IF($A207="","",VLOOKUP(VLOOKUP($A207,Baux!$A:$K,3,FALSE),Locataires!$A:$I,2,FALSE))</f>
        <v/>
      </c>
      <c r="C207" s="14"/>
      <c r="D207" s="27" t="str">
        <f>IF(OR($A207="",$C207=""),"",SUMIFS(Échéancier_Loyers!$G:$G,Échéancier_Loyers!$C:$C,$A207,Échéancier_Loyers!$B:$B,YEAR($C207)*100+MONTH($C207)))</f>
        <v/>
      </c>
      <c r="E207" s="28" t="str">
        <f>IF(OR($A207="",$C207=""),"",SUMIFS(Échéancier_Loyers!$J:$J,Échéancier_Loyers!$C:$C,$A207,Échéancier_Loyers!$B:$B,YEAR($C207)*100+MONTH($C207)))</f>
        <v/>
      </c>
      <c r="F207" s="28" t="str">
        <f>IF(OR($A207="",$C207=""),"",SUMIFS(Échéancier_Loyers!$K:$K,Échéancier_Loyers!$C:$C,$A207,Échéancier_Loyers!$B:$B,YEAR($C207)*100+MONTH($C207)))</f>
        <v/>
      </c>
      <c r="G207" s="28" t="str">
        <f>IF(OR($E207="",$F207=""),"",$E207-$F207)</f>
        <v/>
      </c>
      <c r="H207" s="26" t="str">
        <f ca="1">IF($D207="","",MAX(0,TODAY()-$D207))</f>
        <v/>
      </c>
      <c r="I207" s="26" t="str">
        <f ca="1">IF($G207&lt;=0,"",IF($H207&gt;=30,"Mise en demeure",IF($H207&gt;=15,"Relance 2",IF($H207&gt;=5,"Relance 1","À traiter"))))</f>
        <v>Mise en demeure</v>
      </c>
      <c r="J207" s="8"/>
      <c r="K207" s="26" t="str">
        <f>IF($J207="","",$J207+7)</f>
        <v/>
      </c>
      <c r="L207" s="8"/>
      <c r="M207" s="8"/>
    </row>
    <row r="208" spans="1:13" ht="15">
      <c r="A208" s="8"/>
      <c r="B208" s="26" t="str">
        <f>IF($A208="","",VLOOKUP(VLOOKUP($A208,Baux!$A:$K,3,FALSE),Locataires!$A:$I,2,FALSE))</f>
        <v/>
      </c>
      <c r="C208" s="14"/>
      <c r="D208" s="27" t="str">
        <f>IF(OR($A208="",$C208=""),"",SUMIFS(Échéancier_Loyers!$G:$G,Échéancier_Loyers!$C:$C,$A208,Échéancier_Loyers!$B:$B,YEAR($C208)*100+MONTH($C208)))</f>
        <v/>
      </c>
      <c r="E208" s="28" t="str">
        <f>IF(OR($A208="",$C208=""),"",SUMIFS(Échéancier_Loyers!$J:$J,Échéancier_Loyers!$C:$C,$A208,Échéancier_Loyers!$B:$B,YEAR($C208)*100+MONTH($C208)))</f>
        <v/>
      </c>
      <c r="F208" s="28" t="str">
        <f>IF(OR($A208="",$C208=""),"",SUMIFS(Échéancier_Loyers!$K:$K,Échéancier_Loyers!$C:$C,$A208,Échéancier_Loyers!$B:$B,YEAR($C208)*100+MONTH($C208)))</f>
        <v/>
      </c>
      <c r="G208" s="28" t="str">
        <f>IF(OR($E208="",$F208=""),"",$E208-$F208)</f>
        <v/>
      </c>
      <c r="H208" s="26" t="str">
        <f ca="1">IF($D208="","",MAX(0,TODAY()-$D208))</f>
        <v/>
      </c>
      <c r="I208" s="26" t="str">
        <f ca="1">IF($G208&lt;=0,"",IF($H208&gt;=30,"Mise en demeure",IF($H208&gt;=15,"Relance 2",IF($H208&gt;=5,"Relance 1","À traiter"))))</f>
        <v>Mise en demeure</v>
      </c>
      <c r="J208" s="8"/>
      <c r="K208" s="26" t="str">
        <f>IF($J208="","",$J208+7)</f>
        <v/>
      </c>
      <c r="L208" s="8"/>
      <c r="M208" s="8"/>
    </row>
    <row r="209" spans="1:13" ht="15">
      <c r="A209" s="8"/>
      <c r="B209" s="26" t="str">
        <f>IF($A209="","",VLOOKUP(VLOOKUP($A209,Baux!$A:$K,3,FALSE),Locataires!$A:$I,2,FALSE))</f>
        <v/>
      </c>
      <c r="C209" s="14"/>
      <c r="D209" s="27" t="str">
        <f>IF(OR($A209="",$C209=""),"",SUMIFS(Échéancier_Loyers!$G:$G,Échéancier_Loyers!$C:$C,$A209,Échéancier_Loyers!$B:$B,YEAR($C209)*100+MONTH($C209)))</f>
        <v/>
      </c>
      <c r="E209" s="28" t="str">
        <f>IF(OR($A209="",$C209=""),"",SUMIFS(Échéancier_Loyers!$J:$J,Échéancier_Loyers!$C:$C,$A209,Échéancier_Loyers!$B:$B,YEAR($C209)*100+MONTH($C209)))</f>
        <v/>
      </c>
      <c r="F209" s="28" t="str">
        <f>IF(OR($A209="",$C209=""),"",SUMIFS(Échéancier_Loyers!$K:$K,Échéancier_Loyers!$C:$C,$A209,Échéancier_Loyers!$B:$B,YEAR($C209)*100+MONTH($C209)))</f>
        <v/>
      </c>
      <c r="G209" s="28" t="str">
        <f>IF(OR($E209="",$F209=""),"",$E209-$F209)</f>
        <v/>
      </c>
      <c r="H209" s="26" t="str">
        <f ca="1">IF($D209="","",MAX(0,TODAY()-$D209))</f>
        <v/>
      </c>
      <c r="I209" s="26" t="str">
        <f ca="1">IF($G209&lt;=0,"",IF($H209&gt;=30,"Mise en demeure",IF($H209&gt;=15,"Relance 2",IF($H209&gt;=5,"Relance 1","À traiter"))))</f>
        <v>Mise en demeure</v>
      </c>
      <c r="J209" s="8"/>
      <c r="K209" s="26" t="str">
        <f>IF($J209="","",$J209+7)</f>
        <v/>
      </c>
      <c r="L209" s="8"/>
      <c r="M209" s="8"/>
    </row>
    <row r="210" spans="1:13" ht="15">
      <c r="A210" s="8"/>
      <c r="B210" s="26" t="str">
        <f>IF($A210="","",VLOOKUP(VLOOKUP($A210,Baux!$A:$K,3,FALSE),Locataires!$A:$I,2,FALSE))</f>
        <v/>
      </c>
      <c r="C210" s="14"/>
      <c r="D210" s="27" t="str">
        <f>IF(OR($A210="",$C210=""),"",SUMIFS(Échéancier_Loyers!$G:$G,Échéancier_Loyers!$C:$C,$A210,Échéancier_Loyers!$B:$B,YEAR($C210)*100+MONTH($C210)))</f>
        <v/>
      </c>
      <c r="E210" s="28" t="str">
        <f>IF(OR($A210="",$C210=""),"",SUMIFS(Échéancier_Loyers!$J:$J,Échéancier_Loyers!$C:$C,$A210,Échéancier_Loyers!$B:$B,YEAR($C210)*100+MONTH($C210)))</f>
        <v/>
      </c>
      <c r="F210" s="28" t="str">
        <f>IF(OR($A210="",$C210=""),"",SUMIFS(Échéancier_Loyers!$K:$K,Échéancier_Loyers!$C:$C,$A210,Échéancier_Loyers!$B:$B,YEAR($C210)*100+MONTH($C210)))</f>
        <v/>
      </c>
      <c r="G210" s="28" t="str">
        <f>IF(OR($E210="",$F210=""),"",$E210-$F210)</f>
        <v/>
      </c>
      <c r="H210" s="26" t="str">
        <f ca="1">IF($D210="","",MAX(0,TODAY()-$D210))</f>
        <v/>
      </c>
      <c r="I210" s="26" t="str">
        <f ca="1">IF($G210&lt;=0,"",IF($H210&gt;=30,"Mise en demeure",IF($H210&gt;=15,"Relance 2",IF($H210&gt;=5,"Relance 1","À traiter"))))</f>
        <v>Mise en demeure</v>
      </c>
      <c r="J210" s="8"/>
      <c r="K210" s="26" t="str">
        <f>IF($J210="","",$J210+7)</f>
        <v/>
      </c>
      <c r="L210" s="8"/>
      <c r="M210" s="8"/>
    </row>
    <row r="211" spans="1:13" ht="15">
      <c r="A211" s="8"/>
      <c r="B211" s="26" t="str">
        <f>IF($A211="","",VLOOKUP(VLOOKUP($A211,Baux!$A:$K,3,FALSE),Locataires!$A:$I,2,FALSE))</f>
        <v/>
      </c>
      <c r="C211" s="14"/>
      <c r="D211" s="27" t="str">
        <f>IF(OR($A211="",$C211=""),"",SUMIFS(Échéancier_Loyers!$G:$G,Échéancier_Loyers!$C:$C,$A211,Échéancier_Loyers!$B:$B,YEAR($C211)*100+MONTH($C211)))</f>
        <v/>
      </c>
      <c r="E211" s="28" t="str">
        <f>IF(OR($A211="",$C211=""),"",SUMIFS(Échéancier_Loyers!$J:$J,Échéancier_Loyers!$C:$C,$A211,Échéancier_Loyers!$B:$B,YEAR($C211)*100+MONTH($C211)))</f>
        <v/>
      </c>
      <c r="F211" s="28" t="str">
        <f>IF(OR($A211="",$C211=""),"",SUMIFS(Échéancier_Loyers!$K:$K,Échéancier_Loyers!$C:$C,$A211,Échéancier_Loyers!$B:$B,YEAR($C211)*100+MONTH($C211)))</f>
        <v/>
      </c>
      <c r="G211" s="28" t="str">
        <f>IF(OR($E211="",$F211=""),"",$E211-$F211)</f>
        <v/>
      </c>
      <c r="H211" s="26" t="str">
        <f ca="1">IF($D211="","",MAX(0,TODAY()-$D211))</f>
        <v/>
      </c>
      <c r="I211" s="26" t="str">
        <f ca="1">IF($G211&lt;=0,"",IF($H211&gt;=30,"Mise en demeure",IF($H211&gt;=15,"Relance 2",IF($H211&gt;=5,"Relance 1","À traiter"))))</f>
        <v>Mise en demeure</v>
      </c>
      <c r="J211" s="8"/>
      <c r="K211" s="26" t="str">
        <f>IF($J211="","",$J211+7)</f>
        <v/>
      </c>
      <c r="L211" s="8"/>
      <c r="M211" s="8"/>
    </row>
    <row r="212" spans="1:13" ht="15">
      <c r="A212" s="8"/>
      <c r="B212" s="26" t="str">
        <f>IF($A212="","",VLOOKUP(VLOOKUP($A212,Baux!$A:$K,3,FALSE),Locataires!$A:$I,2,FALSE))</f>
        <v/>
      </c>
      <c r="C212" s="14"/>
      <c r="D212" s="27" t="str">
        <f>IF(OR($A212="",$C212=""),"",SUMIFS(Échéancier_Loyers!$G:$G,Échéancier_Loyers!$C:$C,$A212,Échéancier_Loyers!$B:$B,YEAR($C212)*100+MONTH($C212)))</f>
        <v/>
      </c>
      <c r="E212" s="28" t="str">
        <f>IF(OR($A212="",$C212=""),"",SUMIFS(Échéancier_Loyers!$J:$J,Échéancier_Loyers!$C:$C,$A212,Échéancier_Loyers!$B:$B,YEAR($C212)*100+MONTH($C212)))</f>
        <v/>
      </c>
      <c r="F212" s="28" t="str">
        <f>IF(OR($A212="",$C212=""),"",SUMIFS(Échéancier_Loyers!$K:$K,Échéancier_Loyers!$C:$C,$A212,Échéancier_Loyers!$B:$B,YEAR($C212)*100+MONTH($C212)))</f>
        <v/>
      </c>
      <c r="G212" s="28" t="str">
        <f>IF(OR($E212="",$F212=""),"",$E212-$F212)</f>
        <v/>
      </c>
      <c r="H212" s="26" t="str">
        <f ca="1">IF($D212="","",MAX(0,TODAY()-$D212))</f>
        <v/>
      </c>
      <c r="I212" s="26" t="str">
        <f ca="1">IF($G212&lt;=0,"",IF($H212&gt;=30,"Mise en demeure",IF($H212&gt;=15,"Relance 2",IF($H212&gt;=5,"Relance 1","À traiter"))))</f>
        <v>Mise en demeure</v>
      </c>
      <c r="J212" s="8"/>
      <c r="K212" s="26" t="str">
        <f>IF($J212="","",$J212+7)</f>
        <v/>
      </c>
      <c r="L212" s="8"/>
      <c r="M212" s="8"/>
    </row>
    <row r="213" spans="1:13" ht="15">
      <c r="A213" s="8"/>
      <c r="B213" s="26" t="str">
        <f>IF($A213="","",VLOOKUP(VLOOKUP($A213,Baux!$A:$K,3,FALSE),Locataires!$A:$I,2,FALSE))</f>
        <v/>
      </c>
      <c r="C213" s="14"/>
      <c r="D213" s="27" t="str">
        <f>IF(OR($A213="",$C213=""),"",SUMIFS(Échéancier_Loyers!$G:$G,Échéancier_Loyers!$C:$C,$A213,Échéancier_Loyers!$B:$B,YEAR($C213)*100+MONTH($C213)))</f>
        <v/>
      </c>
      <c r="E213" s="28" t="str">
        <f>IF(OR($A213="",$C213=""),"",SUMIFS(Échéancier_Loyers!$J:$J,Échéancier_Loyers!$C:$C,$A213,Échéancier_Loyers!$B:$B,YEAR($C213)*100+MONTH($C213)))</f>
        <v/>
      </c>
      <c r="F213" s="28" t="str">
        <f>IF(OR($A213="",$C213=""),"",SUMIFS(Échéancier_Loyers!$K:$K,Échéancier_Loyers!$C:$C,$A213,Échéancier_Loyers!$B:$B,YEAR($C213)*100+MONTH($C213)))</f>
        <v/>
      </c>
      <c r="G213" s="28" t="str">
        <f>IF(OR($E213="",$F213=""),"",$E213-$F213)</f>
        <v/>
      </c>
      <c r="H213" s="26" t="str">
        <f ca="1">IF($D213="","",MAX(0,TODAY()-$D213))</f>
        <v/>
      </c>
      <c r="I213" s="26" t="str">
        <f ca="1">IF($G213&lt;=0,"",IF($H213&gt;=30,"Mise en demeure",IF($H213&gt;=15,"Relance 2",IF($H213&gt;=5,"Relance 1","À traiter"))))</f>
        <v>Mise en demeure</v>
      </c>
      <c r="J213" s="8"/>
      <c r="K213" s="26" t="str">
        <f>IF($J213="","",$J213+7)</f>
        <v/>
      </c>
      <c r="L213" s="8"/>
      <c r="M213" s="8"/>
    </row>
    <row r="214" spans="1:13" ht="15">
      <c r="A214" s="8"/>
      <c r="B214" s="26" t="str">
        <f>IF($A214="","",VLOOKUP(VLOOKUP($A214,Baux!$A:$K,3,FALSE),Locataires!$A:$I,2,FALSE))</f>
        <v/>
      </c>
      <c r="C214" s="14"/>
      <c r="D214" s="27" t="str">
        <f>IF(OR($A214="",$C214=""),"",SUMIFS(Échéancier_Loyers!$G:$G,Échéancier_Loyers!$C:$C,$A214,Échéancier_Loyers!$B:$B,YEAR($C214)*100+MONTH($C214)))</f>
        <v/>
      </c>
      <c r="E214" s="28" t="str">
        <f>IF(OR($A214="",$C214=""),"",SUMIFS(Échéancier_Loyers!$J:$J,Échéancier_Loyers!$C:$C,$A214,Échéancier_Loyers!$B:$B,YEAR($C214)*100+MONTH($C214)))</f>
        <v/>
      </c>
      <c r="F214" s="28" t="str">
        <f>IF(OR($A214="",$C214=""),"",SUMIFS(Échéancier_Loyers!$K:$K,Échéancier_Loyers!$C:$C,$A214,Échéancier_Loyers!$B:$B,YEAR($C214)*100+MONTH($C214)))</f>
        <v/>
      </c>
      <c r="G214" s="28" t="str">
        <f>IF(OR($E214="",$F214=""),"",$E214-$F214)</f>
        <v/>
      </c>
      <c r="H214" s="26" t="str">
        <f ca="1">IF($D214="","",MAX(0,TODAY()-$D214))</f>
        <v/>
      </c>
      <c r="I214" s="26" t="str">
        <f ca="1">IF($G214&lt;=0,"",IF($H214&gt;=30,"Mise en demeure",IF($H214&gt;=15,"Relance 2",IF($H214&gt;=5,"Relance 1","À traiter"))))</f>
        <v>Mise en demeure</v>
      </c>
      <c r="J214" s="8"/>
      <c r="K214" s="26" t="str">
        <f>IF($J214="","",$J214+7)</f>
        <v/>
      </c>
      <c r="L214" s="8"/>
      <c r="M214" s="8"/>
    </row>
    <row r="215" spans="1:13" ht="15">
      <c r="A215" s="8"/>
      <c r="B215" s="26" t="str">
        <f>IF($A215="","",VLOOKUP(VLOOKUP($A215,Baux!$A:$K,3,FALSE),Locataires!$A:$I,2,FALSE))</f>
        <v/>
      </c>
      <c r="C215" s="14"/>
      <c r="D215" s="27" t="str">
        <f>IF(OR($A215="",$C215=""),"",SUMIFS(Échéancier_Loyers!$G:$G,Échéancier_Loyers!$C:$C,$A215,Échéancier_Loyers!$B:$B,YEAR($C215)*100+MONTH($C215)))</f>
        <v/>
      </c>
      <c r="E215" s="28" t="str">
        <f>IF(OR($A215="",$C215=""),"",SUMIFS(Échéancier_Loyers!$J:$J,Échéancier_Loyers!$C:$C,$A215,Échéancier_Loyers!$B:$B,YEAR($C215)*100+MONTH($C215)))</f>
        <v/>
      </c>
      <c r="F215" s="28" t="str">
        <f>IF(OR($A215="",$C215=""),"",SUMIFS(Échéancier_Loyers!$K:$K,Échéancier_Loyers!$C:$C,$A215,Échéancier_Loyers!$B:$B,YEAR($C215)*100+MONTH($C215)))</f>
        <v/>
      </c>
      <c r="G215" s="28" t="str">
        <f>IF(OR($E215="",$F215=""),"",$E215-$F215)</f>
        <v/>
      </c>
      <c r="H215" s="26" t="str">
        <f ca="1">IF($D215="","",MAX(0,TODAY()-$D215))</f>
        <v/>
      </c>
      <c r="I215" s="26" t="str">
        <f ca="1">IF($G215&lt;=0,"",IF($H215&gt;=30,"Mise en demeure",IF($H215&gt;=15,"Relance 2",IF($H215&gt;=5,"Relance 1","À traiter"))))</f>
        <v>Mise en demeure</v>
      </c>
      <c r="J215" s="8"/>
      <c r="K215" s="26" t="str">
        <f>IF($J215="","",$J215+7)</f>
        <v/>
      </c>
      <c r="L215" s="8"/>
      <c r="M215" s="8"/>
    </row>
    <row r="216" spans="1:13" ht="15">
      <c r="A216" s="8"/>
      <c r="B216" s="26" t="str">
        <f>IF($A216="","",VLOOKUP(VLOOKUP($A216,Baux!$A:$K,3,FALSE),Locataires!$A:$I,2,FALSE))</f>
        <v/>
      </c>
      <c r="C216" s="14"/>
      <c r="D216" s="27" t="str">
        <f>IF(OR($A216="",$C216=""),"",SUMIFS(Échéancier_Loyers!$G:$G,Échéancier_Loyers!$C:$C,$A216,Échéancier_Loyers!$B:$B,YEAR($C216)*100+MONTH($C216)))</f>
        <v/>
      </c>
      <c r="E216" s="28" t="str">
        <f>IF(OR($A216="",$C216=""),"",SUMIFS(Échéancier_Loyers!$J:$J,Échéancier_Loyers!$C:$C,$A216,Échéancier_Loyers!$B:$B,YEAR($C216)*100+MONTH($C216)))</f>
        <v/>
      </c>
      <c r="F216" s="28" t="str">
        <f>IF(OR($A216="",$C216=""),"",SUMIFS(Échéancier_Loyers!$K:$K,Échéancier_Loyers!$C:$C,$A216,Échéancier_Loyers!$B:$B,YEAR($C216)*100+MONTH($C216)))</f>
        <v/>
      </c>
      <c r="G216" s="28" t="str">
        <f>IF(OR($E216="",$F216=""),"",$E216-$F216)</f>
        <v/>
      </c>
      <c r="H216" s="26" t="str">
        <f ca="1">IF($D216="","",MAX(0,TODAY()-$D216))</f>
        <v/>
      </c>
      <c r="I216" s="26" t="str">
        <f ca="1">IF($G216&lt;=0,"",IF($H216&gt;=30,"Mise en demeure",IF($H216&gt;=15,"Relance 2",IF($H216&gt;=5,"Relance 1","À traiter"))))</f>
        <v>Mise en demeure</v>
      </c>
      <c r="J216" s="8"/>
      <c r="K216" s="26" t="str">
        <f>IF($J216="","",$J216+7)</f>
        <v/>
      </c>
      <c r="L216" s="8"/>
      <c r="M216" s="8"/>
    </row>
    <row r="217" spans="1:13" ht="15">
      <c r="A217" s="8"/>
      <c r="B217" s="26" t="str">
        <f>IF($A217="","",VLOOKUP(VLOOKUP($A217,Baux!$A:$K,3,FALSE),Locataires!$A:$I,2,FALSE))</f>
        <v/>
      </c>
      <c r="C217" s="14"/>
      <c r="D217" s="27" t="str">
        <f>IF(OR($A217="",$C217=""),"",SUMIFS(Échéancier_Loyers!$G:$G,Échéancier_Loyers!$C:$C,$A217,Échéancier_Loyers!$B:$B,YEAR($C217)*100+MONTH($C217)))</f>
        <v/>
      </c>
      <c r="E217" s="28" t="str">
        <f>IF(OR($A217="",$C217=""),"",SUMIFS(Échéancier_Loyers!$J:$J,Échéancier_Loyers!$C:$C,$A217,Échéancier_Loyers!$B:$B,YEAR($C217)*100+MONTH($C217)))</f>
        <v/>
      </c>
      <c r="F217" s="28" t="str">
        <f>IF(OR($A217="",$C217=""),"",SUMIFS(Échéancier_Loyers!$K:$K,Échéancier_Loyers!$C:$C,$A217,Échéancier_Loyers!$B:$B,YEAR($C217)*100+MONTH($C217)))</f>
        <v/>
      </c>
      <c r="G217" s="28" t="str">
        <f>IF(OR($E217="",$F217=""),"",$E217-$F217)</f>
        <v/>
      </c>
      <c r="H217" s="26" t="str">
        <f ca="1">IF($D217="","",MAX(0,TODAY()-$D217))</f>
        <v/>
      </c>
      <c r="I217" s="26" t="str">
        <f ca="1">IF($G217&lt;=0,"",IF($H217&gt;=30,"Mise en demeure",IF($H217&gt;=15,"Relance 2",IF($H217&gt;=5,"Relance 1","À traiter"))))</f>
        <v>Mise en demeure</v>
      </c>
      <c r="J217" s="8"/>
      <c r="K217" s="26" t="str">
        <f>IF($J217="","",$J217+7)</f>
        <v/>
      </c>
      <c r="L217" s="8"/>
      <c r="M217" s="8"/>
    </row>
    <row r="218" spans="1:13" ht="15">
      <c r="A218" s="8"/>
      <c r="B218" s="26" t="str">
        <f>IF($A218="","",VLOOKUP(VLOOKUP($A218,Baux!$A:$K,3,FALSE),Locataires!$A:$I,2,FALSE))</f>
        <v/>
      </c>
      <c r="C218" s="14"/>
      <c r="D218" s="27" t="str">
        <f>IF(OR($A218="",$C218=""),"",SUMIFS(Échéancier_Loyers!$G:$G,Échéancier_Loyers!$C:$C,$A218,Échéancier_Loyers!$B:$B,YEAR($C218)*100+MONTH($C218)))</f>
        <v/>
      </c>
      <c r="E218" s="28" t="str">
        <f>IF(OR($A218="",$C218=""),"",SUMIFS(Échéancier_Loyers!$J:$J,Échéancier_Loyers!$C:$C,$A218,Échéancier_Loyers!$B:$B,YEAR($C218)*100+MONTH($C218)))</f>
        <v/>
      </c>
      <c r="F218" s="28" t="str">
        <f>IF(OR($A218="",$C218=""),"",SUMIFS(Échéancier_Loyers!$K:$K,Échéancier_Loyers!$C:$C,$A218,Échéancier_Loyers!$B:$B,YEAR($C218)*100+MONTH($C218)))</f>
        <v/>
      </c>
      <c r="G218" s="28" t="str">
        <f>IF(OR($E218="",$F218=""),"",$E218-$F218)</f>
        <v/>
      </c>
      <c r="H218" s="26" t="str">
        <f ca="1">IF($D218="","",MAX(0,TODAY()-$D218))</f>
        <v/>
      </c>
      <c r="I218" s="26" t="str">
        <f ca="1">IF($G218&lt;=0,"",IF($H218&gt;=30,"Mise en demeure",IF($H218&gt;=15,"Relance 2",IF($H218&gt;=5,"Relance 1","À traiter"))))</f>
        <v>Mise en demeure</v>
      </c>
      <c r="J218" s="8"/>
      <c r="K218" s="26" t="str">
        <f>IF($J218="","",$J218+7)</f>
        <v/>
      </c>
      <c r="L218" s="8"/>
      <c r="M218" s="8"/>
    </row>
    <row r="219" spans="1:13" ht="15">
      <c r="A219" s="8"/>
      <c r="B219" s="26" t="str">
        <f>IF($A219="","",VLOOKUP(VLOOKUP($A219,Baux!$A:$K,3,FALSE),Locataires!$A:$I,2,FALSE))</f>
        <v/>
      </c>
      <c r="C219" s="14"/>
      <c r="D219" s="27" t="str">
        <f>IF(OR($A219="",$C219=""),"",SUMIFS(Échéancier_Loyers!$G:$G,Échéancier_Loyers!$C:$C,$A219,Échéancier_Loyers!$B:$B,YEAR($C219)*100+MONTH($C219)))</f>
        <v/>
      </c>
      <c r="E219" s="28" t="str">
        <f>IF(OR($A219="",$C219=""),"",SUMIFS(Échéancier_Loyers!$J:$J,Échéancier_Loyers!$C:$C,$A219,Échéancier_Loyers!$B:$B,YEAR($C219)*100+MONTH($C219)))</f>
        <v/>
      </c>
      <c r="F219" s="28" t="str">
        <f>IF(OR($A219="",$C219=""),"",SUMIFS(Échéancier_Loyers!$K:$K,Échéancier_Loyers!$C:$C,$A219,Échéancier_Loyers!$B:$B,YEAR($C219)*100+MONTH($C219)))</f>
        <v/>
      </c>
      <c r="G219" s="28" t="str">
        <f>IF(OR($E219="",$F219=""),"",$E219-$F219)</f>
        <v/>
      </c>
      <c r="H219" s="26" t="str">
        <f ca="1">IF($D219="","",MAX(0,TODAY()-$D219))</f>
        <v/>
      </c>
      <c r="I219" s="26" t="str">
        <f ca="1">IF($G219&lt;=0,"",IF($H219&gt;=30,"Mise en demeure",IF($H219&gt;=15,"Relance 2",IF($H219&gt;=5,"Relance 1","À traiter"))))</f>
        <v>Mise en demeure</v>
      </c>
      <c r="J219" s="8"/>
      <c r="K219" s="26" t="str">
        <f>IF($J219="","",$J219+7)</f>
        <v/>
      </c>
      <c r="L219" s="8"/>
      <c r="M219" s="8"/>
    </row>
    <row r="220" spans="1:13" ht="15">
      <c r="A220" s="8"/>
      <c r="B220" s="26" t="str">
        <f>IF($A220="","",VLOOKUP(VLOOKUP($A220,Baux!$A:$K,3,FALSE),Locataires!$A:$I,2,FALSE))</f>
        <v/>
      </c>
      <c r="C220" s="14"/>
      <c r="D220" s="27" t="str">
        <f>IF(OR($A220="",$C220=""),"",SUMIFS(Échéancier_Loyers!$G:$G,Échéancier_Loyers!$C:$C,$A220,Échéancier_Loyers!$B:$B,YEAR($C220)*100+MONTH($C220)))</f>
        <v/>
      </c>
      <c r="E220" s="28" t="str">
        <f>IF(OR($A220="",$C220=""),"",SUMIFS(Échéancier_Loyers!$J:$J,Échéancier_Loyers!$C:$C,$A220,Échéancier_Loyers!$B:$B,YEAR($C220)*100+MONTH($C220)))</f>
        <v/>
      </c>
      <c r="F220" s="28" t="str">
        <f>IF(OR($A220="",$C220=""),"",SUMIFS(Échéancier_Loyers!$K:$K,Échéancier_Loyers!$C:$C,$A220,Échéancier_Loyers!$B:$B,YEAR($C220)*100+MONTH($C220)))</f>
        <v/>
      </c>
      <c r="G220" s="28" t="str">
        <f>IF(OR($E220="",$F220=""),"",$E220-$F220)</f>
        <v/>
      </c>
      <c r="H220" s="26" t="str">
        <f ca="1">IF($D220="","",MAX(0,TODAY()-$D220))</f>
        <v/>
      </c>
      <c r="I220" s="26" t="str">
        <f ca="1">IF($G220&lt;=0,"",IF($H220&gt;=30,"Mise en demeure",IF($H220&gt;=15,"Relance 2",IF($H220&gt;=5,"Relance 1","À traiter"))))</f>
        <v>Mise en demeure</v>
      </c>
      <c r="J220" s="8"/>
      <c r="K220" s="26" t="str">
        <f>IF($J220="","",$J220+7)</f>
        <v/>
      </c>
      <c r="L220" s="8"/>
      <c r="M220" s="8"/>
    </row>
    <row r="221" spans="1:13" ht="15">
      <c r="A221" s="8"/>
      <c r="B221" s="26" t="str">
        <f>IF($A221="","",VLOOKUP(VLOOKUP($A221,Baux!$A:$K,3,FALSE),Locataires!$A:$I,2,FALSE))</f>
        <v/>
      </c>
      <c r="C221" s="14"/>
      <c r="D221" s="27" t="str">
        <f>IF(OR($A221="",$C221=""),"",SUMIFS(Échéancier_Loyers!$G:$G,Échéancier_Loyers!$C:$C,$A221,Échéancier_Loyers!$B:$B,YEAR($C221)*100+MONTH($C221)))</f>
        <v/>
      </c>
      <c r="E221" s="28" t="str">
        <f>IF(OR($A221="",$C221=""),"",SUMIFS(Échéancier_Loyers!$J:$J,Échéancier_Loyers!$C:$C,$A221,Échéancier_Loyers!$B:$B,YEAR($C221)*100+MONTH($C221)))</f>
        <v/>
      </c>
      <c r="F221" s="28" t="str">
        <f>IF(OR($A221="",$C221=""),"",SUMIFS(Échéancier_Loyers!$K:$K,Échéancier_Loyers!$C:$C,$A221,Échéancier_Loyers!$B:$B,YEAR($C221)*100+MONTH($C221)))</f>
        <v/>
      </c>
      <c r="G221" s="28" t="str">
        <f>IF(OR($E221="",$F221=""),"",$E221-$F221)</f>
        <v/>
      </c>
      <c r="H221" s="26" t="str">
        <f ca="1">IF($D221="","",MAX(0,TODAY()-$D221))</f>
        <v/>
      </c>
      <c r="I221" s="26" t="str">
        <f ca="1">IF($G221&lt;=0,"",IF($H221&gt;=30,"Mise en demeure",IF($H221&gt;=15,"Relance 2",IF($H221&gt;=5,"Relance 1","À traiter"))))</f>
        <v>Mise en demeure</v>
      </c>
      <c r="J221" s="8"/>
      <c r="K221" s="26" t="str">
        <f>IF($J221="","",$J221+7)</f>
        <v/>
      </c>
      <c r="L221" s="8"/>
      <c r="M221" s="8"/>
    </row>
    <row r="222" spans="1:13" ht="15">
      <c r="A222" s="8"/>
      <c r="B222" s="26" t="str">
        <f>IF($A222="","",VLOOKUP(VLOOKUP($A222,Baux!$A:$K,3,FALSE),Locataires!$A:$I,2,FALSE))</f>
        <v/>
      </c>
      <c r="C222" s="14"/>
      <c r="D222" s="27" t="str">
        <f>IF(OR($A222="",$C222=""),"",SUMIFS(Échéancier_Loyers!$G:$G,Échéancier_Loyers!$C:$C,$A222,Échéancier_Loyers!$B:$B,YEAR($C222)*100+MONTH($C222)))</f>
        <v/>
      </c>
      <c r="E222" s="28" t="str">
        <f>IF(OR($A222="",$C222=""),"",SUMIFS(Échéancier_Loyers!$J:$J,Échéancier_Loyers!$C:$C,$A222,Échéancier_Loyers!$B:$B,YEAR($C222)*100+MONTH($C222)))</f>
        <v/>
      </c>
      <c r="F222" s="28" t="str">
        <f>IF(OR($A222="",$C222=""),"",SUMIFS(Échéancier_Loyers!$K:$K,Échéancier_Loyers!$C:$C,$A222,Échéancier_Loyers!$B:$B,YEAR($C222)*100+MONTH($C222)))</f>
        <v/>
      </c>
      <c r="G222" s="28" t="str">
        <f>IF(OR($E222="",$F222=""),"",$E222-$F222)</f>
        <v/>
      </c>
      <c r="H222" s="26" t="str">
        <f ca="1">IF($D222="","",MAX(0,TODAY()-$D222))</f>
        <v/>
      </c>
      <c r="I222" s="26" t="str">
        <f ca="1">IF($G222&lt;=0,"",IF($H222&gt;=30,"Mise en demeure",IF($H222&gt;=15,"Relance 2",IF($H222&gt;=5,"Relance 1","À traiter"))))</f>
        <v>Mise en demeure</v>
      </c>
      <c r="J222" s="8"/>
      <c r="K222" s="26" t="str">
        <f>IF($J222="","",$J222+7)</f>
        <v/>
      </c>
      <c r="L222" s="8"/>
      <c r="M222" s="8"/>
    </row>
    <row r="223" spans="1:13" ht="15">
      <c r="A223" s="8"/>
      <c r="B223" s="26" t="str">
        <f>IF($A223="","",VLOOKUP(VLOOKUP($A223,Baux!$A:$K,3,FALSE),Locataires!$A:$I,2,FALSE))</f>
        <v/>
      </c>
      <c r="C223" s="14"/>
      <c r="D223" s="27" t="str">
        <f>IF(OR($A223="",$C223=""),"",SUMIFS(Échéancier_Loyers!$G:$G,Échéancier_Loyers!$C:$C,$A223,Échéancier_Loyers!$B:$B,YEAR($C223)*100+MONTH($C223)))</f>
        <v/>
      </c>
      <c r="E223" s="28" t="str">
        <f>IF(OR($A223="",$C223=""),"",SUMIFS(Échéancier_Loyers!$J:$J,Échéancier_Loyers!$C:$C,$A223,Échéancier_Loyers!$B:$B,YEAR($C223)*100+MONTH($C223)))</f>
        <v/>
      </c>
      <c r="F223" s="28" t="str">
        <f>IF(OR($A223="",$C223=""),"",SUMIFS(Échéancier_Loyers!$K:$K,Échéancier_Loyers!$C:$C,$A223,Échéancier_Loyers!$B:$B,YEAR($C223)*100+MONTH($C223)))</f>
        <v/>
      </c>
      <c r="G223" s="28" t="str">
        <f>IF(OR($E223="",$F223=""),"",$E223-$F223)</f>
        <v/>
      </c>
      <c r="H223" s="26" t="str">
        <f ca="1">IF($D223="","",MAX(0,TODAY()-$D223))</f>
        <v/>
      </c>
      <c r="I223" s="26" t="str">
        <f ca="1">IF($G223&lt;=0,"",IF($H223&gt;=30,"Mise en demeure",IF($H223&gt;=15,"Relance 2",IF($H223&gt;=5,"Relance 1","À traiter"))))</f>
        <v>Mise en demeure</v>
      </c>
      <c r="J223" s="8"/>
      <c r="K223" s="26" t="str">
        <f>IF($J223="","",$J223+7)</f>
        <v/>
      </c>
      <c r="L223" s="8"/>
      <c r="M223" s="8"/>
    </row>
    <row r="224" spans="1:13" ht="15">
      <c r="A224" s="8"/>
      <c r="B224" s="26" t="str">
        <f>IF($A224="","",VLOOKUP(VLOOKUP($A224,Baux!$A:$K,3,FALSE),Locataires!$A:$I,2,FALSE))</f>
        <v/>
      </c>
      <c r="C224" s="14"/>
      <c r="D224" s="27" t="str">
        <f>IF(OR($A224="",$C224=""),"",SUMIFS(Échéancier_Loyers!$G:$G,Échéancier_Loyers!$C:$C,$A224,Échéancier_Loyers!$B:$B,YEAR($C224)*100+MONTH($C224)))</f>
        <v/>
      </c>
      <c r="E224" s="28" t="str">
        <f>IF(OR($A224="",$C224=""),"",SUMIFS(Échéancier_Loyers!$J:$J,Échéancier_Loyers!$C:$C,$A224,Échéancier_Loyers!$B:$B,YEAR($C224)*100+MONTH($C224)))</f>
        <v/>
      </c>
      <c r="F224" s="28" t="str">
        <f>IF(OR($A224="",$C224=""),"",SUMIFS(Échéancier_Loyers!$K:$K,Échéancier_Loyers!$C:$C,$A224,Échéancier_Loyers!$B:$B,YEAR($C224)*100+MONTH($C224)))</f>
        <v/>
      </c>
      <c r="G224" s="28" t="str">
        <f>IF(OR($E224="",$F224=""),"",$E224-$F224)</f>
        <v/>
      </c>
      <c r="H224" s="26" t="str">
        <f ca="1">IF($D224="","",MAX(0,TODAY()-$D224))</f>
        <v/>
      </c>
      <c r="I224" s="26" t="str">
        <f ca="1">IF($G224&lt;=0,"",IF($H224&gt;=30,"Mise en demeure",IF($H224&gt;=15,"Relance 2",IF($H224&gt;=5,"Relance 1","À traiter"))))</f>
        <v>Mise en demeure</v>
      </c>
      <c r="J224" s="8"/>
      <c r="K224" s="26" t="str">
        <f>IF($J224="","",$J224+7)</f>
        <v/>
      </c>
      <c r="L224" s="8"/>
      <c r="M224" s="8"/>
    </row>
    <row r="225" spans="1:13" ht="15">
      <c r="A225" s="8"/>
      <c r="B225" s="26" t="str">
        <f>IF($A225="","",VLOOKUP(VLOOKUP($A225,Baux!$A:$K,3,FALSE),Locataires!$A:$I,2,FALSE))</f>
        <v/>
      </c>
      <c r="C225" s="14"/>
      <c r="D225" s="27" t="str">
        <f>IF(OR($A225="",$C225=""),"",SUMIFS(Échéancier_Loyers!$G:$G,Échéancier_Loyers!$C:$C,$A225,Échéancier_Loyers!$B:$B,YEAR($C225)*100+MONTH($C225)))</f>
        <v/>
      </c>
      <c r="E225" s="28" t="str">
        <f>IF(OR($A225="",$C225=""),"",SUMIFS(Échéancier_Loyers!$J:$J,Échéancier_Loyers!$C:$C,$A225,Échéancier_Loyers!$B:$B,YEAR($C225)*100+MONTH($C225)))</f>
        <v/>
      </c>
      <c r="F225" s="28" t="str">
        <f>IF(OR($A225="",$C225=""),"",SUMIFS(Échéancier_Loyers!$K:$K,Échéancier_Loyers!$C:$C,$A225,Échéancier_Loyers!$B:$B,YEAR($C225)*100+MONTH($C225)))</f>
        <v/>
      </c>
      <c r="G225" s="28" t="str">
        <f>IF(OR($E225="",$F225=""),"",$E225-$F225)</f>
        <v/>
      </c>
      <c r="H225" s="26" t="str">
        <f ca="1">IF($D225="","",MAX(0,TODAY()-$D225))</f>
        <v/>
      </c>
      <c r="I225" s="26" t="str">
        <f ca="1">IF($G225&lt;=0,"",IF($H225&gt;=30,"Mise en demeure",IF($H225&gt;=15,"Relance 2",IF($H225&gt;=5,"Relance 1","À traiter"))))</f>
        <v>Mise en demeure</v>
      </c>
      <c r="J225" s="8"/>
      <c r="K225" s="26" t="str">
        <f>IF($J225="","",$J225+7)</f>
        <v/>
      </c>
      <c r="L225" s="8"/>
      <c r="M225" s="8"/>
    </row>
    <row r="226" spans="1:13" ht="15">
      <c r="A226" s="8"/>
      <c r="B226" s="26" t="str">
        <f>IF($A226="","",VLOOKUP(VLOOKUP($A226,Baux!$A:$K,3,FALSE),Locataires!$A:$I,2,FALSE))</f>
        <v/>
      </c>
      <c r="C226" s="14"/>
      <c r="D226" s="27" t="str">
        <f>IF(OR($A226="",$C226=""),"",SUMIFS(Échéancier_Loyers!$G:$G,Échéancier_Loyers!$C:$C,$A226,Échéancier_Loyers!$B:$B,YEAR($C226)*100+MONTH($C226)))</f>
        <v/>
      </c>
      <c r="E226" s="28" t="str">
        <f>IF(OR($A226="",$C226=""),"",SUMIFS(Échéancier_Loyers!$J:$J,Échéancier_Loyers!$C:$C,$A226,Échéancier_Loyers!$B:$B,YEAR($C226)*100+MONTH($C226)))</f>
        <v/>
      </c>
      <c r="F226" s="28" t="str">
        <f>IF(OR($A226="",$C226=""),"",SUMIFS(Échéancier_Loyers!$K:$K,Échéancier_Loyers!$C:$C,$A226,Échéancier_Loyers!$B:$B,YEAR($C226)*100+MONTH($C226)))</f>
        <v/>
      </c>
      <c r="G226" s="28" t="str">
        <f>IF(OR($E226="",$F226=""),"",$E226-$F226)</f>
        <v/>
      </c>
      <c r="H226" s="26" t="str">
        <f ca="1">IF($D226="","",MAX(0,TODAY()-$D226))</f>
        <v/>
      </c>
      <c r="I226" s="26" t="str">
        <f ca="1">IF($G226&lt;=0,"",IF($H226&gt;=30,"Mise en demeure",IF($H226&gt;=15,"Relance 2",IF($H226&gt;=5,"Relance 1","À traiter"))))</f>
        <v>Mise en demeure</v>
      </c>
      <c r="J226" s="8"/>
      <c r="K226" s="26" t="str">
        <f>IF($J226="","",$J226+7)</f>
        <v/>
      </c>
      <c r="L226" s="8"/>
      <c r="M226" s="8"/>
    </row>
    <row r="227" spans="1:13" ht="15">
      <c r="A227" s="8"/>
      <c r="B227" s="26" t="str">
        <f>IF($A227="","",VLOOKUP(VLOOKUP($A227,Baux!$A:$K,3,FALSE),Locataires!$A:$I,2,FALSE))</f>
        <v/>
      </c>
      <c r="C227" s="14"/>
      <c r="D227" s="27" t="str">
        <f>IF(OR($A227="",$C227=""),"",SUMIFS(Échéancier_Loyers!$G:$G,Échéancier_Loyers!$C:$C,$A227,Échéancier_Loyers!$B:$B,YEAR($C227)*100+MONTH($C227)))</f>
        <v/>
      </c>
      <c r="E227" s="28" t="str">
        <f>IF(OR($A227="",$C227=""),"",SUMIFS(Échéancier_Loyers!$J:$J,Échéancier_Loyers!$C:$C,$A227,Échéancier_Loyers!$B:$B,YEAR($C227)*100+MONTH($C227)))</f>
        <v/>
      </c>
      <c r="F227" s="28" t="str">
        <f>IF(OR($A227="",$C227=""),"",SUMIFS(Échéancier_Loyers!$K:$K,Échéancier_Loyers!$C:$C,$A227,Échéancier_Loyers!$B:$B,YEAR($C227)*100+MONTH($C227)))</f>
        <v/>
      </c>
      <c r="G227" s="28" t="str">
        <f>IF(OR($E227="",$F227=""),"",$E227-$F227)</f>
        <v/>
      </c>
      <c r="H227" s="26" t="str">
        <f ca="1">IF($D227="","",MAX(0,TODAY()-$D227))</f>
        <v/>
      </c>
      <c r="I227" s="26" t="str">
        <f ca="1">IF($G227&lt;=0,"",IF($H227&gt;=30,"Mise en demeure",IF($H227&gt;=15,"Relance 2",IF($H227&gt;=5,"Relance 1","À traiter"))))</f>
        <v>Mise en demeure</v>
      </c>
      <c r="J227" s="8"/>
      <c r="K227" s="26" t="str">
        <f>IF($J227="","",$J227+7)</f>
        <v/>
      </c>
      <c r="L227" s="8"/>
      <c r="M227" s="8"/>
    </row>
    <row r="228" spans="1:13" ht="15">
      <c r="A228" s="8"/>
      <c r="B228" s="26" t="str">
        <f>IF($A228="","",VLOOKUP(VLOOKUP($A228,Baux!$A:$K,3,FALSE),Locataires!$A:$I,2,FALSE))</f>
        <v/>
      </c>
      <c r="C228" s="14"/>
      <c r="D228" s="27" t="str">
        <f>IF(OR($A228="",$C228=""),"",SUMIFS(Échéancier_Loyers!$G:$G,Échéancier_Loyers!$C:$C,$A228,Échéancier_Loyers!$B:$B,YEAR($C228)*100+MONTH($C228)))</f>
        <v/>
      </c>
      <c r="E228" s="28" t="str">
        <f>IF(OR($A228="",$C228=""),"",SUMIFS(Échéancier_Loyers!$J:$J,Échéancier_Loyers!$C:$C,$A228,Échéancier_Loyers!$B:$B,YEAR($C228)*100+MONTH($C228)))</f>
        <v/>
      </c>
      <c r="F228" s="28" t="str">
        <f>IF(OR($A228="",$C228=""),"",SUMIFS(Échéancier_Loyers!$K:$K,Échéancier_Loyers!$C:$C,$A228,Échéancier_Loyers!$B:$B,YEAR($C228)*100+MONTH($C228)))</f>
        <v/>
      </c>
      <c r="G228" s="28" t="str">
        <f>IF(OR($E228="",$F228=""),"",$E228-$F228)</f>
        <v/>
      </c>
      <c r="H228" s="26" t="str">
        <f ca="1">IF($D228="","",MAX(0,TODAY()-$D228))</f>
        <v/>
      </c>
      <c r="I228" s="26" t="str">
        <f ca="1">IF($G228&lt;=0,"",IF($H228&gt;=30,"Mise en demeure",IF($H228&gt;=15,"Relance 2",IF($H228&gt;=5,"Relance 1","À traiter"))))</f>
        <v>Mise en demeure</v>
      </c>
      <c r="J228" s="8"/>
      <c r="K228" s="26" t="str">
        <f>IF($J228="","",$J228+7)</f>
        <v/>
      </c>
      <c r="L228" s="8"/>
      <c r="M228" s="8"/>
    </row>
    <row r="229" spans="1:13" ht="15">
      <c r="A229" s="8"/>
      <c r="B229" s="26" t="str">
        <f>IF($A229="","",VLOOKUP(VLOOKUP($A229,Baux!$A:$K,3,FALSE),Locataires!$A:$I,2,FALSE))</f>
        <v/>
      </c>
      <c r="C229" s="14"/>
      <c r="D229" s="27" t="str">
        <f>IF(OR($A229="",$C229=""),"",SUMIFS(Échéancier_Loyers!$G:$G,Échéancier_Loyers!$C:$C,$A229,Échéancier_Loyers!$B:$B,YEAR($C229)*100+MONTH($C229)))</f>
        <v/>
      </c>
      <c r="E229" s="28" t="str">
        <f>IF(OR($A229="",$C229=""),"",SUMIFS(Échéancier_Loyers!$J:$J,Échéancier_Loyers!$C:$C,$A229,Échéancier_Loyers!$B:$B,YEAR($C229)*100+MONTH($C229)))</f>
        <v/>
      </c>
      <c r="F229" s="28" t="str">
        <f>IF(OR($A229="",$C229=""),"",SUMIFS(Échéancier_Loyers!$K:$K,Échéancier_Loyers!$C:$C,$A229,Échéancier_Loyers!$B:$B,YEAR($C229)*100+MONTH($C229)))</f>
        <v/>
      </c>
      <c r="G229" s="28" t="str">
        <f>IF(OR($E229="",$F229=""),"",$E229-$F229)</f>
        <v/>
      </c>
      <c r="H229" s="26" t="str">
        <f ca="1">IF($D229="","",MAX(0,TODAY()-$D229))</f>
        <v/>
      </c>
      <c r="I229" s="26" t="str">
        <f ca="1">IF($G229&lt;=0,"",IF($H229&gt;=30,"Mise en demeure",IF($H229&gt;=15,"Relance 2",IF($H229&gt;=5,"Relance 1","À traiter"))))</f>
        <v>Mise en demeure</v>
      </c>
      <c r="J229" s="8"/>
      <c r="K229" s="26" t="str">
        <f>IF($J229="","",$J229+7)</f>
        <v/>
      </c>
      <c r="L229" s="8"/>
      <c r="M229" s="8"/>
    </row>
    <row r="230" spans="1:13" ht="15">
      <c r="A230" s="8"/>
      <c r="B230" s="26" t="str">
        <f>IF($A230="","",VLOOKUP(VLOOKUP($A230,Baux!$A:$K,3,FALSE),Locataires!$A:$I,2,FALSE))</f>
        <v/>
      </c>
      <c r="C230" s="14"/>
      <c r="D230" s="27" t="str">
        <f>IF(OR($A230="",$C230=""),"",SUMIFS(Échéancier_Loyers!$G:$G,Échéancier_Loyers!$C:$C,$A230,Échéancier_Loyers!$B:$B,YEAR($C230)*100+MONTH($C230)))</f>
        <v/>
      </c>
      <c r="E230" s="28" t="str">
        <f>IF(OR($A230="",$C230=""),"",SUMIFS(Échéancier_Loyers!$J:$J,Échéancier_Loyers!$C:$C,$A230,Échéancier_Loyers!$B:$B,YEAR($C230)*100+MONTH($C230)))</f>
        <v/>
      </c>
      <c r="F230" s="28" t="str">
        <f>IF(OR($A230="",$C230=""),"",SUMIFS(Échéancier_Loyers!$K:$K,Échéancier_Loyers!$C:$C,$A230,Échéancier_Loyers!$B:$B,YEAR($C230)*100+MONTH($C230)))</f>
        <v/>
      </c>
      <c r="G230" s="28" t="str">
        <f>IF(OR($E230="",$F230=""),"",$E230-$F230)</f>
        <v/>
      </c>
      <c r="H230" s="26" t="str">
        <f ca="1">IF($D230="","",MAX(0,TODAY()-$D230))</f>
        <v/>
      </c>
      <c r="I230" s="26" t="str">
        <f ca="1">IF($G230&lt;=0,"",IF($H230&gt;=30,"Mise en demeure",IF($H230&gt;=15,"Relance 2",IF($H230&gt;=5,"Relance 1","À traiter"))))</f>
        <v>Mise en demeure</v>
      </c>
      <c r="J230" s="8"/>
      <c r="K230" s="26" t="str">
        <f>IF($J230="","",$J230+7)</f>
        <v/>
      </c>
      <c r="L230" s="8"/>
      <c r="M230" s="8"/>
    </row>
    <row r="231" spans="1:13" ht="15">
      <c r="A231" s="8"/>
      <c r="B231" s="26" t="str">
        <f>IF($A231="","",VLOOKUP(VLOOKUP($A231,Baux!$A:$K,3,FALSE),Locataires!$A:$I,2,FALSE))</f>
        <v/>
      </c>
      <c r="C231" s="14"/>
      <c r="D231" s="27" t="str">
        <f>IF(OR($A231="",$C231=""),"",SUMIFS(Échéancier_Loyers!$G:$G,Échéancier_Loyers!$C:$C,$A231,Échéancier_Loyers!$B:$B,YEAR($C231)*100+MONTH($C231)))</f>
        <v/>
      </c>
      <c r="E231" s="28" t="str">
        <f>IF(OR($A231="",$C231=""),"",SUMIFS(Échéancier_Loyers!$J:$J,Échéancier_Loyers!$C:$C,$A231,Échéancier_Loyers!$B:$B,YEAR($C231)*100+MONTH($C231)))</f>
        <v/>
      </c>
      <c r="F231" s="28" t="str">
        <f>IF(OR($A231="",$C231=""),"",SUMIFS(Échéancier_Loyers!$K:$K,Échéancier_Loyers!$C:$C,$A231,Échéancier_Loyers!$B:$B,YEAR($C231)*100+MONTH($C231)))</f>
        <v/>
      </c>
      <c r="G231" s="28" t="str">
        <f>IF(OR($E231="",$F231=""),"",$E231-$F231)</f>
        <v/>
      </c>
      <c r="H231" s="26" t="str">
        <f ca="1">IF($D231="","",MAX(0,TODAY()-$D231))</f>
        <v/>
      </c>
      <c r="I231" s="26" t="str">
        <f ca="1">IF($G231&lt;=0,"",IF($H231&gt;=30,"Mise en demeure",IF($H231&gt;=15,"Relance 2",IF($H231&gt;=5,"Relance 1","À traiter"))))</f>
        <v>Mise en demeure</v>
      </c>
      <c r="J231" s="8"/>
      <c r="K231" s="26" t="str">
        <f>IF($J231="","",$J231+7)</f>
        <v/>
      </c>
      <c r="L231" s="8"/>
      <c r="M231" s="8"/>
    </row>
    <row r="232" spans="1:13" ht="15">
      <c r="A232" s="8"/>
      <c r="B232" s="26" t="str">
        <f>IF($A232="","",VLOOKUP(VLOOKUP($A232,Baux!$A:$K,3,FALSE),Locataires!$A:$I,2,FALSE))</f>
        <v/>
      </c>
      <c r="C232" s="14"/>
      <c r="D232" s="27" t="str">
        <f>IF(OR($A232="",$C232=""),"",SUMIFS(Échéancier_Loyers!$G:$G,Échéancier_Loyers!$C:$C,$A232,Échéancier_Loyers!$B:$B,YEAR($C232)*100+MONTH($C232)))</f>
        <v/>
      </c>
      <c r="E232" s="28" t="str">
        <f>IF(OR($A232="",$C232=""),"",SUMIFS(Échéancier_Loyers!$J:$J,Échéancier_Loyers!$C:$C,$A232,Échéancier_Loyers!$B:$B,YEAR($C232)*100+MONTH($C232)))</f>
        <v/>
      </c>
      <c r="F232" s="28" t="str">
        <f>IF(OR($A232="",$C232=""),"",SUMIFS(Échéancier_Loyers!$K:$K,Échéancier_Loyers!$C:$C,$A232,Échéancier_Loyers!$B:$B,YEAR($C232)*100+MONTH($C232)))</f>
        <v/>
      </c>
      <c r="G232" s="28" t="str">
        <f>IF(OR($E232="",$F232=""),"",$E232-$F232)</f>
        <v/>
      </c>
      <c r="H232" s="26" t="str">
        <f ca="1">IF($D232="","",MAX(0,TODAY()-$D232))</f>
        <v/>
      </c>
      <c r="I232" s="26" t="str">
        <f ca="1">IF($G232&lt;=0,"",IF($H232&gt;=30,"Mise en demeure",IF($H232&gt;=15,"Relance 2",IF($H232&gt;=5,"Relance 1","À traiter"))))</f>
        <v>Mise en demeure</v>
      </c>
      <c r="J232" s="8"/>
      <c r="K232" s="26" t="str">
        <f>IF($J232="","",$J232+7)</f>
        <v/>
      </c>
      <c r="L232" s="8"/>
      <c r="M232" s="8"/>
    </row>
    <row r="233" spans="1:13" ht="15">
      <c r="A233" s="8"/>
      <c r="B233" s="26" t="str">
        <f>IF($A233="","",VLOOKUP(VLOOKUP($A233,Baux!$A:$K,3,FALSE),Locataires!$A:$I,2,FALSE))</f>
        <v/>
      </c>
      <c r="C233" s="14"/>
      <c r="D233" s="27" t="str">
        <f>IF(OR($A233="",$C233=""),"",SUMIFS(Échéancier_Loyers!$G:$G,Échéancier_Loyers!$C:$C,$A233,Échéancier_Loyers!$B:$B,YEAR($C233)*100+MONTH($C233)))</f>
        <v/>
      </c>
      <c r="E233" s="28" t="str">
        <f>IF(OR($A233="",$C233=""),"",SUMIFS(Échéancier_Loyers!$J:$J,Échéancier_Loyers!$C:$C,$A233,Échéancier_Loyers!$B:$B,YEAR($C233)*100+MONTH($C233)))</f>
        <v/>
      </c>
      <c r="F233" s="28" t="str">
        <f>IF(OR($A233="",$C233=""),"",SUMIFS(Échéancier_Loyers!$K:$K,Échéancier_Loyers!$C:$C,$A233,Échéancier_Loyers!$B:$B,YEAR($C233)*100+MONTH($C233)))</f>
        <v/>
      </c>
      <c r="G233" s="28" t="str">
        <f>IF(OR($E233="",$F233=""),"",$E233-$F233)</f>
        <v/>
      </c>
      <c r="H233" s="26" t="str">
        <f ca="1">IF($D233="","",MAX(0,TODAY()-$D233))</f>
        <v/>
      </c>
      <c r="I233" s="26" t="str">
        <f ca="1">IF($G233&lt;=0,"",IF($H233&gt;=30,"Mise en demeure",IF($H233&gt;=15,"Relance 2",IF($H233&gt;=5,"Relance 1","À traiter"))))</f>
        <v>Mise en demeure</v>
      </c>
      <c r="J233" s="8"/>
      <c r="K233" s="26" t="str">
        <f>IF($J233="","",$J233+7)</f>
        <v/>
      </c>
      <c r="L233" s="8"/>
      <c r="M233" s="8"/>
    </row>
    <row r="234" spans="1:13" ht="15">
      <c r="A234" s="8"/>
      <c r="B234" s="26" t="str">
        <f>IF($A234="","",VLOOKUP(VLOOKUP($A234,Baux!$A:$K,3,FALSE),Locataires!$A:$I,2,FALSE))</f>
        <v/>
      </c>
      <c r="C234" s="14"/>
      <c r="D234" s="27" t="str">
        <f>IF(OR($A234="",$C234=""),"",SUMIFS(Échéancier_Loyers!$G:$G,Échéancier_Loyers!$C:$C,$A234,Échéancier_Loyers!$B:$B,YEAR($C234)*100+MONTH($C234)))</f>
        <v/>
      </c>
      <c r="E234" s="28" t="str">
        <f>IF(OR($A234="",$C234=""),"",SUMIFS(Échéancier_Loyers!$J:$J,Échéancier_Loyers!$C:$C,$A234,Échéancier_Loyers!$B:$B,YEAR($C234)*100+MONTH($C234)))</f>
        <v/>
      </c>
      <c r="F234" s="28" t="str">
        <f>IF(OR($A234="",$C234=""),"",SUMIFS(Échéancier_Loyers!$K:$K,Échéancier_Loyers!$C:$C,$A234,Échéancier_Loyers!$B:$B,YEAR($C234)*100+MONTH($C234)))</f>
        <v/>
      </c>
      <c r="G234" s="28" t="str">
        <f>IF(OR($E234="",$F234=""),"",$E234-$F234)</f>
        <v/>
      </c>
      <c r="H234" s="26" t="str">
        <f ca="1">IF($D234="","",MAX(0,TODAY()-$D234))</f>
        <v/>
      </c>
      <c r="I234" s="26" t="str">
        <f ca="1">IF($G234&lt;=0,"",IF($H234&gt;=30,"Mise en demeure",IF($H234&gt;=15,"Relance 2",IF($H234&gt;=5,"Relance 1","À traiter"))))</f>
        <v>Mise en demeure</v>
      </c>
      <c r="J234" s="8"/>
      <c r="K234" s="26" t="str">
        <f>IF($J234="","",$J234+7)</f>
        <v/>
      </c>
      <c r="L234" s="8"/>
      <c r="M234" s="8"/>
    </row>
    <row r="235" spans="1:13" ht="15">
      <c r="A235" s="8"/>
      <c r="B235" s="26" t="str">
        <f>IF($A235="","",VLOOKUP(VLOOKUP($A235,Baux!$A:$K,3,FALSE),Locataires!$A:$I,2,FALSE))</f>
        <v/>
      </c>
      <c r="C235" s="14"/>
      <c r="D235" s="27" t="str">
        <f>IF(OR($A235="",$C235=""),"",SUMIFS(Échéancier_Loyers!$G:$G,Échéancier_Loyers!$C:$C,$A235,Échéancier_Loyers!$B:$B,YEAR($C235)*100+MONTH($C235)))</f>
        <v/>
      </c>
      <c r="E235" s="28" t="str">
        <f>IF(OR($A235="",$C235=""),"",SUMIFS(Échéancier_Loyers!$J:$J,Échéancier_Loyers!$C:$C,$A235,Échéancier_Loyers!$B:$B,YEAR($C235)*100+MONTH($C235)))</f>
        <v/>
      </c>
      <c r="F235" s="28" t="str">
        <f>IF(OR($A235="",$C235=""),"",SUMIFS(Échéancier_Loyers!$K:$K,Échéancier_Loyers!$C:$C,$A235,Échéancier_Loyers!$B:$B,YEAR($C235)*100+MONTH($C235)))</f>
        <v/>
      </c>
      <c r="G235" s="28" t="str">
        <f>IF(OR($E235="",$F235=""),"",$E235-$F235)</f>
        <v/>
      </c>
      <c r="H235" s="26" t="str">
        <f ca="1">IF($D235="","",MAX(0,TODAY()-$D235))</f>
        <v/>
      </c>
      <c r="I235" s="26" t="str">
        <f ca="1">IF($G235&lt;=0,"",IF($H235&gt;=30,"Mise en demeure",IF($H235&gt;=15,"Relance 2",IF($H235&gt;=5,"Relance 1","À traiter"))))</f>
        <v>Mise en demeure</v>
      </c>
      <c r="J235" s="8"/>
      <c r="K235" s="26" t="str">
        <f>IF($J235="","",$J235+7)</f>
        <v/>
      </c>
      <c r="L235" s="8"/>
      <c r="M235" s="8"/>
    </row>
    <row r="236" spans="1:13" ht="15">
      <c r="A236" s="8"/>
      <c r="B236" s="26" t="str">
        <f>IF($A236="","",VLOOKUP(VLOOKUP($A236,Baux!$A:$K,3,FALSE),Locataires!$A:$I,2,FALSE))</f>
        <v/>
      </c>
      <c r="C236" s="14"/>
      <c r="D236" s="27" t="str">
        <f>IF(OR($A236="",$C236=""),"",SUMIFS(Échéancier_Loyers!$G:$G,Échéancier_Loyers!$C:$C,$A236,Échéancier_Loyers!$B:$B,YEAR($C236)*100+MONTH($C236)))</f>
        <v/>
      </c>
      <c r="E236" s="28" t="str">
        <f>IF(OR($A236="",$C236=""),"",SUMIFS(Échéancier_Loyers!$J:$J,Échéancier_Loyers!$C:$C,$A236,Échéancier_Loyers!$B:$B,YEAR($C236)*100+MONTH($C236)))</f>
        <v/>
      </c>
      <c r="F236" s="28" t="str">
        <f>IF(OR($A236="",$C236=""),"",SUMIFS(Échéancier_Loyers!$K:$K,Échéancier_Loyers!$C:$C,$A236,Échéancier_Loyers!$B:$B,YEAR($C236)*100+MONTH($C236)))</f>
        <v/>
      </c>
      <c r="G236" s="28" t="str">
        <f>IF(OR($E236="",$F236=""),"",$E236-$F236)</f>
        <v/>
      </c>
      <c r="H236" s="26" t="str">
        <f ca="1">IF($D236="","",MAX(0,TODAY()-$D236))</f>
        <v/>
      </c>
      <c r="I236" s="26" t="str">
        <f ca="1">IF($G236&lt;=0,"",IF($H236&gt;=30,"Mise en demeure",IF($H236&gt;=15,"Relance 2",IF($H236&gt;=5,"Relance 1","À traiter"))))</f>
        <v>Mise en demeure</v>
      </c>
      <c r="J236" s="8"/>
      <c r="K236" s="26" t="str">
        <f>IF($J236="","",$J236+7)</f>
        <v/>
      </c>
      <c r="L236" s="8"/>
      <c r="M236" s="8"/>
    </row>
    <row r="237" spans="1:13" ht="15">
      <c r="A237" s="8"/>
      <c r="B237" s="26" t="str">
        <f>IF($A237="","",VLOOKUP(VLOOKUP($A237,Baux!$A:$K,3,FALSE),Locataires!$A:$I,2,FALSE))</f>
        <v/>
      </c>
      <c r="C237" s="14"/>
      <c r="D237" s="27" t="str">
        <f>IF(OR($A237="",$C237=""),"",SUMIFS(Échéancier_Loyers!$G:$G,Échéancier_Loyers!$C:$C,$A237,Échéancier_Loyers!$B:$B,YEAR($C237)*100+MONTH($C237)))</f>
        <v/>
      </c>
      <c r="E237" s="28" t="str">
        <f>IF(OR($A237="",$C237=""),"",SUMIFS(Échéancier_Loyers!$J:$J,Échéancier_Loyers!$C:$C,$A237,Échéancier_Loyers!$B:$B,YEAR($C237)*100+MONTH($C237)))</f>
        <v/>
      </c>
      <c r="F237" s="28" t="str">
        <f>IF(OR($A237="",$C237=""),"",SUMIFS(Échéancier_Loyers!$K:$K,Échéancier_Loyers!$C:$C,$A237,Échéancier_Loyers!$B:$B,YEAR($C237)*100+MONTH($C237)))</f>
        <v/>
      </c>
      <c r="G237" s="28" t="str">
        <f>IF(OR($E237="",$F237=""),"",$E237-$F237)</f>
        <v/>
      </c>
      <c r="H237" s="26" t="str">
        <f ca="1">IF($D237="","",MAX(0,TODAY()-$D237))</f>
        <v/>
      </c>
      <c r="I237" s="26" t="str">
        <f ca="1">IF($G237&lt;=0,"",IF($H237&gt;=30,"Mise en demeure",IF($H237&gt;=15,"Relance 2",IF($H237&gt;=5,"Relance 1","À traiter"))))</f>
        <v>Mise en demeure</v>
      </c>
      <c r="J237" s="8"/>
      <c r="K237" s="26" t="str">
        <f>IF($J237="","",$J237+7)</f>
        <v/>
      </c>
      <c r="L237" s="8"/>
      <c r="M237" s="8"/>
    </row>
    <row r="238" spans="1:13" ht="15">
      <c r="A238" s="8"/>
      <c r="B238" s="26" t="str">
        <f>IF($A238="","",VLOOKUP(VLOOKUP($A238,Baux!$A:$K,3,FALSE),Locataires!$A:$I,2,FALSE))</f>
        <v/>
      </c>
      <c r="C238" s="14"/>
      <c r="D238" s="27" t="str">
        <f>IF(OR($A238="",$C238=""),"",SUMIFS(Échéancier_Loyers!$G:$G,Échéancier_Loyers!$C:$C,$A238,Échéancier_Loyers!$B:$B,YEAR($C238)*100+MONTH($C238)))</f>
        <v/>
      </c>
      <c r="E238" s="28" t="str">
        <f>IF(OR($A238="",$C238=""),"",SUMIFS(Échéancier_Loyers!$J:$J,Échéancier_Loyers!$C:$C,$A238,Échéancier_Loyers!$B:$B,YEAR($C238)*100+MONTH($C238)))</f>
        <v/>
      </c>
      <c r="F238" s="28" t="str">
        <f>IF(OR($A238="",$C238=""),"",SUMIFS(Échéancier_Loyers!$K:$K,Échéancier_Loyers!$C:$C,$A238,Échéancier_Loyers!$B:$B,YEAR($C238)*100+MONTH($C238)))</f>
        <v/>
      </c>
      <c r="G238" s="28" t="str">
        <f>IF(OR($E238="",$F238=""),"",$E238-$F238)</f>
        <v/>
      </c>
      <c r="H238" s="26" t="str">
        <f ca="1">IF($D238="","",MAX(0,TODAY()-$D238))</f>
        <v/>
      </c>
      <c r="I238" s="26" t="str">
        <f ca="1">IF($G238&lt;=0,"",IF($H238&gt;=30,"Mise en demeure",IF($H238&gt;=15,"Relance 2",IF($H238&gt;=5,"Relance 1","À traiter"))))</f>
        <v>Mise en demeure</v>
      </c>
      <c r="J238" s="8"/>
      <c r="K238" s="26" t="str">
        <f>IF($J238="","",$J238+7)</f>
        <v/>
      </c>
      <c r="L238" s="8"/>
      <c r="M238" s="8"/>
    </row>
    <row r="239" spans="1:13" ht="15">
      <c r="A239" s="8"/>
      <c r="B239" s="26" t="str">
        <f>IF($A239="","",VLOOKUP(VLOOKUP($A239,Baux!$A:$K,3,FALSE),Locataires!$A:$I,2,FALSE))</f>
        <v/>
      </c>
      <c r="C239" s="14"/>
      <c r="D239" s="27" t="str">
        <f>IF(OR($A239="",$C239=""),"",SUMIFS(Échéancier_Loyers!$G:$G,Échéancier_Loyers!$C:$C,$A239,Échéancier_Loyers!$B:$B,YEAR($C239)*100+MONTH($C239)))</f>
        <v/>
      </c>
      <c r="E239" s="28" t="str">
        <f>IF(OR($A239="",$C239=""),"",SUMIFS(Échéancier_Loyers!$J:$J,Échéancier_Loyers!$C:$C,$A239,Échéancier_Loyers!$B:$B,YEAR($C239)*100+MONTH($C239)))</f>
        <v/>
      </c>
      <c r="F239" s="28" t="str">
        <f>IF(OR($A239="",$C239=""),"",SUMIFS(Échéancier_Loyers!$K:$K,Échéancier_Loyers!$C:$C,$A239,Échéancier_Loyers!$B:$B,YEAR($C239)*100+MONTH($C239)))</f>
        <v/>
      </c>
      <c r="G239" s="28" t="str">
        <f>IF(OR($E239="",$F239=""),"",$E239-$F239)</f>
        <v/>
      </c>
      <c r="H239" s="26" t="str">
        <f ca="1">IF($D239="","",MAX(0,TODAY()-$D239))</f>
        <v/>
      </c>
      <c r="I239" s="26" t="str">
        <f ca="1">IF($G239&lt;=0,"",IF($H239&gt;=30,"Mise en demeure",IF($H239&gt;=15,"Relance 2",IF($H239&gt;=5,"Relance 1","À traiter"))))</f>
        <v>Mise en demeure</v>
      </c>
      <c r="J239" s="8"/>
      <c r="K239" s="26" t="str">
        <f>IF($J239="","",$J239+7)</f>
        <v/>
      </c>
      <c r="L239" s="8"/>
      <c r="M239" s="8"/>
    </row>
    <row r="240" spans="1:13" ht="15">
      <c r="A240" s="8"/>
      <c r="B240" s="26" t="str">
        <f>IF($A240="","",VLOOKUP(VLOOKUP($A240,Baux!$A:$K,3,FALSE),Locataires!$A:$I,2,FALSE))</f>
        <v/>
      </c>
      <c r="C240" s="14"/>
      <c r="D240" s="27" t="str">
        <f>IF(OR($A240="",$C240=""),"",SUMIFS(Échéancier_Loyers!$G:$G,Échéancier_Loyers!$C:$C,$A240,Échéancier_Loyers!$B:$B,YEAR($C240)*100+MONTH($C240)))</f>
        <v/>
      </c>
      <c r="E240" s="28" t="str">
        <f>IF(OR($A240="",$C240=""),"",SUMIFS(Échéancier_Loyers!$J:$J,Échéancier_Loyers!$C:$C,$A240,Échéancier_Loyers!$B:$B,YEAR($C240)*100+MONTH($C240)))</f>
        <v/>
      </c>
      <c r="F240" s="28" t="str">
        <f>IF(OR($A240="",$C240=""),"",SUMIFS(Échéancier_Loyers!$K:$K,Échéancier_Loyers!$C:$C,$A240,Échéancier_Loyers!$B:$B,YEAR($C240)*100+MONTH($C240)))</f>
        <v/>
      </c>
      <c r="G240" s="28" t="str">
        <f>IF(OR($E240="",$F240=""),"",$E240-$F240)</f>
        <v/>
      </c>
      <c r="H240" s="26" t="str">
        <f ca="1">IF($D240="","",MAX(0,TODAY()-$D240))</f>
        <v/>
      </c>
      <c r="I240" s="26" t="str">
        <f ca="1">IF($G240&lt;=0,"",IF($H240&gt;=30,"Mise en demeure",IF($H240&gt;=15,"Relance 2",IF($H240&gt;=5,"Relance 1","À traiter"))))</f>
        <v>Mise en demeure</v>
      </c>
      <c r="J240" s="8"/>
      <c r="K240" s="26" t="str">
        <f>IF($J240="","",$J240+7)</f>
        <v/>
      </c>
      <c r="L240" s="8"/>
      <c r="M240" s="8"/>
    </row>
    <row r="241" spans="1:13" ht="15">
      <c r="A241" s="8"/>
      <c r="B241" s="26" t="str">
        <f>IF($A241="","",VLOOKUP(VLOOKUP($A241,Baux!$A:$K,3,FALSE),Locataires!$A:$I,2,FALSE))</f>
        <v/>
      </c>
      <c r="C241" s="14"/>
      <c r="D241" s="27" t="str">
        <f>IF(OR($A241="",$C241=""),"",SUMIFS(Échéancier_Loyers!$G:$G,Échéancier_Loyers!$C:$C,$A241,Échéancier_Loyers!$B:$B,YEAR($C241)*100+MONTH($C241)))</f>
        <v/>
      </c>
      <c r="E241" s="28" t="str">
        <f>IF(OR($A241="",$C241=""),"",SUMIFS(Échéancier_Loyers!$J:$J,Échéancier_Loyers!$C:$C,$A241,Échéancier_Loyers!$B:$B,YEAR($C241)*100+MONTH($C241)))</f>
        <v/>
      </c>
      <c r="F241" s="28" t="str">
        <f>IF(OR($A241="",$C241=""),"",SUMIFS(Échéancier_Loyers!$K:$K,Échéancier_Loyers!$C:$C,$A241,Échéancier_Loyers!$B:$B,YEAR($C241)*100+MONTH($C241)))</f>
        <v/>
      </c>
      <c r="G241" s="28" t="str">
        <f>IF(OR($E241="",$F241=""),"",$E241-$F241)</f>
        <v/>
      </c>
      <c r="H241" s="26" t="str">
        <f ca="1">IF($D241="","",MAX(0,TODAY()-$D241))</f>
        <v/>
      </c>
      <c r="I241" s="26" t="str">
        <f ca="1">IF($G241&lt;=0,"",IF($H241&gt;=30,"Mise en demeure",IF($H241&gt;=15,"Relance 2",IF($H241&gt;=5,"Relance 1","À traiter"))))</f>
        <v>Mise en demeure</v>
      </c>
      <c r="J241" s="8"/>
      <c r="K241" s="26" t="str">
        <f>IF($J241="","",$J241+7)</f>
        <v/>
      </c>
      <c r="L241" s="8"/>
      <c r="M241" s="8"/>
    </row>
    <row r="242" spans="1:13" ht="15">
      <c r="A242" s="8"/>
      <c r="B242" s="26" t="str">
        <f>IF($A242="","",VLOOKUP(VLOOKUP($A242,Baux!$A:$K,3,FALSE),Locataires!$A:$I,2,FALSE))</f>
        <v/>
      </c>
      <c r="C242" s="14"/>
      <c r="D242" s="27" t="str">
        <f>IF(OR($A242="",$C242=""),"",SUMIFS(Échéancier_Loyers!$G:$G,Échéancier_Loyers!$C:$C,$A242,Échéancier_Loyers!$B:$B,YEAR($C242)*100+MONTH($C242)))</f>
        <v/>
      </c>
      <c r="E242" s="28" t="str">
        <f>IF(OR($A242="",$C242=""),"",SUMIFS(Échéancier_Loyers!$J:$J,Échéancier_Loyers!$C:$C,$A242,Échéancier_Loyers!$B:$B,YEAR($C242)*100+MONTH($C242)))</f>
        <v/>
      </c>
      <c r="F242" s="28" t="str">
        <f>IF(OR($A242="",$C242=""),"",SUMIFS(Échéancier_Loyers!$K:$K,Échéancier_Loyers!$C:$C,$A242,Échéancier_Loyers!$B:$B,YEAR($C242)*100+MONTH($C242)))</f>
        <v/>
      </c>
      <c r="G242" s="28" t="str">
        <f>IF(OR($E242="",$F242=""),"",$E242-$F242)</f>
        <v/>
      </c>
      <c r="H242" s="26" t="str">
        <f ca="1">IF($D242="","",MAX(0,TODAY()-$D242))</f>
        <v/>
      </c>
      <c r="I242" s="26" t="str">
        <f ca="1">IF($G242&lt;=0,"",IF($H242&gt;=30,"Mise en demeure",IF($H242&gt;=15,"Relance 2",IF($H242&gt;=5,"Relance 1","À traiter"))))</f>
        <v>Mise en demeure</v>
      </c>
      <c r="J242" s="8"/>
      <c r="K242" s="26" t="str">
        <f>IF($J242="","",$J242+7)</f>
        <v/>
      </c>
      <c r="L242" s="8"/>
      <c r="M242" s="8"/>
    </row>
    <row r="243" spans="1:13" ht="15">
      <c r="A243" s="8"/>
      <c r="B243" s="26" t="str">
        <f>IF($A243="","",VLOOKUP(VLOOKUP($A243,Baux!$A:$K,3,FALSE),Locataires!$A:$I,2,FALSE))</f>
        <v/>
      </c>
      <c r="C243" s="14"/>
      <c r="D243" s="27" t="str">
        <f>IF(OR($A243="",$C243=""),"",SUMIFS(Échéancier_Loyers!$G:$G,Échéancier_Loyers!$C:$C,$A243,Échéancier_Loyers!$B:$B,YEAR($C243)*100+MONTH($C243)))</f>
        <v/>
      </c>
      <c r="E243" s="28" t="str">
        <f>IF(OR($A243="",$C243=""),"",SUMIFS(Échéancier_Loyers!$J:$J,Échéancier_Loyers!$C:$C,$A243,Échéancier_Loyers!$B:$B,YEAR($C243)*100+MONTH($C243)))</f>
        <v/>
      </c>
      <c r="F243" s="28" t="str">
        <f>IF(OR($A243="",$C243=""),"",SUMIFS(Échéancier_Loyers!$K:$K,Échéancier_Loyers!$C:$C,$A243,Échéancier_Loyers!$B:$B,YEAR($C243)*100+MONTH($C243)))</f>
        <v/>
      </c>
      <c r="G243" s="28" t="str">
        <f>IF(OR($E243="",$F243=""),"",$E243-$F243)</f>
        <v/>
      </c>
      <c r="H243" s="26" t="str">
        <f ca="1">IF($D243="","",MAX(0,TODAY()-$D243))</f>
        <v/>
      </c>
      <c r="I243" s="26" t="str">
        <f ca="1">IF($G243&lt;=0,"",IF($H243&gt;=30,"Mise en demeure",IF($H243&gt;=15,"Relance 2",IF($H243&gt;=5,"Relance 1","À traiter"))))</f>
        <v>Mise en demeure</v>
      </c>
      <c r="J243" s="8"/>
      <c r="K243" s="26" t="str">
        <f>IF($J243="","",$J243+7)</f>
        <v/>
      </c>
      <c r="L243" s="8"/>
      <c r="M243" s="8"/>
    </row>
    <row r="244" spans="1:13" ht="15">
      <c r="A244" s="8"/>
      <c r="B244" s="26" t="str">
        <f>IF($A244="","",VLOOKUP(VLOOKUP($A244,Baux!$A:$K,3,FALSE),Locataires!$A:$I,2,FALSE))</f>
        <v/>
      </c>
      <c r="C244" s="14"/>
      <c r="D244" s="27" t="str">
        <f>IF(OR($A244="",$C244=""),"",SUMIFS(Échéancier_Loyers!$G:$G,Échéancier_Loyers!$C:$C,$A244,Échéancier_Loyers!$B:$B,YEAR($C244)*100+MONTH($C244)))</f>
        <v/>
      </c>
      <c r="E244" s="28" t="str">
        <f>IF(OR($A244="",$C244=""),"",SUMIFS(Échéancier_Loyers!$J:$J,Échéancier_Loyers!$C:$C,$A244,Échéancier_Loyers!$B:$B,YEAR($C244)*100+MONTH($C244)))</f>
        <v/>
      </c>
      <c r="F244" s="28" t="str">
        <f>IF(OR($A244="",$C244=""),"",SUMIFS(Échéancier_Loyers!$K:$K,Échéancier_Loyers!$C:$C,$A244,Échéancier_Loyers!$B:$B,YEAR($C244)*100+MONTH($C244)))</f>
        <v/>
      </c>
      <c r="G244" s="28" t="str">
        <f>IF(OR($E244="",$F244=""),"",$E244-$F244)</f>
        <v/>
      </c>
      <c r="H244" s="26" t="str">
        <f ca="1">IF($D244="","",MAX(0,TODAY()-$D244))</f>
        <v/>
      </c>
      <c r="I244" s="26" t="str">
        <f ca="1">IF($G244&lt;=0,"",IF($H244&gt;=30,"Mise en demeure",IF($H244&gt;=15,"Relance 2",IF($H244&gt;=5,"Relance 1","À traiter"))))</f>
        <v>Mise en demeure</v>
      </c>
      <c r="J244" s="8"/>
      <c r="K244" s="26" t="str">
        <f>IF($J244="","",$J244+7)</f>
        <v/>
      </c>
      <c r="L244" s="8"/>
      <c r="M244" s="8"/>
    </row>
    <row r="245" spans="1:13" ht="15">
      <c r="A245" s="8"/>
      <c r="B245" s="26" t="str">
        <f>IF($A245="","",VLOOKUP(VLOOKUP($A245,Baux!$A:$K,3,FALSE),Locataires!$A:$I,2,FALSE))</f>
        <v/>
      </c>
      <c r="C245" s="14"/>
      <c r="D245" s="27" t="str">
        <f>IF(OR($A245="",$C245=""),"",SUMIFS(Échéancier_Loyers!$G:$G,Échéancier_Loyers!$C:$C,$A245,Échéancier_Loyers!$B:$B,YEAR($C245)*100+MONTH($C245)))</f>
        <v/>
      </c>
      <c r="E245" s="28" t="str">
        <f>IF(OR($A245="",$C245=""),"",SUMIFS(Échéancier_Loyers!$J:$J,Échéancier_Loyers!$C:$C,$A245,Échéancier_Loyers!$B:$B,YEAR($C245)*100+MONTH($C245)))</f>
        <v/>
      </c>
      <c r="F245" s="28" t="str">
        <f>IF(OR($A245="",$C245=""),"",SUMIFS(Échéancier_Loyers!$K:$K,Échéancier_Loyers!$C:$C,$A245,Échéancier_Loyers!$B:$B,YEAR($C245)*100+MONTH($C245)))</f>
        <v/>
      </c>
      <c r="G245" s="28" t="str">
        <f>IF(OR($E245="",$F245=""),"",$E245-$F245)</f>
        <v/>
      </c>
      <c r="H245" s="26" t="str">
        <f ca="1">IF($D245="","",MAX(0,TODAY()-$D245))</f>
        <v/>
      </c>
      <c r="I245" s="26" t="str">
        <f ca="1">IF($G245&lt;=0,"",IF($H245&gt;=30,"Mise en demeure",IF($H245&gt;=15,"Relance 2",IF($H245&gt;=5,"Relance 1","À traiter"))))</f>
        <v>Mise en demeure</v>
      </c>
      <c r="J245" s="8"/>
      <c r="K245" s="26" t="str">
        <f>IF($J245="","",$J245+7)</f>
        <v/>
      </c>
      <c r="L245" s="8"/>
      <c r="M245" s="8"/>
    </row>
    <row r="246" spans="1:13" ht="15">
      <c r="A246" s="8"/>
      <c r="B246" s="26" t="str">
        <f>IF($A246="","",VLOOKUP(VLOOKUP($A246,Baux!$A:$K,3,FALSE),Locataires!$A:$I,2,FALSE))</f>
        <v/>
      </c>
      <c r="C246" s="14"/>
      <c r="D246" s="27" t="str">
        <f>IF(OR($A246="",$C246=""),"",SUMIFS(Échéancier_Loyers!$G:$G,Échéancier_Loyers!$C:$C,$A246,Échéancier_Loyers!$B:$B,YEAR($C246)*100+MONTH($C246)))</f>
        <v/>
      </c>
      <c r="E246" s="28" t="str">
        <f>IF(OR($A246="",$C246=""),"",SUMIFS(Échéancier_Loyers!$J:$J,Échéancier_Loyers!$C:$C,$A246,Échéancier_Loyers!$B:$B,YEAR($C246)*100+MONTH($C246)))</f>
        <v/>
      </c>
      <c r="F246" s="28" t="str">
        <f>IF(OR($A246="",$C246=""),"",SUMIFS(Échéancier_Loyers!$K:$K,Échéancier_Loyers!$C:$C,$A246,Échéancier_Loyers!$B:$B,YEAR($C246)*100+MONTH($C246)))</f>
        <v/>
      </c>
      <c r="G246" s="28" t="str">
        <f>IF(OR($E246="",$F246=""),"",$E246-$F246)</f>
        <v/>
      </c>
      <c r="H246" s="26" t="str">
        <f ca="1">IF($D246="","",MAX(0,TODAY()-$D246))</f>
        <v/>
      </c>
      <c r="I246" s="26" t="str">
        <f ca="1">IF($G246&lt;=0,"",IF($H246&gt;=30,"Mise en demeure",IF($H246&gt;=15,"Relance 2",IF($H246&gt;=5,"Relance 1","À traiter"))))</f>
        <v>Mise en demeure</v>
      </c>
      <c r="J246" s="8"/>
      <c r="K246" s="26" t="str">
        <f>IF($J246="","",$J246+7)</f>
        <v/>
      </c>
      <c r="L246" s="8"/>
      <c r="M246" s="8"/>
    </row>
    <row r="247" spans="1:13" ht="15">
      <c r="A247" s="8"/>
      <c r="B247" s="26" t="str">
        <f>IF($A247="","",VLOOKUP(VLOOKUP($A247,Baux!$A:$K,3,FALSE),Locataires!$A:$I,2,FALSE))</f>
        <v/>
      </c>
      <c r="C247" s="14"/>
      <c r="D247" s="27" t="str">
        <f>IF(OR($A247="",$C247=""),"",SUMIFS(Échéancier_Loyers!$G:$G,Échéancier_Loyers!$C:$C,$A247,Échéancier_Loyers!$B:$B,YEAR($C247)*100+MONTH($C247)))</f>
        <v/>
      </c>
      <c r="E247" s="28" t="str">
        <f>IF(OR($A247="",$C247=""),"",SUMIFS(Échéancier_Loyers!$J:$J,Échéancier_Loyers!$C:$C,$A247,Échéancier_Loyers!$B:$B,YEAR($C247)*100+MONTH($C247)))</f>
        <v/>
      </c>
      <c r="F247" s="28" t="str">
        <f>IF(OR($A247="",$C247=""),"",SUMIFS(Échéancier_Loyers!$K:$K,Échéancier_Loyers!$C:$C,$A247,Échéancier_Loyers!$B:$B,YEAR($C247)*100+MONTH($C247)))</f>
        <v/>
      </c>
      <c r="G247" s="28" t="str">
        <f>IF(OR($E247="",$F247=""),"",$E247-$F247)</f>
        <v/>
      </c>
      <c r="H247" s="26" t="str">
        <f ca="1">IF($D247="","",MAX(0,TODAY()-$D247))</f>
        <v/>
      </c>
      <c r="I247" s="26" t="str">
        <f ca="1">IF($G247&lt;=0,"",IF($H247&gt;=30,"Mise en demeure",IF($H247&gt;=15,"Relance 2",IF($H247&gt;=5,"Relance 1","À traiter"))))</f>
        <v>Mise en demeure</v>
      </c>
      <c r="J247" s="8"/>
      <c r="K247" s="26" t="str">
        <f>IF($J247="","",$J247+7)</f>
        <v/>
      </c>
      <c r="L247" s="8"/>
      <c r="M247" s="8"/>
    </row>
    <row r="248" spans="1:13" ht="15">
      <c r="A248" s="8"/>
      <c r="B248" s="26" t="str">
        <f>IF($A248="","",VLOOKUP(VLOOKUP($A248,Baux!$A:$K,3,FALSE),Locataires!$A:$I,2,FALSE))</f>
        <v/>
      </c>
      <c r="C248" s="14"/>
      <c r="D248" s="27" t="str">
        <f>IF(OR($A248="",$C248=""),"",SUMIFS(Échéancier_Loyers!$G:$G,Échéancier_Loyers!$C:$C,$A248,Échéancier_Loyers!$B:$B,YEAR($C248)*100+MONTH($C248)))</f>
        <v/>
      </c>
      <c r="E248" s="28" t="str">
        <f>IF(OR($A248="",$C248=""),"",SUMIFS(Échéancier_Loyers!$J:$J,Échéancier_Loyers!$C:$C,$A248,Échéancier_Loyers!$B:$B,YEAR($C248)*100+MONTH($C248)))</f>
        <v/>
      </c>
      <c r="F248" s="28" t="str">
        <f>IF(OR($A248="",$C248=""),"",SUMIFS(Échéancier_Loyers!$K:$K,Échéancier_Loyers!$C:$C,$A248,Échéancier_Loyers!$B:$B,YEAR($C248)*100+MONTH($C248)))</f>
        <v/>
      </c>
      <c r="G248" s="28" t="str">
        <f>IF(OR($E248="",$F248=""),"",$E248-$F248)</f>
        <v/>
      </c>
      <c r="H248" s="26" t="str">
        <f ca="1">IF($D248="","",MAX(0,TODAY()-$D248))</f>
        <v/>
      </c>
      <c r="I248" s="26" t="str">
        <f ca="1">IF($G248&lt;=0,"",IF($H248&gt;=30,"Mise en demeure",IF($H248&gt;=15,"Relance 2",IF($H248&gt;=5,"Relance 1","À traiter"))))</f>
        <v>Mise en demeure</v>
      </c>
      <c r="J248" s="8"/>
      <c r="K248" s="26" t="str">
        <f>IF($J248="","",$J248+7)</f>
        <v/>
      </c>
      <c r="L248" s="8"/>
      <c r="M248" s="8"/>
    </row>
    <row r="249" spans="1:13" ht="15">
      <c r="A249" s="8"/>
      <c r="B249" s="26" t="str">
        <f>IF($A249="","",VLOOKUP(VLOOKUP($A249,Baux!$A:$K,3,FALSE),Locataires!$A:$I,2,FALSE))</f>
        <v/>
      </c>
      <c r="C249" s="14"/>
      <c r="D249" s="27" t="str">
        <f>IF(OR($A249="",$C249=""),"",SUMIFS(Échéancier_Loyers!$G:$G,Échéancier_Loyers!$C:$C,$A249,Échéancier_Loyers!$B:$B,YEAR($C249)*100+MONTH($C249)))</f>
        <v/>
      </c>
      <c r="E249" s="28" t="str">
        <f>IF(OR($A249="",$C249=""),"",SUMIFS(Échéancier_Loyers!$J:$J,Échéancier_Loyers!$C:$C,$A249,Échéancier_Loyers!$B:$B,YEAR($C249)*100+MONTH($C249)))</f>
        <v/>
      </c>
      <c r="F249" s="28" t="str">
        <f>IF(OR($A249="",$C249=""),"",SUMIFS(Échéancier_Loyers!$K:$K,Échéancier_Loyers!$C:$C,$A249,Échéancier_Loyers!$B:$B,YEAR($C249)*100+MONTH($C249)))</f>
        <v/>
      </c>
      <c r="G249" s="28" t="str">
        <f>IF(OR($E249="",$F249=""),"",$E249-$F249)</f>
        <v/>
      </c>
      <c r="H249" s="26" t="str">
        <f ca="1">IF($D249="","",MAX(0,TODAY()-$D249))</f>
        <v/>
      </c>
      <c r="I249" s="26" t="str">
        <f ca="1">IF($G249&lt;=0,"",IF($H249&gt;=30,"Mise en demeure",IF($H249&gt;=15,"Relance 2",IF($H249&gt;=5,"Relance 1","À traiter"))))</f>
        <v>Mise en demeure</v>
      </c>
      <c r="J249" s="8"/>
      <c r="K249" s="26" t="str">
        <f>IF($J249="","",$J249+7)</f>
        <v/>
      </c>
      <c r="L249" s="8"/>
      <c r="M249" s="8"/>
    </row>
    <row r="250" spans="1:13" ht="15">
      <c r="A250" s="8"/>
      <c r="B250" s="26" t="str">
        <f>IF($A250="","",VLOOKUP(VLOOKUP($A250,Baux!$A:$K,3,FALSE),Locataires!$A:$I,2,FALSE))</f>
        <v/>
      </c>
      <c r="C250" s="14"/>
      <c r="D250" s="27" t="str">
        <f>IF(OR($A250="",$C250=""),"",SUMIFS(Échéancier_Loyers!$G:$G,Échéancier_Loyers!$C:$C,$A250,Échéancier_Loyers!$B:$B,YEAR($C250)*100+MONTH($C250)))</f>
        <v/>
      </c>
      <c r="E250" s="28" t="str">
        <f>IF(OR($A250="",$C250=""),"",SUMIFS(Échéancier_Loyers!$J:$J,Échéancier_Loyers!$C:$C,$A250,Échéancier_Loyers!$B:$B,YEAR($C250)*100+MONTH($C250)))</f>
        <v/>
      </c>
      <c r="F250" s="28" t="str">
        <f>IF(OR($A250="",$C250=""),"",SUMIFS(Échéancier_Loyers!$K:$K,Échéancier_Loyers!$C:$C,$A250,Échéancier_Loyers!$B:$B,YEAR($C250)*100+MONTH($C250)))</f>
        <v/>
      </c>
      <c r="G250" s="28" t="str">
        <f>IF(OR($E250="",$F250=""),"",$E250-$F250)</f>
        <v/>
      </c>
      <c r="H250" s="26" t="str">
        <f ca="1">IF($D250="","",MAX(0,TODAY()-$D250))</f>
        <v/>
      </c>
      <c r="I250" s="26" t="str">
        <f ca="1">IF($G250&lt;=0,"",IF($H250&gt;=30,"Mise en demeure",IF($H250&gt;=15,"Relance 2",IF($H250&gt;=5,"Relance 1","À traiter"))))</f>
        <v>Mise en demeure</v>
      </c>
      <c r="J250" s="8"/>
      <c r="K250" s="26" t="str">
        <f>IF($J250="","",$J250+7)</f>
        <v/>
      </c>
      <c r="L250" s="8"/>
      <c r="M250" s="8"/>
    </row>
    <row r="251" spans="2:11" ht="15">
      <c r="B251" t="str">
        <f>IF($A251="","",VLOOKUP(VLOOKUP($A251,Baux!$A:$K,3,FALSE),Locataires!$A:$I,2,FALSE))</f>
        <v/>
      </c>
      <c r="C251" s="17"/>
      <c r="D251" s="12" t="str">
        <f>IF(OR($A251="",$C251=""),"",SUMIFS(Échéancier_Loyers!$G:$G,Échéancier_Loyers!$C:$C,$A251,Échéancier_Loyers!$B:$B,YEAR($C251)*100+MONTH($C251)))</f>
        <v/>
      </c>
      <c r="E251" s="13" t="str">
        <f>IF(OR($A251="",$C251=""),"",SUMIFS(Échéancier_Loyers!$J:$J,Échéancier_Loyers!$C:$C,$A251,Échéancier_Loyers!$B:$B,YEAR($C251)*100+MONTH($C251)))</f>
        <v/>
      </c>
      <c r="F251" s="13" t="str">
        <f>IF(OR($A251="",$C251=""),"",SUMIFS(Échéancier_Loyers!$K:$K,Échéancier_Loyers!$C:$C,$A251,Échéancier_Loyers!$B:$B,YEAR($C251)*100+MONTH($C251)))</f>
        <v/>
      </c>
      <c r="G251" s="13" t="str">
        <f>IF(OR($E251="",$F251=""),"",$E251-$F251)</f>
        <v/>
      </c>
      <c r="H251" t="str">
        <f ca="1">IF($D251="","",MAX(0,TODAY()-$D251))</f>
        <v/>
      </c>
      <c r="I251" t="str">
        <f ca="1">IF($G251&lt;=0,"",IF($H251&gt;=30,"Mise en demeure",IF($H251&gt;=15,"Relance 2",IF($H251&gt;=5,"Relance 1","À traiter"))))</f>
        <v>Mise en demeure</v>
      </c>
      <c r="K251" t="str">
        <f>IF($J251="","",$J251+7)</f>
        <v/>
      </c>
    </row>
    <row r="252" spans="2:11" ht="15">
      <c r="B252" t="str">
        <f>IF($A252="","",VLOOKUP(VLOOKUP($A252,Baux!$A:$K,3,FALSE),Locataires!$A:$I,2,FALSE))</f>
        <v/>
      </c>
      <c r="C252" s="17"/>
      <c r="D252" s="12" t="str">
        <f>IF(OR($A252="",$C252=""),"",SUMIFS(Échéancier_Loyers!$G:$G,Échéancier_Loyers!$C:$C,$A252,Échéancier_Loyers!$B:$B,YEAR($C252)*100+MONTH($C252)))</f>
        <v/>
      </c>
      <c r="E252" s="13" t="str">
        <f>IF(OR($A252="",$C252=""),"",SUMIFS(Échéancier_Loyers!$J:$J,Échéancier_Loyers!$C:$C,$A252,Échéancier_Loyers!$B:$B,YEAR($C252)*100+MONTH($C252)))</f>
        <v/>
      </c>
      <c r="F252" s="13" t="str">
        <f>IF(OR($A252="",$C252=""),"",SUMIFS(Échéancier_Loyers!$K:$K,Échéancier_Loyers!$C:$C,$A252,Échéancier_Loyers!$B:$B,YEAR($C252)*100+MONTH($C252)))</f>
        <v/>
      </c>
      <c r="G252" s="13" t="str">
        <f>IF(OR($E252="",$F252=""),"",$E252-$F252)</f>
        <v/>
      </c>
      <c r="H252" t="str">
        <f ca="1">IF($D252="","",MAX(0,TODAY()-$D252))</f>
        <v/>
      </c>
      <c r="I252" t="str">
        <f ca="1">IF($G252&lt;=0,"",IF($H252&gt;=30,"Mise en demeure",IF($H252&gt;=15,"Relance 2",IF($H252&gt;=5,"Relance 1","À traiter"))))</f>
        <v>Mise en demeure</v>
      </c>
      <c r="K252" t="str">
        <f>IF($J252="","",$J252+7)</f>
        <v/>
      </c>
    </row>
    <row r="253" spans="2:11" ht="15">
      <c r="B253" t="str">
        <f>IF($A253="","",VLOOKUP(VLOOKUP($A253,Baux!$A:$K,3,FALSE),Locataires!$A:$I,2,FALSE))</f>
        <v/>
      </c>
      <c r="C253" s="17"/>
      <c r="D253" s="12" t="str">
        <f>IF(OR($A253="",$C253=""),"",SUMIFS(Échéancier_Loyers!$G:$G,Échéancier_Loyers!$C:$C,$A253,Échéancier_Loyers!$B:$B,YEAR($C253)*100+MONTH($C253)))</f>
        <v/>
      </c>
      <c r="E253" s="13" t="str">
        <f>IF(OR($A253="",$C253=""),"",SUMIFS(Échéancier_Loyers!$J:$J,Échéancier_Loyers!$C:$C,$A253,Échéancier_Loyers!$B:$B,YEAR($C253)*100+MONTH($C253)))</f>
        <v/>
      </c>
      <c r="F253" s="13" t="str">
        <f>IF(OR($A253="",$C253=""),"",SUMIFS(Échéancier_Loyers!$K:$K,Échéancier_Loyers!$C:$C,$A253,Échéancier_Loyers!$B:$B,YEAR($C253)*100+MONTH($C253)))</f>
        <v/>
      </c>
      <c r="G253" s="13" t="str">
        <f>IF(OR($E253="",$F253=""),"",$E253-$F253)</f>
        <v/>
      </c>
      <c r="H253" t="str">
        <f ca="1">IF($D253="","",MAX(0,TODAY()-$D253))</f>
        <v/>
      </c>
      <c r="I253" t="str">
        <f ca="1">IF($G253&lt;=0,"",IF($H253&gt;=30,"Mise en demeure",IF($H253&gt;=15,"Relance 2",IF($H253&gt;=5,"Relance 1","À traiter"))))</f>
        <v>Mise en demeure</v>
      </c>
      <c r="K253" t="str">
        <f>IF($J253="","",$J253+7)</f>
        <v/>
      </c>
    </row>
    <row r="254" spans="2:11" ht="15">
      <c r="B254" t="str">
        <f>IF($A254="","",VLOOKUP(VLOOKUP($A254,Baux!$A:$K,3,FALSE),Locataires!$A:$I,2,FALSE))</f>
        <v/>
      </c>
      <c r="C254" s="17"/>
      <c r="D254" s="12" t="str">
        <f>IF(OR($A254="",$C254=""),"",SUMIFS(Échéancier_Loyers!$G:$G,Échéancier_Loyers!$C:$C,$A254,Échéancier_Loyers!$B:$B,YEAR($C254)*100+MONTH($C254)))</f>
        <v/>
      </c>
      <c r="E254" s="13" t="str">
        <f>IF(OR($A254="",$C254=""),"",SUMIFS(Échéancier_Loyers!$J:$J,Échéancier_Loyers!$C:$C,$A254,Échéancier_Loyers!$B:$B,YEAR($C254)*100+MONTH($C254)))</f>
        <v/>
      </c>
      <c r="F254" s="13" t="str">
        <f>IF(OR($A254="",$C254=""),"",SUMIFS(Échéancier_Loyers!$K:$K,Échéancier_Loyers!$C:$C,$A254,Échéancier_Loyers!$B:$B,YEAR($C254)*100+MONTH($C254)))</f>
        <v/>
      </c>
      <c r="G254" s="13" t="str">
        <f>IF(OR($E254="",$F254=""),"",$E254-$F254)</f>
        <v/>
      </c>
      <c r="H254" t="str">
        <f ca="1">IF($D254="","",MAX(0,TODAY()-$D254))</f>
        <v/>
      </c>
      <c r="I254" t="str">
        <f ca="1">IF($G254&lt;=0,"",IF($H254&gt;=30,"Mise en demeure",IF($H254&gt;=15,"Relance 2",IF($H254&gt;=5,"Relance 1","À traiter"))))</f>
        <v>Mise en demeure</v>
      </c>
      <c r="K254" t="str">
        <f>IF($J254="","",$J254+7)</f>
        <v/>
      </c>
    </row>
    <row r="255" spans="2:11" ht="15">
      <c r="B255" t="str">
        <f>IF($A255="","",VLOOKUP(VLOOKUP($A255,Baux!$A:$K,3,FALSE),Locataires!$A:$I,2,FALSE))</f>
        <v/>
      </c>
      <c r="C255" s="17"/>
      <c r="D255" s="12" t="str">
        <f>IF(OR($A255="",$C255=""),"",SUMIFS(Échéancier_Loyers!$G:$G,Échéancier_Loyers!$C:$C,$A255,Échéancier_Loyers!$B:$B,YEAR($C255)*100+MONTH($C255)))</f>
        <v/>
      </c>
      <c r="E255" s="13" t="str">
        <f>IF(OR($A255="",$C255=""),"",SUMIFS(Échéancier_Loyers!$J:$J,Échéancier_Loyers!$C:$C,$A255,Échéancier_Loyers!$B:$B,YEAR($C255)*100+MONTH($C255)))</f>
        <v/>
      </c>
      <c r="F255" s="13" t="str">
        <f>IF(OR($A255="",$C255=""),"",SUMIFS(Échéancier_Loyers!$K:$K,Échéancier_Loyers!$C:$C,$A255,Échéancier_Loyers!$B:$B,YEAR($C255)*100+MONTH($C255)))</f>
        <v/>
      </c>
      <c r="G255" s="13" t="str">
        <f>IF(OR($E255="",$F255=""),"",$E255-$F255)</f>
        <v/>
      </c>
      <c r="H255" t="str">
        <f ca="1">IF($D255="","",MAX(0,TODAY()-$D255))</f>
        <v/>
      </c>
      <c r="I255" t="str">
        <f ca="1">IF($G255&lt;=0,"",IF($H255&gt;=30,"Mise en demeure",IF($H255&gt;=15,"Relance 2",IF($H255&gt;=5,"Relance 1","À traiter"))))</f>
        <v>Mise en demeure</v>
      </c>
      <c r="K255" t="str">
        <f>IF($J255="","",$J255+7)</f>
        <v/>
      </c>
    </row>
    <row r="256" spans="2:11" ht="15">
      <c r="B256" t="str">
        <f>IF($A256="","",VLOOKUP(VLOOKUP($A256,Baux!$A:$K,3,FALSE),Locataires!$A:$I,2,FALSE))</f>
        <v/>
      </c>
      <c r="C256" s="17"/>
      <c r="D256" s="12" t="str">
        <f>IF(OR($A256="",$C256=""),"",SUMIFS(Échéancier_Loyers!$G:$G,Échéancier_Loyers!$C:$C,$A256,Échéancier_Loyers!$B:$B,YEAR($C256)*100+MONTH($C256)))</f>
        <v/>
      </c>
      <c r="E256" s="13" t="str">
        <f>IF(OR($A256="",$C256=""),"",SUMIFS(Échéancier_Loyers!$J:$J,Échéancier_Loyers!$C:$C,$A256,Échéancier_Loyers!$B:$B,YEAR($C256)*100+MONTH($C256)))</f>
        <v/>
      </c>
      <c r="F256" s="13" t="str">
        <f>IF(OR($A256="",$C256=""),"",SUMIFS(Échéancier_Loyers!$K:$K,Échéancier_Loyers!$C:$C,$A256,Échéancier_Loyers!$B:$B,YEAR($C256)*100+MONTH($C256)))</f>
        <v/>
      </c>
      <c r="G256" s="13" t="str">
        <f>IF(OR($E256="",$F256=""),"",$E256-$F256)</f>
        <v/>
      </c>
      <c r="H256" t="str">
        <f ca="1">IF($D256="","",MAX(0,TODAY()-$D256))</f>
        <v/>
      </c>
      <c r="I256" t="str">
        <f ca="1">IF($G256&lt;=0,"",IF($H256&gt;=30,"Mise en demeure",IF($H256&gt;=15,"Relance 2",IF($H256&gt;=5,"Relance 1","À traiter"))))</f>
        <v>Mise en demeure</v>
      </c>
      <c r="K256" t="str">
        <f>IF($J256="","",$J256+7)</f>
        <v/>
      </c>
    </row>
    <row r="257" spans="2:11" ht="15">
      <c r="B257" t="str">
        <f>IF($A257="","",VLOOKUP(VLOOKUP($A257,Baux!$A:$K,3,FALSE),Locataires!$A:$I,2,FALSE))</f>
        <v/>
      </c>
      <c r="C257" s="17"/>
      <c r="D257" s="12" t="str">
        <f>IF(OR($A257="",$C257=""),"",SUMIFS(Échéancier_Loyers!$G:$G,Échéancier_Loyers!$C:$C,$A257,Échéancier_Loyers!$B:$B,YEAR($C257)*100+MONTH($C257)))</f>
        <v/>
      </c>
      <c r="E257" s="13" t="str">
        <f>IF(OR($A257="",$C257=""),"",SUMIFS(Échéancier_Loyers!$J:$J,Échéancier_Loyers!$C:$C,$A257,Échéancier_Loyers!$B:$B,YEAR($C257)*100+MONTH($C257)))</f>
        <v/>
      </c>
      <c r="F257" s="13" t="str">
        <f>IF(OR($A257="",$C257=""),"",SUMIFS(Échéancier_Loyers!$K:$K,Échéancier_Loyers!$C:$C,$A257,Échéancier_Loyers!$B:$B,YEAR($C257)*100+MONTH($C257)))</f>
        <v/>
      </c>
      <c r="G257" s="13" t="str">
        <f>IF(OR($E257="",$F257=""),"",$E257-$F257)</f>
        <v/>
      </c>
      <c r="H257" t="str">
        <f ca="1">IF($D257="","",MAX(0,TODAY()-$D257))</f>
        <v/>
      </c>
      <c r="I257" t="str">
        <f ca="1">IF($G257&lt;=0,"",IF($H257&gt;=30,"Mise en demeure",IF($H257&gt;=15,"Relance 2",IF($H257&gt;=5,"Relance 1","À traiter"))))</f>
        <v>Mise en demeure</v>
      </c>
      <c r="K257" t="str">
        <f>IF($J257="","",$J257+7)</f>
        <v/>
      </c>
    </row>
    <row r="258" spans="2:11" ht="15">
      <c r="B258" t="str">
        <f>IF($A258="","",VLOOKUP(VLOOKUP($A258,Baux!$A:$K,3,FALSE),Locataires!$A:$I,2,FALSE))</f>
        <v/>
      </c>
      <c r="C258" s="17"/>
      <c r="D258" s="12" t="str">
        <f>IF(OR($A258="",$C258=""),"",SUMIFS(Échéancier_Loyers!$G:$G,Échéancier_Loyers!$C:$C,$A258,Échéancier_Loyers!$B:$B,YEAR($C258)*100+MONTH($C258)))</f>
        <v/>
      </c>
      <c r="E258" s="13" t="str">
        <f>IF(OR($A258="",$C258=""),"",SUMIFS(Échéancier_Loyers!$J:$J,Échéancier_Loyers!$C:$C,$A258,Échéancier_Loyers!$B:$B,YEAR($C258)*100+MONTH($C258)))</f>
        <v/>
      </c>
      <c r="F258" s="13" t="str">
        <f>IF(OR($A258="",$C258=""),"",SUMIFS(Échéancier_Loyers!$K:$K,Échéancier_Loyers!$C:$C,$A258,Échéancier_Loyers!$B:$B,YEAR($C258)*100+MONTH($C258)))</f>
        <v/>
      </c>
      <c r="G258" s="13" t="str">
        <f>IF(OR($E258="",$F258=""),"",$E258-$F258)</f>
        <v/>
      </c>
      <c r="H258" t="str">
        <f ca="1">IF($D258="","",MAX(0,TODAY()-$D258))</f>
        <v/>
      </c>
      <c r="I258" t="str">
        <f ca="1">IF($G258&lt;=0,"",IF($H258&gt;=30,"Mise en demeure",IF($H258&gt;=15,"Relance 2",IF($H258&gt;=5,"Relance 1","À traiter"))))</f>
        <v>Mise en demeure</v>
      </c>
      <c r="K258" t="str">
        <f>IF($J258="","",$J258+7)</f>
        <v/>
      </c>
    </row>
    <row r="259" spans="2:11" ht="15">
      <c r="B259" t="str">
        <f>IF($A259="","",VLOOKUP(VLOOKUP($A259,Baux!$A:$K,3,FALSE),Locataires!$A:$I,2,FALSE))</f>
        <v/>
      </c>
      <c r="C259" s="17"/>
      <c r="D259" s="12" t="str">
        <f>IF(OR($A259="",$C259=""),"",SUMIFS(Échéancier_Loyers!$G:$G,Échéancier_Loyers!$C:$C,$A259,Échéancier_Loyers!$B:$B,YEAR($C259)*100+MONTH($C259)))</f>
        <v/>
      </c>
      <c r="E259" s="13" t="str">
        <f>IF(OR($A259="",$C259=""),"",SUMIFS(Échéancier_Loyers!$J:$J,Échéancier_Loyers!$C:$C,$A259,Échéancier_Loyers!$B:$B,YEAR($C259)*100+MONTH($C259)))</f>
        <v/>
      </c>
      <c r="F259" s="13" t="str">
        <f>IF(OR($A259="",$C259=""),"",SUMIFS(Échéancier_Loyers!$K:$K,Échéancier_Loyers!$C:$C,$A259,Échéancier_Loyers!$B:$B,YEAR($C259)*100+MONTH($C259)))</f>
        <v/>
      </c>
      <c r="G259" s="13" t="str">
        <f>IF(OR($E259="",$F259=""),"",$E259-$F259)</f>
        <v/>
      </c>
      <c r="H259" t="str">
        <f ca="1">IF($D259="","",MAX(0,TODAY()-$D259))</f>
        <v/>
      </c>
      <c r="I259" t="str">
        <f ca="1">IF($G259&lt;=0,"",IF($H259&gt;=30,"Mise en demeure",IF($H259&gt;=15,"Relance 2",IF($H259&gt;=5,"Relance 1","À traiter"))))</f>
        <v>Mise en demeure</v>
      </c>
      <c r="K259" t="str">
        <f>IF($J259="","",$J259+7)</f>
        <v/>
      </c>
    </row>
    <row r="260" spans="2:11" ht="15">
      <c r="B260" t="str">
        <f>IF($A260="","",VLOOKUP(VLOOKUP($A260,Baux!$A:$K,3,FALSE),Locataires!$A:$I,2,FALSE))</f>
        <v/>
      </c>
      <c r="C260" s="17"/>
      <c r="D260" s="12" t="str">
        <f>IF(OR($A260="",$C260=""),"",SUMIFS(Échéancier_Loyers!$G:$G,Échéancier_Loyers!$C:$C,$A260,Échéancier_Loyers!$B:$B,YEAR($C260)*100+MONTH($C260)))</f>
        <v/>
      </c>
      <c r="E260" s="13" t="str">
        <f>IF(OR($A260="",$C260=""),"",SUMIFS(Échéancier_Loyers!$J:$J,Échéancier_Loyers!$C:$C,$A260,Échéancier_Loyers!$B:$B,YEAR($C260)*100+MONTH($C260)))</f>
        <v/>
      </c>
      <c r="F260" s="13" t="str">
        <f>IF(OR($A260="",$C260=""),"",SUMIFS(Échéancier_Loyers!$K:$K,Échéancier_Loyers!$C:$C,$A260,Échéancier_Loyers!$B:$B,YEAR($C260)*100+MONTH($C260)))</f>
        <v/>
      </c>
      <c r="G260" s="13" t="str">
        <f>IF(OR($E260="",$F260=""),"",$E260-$F260)</f>
        <v/>
      </c>
      <c r="H260" t="str">
        <f ca="1">IF($D260="","",MAX(0,TODAY()-$D260))</f>
        <v/>
      </c>
      <c r="I260" t="str">
        <f ca="1">IF($G260&lt;=0,"",IF($H260&gt;=30,"Mise en demeure",IF($H260&gt;=15,"Relance 2",IF($H260&gt;=5,"Relance 1","À traiter"))))</f>
        <v>Mise en demeure</v>
      </c>
      <c r="K260" t="str">
        <f>IF($J260="","",$J260+7)</f>
        <v/>
      </c>
    </row>
    <row r="261" spans="2:11" ht="15">
      <c r="B261" t="str">
        <f>IF($A261="","",VLOOKUP(VLOOKUP($A261,Baux!$A:$K,3,FALSE),Locataires!$A:$I,2,FALSE))</f>
        <v/>
      </c>
      <c r="C261" s="17"/>
      <c r="D261" s="12" t="str">
        <f>IF(OR($A261="",$C261=""),"",SUMIFS(Échéancier_Loyers!$G:$G,Échéancier_Loyers!$C:$C,$A261,Échéancier_Loyers!$B:$B,YEAR($C261)*100+MONTH($C261)))</f>
        <v/>
      </c>
      <c r="E261" s="13" t="str">
        <f>IF(OR($A261="",$C261=""),"",SUMIFS(Échéancier_Loyers!$J:$J,Échéancier_Loyers!$C:$C,$A261,Échéancier_Loyers!$B:$B,YEAR($C261)*100+MONTH($C261)))</f>
        <v/>
      </c>
      <c r="F261" s="13" t="str">
        <f>IF(OR($A261="",$C261=""),"",SUMIFS(Échéancier_Loyers!$K:$K,Échéancier_Loyers!$C:$C,$A261,Échéancier_Loyers!$B:$B,YEAR($C261)*100+MONTH($C261)))</f>
        <v/>
      </c>
      <c r="G261" s="13" t="str">
        <f>IF(OR($E261="",$F261=""),"",$E261-$F261)</f>
        <v/>
      </c>
      <c r="H261" t="str">
        <f ca="1">IF($D261="","",MAX(0,TODAY()-$D261))</f>
        <v/>
      </c>
      <c r="I261" t="str">
        <f ca="1">IF($G261&lt;=0,"",IF($H261&gt;=30,"Mise en demeure",IF($H261&gt;=15,"Relance 2",IF($H261&gt;=5,"Relance 1","À traiter"))))</f>
        <v>Mise en demeure</v>
      </c>
      <c r="K261" t="str">
        <f>IF($J261="","",$J261+7)</f>
        <v/>
      </c>
    </row>
    <row r="262" spans="2:11" ht="15">
      <c r="B262" t="str">
        <f>IF($A262="","",VLOOKUP(VLOOKUP($A262,Baux!$A:$K,3,FALSE),Locataires!$A:$I,2,FALSE))</f>
        <v/>
      </c>
      <c r="C262" s="17"/>
      <c r="D262" s="12" t="str">
        <f>IF(OR($A262="",$C262=""),"",SUMIFS(Échéancier_Loyers!$G:$G,Échéancier_Loyers!$C:$C,$A262,Échéancier_Loyers!$B:$B,YEAR($C262)*100+MONTH($C262)))</f>
        <v/>
      </c>
      <c r="E262" s="13" t="str">
        <f>IF(OR($A262="",$C262=""),"",SUMIFS(Échéancier_Loyers!$J:$J,Échéancier_Loyers!$C:$C,$A262,Échéancier_Loyers!$B:$B,YEAR($C262)*100+MONTH($C262)))</f>
        <v/>
      </c>
      <c r="F262" s="13" t="str">
        <f>IF(OR($A262="",$C262=""),"",SUMIFS(Échéancier_Loyers!$K:$K,Échéancier_Loyers!$C:$C,$A262,Échéancier_Loyers!$B:$B,YEAR($C262)*100+MONTH($C262)))</f>
        <v/>
      </c>
      <c r="G262" s="13" t="str">
        <f>IF(OR($E262="",$F262=""),"",$E262-$F262)</f>
        <v/>
      </c>
      <c r="H262" t="str">
        <f ca="1">IF($D262="","",MAX(0,TODAY()-$D262))</f>
        <v/>
      </c>
      <c r="I262" t="str">
        <f ca="1">IF($G262&lt;=0,"",IF($H262&gt;=30,"Mise en demeure",IF($H262&gt;=15,"Relance 2",IF($H262&gt;=5,"Relance 1","À traiter"))))</f>
        <v>Mise en demeure</v>
      </c>
      <c r="K262" t="str">
        <f>IF($J262="","",$J262+7)</f>
        <v/>
      </c>
    </row>
    <row r="263" spans="2:11" ht="15">
      <c r="B263" t="str">
        <f>IF($A263="","",VLOOKUP(VLOOKUP($A263,Baux!$A:$K,3,FALSE),Locataires!$A:$I,2,FALSE))</f>
        <v/>
      </c>
      <c r="C263" s="17"/>
      <c r="D263" s="12" t="str">
        <f>IF(OR($A263="",$C263=""),"",SUMIFS(Échéancier_Loyers!$G:$G,Échéancier_Loyers!$C:$C,$A263,Échéancier_Loyers!$B:$B,YEAR($C263)*100+MONTH($C263)))</f>
        <v/>
      </c>
      <c r="E263" s="13" t="str">
        <f>IF(OR($A263="",$C263=""),"",SUMIFS(Échéancier_Loyers!$J:$J,Échéancier_Loyers!$C:$C,$A263,Échéancier_Loyers!$B:$B,YEAR($C263)*100+MONTH($C263)))</f>
        <v/>
      </c>
      <c r="F263" s="13" t="str">
        <f>IF(OR($A263="",$C263=""),"",SUMIFS(Échéancier_Loyers!$K:$K,Échéancier_Loyers!$C:$C,$A263,Échéancier_Loyers!$B:$B,YEAR($C263)*100+MONTH($C263)))</f>
        <v/>
      </c>
      <c r="G263" s="13" t="str">
        <f>IF(OR($E263="",$F263=""),"",$E263-$F263)</f>
        <v/>
      </c>
      <c r="H263" t="str">
        <f ca="1">IF($D263="","",MAX(0,TODAY()-$D263))</f>
        <v/>
      </c>
      <c r="I263" t="str">
        <f ca="1">IF($G263&lt;=0,"",IF($H263&gt;=30,"Mise en demeure",IF($H263&gt;=15,"Relance 2",IF($H263&gt;=5,"Relance 1","À traiter"))))</f>
        <v>Mise en demeure</v>
      </c>
      <c r="K263" t="str">
        <f>IF($J263="","",$J263+7)</f>
        <v/>
      </c>
    </row>
    <row r="264" spans="2:11" ht="15">
      <c r="B264" t="str">
        <f>IF($A264="","",VLOOKUP(VLOOKUP($A264,Baux!$A:$K,3,FALSE),Locataires!$A:$I,2,FALSE))</f>
        <v/>
      </c>
      <c r="C264" s="17"/>
      <c r="D264" s="12" t="str">
        <f>IF(OR($A264="",$C264=""),"",SUMIFS(Échéancier_Loyers!$G:$G,Échéancier_Loyers!$C:$C,$A264,Échéancier_Loyers!$B:$B,YEAR($C264)*100+MONTH($C264)))</f>
        <v/>
      </c>
      <c r="E264" s="13" t="str">
        <f>IF(OR($A264="",$C264=""),"",SUMIFS(Échéancier_Loyers!$J:$J,Échéancier_Loyers!$C:$C,$A264,Échéancier_Loyers!$B:$B,YEAR($C264)*100+MONTH($C264)))</f>
        <v/>
      </c>
      <c r="F264" s="13" t="str">
        <f>IF(OR($A264="",$C264=""),"",SUMIFS(Échéancier_Loyers!$K:$K,Échéancier_Loyers!$C:$C,$A264,Échéancier_Loyers!$B:$B,YEAR($C264)*100+MONTH($C264)))</f>
        <v/>
      </c>
      <c r="G264" s="13" t="str">
        <f>IF(OR($E264="",$F264=""),"",$E264-$F264)</f>
        <v/>
      </c>
      <c r="H264" t="str">
        <f ca="1">IF($D264="","",MAX(0,TODAY()-$D264))</f>
        <v/>
      </c>
      <c r="I264" t="str">
        <f ca="1">IF($G264&lt;=0,"",IF($H264&gt;=30,"Mise en demeure",IF($H264&gt;=15,"Relance 2",IF($H264&gt;=5,"Relance 1","À traiter"))))</f>
        <v>Mise en demeure</v>
      </c>
      <c r="K264" t="str">
        <f>IF($J264="","",$J264+7)</f>
        <v/>
      </c>
    </row>
    <row r="265" spans="2:11" ht="15">
      <c r="B265" t="str">
        <f>IF($A265="","",VLOOKUP(VLOOKUP($A265,Baux!$A:$K,3,FALSE),Locataires!$A:$I,2,FALSE))</f>
        <v/>
      </c>
      <c r="C265" s="17"/>
      <c r="D265" s="12" t="str">
        <f>IF(OR($A265="",$C265=""),"",SUMIFS(Échéancier_Loyers!$G:$G,Échéancier_Loyers!$C:$C,$A265,Échéancier_Loyers!$B:$B,YEAR($C265)*100+MONTH($C265)))</f>
        <v/>
      </c>
      <c r="E265" s="13" t="str">
        <f>IF(OR($A265="",$C265=""),"",SUMIFS(Échéancier_Loyers!$J:$J,Échéancier_Loyers!$C:$C,$A265,Échéancier_Loyers!$B:$B,YEAR($C265)*100+MONTH($C265)))</f>
        <v/>
      </c>
      <c r="F265" s="13" t="str">
        <f>IF(OR($A265="",$C265=""),"",SUMIFS(Échéancier_Loyers!$K:$K,Échéancier_Loyers!$C:$C,$A265,Échéancier_Loyers!$B:$B,YEAR($C265)*100+MONTH($C265)))</f>
        <v/>
      </c>
      <c r="G265" s="13" t="str">
        <f>IF(OR($E265="",$F265=""),"",$E265-$F265)</f>
        <v/>
      </c>
      <c r="H265" t="str">
        <f ca="1">IF($D265="","",MAX(0,TODAY()-$D265))</f>
        <v/>
      </c>
      <c r="I265" t="str">
        <f ca="1">IF($G265&lt;=0,"",IF($H265&gt;=30,"Mise en demeure",IF($H265&gt;=15,"Relance 2",IF($H265&gt;=5,"Relance 1","À traiter"))))</f>
        <v>Mise en demeure</v>
      </c>
      <c r="K265" t="str">
        <f>IF($J265="","",$J265+7)</f>
        <v/>
      </c>
    </row>
    <row r="266" spans="2:11" ht="15">
      <c r="B266" t="str">
        <f>IF($A266="","",VLOOKUP(VLOOKUP($A266,Baux!$A:$K,3,FALSE),Locataires!$A:$I,2,FALSE))</f>
        <v/>
      </c>
      <c r="C266" s="17"/>
      <c r="D266" s="12" t="str">
        <f>IF(OR($A266="",$C266=""),"",SUMIFS(Échéancier_Loyers!$G:$G,Échéancier_Loyers!$C:$C,$A266,Échéancier_Loyers!$B:$B,YEAR($C266)*100+MONTH($C266)))</f>
        <v/>
      </c>
      <c r="E266" s="13" t="str">
        <f>IF(OR($A266="",$C266=""),"",SUMIFS(Échéancier_Loyers!$J:$J,Échéancier_Loyers!$C:$C,$A266,Échéancier_Loyers!$B:$B,YEAR($C266)*100+MONTH($C266)))</f>
        <v/>
      </c>
      <c r="F266" s="13" t="str">
        <f>IF(OR($A266="",$C266=""),"",SUMIFS(Échéancier_Loyers!$K:$K,Échéancier_Loyers!$C:$C,$A266,Échéancier_Loyers!$B:$B,YEAR($C266)*100+MONTH($C266)))</f>
        <v/>
      </c>
      <c r="G266" s="13" t="str">
        <f>IF(OR($E266="",$F266=""),"",$E266-$F266)</f>
        <v/>
      </c>
      <c r="H266" t="str">
        <f ca="1">IF($D266="","",MAX(0,TODAY()-$D266))</f>
        <v/>
      </c>
      <c r="I266" t="str">
        <f ca="1">IF($G266&lt;=0,"",IF($H266&gt;=30,"Mise en demeure",IF($H266&gt;=15,"Relance 2",IF($H266&gt;=5,"Relance 1","À traiter"))))</f>
        <v>Mise en demeure</v>
      </c>
      <c r="K266" t="str">
        <f>IF($J266="","",$J266+7)</f>
        <v/>
      </c>
    </row>
    <row r="267" spans="2:11" ht="15">
      <c r="B267" t="str">
        <f>IF($A267="","",VLOOKUP(VLOOKUP($A267,Baux!$A:$K,3,FALSE),Locataires!$A:$I,2,FALSE))</f>
        <v/>
      </c>
      <c r="C267" s="17"/>
      <c r="D267" s="12" t="str">
        <f>IF(OR($A267="",$C267=""),"",SUMIFS(Échéancier_Loyers!$G:$G,Échéancier_Loyers!$C:$C,$A267,Échéancier_Loyers!$B:$B,YEAR($C267)*100+MONTH($C267)))</f>
        <v/>
      </c>
      <c r="E267" s="13" t="str">
        <f>IF(OR($A267="",$C267=""),"",SUMIFS(Échéancier_Loyers!$J:$J,Échéancier_Loyers!$C:$C,$A267,Échéancier_Loyers!$B:$B,YEAR($C267)*100+MONTH($C267)))</f>
        <v/>
      </c>
      <c r="F267" s="13" t="str">
        <f>IF(OR($A267="",$C267=""),"",SUMIFS(Échéancier_Loyers!$K:$K,Échéancier_Loyers!$C:$C,$A267,Échéancier_Loyers!$B:$B,YEAR($C267)*100+MONTH($C267)))</f>
        <v/>
      </c>
      <c r="G267" s="13" t="str">
        <f>IF(OR($E267="",$F267=""),"",$E267-$F267)</f>
        <v/>
      </c>
      <c r="H267" t="str">
        <f ca="1">IF($D267="","",MAX(0,TODAY()-$D267))</f>
        <v/>
      </c>
      <c r="I267" t="str">
        <f ca="1">IF($G267&lt;=0,"",IF($H267&gt;=30,"Mise en demeure",IF($H267&gt;=15,"Relance 2",IF($H267&gt;=5,"Relance 1","À traiter"))))</f>
        <v>Mise en demeure</v>
      </c>
      <c r="K267" t="str">
        <f>IF($J267="","",$J267+7)</f>
        <v/>
      </c>
    </row>
    <row r="268" spans="2:11" ht="15">
      <c r="B268" t="str">
        <f>IF($A268="","",VLOOKUP(VLOOKUP($A268,Baux!$A:$K,3,FALSE),Locataires!$A:$I,2,FALSE))</f>
        <v/>
      </c>
      <c r="C268" s="17"/>
      <c r="D268" s="12" t="str">
        <f>IF(OR($A268="",$C268=""),"",SUMIFS(Échéancier_Loyers!$G:$G,Échéancier_Loyers!$C:$C,$A268,Échéancier_Loyers!$B:$B,YEAR($C268)*100+MONTH($C268)))</f>
        <v/>
      </c>
      <c r="E268" s="13" t="str">
        <f>IF(OR($A268="",$C268=""),"",SUMIFS(Échéancier_Loyers!$J:$J,Échéancier_Loyers!$C:$C,$A268,Échéancier_Loyers!$B:$B,YEAR($C268)*100+MONTH($C268)))</f>
        <v/>
      </c>
      <c r="F268" s="13" t="str">
        <f>IF(OR($A268="",$C268=""),"",SUMIFS(Échéancier_Loyers!$K:$K,Échéancier_Loyers!$C:$C,$A268,Échéancier_Loyers!$B:$B,YEAR($C268)*100+MONTH($C268)))</f>
        <v/>
      </c>
      <c r="G268" s="13" t="str">
        <f>IF(OR($E268="",$F268=""),"",$E268-$F268)</f>
        <v/>
      </c>
      <c r="H268" t="str">
        <f ca="1">IF($D268="","",MAX(0,TODAY()-$D268))</f>
        <v/>
      </c>
      <c r="I268" t="str">
        <f ca="1">IF($G268&lt;=0,"",IF($H268&gt;=30,"Mise en demeure",IF($H268&gt;=15,"Relance 2",IF($H268&gt;=5,"Relance 1","À traiter"))))</f>
        <v>Mise en demeure</v>
      </c>
      <c r="K268" t="str">
        <f>IF($J268="","",$J268+7)</f>
        <v/>
      </c>
    </row>
    <row r="269" spans="2:11" ht="15">
      <c r="B269" t="str">
        <f>IF($A269="","",VLOOKUP(VLOOKUP($A269,Baux!$A:$K,3,FALSE),Locataires!$A:$I,2,FALSE))</f>
        <v/>
      </c>
      <c r="C269" s="17"/>
      <c r="D269" s="12" t="str">
        <f>IF(OR($A269="",$C269=""),"",SUMIFS(Échéancier_Loyers!$G:$G,Échéancier_Loyers!$C:$C,$A269,Échéancier_Loyers!$B:$B,YEAR($C269)*100+MONTH($C269)))</f>
        <v/>
      </c>
      <c r="E269" s="13" t="str">
        <f>IF(OR($A269="",$C269=""),"",SUMIFS(Échéancier_Loyers!$J:$J,Échéancier_Loyers!$C:$C,$A269,Échéancier_Loyers!$B:$B,YEAR($C269)*100+MONTH($C269)))</f>
        <v/>
      </c>
      <c r="F269" s="13" t="str">
        <f>IF(OR($A269="",$C269=""),"",SUMIFS(Échéancier_Loyers!$K:$K,Échéancier_Loyers!$C:$C,$A269,Échéancier_Loyers!$B:$B,YEAR($C269)*100+MONTH($C269)))</f>
        <v/>
      </c>
      <c r="G269" s="13" t="str">
        <f>IF(OR($E269="",$F269=""),"",$E269-$F269)</f>
        <v/>
      </c>
      <c r="H269" t="str">
        <f ca="1">IF($D269="","",MAX(0,TODAY()-$D269))</f>
        <v/>
      </c>
      <c r="I269" t="str">
        <f ca="1">IF($G269&lt;=0,"",IF($H269&gt;=30,"Mise en demeure",IF($H269&gt;=15,"Relance 2",IF($H269&gt;=5,"Relance 1","À traiter"))))</f>
        <v>Mise en demeure</v>
      </c>
      <c r="K269" t="str">
        <f>IF($J269="","",$J269+7)</f>
        <v/>
      </c>
    </row>
    <row r="270" spans="2:11" ht="15">
      <c r="B270" t="str">
        <f>IF($A270="","",VLOOKUP(VLOOKUP($A270,Baux!$A:$K,3,FALSE),Locataires!$A:$I,2,FALSE))</f>
        <v/>
      </c>
      <c r="C270" s="17"/>
      <c r="D270" s="12" t="str">
        <f>IF(OR($A270="",$C270=""),"",SUMIFS(Échéancier_Loyers!$G:$G,Échéancier_Loyers!$C:$C,$A270,Échéancier_Loyers!$B:$B,YEAR($C270)*100+MONTH($C270)))</f>
        <v/>
      </c>
      <c r="E270" s="13" t="str">
        <f>IF(OR($A270="",$C270=""),"",SUMIFS(Échéancier_Loyers!$J:$J,Échéancier_Loyers!$C:$C,$A270,Échéancier_Loyers!$B:$B,YEAR($C270)*100+MONTH($C270)))</f>
        <v/>
      </c>
      <c r="F270" s="13" t="str">
        <f>IF(OR($A270="",$C270=""),"",SUMIFS(Échéancier_Loyers!$K:$K,Échéancier_Loyers!$C:$C,$A270,Échéancier_Loyers!$B:$B,YEAR($C270)*100+MONTH($C270)))</f>
        <v/>
      </c>
      <c r="G270" s="13" t="str">
        <f>IF(OR($E270="",$F270=""),"",$E270-$F270)</f>
        <v/>
      </c>
      <c r="H270" t="str">
        <f ca="1">IF($D270="","",MAX(0,TODAY()-$D270))</f>
        <v/>
      </c>
      <c r="I270" t="str">
        <f ca="1">IF($G270&lt;=0,"",IF($H270&gt;=30,"Mise en demeure",IF($H270&gt;=15,"Relance 2",IF($H270&gt;=5,"Relance 1","À traiter"))))</f>
        <v>Mise en demeure</v>
      </c>
      <c r="K270" t="str">
        <f>IF($J270="","",$J270+7)</f>
        <v/>
      </c>
    </row>
    <row r="271" spans="2:11" ht="15">
      <c r="B271" t="str">
        <f>IF($A271="","",VLOOKUP(VLOOKUP($A271,Baux!$A:$K,3,FALSE),Locataires!$A:$I,2,FALSE))</f>
        <v/>
      </c>
      <c r="C271" s="17"/>
      <c r="D271" s="12" t="str">
        <f>IF(OR($A271="",$C271=""),"",SUMIFS(Échéancier_Loyers!$G:$G,Échéancier_Loyers!$C:$C,$A271,Échéancier_Loyers!$B:$B,YEAR($C271)*100+MONTH($C271)))</f>
        <v/>
      </c>
      <c r="E271" s="13" t="str">
        <f>IF(OR($A271="",$C271=""),"",SUMIFS(Échéancier_Loyers!$J:$J,Échéancier_Loyers!$C:$C,$A271,Échéancier_Loyers!$B:$B,YEAR($C271)*100+MONTH($C271)))</f>
        <v/>
      </c>
      <c r="F271" s="13" t="str">
        <f>IF(OR($A271="",$C271=""),"",SUMIFS(Échéancier_Loyers!$K:$K,Échéancier_Loyers!$C:$C,$A271,Échéancier_Loyers!$B:$B,YEAR($C271)*100+MONTH($C271)))</f>
        <v/>
      </c>
      <c r="G271" s="13" t="str">
        <f>IF(OR($E271="",$F271=""),"",$E271-$F271)</f>
        <v/>
      </c>
      <c r="H271" t="str">
        <f ca="1">IF($D271="","",MAX(0,TODAY()-$D271))</f>
        <v/>
      </c>
      <c r="I271" t="str">
        <f ca="1">IF($G271&lt;=0,"",IF($H271&gt;=30,"Mise en demeure",IF($H271&gt;=15,"Relance 2",IF($H271&gt;=5,"Relance 1","À traiter"))))</f>
        <v>Mise en demeure</v>
      </c>
      <c r="K271" t="str">
        <f>IF($J271="","",$J271+7)</f>
        <v/>
      </c>
    </row>
    <row r="272" spans="2:11" ht="15">
      <c r="B272" t="str">
        <f>IF($A272="","",VLOOKUP(VLOOKUP($A272,Baux!$A:$K,3,FALSE),Locataires!$A:$I,2,FALSE))</f>
        <v/>
      </c>
      <c r="C272" s="17"/>
      <c r="D272" s="12" t="str">
        <f>IF(OR($A272="",$C272=""),"",SUMIFS(Échéancier_Loyers!$G:$G,Échéancier_Loyers!$C:$C,$A272,Échéancier_Loyers!$B:$B,YEAR($C272)*100+MONTH($C272)))</f>
        <v/>
      </c>
      <c r="E272" s="13" t="str">
        <f>IF(OR($A272="",$C272=""),"",SUMIFS(Échéancier_Loyers!$J:$J,Échéancier_Loyers!$C:$C,$A272,Échéancier_Loyers!$B:$B,YEAR($C272)*100+MONTH($C272)))</f>
        <v/>
      </c>
      <c r="F272" s="13" t="str">
        <f>IF(OR($A272="",$C272=""),"",SUMIFS(Échéancier_Loyers!$K:$K,Échéancier_Loyers!$C:$C,$A272,Échéancier_Loyers!$B:$B,YEAR($C272)*100+MONTH($C272)))</f>
        <v/>
      </c>
      <c r="G272" s="13" t="str">
        <f>IF(OR($E272="",$F272=""),"",$E272-$F272)</f>
        <v/>
      </c>
      <c r="H272" t="str">
        <f ca="1">IF($D272="","",MAX(0,TODAY()-$D272))</f>
        <v/>
      </c>
      <c r="I272" t="str">
        <f ca="1">IF($G272&lt;=0,"",IF($H272&gt;=30,"Mise en demeure",IF($H272&gt;=15,"Relance 2",IF($H272&gt;=5,"Relance 1","À traiter"))))</f>
        <v>Mise en demeure</v>
      </c>
      <c r="K272" t="str">
        <f>IF($J272="","",$J272+7)</f>
        <v/>
      </c>
    </row>
    <row r="273" spans="2:11" ht="15">
      <c r="B273" t="str">
        <f>IF($A273="","",VLOOKUP(VLOOKUP($A273,Baux!$A:$K,3,FALSE),Locataires!$A:$I,2,FALSE))</f>
        <v/>
      </c>
      <c r="C273" s="17"/>
      <c r="D273" s="12" t="str">
        <f>IF(OR($A273="",$C273=""),"",SUMIFS(Échéancier_Loyers!$G:$G,Échéancier_Loyers!$C:$C,$A273,Échéancier_Loyers!$B:$B,YEAR($C273)*100+MONTH($C273)))</f>
        <v/>
      </c>
      <c r="E273" s="13" t="str">
        <f>IF(OR($A273="",$C273=""),"",SUMIFS(Échéancier_Loyers!$J:$J,Échéancier_Loyers!$C:$C,$A273,Échéancier_Loyers!$B:$B,YEAR($C273)*100+MONTH($C273)))</f>
        <v/>
      </c>
      <c r="F273" s="13" t="str">
        <f>IF(OR($A273="",$C273=""),"",SUMIFS(Échéancier_Loyers!$K:$K,Échéancier_Loyers!$C:$C,$A273,Échéancier_Loyers!$B:$B,YEAR($C273)*100+MONTH($C273)))</f>
        <v/>
      </c>
      <c r="G273" s="13" t="str">
        <f>IF(OR($E273="",$F273=""),"",$E273-$F273)</f>
        <v/>
      </c>
      <c r="H273" t="str">
        <f ca="1">IF($D273="","",MAX(0,TODAY()-$D273))</f>
        <v/>
      </c>
      <c r="I273" t="str">
        <f ca="1">IF($G273&lt;=0,"",IF($H273&gt;=30,"Mise en demeure",IF($H273&gt;=15,"Relance 2",IF($H273&gt;=5,"Relance 1","À traiter"))))</f>
        <v>Mise en demeure</v>
      </c>
      <c r="K273" t="str">
        <f>IF($J273="","",$J273+7)</f>
        <v/>
      </c>
    </row>
    <row r="274" spans="2:11" ht="15">
      <c r="B274" t="str">
        <f>IF($A274="","",VLOOKUP(VLOOKUP($A274,Baux!$A:$K,3,FALSE),Locataires!$A:$I,2,FALSE))</f>
        <v/>
      </c>
      <c r="C274" s="17"/>
      <c r="D274" s="12" t="str">
        <f>IF(OR($A274="",$C274=""),"",SUMIFS(Échéancier_Loyers!$G:$G,Échéancier_Loyers!$C:$C,$A274,Échéancier_Loyers!$B:$B,YEAR($C274)*100+MONTH($C274)))</f>
        <v/>
      </c>
      <c r="E274" s="13" t="str">
        <f>IF(OR($A274="",$C274=""),"",SUMIFS(Échéancier_Loyers!$J:$J,Échéancier_Loyers!$C:$C,$A274,Échéancier_Loyers!$B:$B,YEAR($C274)*100+MONTH($C274)))</f>
        <v/>
      </c>
      <c r="F274" s="13" t="str">
        <f>IF(OR($A274="",$C274=""),"",SUMIFS(Échéancier_Loyers!$K:$K,Échéancier_Loyers!$C:$C,$A274,Échéancier_Loyers!$B:$B,YEAR($C274)*100+MONTH($C274)))</f>
        <v/>
      </c>
      <c r="G274" s="13" t="str">
        <f>IF(OR($E274="",$F274=""),"",$E274-$F274)</f>
        <v/>
      </c>
      <c r="H274" t="str">
        <f ca="1">IF($D274="","",MAX(0,TODAY()-$D274))</f>
        <v/>
      </c>
      <c r="I274" t="str">
        <f ca="1">IF($G274&lt;=0,"",IF($H274&gt;=30,"Mise en demeure",IF($H274&gt;=15,"Relance 2",IF($H274&gt;=5,"Relance 1","À traiter"))))</f>
        <v>Mise en demeure</v>
      </c>
      <c r="K274" t="str">
        <f>IF($J274="","",$J274+7)</f>
        <v/>
      </c>
    </row>
    <row r="275" spans="2:11" ht="15">
      <c r="B275" t="str">
        <f>IF($A275="","",VLOOKUP(VLOOKUP($A275,Baux!$A:$K,3,FALSE),Locataires!$A:$I,2,FALSE))</f>
        <v/>
      </c>
      <c r="C275" s="17"/>
      <c r="D275" s="12" t="str">
        <f>IF(OR($A275="",$C275=""),"",SUMIFS(Échéancier_Loyers!$G:$G,Échéancier_Loyers!$C:$C,$A275,Échéancier_Loyers!$B:$B,YEAR($C275)*100+MONTH($C275)))</f>
        <v/>
      </c>
      <c r="E275" s="13" t="str">
        <f>IF(OR($A275="",$C275=""),"",SUMIFS(Échéancier_Loyers!$J:$J,Échéancier_Loyers!$C:$C,$A275,Échéancier_Loyers!$B:$B,YEAR($C275)*100+MONTH($C275)))</f>
        <v/>
      </c>
      <c r="F275" s="13" t="str">
        <f>IF(OR($A275="",$C275=""),"",SUMIFS(Échéancier_Loyers!$K:$K,Échéancier_Loyers!$C:$C,$A275,Échéancier_Loyers!$B:$B,YEAR($C275)*100+MONTH($C275)))</f>
        <v/>
      </c>
      <c r="G275" s="13" t="str">
        <f>IF(OR($E275="",$F275=""),"",$E275-$F275)</f>
        <v/>
      </c>
      <c r="H275" t="str">
        <f ca="1">IF($D275="","",MAX(0,TODAY()-$D275))</f>
        <v/>
      </c>
      <c r="I275" t="str">
        <f ca="1">IF($G275&lt;=0,"",IF($H275&gt;=30,"Mise en demeure",IF($H275&gt;=15,"Relance 2",IF($H275&gt;=5,"Relance 1","À traiter"))))</f>
        <v>Mise en demeure</v>
      </c>
      <c r="K275" t="str">
        <f>IF($J275="","",$J275+7)</f>
        <v/>
      </c>
    </row>
    <row r="276" spans="2:11" ht="15">
      <c r="B276" t="str">
        <f>IF($A276="","",VLOOKUP(VLOOKUP($A276,Baux!$A:$K,3,FALSE),Locataires!$A:$I,2,FALSE))</f>
        <v/>
      </c>
      <c r="C276" s="17"/>
      <c r="D276" s="12" t="str">
        <f>IF(OR($A276="",$C276=""),"",SUMIFS(Échéancier_Loyers!$G:$G,Échéancier_Loyers!$C:$C,$A276,Échéancier_Loyers!$B:$B,YEAR($C276)*100+MONTH($C276)))</f>
        <v/>
      </c>
      <c r="E276" s="13" t="str">
        <f>IF(OR($A276="",$C276=""),"",SUMIFS(Échéancier_Loyers!$J:$J,Échéancier_Loyers!$C:$C,$A276,Échéancier_Loyers!$B:$B,YEAR($C276)*100+MONTH($C276)))</f>
        <v/>
      </c>
      <c r="F276" s="13" t="str">
        <f>IF(OR($A276="",$C276=""),"",SUMIFS(Échéancier_Loyers!$K:$K,Échéancier_Loyers!$C:$C,$A276,Échéancier_Loyers!$B:$B,YEAR($C276)*100+MONTH($C276)))</f>
        <v/>
      </c>
      <c r="G276" s="13" t="str">
        <f>IF(OR($E276="",$F276=""),"",$E276-$F276)</f>
        <v/>
      </c>
      <c r="H276" t="str">
        <f ca="1">IF($D276="","",MAX(0,TODAY()-$D276))</f>
        <v/>
      </c>
      <c r="I276" t="str">
        <f ca="1">IF($G276&lt;=0,"",IF($H276&gt;=30,"Mise en demeure",IF($H276&gt;=15,"Relance 2",IF($H276&gt;=5,"Relance 1","À traiter"))))</f>
        <v>Mise en demeure</v>
      </c>
      <c r="K276" t="str">
        <f>IF($J276="","",$J276+7)</f>
        <v/>
      </c>
    </row>
    <row r="277" spans="2:11" ht="15">
      <c r="B277" t="str">
        <f>IF($A277="","",VLOOKUP(VLOOKUP($A277,Baux!$A:$K,3,FALSE),Locataires!$A:$I,2,FALSE))</f>
        <v/>
      </c>
      <c r="C277" s="17"/>
      <c r="D277" s="12" t="str">
        <f>IF(OR($A277="",$C277=""),"",SUMIFS(Échéancier_Loyers!$G:$G,Échéancier_Loyers!$C:$C,$A277,Échéancier_Loyers!$B:$B,YEAR($C277)*100+MONTH($C277)))</f>
        <v/>
      </c>
      <c r="E277" s="13" t="str">
        <f>IF(OR($A277="",$C277=""),"",SUMIFS(Échéancier_Loyers!$J:$J,Échéancier_Loyers!$C:$C,$A277,Échéancier_Loyers!$B:$B,YEAR($C277)*100+MONTH($C277)))</f>
        <v/>
      </c>
      <c r="F277" s="13" t="str">
        <f>IF(OR($A277="",$C277=""),"",SUMIFS(Échéancier_Loyers!$K:$K,Échéancier_Loyers!$C:$C,$A277,Échéancier_Loyers!$B:$B,YEAR($C277)*100+MONTH($C277)))</f>
        <v/>
      </c>
      <c r="G277" s="13" t="str">
        <f>IF(OR($E277="",$F277=""),"",$E277-$F277)</f>
        <v/>
      </c>
      <c r="H277" t="str">
        <f ca="1">IF($D277="","",MAX(0,TODAY()-$D277))</f>
        <v/>
      </c>
      <c r="I277" t="str">
        <f ca="1">IF($G277&lt;=0,"",IF($H277&gt;=30,"Mise en demeure",IF($H277&gt;=15,"Relance 2",IF($H277&gt;=5,"Relance 1","À traiter"))))</f>
        <v>Mise en demeure</v>
      </c>
      <c r="K277" t="str">
        <f>IF($J277="","",$J277+7)</f>
        <v/>
      </c>
    </row>
    <row r="278" spans="2:11" ht="15">
      <c r="B278" t="str">
        <f>IF($A278="","",VLOOKUP(VLOOKUP($A278,Baux!$A:$K,3,FALSE),Locataires!$A:$I,2,FALSE))</f>
        <v/>
      </c>
      <c r="C278" s="17"/>
      <c r="D278" s="12" t="str">
        <f>IF(OR($A278="",$C278=""),"",SUMIFS(Échéancier_Loyers!$G:$G,Échéancier_Loyers!$C:$C,$A278,Échéancier_Loyers!$B:$B,YEAR($C278)*100+MONTH($C278)))</f>
        <v/>
      </c>
      <c r="E278" s="13" t="str">
        <f>IF(OR($A278="",$C278=""),"",SUMIFS(Échéancier_Loyers!$J:$J,Échéancier_Loyers!$C:$C,$A278,Échéancier_Loyers!$B:$B,YEAR($C278)*100+MONTH($C278)))</f>
        <v/>
      </c>
      <c r="F278" s="13" t="str">
        <f>IF(OR($A278="",$C278=""),"",SUMIFS(Échéancier_Loyers!$K:$K,Échéancier_Loyers!$C:$C,$A278,Échéancier_Loyers!$B:$B,YEAR($C278)*100+MONTH($C278)))</f>
        <v/>
      </c>
      <c r="G278" s="13" t="str">
        <f>IF(OR($E278="",$F278=""),"",$E278-$F278)</f>
        <v/>
      </c>
      <c r="H278" t="str">
        <f ca="1">IF($D278="","",MAX(0,TODAY()-$D278))</f>
        <v/>
      </c>
      <c r="I278" t="str">
        <f ca="1">IF($G278&lt;=0,"",IF($H278&gt;=30,"Mise en demeure",IF($H278&gt;=15,"Relance 2",IF($H278&gt;=5,"Relance 1","À traiter"))))</f>
        <v>Mise en demeure</v>
      </c>
      <c r="K278" t="str">
        <f>IF($J278="","",$J278+7)</f>
        <v/>
      </c>
    </row>
    <row r="279" spans="2:11" ht="15">
      <c r="B279" t="str">
        <f>IF($A279="","",VLOOKUP(VLOOKUP($A279,Baux!$A:$K,3,FALSE),Locataires!$A:$I,2,FALSE))</f>
        <v/>
      </c>
      <c r="C279" s="17"/>
      <c r="D279" s="12" t="str">
        <f>IF(OR($A279="",$C279=""),"",SUMIFS(Échéancier_Loyers!$G:$G,Échéancier_Loyers!$C:$C,$A279,Échéancier_Loyers!$B:$B,YEAR($C279)*100+MONTH($C279)))</f>
        <v/>
      </c>
      <c r="E279" s="13" t="str">
        <f>IF(OR($A279="",$C279=""),"",SUMIFS(Échéancier_Loyers!$J:$J,Échéancier_Loyers!$C:$C,$A279,Échéancier_Loyers!$B:$B,YEAR($C279)*100+MONTH($C279)))</f>
        <v/>
      </c>
      <c r="F279" s="13" t="str">
        <f>IF(OR($A279="",$C279=""),"",SUMIFS(Échéancier_Loyers!$K:$K,Échéancier_Loyers!$C:$C,$A279,Échéancier_Loyers!$B:$B,YEAR($C279)*100+MONTH($C279)))</f>
        <v/>
      </c>
      <c r="G279" s="13" t="str">
        <f>IF(OR($E279="",$F279=""),"",$E279-$F279)</f>
        <v/>
      </c>
      <c r="H279" t="str">
        <f ca="1">IF($D279="","",MAX(0,TODAY()-$D279))</f>
        <v/>
      </c>
      <c r="I279" t="str">
        <f ca="1">IF($G279&lt;=0,"",IF($H279&gt;=30,"Mise en demeure",IF($H279&gt;=15,"Relance 2",IF($H279&gt;=5,"Relance 1","À traiter"))))</f>
        <v>Mise en demeure</v>
      </c>
      <c r="K279" t="str">
        <f>IF($J279="","",$J279+7)</f>
        <v/>
      </c>
    </row>
    <row r="280" spans="2:11" ht="15">
      <c r="B280" t="str">
        <f>IF($A280="","",VLOOKUP(VLOOKUP($A280,Baux!$A:$K,3,FALSE),Locataires!$A:$I,2,FALSE))</f>
        <v/>
      </c>
      <c r="C280" s="17"/>
      <c r="D280" s="12" t="str">
        <f>IF(OR($A280="",$C280=""),"",SUMIFS(Échéancier_Loyers!$G:$G,Échéancier_Loyers!$C:$C,$A280,Échéancier_Loyers!$B:$B,YEAR($C280)*100+MONTH($C280)))</f>
        <v/>
      </c>
      <c r="E280" s="13" t="str">
        <f>IF(OR($A280="",$C280=""),"",SUMIFS(Échéancier_Loyers!$J:$J,Échéancier_Loyers!$C:$C,$A280,Échéancier_Loyers!$B:$B,YEAR($C280)*100+MONTH($C280)))</f>
        <v/>
      </c>
      <c r="F280" s="13" t="str">
        <f>IF(OR($A280="",$C280=""),"",SUMIFS(Échéancier_Loyers!$K:$K,Échéancier_Loyers!$C:$C,$A280,Échéancier_Loyers!$B:$B,YEAR($C280)*100+MONTH($C280)))</f>
        <v/>
      </c>
      <c r="G280" s="13" t="str">
        <f>IF(OR($E280="",$F280=""),"",$E280-$F280)</f>
        <v/>
      </c>
      <c r="H280" t="str">
        <f ca="1">IF($D280="","",MAX(0,TODAY()-$D280))</f>
        <v/>
      </c>
      <c r="I280" t="str">
        <f ca="1">IF($G280&lt;=0,"",IF($H280&gt;=30,"Mise en demeure",IF($H280&gt;=15,"Relance 2",IF($H280&gt;=5,"Relance 1","À traiter"))))</f>
        <v>Mise en demeure</v>
      </c>
      <c r="K280" t="str">
        <f>IF($J280="","",$J280+7)</f>
        <v/>
      </c>
    </row>
    <row r="281" spans="2:11" ht="15">
      <c r="B281" t="str">
        <f>IF($A281="","",VLOOKUP(VLOOKUP($A281,Baux!$A:$K,3,FALSE),Locataires!$A:$I,2,FALSE))</f>
        <v/>
      </c>
      <c r="C281" s="17"/>
      <c r="D281" s="12" t="str">
        <f>IF(OR($A281="",$C281=""),"",SUMIFS(Échéancier_Loyers!$G:$G,Échéancier_Loyers!$C:$C,$A281,Échéancier_Loyers!$B:$B,YEAR($C281)*100+MONTH($C281)))</f>
        <v/>
      </c>
      <c r="E281" s="13" t="str">
        <f>IF(OR($A281="",$C281=""),"",SUMIFS(Échéancier_Loyers!$J:$J,Échéancier_Loyers!$C:$C,$A281,Échéancier_Loyers!$B:$B,YEAR($C281)*100+MONTH($C281)))</f>
        <v/>
      </c>
      <c r="F281" s="13" t="str">
        <f>IF(OR($A281="",$C281=""),"",SUMIFS(Échéancier_Loyers!$K:$K,Échéancier_Loyers!$C:$C,$A281,Échéancier_Loyers!$B:$B,YEAR($C281)*100+MONTH($C281)))</f>
        <v/>
      </c>
      <c r="G281" s="13" t="str">
        <f>IF(OR($E281="",$F281=""),"",$E281-$F281)</f>
        <v/>
      </c>
      <c r="H281" t="str">
        <f ca="1">IF($D281="","",MAX(0,TODAY()-$D281))</f>
        <v/>
      </c>
      <c r="I281" t="str">
        <f ca="1">IF($G281&lt;=0,"",IF($H281&gt;=30,"Mise en demeure",IF($H281&gt;=15,"Relance 2",IF($H281&gt;=5,"Relance 1","À traiter"))))</f>
        <v>Mise en demeure</v>
      </c>
      <c r="K281" t="str">
        <f>IF($J281="","",$J281+7)</f>
        <v/>
      </c>
    </row>
    <row r="282" spans="2:11" ht="15">
      <c r="B282" t="str">
        <f>IF($A282="","",VLOOKUP(VLOOKUP($A282,Baux!$A:$K,3,FALSE),Locataires!$A:$I,2,FALSE))</f>
        <v/>
      </c>
      <c r="C282" s="17"/>
      <c r="D282" s="12" t="str">
        <f>IF(OR($A282="",$C282=""),"",SUMIFS(Échéancier_Loyers!$G:$G,Échéancier_Loyers!$C:$C,$A282,Échéancier_Loyers!$B:$B,YEAR($C282)*100+MONTH($C282)))</f>
        <v/>
      </c>
      <c r="E282" s="13" t="str">
        <f>IF(OR($A282="",$C282=""),"",SUMIFS(Échéancier_Loyers!$J:$J,Échéancier_Loyers!$C:$C,$A282,Échéancier_Loyers!$B:$B,YEAR($C282)*100+MONTH($C282)))</f>
        <v/>
      </c>
      <c r="F282" s="13" t="str">
        <f>IF(OR($A282="",$C282=""),"",SUMIFS(Échéancier_Loyers!$K:$K,Échéancier_Loyers!$C:$C,$A282,Échéancier_Loyers!$B:$B,YEAR($C282)*100+MONTH($C282)))</f>
        <v/>
      </c>
      <c r="G282" s="13" t="str">
        <f>IF(OR($E282="",$F282=""),"",$E282-$F282)</f>
        <v/>
      </c>
      <c r="H282" t="str">
        <f ca="1">IF($D282="","",MAX(0,TODAY()-$D282))</f>
        <v/>
      </c>
      <c r="I282" t="str">
        <f ca="1">IF($G282&lt;=0,"",IF($H282&gt;=30,"Mise en demeure",IF($H282&gt;=15,"Relance 2",IF($H282&gt;=5,"Relance 1","À traiter"))))</f>
        <v>Mise en demeure</v>
      </c>
      <c r="K282" t="str">
        <f>IF($J282="","",$J282+7)</f>
        <v/>
      </c>
    </row>
    <row r="283" spans="2:11" ht="15">
      <c r="B283" t="str">
        <f>IF($A283="","",VLOOKUP(VLOOKUP($A283,Baux!$A:$K,3,FALSE),Locataires!$A:$I,2,FALSE))</f>
        <v/>
      </c>
      <c r="C283" s="17"/>
      <c r="D283" s="12" t="str">
        <f>IF(OR($A283="",$C283=""),"",SUMIFS(Échéancier_Loyers!$G:$G,Échéancier_Loyers!$C:$C,$A283,Échéancier_Loyers!$B:$B,YEAR($C283)*100+MONTH($C283)))</f>
        <v/>
      </c>
      <c r="E283" s="13" t="str">
        <f>IF(OR($A283="",$C283=""),"",SUMIFS(Échéancier_Loyers!$J:$J,Échéancier_Loyers!$C:$C,$A283,Échéancier_Loyers!$B:$B,YEAR($C283)*100+MONTH($C283)))</f>
        <v/>
      </c>
      <c r="F283" s="13" t="str">
        <f>IF(OR($A283="",$C283=""),"",SUMIFS(Échéancier_Loyers!$K:$K,Échéancier_Loyers!$C:$C,$A283,Échéancier_Loyers!$B:$B,YEAR($C283)*100+MONTH($C283)))</f>
        <v/>
      </c>
      <c r="G283" s="13" t="str">
        <f>IF(OR($E283="",$F283=""),"",$E283-$F283)</f>
        <v/>
      </c>
      <c r="H283" t="str">
        <f ca="1">IF($D283="","",MAX(0,TODAY()-$D283))</f>
        <v/>
      </c>
      <c r="I283" t="str">
        <f ca="1">IF($G283&lt;=0,"",IF($H283&gt;=30,"Mise en demeure",IF($H283&gt;=15,"Relance 2",IF($H283&gt;=5,"Relance 1","À traiter"))))</f>
        <v>Mise en demeure</v>
      </c>
      <c r="K283" t="str">
        <f>IF($J283="","",$J283+7)</f>
        <v/>
      </c>
    </row>
    <row r="284" spans="2:11" ht="15">
      <c r="B284" t="str">
        <f>IF($A284="","",VLOOKUP(VLOOKUP($A284,Baux!$A:$K,3,FALSE),Locataires!$A:$I,2,FALSE))</f>
        <v/>
      </c>
      <c r="C284" s="17"/>
      <c r="D284" s="12" t="str">
        <f>IF(OR($A284="",$C284=""),"",SUMIFS(Échéancier_Loyers!$G:$G,Échéancier_Loyers!$C:$C,$A284,Échéancier_Loyers!$B:$B,YEAR($C284)*100+MONTH($C284)))</f>
        <v/>
      </c>
      <c r="E284" s="13" t="str">
        <f>IF(OR($A284="",$C284=""),"",SUMIFS(Échéancier_Loyers!$J:$J,Échéancier_Loyers!$C:$C,$A284,Échéancier_Loyers!$B:$B,YEAR($C284)*100+MONTH($C284)))</f>
        <v/>
      </c>
      <c r="F284" s="13" t="str">
        <f>IF(OR($A284="",$C284=""),"",SUMIFS(Échéancier_Loyers!$K:$K,Échéancier_Loyers!$C:$C,$A284,Échéancier_Loyers!$B:$B,YEAR($C284)*100+MONTH($C284)))</f>
        <v/>
      </c>
      <c r="G284" s="13" t="str">
        <f>IF(OR($E284="",$F284=""),"",$E284-$F284)</f>
        <v/>
      </c>
      <c r="H284" t="str">
        <f ca="1">IF($D284="","",MAX(0,TODAY()-$D284))</f>
        <v/>
      </c>
      <c r="I284" t="str">
        <f ca="1">IF($G284&lt;=0,"",IF($H284&gt;=30,"Mise en demeure",IF($H284&gt;=15,"Relance 2",IF($H284&gt;=5,"Relance 1","À traiter"))))</f>
        <v>Mise en demeure</v>
      </c>
      <c r="K284" t="str">
        <f>IF($J284="","",$J284+7)</f>
        <v/>
      </c>
    </row>
    <row r="285" spans="2:11" ht="15">
      <c r="B285" t="str">
        <f>IF($A285="","",VLOOKUP(VLOOKUP($A285,Baux!$A:$K,3,FALSE),Locataires!$A:$I,2,FALSE))</f>
        <v/>
      </c>
      <c r="C285" s="17"/>
      <c r="D285" s="12" t="str">
        <f>IF(OR($A285="",$C285=""),"",SUMIFS(Échéancier_Loyers!$G:$G,Échéancier_Loyers!$C:$C,$A285,Échéancier_Loyers!$B:$B,YEAR($C285)*100+MONTH($C285)))</f>
        <v/>
      </c>
      <c r="E285" s="13" t="str">
        <f>IF(OR($A285="",$C285=""),"",SUMIFS(Échéancier_Loyers!$J:$J,Échéancier_Loyers!$C:$C,$A285,Échéancier_Loyers!$B:$B,YEAR($C285)*100+MONTH($C285)))</f>
        <v/>
      </c>
      <c r="F285" s="13" t="str">
        <f>IF(OR($A285="",$C285=""),"",SUMIFS(Échéancier_Loyers!$K:$K,Échéancier_Loyers!$C:$C,$A285,Échéancier_Loyers!$B:$B,YEAR($C285)*100+MONTH($C285)))</f>
        <v/>
      </c>
      <c r="G285" s="13" t="str">
        <f>IF(OR($E285="",$F285=""),"",$E285-$F285)</f>
        <v/>
      </c>
      <c r="H285" t="str">
        <f ca="1">IF($D285="","",MAX(0,TODAY()-$D285))</f>
        <v/>
      </c>
      <c r="I285" t="str">
        <f ca="1">IF($G285&lt;=0,"",IF($H285&gt;=30,"Mise en demeure",IF($H285&gt;=15,"Relance 2",IF($H285&gt;=5,"Relance 1","À traiter"))))</f>
        <v>Mise en demeure</v>
      </c>
      <c r="K285" t="str">
        <f>IF($J285="","",$J285+7)</f>
        <v/>
      </c>
    </row>
    <row r="286" spans="2:11" ht="15">
      <c r="B286" t="str">
        <f>IF($A286="","",VLOOKUP(VLOOKUP($A286,Baux!$A:$K,3,FALSE),Locataires!$A:$I,2,FALSE))</f>
        <v/>
      </c>
      <c r="C286" s="17"/>
      <c r="D286" s="12" t="str">
        <f>IF(OR($A286="",$C286=""),"",SUMIFS(Échéancier_Loyers!$G:$G,Échéancier_Loyers!$C:$C,$A286,Échéancier_Loyers!$B:$B,YEAR($C286)*100+MONTH($C286)))</f>
        <v/>
      </c>
      <c r="E286" s="13" t="str">
        <f>IF(OR($A286="",$C286=""),"",SUMIFS(Échéancier_Loyers!$J:$J,Échéancier_Loyers!$C:$C,$A286,Échéancier_Loyers!$B:$B,YEAR($C286)*100+MONTH($C286)))</f>
        <v/>
      </c>
      <c r="F286" s="13" t="str">
        <f>IF(OR($A286="",$C286=""),"",SUMIFS(Échéancier_Loyers!$K:$K,Échéancier_Loyers!$C:$C,$A286,Échéancier_Loyers!$B:$B,YEAR($C286)*100+MONTH($C286)))</f>
        <v/>
      </c>
      <c r="G286" s="13" t="str">
        <f>IF(OR($E286="",$F286=""),"",$E286-$F286)</f>
        <v/>
      </c>
      <c r="H286" t="str">
        <f ca="1">IF($D286="","",MAX(0,TODAY()-$D286))</f>
        <v/>
      </c>
      <c r="I286" t="str">
        <f ca="1">IF($G286&lt;=0,"",IF($H286&gt;=30,"Mise en demeure",IF($H286&gt;=15,"Relance 2",IF($H286&gt;=5,"Relance 1","À traiter"))))</f>
        <v>Mise en demeure</v>
      </c>
      <c r="K286" t="str">
        <f>IF($J286="","",$J286+7)</f>
        <v/>
      </c>
    </row>
    <row r="287" spans="2:11" ht="15">
      <c r="B287" t="str">
        <f>IF($A287="","",VLOOKUP(VLOOKUP($A287,Baux!$A:$K,3,FALSE),Locataires!$A:$I,2,FALSE))</f>
        <v/>
      </c>
      <c r="C287" s="17"/>
      <c r="D287" s="12" t="str">
        <f>IF(OR($A287="",$C287=""),"",SUMIFS(Échéancier_Loyers!$G:$G,Échéancier_Loyers!$C:$C,$A287,Échéancier_Loyers!$B:$B,YEAR($C287)*100+MONTH($C287)))</f>
        <v/>
      </c>
      <c r="E287" s="13" t="str">
        <f>IF(OR($A287="",$C287=""),"",SUMIFS(Échéancier_Loyers!$J:$J,Échéancier_Loyers!$C:$C,$A287,Échéancier_Loyers!$B:$B,YEAR($C287)*100+MONTH($C287)))</f>
        <v/>
      </c>
      <c r="F287" s="13" t="str">
        <f>IF(OR($A287="",$C287=""),"",SUMIFS(Échéancier_Loyers!$K:$K,Échéancier_Loyers!$C:$C,$A287,Échéancier_Loyers!$B:$B,YEAR($C287)*100+MONTH($C287)))</f>
        <v/>
      </c>
      <c r="G287" s="13" t="str">
        <f>IF(OR($E287="",$F287=""),"",$E287-$F287)</f>
        <v/>
      </c>
      <c r="H287" t="str">
        <f ca="1">IF($D287="","",MAX(0,TODAY()-$D287))</f>
        <v/>
      </c>
      <c r="I287" t="str">
        <f ca="1">IF($G287&lt;=0,"",IF($H287&gt;=30,"Mise en demeure",IF($H287&gt;=15,"Relance 2",IF($H287&gt;=5,"Relance 1","À traiter"))))</f>
        <v>Mise en demeure</v>
      </c>
      <c r="K287" t="str">
        <f>IF($J287="","",$J287+7)</f>
        <v/>
      </c>
    </row>
    <row r="288" spans="2:11" ht="15">
      <c r="B288" t="str">
        <f>IF($A288="","",VLOOKUP(VLOOKUP($A288,Baux!$A:$K,3,FALSE),Locataires!$A:$I,2,FALSE))</f>
        <v/>
      </c>
      <c r="C288" s="17"/>
      <c r="D288" s="12" t="str">
        <f>IF(OR($A288="",$C288=""),"",SUMIFS(Échéancier_Loyers!$G:$G,Échéancier_Loyers!$C:$C,$A288,Échéancier_Loyers!$B:$B,YEAR($C288)*100+MONTH($C288)))</f>
        <v/>
      </c>
      <c r="E288" s="13" t="str">
        <f>IF(OR($A288="",$C288=""),"",SUMIFS(Échéancier_Loyers!$J:$J,Échéancier_Loyers!$C:$C,$A288,Échéancier_Loyers!$B:$B,YEAR($C288)*100+MONTH($C288)))</f>
        <v/>
      </c>
      <c r="F288" s="13" t="str">
        <f>IF(OR($A288="",$C288=""),"",SUMIFS(Échéancier_Loyers!$K:$K,Échéancier_Loyers!$C:$C,$A288,Échéancier_Loyers!$B:$B,YEAR($C288)*100+MONTH($C288)))</f>
        <v/>
      </c>
      <c r="G288" s="13" t="str">
        <f>IF(OR($E288="",$F288=""),"",$E288-$F288)</f>
        <v/>
      </c>
      <c r="H288" t="str">
        <f ca="1">IF($D288="","",MAX(0,TODAY()-$D288))</f>
        <v/>
      </c>
      <c r="I288" t="str">
        <f ca="1">IF($G288&lt;=0,"",IF($H288&gt;=30,"Mise en demeure",IF($H288&gt;=15,"Relance 2",IF($H288&gt;=5,"Relance 1","À traiter"))))</f>
        <v>Mise en demeure</v>
      </c>
      <c r="K288" t="str">
        <f>IF($J288="","",$J288+7)</f>
        <v/>
      </c>
    </row>
    <row r="289" spans="2:11" ht="15">
      <c r="B289" t="str">
        <f>IF($A289="","",VLOOKUP(VLOOKUP($A289,Baux!$A:$K,3,FALSE),Locataires!$A:$I,2,FALSE))</f>
        <v/>
      </c>
      <c r="C289" s="17"/>
      <c r="D289" s="12" t="str">
        <f>IF(OR($A289="",$C289=""),"",SUMIFS(Échéancier_Loyers!$G:$G,Échéancier_Loyers!$C:$C,$A289,Échéancier_Loyers!$B:$B,YEAR($C289)*100+MONTH($C289)))</f>
        <v/>
      </c>
      <c r="E289" s="13" t="str">
        <f>IF(OR($A289="",$C289=""),"",SUMIFS(Échéancier_Loyers!$J:$J,Échéancier_Loyers!$C:$C,$A289,Échéancier_Loyers!$B:$B,YEAR($C289)*100+MONTH($C289)))</f>
        <v/>
      </c>
      <c r="F289" s="13" t="str">
        <f>IF(OR($A289="",$C289=""),"",SUMIFS(Échéancier_Loyers!$K:$K,Échéancier_Loyers!$C:$C,$A289,Échéancier_Loyers!$B:$B,YEAR($C289)*100+MONTH($C289)))</f>
        <v/>
      </c>
      <c r="G289" s="13" t="str">
        <f>IF(OR($E289="",$F289=""),"",$E289-$F289)</f>
        <v/>
      </c>
      <c r="H289" t="str">
        <f ca="1">IF($D289="","",MAX(0,TODAY()-$D289))</f>
        <v/>
      </c>
      <c r="I289" t="str">
        <f ca="1">IF($G289&lt;=0,"",IF($H289&gt;=30,"Mise en demeure",IF($H289&gt;=15,"Relance 2",IF($H289&gt;=5,"Relance 1","À traiter"))))</f>
        <v>Mise en demeure</v>
      </c>
      <c r="K289" t="str">
        <f>IF($J289="","",$J289+7)</f>
        <v/>
      </c>
    </row>
    <row r="290" spans="2:11" ht="15">
      <c r="B290" t="str">
        <f>IF($A290="","",VLOOKUP(VLOOKUP($A290,Baux!$A:$K,3,FALSE),Locataires!$A:$I,2,FALSE))</f>
        <v/>
      </c>
      <c r="C290" s="17"/>
      <c r="D290" s="12" t="str">
        <f>IF(OR($A290="",$C290=""),"",SUMIFS(Échéancier_Loyers!$G:$G,Échéancier_Loyers!$C:$C,$A290,Échéancier_Loyers!$B:$B,YEAR($C290)*100+MONTH($C290)))</f>
        <v/>
      </c>
      <c r="E290" s="13" t="str">
        <f>IF(OR($A290="",$C290=""),"",SUMIFS(Échéancier_Loyers!$J:$J,Échéancier_Loyers!$C:$C,$A290,Échéancier_Loyers!$B:$B,YEAR($C290)*100+MONTH($C290)))</f>
        <v/>
      </c>
      <c r="F290" s="13" t="str">
        <f>IF(OR($A290="",$C290=""),"",SUMIFS(Échéancier_Loyers!$K:$K,Échéancier_Loyers!$C:$C,$A290,Échéancier_Loyers!$B:$B,YEAR($C290)*100+MONTH($C290)))</f>
        <v/>
      </c>
      <c r="G290" s="13" t="str">
        <f>IF(OR($E290="",$F290=""),"",$E290-$F290)</f>
        <v/>
      </c>
      <c r="H290" t="str">
        <f ca="1">IF($D290="","",MAX(0,TODAY()-$D290))</f>
        <v/>
      </c>
      <c r="I290" t="str">
        <f ca="1">IF($G290&lt;=0,"",IF($H290&gt;=30,"Mise en demeure",IF($H290&gt;=15,"Relance 2",IF($H290&gt;=5,"Relance 1","À traiter"))))</f>
        <v>Mise en demeure</v>
      </c>
      <c r="K290" t="str">
        <f>IF($J290="","",$J290+7)</f>
        <v/>
      </c>
    </row>
    <row r="291" spans="2:11" ht="15">
      <c r="B291" t="str">
        <f>IF($A291="","",VLOOKUP(VLOOKUP($A291,Baux!$A:$K,3,FALSE),Locataires!$A:$I,2,FALSE))</f>
        <v/>
      </c>
      <c r="C291" s="17"/>
      <c r="D291" s="12" t="str">
        <f>IF(OR($A291="",$C291=""),"",SUMIFS(Échéancier_Loyers!$G:$G,Échéancier_Loyers!$C:$C,$A291,Échéancier_Loyers!$B:$B,YEAR($C291)*100+MONTH($C291)))</f>
        <v/>
      </c>
      <c r="E291" s="13" t="str">
        <f>IF(OR($A291="",$C291=""),"",SUMIFS(Échéancier_Loyers!$J:$J,Échéancier_Loyers!$C:$C,$A291,Échéancier_Loyers!$B:$B,YEAR($C291)*100+MONTH($C291)))</f>
        <v/>
      </c>
      <c r="F291" s="13" t="str">
        <f>IF(OR($A291="",$C291=""),"",SUMIFS(Échéancier_Loyers!$K:$K,Échéancier_Loyers!$C:$C,$A291,Échéancier_Loyers!$B:$B,YEAR($C291)*100+MONTH($C291)))</f>
        <v/>
      </c>
      <c r="G291" s="13" t="str">
        <f>IF(OR($E291="",$F291=""),"",$E291-$F291)</f>
        <v/>
      </c>
      <c r="H291" t="str">
        <f ca="1">IF($D291="","",MAX(0,TODAY()-$D291))</f>
        <v/>
      </c>
      <c r="I291" t="str">
        <f ca="1">IF($G291&lt;=0,"",IF($H291&gt;=30,"Mise en demeure",IF($H291&gt;=15,"Relance 2",IF($H291&gt;=5,"Relance 1","À traiter"))))</f>
        <v>Mise en demeure</v>
      </c>
      <c r="K291" t="str">
        <f>IF($J291="","",$J291+7)</f>
        <v/>
      </c>
    </row>
    <row r="292" spans="2:11" ht="15">
      <c r="B292" t="str">
        <f>IF($A292="","",VLOOKUP(VLOOKUP($A292,Baux!$A:$K,3,FALSE),Locataires!$A:$I,2,FALSE))</f>
        <v/>
      </c>
      <c r="C292" s="17"/>
      <c r="D292" s="12" t="str">
        <f>IF(OR($A292="",$C292=""),"",SUMIFS(Échéancier_Loyers!$G:$G,Échéancier_Loyers!$C:$C,$A292,Échéancier_Loyers!$B:$B,YEAR($C292)*100+MONTH($C292)))</f>
        <v/>
      </c>
      <c r="E292" s="13" t="str">
        <f>IF(OR($A292="",$C292=""),"",SUMIFS(Échéancier_Loyers!$J:$J,Échéancier_Loyers!$C:$C,$A292,Échéancier_Loyers!$B:$B,YEAR($C292)*100+MONTH($C292)))</f>
        <v/>
      </c>
      <c r="F292" s="13" t="str">
        <f>IF(OR($A292="",$C292=""),"",SUMIFS(Échéancier_Loyers!$K:$K,Échéancier_Loyers!$C:$C,$A292,Échéancier_Loyers!$B:$B,YEAR($C292)*100+MONTH($C292)))</f>
        <v/>
      </c>
      <c r="G292" s="13" t="str">
        <f>IF(OR($E292="",$F292=""),"",$E292-$F292)</f>
        <v/>
      </c>
      <c r="H292" t="str">
        <f ca="1">IF($D292="","",MAX(0,TODAY()-$D292))</f>
        <v/>
      </c>
      <c r="I292" t="str">
        <f ca="1">IF($G292&lt;=0,"",IF($H292&gt;=30,"Mise en demeure",IF($H292&gt;=15,"Relance 2",IF($H292&gt;=5,"Relance 1","À traiter"))))</f>
        <v>Mise en demeure</v>
      </c>
      <c r="K292" t="str">
        <f>IF($J292="","",$J292+7)</f>
        <v/>
      </c>
    </row>
    <row r="293" spans="2:11" ht="15">
      <c r="B293" t="str">
        <f>IF($A293="","",VLOOKUP(VLOOKUP($A293,Baux!$A:$K,3,FALSE),Locataires!$A:$I,2,FALSE))</f>
        <v/>
      </c>
      <c r="C293" s="17"/>
      <c r="D293" s="12" t="str">
        <f>IF(OR($A293="",$C293=""),"",SUMIFS(Échéancier_Loyers!$G:$G,Échéancier_Loyers!$C:$C,$A293,Échéancier_Loyers!$B:$B,YEAR($C293)*100+MONTH($C293)))</f>
        <v/>
      </c>
      <c r="E293" s="13" t="str">
        <f>IF(OR($A293="",$C293=""),"",SUMIFS(Échéancier_Loyers!$J:$J,Échéancier_Loyers!$C:$C,$A293,Échéancier_Loyers!$B:$B,YEAR($C293)*100+MONTH($C293)))</f>
        <v/>
      </c>
      <c r="F293" s="13" t="str">
        <f>IF(OR($A293="",$C293=""),"",SUMIFS(Échéancier_Loyers!$K:$K,Échéancier_Loyers!$C:$C,$A293,Échéancier_Loyers!$B:$B,YEAR($C293)*100+MONTH($C293)))</f>
        <v/>
      </c>
      <c r="G293" s="13" t="str">
        <f>IF(OR($E293="",$F293=""),"",$E293-$F293)</f>
        <v/>
      </c>
      <c r="H293" t="str">
        <f ca="1">IF($D293="","",MAX(0,TODAY()-$D293))</f>
        <v/>
      </c>
      <c r="I293" t="str">
        <f ca="1">IF($G293&lt;=0,"",IF($H293&gt;=30,"Mise en demeure",IF($H293&gt;=15,"Relance 2",IF($H293&gt;=5,"Relance 1","À traiter"))))</f>
        <v>Mise en demeure</v>
      </c>
      <c r="K293" t="str">
        <f>IF($J293="","",$J293+7)</f>
        <v/>
      </c>
    </row>
    <row r="294" spans="2:11" ht="15">
      <c r="B294" t="str">
        <f>IF($A294="","",VLOOKUP(VLOOKUP($A294,Baux!$A:$K,3,FALSE),Locataires!$A:$I,2,FALSE))</f>
        <v/>
      </c>
      <c r="C294" s="17"/>
      <c r="D294" s="12" t="str">
        <f>IF(OR($A294="",$C294=""),"",SUMIFS(Échéancier_Loyers!$G:$G,Échéancier_Loyers!$C:$C,$A294,Échéancier_Loyers!$B:$B,YEAR($C294)*100+MONTH($C294)))</f>
        <v/>
      </c>
      <c r="E294" s="13" t="str">
        <f>IF(OR($A294="",$C294=""),"",SUMIFS(Échéancier_Loyers!$J:$J,Échéancier_Loyers!$C:$C,$A294,Échéancier_Loyers!$B:$B,YEAR($C294)*100+MONTH($C294)))</f>
        <v/>
      </c>
      <c r="F294" s="13" t="str">
        <f>IF(OR($A294="",$C294=""),"",SUMIFS(Échéancier_Loyers!$K:$K,Échéancier_Loyers!$C:$C,$A294,Échéancier_Loyers!$B:$B,YEAR($C294)*100+MONTH($C294)))</f>
        <v/>
      </c>
      <c r="G294" s="13" t="str">
        <f>IF(OR($E294="",$F294=""),"",$E294-$F294)</f>
        <v/>
      </c>
      <c r="H294" t="str">
        <f ca="1">IF($D294="","",MAX(0,TODAY()-$D294))</f>
        <v/>
      </c>
      <c r="I294" t="str">
        <f ca="1">IF($G294&lt;=0,"",IF($H294&gt;=30,"Mise en demeure",IF($H294&gt;=15,"Relance 2",IF($H294&gt;=5,"Relance 1","À traiter"))))</f>
        <v>Mise en demeure</v>
      </c>
      <c r="K294" t="str">
        <f>IF($J294="","",$J294+7)</f>
        <v/>
      </c>
    </row>
    <row r="295" spans="2:11" ht="15">
      <c r="B295" t="str">
        <f>IF($A295="","",VLOOKUP(VLOOKUP($A295,Baux!$A:$K,3,FALSE),Locataires!$A:$I,2,FALSE))</f>
        <v/>
      </c>
      <c r="C295" s="17"/>
      <c r="D295" s="12" t="str">
        <f>IF(OR($A295="",$C295=""),"",SUMIFS(Échéancier_Loyers!$G:$G,Échéancier_Loyers!$C:$C,$A295,Échéancier_Loyers!$B:$B,YEAR($C295)*100+MONTH($C295)))</f>
        <v/>
      </c>
      <c r="E295" s="13" t="str">
        <f>IF(OR($A295="",$C295=""),"",SUMIFS(Échéancier_Loyers!$J:$J,Échéancier_Loyers!$C:$C,$A295,Échéancier_Loyers!$B:$B,YEAR($C295)*100+MONTH($C295)))</f>
        <v/>
      </c>
      <c r="F295" s="13" t="str">
        <f>IF(OR($A295="",$C295=""),"",SUMIFS(Échéancier_Loyers!$K:$K,Échéancier_Loyers!$C:$C,$A295,Échéancier_Loyers!$B:$B,YEAR($C295)*100+MONTH($C295)))</f>
        <v/>
      </c>
      <c r="G295" s="13" t="str">
        <f>IF(OR($E295="",$F295=""),"",$E295-$F295)</f>
        <v/>
      </c>
      <c r="H295" t="str">
        <f ca="1">IF($D295="","",MAX(0,TODAY()-$D295))</f>
        <v/>
      </c>
      <c r="I295" t="str">
        <f ca="1">IF($G295&lt;=0,"",IF($H295&gt;=30,"Mise en demeure",IF($H295&gt;=15,"Relance 2",IF($H295&gt;=5,"Relance 1","À traiter"))))</f>
        <v>Mise en demeure</v>
      </c>
      <c r="K295" t="str">
        <f>IF($J295="","",$J295+7)</f>
        <v/>
      </c>
    </row>
    <row r="296" spans="2:11" ht="15">
      <c r="B296" t="str">
        <f>IF($A296="","",VLOOKUP(VLOOKUP($A296,Baux!$A:$K,3,FALSE),Locataires!$A:$I,2,FALSE))</f>
        <v/>
      </c>
      <c r="C296" s="17"/>
      <c r="D296" s="12" t="str">
        <f>IF(OR($A296="",$C296=""),"",SUMIFS(Échéancier_Loyers!$G:$G,Échéancier_Loyers!$C:$C,$A296,Échéancier_Loyers!$B:$B,YEAR($C296)*100+MONTH($C296)))</f>
        <v/>
      </c>
      <c r="E296" s="13" t="str">
        <f>IF(OR($A296="",$C296=""),"",SUMIFS(Échéancier_Loyers!$J:$J,Échéancier_Loyers!$C:$C,$A296,Échéancier_Loyers!$B:$B,YEAR($C296)*100+MONTH($C296)))</f>
        <v/>
      </c>
      <c r="F296" s="13" t="str">
        <f>IF(OR($A296="",$C296=""),"",SUMIFS(Échéancier_Loyers!$K:$K,Échéancier_Loyers!$C:$C,$A296,Échéancier_Loyers!$B:$B,YEAR($C296)*100+MONTH($C296)))</f>
        <v/>
      </c>
      <c r="G296" s="13" t="str">
        <f>IF(OR($E296="",$F296=""),"",$E296-$F296)</f>
        <v/>
      </c>
      <c r="H296" t="str">
        <f ca="1">IF($D296="","",MAX(0,TODAY()-$D296))</f>
        <v/>
      </c>
      <c r="I296" t="str">
        <f ca="1">IF($G296&lt;=0,"",IF($H296&gt;=30,"Mise en demeure",IF($H296&gt;=15,"Relance 2",IF($H296&gt;=5,"Relance 1","À traiter"))))</f>
        <v>Mise en demeure</v>
      </c>
      <c r="K296" t="str">
        <f>IF($J296="","",$J296+7)</f>
        <v/>
      </c>
    </row>
    <row r="297" spans="2:11" ht="15">
      <c r="B297" t="str">
        <f>IF($A297="","",VLOOKUP(VLOOKUP($A297,Baux!$A:$K,3,FALSE),Locataires!$A:$I,2,FALSE))</f>
        <v/>
      </c>
      <c r="C297" s="17"/>
      <c r="D297" s="12" t="str">
        <f>IF(OR($A297="",$C297=""),"",SUMIFS(Échéancier_Loyers!$G:$G,Échéancier_Loyers!$C:$C,$A297,Échéancier_Loyers!$B:$B,YEAR($C297)*100+MONTH($C297)))</f>
        <v/>
      </c>
      <c r="E297" s="13" t="str">
        <f>IF(OR($A297="",$C297=""),"",SUMIFS(Échéancier_Loyers!$J:$J,Échéancier_Loyers!$C:$C,$A297,Échéancier_Loyers!$B:$B,YEAR($C297)*100+MONTH($C297)))</f>
        <v/>
      </c>
      <c r="F297" s="13" t="str">
        <f>IF(OR($A297="",$C297=""),"",SUMIFS(Échéancier_Loyers!$K:$K,Échéancier_Loyers!$C:$C,$A297,Échéancier_Loyers!$B:$B,YEAR($C297)*100+MONTH($C297)))</f>
        <v/>
      </c>
      <c r="G297" s="13" t="str">
        <f>IF(OR($E297="",$F297=""),"",$E297-$F297)</f>
        <v/>
      </c>
      <c r="H297" t="str">
        <f ca="1">IF($D297="","",MAX(0,TODAY()-$D297))</f>
        <v/>
      </c>
      <c r="I297" t="str">
        <f ca="1">IF($G297&lt;=0,"",IF($H297&gt;=30,"Mise en demeure",IF($H297&gt;=15,"Relance 2",IF($H297&gt;=5,"Relance 1","À traiter"))))</f>
        <v>Mise en demeure</v>
      </c>
      <c r="K297" t="str">
        <f>IF($J297="","",$J297+7)</f>
        <v/>
      </c>
    </row>
    <row r="298" spans="2:11" ht="15">
      <c r="B298" t="str">
        <f>IF($A298="","",VLOOKUP(VLOOKUP($A298,Baux!$A:$K,3,FALSE),Locataires!$A:$I,2,FALSE))</f>
        <v/>
      </c>
      <c r="C298" s="17"/>
      <c r="D298" s="12" t="str">
        <f>IF(OR($A298="",$C298=""),"",SUMIFS(Échéancier_Loyers!$G:$G,Échéancier_Loyers!$C:$C,$A298,Échéancier_Loyers!$B:$B,YEAR($C298)*100+MONTH($C298)))</f>
        <v/>
      </c>
      <c r="E298" s="13" t="str">
        <f>IF(OR($A298="",$C298=""),"",SUMIFS(Échéancier_Loyers!$J:$J,Échéancier_Loyers!$C:$C,$A298,Échéancier_Loyers!$B:$B,YEAR($C298)*100+MONTH($C298)))</f>
        <v/>
      </c>
      <c r="F298" s="13" t="str">
        <f>IF(OR($A298="",$C298=""),"",SUMIFS(Échéancier_Loyers!$K:$K,Échéancier_Loyers!$C:$C,$A298,Échéancier_Loyers!$B:$B,YEAR($C298)*100+MONTH($C298)))</f>
        <v/>
      </c>
      <c r="G298" s="13" t="str">
        <f>IF(OR($E298="",$F298=""),"",$E298-$F298)</f>
        <v/>
      </c>
      <c r="H298" t="str">
        <f ca="1">IF($D298="","",MAX(0,TODAY()-$D298))</f>
        <v/>
      </c>
      <c r="I298" t="str">
        <f ca="1">IF($G298&lt;=0,"",IF($H298&gt;=30,"Mise en demeure",IF($H298&gt;=15,"Relance 2",IF($H298&gt;=5,"Relance 1","À traiter"))))</f>
        <v>Mise en demeure</v>
      </c>
      <c r="K298" t="str">
        <f>IF($J298="","",$J298+7)</f>
        <v/>
      </c>
    </row>
    <row r="299" spans="2:11" ht="15">
      <c r="B299" t="str">
        <f>IF($A299="","",VLOOKUP(VLOOKUP($A299,Baux!$A:$K,3,FALSE),Locataires!$A:$I,2,FALSE))</f>
        <v/>
      </c>
      <c r="C299" s="17"/>
      <c r="D299" s="12" t="str">
        <f>IF(OR($A299="",$C299=""),"",SUMIFS(Échéancier_Loyers!$G:$G,Échéancier_Loyers!$C:$C,$A299,Échéancier_Loyers!$B:$B,YEAR($C299)*100+MONTH($C299)))</f>
        <v/>
      </c>
      <c r="E299" s="13" t="str">
        <f>IF(OR($A299="",$C299=""),"",SUMIFS(Échéancier_Loyers!$J:$J,Échéancier_Loyers!$C:$C,$A299,Échéancier_Loyers!$B:$B,YEAR($C299)*100+MONTH($C299)))</f>
        <v/>
      </c>
      <c r="F299" s="13" t="str">
        <f>IF(OR($A299="",$C299=""),"",SUMIFS(Échéancier_Loyers!$K:$K,Échéancier_Loyers!$C:$C,$A299,Échéancier_Loyers!$B:$B,YEAR($C299)*100+MONTH($C299)))</f>
        <v/>
      </c>
      <c r="G299" s="13" t="str">
        <f>IF(OR($E299="",$F299=""),"",$E299-$F299)</f>
        <v/>
      </c>
      <c r="H299" t="str">
        <f ca="1">IF($D299="","",MAX(0,TODAY()-$D299))</f>
        <v/>
      </c>
      <c r="I299" t="str">
        <f ca="1">IF($G299&lt;=0,"",IF($H299&gt;=30,"Mise en demeure",IF($H299&gt;=15,"Relance 2",IF($H299&gt;=5,"Relance 1","À traiter"))))</f>
        <v>Mise en demeure</v>
      </c>
      <c r="K299" t="str">
        <f>IF($J299="","",$J299+7)</f>
        <v/>
      </c>
    </row>
    <row r="300" spans="2:11" ht="15">
      <c r="B300" t="str">
        <f>IF($A300="","",VLOOKUP(VLOOKUP($A300,Baux!$A:$K,3,FALSE),Locataires!$A:$I,2,FALSE))</f>
        <v/>
      </c>
      <c r="C300" s="17"/>
      <c r="D300" s="12" t="str">
        <f>IF(OR($A300="",$C300=""),"",SUMIFS(Échéancier_Loyers!$G:$G,Échéancier_Loyers!$C:$C,$A300,Échéancier_Loyers!$B:$B,YEAR($C300)*100+MONTH($C300)))</f>
        <v/>
      </c>
      <c r="E300" s="13" t="str">
        <f>IF(OR($A300="",$C300=""),"",SUMIFS(Échéancier_Loyers!$J:$J,Échéancier_Loyers!$C:$C,$A300,Échéancier_Loyers!$B:$B,YEAR($C300)*100+MONTH($C300)))</f>
        <v/>
      </c>
      <c r="F300" s="13" t="str">
        <f>IF(OR($A300="",$C300=""),"",SUMIFS(Échéancier_Loyers!$K:$K,Échéancier_Loyers!$C:$C,$A300,Échéancier_Loyers!$B:$B,YEAR($C300)*100+MONTH($C300)))</f>
        <v/>
      </c>
      <c r="G300" s="13" t="str">
        <f>IF(OR($E300="",$F300=""),"",$E300-$F300)</f>
        <v/>
      </c>
      <c r="H300" t="str">
        <f ca="1">IF($D300="","",MAX(0,TODAY()-$D300))</f>
        <v/>
      </c>
      <c r="I300" t="str">
        <f ca="1">IF($G300&lt;=0,"",IF($H300&gt;=30,"Mise en demeure",IF($H300&gt;=15,"Relance 2",IF($H300&gt;=5,"Relance 1","À traiter"))))</f>
        <v>Mise en demeure</v>
      </c>
      <c r="K300" t="str">
        <f>IF($J300="","",$J300+7)</f>
        <v/>
      </c>
    </row>
    <row r="301" spans="2:11" ht="15">
      <c r="B301" t="str">
        <f>IF($A301="","",VLOOKUP(VLOOKUP($A301,Baux!$A:$K,3,FALSE),Locataires!$A:$I,2,FALSE))</f>
        <v/>
      </c>
      <c r="C301" s="17"/>
      <c r="D301" s="12" t="str">
        <f>IF(OR($A301="",$C301=""),"",SUMIFS(Échéancier_Loyers!$G:$G,Échéancier_Loyers!$C:$C,$A301,Échéancier_Loyers!$B:$B,YEAR($C301)*100+MONTH($C301)))</f>
        <v/>
      </c>
      <c r="E301" s="13" t="str">
        <f>IF(OR($A301="",$C301=""),"",SUMIFS(Échéancier_Loyers!$J:$J,Échéancier_Loyers!$C:$C,$A301,Échéancier_Loyers!$B:$B,YEAR($C301)*100+MONTH($C301)))</f>
        <v/>
      </c>
      <c r="F301" s="13" t="str">
        <f>IF(OR($A301="",$C301=""),"",SUMIFS(Échéancier_Loyers!$K:$K,Échéancier_Loyers!$C:$C,$A301,Échéancier_Loyers!$B:$B,YEAR($C301)*100+MONTH($C301)))</f>
        <v/>
      </c>
      <c r="G301" s="13" t="str">
        <f>IF(OR($E301="",$F301=""),"",$E301-$F301)</f>
        <v/>
      </c>
      <c r="H301" t="str">
        <f ca="1">IF($D301="","",MAX(0,TODAY()-$D301))</f>
        <v/>
      </c>
      <c r="I301" t="str">
        <f ca="1">IF($G301&lt;=0,"",IF($H301&gt;=30,"Mise en demeure",IF($H301&gt;=15,"Relance 2",IF($H301&gt;=5,"Relance 1","À traiter"))))</f>
        <v>Mise en demeure</v>
      </c>
      <c r="K301" t="str">
        <f>IF($J301="","",$J301+7)</f>
        <v/>
      </c>
    </row>
    <row r="302" spans="2:11" ht="15">
      <c r="B302" t="str">
        <f>IF($A302="","",VLOOKUP(VLOOKUP($A302,Baux!$A:$K,3,FALSE),Locataires!$A:$I,2,FALSE))</f>
        <v/>
      </c>
      <c r="C302" s="17"/>
      <c r="D302" s="12" t="str">
        <f>IF(OR($A302="",$C302=""),"",SUMIFS(Échéancier_Loyers!$G:$G,Échéancier_Loyers!$C:$C,$A302,Échéancier_Loyers!$B:$B,YEAR($C302)*100+MONTH($C302)))</f>
        <v/>
      </c>
      <c r="E302" s="13" t="str">
        <f>IF(OR($A302="",$C302=""),"",SUMIFS(Échéancier_Loyers!$J:$J,Échéancier_Loyers!$C:$C,$A302,Échéancier_Loyers!$B:$B,YEAR($C302)*100+MONTH($C302)))</f>
        <v/>
      </c>
      <c r="F302" s="13" t="str">
        <f>IF(OR($A302="",$C302=""),"",SUMIFS(Échéancier_Loyers!$K:$K,Échéancier_Loyers!$C:$C,$A302,Échéancier_Loyers!$B:$B,YEAR($C302)*100+MONTH($C302)))</f>
        <v/>
      </c>
      <c r="G302" s="13" t="str">
        <f>IF(OR($E302="",$F302=""),"",$E302-$F302)</f>
        <v/>
      </c>
      <c r="H302" t="str">
        <f ca="1">IF($D302="","",MAX(0,TODAY()-$D302))</f>
        <v/>
      </c>
      <c r="I302" t="str">
        <f ca="1">IF($G302&lt;=0,"",IF($H302&gt;=30,"Mise en demeure",IF($H302&gt;=15,"Relance 2",IF($H302&gt;=5,"Relance 1","À traiter"))))</f>
        <v>Mise en demeure</v>
      </c>
      <c r="K302" t="str">
        <f>IF($J302="","",$J302+7)</f>
        <v/>
      </c>
    </row>
    <row r="303" spans="2:11" ht="15">
      <c r="B303" t="str">
        <f>IF($A303="","",VLOOKUP(VLOOKUP($A303,Baux!$A:$K,3,FALSE),Locataires!$A:$I,2,FALSE))</f>
        <v/>
      </c>
      <c r="C303" s="17"/>
      <c r="D303" s="12" t="str">
        <f>IF(OR($A303="",$C303=""),"",SUMIFS(Échéancier_Loyers!$G:$G,Échéancier_Loyers!$C:$C,$A303,Échéancier_Loyers!$B:$B,YEAR($C303)*100+MONTH($C303)))</f>
        <v/>
      </c>
      <c r="E303" s="13" t="str">
        <f>IF(OR($A303="",$C303=""),"",SUMIFS(Échéancier_Loyers!$J:$J,Échéancier_Loyers!$C:$C,$A303,Échéancier_Loyers!$B:$B,YEAR($C303)*100+MONTH($C303)))</f>
        <v/>
      </c>
      <c r="F303" s="13" t="str">
        <f>IF(OR($A303="",$C303=""),"",SUMIFS(Échéancier_Loyers!$K:$K,Échéancier_Loyers!$C:$C,$A303,Échéancier_Loyers!$B:$B,YEAR($C303)*100+MONTH($C303)))</f>
        <v/>
      </c>
      <c r="G303" s="13" t="str">
        <f>IF(OR($E303="",$F303=""),"",$E303-$F303)</f>
        <v/>
      </c>
      <c r="H303" t="str">
        <f ca="1">IF($D303="","",MAX(0,TODAY()-$D303))</f>
        <v/>
      </c>
      <c r="I303" t="str">
        <f ca="1">IF($G303&lt;=0,"",IF($H303&gt;=30,"Mise en demeure",IF($H303&gt;=15,"Relance 2",IF($H303&gt;=5,"Relance 1","À traiter"))))</f>
        <v>Mise en demeure</v>
      </c>
      <c r="K303" t="str">
        <f>IF($J303="","",$J303+7)</f>
        <v/>
      </c>
    </row>
    <row r="304" spans="2:11" ht="15">
      <c r="B304" t="str">
        <f>IF($A304="","",VLOOKUP(VLOOKUP($A304,Baux!$A:$K,3,FALSE),Locataires!$A:$I,2,FALSE))</f>
        <v/>
      </c>
      <c r="C304" s="17"/>
      <c r="D304" s="12" t="str">
        <f>IF(OR($A304="",$C304=""),"",SUMIFS(Échéancier_Loyers!$G:$G,Échéancier_Loyers!$C:$C,$A304,Échéancier_Loyers!$B:$B,YEAR($C304)*100+MONTH($C304)))</f>
        <v/>
      </c>
      <c r="E304" s="13" t="str">
        <f>IF(OR($A304="",$C304=""),"",SUMIFS(Échéancier_Loyers!$J:$J,Échéancier_Loyers!$C:$C,$A304,Échéancier_Loyers!$B:$B,YEAR($C304)*100+MONTH($C304)))</f>
        <v/>
      </c>
      <c r="F304" s="13" t="str">
        <f>IF(OR($A304="",$C304=""),"",SUMIFS(Échéancier_Loyers!$K:$K,Échéancier_Loyers!$C:$C,$A304,Échéancier_Loyers!$B:$B,YEAR($C304)*100+MONTH($C304)))</f>
        <v/>
      </c>
      <c r="G304" s="13" t="str">
        <f>IF(OR($E304="",$F304=""),"",$E304-$F304)</f>
        <v/>
      </c>
      <c r="H304" t="str">
        <f ca="1">IF($D304="","",MAX(0,TODAY()-$D304))</f>
        <v/>
      </c>
      <c r="I304" t="str">
        <f ca="1">IF($G304&lt;=0,"",IF($H304&gt;=30,"Mise en demeure",IF($H304&gt;=15,"Relance 2",IF($H304&gt;=5,"Relance 1","À traiter"))))</f>
        <v>Mise en demeure</v>
      </c>
      <c r="K304" t="str">
        <f>IF($J304="","",$J304+7)</f>
        <v/>
      </c>
    </row>
    <row r="305" spans="2:11" ht="15">
      <c r="B305" t="str">
        <f>IF($A305="","",VLOOKUP(VLOOKUP($A305,Baux!$A:$K,3,FALSE),Locataires!$A:$I,2,FALSE))</f>
        <v/>
      </c>
      <c r="C305" s="17"/>
      <c r="D305" s="12" t="str">
        <f>IF(OR($A305="",$C305=""),"",SUMIFS(Échéancier_Loyers!$G:$G,Échéancier_Loyers!$C:$C,$A305,Échéancier_Loyers!$B:$B,YEAR($C305)*100+MONTH($C305)))</f>
        <v/>
      </c>
      <c r="E305" s="13" t="str">
        <f>IF(OR($A305="",$C305=""),"",SUMIFS(Échéancier_Loyers!$J:$J,Échéancier_Loyers!$C:$C,$A305,Échéancier_Loyers!$B:$B,YEAR($C305)*100+MONTH($C305)))</f>
        <v/>
      </c>
      <c r="F305" s="13" t="str">
        <f>IF(OR($A305="",$C305=""),"",SUMIFS(Échéancier_Loyers!$K:$K,Échéancier_Loyers!$C:$C,$A305,Échéancier_Loyers!$B:$B,YEAR($C305)*100+MONTH($C305)))</f>
        <v/>
      </c>
      <c r="G305" s="13" t="str">
        <f>IF(OR($E305="",$F305=""),"",$E305-$F305)</f>
        <v/>
      </c>
      <c r="H305" t="str">
        <f ca="1">IF($D305="","",MAX(0,TODAY()-$D305))</f>
        <v/>
      </c>
      <c r="I305" t="str">
        <f ca="1">IF($G305&lt;=0,"",IF($H305&gt;=30,"Mise en demeure",IF($H305&gt;=15,"Relance 2",IF($H305&gt;=5,"Relance 1","À traiter"))))</f>
        <v>Mise en demeure</v>
      </c>
      <c r="K305" t="str">
        <f>IF($J305="","",$J305+7)</f>
        <v/>
      </c>
    </row>
    <row r="306" spans="2:11" ht="15">
      <c r="B306" t="str">
        <f>IF($A306="","",VLOOKUP(VLOOKUP($A306,Baux!$A:$K,3,FALSE),Locataires!$A:$I,2,FALSE))</f>
        <v/>
      </c>
      <c r="C306" s="17"/>
      <c r="D306" s="12" t="str">
        <f>IF(OR($A306="",$C306=""),"",SUMIFS(Échéancier_Loyers!$G:$G,Échéancier_Loyers!$C:$C,$A306,Échéancier_Loyers!$B:$B,YEAR($C306)*100+MONTH($C306)))</f>
        <v/>
      </c>
      <c r="E306" s="13" t="str">
        <f>IF(OR($A306="",$C306=""),"",SUMIFS(Échéancier_Loyers!$J:$J,Échéancier_Loyers!$C:$C,$A306,Échéancier_Loyers!$B:$B,YEAR($C306)*100+MONTH($C306)))</f>
        <v/>
      </c>
      <c r="F306" s="13" t="str">
        <f>IF(OR($A306="",$C306=""),"",SUMIFS(Échéancier_Loyers!$K:$K,Échéancier_Loyers!$C:$C,$A306,Échéancier_Loyers!$B:$B,YEAR($C306)*100+MONTH($C306)))</f>
        <v/>
      </c>
      <c r="G306" s="13" t="str">
        <f>IF(OR($E306="",$F306=""),"",$E306-$F306)</f>
        <v/>
      </c>
      <c r="H306" t="str">
        <f ca="1">IF($D306="","",MAX(0,TODAY()-$D306))</f>
        <v/>
      </c>
      <c r="I306" t="str">
        <f ca="1">IF($G306&lt;=0,"",IF($H306&gt;=30,"Mise en demeure",IF($H306&gt;=15,"Relance 2",IF($H306&gt;=5,"Relance 1","À traiter"))))</f>
        <v>Mise en demeure</v>
      </c>
      <c r="K306" t="str">
        <f>IF($J306="","",$J306+7)</f>
        <v/>
      </c>
    </row>
    <row r="307" spans="2:11" ht="15">
      <c r="B307" t="str">
        <f>IF($A307="","",VLOOKUP(VLOOKUP($A307,Baux!$A:$K,3,FALSE),Locataires!$A:$I,2,FALSE))</f>
        <v/>
      </c>
      <c r="C307" s="17"/>
      <c r="D307" s="12" t="str">
        <f>IF(OR($A307="",$C307=""),"",SUMIFS(Échéancier_Loyers!$G:$G,Échéancier_Loyers!$C:$C,$A307,Échéancier_Loyers!$B:$B,YEAR($C307)*100+MONTH($C307)))</f>
        <v/>
      </c>
      <c r="E307" s="13" t="str">
        <f>IF(OR($A307="",$C307=""),"",SUMIFS(Échéancier_Loyers!$J:$J,Échéancier_Loyers!$C:$C,$A307,Échéancier_Loyers!$B:$B,YEAR($C307)*100+MONTH($C307)))</f>
        <v/>
      </c>
      <c r="F307" s="13" t="str">
        <f>IF(OR($A307="",$C307=""),"",SUMIFS(Échéancier_Loyers!$K:$K,Échéancier_Loyers!$C:$C,$A307,Échéancier_Loyers!$B:$B,YEAR($C307)*100+MONTH($C307)))</f>
        <v/>
      </c>
      <c r="G307" s="13" t="str">
        <f>IF(OR($E307="",$F307=""),"",$E307-$F307)</f>
        <v/>
      </c>
      <c r="H307" t="str">
        <f ca="1">IF($D307="","",MAX(0,TODAY()-$D307))</f>
        <v/>
      </c>
      <c r="I307" t="str">
        <f ca="1">IF($G307&lt;=0,"",IF($H307&gt;=30,"Mise en demeure",IF($H307&gt;=15,"Relance 2",IF($H307&gt;=5,"Relance 1","À traiter"))))</f>
        <v>Mise en demeure</v>
      </c>
      <c r="K307" t="str">
        <f>IF($J307="","",$J307+7)</f>
        <v/>
      </c>
    </row>
    <row r="308" spans="2:11" ht="15">
      <c r="B308" t="str">
        <f>IF($A308="","",VLOOKUP(VLOOKUP($A308,Baux!$A:$K,3,FALSE),Locataires!$A:$I,2,FALSE))</f>
        <v/>
      </c>
      <c r="C308" s="17"/>
      <c r="D308" s="12" t="str">
        <f>IF(OR($A308="",$C308=""),"",SUMIFS(Échéancier_Loyers!$G:$G,Échéancier_Loyers!$C:$C,$A308,Échéancier_Loyers!$B:$B,YEAR($C308)*100+MONTH($C308)))</f>
        <v/>
      </c>
      <c r="E308" s="13" t="str">
        <f>IF(OR($A308="",$C308=""),"",SUMIFS(Échéancier_Loyers!$J:$J,Échéancier_Loyers!$C:$C,$A308,Échéancier_Loyers!$B:$B,YEAR($C308)*100+MONTH($C308)))</f>
        <v/>
      </c>
      <c r="F308" s="13" t="str">
        <f>IF(OR($A308="",$C308=""),"",SUMIFS(Échéancier_Loyers!$K:$K,Échéancier_Loyers!$C:$C,$A308,Échéancier_Loyers!$B:$B,YEAR($C308)*100+MONTH($C308)))</f>
        <v/>
      </c>
      <c r="G308" s="13" t="str">
        <f>IF(OR($E308="",$F308=""),"",$E308-$F308)</f>
        <v/>
      </c>
      <c r="H308" t="str">
        <f ca="1">IF($D308="","",MAX(0,TODAY()-$D308))</f>
        <v/>
      </c>
      <c r="I308" t="str">
        <f ca="1">IF($G308&lt;=0,"",IF($H308&gt;=30,"Mise en demeure",IF($H308&gt;=15,"Relance 2",IF($H308&gt;=5,"Relance 1","À traiter"))))</f>
        <v>Mise en demeure</v>
      </c>
      <c r="K308" t="str">
        <f>IF($J308="","",$J308+7)</f>
        <v/>
      </c>
    </row>
    <row r="309" spans="2:11" ht="15">
      <c r="B309" t="str">
        <f>IF($A309="","",VLOOKUP(VLOOKUP($A309,Baux!$A:$K,3,FALSE),Locataires!$A:$I,2,FALSE))</f>
        <v/>
      </c>
      <c r="C309" s="17"/>
      <c r="D309" s="12" t="str">
        <f>IF(OR($A309="",$C309=""),"",SUMIFS(Échéancier_Loyers!$G:$G,Échéancier_Loyers!$C:$C,$A309,Échéancier_Loyers!$B:$B,YEAR($C309)*100+MONTH($C309)))</f>
        <v/>
      </c>
      <c r="E309" s="13" t="str">
        <f>IF(OR($A309="",$C309=""),"",SUMIFS(Échéancier_Loyers!$J:$J,Échéancier_Loyers!$C:$C,$A309,Échéancier_Loyers!$B:$B,YEAR($C309)*100+MONTH($C309)))</f>
        <v/>
      </c>
      <c r="F309" s="13" t="str">
        <f>IF(OR($A309="",$C309=""),"",SUMIFS(Échéancier_Loyers!$K:$K,Échéancier_Loyers!$C:$C,$A309,Échéancier_Loyers!$B:$B,YEAR($C309)*100+MONTH($C309)))</f>
        <v/>
      </c>
      <c r="G309" s="13" t="str">
        <f>IF(OR($E309="",$F309=""),"",$E309-$F309)</f>
        <v/>
      </c>
      <c r="H309" t="str">
        <f ca="1">IF($D309="","",MAX(0,TODAY()-$D309))</f>
        <v/>
      </c>
      <c r="I309" t="str">
        <f ca="1">IF($G309&lt;=0,"",IF($H309&gt;=30,"Mise en demeure",IF($H309&gt;=15,"Relance 2",IF($H309&gt;=5,"Relance 1","À traiter"))))</f>
        <v>Mise en demeure</v>
      </c>
      <c r="K309" t="str">
        <f>IF($J309="","",$J309+7)</f>
        <v/>
      </c>
    </row>
    <row r="310" spans="2:11" ht="15">
      <c r="B310" t="str">
        <f>IF($A310="","",VLOOKUP(VLOOKUP($A310,Baux!$A:$K,3,FALSE),Locataires!$A:$I,2,FALSE))</f>
        <v/>
      </c>
      <c r="C310" s="17"/>
      <c r="D310" s="12" t="str">
        <f>IF(OR($A310="",$C310=""),"",SUMIFS(Échéancier_Loyers!$G:$G,Échéancier_Loyers!$C:$C,$A310,Échéancier_Loyers!$B:$B,YEAR($C310)*100+MONTH($C310)))</f>
        <v/>
      </c>
      <c r="E310" s="13" t="str">
        <f>IF(OR($A310="",$C310=""),"",SUMIFS(Échéancier_Loyers!$J:$J,Échéancier_Loyers!$C:$C,$A310,Échéancier_Loyers!$B:$B,YEAR($C310)*100+MONTH($C310)))</f>
        <v/>
      </c>
      <c r="F310" s="13" t="str">
        <f>IF(OR($A310="",$C310=""),"",SUMIFS(Échéancier_Loyers!$K:$K,Échéancier_Loyers!$C:$C,$A310,Échéancier_Loyers!$B:$B,YEAR($C310)*100+MONTH($C310)))</f>
        <v/>
      </c>
      <c r="G310" s="13" t="str">
        <f>IF(OR($E310="",$F310=""),"",$E310-$F310)</f>
        <v/>
      </c>
      <c r="H310" t="str">
        <f ca="1">IF($D310="","",MAX(0,TODAY()-$D310))</f>
        <v/>
      </c>
      <c r="I310" t="str">
        <f ca="1">IF($G310&lt;=0,"",IF($H310&gt;=30,"Mise en demeure",IF($H310&gt;=15,"Relance 2",IF($H310&gt;=5,"Relance 1","À traiter"))))</f>
        <v>Mise en demeure</v>
      </c>
      <c r="K310" t="str">
        <f>IF($J310="","",$J310+7)</f>
        <v/>
      </c>
    </row>
    <row r="311" spans="2:11" ht="15">
      <c r="B311" t="str">
        <f>IF($A311="","",VLOOKUP(VLOOKUP($A311,Baux!$A:$K,3,FALSE),Locataires!$A:$I,2,FALSE))</f>
        <v/>
      </c>
      <c r="C311" s="17"/>
      <c r="D311" s="12" t="str">
        <f>IF(OR($A311="",$C311=""),"",SUMIFS(Échéancier_Loyers!$G:$G,Échéancier_Loyers!$C:$C,$A311,Échéancier_Loyers!$B:$B,YEAR($C311)*100+MONTH($C311)))</f>
        <v/>
      </c>
      <c r="E311" s="13" t="str">
        <f>IF(OR($A311="",$C311=""),"",SUMIFS(Échéancier_Loyers!$J:$J,Échéancier_Loyers!$C:$C,$A311,Échéancier_Loyers!$B:$B,YEAR($C311)*100+MONTH($C311)))</f>
        <v/>
      </c>
      <c r="F311" s="13" t="str">
        <f>IF(OR($A311="",$C311=""),"",SUMIFS(Échéancier_Loyers!$K:$K,Échéancier_Loyers!$C:$C,$A311,Échéancier_Loyers!$B:$B,YEAR($C311)*100+MONTH($C311)))</f>
        <v/>
      </c>
      <c r="G311" s="13" t="str">
        <f>IF(OR($E311="",$F311=""),"",$E311-$F311)</f>
        <v/>
      </c>
      <c r="H311" t="str">
        <f ca="1">IF($D311="","",MAX(0,TODAY()-$D311))</f>
        <v/>
      </c>
      <c r="I311" t="str">
        <f ca="1">IF($G311&lt;=0,"",IF($H311&gt;=30,"Mise en demeure",IF($H311&gt;=15,"Relance 2",IF($H311&gt;=5,"Relance 1","À traiter"))))</f>
        <v>Mise en demeure</v>
      </c>
      <c r="K311" t="str">
        <f>IF($J311="","",$J311+7)</f>
        <v/>
      </c>
    </row>
    <row r="312" spans="2:11" ht="15">
      <c r="B312" t="str">
        <f>IF($A312="","",VLOOKUP(VLOOKUP($A312,Baux!$A:$K,3,FALSE),Locataires!$A:$I,2,FALSE))</f>
        <v/>
      </c>
      <c r="C312" s="17"/>
      <c r="D312" s="12" t="str">
        <f>IF(OR($A312="",$C312=""),"",SUMIFS(Échéancier_Loyers!$G:$G,Échéancier_Loyers!$C:$C,$A312,Échéancier_Loyers!$B:$B,YEAR($C312)*100+MONTH($C312)))</f>
        <v/>
      </c>
      <c r="E312" s="13" t="str">
        <f>IF(OR($A312="",$C312=""),"",SUMIFS(Échéancier_Loyers!$J:$J,Échéancier_Loyers!$C:$C,$A312,Échéancier_Loyers!$B:$B,YEAR($C312)*100+MONTH($C312)))</f>
        <v/>
      </c>
      <c r="F312" s="13" t="str">
        <f>IF(OR($A312="",$C312=""),"",SUMIFS(Échéancier_Loyers!$K:$K,Échéancier_Loyers!$C:$C,$A312,Échéancier_Loyers!$B:$B,YEAR($C312)*100+MONTH($C312)))</f>
        <v/>
      </c>
      <c r="G312" s="13" t="str">
        <f>IF(OR($E312="",$F312=""),"",$E312-$F312)</f>
        <v/>
      </c>
      <c r="H312" t="str">
        <f ca="1">IF($D312="","",MAX(0,TODAY()-$D312))</f>
        <v/>
      </c>
      <c r="I312" t="str">
        <f ca="1">IF($G312&lt;=0,"",IF($H312&gt;=30,"Mise en demeure",IF($H312&gt;=15,"Relance 2",IF($H312&gt;=5,"Relance 1","À traiter"))))</f>
        <v>Mise en demeure</v>
      </c>
      <c r="K312" t="str">
        <f>IF($J312="","",$J312+7)</f>
        <v/>
      </c>
    </row>
    <row r="313" spans="2:11" ht="15">
      <c r="B313" t="str">
        <f>IF($A313="","",VLOOKUP(VLOOKUP($A313,Baux!$A:$K,3,FALSE),Locataires!$A:$I,2,FALSE))</f>
        <v/>
      </c>
      <c r="C313" s="17"/>
      <c r="D313" s="12" t="str">
        <f>IF(OR($A313="",$C313=""),"",SUMIFS(Échéancier_Loyers!$G:$G,Échéancier_Loyers!$C:$C,$A313,Échéancier_Loyers!$B:$B,YEAR($C313)*100+MONTH($C313)))</f>
        <v/>
      </c>
      <c r="E313" s="13" t="str">
        <f>IF(OR($A313="",$C313=""),"",SUMIFS(Échéancier_Loyers!$J:$J,Échéancier_Loyers!$C:$C,$A313,Échéancier_Loyers!$B:$B,YEAR($C313)*100+MONTH($C313)))</f>
        <v/>
      </c>
      <c r="F313" s="13" t="str">
        <f>IF(OR($A313="",$C313=""),"",SUMIFS(Échéancier_Loyers!$K:$K,Échéancier_Loyers!$C:$C,$A313,Échéancier_Loyers!$B:$B,YEAR($C313)*100+MONTH($C313)))</f>
        <v/>
      </c>
      <c r="G313" s="13" t="str">
        <f>IF(OR($E313="",$F313=""),"",$E313-$F313)</f>
        <v/>
      </c>
      <c r="H313" t="str">
        <f ca="1">IF($D313="","",MAX(0,TODAY()-$D313))</f>
        <v/>
      </c>
      <c r="I313" t="str">
        <f ca="1">IF($G313&lt;=0,"",IF($H313&gt;=30,"Mise en demeure",IF($H313&gt;=15,"Relance 2",IF($H313&gt;=5,"Relance 1","À traiter"))))</f>
        <v>Mise en demeure</v>
      </c>
      <c r="K313" t="str">
        <f>IF($J313="","",$J313+7)</f>
        <v/>
      </c>
    </row>
    <row r="314" spans="2:11" ht="15">
      <c r="B314" t="str">
        <f>IF($A314="","",VLOOKUP(VLOOKUP($A314,Baux!$A:$K,3,FALSE),Locataires!$A:$I,2,FALSE))</f>
        <v/>
      </c>
      <c r="C314" s="17"/>
      <c r="D314" s="12" t="str">
        <f>IF(OR($A314="",$C314=""),"",SUMIFS(Échéancier_Loyers!$G:$G,Échéancier_Loyers!$C:$C,$A314,Échéancier_Loyers!$B:$B,YEAR($C314)*100+MONTH($C314)))</f>
        <v/>
      </c>
      <c r="E314" s="13" t="str">
        <f>IF(OR($A314="",$C314=""),"",SUMIFS(Échéancier_Loyers!$J:$J,Échéancier_Loyers!$C:$C,$A314,Échéancier_Loyers!$B:$B,YEAR($C314)*100+MONTH($C314)))</f>
        <v/>
      </c>
      <c r="F314" s="13" t="str">
        <f>IF(OR($A314="",$C314=""),"",SUMIFS(Échéancier_Loyers!$K:$K,Échéancier_Loyers!$C:$C,$A314,Échéancier_Loyers!$B:$B,YEAR($C314)*100+MONTH($C314)))</f>
        <v/>
      </c>
      <c r="G314" s="13" t="str">
        <f>IF(OR($E314="",$F314=""),"",$E314-$F314)</f>
        <v/>
      </c>
      <c r="H314" t="str">
        <f ca="1">IF($D314="","",MAX(0,TODAY()-$D314))</f>
        <v/>
      </c>
      <c r="I314" t="str">
        <f ca="1">IF($G314&lt;=0,"",IF($H314&gt;=30,"Mise en demeure",IF($H314&gt;=15,"Relance 2",IF($H314&gt;=5,"Relance 1","À traiter"))))</f>
        <v>Mise en demeure</v>
      </c>
      <c r="K314" t="str">
        <f>IF($J314="","",$J314+7)</f>
        <v/>
      </c>
    </row>
    <row r="315" spans="2:11" ht="15">
      <c r="B315" t="str">
        <f>IF($A315="","",VLOOKUP(VLOOKUP($A315,Baux!$A:$K,3,FALSE),Locataires!$A:$I,2,FALSE))</f>
        <v/>
      </c>
      <c r="C315" s="17"/>
      <c r="D315" s="12" t="str">
        <f>IF(OR($A315="",$C315=""),"",SUMIFS(Échéancier_Loyers!$G:$G,Échéancier_Loyers!$C:$C,$A315,Échéancier_Loyers!$B:$B,YEAR($C315)*100+MONTH($C315)))</f>
        <v/>
      </c>
      <c r="E315" s="13" t="str">
        <f>IF(OR($A315="",$C315=""),"",SUMIFS(Échéancier_Loyers!$J:$J,Échéancier_Loyers!$C:$C,$A315,Échéancier_Loyers!$B:$B,YEAR($C315)*100+MONTH($C315)))</f>
        <v/>
      </c>
      <c r="F315" s="13" t="str">
        <f>IF(OR($A315="",$C315=""),"",SUMIFS(Échéancier_Loyers!$K:$K,Échéancier_Loyers!$C:$C,$A315,Échéancier_Loyers!$B:$B,YEAR($C315)*100+MONTH($C315)))</f>
        <v/>
      </c>
      <c r="G315" s="13" t="str">
        <f>IF(OR($E315="",$F315=""),"",$E315-$F315)</f>
        <v/>
      </c>
      <c r="H315" t="str">
        <f ca="1">IF($D315="","",MAX(0,TODAY()-$D315))</f>
        <v/>
      </c>
      <c r="I315" t="str">
        <f ca="1">IF($G315&lt;=0,"",IF($H315&gt;=30,"Mise en demeure",IF($H315&gt;=15,"Relance 2",IF($H315&gt;=5,"Relance 1","À traiter"))))</f>
        <v>Mise en demeure</v>
      </c>
      <c r="K315" t="str">
        <f>IF($J315="","",$J315+7)</f>
        <v/>
      </c>
    </row>
    <row r="316" spans="2:11" ht="15">
      <c r="B316" t="str">
        <f>IF($A316="","",VLOOKUP(VLOOKUP($A316,Baux!$A:$K,3,FALSE),Locataires!$A:$I,2,FALSE))</f>
        <v/>
      </c>
      <c r="C316" s="17"/>
      <c r="D316" s="12" t="str">
        <f>IF(OR($A316="",$C316=""),"",SUMIFS(Échéancier_Loyers!$G:$G,Échéancier_Loyers!$C:$C,$A316,Échéancier_Loyers!$B:$B,YEAR($C316)*100+MONTH($C316)))</f>
        <v/>
      </c>
      <c r="E316" s="13" t="str">
        <f>IF(OR($A316="",$C316=""),"",SUMIFS(Échéancier_Loyers!$J:$J,Échéancier_Loyers!$C:$C,$A316,Échéancier_Loyers!$B:$B,YEAR($C316)*100+MONTH($C316)))</f>
        <v/>
      </c>
      <c r="F316" s="13" t="str">
        <f>IF(OR($A316="",$C316=""),"",SUMIFS(Échéancier_Loyers!$K:$K,Échéancier_Loyers!$C:$C,$A316,Échéancier_Loyers!$B:$B,YEAR($C316)*100+MONTH($C316)))</f>
        <v/>
      </c>
      <c r="G316" s="13" t="str">
        <f>IF(OR($E316="",$F316=""),"",$E316-$F316)</f>
        <v/>
      </c>
      <c r="H316" t="str">
        <f ca="1">IF($D316="","",MAX(0,TODAY()-$D316))</f>
        <v/>
      </c>
      <c r="I316" t="str">
        <f ca="1">IF($G316&lt;=0,"",IF($H316&gt;=30,"Mise en demeure",IF($H316&gt;=15,"Relance 2",IF($H316&gt;=5,"Relance 1","À traiter"))))</f>
        <v>Mise en demeure</v>
      </c>
      <c r="K316" t="str">
        <f>IF($J316="","",$J316+7)</f>
        <v/>
      </c>
    </row>
    <row r="317" spans="2:11" ht="15">
      <c r="B317" t="str">
        <f>IF($A317="","",VLOOKUP(VLOOKUP($A317,Baux!$A:$K,3,FALSE),Locataires!$A:$I,2,FALSE))</f>
        <v/>
      </c>
      <c r="C317" s="17"/>
      <c r="D317" s="12" t="str">
        <f>IF(OR($A317="",$C317=""),"",SUMIFS(Échéancier_Loyers!$G:$G,Échéancier_Loyers!$C:$C,$A317,Échéancier_Loyers!$B:$B,YEAR($C317)*100+MONTH($C317)))</f>
        <v/>
      </c>
      <c r="E317" s="13" t="str">
        <f>IF(OR($A317="",$C317=""),"",SUMIFS(Échéancier_Loyers!$J:$J,Échéancier_Loyers!$C:$C,$A317,Échéancier_Loyers!$B:$B,YEAR($C317)*100+MONTH($C317)))</f>
        <v/>
      </c>
      <c r="F317" s="13" t="str">
        <f>IF(OR($A317="",$C317=""),"",SUMIFS(Échéancier_Loyers!$K:$K,Échéancier_Loyers!$C:$C,$A317,Échéancier_Loyers!$B:$B,YEAR($C317)*100+MONTH($C317)))</f>
        <v/>
      </c>
      <c r="G317" s="13" t="str">
        <f>IF(OR($E317="",$F317=""),"",$E317-$F317)</f>
        <v/>
      </c>
      <c r="H317" t="str">
        <f ca="1">IF($D317="","",MAX(0,TODAY()-$D317))</f>
        <v/>
      </c>
      <c r="I317" t="str">
        <f ca="1">IF($G317&lt;=0,"",IF($H317&gt;=30,"Mise en demeure",IF($H317&gt;=15,"Relance 2",IF($H317&gt;=5,"Relance 1","À traiter"))))</f>
        <v>Mise en demeure</v>
      </c>
      <c r="K317" t="str">
        <f>IF($J317="","",$J317+7)</f>
        <v/>
      </c>
    </row>
    <row r="318" spans="2:11" ht="15">
      <c r="B318" t="str">
        <f>IF($A318="","",VLOOKUP(VLOOKUP($A318,Baux!$A:$K,3,FALSE),Locataires!$A:$I,2,FALSE))</f>
        <v/>
      </c>
      <c r="C318" s="17"/>
      <c r="D318" s="12" t="str">
        <f>IF(OR($A318="",$C318=""),"",SUMIFS(Échéancier_Loyers!$G:$G,Échéancier_Loyers!$C:$C,$A318,Échéancier_Loyers!$B:$B,YEAR($C318)*100+MONTH($C318)))</f>
        <v/>
      </c>
      <c r="E318" s="13" t="str">
        <f>IF(OR($A318="",$C318=""),"",SUMIFS(Échéancier_Loyers!$J:$J,Échéancier_Loyers!$C:$C,$A318,Échéancier_Loyers!$B:$B,YEAR($C318)*100+MONTH($C318)))</f>
        <v/>
      </c>
      <c r="F318" s="13" t="str">
        <f>IF(OR($A318="",$C318=""),"",SUMIFS(Échéancier_Loyers!$K:$K,Échéancier_Loyers!$C:$C,$A318,Échéancier_Loyers!$B:$B,YEAR($C318)*100+MONTH($C318)))</f>
        <v/>
      </c>
      <c r="G318" s="13" t="str">
        <f>IF(OR($E318="",$F318=""),"",$E318-$F318)</f>
        <v/>
      </c>
      <c r="H318" t="str">
        <f ca="1">IF($D318="","",MAX(0,TODAY()-$D318))</f>
        <v/>
      </c>
      <c r="I318" t="str">
        <f ca="1">IF($G318&lt;=0,"",IF($H318&gt;=30,"Mise en demeure",IF($H318&gt;=15,"Relance 2",IF($H318&gt;=5,"Relance 1","À traiter"))))</f>
        <v>Mise en demeure</v>
      </c>
      <c r="K318" t="str">
        <f>IF($J318="","",$J318+7)</f>
        <v/>
      </c>
    </row>
    <row r="319" spans="2:11" ht="15">
      <c r="B319" t="str">
        <f>IF($A319="","",VLOOKUP(VLOOKUP($A319,Baux!$A:$K,3,FALSE),Locataires!$A:$I,2,FALSE))</f>
        <v/>
      </c>
      <c r="C319" s="17"/>
      <c r="D319" s="12" t="str">
        <f>IF(OR($A319="",$C319=""),"",SUMIFS(Échéancier_Loyers!$G:$G,Échéancier_Loyers!$C:$C,$A319,Échéancier_Loyers!$B:$B,YEAR($C319)*100+MONTH($C319)))</f>
        <v/>
      </c>
      <c r="E319" s="13" t="str">
        <f>IF(OR($A319="",$C319=""),"",SUMIFS(Échéancier_Loyers!$J:$J,Échéancier_Loyers!$C:$C,$A319,Échéancier_Loyers!$B:$B,YEAR($C319)*100+MONTH($C319)))</f>
        <v/>
      </c>
      <c r="F319" s="13" t="str">
        <f>IF(OR($A319="",$C319=""),"",SUMIFS(Échéancier_Loyers!$K:$K,Échéancier_Loyers!$C:$C,$A319,Échéancier_Loyers!$B:$B,YEAR($C319)*100+MONTH($C319)))</f>
        <v/>
      </c>
      <c r="G319" s="13" t="str">
        <f>IF(OR($E319="",$F319=""),"",$E319-$F319)</f>
        <v/>
      </c>
      <c r="H319" t="str">
        <f ca="1">IF($D319="","",MAX(0,TODAY()-$D319))</f>
        <v/>
      </c>
      <c r="I319" t="str">
        <f ca="1">IF($G319&lt;=0,"",IF($H319&gt;=30,"Mise en demeure",IF($H319&gt;=15,"Relance 2",IF($H319&gt;=5,"Relance 1","À traiter"))))</f>
        <v>Mise en demeure</v>
      </c>
      <c r="K319" t="str">
        <f>IF($J319="","",$J319+7)</f>
        <v/>
      </c>
    </row>
    <row r="320" spans="2:11" ht="15">
      <c r="B320" t="str">
        <f>IF($A320="","",VLOOKUP(VLOOKUP($A320,Baux!$A:$K,3,FALSE),Locataires!$A:$I,2,FALSE))</f>
        <v/>
      </c>
      <c r="C320" s="17"/>
      <c r="D320" s="12" t="str">
        <f>IF(OR($A320="",$C320=""),"",SUMIFS(Échéancier_Loyers!$G:$G,Échéancier_Loyers!$C:$C,$A320,Échéancier_Loyers!$B:$B,YEAR($C320)*100+MONTH($C320)))</f>
        <v/>
      </c>
      <c r="E320" s="13" t="str">
        <f>IF(OR($A320="",$C320=""),"",SUMIFS(Échéancier_Loyers!$J:$J,Échéancier_Loyers!$C:$C,$A320,Échéancier_Loyers!$B:$B,YEAR($C320)*100+MONTH($C320)))</f>
        <v/>
      </c>
      <c r="F320" s="13" t="str">
        <f>IF(OR($A320="",$C320=""),"",SUMIFS(Échéancier_Loyers!$K:$K,Échéancier_Loyers!$C:$C,$A320,Échéancier_Loyers!$B:$B,YEAR($C320)*100+MONTH($C320)))</f>
        <v/>
      </c>
      <c r="G320" s="13" t="str">
        <f>IF(OR($E320="",$F320=""),"",$E320-$F320)</f>
        <v/>
      </c>
      <c r="H320" t="str">
        <f ca="1">IF($D320="","",MAX(0,TODAY()-$D320))</f>
        <v/>
      </c>
      <c r="I320" t="str">
        <f ca="1">IF($G320&lt;=0,"",IF($H320&gt;=30,"Mise en demeure",IF($H320&gt;=15,"Relance 2",IF($H320&gt;=5,"Relance 1","À traiter"))))</f>
        <v>Mise en demeure</v>
      </c>
      <c r="K320" t="str">
        <f>IF($J320="","",$J320+7)</f>
        <v/>
      </c>
    </row>
    <row r="321" spans="2:11" ht="15">
      <c r="B321" t="str">
        <f>IF($A321="","",VLOOKUP(VLOOKUP($A321,Baux!$A:$K,3,FALSE),Locataires!$A:$I,2,FALSE))</f>
        <v/>
      </c>
      <c r="C321" s="17"/>
      <c r="D321" s="12" t="str">
        <f>IF(OR($A321="",$C321=""),"",SUMIFS(Échéancier_Loyers!$G:$G,Échéancier_Loyers!$C:$C,$A321,Échéancier_Loyers!$B:$B,YEAR($C321)*100+MONTH($C321)))</f>
        <v/>
      </c>
      <c r="E321" s="13" t="str">
        <f>IF(OR($A321="",$C321=""),"",SUMIFS(Échéancier_Loyers!$J:$J,Échéancier_Loyers!$C:$C,$A321,Échéancier_Loyers!$B:$B,YEAR($C321)*100+MONTH($C321)))</f>
        <v/>
      </c>
      <c r="F321" s="13" t="str">
        <f>IF(OR($A321="",$C321=""),"",SUMIFS(Échéancier_Loyers!$K:$K,Échéancier_Loyers!$C:$C,$A321,Échéancier_Loyers!$B:$B,YEAR($C321)*100+MONTH($C321)))</f>
        <v/>
      </c>
      <c r="G321" s="13" t="str">
        <f>IF(OR($E321="",$F321=""),"",$E321-$F321)</f>
        <v/>
      </c>
      <c r="H321" t="str">
        <f ca="1">IF($D321="","",MAX(0,TODAY()-$D321))</f>
        <v/>
      </c>
      <c r="I321" t="str">
        <f ca="1">IF($G321&lt;=0,"",IF($H321&gt;=30,"Mise en demeure",IF($H321&gt;=15,"Relance 2",IF($H321&gt;=5,"Relance 1","À traiter"))))</f>
        <v>Mise en demeure</v>
      </c>
      <c r="K321" t="str">
        <f>IF($J321="","",$J321+7)</f>
        <v/>
      </c>
    </row>
    <row r="322" spans="2:11" ht="15">
      <c r="B322" t="str">
        <f>IF($A322="","",VLOOKUP(VLOOKUP($A322,Baux!$A:$K,3,FALSE),Locataires!$A:$I,2,FALSE))</f>
        <v/>
      </c>
      <c r="C322" s="17"/>
      <c r="D322" s="12" t="str">
        <f>IF(OR($A322="",$C322=""),"",SUMIFS(Échéancier_Loyers!$G:$G,Échéancier_Loyers!$C:$C,$A322,Échéancier_Loyers!$B:$B,YEAR($C322)*100+MONTH($C322)))</f>
        <v/>
      </c>
      <c r="E322" s="13" t="str">
        <f>IF(OR($A322="",$C322=""),"",SUMIFS(Échéancier_Loyers!$J:$J,Échéancier_Loyers!$C:$C,$A322,Échéancier_Loyers!$B:$B,YEAR($C322)*100+MONTH($C322)))</f>
        <v/>
      </c>
      <c r="F322" s="13" t="str">
        <f>IF(OR($A322="",$C322=""),"",SUMIFS(Échéancier_Loyers!$K:$K,Échéancier_Loyers!$C:$C,$A322,Échéancier_Loyers!$B:$B,YEAR($C322)*100+MONTH($C322)))</f>
        <v/>
      </c>
      <c r="G322" s="13" t="str">
        <f>IF(OR($E322="",$F322=""),"",$E322-$F322)</f>
        <v/>
      </c>
      <c r="H322" t="str">
        <f ca="1">IF($D322="","",MAX(0,TODAY()-$D322))</f>
        <v/>
      </c>
      <c r="I322" t="str">
        <f ca="1">IF($G322&lt;=0,"",IF($H322&gt;=30,"Mise en demeure",IF($H322&gt;=15,"Relance 2",IF($H322&gt;=5,"Relance 1","À traiter"))))</f>
        <v>Mise en demeure</v>
      </c>
      <c r="K322" t="str">
        <f>IF($J322="","",$J322+7)</f>
        <v/>
      </c>
    </row>
    <row r="323" spans="2:11" ht="15">
      <c r="B323" t="str">
        <f>IF($A323="","",VLOOKUP(VLOOKUP($A323,Baux!$A:$K,3,FALSE),Locataires!$A:$I,2,FALSE))</f>
        <v/>
      </c>
      <c r="C323" s="17"/>
      <c r="D323" s="12" t="str">
        <f>IF(OR($A323="",$C323=""),"",SUMIFS(Échéancier_Loyers!$G:$G,Échéancier_Loyers!$C:$C,$A323,Échéancier_Loyers!$B:$B,YEAR($C323)*100+MONTH($C323)))</f>
        <v/>
      </c>
      <c r="E323" s="13" t="str">
        <f>IF(OR($A323="",$C323=""),"",SUMIFS(Échéancier_Loyers!$J:$J,Échéancier_Loyers!$C:$C,$A323,Échéancier_Loyers!$B:$B,YEAR($C323)*100+MONTH($C323)))</f>
        <v/>
      </c>
      <c r="F323" s="13" t="str">
        <f>IF(OR($A323="",$C323=""),"",SUMIFS(Échéancier_Loyers!$K:$K,Échéancier_Loyers!$C:$C,$A323,Échéancier_Loyers!$B:$B,YEAR($C323)*100+MONTH($C323)))</f>
        <v/>
      </c>
      <c r="G323" s="13" t="str">
        <f>IF(OR($E323="",$F323=""),"",$E323-$F323)</f>
        <v/>
      </c>
      <c r="H323" t="str">
        <f ca="1">IF($D323="","",MAX(0,TODAY()-$D323))</f>
        <v/>
      </c>
      <c r="I323" t="str">
        <f ca="1">IF($G323&lt;=0,"",IF($H323&gt;=30,"Mise en demeure",IF($H323&gt;=15,"Relance 2",IF($H323&gt;=5,"Relance 1","À traiter"))))</f>
        <v>Mise en demeure</v>
      </c>
      <c r="K323" t="str">
        <f>IF($J323="","",$J323+7)</f>
        <v/>
      </c>
    </row>
    <row r="324" spans="2:11" ht="15">
      <c r="B324" t="str">
        <f>IF($A324="","",VLOOKUP(VLOOKUP($A324,Baux!$A:$K,3,FALSE),Locataires!$A:$I,2,FALSE))</f>
        <v/>
      </c>
      <c r="C324" s="17"/>
      <c r="D324" s="12" t="str">
        <f>IF(OR($A324="",$C324=""),"",SUMIFS(Échéancier_Loyers!$G:$G,Échéancier_Loyers!$C:$C,$A324,Échéancier_Loyers!$B:$B,YEAR($C324)*100+MONTH($C324)))</f>
        <v/>
      </c>
      <c r="E324" s="13" t="str">
        <f>IF(OR($A324="",$C324=""),"",SUMIFS(Échéancier_Loyers!$J:$J,Échéancier_Loyers!$C:$C,$A324,Échéancier_Loyers!$B:$B,YEAR($C324)*100+MONTH($C324)))</f>
        <v/>
      </c>
      <c r="F324" s="13" t="str">
        <f>IF(OR($A324="",$C324=""),"",SUMIFS(Échéancier_Loyers!$K:$K,Échéancier_Loyers!$C:$C,$A324,Échéancier_Loyers!$B:$B,YEAR($C324)*100+MONTH($C324)))</f>
        <v/>
      </c>
      <c r="G324" s="13" t="str">
        <f>IF(OR($E324="",$F324=""),"",$E324-$F324)</f>
        <v/>
      </c>
      <c r="H324" t="str">
        <f ca="1">IF($D324="","",MAX(0,TODAY()-$D324))</f>
        <v/>
      </c>
      <c r="I324" t="str">
        <f ca="1">IF($G324&lt;=0,"",IF($H324&gt;=30,"Mise en demeure",IF($H324&gt;=15,"Relance 2",IF($H324&gt;=5,"Relance 1","À traiter"))))</f>
        <v>Mise en demeure</v>
      </c>
      <c r="K324" t="str">
        <f>IF($J324="","",$J324+7)</f>
        <v/>
      </c>
    </row>
    <row r="325" spans="2:11" ht="15">
      <c r="B325" t="str">
        <f>IF($A325="","",VLOOKUP(VLOOKUP($A325,Baux!$A:$K,3,FALSE),Locataires!$A:$I,2,FALSE))</f>
        <v/>
      </c>
      <c r="C325" s="17"/>
      <c r="D325" s="12" t="str">
        <f>IF(OR($A325="",$C325=""),"",SUMIFS(Échéancier_Loyers!$G:$G,Échéancier_Loyers!$C:$C,$A325,Échéancier_Loyers!$B:$B,YEAR($C325)*100+MONTH($C325)))</f>
        <v/>
      </c>
      <c r="E325" s="13" t="str">
        <f>IF(OR($A325="",$C325=""),"",SUMIFS(Échéancier_Loyers!$J:$J,Échéancier_Loyers!$C:$C,$A325,Échéancier_Loyers!$B:$B,YEAR($C325)*100+MONTH($C325)))</f>
        <v/>
      </c>
      <c r="F325" s="13" t="str">
        <f>IF(OR($A325="",$C325=""),"",SUMIFS(Échéancier_Loyers!$K:$K,Échéancier_Loyers!$C:$C,$A325,Échéancier_Loyers!$B:$B,YEAR($C325)*100+MONTH($C325)))</f>
        <v/>
      </c>
      <c r="G325" s="13" t="str">
        <f>IF(OR($E325="",$F325=""),"",$E325-$F325)</f>
        <v/>
      </c>
      <c r="H325" t="str">
        <f ca="1">IF($D325="","",MAX(0,TODAY()-$D325))</f>
        <v/>
      </c>
      <c r="I325" t="str">
        <f ca="1">IF($G325&lt;=0,"",IF($H325&gt;=30,"Mise en demeure",IF($H325&gt;=15,"Relance 2",IF($H325&gt;=5,"Relance 1","À traiter"))))</f>
        <v>Mise en demeure</v>
      </c>
      <c r="K325" t="str">
        <f>IF($J325="","",$J325+7)</f>
        <v/>
      </c>
    </row>
    <row r="326" spans="2:11" ht="15">
      <c r="B326" t="str">
        <f>IF($A326="","",VLOOKUP(VLOOKUP($A326,Baux!$A:$K,3,FALSE),Locataires!$A:$I,2,FALSE))</f>
        <v/>
      </c>
      <c r="C326" s="17"/>
      <c r="D326" s="12" t="str">
        <f>IF(OR($A326="",$C326=""),"",SUMIFS(Échéancier_Loyers!$G:$G,Échéancier_Loyers!$C:$C,$A326,Échéancier_Loyers!$B:$B,YEAR($C326)*100+MONTH($C326)))</f>
        <v/>
      </c>
      <c r="E326" s="13" t="str">
        <f>IF(OR($A326="",$C326=""),"",SUMIFS(Échéancier_Loyers!$J:$J,Échéancier_Loyers!$C:$C,$A326,Échéancier_Loyers!$B:$B,YEAR($C326)*100+MONTH($C326)))</f>
        <v/>
      </c>
      <c r="F326" s="13" t="str">
        <f>IF(OR($A326="",$C326=""),"",SUMIFS(Échéancier_Loyers!$K:$K,Échéancier_Loyers!$C:$C,$A326,Échéancier_Loyers!$B:$B,YEAR($C326)*100+MONTH($C326)))</f>
        <v/>
      </c>
      <c r="G326" s="13" t="str">
        <f>IF(OR($E326="",$F326=""),"",$E326-$F326)</f>
        <v/>
      </c>
      <c r="H326" t="str">
        <f ca="1">IF($D326="","",MAX(0,TODAY()-$D326))</f>
        <v/>
      </c>
      <c r="I326" t="str">
        <f ca="1">IF($G326&lt;=0,"",IF($H326&gt;=30,"Mise en demeure",IF($H326&gt;=15,"Relance 2",IF($H326&gt;=5,"Relance 1","À traiter"))))</f>
        <v>Mise en demeure</v>
      </c>
      <c r="K326" t="str">
        <f>IF($J326="","",$J326+7)</f>
        <v/>
      </c>
    </row>
    <row r="327" spans="2:11" ht="15">
      <c r="B327" t="str">
        <f>IF($A327="","",VLOOKUP(VLOOKUP($A327,Baux!$A:$K,3,FALSE),Locataires!$A:$I,2,FALSE))</f>
        <v/>
      </c>
      <c r="C327" s="17"/>
      <c r="D327" s="12" t="str">
        <f>IF(OR($A327="",$C327=""),"",SUMIFS(Échéancier_Loyers!$G:$G,Échéancier_Loyers!$C:$C,$A327,Échéancier_Loyers!$B:$B,YEAR($C327)*100+MONTH($C327)))</f>
        <v/>
      </c>
      <c r="E327" s="13" t="str">
        <f>IF(OR($A327="",$C327=""),"",SUMIFS(Échéancier_Loyers!$J:$J,Échéancier_Loyers!$C:$C,$A327,Échéancier_Loyers!$B:$B,YEAR($C327)*100+MONTH($C327)))</f>
        <v/>
      </c>
      <c r="F327" s="13" t="str">
        <f>IF(OR($A327="",$C327=""),"",SUMIFS(Échéancier_Loyers!$K:$K,Échéancier_Loyers!$C:$C,$A327,Échéancier_Loyers!$B:$B,YEAR($C327)*100+MONTH($C327)))</f>
        <v/>
      </c>
      <c r="G327" s="13" t="str">
        <f>IF(OR($E327="",$F327=""),"",$E327-$F327)</f>
        <v/>
      </c>
      <c r="H327" t="str">
        <f ca="1">IF($D327="","",MAX(0,TODAY()-$D327))</f>
        <v/>
      </c>
      <c r="I327" t="str">
        <f ca="1">IF($G327&lt;=0,"",IF($H327&gt;=30,"Mise en demeure",IF($H327&gt;=15,"Relance 2",IF($H327&gt;=5,"Relance 1","À traiter"))))</f>
        <v>Mise en demeure</v>
      </c>
      <c r="K327" t="str">
        <f>IF($J327="","",$J327+7)</f>
        <v/>
      </c>
    </row>
    <row r="328" spans="2:11" ht="15">
      <c r="B328" t="str">
        <f>IF($A328="","",VLOOKUP(VLOOKUP($A328,Baux!$A:$K,3,FALSE),Locataires!$A:$I,2,FALSE))</f>
        <v/>
      </c>
      <c r="C328" s="17"/>
      <c r="D328" s="12" t="str">
        <f>IF(OR($A328="",$C328=""),"",SUMIFS(Échéancier_Loyers!$G:$G,Échéancier_Loyers!$C:$C,$A328,Échéancier_Loyers!$B:$B,YEAR($C328)*100+MONTH($C328)))</f>
        <v/>
      </c>
      <c r="E328" s="13" t="str">
        <f>IF(OR($A328="",$C328=""),"",SUMIFS(Échéancier_Loyers!$J:$J,Échéancier_Loyers!$C:$C,$A328,Échéancier_Loyers!$B:$B,YEAR($C328)*100+MONTH($C328)))</f>
        <v/>
      </c>
      <c r="F328" s="13" t="str">
        <f>IF(OR($A328="",$C328=""),"",SUMIFS(Échéancier_Loyers!$K:$K,Échéancier_Loyers!$C:$C,$A328,Échéancier_Loyers!$B:$B,YEAR($C328)*100+MONTH($C328)))</f>
        <v/>
      </c>
      <c r="G328" s="13" t="str">
        <f>IF(OR($E328="",$F328=""),"",$E328-$F328)</f>
        <v/>
      </c>
      <c r="H328" t="str">
        <f ca="1">IF($D328="","",MAX(0,TODAY()-$D328))</f>
        <v/>
      </c>
      <c r="I328" t="str">
        <f ca="1">IF($G328&lt;=0,"",IF($H328&gt;=30,"Mise en demeure",IF($H328&gt;=15,"Relance 2",IF($H328&gt;=5,"Relance 1","À traiter"))))</f>
        <v>Mise en demeure</v>
      </c>
      <c r="K328" t="str">
        <f>IF($J328="","",$J328+7)</f>
        <v/>
      </c>
    </row>
    <row r="329" spans="2:11" ht="15">
      <c r="B329" t="str">
        <f>IF($A329="","",VLOOKUP(VLOOKUP($A329,Baux!$A:$K,3,FALSE),Locataires!$A:$I,2,FALSE))</f>
        <v/>
      </c>
      <c r="C329" s="17"/>
      <c r="D329" s="12" t="str">
        <f>IF(OR($A329="",$C329=""),"",SUMIFS(Échéancier_Loyers!$G:$G,Échéancier_Loyers!$C:$C,$A329,Échéancier_Loyers!$B:$B,YEAR($C329)*100+MONTH($C329)))</f>
        <v/>
      </c>
      <c r="E329" s="13" t="str">
        <f>IF(OR($A329="",$C329=""),"",SUMIFS(Échéancier_Loyers!$J:$J,Échéancier_Loyers!$C:$C,$A329,Échéancier_Loyers!$B:$B,YEAR($C329)*100+MONTH($C329)))</f>
        <v/>
      </c>
      <c r="F329" s="13" t="str">
        <f>IF(OR($A329="",$C329=""),"",SUMIFS(Échéancier_Loyers!$K:$K,Échéancier_Loyers!$C:$C,$A329,Échéancier_Loyers!$B:$B,YEAR($C329)*100+MONTH($C329)))</f>
        <v/>
      </c>
      <c r="G329" s="13" t="str">
        <f>IF(OR($E329="",$F329=""),"",$E329-$F329)</f>
        <v/>
      </c>
      <c r="H329" t="str">
        <f ca="1">IF($D329="","",MAX(0,TODAY()-$D329))</f>
        <v/>
      </c>
      <c r="I329" t="str">
        <f ca="1">IF($G329&lt;=0,"",IF($H329&gt;=30,"Mise en demeure",IF($H329&gt;=15,"Relance 2",IF($H329&gt;=5,"Relance 1","À traiter"))))</f>
        <v>Mise en demeure</v>
      </c>
      <c r="K329" t="str">
        <f>IF($J329="","",$J329+7)</f>
        <v/>
      </c>
    </row>
    <row r="330" spans="2:11" ht="15">
      <c r="B330" t="str">
        <f>IF($A330="","",VLOOKUP(VLOOKUP($A330,Baux!$A:$K,3,FALSE),Locataires!$A:$I,2,FALSE))</f>
        <v/>
      </c>
      <c r="C330" s="17"/>
      <c r="D330" s="12" t="str">
        <f>IF(OR($A330="",$C330=""),"",SUMIFS(Échéancier_Loyers!$G:$G,Échéancier_Loyers!$C:$C,$A330,Échéancier_Loyers!$B:$B,YEAR($C330)*100+MONTH($C330)))</f>
        <v/>
      </c>
      <c r="E330" s="13" t="str">
        <f>IF(OR($A330="",$C330=""),"",SUMIFS(Échéancier_Loyers!$J:$J,Échéancier_Loyers!$C:$C,$A330,Échéancier_Loyers!$B:$B,YEAR($C330)*100+MONTH($C330)))</f>
        <v/>
      </c>
      <c r="F330" s="13" t="str">
        <f>IF(OR($A330="",$C330=""),"",SUMIFS(Échéancier_Loyers!$K:$K,Échéancier_Loyers!$C:$C,$A330,Échéancier_Loyers!$B:$B,YEAR($C330)*100+MONTH($C330)))</f>
        <v/>
      </c>
      <c r="G330" s="13" t="str">
        <f>IF(OR($E330="",$F330=""),"",$E330-$F330)</f>
        <v/>
      </c>
      <c r="H330" t="str">
        <f ca="1">IF($D330="","",MAX(0,TODAY()-$D330))</f>
        <v/>
      </c>
      <c r="I330" t="str">
        <f ca="1">IF($G330&lt;=0,"",IF($H330&gt;=30,"Mise en demeure",IF($H330&gt;=15,"Relance 2",IF($H330&gt;=5,"Relance 1","À traiter"))))</f>
        <v>Mise en demeure</v>
      </c>
      <c r="K330" t="str">
        <f>IF($J330="","",$J330+7)</f>
        <v/>
      </c>
    </row>
    <row r="331" spans="2:11" ht="15">
      <c r="B331" t="str">
        <f>IF($A331="","",VLOOKUP(VLOOKUP($A331,Baux!$A:$K,3,FALSE),Locataires!$A:$I,2,FALSE))</f>
        <v/>
      </c>
      <c r="C331" s="17"/>
      <c r="D331" s="12" t="str">
        <f>IF(OR($A331="",$C331=""),"",SUMIFS(Échéancier_Loyers!$G:$G,Échéancier_Loyers!$C:$C,$A331,Échéancier_Loyers!$B:$B,YEAR($C331)*100+MONTH($C331)))</f>
        <v/>
      </c>
      <c r="E331" s="13" t="str">
        <f>IF(OR($A331="",$C331=""),"",SUMIFS(Échéancier_Loyers!$J:$J,Échéancier_Loyers!$C:$C,$A331,Échéancier_Loyers!$B:$B,YEAR($C331)*100+MONTH($C331)))</f>
        <v/>
      </c>
      <c r="F331" s="13" t="str">
        <f>IF(OR($A331="",$C331=""),"",SUMIFS(Échéancier_Loyers!$K:$K,Échéancier_Loyers!$C:$C,$A331,Échéancier_Loyers!$B:$B,YEAR($C331)*100+MONTH($C331)))</f>
        <v/>
      </c>
      <c r="G331" s="13" t="str">
        <f>IF(OR($E331="",$F331=""),"",$E331-$F331)</f>
        <v/>
      </c>
      <c r="H331" t="str">
        <f ca="1">IF($D331="","",MAX(0,TODAY()-$D331))</f>
        <v/>
      </c>
      <c r="I331" t="str">
        <f ca="1">IF($G331&lt;=0,"",IF($H331&gt;=30,"Mise en demeure",IF($H331&gt;=15,"Relance 2",IF($H331&gt;=5,"Relance 1","À traiter"))))</f>
        <v>Mise en demeure</v>
      </c>
      <c r="K331" t="str">
        <f>IF($J331="","",$J331+7)</f>
        <v/>
      </c>
    </row>
    <row r="332" spans="2:11" ht="15">
      <c r="B332" t="str">
        <f>IF($A332="","",VLOOKUP(VLOOKUP($A332,Baux!$A:$K,3,FALSE),Locataires!$A:$I,2,FALSE))</f>
        <v/>
      </c>
      <c r="C332" s="17"/>
      <c r="D332" s="12" t="str">
        <f>IF(OR($A332="",$C332=""),"",SUMIFS(Échéancier_Loyers!$G:$G,Échéancier_Loyers!$C:$C,$A332,Échéancier_Loyers!$B:$B,YEAR($C332)*100+MONTH($C332)))</f>
        <v/>
      </c>
      <c r="E332" s="13" t="str">
        <f>IF(OR($A332="",$C332=""),"",SUMIFS(Échéancier_Loyers!$J:$J,Échéancier_Loyers!$C:$C,$A332,Échéancier_Loyers!$B:$B,YEAR($C332)*100+MONTH($C332)))</f>
        <v/>
      </c>
      <c r="F332" s="13" t="str">
        <f>IF(OR($A332="",$C332=""),"",SUMIFS(Échéancier_Loyers!$K:$K,Échéancier_Loyers!$C:$C,$A332,Échéancier_Loyers!$B:$B,YEAR($C332)*100+MONTH($C332)))</f>
        <v/>
      </c>
      <c r="G332" s="13" t="str">
        <f>IF(OR($E332="",$F332=""),"",$E332-$F332)</f>
        <v/>
      </c>
      <c r="H332" t="str">
        <f ca="1">IF($D332="","",MAX(0,TODAY()-$D332))</f>
        <v/>
      </c>
      <c r="I332" t="str">
        <f ca="1">IF($G332&lt;=0,"",IF($H332&gt;=30,"Mise en demeure",IF($H332&gt;=15,"Relance 2",IF($H332&gt;=5,"Relance 1","À traiter"))))</f>
        <v>Mise en demeure</v>
      </c>
      <c r="K332" t="str">
        <f>IF($J332="","",$J332+7)</f>
        <v/>
      </c>
    </row>
    <row r="333" spans="2:11" ht="15">
      <c r="B333" t="str">
        <f>IF($A333="","",VLOOKUP(VLOOKUP($A333,Baux!$A:$K,3,FALSE),Locataires!$A:$I,2,FALSE))</f>
        <v/>
      </c>
      <c r="C333" s="17"/>
      <c r="D333" s="12" t="str">
        <f>IF(OR($A333="",$C333=""),"",SUMIFS(Échéancier_Loyers!$G:$G,Échéancier_Loyers!$C:$C,$A333,Échéancier_Loyers!$B:$B,YEAR($C333)*100+MONTH($C333)))</f>
        <v/>
      </c>
      <c r="E333" s="13" t="str">
        <f>IF(OR($A333="",$C333=""),"",SUMIFS(Échéancier_Loyers!$J:$J,Échéancier_Loyers!$C:$C,$A333,Échéancier_Loyers!$B:$B,YEAR($C333)*100+MONTH($C333)))</f>
        <v/>
      </c>
      <c r="F333" s="13" t="str">
        <f>IF(OR($A333="",$C333=""),"",SUMIFS(Échéancier_Loyers!$K:$K,Échéancier_Loyers!$C:$C,$A333,Échéancier_Loyers!$B:$B,YEAR($C333)*100+MONTH($C333)))</f>
        <v/>
      </c>
      <c r="G333" s="13" t="str">
        <f>IF(OR($E333="",$F333=""),"",$E333-$F333)</f>
        <v/>
      </c>
      <c r="H333" t="str">
        <f ca="1">IF($D333="","",MAX(0,TODAY()-$D333))</f>
        <v/>
      </c>
      <c r="I333" t="str">
        <f ca="1">IF($G333&lt;=0,"",IF($H333&gt;=30,"Mise en demeure",IF($H333&gt;=15,"Relance 2",IF($H333&gt;=5,"Relance 1","À traiter"))))</f>
        <v>Mise en demeure</v>
      </c>
      <c r="K333" t="str">
        <f>IF($J333="","",$J333+7)</f>
        <v/>
      </c>
    </row>
    <row r="334" spans="2:11" ht="15">
      <c r="B334" t="str">
        <f>IF($A334="","",VLOOKUP(VLOOKUP($A334,Baux!$A:$K,3,FALSE),Locataires!$A:$I,2,FALSE))</f>
        <v/>
      </c>
      <c r="C334" s="17"/>
      <c r="D334" s="12" t="str">
        <f>IF(OR($A334="",$C334=""),"",SUMIFS(Échéancier_Loyers!$G:$G,Échéancier_Loyers!$C:$C,$A334,Échéancier_Loyers!$B:$B,YEAR($C334)*100+MONTH($C334)))</f>
        <v/>
      </c>
      <c r="E334" s="13" t="str">
        <f>IF(OR($A334="",$C334=""),"",SUMIFS(Échéancier_Loyers!$J:$J,Échéancier_Loyers!$C:$C,$A334,Échéancier_Loyers!$B:$B,YEAR($C334)*100+MONTH($C334)))</f>
        <v/>
      </c>
      <c r="F334" s="13" t="str">
        <f>IF(OR($A334="",$C334=""),"",SUMIFS(Échéancier_Loyers!$K:$K,Échéancier_Loyers!$C:$C,$A334,Échéancier_Loyers!$B:$B,YEAR($C334)*100+MONTH($C334)))</f>
        <v/>
      </c>
      <c r="G334" s="13" t="str">
        <f>IF(OR($E334="",$F334=""),"",$E334-$F334)</f>
        <v/>
      </c>
      <c r="H334" t="str">
        <f ca="1">IF($D334="","",MAX(0,TODAY()-$D334))</f>
        <v/>
      </c>
      <c r="I334" t="str">
        <f ca="1">IF($G334&lt;=0,"",IF($H334&gt;=30,"Mise en demeure",IF($H334&gt;=15,"Relance 2",IF($H334&gt;=5,"Relance 1","À traiter"))))</f>
        <v>Mise en demeure</v>
      </c>
      <c r="K334" t="str">
        <f>IF($J334="","",$J334+7)</f>
        <v/>
      </c>
    </row>
    <row r="335" spans="2:11" ht="15">
      <c r="B335" t="str">
        <f>IF($A335="","",VLOOKUP(VLOOKUP($A335,Baux!$A:$K,3,FALSE),Locataires!$A:$I,2,FALSE))</f>
        <v/>
      </c>
      <c r="C335" s="17"/>
      <c r="D335" s="12" t="str">
        <f>IF(OR($A335="",$C335=""),"",SUMIFS(Échéancier_Loyers!$G:$G,Échéancier_Loyers!$C:$C,$A335,Échéancier_Loyers!$B:$B,YEAR($C335)*100+MONTH($C335)))</f>
        <v/>
      </c>
      <c r="E335" s="13" t="str">
        <f>IF(OR($A335="",$C335=""),"",SUMIFS(Échéancier_Loyers!$J:$J,Échéancier_Loyers!$C:$C,$A335,Échéancier_Loyers!$B:$B,YEAR($C335)*100+MONTH($C335)))</f>
        <v/>
      </c>
      <c r="F335" s="13" t="str">
        <f>IF(OR($A335="",$C335=""),"",SUMIFS(Échéancier_Loyers!$K:$K,Échéancier_Loyers!$C:$C,$A335,Échéancier_Loyers!$B:$B,YEAR($C335)*100+MONTH($C335)))</f>
        <v/>
      </c>
      <c r="G335" s="13" t="str">
        <f>IF(OR($E335="",$F335=""),"",$E335-$F335)</f>
        <v/>
      </c>
      <c r="H335" t="str">
        <f ca="1">IF($D335="","",MAX(0,TODAY()-$D335))</f>
        <v/>
      </c>
      <c r="I335" t="str">
        <f ca="1">IF($G335&lt;=0,"",IF($H335&gt;=30,"Mise en demeure",IF($H335&gt;=15,"Relance 2",IF($H335&gt;=5,"Relance 1","À traiter"))))</f>
        <v>Mise en demeure</v>
      </c>
      <c r="K335" t="str">
        <f>IF($J335="","",$J335+7)</f>
        <v/>
      </c>
    </row>
    <row r="336" spans="2:11" ht="15">
      <c r="B336" t="str">
        <f>IF($A336="","",VLOOKUP(VLOOKUP($A336,Baux!$A:$K,3,FALSE),Locataires!$A:$I,2,FALSE))</f>
        <v/>
      </c>
      <c r="C336" s="17"/>
      <c r="D336" s="12" t="str">
        <f>IF(OR($A336="",$C336=""),"",SUMIFS(Échéancier_Loyers!$G:$G,Échéancier_Loyers!$C:$C,$A336,Échéancier_Loyers!$B:$B,YEAR($C336)*100+MONTH($C336)))</f>
        <v/>
      </c>
      <c r="E336" s="13" t="str">
        <f>IF(OR($A336="",$C336=""),"",SUMIFS(Échéancier_Loyers!$J:$J,Échéancier_Loyers!$C:$C,$A336,Échéancier_Loyers!$B:$B,YEAR($C336)*100+MONTH($C336)))</f>
        <v/>
      </c>
      <c r="F336" s="13" t="str">
        <f>IF(OR($A336="",$C336=""),"",SUMIFS(Échéancier_Loyers!$K:$K,Échéancier_Loyers!$C:$C,$A336,Échéancier_Loyers!$B:$B,YEAR($C336)*100+MONTH($C336)))</f>
        <v/>
      </c>
      <c r="G336" s="13" t="str">
        <f>IF(OR($E336="",$F336=""),"",$E336-$F336)</f>
        <v/>
      </c>
      <c r="H336" t="str">
        <f ca="1">IF($D336="","",MAX(0,TODAY()-$D336))</f>
        <v/>
      </c>
      <c r="I336" t="str">
        <f ca="1">IF($G336&lt;=0,"",IF($H336&gt;=30,"Mise en demeure",IF($H336&gt;=15,"Relance 2",IF($H336&gt;=5,"Relance 1","À traiter"))))</f>
        <v>Mise en demeure</v>
      </c>
      <c r="K336" t="str">
        <f>IF($J336="","",$J336+7)</f>
        <v/>
      </c>
    </row>
    <row r="337" spans="2:11" ht="15">
      <c r="B337" t="str">
        <f>IF($A337="","",VLOOKUP(VLOOKUP($A337,Baux!$A:$K,3,FALSE),Locataires!$A:$I,2,FALSE))</f>
        <v/>
      </c>
      <c r="C337" s="17"/>
      <c r="D337" s="12" t="str">
        <f>IF(OR($A337="",$C337=""),"",SUMIFS(Échéancier_Loyers!$G:$G,Échéancier_Loyers!$C:$C,$A337,Échéancier_Loyers!$B:$B,YEAR($C337)*100+MONTH($C337)))</f>
        <v/>
      </c>
      <c r="E337" s="13" t="str">
        <f>IF(OR($A337="",$C337=""),"",SUMIFS(Échéancier_Loyers!$J:$J,Échéancier_Loyers!$C:$C,$A337,Échéancier_Loyers!$B:$B,YEAR($C337)*100+MONTH($C337)))</f>
        <v/>
      </c>
      <c r="F337" s="13" t="str">
        <f>IF(OR($A337="",$C337=""),"",SUMIFS(Échéancier_Loyers!$K:$K,Échéancier_Loyers!$C:$C,$A337,Échéancier_Loyers!$B:$B,YEAR($C337)*100+MONTH($C337)))</f>
        <v/>
      </c>
      <c r="G337" s="13" t="str">
        <f>IF(OR($E337="",$F337=""),"",$E337-$F337)</f>
        <v/>
      </c>
      <c r="H337" t="str">
        <f ca="1">IF($D337="","",MAX(0,TODAY()-$D337))</f>
        <v/>
      </c>
      <c r="I337" t="str">
        <f ca="1">IF($G337&lt;=0,"",IF($H337&gt;=30,"Mise en demeure",IF($H337&gt;=15,"Relance 2",IF($H337&gt;=5,"Relance 1","À traiter"))))</f>
        <v>Mise en demeure</v>
      </c>
      <c r="K337" t="str">
        <f>IF($J337="","",$J337+7)</f>
        <v/>
      </c>
    </row>
    <row r="338" spans="2:11" ht="15">
      <c r="B338" t="str">
        <f>IF($A338="","",VLOOKUP(VLOOKUP($A338,Baux!$A:$K,3,FALSE),Locataires!$A:$I,2,FALSE))</f>
        <v/>
      </c>
      <c r="C338" s="17"/>
      <c r="D338" s="12" t="str">
        <f>IF(OR($A338="",$C338=""),"",SUMIFS(Échéancier_Loyers!$G:$G,Échéancier_Loyers!$C:$C,$A338,Échéancier_Loyers!$B:$B,YEAR($C338)*100+MONTH($C338)))</f>
        <v/>
      </c>
      <c r="E338" s="13" t="str">
        <f>IF(OR($A338="",$C338=""),"",SUMIFS(Échéancier_Loyers!$J:$J,Échéancier_Loyers!$C:$C,$A338,Échéancier_Loyers!$B:$B,YEAR($C338)*100+MONTH($C338)))</f>
        <v/>
      </c>
      <c r="F338" s="13" t="str">
        <f>IF(OR($A338="",$C338=""),"",SUMIFS(Échéancier_Loyers!$K:$K,Échéancier_Loyers!$C:$C,$A338,Échéancier_Loyers!$B:$B,YEAR($C338)*100+MONTH($C338)))</f>
        <v/>
      </c>
      <c r="G338" s="13" t="str">
        <f>IF(OR($E338="",$F338=""),"",$E338-$F338)</f>
        <v/>
      </c>
      <c r="H338" t="str">
        <f ca="1">IF($D338="","",MAX(0,TODAY()-$D338))</f>
        <v/>
      </c>
      <c r="I338" t="str">
        <f ca="1">IF($G338&lt;=0,"",IF($H338&gt;=30,"Mise en demeure",IF($H338&gt;=15,"Relance 2",IF($H338&gt;=5,"Relance 1","À traiter"))))</f>
        <v>Mise en demeure</v>
      </c>
      <c r="K338" t="str">
        <f>IF($J338="","",$J338+7)</f>
        <v/>
      </c>
    </row>
    <row r="339" spans="2:11" ht="15">
      <c r="B339" t="str">
        <f>IF($A339="","",VLOOKUP(VLOOKUP($A339,Baux!$A:$K,3,FALSE),Locataires!$A:$I,2,FALSE))</f>
        <v/>
      </c>
      <c r="C339" s="17"/>
      <c r="D339" s="12" t="str">
        <f>IF(OR($A339="",$C339=""),"",SUMIFS(Échéancier_Loyers!$G:$G,Échéancier_Loyers!$C:$C,$A339,Échéancier_Loyers!$B:$B,YEAR($C339)*100+MONTH($C339)))</f>
        <v/>
      </c>
      <c r="E339" s="13" t="str">
        <f>IF(OR($A339="",$C339=""),"",SUMIFS(Échéancier_Loyers!$J:$J,Échéancier_Loyers!$C:$C,$A339,Échéancier_Loyers!$B:$B,YEAR($C339)*100+MONTH($C339)))</f>
        <v/>
      </c>
      <c r="F339" s="13" t="str">
        <f>IF(OR($A339="",$C339=""),"",SUMIFS(Échéancier_Loyers!$K:$K,Échéancier_Loyers!$C:$C,$A339,Échéancier_Loyers!$B:$B,YEAR($C339)*100+MONTH($C339)))</f>
        <v/>
      </c>
      <c r="G339" s="13" t="str">
        <f>IF(OR($E339="",$F339=""),"",$E339-$F339)</f>
        <v/>
      </c>
      <c r="H339" t="str">
        <f ca="1">IF($D339="","",MAX(0,TODAY()-$D339))</f>
        <v/>
      </c>
      <c r="I339" t="str">
        <f ca="1">IF($G339&lt;=0,"",IF($H339&gt;=30,"Mise en demeure",IF($H339&gt;=15,"Relance 2",IF($H339&gt;=5,"Relance 1","À traiter"))))</f>
        <v>Mise en demeure</v>
      </c>
      <c r="K339" t="str">
        <f>IF($J339="","",$J339+7)</f>
        <v/>
      </c>
    </row>
    <row r="340" spans="2:11" ht="15">
      <c r="B340" t="str">
        <f>IF($A340="","",VLOOKUP(VLOOKUP($A340,Baux!$A:$K,3,FALSE),Locataires!$A:$I,2,FALSE))</f>
        <v/>
      </c>
      <c r="C340" s="17"/>
      <c r="D340" s="12" t="str">
        <f>IF(OR($A340="",$C340=""),"",SUMIFS(Échéancier_Loyers!$G:$G,Échéancier_Loyers!$C:$C,$A340,Échéancier_Loyers!$B:$B,YEAR($C340)*100+MONTH($C340)))</f>
        <v/>
      </c>
      <c r="E340" s="13" t="str">
        <f>IF(OR($A340="",$C340=""),"",SUMIFS(Échéancier_Loyers!$J:$J,Échéancier_Loyers!$C:$C,$A340,Échéancier_Loyers!$B:$B,YEAR($C340)*100+MONTH($C340)))</f>
        <v/>
      </c>
      <c r="F340" s="13" t="str">
        <f>IF(OR($A340="",$C340=""),"",SUMIFS(Échéancier_Loyers!$K:$K,Échéancier_Loyers!$C:$C,$A340,Échéancier_Loyers!$B:$B,YEAR($C340)*100+MONTH($C340)))</f>
        <v/>
      </c>
      <c r="G340" s="13" t="str">
        <f>IF(OR($E340="",$F340=""),"",$E340-$F340)</f>
        <v/>
      </c>
      <c r="H340" t="str">
        <f ca="1">IF($D340="","",MAX(0,TODAY()-$D340))</f>
        <v/>
      </c>
      <c r="I340" t="str">
        <f ca="1">IF($G340&lt;=0,"",IF($H340&gt;=30,"Mise en demeure",IF($H340&gt;=15,"Relance 2",IF($H340&gt;=5,"Relance 1","À traiter"))))</f>
        <v>Mise en demeure</v>
      </c>
      <c r="K340" t="str">
        <f>IF($J340="","",$J340+7)</f>
        <v/>
      </c>
    </row>
    <row r="341" spans="2:11" ht="15">
      <c r="B341" t="str">
        <f>IF($A341="","",VLOOKUP(VLOOKUP($A341,Baux!$A:$K,3,FALSE),Locataires!$A:$I,2,FALSE))</f>
        <v/>
      </c>
      <c r="C341" s="17"/>
      <c r="D341" s="12" t="str">
        <f>IF(OR($A341="",$C341=""),"",SUMIFS(Échéancier_Loyers!$G:$G,Échéancier_Loyers!$C:$C,$A341,Échéancier_Loyers!$B:$B,YEAR($C341)*100+MONTH($C341)))</f>
        <v/>
      </c>
      <c r="E341" s="13" t="str">
        <f>IF(OR($A341="",$C341=""),"",SUMIFS(Échéancier_Loyers!$J:$J,Échéancier_Loyers!$C:$C,$A341,Échéancier_Loyers!$B:$B,YEAR($C341)*100+MONTH($C341)))</f>
        <v/>
      </c>
      <c r="F341" s="13" t="str">
        <f>IF(OR($A341="",$C341=""),"",SUMIFS(Échéancier_Loyers!$K:$K,Échéancier_Loyers!$C:$C,$A341,Échéancier_Loyers!$B:$B,YEAR($C341)*100+MONTH($C341)))</f>
        <v/>
      </c>
      <c r="G341" s="13" t="str">
        <f>IF(OR($E341="",$F341=""),"",$E341-$F341)</f>
        <v/>
      </c>
      <c r="H341" t="str">
        <f ca="1">IF($D341="","",MAX(0,TODAY()-$D341))</f>
        <v/>
      </c>
      <c r="I341" t="str">
        <f ca="1">IF($G341&lt;=0,"",IF($H341&gt;=30,"Mise en demeure",IF($H341&gt;=15,"Relance 2",IF($H341&gt;=5,"Relance 1","À traiter"))))</f>
        <v>Mise en demeure</v>
      </c>
      <c r="K341" t="str">
        <f>IF($J341="","",$J341+7)</f>
        <v/>
      </c>
    </row>
    <row r="342" spans="2:11" ht="15">
      <c r="B342" t="str">
        <f>IF($A342="","",VLOOKUP(VLOOKUP($A342,Baux!$A:$K,3,FALSE),Locataires!$A:$I,2,FALSE))</f>
        <v/>
      </c>
      <c r="C342" s="17"/>
      <c r="D342" s="12" t="str">
        <f>IF(OR($A342="",$C342=""),"",SUMIFS(Échéancier_Loyers!$G:$G,Échéancier_Loyers!$C:$C,$A342,Échéancier_Loyers!$B:$B,YEAR($C342)*100+MONTH($C342)))</f>
        <v/>
      </c>
      <c r="E342" s="13" t="str">
        <f>IF(OR($A342="",$C342=""),"",SUMIFS(Échéancier_Loyers!$J:$J,Échéancier_Loyers!$C:$C,$A342,Échéancier_Loyers!$B:$B,YEAR($C342)*100+MONTH($C342)))</f>
        <v/>
      </c>
      <c r="F342" s="13" t="str">
        <f>IF(OR($A342="",$C342=""),"",SUMIFS(Échéancier_Loyers!$K:$K,Échéancier_Loyers!$C:$C,$A342,Échéancier_Loyers!$B:$B,YEAR($C342)*100+MONTH($C342)))</f>
        <v/>
      </c>
      <c r="G342" s="13" t="str">
        <f>IF(OR($E342="",$F342=""),"",$E342-$F342)</f>
        <v/>
      </c>
      <c r="H342" t="str">
        <f ca="1">IF($D342="","",MAX(0,TODAY()-$D342))</f>
        <v/>
      </c>
      <c r="I342" t="str">
        <f ca="1">IF($G342&lt;=0,"",IF($H342&gt;=30,"Mise en demeure",IF($H342&gt;=15,"Relance 2",IF($H342&gt;=5,"Relance 1","À traiter"))))</f>
        <v>Mise en demeure</v>
      </c>
      <c r="K342" t="str">
        <f>IF($J342="","",$J342+7)</f>
        <v/>
      </c>
    </row>
    <row r="343" spans="2:11" ht="15">
      <c r="B343" t="str">
        <f>IF($A343="","",VLOOKUP(VLOOKUP($A343,Baux!$A:$K,3,FALSE),Locataires!$A:$I,2,FALSE))</f>
        <v/>
      </c>
      <c r="C343" s="17"/>
      <c r="D343" s="12" t="str">
        <f>IF(OR($A343="",$C343=""),"",SUMIFS(Échéancier_Loyers!$G:$G,Échéancier_Loyers!$C:$C,$A343,Échéancier_Loyers!$B:$B,YEAR($C343)*100+MONTH($C343)))</f>
        <v/>
      </c>
      <c r="E343" s="13" t="str">
        <f>IF(OR($A343="",$C343=""),"",SUMIFS(Échéancier_Loyers!$J:$J,Échéancier_Loyers!$C:$C,$A343,Échéancier_Loyers!$B:$B,YEAR($C343)*100+MONTH($C343)))</f>
        <v/>
      </c>
      <c r="F343" s="13" t="str">
        <f>IF(OR($A343="",$C343=""),"",SUMIFS(Échéancier_Loyers!$K:$K,Échéancier_Loyers!$C:$C,$A343,Échéancier_Loyers!$B:$B,YEAR($C343)*100+MONTH($C343)))</f>
        <v/>
      </c>
      <c r="G343" s="13" t="str">
        <f>IF(OR($E343="",$F343=""),"",$E343-$F343)</f>
        <v/>
      </c>
      <c r="H343" t="str">
        <f ca="1">IF($D343="","",MAX(0,TODAY()-$D343))</f>
        <v/>
      </c>
      <c r="I343" t="str">
        <f ca="1">IF($G343&lt;=0,"",IF($H343&gt;=30,"Mise en demeure",IF($H343&gt;=15,"Relance 2",IF($H343&gt;=5,"Relance 1","À traiter"))))</f>
        <v>Mise en demeure</v>
      </c>
      <c r="K343" t="str">
        <f>IF($J343="","",$J343+7)</f>
        <v/>
      </c>
    </row>
    <row r="344" spans="2:11" ht="15">
      <c r="B344" t="str">
        <f>IF($A344="","",VLOOKUP(VLOOKUP($A344,Baux!$A:$K,3,FALSE),Locataires!$A:$I,2,FALSE))</f>
        <v/>
      </c>
      <c r="C344" s="17"/>
      <c r="D344" s="12" t="str">
        <f>IF(OR($A344="",$C344=""),"",SUMIFS(Échéancier_Loyers!$G:$G,Échéancier_Loyers!$C:$C,$A344,Échéancier_Loyers!$B:$B,YEAR($C344)*100+MONTH($C344)))</f>
        <v/>
      </c>
      <c r="E344" s="13" t="str">
        <f>IF(OR($A344="",$C344=""),"",SUMIFS(Échéancier_Loyers!$J:$J,Échéancier_Loyers!$C:$C,$A344,Échéancier_Loyers!$B:$B,YEAR($C344)*100+MONTH($C344)))</f>
        <v/>
      </c>
      <c r="F344" s="13" t="str">
        <f>IF(OR($A344="",$C344=""),"",SUMIFS(Échéancier_Loyers!$K:$K,Échéancier_Loyers!$C:$C,$A344,Échéancier_Loyers!$B:$B,YEAR($C344)*100+MONTH($C344)))</f>
        <v/>
      </c>
      <c r="G344" s="13" t="str">
        <f>IF(OR($E344="",$F344=""),"",$E344-$F344)</f>
        <v/>
      </c>
      <c r="H344" t="str">
        <f ca="1">IF($D344="","",MAX(0,TODAY()-$D344))</f>
        <v/>
      </c>
      <c r="I344" t="str">
        <f ca="1">IF($G344&lt;=0,"",IF($H344&gt;=30,"Mise en demeure",IF($H344&gt;=15,"Relance 2",IF($H344&gt;=5,"Relance 1","À traiter"))))</f>
        <v>Mise en demeure</v>
      </c>
      <c r="K344" t="str">
        <f>IF($J344="","",$J344+7)</f>
        <v/>
      </c>
    </row>
    <row r="345" spans="2:11" ht="15">
      <c r="B345" t="str">
        <f>IF($A345="","",VLOOKUP(VLOOKUP($A345,Baux!$A:$K,3,FALSE),Locataires!$A:$I,2,FALSE))</f>
        <v/>
      </c>
      <c r="C345" s="17"/>
      <c r="D345" s="12" t="str">
        <f>IF(OR($A345="",$C345=""),"",SUMIFS(Échéancier_Loyers!$G:$G,Échéancier_Loyers!$C:$C,$A345,Échéancier_Loyers!$B:$B,YEAR($C345)*100+MONTH($C345)))</f>
        <v/>
      </c>
      <c r="E345" s="13" t="str">
        <f>IF(OR($A345="",$C345=""),"",SUMIFS(Échéancier_Loyers!$J:$J,Échéancier_Loyers!$C:$C,$A345,Échéancier_Loyers!$B:$B,YEAR($C345)*100+MONTH($C345)))</f>
        <v/>
      </c>
      <c r="F345" s="13" t="str">
        <f>IF(OR($A345="",$C345=""),"",SUMIFS(Échéancier_Loyers!$K:$K,Échéancier_Loyers!$C:$C,$A345,Échéancier_Loyers!$B:$B,YEAR($C345)*100+MONTH($C345)))</f>
        <v/>
      </c>
      <c r="G345" s="13" t="str">
        <f>IF(OR($E345="",$F345=""),"",$E345-$F345)</f>
        <v/>
      </c>
      <c r="H345" t="str">
        <f ca="1">IF($D345="","",MAX(0,TODAY()-$D345))</f>
        <v/>
      </c>
      <c r="I345" t="str">
        <f ca="1">IF($G345&lt;=0,"",IF($H345&gt;=30,"Mise en demeure",IF($H345&gt;=15,"Relance 2",IF($H345&gt;=5,"Relance 1","À traiter"))))</f>
        <v>Mise en demeure</v>
      </c>
      <c r="K345" t="str">
        <f>IF($J345="","",$J345+7)</f>
        <v/>
      </c>
    </row>
    <row r="346" spans="2:11" ht="15">
      <c r="B346" t="str">
        <f>IF($A346="","",VLOOKUP(VLOOKUP($A346,Baux!$A:$K,3,FALSE),Locataires!$A:$I,2,FALSE))</f>
        <v/>
      </c>
      <c r="C346" s="17"/>
      <c r="D346" s="12" t="str">
        <f>IF(OR($A346="",$C346=""),"",SUMIFS(Échéancier_Loyers!$G:$G,Échéancier_Loyers!$C:$C,$A346,Échéancier_Loyers!$B:$B,YEAR($C346)*100+MONTH($C346)))</f>
        <v/>
      </c>
      <c r="E346" s="13" t="str">
        <f>IF(OR($A346="",$C346=""),"",SUMIFS(Échéancier_Loyers!$J:$J,Échéancier_Loyers!$C:$C,$A346,Échéancier_Loyers!$B:$B,YEAR($C346)*100+MONTH($C346)))</f>
        <v/>
      </c>
      <c r="F346" s="13" t="str">
        <f>IF(OR($A346="",$C346=""),"",SUMIFS(Échéancier_Loyers!$K:$K,Échéancier_Loyers!$C:$C,$A346,Échéancier_Loyers!$B:$B,YEAR($C346)*100+MONTH($C346)))</f>
        <v/>
      </c>
      <c r="G346" s="13" t="str">
        <f>IF(OR($E346="",$F346=""),"",$E346-$F346)</f>
        <v/>
      </c>
      <c r="H346" t="str">
        <f ca="1">IF($D346="","",MAX(0,TODAY()-$D346))</f>
        <v/>
      </c>
      <c r="I346" t="str">
        <f ca="1">IF($G346&lt;=0,"",IF($H346&gt;=30,"Mise en demeure",IF($H346&gt;=15,"Relance 2",IF($H346&gt;=5,"Relance 1","À traiter"))))</f>
        <v>Mise en demeure</v>
      </c>
      <c r="K346" t="str">
        <f>IF($J346="","",$J346+7)</f>
        <v/>
      </c>
    </row>
    <row r="347" spans="2:11" ht="15">
      <c r="B347" t="str">
        <f>IF($A347="","",VLOOKUP(VLOOKUP($A347,Baux!$A:$K,3,FALSE),Locataires!$A:$I,2,FALSE))</f>
        <v/>
      </c>
      <c r="C347" s="17"/>
      <c r="D347" s="12" t="str">
        <f>IF(OR($A347="",$C347=""),"",SUMIFS(Échéancier_Loyers!$G:$G,Échéancier_Loyers!$C:$C,$A347,Échéancier_Loyers!$B:$B,YEAR($C347)*100+MONTH($C347)))</f>
        <v/>
      </c>
      <c r="E347" s="13" t="str">
        <f>IF(OR($A347="",$C347=""),"",SUMIFS(Échéancier_Loyers!$J:$J,Échéancier_Loyers!$C:$C,$A347,Échéancier_Loyers!$B:$B,YEAR($C347)*100+MONTH($C347)))</f>
        <v/>
      </c>
      <c r="F347" s="13" t="str">
        <f>IF(OR($A347="",$C347=""),"",SUMIFS(Échéancier_Loyers!$K:$K,Échéancier_Loyers!$C:$C,$A347,Échéancier_Loyers!$B:$B,YEAR($C347)*100+MONTH($C347)))</f>
        <v/>
      </c>
      <c r="G347" s="13" t="str">
        <f>IF(OR($E347="",$F347=""),"",$E347-$F347)</f>
        <v/>
      </c>
      <c r="H347" t="str">
        <f ca="1">IF($D347="","",MAX(0,TODAY()-$D347))</f>
        <v/>
      </c>
      <c r="I347" t="str">
        <f ca="1">IF($G347&lt;=0,"",IF($H347&gt;=30,"Mise en demeure",IF($H347&gt;=15,"Relance 2",IF($H347&gt;=5,"Relance 1","À traiter"))))</f>
        <v>Mise en demeure</v>
      </c>
      <c r="K347" t="str">
        <f>IF($J347="","",$J347+7)</f>
        <v/>
      </c>
    </row>
    <row r="348" spans="2:11" ht="15">
      <c r="B348" t="str">
        <f>IF($A348="","",VLOOKUP(VLOOKUP($A348,Baux!$A:$K,3,FALSE),Locataires!$A:$I,2,FALSE))</f>
        <v/>
      </c>
      <c r="C348" s="17"/>
      <c r="D348" s="12" t="str">
        <f>IF(OR($A348="",$C348=""),"",SUMIFS(Échéancier_Loyers!$G:$G,Échéancier_Loyers!$C:$C,$A348,Échéancier_Loyers!$B:$B,YEAR($C348)*100+MONTH($C348)))</f>
        <v/>
      </c>
      <c r="E348" s="13" t="str">
        <f>IF(OR($A348="",$C348=""),"",SUMIFS(Échéancier_Loyers!$J:$J,Échéancier_Loyers!$C:$C,$A348,Échéancier_Loyers!$B:$B,YEAR($C348)*100+MONTH($C348)))</f>
        <v/>
      </c>
      <c r="F348" s="13" t="str">
        <f>IF(OR($A348="",$C348=""),"",SUMIFS(Échéancier_Loyers!$K:$K,Échéancier_Loyers!$C:$C,$A348,Échéancier_Loyers!$B:$B,YEAR($C348)*100+MONTH($C348)))</f>
        <v/>
      </c>
      <c r="G348" s="13" t="str">
        <f>IF(OR($E348="",$F348=""),"",$E348-$F348)</f>
        <v/>
      </c>
      <c r="H348" t="str">
        <f ca="1">IF($D348="","",MAX(0,TODAY()-$D348))</f>
        <v/>
      </c>
      <c r="I348" t="str">
        <f ca="1">IF($G348&lt;=0,"",IF($H348&gt;=30,"Mise en demeure",IF($H348&gt;=15,"Relance 2",IF($H348&gt;=5,"Relance 1","À traiter"))))</f>
        <v>Mise en demeure</v>
      </c>
      <c r="K348" t="str">
        <f>IF($J348="","",$J348+7)</f>
        <v/>
      </c>
    </row>
    <row r="349" spans="2:11" ht="15">
      <c r="B349" t="str">
        <f>IF($A349="","",VLOOKUP(VLOOKUP($A349,Baux!$A:$K,3,FALSE),Locataires!$A:$I,2,FALSE))</f>
        <v/>
      </c>
      <c r="C349" s="17"/>
      <c r="D349" s="12" t="str">
        <f>IF(OR($A349="",$C349=""),"",SUMIFS(Échéancier_Loyers!$G:$G,Échéancier_Loyers!$C:$C,$A349,Échéancier_Loyers!$B:$B,YEAR($C349)*100+MONTH($C349)))</f>
        <v/>
      </c>
      <c r="E349" s="13" t="str">
        <f>IF(OR($A349="",$C349=""),"",SUMIFS(Échéancier_Loyers!$J:$J,Échéancier_Loyers!$C:$C,$A349,Échéancier_Loyers!$B:$B,YEAR($C349)*100+MONTH($C349)))</f>
        <v/>
      </c>
      <c r="F349" s="13" t="str">
        <f>IF(OR($A349="",$C349=""),"",SUMIFS(Échéancier_Loyers!$K:$K,Échéancier_Loyers!$C:$C,$A349,Échéancier_Loyers!$B:$B,YEAR($C349)*100+MONTH($C349)))</f>
        <v/>
      </c>
      <c r="G349" s="13" t="str">
        <f>IF(OR($E349="",$F349=""),"",$E349-$F349)</f>
        <v/>
      </c>
      <c r="H349" t="str">
        <f ca="1">IF($D349="","",MAX(0,TODAY()-$D349))</f>
        <v/>
      </c>
      <c r="I349" t="str">
        <f ca="1">IF($G349&lt;=0,"",IF($H349&gt;=30,"Mise en demeure",IF($H349&gt;=15,"Relance 2",IF($H349&gt;=5,"Relance 1","À traiter"))))</f>
        <v>Mise en demeure</v>
      </c>
      <c r="K349" t="str">
        <f>IF($J349="","",$J349+7)</f>
        <v/>
      </c>
    </row>
    <row r="350" spans="2:11" ht="15">
      <c r="B350" t="str">
        <f>IF($A350="","",VLOOKUP(VLOOKUP($A350,Baux!$A:$K,3,FALSE),Locataires!$A:$I,2,FALSE))</f>
        <v/>
      </c>
      <c r="C350" s="17"/>
      <c r="D350" s="12" t="str">
        <f>IF(OR($A350="",$C350=""),"",SUMIFS(Échéancier_Loyers!$G:$G,Échéancier_Loyers!$C:$C,$A350,Échéancier_Loyers!$B:$B,YEAR($C350)*100+MONTH($C350)))</f>
        <v/>
      </c>
      <c r="E350" s="13" t="str">
        <f>IF(OR($A350="",$C350=""),"",SUMIFS(Échéancier_Loyers!$J:$J,Échéancier_Loyers!$C:$C,$A350,Échéancier_Loyers!$B:$B,YEAR($C350)*100+MONTH($C350)))</f>
        <v/>
      </c>
      <c r="F350" s="13" t="str">
        <f>IF(OR($A350="",$C350=""),"",SUMIFS(Échéancier_Loyers!$K:$K,Échéancier_Loyers!$C:$C,$A350,Échéancier_Loyers!$B:$B,YEAR($C350)*100+MONTH($C350)))</f>
        <v/>
      </c>
      <c r="G350" s="13" t="str">
        <f>IF(OR($E350="",$F350=""),"",$E350-$F350)</f>
        <v/>
      </c>
      <c r="H350" t="str">
        <f ca="1">IF($D350="","",MAX(0,TODAY()-$D350))</f>
        <v/>
      </c>
      <c r="I350" t="str">
        <f ca="1">IF($G350&lt;=0,"",IF($H350&gt;=30,"Mise en demeure",IF($H350&gt;=15,"Relance 2",IF($H350&gt;=5,"Relance 1","À traiter"))))</f>
        <v>Mise en demeure</v>
      </c>
      <c r="K350" t="str">
        <f>IF($J350="","",$J350+7)</f>
        <v/>
      </c>
    </row>
    <row r="351" spans="2:11" ht="15">
      <c r="B351" t="str">
        <f>IF($A351="","",VLOOKUP(VLOOKUP($A351,Baux!$A:$K,3,FALSE),Locataires!$A:$I,2,FALSE))</f>
        <v/>
      </c>
      <c r="C351" s="17"/>
      <c r="D351" s="12" t="str">
        <f>IF(OR($A351="",$C351=""),"",SUMIFS(Échéancier_Loyers!$G:$G,Échéancier_Loyers!$C:$C,$A351,Échéancier_Loyers!$B:$B,YEAR($C351)*100+MONTH($C351)))</f>
        <v/>
      </c>
      <c r="E351" s="13" t="str">
        <f>IF(OR($A351="",$C351=""),"",SUMIFS(Échéancier_Loyers!$J:$J,Échéancier_Loyers!$C:$C,$A351,Échéancier_Loyers!$B:$B,YEAR($C351)*100+MONTH($C351)))</f>
        <v/>
      </c>
      <c r="F351" s="13" t="str">
        <f>IF(OR($A351="",$C351=""),"",SUMIFS(Échéancier_Loyers!$K:$K,Échéancier_Loyers!$C:$C,$A351,Échéancier_Loyers!$B:$B,YEAR($C351)*100+MONTH($C351)))</f>
        <v/>
      </c>
      <c r="G351" s="13" t="str">
        <f>IF(OR($E351="",$F351=""),"",$E351-$F351)</f>
        <v/>
      </c>
      <c r="H351" t="str">
        <f ca="1">IF($D351="","",MAX(0,TODAY()-$D351))</f>
        <v/>
      </c>
      <c r="I351" t="str">
        <f ca="1">IF($G351&lt;=0,"",IF($H351&gt;=30,"Mise en demeure",IF($H351&gt;=15,"Relance 2",IF($H351&gt;=5,"Relance 1","À traiter"))))</f>
        <v>Mise en demeure</v>
      </c>
      <c r="K351" t="str">
        <f>IF($J351="","",$J351+7)</f>
        <v/>
      </c>
    </row>
    <row r="352" spans="2:11" ht="15">
      <c r="B352" t="str">
        <f>IF($A352="","",VLOOKUP(VLOOKUP($A352,Baux!$A:$K,3,FALSE),Locataires!$A:$I,2,FALSE))</f>
        <v/>
      </c>
      <c r="C352" s="17"/>
      <c r="D352" s="12" t="str">
        <f>IF(OR($A352="",$C352=""),"",SUMIFS(Échéancier_Loyers!$G:$G,Échéancier_Loyers!$C:$C,$A352,Échéancier_Loyers!$B:$B,YEAR($C352)*100+MONTH($C352)))</f>
        <v/>
      </c>
      <c r="E352" s="13" t="str">
        <f>IF(OR($A352="",$C352=""),"",SUMIFS(Échéancier_Loyers!$J:$J,Échéancier_Loyers!$C:$C,$A352,Échéancier_Loyers!$B:$B,YEAR($C352)*100+MONTH($C352)))</f>
        <v/>
      </c>
      <c r="F352" s="13" t="str">
        <f>IF(OR($A352="",$C352=""),"",SUMIFS(Échéancier_Loyers!$K:$K,Échéancier_Loyers!$C:$C,$A352,Échéancier_Loyers!$B:$B,YEAR($C352)*100+MONTH($C352)))</f>
        <v/>
      </c>
      <c r="G352" s="13" t="str">
        <f>IF(OR($E352="",$F352=""),"",$E352-$F352)</f>
        <v/>
      </c>
      <c r="H352" t="str">
        <f ca="1">IF($D352="","",MAX(0,TODAY()-$D352))</f>
        <v/>
      </c>
      <c r="I352" t="str">
        <f ca="1">IF($G352&lt;=0,"",IF($H352&gt;=30,"Mise en demeure",IF($H352&gt;=15,"Relance 2",IF($H352&gt;=5,"Relance 1","À traiter"))))</f>
        <v>Mise en demeure</v>
      </c>
      <c r="K352" t="str">
        <f>IF($J352="","",$J352+7)</f>
        <v/>
      </c>
    </row>
    <row r="353" spans="2:11" ht="15">
      <c r="B353" t="str">
        <f>IF($A353="","",VLOOKUP(VLOOKUP($A353,Baux!$A:$K,3,FALSE),Locataires!$A:$I,2,FALSE))</f>
        <v/>
      </c>
      <c r="C353" s="17"/>
      <c r="D353" s="12" t="str">
        <f>IF(OR($A353="",$C353=""),"",SUMIFS(Échéancier_Loyers!$G:$G,Échéancier_Loyers!$C:$C,$A353,Échéancier_Loyers!$B:$B,YEAR($C353)*100+MONTH($C353)))</f>
        <v/>
      </c>
      <c r="E353" s="13" t="str">
        <f>IF(OR($A353="",$C353=""),"",SUMIFS(Échéancier_Loyers!$J:$J,Échéancier_Loyers!$C:$C,$A353,Échéancier_Loyers!$B:$B,YEAR($C353)*100+MONTH($C353)))</f>
        <v/>
      </c>
      <c r="F353" s="13" t="str">
        <f>IF(OR($A353="",$C353=""),"",SUMIFS(Échéancier_Loyers!$K:$K,Échéancier_Loyers!$C:$C,$A353,Échéancier_Loyers!$B:$B,YEAR($C353)*100+MONTH($C353)))</f>
        <v/>
      </c>
      <c r="G353" s="13" t="str">
        <f>IF(OR($E353="",$F353=""),"",$E353-$F353)</f>
        <v/>
      </c>
      <c r="H353" t="str">
        <f ca="1">IF($D353="","",MAX(0,TODAY()-$D353))</f>
        <v/>
      </c>
      <c r="I353" t="str">
        <f ca="1">IF($G353&lt;=0,"",IF($H353&gt;=30,"Mise en demeure",IF($H353&gt;=15,"Relance 2",IF($H353&gt;=5,"Relance 1","À traiter"))))</f>
        <v>Mise en demeure</v>
      </c>
      <c r="K353" t="str">
        <f>IF($J353="","",$J353+7)</f>
        <v/>
      </c>
    </row>
    <row r="354" spans="2:11" ht="15">
      <c r="B354" t="str">
        <f>IF($A354="","",VLOOKUP(VLOOKUP($A354,Baux!$A:$K,3,FALSE),Locataires!$A:$I,2,FALSE))</f>
        <v/>
      </c>
      <c r="C354" s="17"/>
      <c r="D354" s="12" t="str">
        <f>IF(OR($A354="",$C354=""),"",SUMIFS(Échéancier_Loyers!$G:$G,Échéancier_Loyers!$C:$C,$A354,Échéancier_Loyers!$B:$B,YEAR($C354)*100+MONTH($C354)))</f>
        <v/>
      </c>
      <c r="E354" s="13" t="str">
        <f>IF(OR($A354="",$C354=""),"",SUMIFS(Échéancier_Loyers!$J:$J,Échéancier_Loyers!$C:$C,$A354,Échéancier_Loyers!$B:$B,YEAR($C354)*100+MONTH($C354)))</f>
        <v/>
      </c>
      <c r="F354" s="13" t="str">
        <f>IF(OR($A354="",$C354=""),"",SUMIFS(Échéancier_Loyers!$K:$K,Échéancier_Loyers!$C:$C,$A354,Échéancier_Loyers!$B:$B,YEAR($C354)*100+MONTH($C354)))</f>
        <v/>
      </c>
      <c r="G354" s="13" t="str">
        <f>IF(OR($E354="",$F354=""),"",$E354-$F354)</f>
        <v/>
      </c>
      <c r="H354" t="str">
        <f ca="1">IF($D354="","",MAX(0,TODAY()-$D354))</f>
        <v/>
      </c>
      <c r="I354" t="str">
        <f ca="1">IF($G354&lt;=0,"",IF($H354&gt;=30,"Mise en demeure",IF($H354&gt;=15,"Relance 2",IF($H354&gt;=5,"Relance 1","À traiter"))))</f>
        <v>Mise en demeure</v>
      </c>
      <c r="K354" t="str">
        <f>IF($J354="","",$J354+7)</f>
        <v/>
      </c>
    </row>
    <row r="355" spans="2:11" ht="15">
      <c r="B355" t="str">
        <f>IF($A355="","",VLOOKUP(VLOOKUP($A355,Baux!$A:$K,3,FALSE),Locataires!$A:$I,2,FALSE))</f>
        <v/>
      </c>
      <c r="C355" s="17"/>
      <c r="D355" s="12" t="str">
        <f>IF(OR($A355="",$C355=""),"",SUMIFS(Échéancier_Loyers!$G:$G,Échéancier_Loyers!$C:$C,$A355,Échéancier_Loyers!$B:$B,YEAR($C355)*100+MONTH($C355)))</f>
        <v/>
      </c>
      <c r="E355" s="13" t="str">
        <f>IF(OR($A355="",$C355=""),"",SUMIFS(Échéancier_Loyers!$J:$J,Échéancier_Loyers!$C:$C,$A355,Échéancier_Loyers!$B:$B,YEAR($C355)*100+MONTH($C355)))</f>
        <v/>
      </c>
      <c r="F355" s="13" t="str">
        <f>IF(OR($A355="",$C355=""),"",SUMIFS(Échéancier_Loyers!$K:$K,Échéancier_Loyers!$C:$C,$A355,Échéancier_Loyers!$B:$B,YEAR($C355)*100+MONTH($C355)))</f>
        <v/>
      </c>
      <c r="G355" s="13" t="str">
        <f>IF(OR($E355="",$F355=""),"",$E355-$F355)</f>
        <v/>
      </c>
      <c r="H355" t="str">
        <f ca="1">IF($D355="","",MAX(0,TODAY()-$D355))</f>
        <v/>
      </c>
      <c r="I355" t="str">
        <f ca="1">IF($G355&lt;=0,"",IF($H355&gt;=30,"Mise en demeure",IF($H355&gt;=15,"Relance 2",IF($H355&gt;=5,"Relance 1","À traiter"))))</f>
        <v>Mise en demeure</v>
      </c>
      <c r="K355" t="str">
        <f>IF($J355="","",$J355+7)</f>
        <v/>
      </c>
    </row>
    <row r="356" spans="2:11" ht="15">
      <c r="B356" t="str">
        <f>IF($A356="","",VLOOKUP(VLOOKUP($A356,Baux!$A:$K,3,FALSE),Locataires!$A:$I,2,FALSE))</f>
        <v/>
      </c>
      <c r="C356" s="17"/>
      <c r="D356" s="12" t="str">
        <f>IF(OR($A356="",$C356=""),"",SUMIFS(Échéancier_Loyers!$G:$G,Échéancier_Loyers!$C:$C,$A356,Échéancier_Loyers!$B:$B,YEAR($C356)*100+MONTH($C356)))</f>
        <v/>
      </c>
      <c r="E356" s="13" t="str">
        <f>IF(OR($A356="",$C356=""),"",SUMIFS(Échéancier_Loyers!$J:$J,Échéancier_Loyers!$C:$C,$A356,Échéancier_Loyers!$B:$B,YEAR($C356)*100+MONTH($C356)))</f>
        <v/>
      </c>
      <c r="F356" s="13" t="str">
        <f>IF(OR($A356="",$C356=""),"",SUMIFS(Échéancier_Loyers!$K:$K,Échéancier_Loyers!$C:$C,$A356,Échéancier_Loyers!$B:$B,YEAR($C356)*100+MONTH($C356)))</f>
        <v/>
      </c>
      <c r="G356" s="13" t="str">
        <f>IF(OR($E356="",$F356=""),"",$E356-$F356)</f>
        <v/>
      </c>
      <c r="H356" t="str">
        <f ca="1">IF($D356="","",MAX(0,TODAY()-$D356))</f>
        <v/>
      </c>
      <c r="I356" t="str">
        <f ca="1">IF($G356&lt;=0,"",IF($H356&gt;=30,"Mise en demeure",IF($H356&gt;=15,"Relance 2",IF($H356&gt;=5,"Relance 1","À traiter"))))</f>
        <v>Mise en demeure</v>
      </c>
      <c r="K356" t="str">
        <f>IF($J356="","",$J356+7)</f>
        <v/>
      </c>
    </row>
    <row r="357" spans="2:11" ht="15">
      <c r="B357" t="str">
        <f>IF($A357="","",VLOOKUP(VLOOKUP($A357,Baux!$A:$K,3,FALSE),Locataires!$A:$I,2,FALSE))</f>
        <v/>
      </c>
      <c r="C357" s="17"/>
      <c r="D357" s="12" t="str">
        <f>IF(OR($A357="",$C357=""),"",SUMIFS(Échéancier_Loyers!$G:$G,Échéancier_Loyers!$C:$C,$A357,Échéancier_Loyers!$B:$B,YEAR($C357)*100+MONTH($C357)))</f>
        <v/>
      </c>
      <c r="E357" s="13" t="str">
        <f>IF(OR($A357="",$C357=""),"",SUMIFS(Échéancier_Loyers!$J:$J,Échéancier_Loyers!$C:$C,$A357,Échéancier_Loyers!$B:$B,YEAR($C357)*100+MONTH($C357)))</f>
        <v/>
      </c>
      <c r="F357" s="13" t="str">
        <f>IF(OR($A357="",$C357=""),"",SUMIFS(Échéancier_Loyers!$K:$K,Échéancier_Loyers!$C:$C,$A357,Échéancier_Loyers!$B:$B,YEAR($C357)*100+MONTH($C357)))</f>
        <v/>
      </c>
      <c r="G357" s="13" t="str">
        <f>IF(OR($E357="",$F357=""),"",$E357-$F357)</f>
        <v/>
      </c>
      <c r="H357" t="str">
        <f ca="1">IF($D357="","",MAX(0,TODAY()-$D357))</f>
        <v/>
      </c>
      <c r="I357" t="str">
        <f ca="1">IF($G357&lt;=0,"",IF($H357&gt;=30,"Mise en demeure",IF($H357&gt;=15,"Relance 2",IF($H357&gt;=5,"Relance 1","À traiter"))))</f>
        <v>Mise en demeure</v>
      </c>
      <c r="K357" t="str">
        <f>IF($J357="","",$J357+7)</f>
        <v/>
      </c>
    </row>
    <row r="358" spans="2:11" ht="15">
      <c r="B358" t="str">
        <f>IF($A358="","",VLOOKUP(VLOOKUP($A358,Baux!$A:$K,3,FALSE),Locataires!$A:$I,2,FALSE))</f>
        <v/>
      </c>
      <c r="C358" s="17"/>
      <c r="D358" s="12" t="str">
        <f>IF(OR($A358="",$C358=""),"",SUMIFS(Échéancier_Loyers!$G:$G,Échéancier_Loyers!$C:$C,$A358,Échéancier_Loyers!$B:$B,YEAR($C358)*100+MONTH($C358)))</f>
        <v/>
      </c>
      <c r="E358" s="13" t="str">
        <f>IF(OR($A358="",$C358=""),"",SUMIFS(Échéancier_Loyers!$J:$J,Échéancier_Loyers!$C:$C,$A358,Échéancier_Loyers!$B:$B,YEAR($C358)*100+MONTH($C358)))</f>
        <v/>
      </c>
      <c r="F358" s="13" t="str">
        <f>IF(OR($A358="",$C358=""),"",SUMIFS(Échéancier_Loyers!$K:$K,Échéancier_Loyers!$C:$C,$A358,Échéancier_Loyers!$B:$B,YEAR($C358)*100+MONTH($C358)))</f>
        <v/>
      </c>
      <c r="G358" s="13" t="str">
        <f>IF(OR($E358="",$F358=""),"",$E358-$F358)</f>
        <v/>
      </c>
      <c r="H358" t="str">
        <f ca="1">IF($D358="","",MAX(0,TODAY()-$D358))</f>
        <v/>
      </c>
      <c r="I358" t="str">
        <f ca="1">IF($G358&lt;=0,"",IF($H358&gt;=30,"Mise en demeure",IF($H358&gt;=15,"Relance 2",IF($H358&gt;=5,"Relance 1","À traiter"))))</f>
        <v>Mise en demeure</v>
      </c>
      <c r="K358" t="str">
        <f>IF($J358="","",$J358+7)</f>
        <v/>
      </c>
    </row>
    <row r="359" spans="2:11" ht="15">
      <c r="B359" t="str">
        <f>IF($A359="","",VLOOKUP(VLOOKUP($A359,Baux!$A:$K,3,FALSE),Locataires!$A:$I,2,FALSE))</f>
        <v/>
      </c>
      <c r="C359" s="17"/>
      <c r="D359" s="12" t="str">
        <f>IF(OR($A359="",$C359=""),"",SUMIFS(Échéancier_Loyers!$G:$G,Échéancier_Loyers!$C:$C,$A359,Échéancier_Loyers!$B:$B,YEAR($C359)*100+MONTH($C359)))</f>
        <v/>
      </c>
      <c r="E359" s="13" t="str">
        <f>IF(OR($A359="",$C359=""),"",SUMIFS(Échéancier_Loyers!$J:$J,Échéancier_Loyers!$C:$C,$A359,Échéancier_Loyers!$B:$B,YEAR($C359)*100+MONTH($C359)))</f>
        <v/>
      </c>
      <c r="F359" s="13" t="str">
        <f>IF(OR($A359="",$C359=""),"",SUMIFS(Échéancier_Loyers!$K:$K,Échéancier_Loyers!$C:$C,$A359,Échéancier_Loyers!$B:$B,YEAR($C359)*100+MONTH($C359)))</f>
        <v/>
      </c>
      <c r="G359" s="13" t="str">
        <f>IF(OR($E359="",$F359=""),"",$E359-$F359)</f>
        <v/>
      </c>
      <c r="H359" t="str">
        <f ca="1">IF($D359="","",MAX(0,TODAY()-$D359))</f>
        <v/>
      </c>
      <c r="I359" t="str">
        <f ca="1">IF($G359&lt;=0,"",IF($H359&gt;=30,"Mise en demeure",IF($H359&gt;=15,"Relance 2",IF($H359&gt;=5,"Relance 1","À traiter"))))</f>
        <v>Mise en demeure</v>
      </c>
      <c r="K359" t="str">
        <f>IF($J359="","",$J359+7)</f>
        <v/>
      </c>
    </row>
    <row r="360" spans="2:11" ht="15">
      <c r="B360" t="str">
        <f>IF($A360="","",VLOOKUP(VLOOKUP($A360,Baux!$A:$K,3,FALSE),Locataires!$A:$I,2,FALSE))</f>
        <v/>
      </c>
      <c r="C360" s="17"/>
      <c r="D360" s="12" t="str">
        <f>IF(OR($A360="",$C360=""),"",SUMIFS(Échéancier_Loyers!$G:$G,Échéancier_Loyers!$C:$C,$A360,Échéancier_Loyers!$B:$B,YEAR($C360)*100+MONTH($C360)))</f>
        <v/>
      </c>
      <c r="E360" s="13" t="str">
        <f>IF(OR($A360="",$C360=""),"",SUMIFS(Échéancier_Loyers!$J:$J,Échéancier_Loyers!$C:$C,$A360,Échéancier_Loyers!$B:$B,YEAR($C360)*100+MONTH($C360)))</f>
        <v/>
      </c>
      <c r="F360" s="13" t="str">
        <f>IF(OR($A360="",$C360=""),"",SUMIFS(Échéancier_Loyers!$K:$K,Échéancier_Loyers!$C:$C,$A360,Échéancier_Loyers!$B:$B,YEAR($C360)*100+MONTH($C360)))</f>
        <v/>
      </c>
      <c r="G360" s="13" t="str">
        <f>IF(OR($E360="",$F360=""),"",$E360-$F360)</f>
        <v/>
      </c>
      <c r="H360" t="str">
        <f ca="1">IF($D360="","",MAX(0,TODAY()-$D360))</f>
        <v/>
      </c>
      <c r="I360" t="str">
        <f ca="1">IF($G360&lt;=0,"",IF($H360&gt;=30,"Mise en demeure",IF($H360&gt;=15,"Relance 2",IF($H360&gt;=5,"Relance 1","À traiter"))))</f>
        <v>Mise en demeure</v>
      </c>
      <c r="K360" t="str">
        <f>IF($J360="","",$J360+7)</f>
        <v/>
      </c>
    </row>
    <row r="361" spans="2:11" ht="15">
      <c r="B361" t="str">
        <f>IF($A361="","",VLOOKUP(VLOOKUP($A361,Baux!$A:$K,3,FALSE),Locataires!$A:$I,2,FALSE))</f>
        <v/>
      </c>
      <c r="C361" s="17"/>
      <c r="D361" s="12" t="str">
        <f>IF(OR($A361="",$C361=""),"",SUMIFS(Échéancier_Loyers!$G:$G,Échéancier_Loyers!$C:$C,$A361,Échéancier_Loyers!$B:$B,YEAR($C361)*100+MONTH($C361)))</f>
        <v/>
      </c>
      <c r="E361" s="13" t="str">
        <f>IF(OR($A361="",$C361=""),"",SUMIFS(Échéancier_Loyers!$J:$J,Échéancier_Loyers!$C:$C,$A361,Échéancier_Loyers!$B:$B,YEAR($C361)*100+MONTH($C361)))</f>
        <v/>
      </c>
      <c r="F361" s="13" t="str">
        <f>IF(OR($A361="",$C361=""),"",SUMIFS(Échéancier_Loyers!$K:$K,Échéancier_Loyers!$C:$C,$A361,Échéancier_Loyers!$B:$B,YEAR($C361)*100+MONTH($C361)))</f>
        <v/>
      </c>
      <c r="G361" s="13" t="str">
        <f>IF(OR($E361="",$F361=""),"",$E361-$F361)</f>
        <v/>
      </c>
      <c r="H361" t="str">
        <f ca="1">IF($D361="","",MAX(0,TODAY()-$D361))</f>
        <v/>
      </c>
      <c r="I361" t="str">
        <f ca="1">IF($G361&lt;=0,"",IF($H361&gt;=30,"Mise en demeure",IF($H361&gt;=15,"Relance 2",IF($H361&gt;=5,"Relance 1","À traiter"))))</f>
        <v>Mise en demeure</v>
      </c>
      <c r="K361" t="str">
        <f>IF($J361="","",$J361+7)</f>
        <v/>
      </c>
    </row>
    <row r="362" spans="2:11" ht="15">
      <c r="B362" t="str">
        <f>IF($A362="","",VLOOKUP(VLOOKUP($A362,Baux!$A:$K,3,FALSE),Locataires!$A:$I,2,FALSE))</f>
        <v/>
      </c>
      <c r="C362" s="17"/>
      <c r="D362" s="12" t="str">
        <f>IF(OR($A362="",$C362=""),"",SUMIFS(Échéancier_Loyers!$G:$G,Échéancier_Loyers!$C:$C,$A362,Échéancier_Loyers!$B:$B,YEAR($C362)*100+MONTH($C362)))</f>
        <v/>
      </c>
      <c r="E362" s="13" t="str">
        <f>IF(OR($A362="",$C362=""),"",SUMIFS(Échéancier_Loyers!$J:$J,Échéancier_Loyers!$C:$C,$A362,Échéancier_Loyers!$B:$B,YEAR($C362)*100+MONTH($C362)))</f>
        <v/>
      </c>
      <c r="F362" s="13" t="str">
        <f>IF(OR($A362="",$C362=""),"",SUMIFS(Échéancier_Loyers!$K:$K,Échéancier_Loyers!$C:$C,$A362,Échéancier_Loyers!$B:$B,YEAR($C362)*100+MONTH($C362)))</f>
        <v/>
      </c>
      <c r="G362" s="13" t="str">
        <f>IF(OR($E362="",$F362=""),"",$E362-$F362)</f>
        <v/>
      </c>
      <c r="H362" t="str">
        <f ca="1">IF($D362="","",MAX(0,TODAY()-$D362))</f>
        <v/>
      </c>
      <c r="I362" t="str">
        <f ca="1">IF($G362&lt;=0,"",IF($H362&gt;=30,"Mise en demeure",IF($H362&gt;=15,"Relance 2",IF($H362&gt;=5,"Relance 1","À traiter"))))</f>
        <v>Mise en demeure</v>
      </c>
      <c r="K362" t="str">
        <f>IF($J362="","",$J362+7)</f>
        <v/>
      </c>
    </row>
    <row r="363" spans="2:11" ht="15">
      <c r="B363" t="str">
        <f>IF($A363="","",VLOOKUP(VLOOKUP($A363,Baux!$A:$K,3,FALSE),Locataires!$A:$I,2,FALSE))</f>
        <v/>
      </c>
      <c r="C363" s="17"/>
      <c r="D363" s="12" t="str">
        <f>IF(OR($A363="",$C363=""),"",SUMIFS(Échéancier_Loyers!$G:$G,Échéancier_Loyers!$C:$C,$A363,Échéancier_Loyers!$B:$B,YEAR($C363)*100+MONTH($C363)))</f>
        <v/>
      </c>
      <c r="E363" s="13" t="str">
        <f>IF(OR($A363="",$C363=""),"",SUMIFS(Échéancier_Loyers!$J:$J,Échéancier_Loyers!$C:$C,$A363,Échéancier_Loyers!$B:$B,YEAR($C363)*100+MONTH($C363)))</f>
        <v/>
      </c>
      <c r="F363" s="13" t="str">
        <f>IF(OR($A363="",$C363=""),"",SUMIFS(Échéancier_Loyers!$K:$K,Échéancier_Loyers!$C:$C,$A363,Échéancier_Loyers!$B:$B,YEAR($C363)*100+MONTH($C363)))</f>
        <v/>
      </c>
      <c r="G363" s="13" t="str">
        <f>IF(OR($E363="",$F363=""),"",$E363-$F363)</f>
        <v/>
      </c>
      <c r="H363" t="str">
        <f ca="1">IF($D363="","",MAX(0,TODAY()-$D363))</f>
        <v/>
      </c>
      <c r="I363" t="str">
        <f ca="1">IF($G363&lt;=0,"",IF($H363&gt;=30,"Mise en demeure",IF($H363&gt;=15,"Relance 2",IF($H363&gt;=5,"Relance 1","À traiter"))))</f>
        <v>Mise en demeure</v>
      </c>
      <c r="K363" t="str">
        <f>IF($J363="","",$J363+7)</f>
        <v/>
      </c>
    </row>
    <row r="364" spans="2:11" ht="15">
      <c r="B364" t="str">
        <f>IF($A364="","",VLOOKUP(VLOOKUP($A364,Baux!$A:$K,3,FALSE),Locataires!$A:$I,2,FALSE))</f>
        <v/>
      </c>
      <c r="C364" s="17"/>
      <c r="D364" s="12" t="str">
        <f>IF(OR($A364="",$C364=""),"",SUMIFS(Échéancier_Loyers!$G:$G,Échéancier_Loyers!$C:$C,$A364,Échéancier_Loyers!$B:$B,YEAR($C364)*100+MONTH($C364)))</f>
        <v/>
      </c>
      <c r="E364" s="13" t="str">
        <f>IF(OR($A364="",$C364=""),"",SUMIFS(Échéancier_Loyers!$J:$J,Échéancier_Loyers!$C:$C,$A364,Échéancier_Loyers!$B:$B,YEAR($C364)*100+MONTH($C364)))</f>
        <v/>
      </c>
      <c r="F364" s="13" t="str">
        <f>IF(OR($A364="",$C364=""),"",SUMIFS(Échéancier_Loyers!$K:$K,Échéancier_Loyers!$C:$C,$A364,Échéancier_Loyers!$B:$B,YEAR($C364)*100+MONTH($C364)))</f>
        <v/>
      </c>
      <c r="G364" s="13" t="str">
        <f>IF(OR($E364="",$F364=""),"",$E364-$F364)</f>
        <v/>
      </c>
      <c r="H364" t="str">
        <f ca="1">IF($D364="","",MAX(0,TODAY()-$D364))</f>
        <v/>
      </c>
      <c r="I364" t="str">
        <f ca="1">IF($G364&lt;=0,"",IF($H364&gt;=30,"Mise en demeure",IF($H364&gt;=15,"Relance 2",IF($H364&gt;=5,"Relance 1","À traiter"))))</f>
        <v>Mise en demeure</v>
      </c>
      <c r="K364" t="str">
        <f>IF($J364="","",$J364+7)</f>
        <v/>
      </c>
    </row>
    <row r="365" spans="2:11" ht="15">
      <c r="B365" t="str">
        <f>IF($A365="","",VLOOKUP(VLOOKUP($A365,Baux!$A:$K,3,FALSE),Locataires!$A:$I,2,FALSE))</f>
        <v/>
      </c>
      <c r="C365" s="17"/>
      <c r="D365" s="12" t="str">
        <f>IF(OR($A365="",$C365=""),"",SUMIFS(Échéancier_Loyers!$G:$G,Échéancier_Loyers!$C:$C,$A365,Échéancier_Loyers!$B:$B,YEAR($C365)*100+MONTH($C365)))</f>
        <v/>
      </c>
      <c r="E365" s="13" t="str">
        <f>IF(OR($A365="",$C365=""),"",SUMIFS(Échéancier_Loyers!$J:$J,Échéancier_Loyers!$C:$C,$A365,Échéancier_Loyers!$B:$B,YEAR($C365)*100+MONTH($C365)))</f>
        <v/>
      </c>
      <c r="F365" s="13" t="str">
        <f>IF(OR($A365="",$C365=""),"",SUMIFS(Échéancier_Loyers!$K:$K,Échéancier_Loyers!$C:$C,$A365,Échéancier_Loyers!$B:$B,YEAR($C365)*100+MONTH($C365)))</f>
        <v/>
      </c>
      <c r="G365" s="13" t="str">
        <f>IF(OR($E365="",$F365=""),"",$E365-$F365)</f>
        <v/>
      </c>
      <c r="H365" t="str">
        <f ca="1">IF($D365="","",MAX(0,TODAY()-$D365))</f>
        <v/>
      </c>
      <c r="I365" t="str">
        <f ca="1">IF($G365&lt;=0,"",IF($H365&gt;=30,"Mise en demeure",IF($H365&gt;=15,"Relance 2",IF($H365&gt;=5,"Relance 1","À traiter"))))</f>
        <v>Mise en demeure</v>
      </c>
      <c r="K365" t="str">
        <f>IF($J365="","",$J365+7)</f>
        <v/>
      </c>
    </row>
    <row r="366" spans="2:11" ht="15">
      <c r="B366" t="str">
        <f>IF($A366="","",VLOOKUP(VLOOKUP($A366,Baux!$A:$K,3,FALSE),Locataires!$A:$I,2,FALSE))</f>
        <v/>
      </c>
      <c r="C366" s="17"/>
      <c r="D366" s="12" t="str">
        <f>IF(OR($A366="",$C366=""),"",SUMIFS(Échéancier_Loyers!$G:$G,Échéancier_Loyers!$C:$C,$A366,Échéancier_Loyers!$B:$B,YEAR($C366)*100+MONTH($C366)))</f>
        <v/>
      </c>
      <c r="E366" s="13" t="str">
        <f>IF(OR($A366="",$C366=""),"",SUMIFS(Échéancier_Loyers!$J:$J,Échéancier_Loyers!$C:$C,$A366,Échéancier_Loyers!$B:$B,YEAR($C366)*100+MONTH($C366)))</f>
        <v/>
      </c>
      <c r="F366" s="13" t="str">
        <f>IF(OR($A366="",$C366=""),"",SUMIFS(Échéancier_Loyers!$K:$K,Échéancier_Loyers!$C:$C,$A366,Échéancier_Loyers!$B:$B,YEAR($C366)*100+MONTH($C366)))</f>
        <v/>
      </c>
      <c r="G366" s="13" t="str">
        <f>IF(OR($E366="",$F366=""),"",$E366-$F366)</f>
        <v/>
      </c>
      <c r="H366" t="str">
        <f ca="1">IF($D366="","",MAX(0,TODAY()-$D366))</f>
        <v/>
      </c>
      <c r="I366" t="str">
        <f ca="1">IF($G366&lt;=0,"",IF($H366&gt;=30,"Mise en demeure",IF($H366&gt;=15,"Relance 2",IF($H366&gt;=5,"Relance 1","À traiter"))))</f>
        <v>Mise en demeure</v>
      </c>
      <c r="K366" t="str">
        <f>IF($J366="","",$J366+7)</f>
        <v/>
      </c>
    </row>
    <row r="367" spans="2:11" ht="15">
      <c r="B367" t="str">
        <f>IF($A367="","",VLOOKUP(VLOOKUP($A367,Baux!$A:$K,3,FALSE),Locataires!$A:$I,2,FALSE))</f>
        <v/>
      </c>
      <c r="C367" s="17"/>
      <c r="D367" s="12" t="str">
        <f>IF(OR($A367="",$C367=""),"",SUMIFS(Échéancier_Loyers!$G:$G,Échéancier_Loyers!$C:$C,$A367,Échéancier_Loyers!$B:$B,YEAR($C367)*100+MONTH($C367)))</f>
        <v/>
      </c>
      <c r="E367" s="13" t="str">
        <f>IF(OR($A367="",$C367=""),"",SUMIFS(Échéancier_Loyers!$J:$J,Échéancier_Loyers!$C:$C,$A367,Échéancier_Loyers!$B:$B,YEAR($C367)*100+MONTH($C367)))</f>
        <v/>
      </c>
      <c r="F367" s="13" t="str">
        <f>IF(OR($A367="",$C367=""),"",SUMIFS(Échéancier_Loyers!$K:$K,Échéancier_Loyers!$C:$C,$A367,Échéancier_Loyers!$B:$B,YEAR($C367)*100+MONTH($C367)))</f>
        <v/>
      </c>
      <c r="G367" s="13" t="str">
        <f>IF(OR($E367="",$F367=""),"",$E367-$F367)</f>
        <v/>
      </c>
      <c r="H367" t="str">
        <f ca="1">IF($D367="","",MAX(0,TODAY()-$D367))</f>
        <v/>
      </c>
      <c r="I367" t="str">
        <f ca="1">IF($G367&lt;=0,"",IF($H367&gt;=30,"Mise en demeure",IF($H367&gt;=15,"Relance 2",IF($H367&gt;=5,"Relance 1","À traiter"))))</f>
        <v>Mise en demeure</v>
      </c>
      <c r="K367" t="str">
        <f>IF($J367="","",$J367+7)</f>
        <v/>
      </c>
    </row>
    <row r="368" spans="2:11" ht="15">
      <c r="B368" t="str">
        <f>IF($A368="","",VLOOKUP(VLOOKUP($A368,Baux!$A:$K,3,FALSE),Locataires!$A:$I,2,FALSE))</f>
        <v/>
      </c>
      <c r="C368" s="17"/>
      <c r="D368" s="12" t="str">
        <f>IF(OR($A368="",$C368=""),"",SUMIFS(Échéancier_Loyers!$G:$G,Échéancier_Loyers!$C:$C,$A368,Échéancier_Loyers!$B:$B,YEAR($C368)*100+MONTH($C368)))</f>
        <v/>
      </c>
      <c r="E368" s="13" t="str">
        <f>IF(OR($A368="",$C368=""),"",SUMIFS(Échéancier_Loyers!$J:$J,Échéancier_Loyers!$C:$C,$A368,Échéancier_Loyers!$B:$B,YEAR($C368)*100+MONTH($C368)))</f>
        <v/>
      </c>
      <c r="F368" s="13" t="str">
        <f>IF(OR($A368="",$C368=""),"",SUMIFS(Échéancier_Loyers!$K:$K,Échéancier_Loyers!$C:$C,$A368,Échéancier_Loyers!$B:$B,YEAR($C368)*100+MONTH($C368)))</f>
        <v/>
      </c>
      <c r="G368" s="13" t="str">
        <f>IF(OR($E368="",$F368=""),"",$E368-$F368)</f>
        <v/>
      </c>
      <c r="H368" t="str">
        <f ca="1">IF($D368="","",MAX(0,TODAY()-$D368))</f>
        <v/>
      </c>
      <c r="I368" t="str">
        <f ca="1">IF($G368&lt;=0,"",IF($H368&gt;=30,"Mise en demeure",IF($H368&gt;=15,"Relance 2",IF($H368&gt;=5,"Relance 1","À traiter"))))</f>
        <v>Mise en demeure</v>
      </c>
      <c r="K368" t="str">
        <f>IF($J368="","",$J368+7)</f>
        <v/>
      </c>
    </row>
    <row r="369" spans="2:11" ht="15">
      <c r="B369" t="str">
        <f>IF($A369="","",VLOOKUP(VLOOKUP($A369,Baux!$A:$K,3,FALSE),Locataires!$A:$I,2,FALSE))</f>
        <v/>
      </c>
      <c r="C369" s="17"/>
      <c r="D369" s="12" t="str">
        <f>IF(OR($A369="",$C369=""),"",SUMIFS(Échéancier_Loyers!$G:$G,Échéancier_Loyers!$C:$C,$A369,Échéancier_Loyers!$B:$B,YEAR($C369)*100+MONTH($C369)))</f>
        <v/>
      </c>
      <c r="E369" s="13" t="str">
        <f>IF(OR($A369="",$C369=""),"",SUMIFS(Échéancier_Loyers!$J:$J,Échéancier_Loyers!$C:$C,$A369,Échéancier_Loyers!$B:$B,YEAR($C369)*100+MONTH($C369)))</f>
        <v/>
      </c>
      <c r="F369" s="13" t="str">
        <f>IF(OR($A369="",$C369=""),"",SUMIFS(Échéancier_Loyers!$K:$K,Échéancier_Loyers!$C:$C,$A369,Échéancier_Loyers!$B:$B,YEAR($C369)*100+MONTH($C369)))</f>
        <v/>
      </c>
      <c r="G369" s="13" t="str">
        <f>IF(OR($E369="",$F369=""),"",$E369-$F369)</f>
        <v/>
      </c>
      <c r="H369" t="str">
        <f ca="1">IF($D369="","",MAX(0,TODAY()-$D369))</f>
        <v/>
      </c>
      <c r="I369" t="str">
        <f ca="1">IF($G369&lt;=0,"",IF($H369&gt;=30,"Mise en demeure",IF($H369&gt;=15,"Relance 2",IF($H369&gt;=5,"Relance 1","À traiter"))))</f>
        <v>Mise en demeure</v>
      </c>
      <c r="K369" t="str">
        <f>IF($J369="","",$J369+7)</f>
        <v/>
      </c>
    </row>
    <row r="370" spans="2:11" ht="15">
      <c r="B370" t="str">
        <f>IF($A370="","",VLOOKUP(VLOOKUP($A370,Baux!$A:$K,3,FALSE),Locataires!$A:$I,2,FALSE))</f>
        <v/>
      </c>
      <c r="C370" s="17"/>
      <c r="D370" s="12" t="str">
        <f>IF(OR($A370="",$C370=""),"",SUMIFS(Échéancier_Loyers!$G:$G,Échéancier_Loyers!$C:$C,$A370,Échéancier_Loyers!$B:$B,YEAR($C370)*100+MONTH($C370)))</f>
        <v/>
      </c>
      <c r="E370" s="13" t="str">
        <f>IF(OR($A370="",$C370=""),"",SUMIFS(Échéancier_Loyers!$J:$J,Échéancier_Loyers!$C:$C,$A370,Échéancier_Loyers!$B:$B,YEAR($C370)*100+MONTH($C370)))</f>
        <v/>
      </c>
      <c r="F370" s="13" t="str">
        <f>IF(OR($A370="",$C370=""),"",SUMIFS(Échéancier_Loyers!$K:$K,Échéancier_Loyers!$C:$C,$A370,Échéancier_Loyers!$B:$B,YEAR($C370)*100+MONTH($C370)))</f>
        <v/>
      </c>
      <c r="G370" s="13" t="str">
        <f>IF(OR($E370="",$F370=""),"",$E370-$F370)</f>
        <v/>
      </c>
      <c r="H370" t="str">
        <f ca="1">IF($D370="","",MAX(0,TODAY()-$D370))</f>
        <v/>
      </c>
      <c r="I370" t="str">
        <f ca="1">IF($G370&lt;=0,"",IF($H370&gt;=30,"Mise en demeure",IF($H370&gt;=15,"Relance 2",IF($H370&gt;=5,"Relance 1","À traiter"))))</f>
        <v>Mise en demeure</v>
      </c>
      <c r="K370" t="str">
        <f>IF($J370="","",$J370+7)</f>
        <v/>
      </c>
    </row>
    <row r="371" spans="2:11" ht="15">
      <c r="B371" t="str">
        <f>IF($A371="","",VLOOKUP(VLOOKUP($A371,Baux!$A:$K,3,FALSE),Locataires!$A:$I,2,FALSE))</f>
        <v/>
      </c>
      <c r="C371" s="17"/>
      <c r="D371" s="12" t="str">
        <f>IF(OR($A371="",$C371=""),"",SUMIFS(Échéancier_Loyers!$G:$G,Échéancier_Loyers!$C:$C,$A371,Échéancier_Loyers!$B:$B,YEAR($C371)*100+MONTH($C371)))</f>
        <v/>
      </c>
      <c r="E371" s="13" t="str">
        <f>IF(OR($A371="",$C371=""),"",SUMIFS(Échéancier_Loyers!$J:$J,Échéancier_Loyers!$C:$C,$A371,Échéancier_Loyers!$B:$B,YEAR($C371)*100+MONTH($C371)))</f>
        <v/>
      </c>
      <c r="F371" s="13" t="str">
        <f>IF(OR($A371="",$C371=""),"",SUMIFS(Échéancier_Loyers!$K:$K,Échéancier_Loyers!$C:$C,$A371,Échéancier_Loyers!$B:$B,YEAR($C371)*100+MONTH($C371)))</f>
        <v/>
      </c>
      <c r="G371" s="13" t="str">
        <f>IF(OR($E371="",$F371=""),"",$E371-$F371)</f>
        <v/>
      </c>
      <c r="H371" t="str">
        <f ca="1">IF($D371="","",MAX(0,TODAY()-$D371))</f>
        <v/>
      </c>
      <c r="I371" t="str">
        <f ca="1">IF($G371&lt;=0,"",IF($H371&gt;=30,"Mise en demeure",IF($H371&gt;=15,"Relance 2",IF($H371&gt;=5,"Relance 1","À traiter"))))</f>
        <v>Mise en demeure</v>
      </c>
      <c r="K371" t="str">
        <f>IF($J371="","",$J371+7)</f>
        <v/>
      </c>
    </row>
    <row r="372" spans="2:11" ht="15">
      <c r="B372" t="str">
        <f>IF($A372="","",VLOOKUP(VLOOKUP($A372,Baux!$A:$K,3,FALSE),Locataires!$A:$I,2,FALSE))</f>
        <v/>
      </c>
      <c r="C372" s="17"/>
      <c r="D372" s="12" t="str">
        <f>IF(OR($A372="",$C372=""),"",SUMIFS(Échéancier_Loyers!$G:$G,Échéancier_Loyers!$C:$C,$A372,Échéancier_Loyers!$B:$B,YEAR($C372)*100+MONTH($C372)))</f>
        <v/>
      </c>
      <c r="E372" s="13" t="str">
        <f>IF(OR($A372="",$C372=""),"",SUMIFS(Échéancier_Loyers!$J:$J,Échéancier_Loyers!$C:$C,$A372,Échéancier_Loyers!$B:$B,YEAR($C372)*100+MONTH($C372)))</f>
        <v/>
      </c>
      <c r="F372" s="13" t="str">
        <f>IF(OR($A372="",$C372=""),"",SUMIFS(Échéancier_Loyers!$K:$K,Échéancier_Loyers!$C:$C,$A372,Échéancier_Loyers!$B:$B,YEAR($C372)*100+MONTH($C372)))</f>
        <v/>
      </c>
      <c r="G372" s="13" t="str">
        <f>IF(OR($E372="",$F372=""),"",$E372-$F372)</f>
        <v/>
      </c>
      <c r="H372" t="str">
        <f ca="1">IF($D372="","",MAX(0,TODAY()-$D372))</f>
        <v/>
      </c>
      <c r="I372" t="str">
        <f ca="1">IF($G372&lt;=0,"",IF($H372&gt;=30,"Mise en demeure",IF($H372&gt;=15,"Relance 2",IF($H372&gt;=5,"Relance 1","À traiter"))))</f>
        <v>Mise en demeure</v>
      </c>
      <c r="K372" t="str">
        <f>IF($J372="","",$J372+7)</f>
        <v/>
      </c>
    </row>
    <row r="373" spans="2:11" ht="15">
      <c r="B373" t="str">
        <f>IF($A373="","",VLOOKUP(VLOOKUP($A373,Baux!$A:$K,3,FALSE),Locataires!$A:$I,2,FALSE))</f>
        <v/>
      </c>
      <c r="C373" s="17"/>
      <c r="D373" s="12" t="str">
        <f>IF(OR($A373="",$C373=""),"",SUMIFS(Échéancier_Loyers!$G:$G,Échéancier_Loyers!$C:$C,$A373,Échéancier_Loyers!$B:$B,YEAR($C373)*100+MONTH($C373)))</f>
        <v/>
      </c>
      <c r="E373" s="13" t="str">
        <f>IF(OR($A373="",$C373=""),"",SUMIFS(Échéancier_Loyers!$J:$J,Échéancier_Loyers!$C:$C,$A373,Échéancier_Loyers!$B:$B,YEAR($C373)*100+MONTH($C373)))</f>
        <v/>
      </c>
      <c r="F373" s="13" t="str">
        <f>IF(OR($A373="",$C373=""),"",SUMIFS(Échéancier_Loyers!$K:$K,Échéancier_Loyers!$C:$C,$A373,Échéancier_Loyers!$B:$B,YEAR($C373)*100+MONTH($C373)))</f>
        <v/>
      </c>
      <c r="G373" s="13" t="str">
        <f>IF(OR($E373="",$F373=""),"",$E373-$F373)</f>
        <v/>
      </c>
      <c r="H373" t="str">
        <f ca="1">IF($D373="","",MAX(0,TODAY()-$D373))</f>
        <v/>
      </c>
      <c r="I373" t="str">
        <f ca="1">IF($G373&lt;=0,"",IF($H373&gt;=30,"Mise en demeure",IF($H373&gt;=15,"Relance 2",IF($H373&gt;=5,"Relance 1","À traiter"))))</f>
        <v>Mise en demeure</v>
      </c>
      <c r="K373" t="str">
        <f>IF($J373="","",$J373+7)</f>
        <v/>
      </c>
    </row>
    <row r="374" spans="2:11" ht="15">
      <c r="B374" t="str">
        <f>IF($A374="","",VLOOKUP(VLOOKUP($A374,Baux!$A:$K,3,FALSE),Locataires!$A:$I,2,FALSE))</f>
        <v/>
      </c>
      <c r="C374" s="17"/>
      <c r="D374" s="12" t="str">
        <f>IF(OR($A374="",$C374=""),"",SUMIFS(Échéancier_Loyers!$G:$G,Échéancier_Loyers!$C:$C,$A374,Échéancier_Loyers!$B:$B,YEAR($C374)*100+MONTH($C374)))</f>
        <v/>
      </c>
      <c r="E374" s="13" t="str">
        <f>IF(OR($A374="",$C374=""),"",SUMIFS(Échéancier_Loyers!$J:$J,Échéancier_Loyers!$C:$C,$A374,Échéancier_Loyers!$B:$B,YEAR($C374)*100+MONTH($C374)))</f>
        <v/>
      </c>
      <c r="F374" s="13" t="str">
        <f>IF(OR($A374="",$C374=""),"",SUMIFS(Échéancier_Loyers!$K:$K,Échéancier_Loyers!$C:$C,$A374,Échéancier_Loyers!$B:$B,YEAR($C374)*100+MONTH($C374)))</f>
        <v/>
      </c>
      <c r="G374" s="13" t="str">
        <f>IF(OR($E374="",$F374=""),"",$E374-$F374)</f>
        <v/>
      </c>
      <c r="H374" t="str">
        <f ca="1">IF($D374="","",MAX(0,TODAY()-$D374))</f>
        <v/>
      </c>
      <c r="I374" t="str">
        <f ca="1">IF($G374&lt;=0,"",IF($H374&gt;=30,"Mise en demeure",IF($H374&gt;=15,"Relance 2",IF($H374&gt;=5,"Relance 1","À traiter"))))</f>
        <v>Mise en demeure</v>
      </c>
      <c r="K374" t="str">
        <f>IF($J374="","",$J374+7)</f>
        <v/>
      </c>
    </row>
    <row r="375" spans="2:11" ht="15">
      <c r="B375" t="str">
        <f>IF($A375="","",VLOOKUP(VLOOKUP($A375,Baux!$A:$K,3,FALSE),Locataires!$A:$I,2,FALSE))</f>
        <v/>
      </c>
      <c r="C375" s="17"/>
      <c r="D375" s="12" t="str">
        <f>IF(OR($A375="",$C375=""),"",SUMIFS(Échéancier_Loyers!$G:$G,Échéancier_Loyers!$C:$C,$A375,Échéancier_Loyers!$B:$B,YEAR($C375)*100+MONTH($C375)))</f>
        <v/>
      </c>
      <c r="E375" s="13" t="str">
        <f>IF(OR($A375="",$C375=""),"",SUMIFS(Échéancier_Loyers!$J:$J,Échéancier_Loyers!$C:$C,$A375,Échéancier_Loyers!$B:$B,YEAR($C375)*100+MONTH($C375)))</f>
        <v/>
      </c>
      <c r="F375" s="13" t="str">
        <f>IF(OR($A375="",$C375=""),"",SUMIFS(Échéancier_Loyers!$K:$K,Échéancier_Loyers!$C:$C,$A375,Échéancier_Loyers!$B:$B,YEAR($C375)*100+MONTH($C375)))</f>
        <v/>
      </c>
      <c r="G375" s="13" t="str">
        <f>IF(OR($E375="",$F375=""),"",$E375-$F375)</f>
        <v/>
      </c>
      <c r="H375" t="str">
        <f ca="1">IF($D375="","",MAX(0,TODAY()-$D375))</f>
        <v/>
      </c>
      <c r="I375" t="str">
        <f ca="1">IF($G375&lt;=0,"",IF($H375&gt;=30,"Mise en demeure",IF($H375&gt;=15,"Relance 2",IF($H375&gt;=5,"Relance 1","À traiter"))))</f>
        <v>Mise en demeure</v>
      </c>
      <c r="K375" t="str">
        <f>IF($J375="","",$J375+7)</f>
        <v/>
      </c>
    </row>
    <row r="376" spans="2:11" ht="15">
      <c r="B376" t="str">
        <f>IF($A376="","",VLOOKUP(VLOOKUP($A376,Baux!$A:$K,3,FALSE),Locataires!$A:$I,2,FALSE))</f>
        <v/>
      </c>
      <c r="C376" s="17"/>
      <c r="D376" s="12" t="str">
        <f>IF(OR($A376="",$C376=""),"",SUMIFS(Échéancier_Loyers!$G:$G,Échéancier_Loyers!$C:$C,$A376,Échéancier_Loyers!$B:$B,YEAR($C376)*100+MONTH($C376)))</f>
        <v/>
      </c>
      <c r="E376" s="13" t="str">
        <f>IF(OR($A376="",$C376=""),"",SUMIFS(Échéancier_Loyers!$J:$J,Échéancier_Loyers!$C:$C,$A376,Échéancier_Loyers!$B:$B,YEAR($C376)*100+MONTH($C376)))</f>
        <v/>
      </c>
      <c r="F376" s="13" t="str">
        <f>IF(OR($A376="",$C376=""),"",SUMIFS(Échéancier_Loyers!$K:$K,Échéancier_Loyers!$C:$C,$A376,Échéancier_Loyers!$B:$B,YEAR($C376)*100+MONTH($C376)))</f>
        <v/>
      </c>
      <c r="G376" s="13" t="str">
        <f>IF(OR($E376="",$F376=""),"",$E376-$F376)</f>
        <v/>
      </c>
      <c r="H376" t="str">
        <f ca="1">IF($D376="","",MAX(0,TODAY()-$D376))</f>
        <v/>
      </c>
      <c r="I376" t="str">
        <f ca="1">IF($G376&lt;=0,"",IF($H376&gt;=30,"Mise en demeure",IF($H376&gt;=15,"Relance 2",IF($H376&gt;=5,"Relance 1","À traiter"))))</f>
        <v>Mise en demeure</v>
      </c>
      <c r="K376" t="str">
        <f>IF($J376="","",$J376+7)</f>
        <v/>
      </c>
    </row>
    <row r="377" spans="2:11" ht="15">
      <c r="B377" t="str">
        <f>IF($A377="","",VLOOKUP(VLOOKUP($A377,Baux!$A:$K,3,FALSE),Locataires!$A:$I,2,FALSE))</f>
        <v/>
      </c>
      <c r="C377" s="17"/>
      <c r="D377" s="12" t="str">
        <f>IF(OR($A377="",$C377=""),"",SUMIFS(Échéancier_Loyers!$G:$G,Échéancier_Loyers!$C:$C,$A377,Échéancier_Loyers!$B:$B,YEAR($C377)*100+MONTH($C377)))</f>
        <v/>
      </c>
      <c r="E377" s="13" t="str">
        <f>IF(OR($A377="",$C377=""),"",SUMIFS(Échéancier_Loyers!$J:$J,Échéancier_Loyers!$C:$C,$A377,Échéancier_Loyers!$B:$B,YEAR($C377)*100+MONTH($C377)))</f>
        <v/>
      </c>
      <c r="F377" s="13" t="str">
        <f>IF(OR($A377="",$C377=""),"",SUMIFS(Échéancier_Loyers!$K:$K,Échéancier_Loyers!$C:$C,$A377,Échéancier_Loyers!$B:$B,YEAR($C377)*100+MONTH($C377)))</f>
        <v/>
      </c>
      <c r="G377" s="13" t="str">
        <f>IF(OR($E377="",$F377=""),"",$E377-$F377)</f>
        <v/>
      </c>
      <c r="H377" t="str">
        <f ca="1">IF($D377="","",MAX(0,TODAY()-$D377))</f>
        <v/>
      </c>
      <c r="I377" t="str">
        <f ca="1">IF($G377&lt;=0,"",IF($H377&gt;=30,"Mise en demeure",IF($H377&gt;=15,"Relance 2",IF($H377&gt;=5,"Relance 1","À traiter"))))</f>
        <v>Mise en demeure</v>
      </c>
      <c r="K377" t="str">
        <f>IF($J377="","",$J377+7)</f>
        <v/>
      </c>
    </row>
    <row r="378" spans="2:11" ht="15">
      <c r="B378" t="str">
        <f>IF($A378="","",VLOOKUP(VLOOKUP($A378,Baux!$A:$K,3,FALSE),Locataires!$A:$I,2,FALSE))</f>
        <v/>
      </c>
      <c r="C378" s="17"/>
      <c r="D378" s="12" t="str">
        <f>IF(OR($A378="",$C378=""),"",SUMIFS(Échéancier_Loyers!$G:$G,Échéancier_Loyers!$C:$C,$A378,Échéancier_Loyers!$B:$B,YEAR($C378)*100+MONTH($C378)))</f>
        <v/>
      </c>
      <c r="E378" s="13" t="str">
        <f>IF(OR($A378="",$C378=""),"",SUMIFS(Échéancier_Loyers!$J:$J,Échéancier_Loyers!$C:$C,$A378,Échéancier_Loyers!$B:$B,YEAR($C378)*100+MONTH($C378)))</f>
        <v/>
      </c>
      <c r="F378" s="13" t="str">
        <f>IF(OR($A378="",$C378=""),"",SUMIFS(Échéancier_Loyers!$K:$K,Échéancier_Loyers!$C:$C,$A378,Échéancier_Loyers!$B:$B,YEAR($C378)*100+MONTH($C378)))</f>
        <v/>
      </c>
      <c r="G378" s="13" t="str">
        <f>IF(OR($E378="",$F378=""),"",$E378-$F378)</f>
        <v/>
      </c>
      <c r="H378" t="str">
        <f ca="1">IF($D378="","",MAX(0,TODAY()-$D378))</f>
        <v/>
      </c>
      <c r="I378" t="str">
        <f ca="1">IF($G378&lt;=0,"",IF($H378&gt;=30,"Mise en demeure",IF($H378&gt;=15,"Relance 2",IF($H378&gt;=5,"Relance 1","À traiter"))))</f>
        <v>Mise en demeure</v>
      </c>
      <c r="K378" t="str">
        <f>IF($J378="","",$J378+7)</f>
        <v/>
      </c>
    </row>
    <row r="379" spans="2:11" ht="15">
      <c r="B379" t="str">
        <f>IF($A379="","",VLOOKUP(VLOOKUP($A379,Baux!$A:$K,3,FALSE),Locataires!$A:$I,2,FALSE))</f>
        <v/>
      </c>
      <c r="C379" s="17"/>
      <c r="D379" s="12" t="str">
        <f>IF(OR($A379="",$C379=""),"",SUMIFS(Échéancier_Loyers!$G:$G,Échéancier_Loyers!$C:$C,$A379,Échéancier_Loyers!$B:$B,YEAR($C379)*100+MONTH($C379)))</f>
        <v/>
      </c>
      <c r="E379" s="13" t="str">
        <f>IF(OR($A379="",$C379=""),"",SUMIFS(Échéancier_Loyers!$J:$J,Échéancier_Loyers!$C:$C,$A379,Échéancier_Loyers!$B:$B,YEAR($C379)*100+MONTH($C379)))</f>
        <v/>
      </c>
      <c r="F379" s="13" t="str">
        <f>IF(OR($A379="",$C379=""),"",SUMIFS(Échéancier_Loyers!$K:$K,Échéancier_Loyers!$C:$C,$A379,Échéancier_Loyers!$B:$B,YEAR($C379)*100+MONTH($C379)))</f>
        <v/>
      </c>
      <c r="G379" s="13" t="str">
        <f>IF(OR($E379="",$F379=""),"",$E379-$F379)</f>
        <v/>
      </c>
      <c r="H379" t="str">
        <f ca="1">IF($D379="","",MAX(0,TODAY()-$D379))</f>
        <v/>
      </c>
      <c r="I379" t="str">
        <f ca="1">IF($G379&lt;=0,"",IF($H379&gt;=30,"Mise en demeure",IF($H379&gt;=15,"Relance 2",IF($H379&gt;=5,"Relance 1","À traiter"))))</f>
        <v>Mise en demeure</v>
      </c>
      <c r="K379" t="str">
        <f>IF($J379="","",$J379+7)</f>
        <v/>
      </c>
    </row>
    <row r="380" spans="2:11" ht="15">
      <c r="B380" t="str">
        <f>IF($A380="","",VLOOKUP(VLOOKUP($A380,Baux!$A:$K,3,FALSE),Locataires!$A:$I,2,FALSE))</f>
        <v/>
      </c>
      <c r="C380" s="17"/>
      <c r="D380" s="12" t="str">
        <f>IF(OR($A380="",$C380=""),"",SUMIFS(Échéancier_Loyers!$G:$G,Échéancier_Loyers!$C:$C,$A380,Échéancier_Loyers!$B:$B,YEAR($C380)*100+MONTH($C380)))</f>
        <v/>
      </c>
      <c r="E380" s="13" t="str">
        <f>IF(OR($A380="",$C380=""),"",SUMIFS(Échéancier_Loyers!$J:$J,Échéancier_Loyers!$C:$C,$A380,Échéancier_Loyers!$B:$B,YEAR($C380)*100+MONTH($C380)))</f>
        <v/>
      </c>
      <c r="F380" s="13" t="str">
        <f>IF(OR($A380="",$C380=""),"",SUMIFS(Échéancier_Loyers!$K:$K,Échéancier_Loyers!$C:$C,$A380,Échéancier_Loyers!$B:$B,YEAR($C380)*100+MONTH($C380)))</f>
        <v/>
      </c>
      <c r="G380" s="13" t="str">
        <f>IF(OR($E380="",$F380=""),"",$E380-$F380)</f>
        <v/>
      </c>
      <c r="H380" t="str">
        <f ca="1">IF($D380="","",MAX(0,TODAY()-$D380))</f>
        <v/>
      </c>
      <c r="I380" t="str">
        <f ca="1">IF($G380&lt;=0,"",IF($H380&gt;=30,"Mise en demeure",IF($H380&gt;=15,"Relance 2",IF($H380&gt;=5,"Relance 1","À traiter"))))</f>
        <v>Mise en demeure</v>
      </c>
      <c r="K380" t="str">
        <f>IF($J380="","",$J380+7)</f>
        <v/>
      </c>
    </row>
    <row r="381" spans="2:11" ht="15">
      <c r="B381" t="str">
        <f>IF($A381="","",VLOOKUP(VLOOKUP($A381,Baux!$A:$K,3,FALSE),Locataires!$A:$I,2,FALSE))</f>
        <v/>
      </c>
      <c r="C381" s="17"/>
      <c r="D381" s="12" t="str">
        <f>IF(OR($A381="",$C381=""),"",SUMIFS(Échéancier_Loyers!$G:$G,Échéancier_Loyers!$C:$C,$A381,Échéancier_Loyers!$B:$B,YEAR($C381)*100+MONTH($C381)))</f>
        <v/>
      </c>
      <c r="E381" s="13" t="str">
        <f>IF(OR($A381="",$C381=""),"",SUMIFS(Échéancier_Loyers!$J:$J,Échéancier_Loyers!$C:$C,$A381,Échéancier_Loyers!$B:$B,YEAR($C381)*100+MONTH($C381)))</f>
        <v/>
      </c>
      <c r="F381" s="13" t="str">
        <f>IF(OR($A381="",$C381=""),"",SUMIFS(Échéancier_Loyers!$K:$K,Échéancier_Loyers!$C:$C,$A381,Échéancier_Loyers!$B:$B,YEAR($C381)*100+MONTH($C381)))</f>
        <v/>
      </c>
      <c r="G381" s="13" t="str">
        <f>IF(OR($E381="",$F381=""),"",$E381-$F381)</f>
        <v/>
      </c>
      <c r="H381" t="str">
        <f ca="1">IF($D381="","",MAX(0,TODAY()-$D381))</f>
        <v/>
      </c>
      <c r="I381" t="str">
        <f ca="1">IF($G381&lt;=0,"",IF($H381&gt;=30,"Mise en demeure",IF($H381&gt;=15,"Relance 2",IF($H381&gt;=5,"Relance 1","À traiter"))))</f>
        <v>Mise en demeure</v>
      </c>
      <c r="K381" t="str">
        <f>IF($J381="","",$J381+7)</f>
        <v/>
      </c>
    </row>
    <row r="382" spans="2:11" ht="15">
      <c r="B382" t="str">
        <f>IF($A382="","",VLOOKUP(VLOOKUP($A382,Baux!$A:$K,3,FALSE),Locataires!$A:$I,2,FALSE))</f>
        <v/>
      </c>
      <c r="C382" s="17"/>
      <c r="D382" s="12" t="str">
        <f>IF(OR($A382="",$C382=""),"",SUMIFS(Échéancier_Loyers!$G:$G,Échéancier_Loyers!$C:$C,$A382,Échéancier_Loyers!$B:$B,YEAR($C382)*100+MONTH($C382)))</f>
        <v/>
      </c>
      <c r="E382" s="13" t="str">
        <f>IF(OR($A382="",$C382=""),"",SUMIFS(Échéancier_Loyers!$J:$J,Échéancier_Loyers!$C:$C,$A382,Échéancier_Loyers!$B:$B,YEAR($C382)*100+MONTH($C382)))</f>
        <v/>
      </c>
      <c r="F382" s="13" t="str">
        <f>IF(OR($A382="",$C382=""),"",SUMIFS(Échéancier_Loyers!$K:$K,Échéancier_Loyers!$C:$C,$A382,Échéancier_Loyers!$B:$B,YEAR($C382)*100+MONTH($C382)))</f>
        <v/>
      </c>
      <c r="G382" s="13" t="str">
        <f>IF(OR($E382="",$F382=""),"",$E382-$F382)</f>
        <v/>
      </c>
      <c r="H382" t="str">
        <f ca="1">IF($D382="","",MAX(0,TODAY()-$D382))</f>
        <v/>
      </c>
      <c r="I382" t="str">
        <f ca="1">IF($G382&lt;=0,"",IF($H382&gt;=30,"Mise en demeure",IF($H382&gt;=15,"Relance 2",IF($H382&gt;=5,"Relance 1","À traiter"))))</f>
        <v>Mise en demeure</v>
      </c>
      <c r="K382" t="str">
        <f>IF($J382="","",$J382+7)</f>
        <v/>
      </c>
    </row>
    <row r="383" spans="2:11" ht="15">
      <c r="B383" t="str">
        <f>IF($A383="","",VLOOKUP(VLOOKUP($A383,Baux!$A:$K,3,FALSE),Locataires!$A:$I,2,FALSE))</f>
        <v/>
      </c>
      <c r="C383" s="17"/>
      <c r="D383" s="12" t="str">
        <f>IF(OR($A383="",$C383=""),"",SUMIFS(Échéancier_Loyers!$G:$G,Échéancier_Loyers!$C:$C,$A383,Échéancier_Loyers!$B:$B,YEAR($C383)*100+MONTH($C383)))</f>
        <v/>
      </c>
      <c r="E383" s="13" t="str">
        <f>IF(OR($A383="",$C383=""),"",SUMIFS(Échéancier_Loyers!$J:$J,Échéancier_Loyers!$C:$C,$A383,Échéancier_Loyers!$B:$B,YEAR($C383)*100+MONTH($C383)))</f>
        <v/>
      </c>
      <c r="F383" s="13" t="str">
        <f>IF(OR($A383="",$C383=""),"",SUMIFS(Échéancier_Loyers!$K:$K,Échéancier_Loyers!$C:$C,$A383,Échéancier_Loyers!$B:$B,YEAR($C383)*100+MONTH($C383)))</f>
        <v/>
      </c>
      <c r="G383" s="13" t="str">
        <f>IF(OR($E383="",$F383=""),"",$E383-$F383)</f>
        <v/>
      </c>
      <c r="H383" t="str">
        <f ca="1">IF($D383="","",MAX(0,TODAY()-$D383))</f>
        <v/>
      </c>
      <c r="I383" t="str">
        <f ca="1">IF($G383&lt;=0,"",IF($H383&gt;=30,"Mise en demeure",IF($H383&gt;=15,"Relance 2",IF($H383&gt;=5,"Relance 1","À traiter"))))</f>
        <v>Mise en demeure</v>
      </c>
      <c r="K383" t="str">
        <f>IF($J383="","",$J383+7)</f>
        <v/>
      </c>
    </row>
    <row r="384" spans="2:11" ht="15">
      <c r="B384" t="str">
        <f>IF($A384="","",VLOOKUP(VLOOKUP($A384,Baux!$A:$K,3,FALSE),Locataires!$A:$I,2,FALSE))</f>
        <v/>
      </c>
      <c r="C384" s="17"/>
      <c r="D384" s="12" t="str">
        <f>IF(OR($A384="",$C384=""),"",SUMIFS(Échéancier_Loyers!$G:$G,Échéancier_Loyers!$C:$C,$A384,Échéancier_Loyers!$B:$B,YEAR($C384)*100+MONTH($C384)))</f>
        <v/>
      </c>
      <c r="E384" s="13" t="str">
        <f>IF(OR($A384="",$C384=""),"",SUMIFS(Échéancier_Loyers!$J:$J,Échéancier_Loyers!$C:$C,$A384,Échéancier_Loyers!$B:$B,YEAR($C384)*100+MONTH($C384)))</f>
        <v/>
      </c>
      <c r="F384" s="13" t="str">
        <f>IF(OR($A384="",$C384=""),"",SUMIFS(Échéancier_Loyers!$K:$K,Échéancier_Loyers!$C:$C,$A384,Échéancier_Loyers!$B:$B,YEAR($C384)*100+MONTH($C384)))</f>
        <v/>
      </c>
      <c r="G384" s="13" t="str">
        <f>IF(OR($E384="",$F384=""),"",$E384-$F384)</f>
        <v/>
      </c>
      <c r="H384" t="str">
        <f ca="1">IF($D384="","",MAX(0,TODAY()-$D384))</f>
        <v/>
      </c>
      <c r="I384" t="str">
        <f ca="1">IF($G384&lt;=0,"",IF($H384&gt;=30,"Mise en demeure",IF($H384&gt;=15,"Relance 2",IF($H384&gt;=5,"Relance 1","À traiter"))))</f>
        <v>Mise en demeure</v>
      </c>
      <c r="K384" t="str">
        <f>IF($J384="","",$J384+7)</f>
        <v/>
      </c>
    </row>
    <row r="385" spans="2:11" ht="15">
      <c r="B385" t="str">
        <f>IF($A385="","",VLOOKUP(VLOOKUP($A385,Baux!$A:$K,3,FALSE),Locataires!$A:$I,2,FALSE))</f>
        <v/>
      </c>
      <c r="C385" s="17"/>
      <c r="D385" s="12" t="str">
        <f>IF(OR($A385="",$C385=""),"",SUMIFS(Échéancier_Loyers!$G:$G,Échéancier_Loyers!$C:$C,$A385,Échéancier_Loyers!$B:$B,YEAR($C385)*100+MONTH($C385)))</f>
        <v/>
      </c>
      <c r="E385" s="13" t="str">
        <f>IF(OR($A385="",$C385=""),"",SUMIFS(Échéancier_Loyers!$J:$J,Échéancier_Loyers!$C:$C,$A385,Échéancier_Loyers!$B:$B,YEAR($C385)*100+MONTH($C385)))</f>
        <v/>
      </c>
      <c r="F385" s="13" t="str">
        <f>IF(OR($A385="",$C385=""),"",SUMIFS(Échéancier_Loyers!$K:$K,Échéancier_Loyers!$C:$C,$A385,Échéancier_Loyers!$B:$B,YEAR($C385)*100+MONTH($C385)))</f>
        <v/>
      </c>
      <c r="G385" s="13" t="str">
        <f>IF(OR($E385="",$F385=""),"",$E385-$F385)</f>
        <v/>
      </c>
      <c r="H385" t="str">
        <f ca="1">IF($D385="","",MAX(0,TODAY()-$D385))</f>
        <v/>
      </c>
      <c r="I385" t="str">
        <f ca="1">IF($G385&lt;=0,"",IF($H385&gt;=30,"Mise en demeure",IF($H385&gt;=15,"Relance 2",IF($H385&gt;=5,"Relance 1","À traiter"))))</f>
        <v>Mise en demeure</v>
      </c>
      <c r="K385" t="str">
        <f>IF($J385="","",$J385+7)</f>
        <v/>
      </c>
    </row>
    <row r="386" spans="2:11" ht="15">
      <c r="B386" t="str">
        <f>IF($A386="","",VLOOKUP(VLOOKUP($A386,Baux!$A:$K,3,FALSE),Locataires!$A:$I,2,FALSE))</f>
        <v/>
      </c>
      <c r="C386" s="17"/>
      <c r="D386" s="12" t="str">
        <f>IF(OR($A386="",$C386=""),"",SUMIFS(Échéancier_Loyers!$G:$G,Échéancier_Loyers!$C:$C,$A386,Échéancier_Loyers!$B:$B,YEAR($C386)*100+MONTH($C386)))</f>
        <v/>
      </c>
      <c r="E386" s="13" t="str">
        <f>IF(OR($A386="",$C386=""),"",SUMIFS(Échéancier_Loyers!$J:$J,Échéancier_Loyers!$C:$C,$A386,Échéancier_Loyers!$B:$B,YEAR($C386)*100+MONTH($C386)))</f>
        <v/>
      </c>
      <c r="F386" s="13" t="str">
        <f>IF(OR($A386="",$C386=""),"",SUMIFS(Échéancier_Loyers!$K:$K,Échéancier_Loyers!$C:$C,$A386,Échéancier_Loyers!$B:$B,YEAR($C386)*100+MONTH($C386)))</f>
        <v/>
      </c>
      <c r="G386" s="13" t="str">
        <f>IF(OR($E386="",$F386=""),"",$E386-$F386)</f>
        <v/>
      </c>
      <c r="H386" t="str">
        <f ca="1">IF($D386="","",MAX(0,TODAY()-$D386))</f>
        <v/>
      </c>
      <c r="I386" t="str">
        <f ca="1">IF($G386&lt;=0,"",IF($H386&gt;=30,"Mise en demeure",IF($H386&gt;=15,"Relance 2",IF($H386&gt;=5,"Relance 1","À traiter"))))</f>
        <v>Mise en demeure</v>
      </c>
      <c r="K386" t="str">
        <f>IF($J386="","",$J386+7)</f>
        <v/>
      </c>
    </row>
    <row r="387" spans="2:11" ht="15">
      <c r="B387" t="str">
        <f>IF($A387="","",VLOOKUP(VLOOKUP($A387,Baux!$A:$K,3,FALSE),Locataires!$A:$I,2,FALSE))</f>
        <v/>
      </c>
      <c r="C387" s="17"/>
      <c r="D387" s="12" t="str">
        <f>IF(OR($A387="",$C387=""),"",SUMIFS(Échéancier_Loyers!$G:$G,Échéancier_Loyers!$C:$C,$A387,Échéancier_Loyers!$B:$B,YEAR($C387)*100+MONTH($C387)))</f>
        <v/>
      </c>
      <c r="E387" s="13" t="str">
        <f>IF(OR($A387="",$C387=""),"",SUMIFS(Échéancier_Loyers!$J:$J,Échéancier_Loyers!$C:$C,$A387,Échéancier_Loyers!$B:$B,YEAR($C387)*100+MONTH($C387)))</f>
        <v/>
      </c>
      <c r="F387" s="13" t="str">
        <f>IF(OR($A387="",$C387=""),"",SUMIFS(Échéancier_Loyers!$K:$K,Échéancier_Loyers!$C:$C,$A387,Échéancier_Loyers!$B:$B,YEAR($C387)*100+MONTH($C387)))</f>
        <v/>
      </c>
      <c r="G387" s="13" t="str">
        <f>IF(OR($E387="",$F387=""),"",$E387-$F387)</f>
        <v/>
      </c>
      <c r="H387" t="str">
        <f ca="1">IF($D387="","",MAX(0,TODAY()-$D387))</f>
        <v/>
      </c>
      <c r="I387" t="str">
        <f ca="1">IF($G387&lt;=0,"",IF($H387&gt;=30,"Mise en demeure",IF($H387&gt;=15,"Relance 2",IF($H387&gt;=5,"Relance 1","À traiter"))))</f>
        <v>Mise en demeure</v>
      </c>
      <c r="K387" t="str">
        <f>IF($J387="","",$J387+7)</f>
        <v/>
      </c>
    </row>
    <row r="388" spans="2:11" ht="15">
      <c r="B388" t="str">
        <f>IF($A388="","",VLOOKUP(VLOOKUP($A388,Baux!$A:$K,3,FALSE),Locataires!$A:$I,2,FALSE))</f>
        <v/>
      </c>
      <c r="C388" s="17"/>
      <c r="D388" s="12" t="str">
        <f>IF(OR($A388="",$C388=""),"",SUMIFS(Échéancier_Loyers!$G:$G,Échéancier_Loyers!$C:$C,$A388,Échéancier_Loyers!$B:$B,YEAR($C388)*100+MONTH($C388)))</f>
        <v/>
      </c>
      <c r="E388" s="13" t="str">
        <f>IF(OR($A388="",$C388=""),"",SUMIFS(Échéancier_Loyers!$J:$J,Échéancier_Loyers!$C:$C,$A388,Échéancier_Loyers!$B:$B,YEAR($C388)*100+MONTH($C388)))</f>
        <v/>
      </c>
      <c r="F388" s="13" t="str">
        <f>IF(OR($A388="",$C388=""),"",SUMIFS(Échéancier_Loyers!$K:$K,Échéancier_Loyers!$C:$C,$A388,Échéancier_Loyers!$B:$B,YEAR($C388)*100+MONTH($C388)))</f>
        <v/>
      </c>
      <c r="G388" s="13" t="str">
        <f>IF(OR($E388="",$F388=""),"",$E388-$F388)</f>
        <v/>
      </c>
      <c r="H388" t="str">
        <f ca="1">IF($D388="","",MAX(0,TODAY()-$D388))</f>
        <v/>
      </c>
      <c r="I388" t="str">
        <f ca="1">IF($G388&lt;=0,"",IF($H388&gt;=30,"Mise en demeure",IF($H388&gt;=15,"Relance 2",IF($H388&gt;=5,"Relance 1","À traiter"))))</f>
        <v>Mise en demeure</v>
      </c>
      <c r="K388" t="str">
        <f>IF($J388="","",$J388+7)</f>
        <v/>
      </c>
    </row>
    <row r="389" spans="2:11" ht="15">
      <c r="B389" t="str">
        <f>IF($A389="","",VLOOKUP(VLOOKUP($A389,Baux!$A:$K,3,FALSE),Locataires!$A:$I,2,FALSE))</f>
        <v/>
      </c>
      <c r="C389" s="17"/>
      <c r="D389" s="12" t="str">
        <f>IF(OR($A389="",$C389=""),"",SUMIFS(Échéancier_Loyers!$G:$G,Échéancier_Loyers!$C:$C,$A389,Échéancier_Loyers!$B:$B,YEAR($C389)*100+MONTH($C389)))</f>
        <v/>
      </c>
      <c r="E389" s="13" t="str">
        <f>IF(OR($A389="",$C389=""),"",SUMIFS(Échéancier_Loyers!$J:$J,Échéancier_Loyers!$C:$C,$A389,Échéancier_Loyers!$B:$B,YEAR($C389)*100+MONTH($C389)))</f>
        <v/>
      </c>
      <c r="F389" s="13" t="str">
        <f>IF(OR($A389="",$C389=""),"",SUMIFS(Échéancier_Loyers!$K:$K,Échéancier_Loyers!$C:$C,$A389,Échéancier_Loyers!$B:$B,YEAR($C389)*100+MONTH($C389)))</f>
        <v/>
      </c>
      <c r="G389" s="13" t="str">
        <f>IF(OR($E389="",$F389=""),"",$E389-$F389)</f>
        <v/>
      </c>
      <c r="H389" t="str">
        <f ca="1">IF($D389="","",MAX(0,TODAY()-$D389))</f>
        <v/>
      </c>
      <c r="I389" t="str">
        <f ca="1">IF($G389&lt;=0,"",IF($H389&gt;=30,"Mise en demeure",IF($H389&gt;=15,"Relance 2",IF($H389&gt;=5,"Relance 1","À traiter"))))</f>
        <v>Mise en demeure</v>
      </c>
      <c r="K389" t="str">
        <f>IF($J389="","",$J389+7)</f>
        <v/>
      </c>
    </row>
    <row r="390" spans="2:11" ht="15">
      <c r="B390" t="str">
        <f>IF($A390="","",VLOOKUP(VLOOKUP($A390,Baux!$A:$K,3,FALSE),Locataires!$A:$I,2,FALSE))</f>
        <v/>
      </c>
      <c r="C390" s="17"/>
      <c r="D390" s="12" t="str">
        <f>IF(OR($A390="",$C390=""),"",SUMIFS(Échéancier_Loyers!$G:$G,Échéancier_Loyers!$C:$C,$A390,Échéancier_Loyers!$B:$B,YEAR($C390)*100+MONTH($C390)))</f>
        <v/>
      </c>
      <c r="E390" s="13" t="str">
        <f>IF(OR($A390="",$C390=""),"",SUMIFS(Échéancier_Loyers!$J:$J,Échéancier_Loyers!$C:$C,$A390,Échéancier_Loyers!$B:$B,YEAR($C390)*100+MONTH($C390)))</f>
        <v/>
      </c>
      <c r="F390" s="13" t="str">
        <f>IF(OR($A390="",$C390=""),"",SUMIFS(Échéancier_Loyers!$K:$K,Échéancier_Loyers!$C:$C,$A390,Échéancier_Loyers!$B:$B,YEAR($C390)*100+MONTH($C390)))</f>
        <v/>
      </c>
      <c r="G390" s="13" t="str">
        <f>IF(OR($E390="",$F390=""),"",$E390-$F390)</f>
        <v/>
      </c>
      <c r="H390" t="str">
        <f ca="1">IF($D390="","",MAX(0,TODAY()-$D390))</f>
        <v/>
      </c>
      <c r="I390" t="str">
        <f ca="1">IF($G390&lt;=0,"",IF($H390&gt;=30,"Mise en demeure",IF($H390&gt;=15,"Relance 2",IF($H390&gt;=5,"Relance 1","À traiter"))))</f>
        <v>Mise en demeure</v>
      </c>
      <c r="K390" t="str">
        <f>IF($J390="","",$J390+7)</f>
        <v/>
      </c>
    </row>
    <row r="391" spans="2:11" ht="15">
      <c r="B391" t="str">
        <f>IF($A391="","",VLOOKUP(VLOOKUP($A391,Baux!$A:$K,3,FALSE),Locataires!$A:$I,2,FALSE))</f>
        <v/>
      </c>
      <c r="C391" s="17"/>
      <c r="D391" s="12" t="str">
        <f>IF(OR($A391="",$C391=""),"",SUMIFS(Échéancier_Loyers!$G:$G,Échéancier_Loyers!$C:$C,$A391,Échéancier_Loyers!$B:$B,YEAR($C391)*100+MONTH($C391)))</f>
        <v/>
      </c>
      <c r="E391" s="13" t="str">
        <f>IF(OR($A391="",$C391=""),"",SUMIFS(Échéancier_Loyers!$J:$J,Échéancier_Loyers!$C:$C,$A391,Échéancier_Loyers!$B:$B,YEAR($C391)*100+MONTH($C391)))</f>
        <v/>
      </c>
      <c r="F391" s="13" t="str">
        <f>IF(OR($A391="",$C391=""),"",SUMIFS(Échéancier_Loyers!$K:$K,Échéancier_Loyers!$C:$C,$A391,Échéancier_Loyers!$B:$B,YEAR($C391)*100+MONTH($C391)))</f>
        <v/>
      </c>
      <c r="G391" s="13" t="str">
        <f>IF(OR($E391="",$F391=""),"",$E391-$F391)</f>
        <v/>
      </c>
      <c r="H391" t="str">
        <f ca="1">IF($D391="","",MAX(0,TODAY()-$D391))</f>
        <v/>
      </c>
      <c r="I391" t="str">
        <f ca="1">IF($G391&lt;=0,"",IF($H391&gt;=30,"Mise en demeure",IF($H391&gt;=15,"Relance 2",IF($H391&gt;=5,"Relance 1","À traiter"))))</f>
        <v>Mise en demeure</v>
      </c>
      <c r="K391" t="str">
        <f>IF($J391="","",$J391+7)</f>
        <v/>
      </c>
    </row>
    <row r="392" spans="2:11" ht="15">
      <c r="B392" t="str">
        <f>IF($A392="","",VLOOKUP(VLOOKUP($A392,Baux!$A:$K,3,FALSE),Locataires!$A:$I,2,FALSE))</f>
        <v/>
      </c>
      <c r="C392" s="17"/>
      <c r="D392" s="12" t="str">
        <f>IF(OR($A392="",$C392=""),"",SUMIFS(Échéancier_Loyers!$G:$G,Échéancier_Loyers!$C:$C,$A392,Échéancier_Loyers!$B:$B,YEAR($C392)*100+MONTH($C392)))</f>
        <v/>
      </c>
      <c r="E392" s="13" t="str">
        <f>IF(OR($A392="",$C392=""),"",SUMIFS(Échéancier_Loyers!$J:$J,Échéancier_Loyers!$C:$C,$A392,Échéancier_Loyers!$B:$B,YEAR($C392)*100+MONTH($C392)))</f>
        <v/>
      </c>
      <c r="F392" s="13" t="str">
        <f>IF(OR($A392="",$C392=""),"",SUMIFS(Échéancier_Loyers!$K:$K,Échéancier_Loyers!$C:$C,$A392,Échéancier_Loyers!$B:$B,YEAR($C392)*100+MONTH($C392)))</f>
        <v/>
      </c>
      <c r="G392" s="13" t="str">
        <f>IF(OR($E392="",$F392=""),"",$E392-$F392)</f>
        <v/>
      </c>
      <c r="H392" t="str">
        <f ca="1">IF($D392="","",MAX(0,TODAY()-$D392))</f>
        <v/>
      </c>
      <c r="I392" t="str">
        <f ca="1">IF($G392&lt;=0,"",IF($H392&gt;=30,"Mise en demeure",IF($H392&gt;=15,"Relance 2",IF($H392&gt;=5,"Relance 1","À traiter"))))</f>
        <v>Mise en demeure</v>
      </c>
      <c r="K392" t="str">
        <f>IF($J392="","",$J392+7)</f>
        <v/>
      </c>
    </row>
    <row r="393" spans="2:11" ht="15">
      <c r="B393" t="str">
        <f>IF($A393="","",VLOOKUP(VLOOKUP($A393,Baux!$A:$K,3,FALSE),Locataires!$A:$I,2,FALSE))</f>
        <v/>
      </c>
      <c r="C393" s="17"/>
      <c r="D393" s="12" t="str">
        <f>IF(OR($A393="",$C393=""),"",SUMIFS(Échéancier_Loyers!$G:$G,Échéancier_Loyers!$C:$C,$A393,Échéancier_Loyers!$B:$B,YEAR($C393)*100+MONTH($C393)))</f>
        <v/>
      </c>
      <c r="E393" s="13" t="str">
        <f>IF(OR($A393="",$C393=""),"",SUMIFS(Échéancier_Loyers!$J:$J,Échéancier_Loyers!$C:$C,$A393,Échéancier_Loyers!$B:$B,YEAR($C393)*100+MONTH($C393)))</f>
        <v/>
      </c>
      <c r="F393" s="13" t="str">
        <f>IF(OR($A393="",$C393=""),"",SUMIFS(Échéancier_Loyers!$K:$K,Échéancier_Loyers!$C:$C,$A393,Échéancier_Loyers!$B:$B,YEAR($C393)*100+MONTH($C393)))</f>
        <v/>
      </c>
      <c r="G393" s="13" t="str">
        <f>IF(OR($E393="",$F393=""),"",$E393-$F393)</f>
        <v/>
      </c>
      <c r="H393" t="str">
        <f ca="1">IF($D393="","",MAX(0,TODAY()-$D393))</f>
        <v/>
      </c>
      <c r="I393" t="str">
        <f ca="1">IF($G393&lt;=0,"",IF($H393&gt;=30,"Mise en demeure",IF($H393&gt;=15,"Relance 2",IF($H393&gt;=5,"Relance 1","À traiter"))))</f>
        <v>Mise en demeure</v>
      </c>
      <c r="K393" t="str">
        <f>IF($J393="","",$J393+7)</f>
        <v/>
      </c>
    </row>
    <row r="394" spans="2:11" ht="15">
      <c r="B394" t="str">
        <f>IF($A394="","",VLOOKUP(VLOOKUP($A394,Baux!$A:$K,3,FALSE),Locataires!$A:$I,2,FALSE))</f>
        <v/>
      </c>
      <c r="C394" s="17"/>
      <c r="D394" s="12" t="str">
        <f>IF(OR($A394="",$C394=""),"",SUMIFS(Échéancier_Loyers!$G:$G,Échéancier_Loyers!$C:$C,$A394,Échéancier_Loyers!$B:$B,YEAR($C394)*100+MONTH($C394)))</f>
        <v/>
      </c>
      <c r="E394" s="13" t="str">
        <f>IF(OR($A394="",$C394=""),"",SUMIFS(Échéancier_Loyers!$J:$J,Échéancier_Loyers!$C:$C,$A394,Échéancier_Loyers!$B:$B,YEAR($C394)*100+MONTH($C394)))</f>
        <v/>
      </c>
      <c r="F394" s="13" t="str">
        <f>IF(OR($A394="",$C394=""),"",SUMIFS(Échéancier_Loyers!$K:$K,Échéancier_Loyers!$C:$C,$A394,Échéancier_Loyers!$B:$B,YEAR($C394)*100+MONTH($C394)))</f>
        <v/>
      </c>
      <c r="G394" s="13" t="str">
        <f>IF(OR($E394="",$F394=""),"",$E394-$F394)</f>
        <v/>
      </c>
      <c r="H394" t="str">
        <f ca="1">IF($D394="","",MAX(0,TODAY()-$D394))</f>
        <v/>
      </c>
      <c r="I394" t="str">
        <f ca="1">IF($G394&lt;=0,"",IF($H394&gt;=30,"Mise en demeure",IF($H394&gt;=15,"Relance 2",IF($H394&gt;=5,"Relance 1","À traiter"))))</f>
        <v>Mise en demeure</v>
      </c>
      <c r="K394" t="str">
        <f>IF($J394="","",$J394+7)</f>
        <v/>
      </c>
    </row>
    <row r="395" spans="2:11" ht="15">
      <c r="B395" t="str">
        <f>IF($A395="","",VLOOKUP(VLOOKUP($A395,Baux!$A:$K,3,FALSE),Locataires!$A:$I,2,FALSE))</f>
        <v/>
      </c>
      <c r="C395" s="17"/>
      <c r="D395" s="12" t="str">
        <f>IF(OR($A395="",$C395=""),"",SUMIFS(Échéancier_Loyers!$G:$G,Échéancier_Loyers!$C:$C,$A395,Échéancier_Loyers!$B:$B,YEAR($C395)*100+MONTH($C395)))</f>
        <v/>
      </c>
      <c r="E395" s="13" t="str">
        <f>IF(OR($A395="",$C395=""),"",SUMIFS(Échéancier_Loyers!$J:$J,Échéancier_Loyers!$C:$C,$A395,Échéancier_Loyers!$B:$B,YEAR($C395)*100+MONTH($C395)))</f>
        <v/>
      </c>
      <c r="F395" s="13" t="str">
        <f>IF(OR($A395="",$C395=""),"",SUMIFS(Échéancier_Loyers!$K:$K,Échéancier_Loyers!$C:$C,$A395,Échéancier_Loyers!$B:$B,YEAR($C395)*100+MONTH($C395)))</f>
        <v/>
      </c>
      <c r="G395" s="13" t="str">
        <f>IF(OR($E395="",$F395=""),"",$E395-$F395)</f>
        <v/>
      </c>
      <c r="H395" t="str">
        <f ca="1">IF($D395="","",MAX(0,TODAY()-$D395))</f>
        <v/>
      </c>
      <c r="I395" t="str">
        <f ca="1">IF($G395&lt;=0,"",IF($H395&gt;=30,"Mise en demeure",IF($H395&gt;=15,"Relance 2",IF($H395&gt;=5,"Relance 1","À traiter"))))</f>
        <v>Mise en demeure</v>
      </c>
      <c r="K395" t="str">
        <f>IF($J395="","",$J395+7)</f>
        <v/>
      </c>
    </row>
    <row r="396" spans="2:11" ht="15">
      <c r="B396" t="str">
        <f>IF($A396="","",VLOOKUP(VLOOKUP($A396,Baux!$A:$K,3,FALSE),Locataires!$A:$I,2,FALSE))</f>
        <v/>
      </c>
      <c r="C396" s="17"/>
      <c r="D396" s="12" t="str">
        <f>IF(OR($A396="",$C396=""),"",SUMIFS(Échéancier_Loyers!$G:$G,Échéancier_Loyers!$C:$C,$A396,Échéancier_Loyers!$B:$B,YEAR($C396)*100+MONTH($C396)))</f>
        <v/>
      </c>
      <c r="E396" s="13" t="str">
        <f>IF(OR($A396="",$C396=""),"",SUMIFS(Échéancier_Loyers!$J:$J,Échéancier_Loyers!$C:$C,$A396,Échéancier_Loyers!$B:$B,YEAR($C396)*100+MONTH($C396)))</f>
        <v/>
      </c>
      <c r="F396" s="13" t="str">
        <f>IF(OR($A396="",$C396=""),"",SUMIFS(Échéancier_Loyers!$K:$K,Échéancier_Loyers!$C:$C,$A396,Échéancier_Loyers!$B:$B,YEAR($C396)*100+MONTH($C396)))</f>
        <v/>
      </c>
      <c r="G396" s="13" t="str">
        <f>IF(OR($E396="",$F396=""),"",$E396-$F396)</f>
        <v/>
      </c>
      <c r="H396" t="str">
        <f ca="1">IF($D396="","",MAX(0,TODAY()-$D396))</f>
        <v/>
      </c>
      <c r="I396" t="str">
        <f ca="1">IF($G396&lt;=0,"",IF($H396&gt;=30,"Mise en demeure",IF($H396&gt;=15,"Relance 2",IF($H396&gt;=5,"Relance 1","À traiter"))))</f>
        <v>Mise en demeure</v>
      </c>
      <c r="K396" t="str">
        <f>IF($J396="","",$J396+7)</f>
        <v/>
      </c>
    </row>
    <row r="397" spans="2:11" ht="15">
      <c r="B397" t="str">
        <f>IF($A397="","",VLOOKUP(VLOOKUP($A397,Baux!$A:$K,3,FALSE),Locataires!$A:$I,2,FALSE))</f>
        <v/>
      </c>
      <c r="C397" s="17"/>
      <c r="D397" s="12" t="str">
        <f>IF(OR($A397="",$C397=""),"",SUMIFS(Échéancier_Loyers!$G:$G,Échéancier_Loyers!$C:$C,$A397,Échéancier_Loyers!$B:$B,YEAR($C397)*100+MONTH($C397)))</f>
        <v/>
      </c>
      <c r="E397" s="13" t="str">
        <f>IF(OR($A397="",$C397=""),"",SUMIFS(Échéancier_Loyers!$J:$J,Échéancier_Loyers!$C:$C,$A397,Échéancier_Loyers!$B:$B,YEAR($C397)*100+MONTH($C397)))</f>
        <v/>
      </c>
      <c r="F397" s="13" t="str">
        <f>IF(OR($A397="",$C397=""),"",SUMIFS(Échéancier_Loyers!$K:$K,Échéancier_Loyers!$C:$C,$A397,Échéancier_Loyers!$B:$B,YEAR($C397)*100+MONTH($C397)))</f>
        <v/>
      </c>
      <c r="G397" s="13" t="str">
        <f>IF(OR($E397="",$F397=""),"",$E397-$F397)</f>
        <v/>
      </c>
      <c r="H397" t="str">
        <f ca="1">IF($D397="","",MAX(0,TODAY()-$D397))</f>
        <v/>
      </c>
      <c r="I397" t="str">
        <f ca="1">IF($G397&lt;=0,"",IF($H397&gt;=30,"Mise en demeure",IF($H397&gt;=15,"Relance 2",IF($H397&gt;=5,"Relance 1","À traiter"))))</f>
        <v>Mise en demeure</v>
      </c>
      <c r="K397" t="str">
        <f>IF($J397="","",$J397+7)</f>
        <v/>
      </c>
    </row>
    <row r="398" spans="2:11" ht="15">
      <c r="B398" t="str">
        <f>IF($A398="","",VLOOKUP(VLOOKUP($A398,Baux!$A:$K,3,FALSE),Locataires!$A:$I,2,FALSE))</f>
        <v/>
      </c>
      <c r="C398" s="17"/>
      <c r="D398" s="12" t="str">
        <f>IF(OR($A398="",$C398=""),"",SUMIFS(Échéancier_Loyers!$G:$G,Échéancier_Loyers!$C:$C,$A398,Échéancier_Loyers!$B:$B,YEAR($C398)*100+MONTH($C398)))</f>
        <v/>
      </c>
      <c r="E398" s="13" t="str">
        <f>IF(OR($A398="",$C398=""),"",SUMIFS(Échéancier_Loyers!$J:$J,Échéancier_Loyers!$C:$C,$A398,Échéancier_Loyers!$B:$B,YEAR($C398)*100+MONTH($C398)))</f>
        <v/>
      </c>
      <c r="F398" s="13" t="str">
        <f>IF(OR($A398="",$C398=""),"",SUMIFS(Échéancier_Loyers!$K:$K,Échéancier_Loyers!$C:$C,$A398,Échéancier_Loyers!$B:$B,YEAR($C398)*100+MONTH($C398)))</f>
        <v/>
      </c>
      <c r="G398" s="13" t="str">
        <f>IF(OR($E398="",$F398=""),"",$E398-$F398)</f>
        <v/>
      </c>
      <c r="H398" t="str">
        <f ca="1">IF($D398="","",MAX(0,TODAY()-$D398))</f>
        <v/>
      </c>
      <c r="I398" t="str">
        <f ca="1">IF($G398&lt;=0,"",IF($H398&gt;=30,"Mise en demeure",IF($H398&gt;=15,"Relance 2",IF($H398&gt;=5,"Relance 1","À traiter"))))</f>
        <v>Mise en demeure</v>
      </c>
      <c r="K398" t="str">
        <f>IF($J398="","",$J398+7)</f>
        <v/>
      </c>
    </row>
    <row r="399" spans="2:11" ht="15">
      <c r="B399" t="str">
        <f>IF($A399="","",VLOOKUP(VLOOKUP($A399,Baux!$A:$K,3,FALSE),Locataires!$A:$I,2,FALSE))</f>
        <v/>
      </c>
      <c r="C399" s="17"/>
      <c r="D399" s="12" t="str">
        <f>IF(OR($A399="",$C399=""),"",SUMIFS(Échéancier_Loyers!$G:$G,Échéancier_Loyers!$C:$C,$A399,Échéancier_Loyers!$B:$B,YEAR($C399)*100+MONTH($C399)))</f>
        <v/>
      </c>
      <c r="E399" s="13" t="str">
        <f>IF(OR($A399="",$C399=""),"",SUMIFS(Échéancier_Loyers!$J:$J,Échéancier_Loyers!$C:$C,$A399,Échéancier_Loyers!$B:$B,YEAR($C399)*100+MONTH($C399)))</f>
        <v/>
      </c>
      <c r="F399" s="13" t="str">
        <f>IF(OR($A399="",$C399=""),"",SUMIFS(Échéancier_Loyers!$K:$K,Échéancier_Loyers!$C:$C,$A399,Échéancier_Loyers!$B:$B,YEAR($C399)*100+MONTH($C399)))</f>
        <v/>
      </c>
      <c r="G399" s="13" t="str">
        <f>IF(OR($E399="",$F399=""),"",$E399-$F399)</f>
        <v/>
      </c>
      <c r="H399" t="str">
        <f ca="1">IF($D399="","",MAX(0,TODAY()-$D399))</f>
        <v/>
      </c>
      <c r="I399" t="str">
        <f ca="1">IF($G399&lt;=0,"",IF($H399&gt;=30,"Mise en demeure",IF($H399&gt;=15,"Relance 2",IF($H399&gt;=5,"Relance 1","À traiter"))))</f>
        <v>Mise en demeure</v>
      </c>
      <c r="K399" t="str">
        <f>IF($J399="","",$J399+7)</f>
        <v/>
      </c>
    </row>
    <row r="400" spans="2:11" ht="15">
      <c r="B400" t="str">
        <f>IF($A400="","",VLOOKUP(VLOOKUP($A400,Baux!$A:$K,3,FALSE),Locataires!$A:$I,2,FALSE))</f>
        <v/>
      </c>
      <c r="C400" s="17"/>
      <c r="D400" s="12" t="str">
        <f>IF(OR($A400="",$C400=""),"",SUMIFS(Échéancier_Loyers!$G:$G,Échéancier_Loyers!$C:$C,$A400,Échéancier_Loyers!$B:$B,YEAR($C400)*100+MONTH($C400)))</f>
        <v/>
      </c>
      <c r="E400" s="13" t="str">
        <f>IF(OR($A400="",$C400=""),"",SUMIFS(Échéancier_Loyers!$J:$J,Échéancier_Loyers!$C:$C,$A400,Échéancier_Loyers!$B:$B,YEAR($C400)*100+MONTH($C400)))</f>
        <v/>
      </c>
      <c r="F400" s="13" t="str">
        <f>IF(OR($A400="",$C400=""),"",SUMIFS(Échéancier_Loyers!$K:$K,Échéancier_Loyers!$C:$C,$A400,Échéancier_Loyers!$B:$B,YEAR($C400)*100+MONTH($C400)))</f>
        <v/>
      </c>
      <c r="G400" s="13" t="str">
        <f>IF(OR($E400="",$F400=""),"",$E400-$F400)</f>
        <v/>
      </c>
      <c r="H400" t="str">
        <f ca="1">IF($D400="","",MAX(0,TODAY()-$D400))</f>
        <v/>
      </c>
      <c r="I400" t="str">
        <f ca="1">IF($G400&lt;=0,"",IF($H400&gt;=30,"Mise en demeure",IF($H400&gt;=15,"Relance 2",IF($H400&gt;=5,"Relance 1","À traiter"))))</f>
        <v>Mise en demeure</v>
      </c>
      <c r="K400" t="str">
        <f>IF($J400="","",$J400+7)</f>
        <v/>
      </c>
    </row>
    <row r="401" spans="2:11" ht="15">
      <c r="B401" t="str">
        <f>IF($A401="","",VLOOKUP(VLOOKUP($A401,Baux!$A:$K,3,FALSE),Locataires!$A:$I,2,FALSE))</f>
        <v/>
      </c>
      <c r="C401" s="17"/>
      <c r="D401" s="12" t="str">
        <f>IF(OR($A401="",$C401=""),"",SUMIFS(Échéancier_Loyers!$G:$G,Échéancier_Loyers!$C:$C,$A401,Échéancier_Loyers!$B:$B,YEAR($C401)*100+MONTH($C401)))</f>
        <v/>
      </c>
      <c r="E401" s="13" t="str">
        <f>IF(OR($A401="",$C401=""),"",SUMIFS(Échéancier_Loyers!$J:$J,Échéancier_Loyers!$C:$C,$A401,Échéancier_Loyers!$B:$B,YEAR($C401)*100+MONTH($C401)))</f>
        <v/>
      </c>
      <c r="F401" s="13" t="str">
        <f>IF(OR($A401="",$C401=""),"",SUMIFS(Échéancier_Loyers!$K:$K,Échéancier_Loyers!$C:$C,$A401,Échéancier_Loyers!$B:$B,YEAR($C401)*100+MONTH($C401)))</f>
        <v/>
      </c>
      <c r="G401" s="13" t="str">
        <f>IF(OR($E401="",$F401=""),"",$E401-$F401)</f>
        <v/>
      </c>
      <c r="H401" t="str">
        <f ca="1">IF($D401="","",MAX(0,TODAY()-$D401))</f>
        <v/>
      </c>
      <c r="I401" t="str">
        <f ca="1">IF($G401&lt;=0,"",IF($H401&gt;=30,"Mise en demeure",IF($H401&gt;=15,"Relance 2",IF($H401&gt;=5,"Relance 1","À traiter"))))</f>
        <v>Mise en demeure</v>
      </c>
      <c r="K401" t="str">
        <f>IF($J401="","",$J401+7)</f>
        <v/>
      </c>
    </row>
    <row r="402" spans="2:11" ht="15">
      <c r="B402" t="str">
        <f>IF($A402="","",VLOOKUP(VLOOKUP($A402,Baux!$A:$K,3,FALSE),Locataires!$A:$I,2,FALSE))</f>
        <v/>
      </c>
      <c r="C402" s="17"/>
      <c r="D402" s="12" t="str">
        <f>IF(OR($A402="",$C402=""),"",SUMIFS(Échéancier_Loyers!$G:$G,Échéancier_Loyers!$C:$C,$A402,Échéancier_Loyers!$B:$B,YEAR($C402)*100+MONTH($C402)))</f>
        <v/>
      </c>
      <c r="E402" s="13" t="str">
        <f>IF(OR($A402="",$C402=""),"",SUMIFS(Échéancier_Loyers!$J:$J,Échéancier_Loyers!$C:$C,$A402,Échéancier_Loyers!$B:$B,YEAR($C402)*100+MONTH($C402)))</f>
        <v/>
      </c>
      <c r="F402" s="13" t="str">
        <f>IF(OR($A402="",$C402=""),"",SUMIFS(Échéancier_Loyers!$K:$K,Échéancier_Loyers!$C:$C,$A402,Échéancier_Loyers!$B:$B,YEAR($C402)*100+MONTH($C402)))</f>
        <v/>
      </c>
      <c r="G402" s="13" t="str">
        <f>IF(OR($E402="",$F402=""),"",$E402-$F402)</f>
        <v/>
      </c>
      <c r="H402" t="str">
        <f ca="1">IF($D402="","",MAX(0,TODAY()-$D402))</f>
        <v/>
      </c>
      <c r="I402" t="str">
        <f ca="1">IF($G402&lt;=0,"",IF($H402&gt;=30,"Mise en demeure",IF($H402&gt;=15,"Relance 2",IF($H402&gt;=5,"Relance 1","À traiter"))))</f>
        <v>Mise en demeure</v>
      </c>
      <c r="K402" t="str">
        <f>IF($J402="","",$J402+7)</f>
        <v/>
      </c>
    </row>
    <row r="403" spans="2:11" ht="15">
      <c r="B403" t="str">
        <f>IF($A403="","",VLOOKUP(VLOOKUP($A403,Baux!$A:$K,3,FALSE),Locataires!$A:$I,2,FALSE))</f>
        <v/>
      </c>
      <c r="C403" s="17"/>
      <c r="D403" s="12" t="str">
        <f>IF(OR($A403="",$C403=""),"",SUMIFS(Échéancier_Loyers!$G:$G,Échéancier_Loyers!$C:$C,$A403,Échéancier_Loyers!$B:$B,YEAR($C403)*100+MONTH($C403)))</f>
        <v/>
      </c>
      <c r="E403" s="13" t="str">
        <f>IF(OR($A403="",$C403=""),"",SUMIFS(Échéancier_Loyers!$J:$J,Échéancier_Loyers!$C:$C,$A403,Échéancier_Loyers!$B:$B,YEAR($C403)*100+MONTH($C403)))</f>
        <v/>
      </c>
      <c r="F403" s="13" t="str">
        <f>IF(OR($A403="",$C403=""),"",SUMIFS(Échéancier_Loyers!$K:$K,Échéancier_Loyers!$C:$C,$A403,Échéancier_Loyers!$B:$B,YEAR($C403)*100+MONTH($C403)))</f>
        <v/>
      </c>
      <c r="G403" s="13" t="str">
        <f>IF(OR($E403="",$F403=""),"",$E403-$F403)</f>
        <v/>
      </c>
      <c r="H403" t="str">
        <f ca="1">IF($D403="","",MAX(0,TODAY()-$D403))</f>
        <v/>
      </c>
      <c r="I403" t="str">
        <f ca="1">IF($G403&lt;=0,"",IF($H403&gt;=30,"Mise en demeure",IF($H403&gt;=15,"Relance 2",IF($H403&gt;=5,"Relance 1","À traiter"))))</f>
        <v>Mise en demeure</v>
      </c>
      <c r="K403" t="str">
        <f>IF($J403="","",$J403+7)</f>
        <v/>
      </c>
    </row>
    <row r="404" spans="2:11" ht="15">
      <c r="B404" t="str">
        <f>IF($A404="","",VLOOKUP(VLOOKUP($A404,Baux!$A:$K,3,FALSE),Locataires!$A:$I,2,FALSE))</f>
        <v/>
      </c>
      <c r="C404" s="17"/>
      <c r="D404" s="12" t="str">
        <f>IF(OR($A404="",$C404=""),"",SUMIFS(Échéancier_Loyers!$G:$G,Échéancier_Loyers!$C:$C,$A404,Échéancier_Loyers!$B:$B,YEAR($C404)*100+MONTH($C404)))</f>
        <v/>
      </c>
      <c r="E404" s="13" t="str">
        <f>IF(OR($A404="",$C404=""),"",SUMIFS(Échéancier_Loyers!$J:$J,Échéancier_Loyers!$C:$C,$A404,Échéancier_Loyers!$B:$B,YEAR($C404)*100+MONTH($C404)))</f>
        <v/>
      </c>
      <c r="F404" s="13" t="str">
        <f>IF(OR($A404="",$C404=""),"",SUMIFS(Échéancier_Loyers!$K:$K,Échéancier_Loyers!$C:$C,$A404,Échéancier_Loyers!$B:$B,YEAR($C404)*100+MONTH($C404)))</f>
        <v/>
      </c>
      <c r="G404" s="13" t="str">
        <f>IF(OR($E404="",$F404=""),"",$E404-$F404)</f>
        <v/>
      </c>
      <c r="H404" t="str">
        <f ca="1">IF($D404="","",MAX(0,TODAY()-$D404))</f>
        <v/>
      </c>
      <c r="I404" t="str">
        <f ca="1">IF($G404&lt;=0,"",IF($H404&gt;=30,"Mise en demeure",IF($H404&gt;=15,"Relance 2",IF($H404&gt;=5,"Relance 1","À traiter"))))</f>
        <v>Mise en demeure</v>
      </c>
      <c r="K404" t="str">
        <f>IF($J404="","",$J404+7)</f>
        <v/>
      </c>
    </row>
    <row r="405" spans="2:11" ht="15">
      <c r="B405" t="str">
        <f>IF($A405="","",VLOOKUP(VLOOKUP($A405,Baux!$A:$K,3,FALSE),Locataires!$A:$I,2,FALSE))</f>
        <v/>
      </c>
      <c r="C405" s="17"/>
      <c r="D405" s="12" t="str">
        <f>IF(OR($A405="",$C405=""),"",SUMIFS(Échéancier_Loyers!$G:$G,Échéancier_Loyers!$C:$C,$A405,Échéancier_Loyers!$B:$B,YEAR($C405)*100+MONTH($C405)))</f>
        <v/>
      </c>
      <c r="E405" s="13" t="str">
        <f>IF(OR($A405="",$C405=""),"",SUMIFS(Échéancier_Loyers!$J:$J,Échéancier_Loyers!$C:$C,$A405,Échéancier_Loyers!$B:$B,YEAR($C405)*100+MONTH($C405)))</f>
        <v/>
      </c>
      <c r="F405" s="13" t="str">
        <f>IF(OR($A405="",$C405=""),"",SUMIFS(Échéancier_Loyers!$K:$K,Échéancier_Loyers!$C:$C,$A405,Échéancier_Loyers!$B:$B,YEAR($C405)*100+MONTH($C405)))</f>
        <v/>
      </c>
      <c r="G405" s="13" t="str">
        <f>IF(OR($E405="",$F405=""),"",$E405-$F405)</f>
        <v/>
      </c>
      <c r="H405" t="str">
        <f ca="1">IF($D405="","",MAX(0,TODAY()-$D405))</f>
        <v/>
      </c>
      <c r="I405" t="str">
        <f ca="1">IF($G405&lt;=0,"",IF($H405&gt;=30,"Mise en demeure",IF($H405&gt;=15,"Relance 2",IF($H405&gt;=5,"Relance 1","À traiter"))))</f>
        <v>Mise en demeure</v>
      </c>
      <c r="K405" t="str">
        <f>IF($J405="","",$J405+7)</f>
        <v/>
      </c>
    </row>
    <row r="406" spans="2:11" ht="15">
      <c r="B406" t="str">
        <f>IF($A406="","",VLOOKUP(VLOOKUP($A406,Baux!$A:$K,3,FALSE),Locataires!$A:$I,2,FALSE))</f>
        <v/>
      </c>
      <c r="C406" s="17"/>
      <c r="D406" s="12" t="str">
        <f>IF(OR($A406="",$C406=""),"",SUMIFS(Échéancier_Loyers!$G:$G,Échéancier_Loyers!$C:$C,$A406,Échéancier_Loyers!$B:$B,YEAR($C406)*100+MONTH($C406)))</f>
        <v/>
      </c>
      <c r="E406" s="13" t="str">
        <f>IF(OR($A406="",$C406=""),"",SUMIFS(Échéancier_Loyers!$J:$J,Échéancier_Loyers!$C:$C,$A406,Échéancier_Loyers!$B:$B,YEAR($C406)*100+MONTH($C406)))</f>
        <v/>
      </c>
      <c r="F406" s="13" t="str">
        <f>IF(OR($A406="",$C406=""),"",SUMIFS(Échéancier_Loyers!$K:$K,Échéancier_Loyers!$C:$C,$A406,Échéancier_Loyers!$B:$B,YEAR($C406)*100+MONTH($C406)))</f>
        <v/>
      </c>
      <c r="G406" s="13" t="str">
        <f>IF(OR($E406="",$F406=""),"",$E406-$F406)</f>
        <v/>
      </c>
      <c r="H406" t="str">
        <f ca="1">IF($D406="","",MAX(0,TODAY()-$D406))</f>
        <v/>
      </c>
      <c r="I406" t="str">
        <f ca="1">IF($G406&lt;=0,"",IF($H406&gt;=30,"Mise en demeure",IF($H406&gt;=15,"Relance 2",IF($H406&gt;=5,"Relance 1","À traiter"))))</f>
        <v>Mise en demeure</v>
      </c>
      <c r="K406" t="str">
        <f>IF($J406="","",$J406+7)</f>
        <v/>
      </c>
    </row>
    <row r="407" spans="2:11" ht="15">
      <c r="B407" t="str">
        <f>IF($A407="","",VLOOKUP(VLOOKUP($A407,Baux!$A:$K,3,FALSE),Locataires!$A:$I,2,FALSE))</f>
        <v/>
      </c>
      <c r="C407" s="17"/>
      <c r="D407" s="12" t="str">
        <f>IF(OR($A407="",$C407=""),"",SUMIFS(Échéancier_Loyers!$G:$G,Échéancier_Loyers!$C:$C,$A407,Échéancier_Loyers!$B:$B,YEAR($C407)*100+MONTH($C407)))</f>
        <v/>
      </c>
      <c r="E407" s="13" t="str">
        <f>IF(OR($A407="",$C407=""),"",SUMIFS(Échéancier_Loyers!$J:$J,Échéancier_Loyers!$C:$C,$A407,Échéancier_Loyers!$B:$B,YEAR($C407)*100+MONTH($C407)))</f>
        <v/>
      </c>
      <c r="F407" s="13" t="str">
        <f>IF(OR($A407="",$C407=""),"",SUMIFS(Échéancier_Loyers!$K:$K,Échéancier_Loyers!$C:$C,$A407,Échéancier_Loyers!$B:$B,YEAR($C407)*100+MONTH($C407)))</f>
        <v/>
      </c>
      <c r="G407" s="13" t="str">
        <f>IF(OR($E407="",$F407=""),"",$E407-$F407)</f>
        <v/>
      </c>
      <c r="H407" t="str">
        <f ca="1">IF($D407="","",MAX(0,TODAY()-$D407))</f>
        <v/>
      </c>
      <c r="I407" t="str">
        <f ca="1">IF($G407&lt;=0,"",IF($H407&gt;=30,"Mise en demeure",IF($H407&gt;=15,"Relance 2",IF($H407&gt;=5,"Relance 1","À traiter"))))</f>
        <v>Mise en demeure</v>
      </c>
      <c r="K407" t="str">
        <f>IF($J407="","",$J407+7)</f>
        <v/>
      </c>
    </row>
    <row r="408" spans="2:11" ht="15">
      <c r="B408" t="str">
        <f>IF($A408="","",VLOOKUP(VLOOKUP($A408,Baux!$A:$K,3,FALSE),Locataires!$A:$I,2,FALSE))</f>
        <v/>
      </c>
      <c r="C408" s="17"/>
      <c r="D408" s="12" t="str">
        <f>IF(OR($A408="",$C408=""),"",SUMIFS(Échéancier_Loyers!$G:$G,Échéancier_Loyers!$C:$C,$A408,Échéancier_Loyers!$B:$B,YEAR($C408)*100+MONTH($C408)))</f>
        <v/>
      </c>
      <c r="E408" s="13" t="str">
        <f>IF(OR($A408="",$C408=""),"",SUMIFS(Échéancier_Loyers!$J:$J,Échéancier_Loyers!$C:$C,$A408,Échéancier_Loyers!$B:$B,YEAR($C408)*100+MONTH($C408)))</f>
        <v/>
      </c>
      <c r="F408" s="13" t="str">
        <f>IF(OR($A408="",$C408=""),"",SUMIFS(Échéancier_Loyers!$K:$K,Échéancier_Loyers!$C:$C,$A408,Échéancier_Loyers!$B:$B,YEAR($C408)*100+MONTH($C408)))</f>
        <v/>
      </c>
      <c r="G408" s="13" t="str">
        <f>IF(OR($E408="",$F408=""),"",$E408-$F408)</f>
        <v/>
      </c>
      <c r="H408" t="str">
        <f ca="1">IF($D408="","",MAX(0,TODAY()-$D408))</f>
        <v/>
      </c>
      <c r="I408" t="str">
        <f ca="1">IF($G408&lt;=0,"",IF($H408&gt;=30,"Mise en demeure",IF($H408&gt;=15,"Relance 2",IF($H408&gt;=5,"Relance 1","À traiter"))))</f>
        <v>Mise en demeure</v>
      </c>
      <c r="K408" t="str">
        <f>IF($J408="","",$J408+7)</f>
        <v/>
      </c>
    </row>
    <row r="409" spans="2:11" ht="15">
      <c r="B409" t="str">
        <f>IF($A409="","",VLOOKUP(VLOOKUP($A409,Baux!$A:$K,3,FALSE),Locataires!$A:$I,2,FALSE))</f>
        <v/>
      </c>
      <c r="C409" s="17"/>
      <c r="D409" s="12" t="str">
        <f>IF(OR($A409="",$C409=""),"",SUMIFS(Échéancier_Loyers!$G:$G,Échéancier_Loyers!$C:$C,$A409,Échéancier_Loyers!$B:$B,YEAR($C409)*100+MONTH($C409)))</f>
        <v/>
      </c>
      <c r="E409" s="13" t="str">
        <f>IF(OR($A409="",$C409=""),"",SUMIFS(Échéancier_Loyers!$J:$J,Échéancier_Loyers!$C:$C,$A409,Échéancier_Loyers!$B:$B,YEAR($C409)*100+MONTH($C409)))</f>
        <v/>
      </c>
      <c r="F409" s="13" t="str">
        <f>IF(OR($A409="",$C409=""),"",SUMIFS(Échéancier_Loyers!$K:$K,Échéancier_Loyers!$C:$C,$A409,Échéancier_Loyers!$B:$B,YEAR($C409)*100+MONTH($C409)))</f>
        <v/>
      </c>
      <c r="G409" s="13" t="str">
        <f>IF(OR($E409="",$F409=""),"",$E409-$F409)</f>
        <v/>
      </c>
      <c r="H409" t="str">
        <f ca="1">IF($D409="","",MAX(0,TODAY()-$D409))</f>
        <v/>
      </c>
      <c r="I409" t="str">
        <f ca="1">IF($G409&lt;=0,"",IF($H409&gt;=30,"Mise en demeure",IF($H409&gt;=15,"Relance 2",IF($H409&gt;=5,"Relance 1","À traiter"))))</f>
        <v>Mise en demeure</v>
      </c>
      <c r="K409" t="str">
        <f>IF($J409="","",$J409+7)</f>
        <v/>
      </c>
    </row>
    <row r="410" spans="2:11" ht="15">
      <c r="B410" t="str">
        <f>IF($A410="","",VLOOKUP(VLOOKUP($A410,Baux!$A:$K,3,FALSE),Locataires!$A:$I,2,FALSE))</f>
        <v/>
      </c>
      <c r="C410" s="17"/>
      <c r="D410" s="12" t="str">
        <f>IF(OR($A410="",$C410=""),"",SUMIFS(Échéancier_Loyers!$G:$G,Échéancier_Loyers!$C:$C,$A410,Échéancier_Loyers!$B:$B,YEAR($C410)*100+MONTH($C410)))</f>
        <v/>
      </c>
      <c r="E410" s="13" t="str">
        <f>IF(OR($A410="",$C410=""),"",SUMIFS(Échéancier_Loyers!$J:$J,Échéancier_Loyers!$C:$C,$A410,Échéancier_Loyers!$B:$B,YEAR($C410)*100+MONTH($C410)))</f>
        <v/>
      </c>
      <c r="F410" s="13" t="str">
        <f>IF(OR($A410="",$C410=""),"",SUMIFS(Échéancier_Loyers!$K:$K,Échéancier_Loyers!$C:$C,$A410,Échéancier_Loyers!$B:$B,YEAR($C410)*100+MONTH($C410)))</f>
        <v/>
      </c>
      <c r="G410" s="13" t="str">
        <f>IF(OR($E410="",$F410=""),"",$E410-$F410)</f>
        <v/>
      </c>
      <c r="H410" t="str">
        <f ca="1">IF($D410="","",MAX(0,TODAY()-$D410))</f>
        <v/>
      </c>
      <c r="I410" t="str">
        <f ca="1">IF($G410&lt;=0,"",IF($H410&gt;=30,"Mise en demeure",IF($H410&gt;=15,"Relance 2",IF($H410&gt;=5,"Relance 1","À traiter"))))</f>
        <v>Mise en demeure</v>
      </c>
      <c r="K410" t="str">
        <f>IF($J410="","",$J410+7)</f>
        <v/>
      </c>
    </row>
    <row r="411" spans="2:11" ht="15">
      <c r="B411" t="str">
        <f>IF($A411="","",VLOOKUP(VLOOKUP($A411,Baux!$A:$K,3,FALSE),Locataires!$A:$I,2,FALSE))</f>
        <v/>
      </c>
      <c r="C411" s="17"/>
      <c r="D411" s="12" t="str">
        <f>IF(OR($A411="",$C411=""),"",SUMIFS(Échéancier_Loyers!$G:$G,Échéancier_Loyers!$C:$C,$A411,Échéancier_Loyers!$B:$B,YEAR($C411)*100+MONTH($C411)))</f>
        <v/>
      </c>
      <c r="E411" s="13" t="str">
        <f>IF(OR($A411="",$C411=""),"",SUMIFS(Échéancier_Loyers!$J:$J,Échéancier_Loyers!$C:$C,$A411,Échéancier_Loyers!$B:$B,YEAR($C411)*100+MONTH($C411)))</f>
        <v/>
      </c>
      <c r="F411" s="13" t="str">
        <f>IF(OR($A411="",$C411=""),"",SUMIFS(Échéancier_Loyers!$K:$K,Échéancier_Loyers!$C:$C,$A411,Échéancier_Loyers!$B:$B,YEAR($C411)*100+MONTH($C411)))</f>
        <v/>
      </c>
      <c r="G411" s="13" t="str">
        <f>IF(OR($E411="",$F411=""),"",$E411-$F411)</f>
        <v/>
      </c>
      <c r="H411" t="str">
        <f ca="1">IF($D411="","",MAX(0,TODAY()-$D411))</f>
        <v/>
      </c>
      <c r="I411" t="str">
        <f ca="1">IF($G411&lt;=0,"",IF($H411&gt;=30,"Mise en demeure",IF($H411&gt;=15,"Relance 2",IF($H411&gt;=5,"Relance 1","À traiter"))))</f>
        <v>Mise en demeure</v>
      </c>
      <c r="K411" t="str">
        <f>IF($J411="","",$J411+7)</f>
        <v/>
      </c>
    </row>
    <row r="412" spans="2:11" ht="15">
      <c r="B412" t="str">
        <f>IF($A412="","",VLOOKUP(VLOOKUP($A412,Baux!$A:$K,3,FALSE),Locataires!$A:$I,2,FALSE))</f>
        <v/>
      </c>
      <c r="C412" s="17"/>
      <c r="D412" s="12" t="str">
        <f>IF(OR($A412="",$C412=""),"",SUMIFS(Échéancier_Loyers!$G:$G,Échéancier_Loyers!$C:$C,$A412,Échéancier_Loyers!$B:$B,YEAR($C412)*100+MONTH($C412)))</f>
        <v/>
      </c>
      <c r="E412" s="13" t="str">
        <f>IF(OR($A412="",$C412=""),"",SUMIFS(Échéancier_Loyers!$J:$J,Échéancier_Loyers!$C:$C,$A412,Échéancier_Loyers!$B:$B,YEAR($C412)*100+MONTH($C412)))</f>
        <v/>
      </c>
      <c r="F412" s="13" t="str">
        <f>IF(OR($A412="",$C412=""),"",SUMIFS(Échéancier_Loyers!$K:$K,Échéancier_Loyers!$C:$C,$A412,Échéancier_Loyers!$B:$B,YEAR($C412)*100+MONTH($C412)))</f>
        <v/>
      </c>
      <c r="G412" s="13" t="str">
        <f>IF(OR($E412="",$F412=""),"",$E412-$F412)</f>
        <v/>
      </c>
      <c r="H412" t="str">
        <f ca="1">IF($D412="","",MAX(0,TODAY()-$D412))</f>
        <v/>
      </c>
      <c r="I412" t="str">
        <f ca="1">IF($G412&lt;=0,"",IF($H412&gt;=30,"Mise en demeure",IF($H412&gt;=15,"Relance 2",IF($H412&gt;=5,"Relance 1","À traiter"))))</f>
        <v>Mise en demeure</v>
      </c>
      <c r="K412" t="str">
        <f>IF($J412="","",$J412+7)</f>
        <v/>
      </c>
    </row>
    <row r="413" spans="2:11" ht="15">
      <c r="B413" t="str">
        <f>IF($A413="","",VLOOKUP(VLOOKUP($A413,Baux!$A:$K,3,FALSE),Locataires!$A:$I,2,FALSE))</f>
        <v/>
      </c>
      <c r="C413" s="17"/>
      <c r="D413" s="12" t="str">
        <f>IF(OR($A413="",$C413=""),"",SUMIFS(Échéancier_Loyers!$G:$G,Échéancier_Loyers!$C:$C,$A413,Échéancier_Loyers!$B:$B,YEAR($C413)*100+MONTH($C413)))</f>
        <v/>
      </c>
      <c r="E413" s="13" t="str">
        <f>IF(OR($A413="",$C413=""),"",SUMIFS(Échéancier_Loyers!$J:$J,Échéancier_Loyers!$C:$C,$A413,Échéancier_Loyers!$B:$B,YEAR($C413)*100+MONTH($C413)))</f>
        <v/>
      </c>
      <c r="F413" s="13" t="str">
        <f>IF(OR($A413="",$C413=""),"",SUMIFS(Échéancier_Loyers!$K:$K,Échéancier_Loyers!$C:$C,$A413,Échéancier_Loyers!$B:$B,YEAR($C413)*100+MONTH($C413)))</f>
        <v/>
      </c>
      <c r="G413" s="13" t="str">
        <f>IF(OR($E413="",$F413=""),"",$E413-$F413)</f>
        <v/>
      </c>
      <c r="H413" t="str">
        <f ca="1">IF($D413="","",MAX(0,TODAY()-$D413))</f>
        <v/>
      </c>
      <c r="I413" t="str">
        <f ca="1">IF($G413&lt;=0,"",IF($H413&gt;=30,"Mise en demeure",IF($H413&gt;=15,"Relance 2",IF($H413&gt;=5,"Relance 1","À traiter"))))</f>
        <v>Mise en demeure</v>
      </c>
      <c r="K413" t="str">
        <f>IF($J413="","",$J413+7)</f>
        <v/>
      </c>
    </row>
    <row r="414" spans="2:11" ht="15">
      <c r="B414" t="str">
        <f>IF($A414="","",VLOOKUP(VLOOKUP($A414,Baux!$A:$K,3,FALSE),Locataires!$A:$I,2,FALSE))</f>
        <v/>
      </c>
      <c r="C414" s="17"/>
      <c r="D414" s="12" t="str">
        <f>IF(OR($A414="",$C414=""),"",SUMIFS(Échéancier_Loyers!$G:$G,Échéancier_Loyers!$C:$C,$A414,Échéancier_Loyers!$B:$B,YEAR($C414)*100+MONTH($C414)))</f>
        <v/>
      </c>
      <c r="E414" s="13" t="str">
        <f>IF(OR($A414="",$C414=""),"",SUMIFS(Échéancier_Loyers!$J:$J,Échéancier_Loyers!$C:$C,$A414,Échéancier_Loyers!$B:$B,YEAR($C414)*100+MONTH($C414)))</f>
        <v/>
      </c>
      <c r="F414" s="13" t="str">
        <f>IF(OR($A414="",$C414=""),"",SUMIFS(Échéancier_Loyers!$K:$K,Échéancier_Loyers!$C:$C,$A414,Échéancier_Loyers!$B:$B,YEAR($C414)*100+MONTH($C414)))</f>
        <v/>
      </c>
      <c r="G414" s="13" t="str">
        <f>IF(OR($E414="",$F414=""),"",$E414-$F414)</f>
        <v/>
      </c>
      <c r="H414" t="str">
        <f ca="1">IF($D414="","",MAX(0,TODAY()-$D414))</f>
        <v/>
      </c>
      <c r="I414" t="str">
        <f ca="1">IF($G414&lt;=0,"",IF($H414&gt;=30,"Mise en demeure",IF($H414&gt;=15,"Relance 2",IF($H414&gt;=5,"Relance 1","À traiter"))))</f>
        <v>Mise en demeure</v>
      </c>
      <c r="K414" t="str">
        <f>IF($J414="","",$J414+7)</f>
        <v/>
      </c>
    </row>
    <row r="415" spans="2:11" ht="15">
      <c r="B415" t="str">
        <f>IF($A415="","",VLOOKUP(VLOOKUP($A415,Baux!$A:$K,3,FALSE),Locataires!$A:$I,2,FALSE))</f>
        <v/>
      </c>
      <c r="C415" s="17"/>
      <c r="D415" s="12" t="str">
        <f>IF(OR($A415="",$C415=""),"",SUMIFS(Échéancier_Loyers!$G:$G,Échéancier_Loyers!$C:$C,$A415,Échéancier_Loyers!$B:$B,YEAR($C415)*100+MONTH($C415)))</f>
        <v/>
      </c>
      <c r="E415" s="13" t="str">
        <f>IF(OR($A415="",$C415=""),"",SUMIFS(Échéancier_Loyers!$J:$J,Échéancier_Loyers!$C:$C,$A415,Échéancier_Loyers!$B:$B,YEAR($C415)*100+MONTH($C415)))</f>
        <v/>
      </c>
      <c r="F415" s="13" t="str">
        <f>IF(OR($A415="",$C415=""),"",SUMIFS(Échéancier_Loyers!$K:$K,Échéancier_Loyers!$C:$C,$A415,Échéancier_Loyers!$B:$B,YEAR($C415)*100+MONTH($C415)))</f>
        <v/>
      </c>
      <c r="G415" s="13" t="str">
        <f>IF(OR($E415="",$F415=""),"",$E415-$F415)</f>
        <v/>
      </c>
      <c r="H415" t="str">
        <f ca="1">IF($D415="","",MAX(0,TODAY()-$D415))</f>
        <v/>
      </c>
      <c r="I415" t="str">
        <f ca="1">IF($G415&lt;=0,"",IF($H415&gt;=30,"Mise en demeure",IF($H415&gt;=15,"Relance 2",IF($H415&gt;=5,"Relance 1","À traiter"))))</f>
        <v>Mise en demeure</v>
      </c>
      <c r="K415" t="str">
        <f>IF($J415="","",$J415+7)</f>
        <v/>
      </c>
    </row>
    <row r="416" spans="2:11" ht="15">
      <c r="B416" t="str">
        <f>IF($A416="","",VLOOKUP(VLOOKUP($A416,Baux!$A:$K,3,FALSE),Locataires!$A:$I,2,FALSE))</f>
        <v/>
      </c>
      <c r="C416" s="17"/>
      <c r="D416" s="12" t="str">
        <f>IF(OR($A416="",$C416=""),"",SUMIFS(Échéancier_Loyers!$G:$G,Échéancier_Loyers!$C:$C,$A416,Échéancier_Loyers!$B:$B,YEAR($C416)*100+MONTH($C416)))</f>
        <v/>
      </c>
      <c r="E416" s="13" t="str">
        <f>IF(OR($A416="",$C416=""),"",SUMIFS(Échéancier_Loyers!$J:$J,Échéancier_Loyers!$C:$C,$A416,Échéancier_Loyers!$B:$B,YEAR($C416)*100+MONTH($C416)))</f>
        <v/>
      </c>
      <c r="F416" s="13" t="str">
        <f>IF(OR($A416="",$C416=""),"",SUMIFS(Échéancier_Loyers!$K:$K,Échéancier_Loyers!$C:$C,$A416,Échéancier_Loyers!$B:$B,YEAR($C416)*100+MONTH($C416)))</f>
        <v/>
      </c>
      <c r="G416" s="13" t="str">
        <f>IF(OR($E416="",$F416=""),"",$E416-$F416)</f>
        <v/>
      </c>
      <c r="H416" t="str">
        <f ca="1">IF($D416="","",MAX(0,TODAY()-$D416))</f>
        <v/>
      </c>
      <c r="I416" t="str">
        <f ca="1">IF($G416&lt;=0,"",IF($H416&gt;=30,"Mise en demeure",IF($H416&gt;=15,"Relance 2",IF($H416&gt;=5,"Relance 1","À traiter"))))</f>
        <v>Mise en demeure</v>
      </c>
      <c r="K416" t="str">
        <f>IF($J416="","",$J416+7)</f>
        <v/>
      </c>
    </row>
    <row r="417" spans="2:11" ht="15">
      <c r="B417" t="str">
        <f>IF($A417="","",VLOOKUP(VLOOKUP($A417,Baux!$A:$K,3,FALSE),Locataires!$A:$I,2,FALSE))</f>
        <v/>
      </c>
      <c r="C417" s="17"/>
      <c r="D417" s="12" t="str">
        <f>IF(OR($A417="",$C417=""),"",SUMIFS(Échéancier_Loyers!$G:$G,Échéancier_Loyers!$C:$C,$A417,Échéancier_Loyers!$B:$B,YEAR($C417)*100+MONTH($C417)))</f>
        <v/>
      </c>
      <c r="E417" s="13" t="str">
        <f>IF(OR($A417="",$C417=""),"",SUMIFS(Échéancier_Loyers!$J:$J,Échéancier_Loyers!$C:$C,$A417,Échéancier_Loyers!$B:$B,YEAR($C417)*100+MONTH($C417)))</f>
        <v/>
      </c>
      <c r="F417" s="13" t="str">
        <f>IF(OR($A417="",$C417=""),"",SUMIFS(Échéancier_Loyers!$K:$K,Échéancier_Loyers!$C:$C,$A417,Échéancier_Loyers!$B:$B,YEAR($C417)*100+MONTH($C417)))</f>
        <v/>
      </c>
      <c r="G417" s="13" t="str">
        <f>IF(OR($E417="",$F417=""),"",$E417-$F417)</f>
        <v/>
      </c>
      <c r="H417" t="str">
        <f ca="1">IF($D417="","",MAX(0,TODAY()-$D417))</f>
        <v/>
      </c>
      <c r="I417" t="str">
        <f ca="1">IF($G417&lt;=0,"",IF($H417&gt;=30,"Mise en demeure",IF($H417&gt;=15,"Relance 2",IF($H417&gt;=5,"Relance 1","À traiter"))))</f>
        <v>Mise en demeure</v>
      </c>
      <c r="K417" t="str">
        <f>IF($J417="","",$J417+7)</f>
        <v/>
      </c>
    </row>
    <row r="418" spans="2:11" ht="15">
      <c r="B418" t="str">
        <f>IF($A418="","",VLOOKUP(VLOOKUP($A418,Baux!$A:$K,3,FALSE),Locataires!$A:$I,2,FALSE))</f>
        <v/>
      </c>
      <c r="C418" s="17"/>
      <c r="D418" s="12" t="str">
        <f>IF(OR($A418="",$C418=""),"",SUMIFS(Échéancier_Loyers!$G:$G,Échéancier_Loyers!$C:$C,$A418,Échéancier_Loyers!$B:$B,YEAR($C418)*100+MONTH($C418)))</f>
        <v/>
      </c>
      <c r="E418" s="13" t="str">
        <f>IF(OR($A418="",$C418=""),"",SUMIFS(Échéancier_Loyers!$J:$J,Échéancier_Loyers!$C:$C,$A418,Échéancier_Loyers!$B:$B,YEAR($C418)*100+MONTH($C418)))</f>
        <v/>
      </c>
      <c r="F418" s="13" t="str">
        <f>IF(OR($A418="",$C418=""),"",SUMIFS(Échéancier_Loyers!$K:$K,Échéancier_Loyers!$C:$C,$A418,Échéancier_Loyers!$B:$B,YEAR($C418)*100+MONTH($C418)))</f>
        <v/>
      </c>
      <c r="G418" s="13" t="str">
        <f>IF(OR($E418="",$F418=""),"",$E418-$F418)</f>
        <v/>
      </c>
      <c r="H418" t="str">
        <f ca="1">IF($D418="","",MAX(0,TODAY()-$D418))</f>
        <v/>
      </c>
      <c r="I418" t="str">
        <f ca="1">IF($G418&lt;=0,"",IF($H418&gt;=30,"Mise en demeure",IF($H418&gt;=15,"Relance 2",IF($H418&gt;=5,"Relance 1","À traiter"))))</f>
        <v>Mise en demeure</v>
      </c>
      <c r="K418" t="str">
        <f>IF($J418="","",$J418+7)</f>
        <v/>
      </c>
    </row>
    <row r="419" spans="2:11" ht="15">
      <c r="B419" t="str">
        <f>IF($A419="","",VLOOKUP(VLOOKUP($A419,Baux!$A:$K,3,FALSE),Locataires!$A:$I,2,FALSE))</f>
        <v/>
      </c>
      <c r="C419" s="17"/>
      <c r="D419" s="12" t="str">
        <f>IF(OR($A419="",$C419=""),"",SUMIFS(Échéancier_Loyers!$G:$G,Échéancier_Loyers!$C:$C,$A419,Échéancier_Loyers!$B:$B,YEAR($C419)*100+MONTH($C419)))</f>
        <v/>
      </c>
      <c r="E419" s="13" t="str">
        <f>IF(OR($A419="",$C419=""),"",SUMIFS(Échéancier_Loyers!$J:$J,Échéancier_Loyers!$C:$C,$A419,Échéancier_Loyers!$B:$B,YEAR($C419)*100+MONTH($C419)))</f>
        <v/>
      </c>
      <c r="F419" s="13" t="str">
        <f>IF(OR($A419="",$C419=""),"",SUMIFS(Échéancier_Loyers!$K:$K,Échéancier_Loyers!$C:$C,$A419,Échéancier_Loyers!$B:$B,YEAR($C419)*100+MONTH($C419)))</f>
        <v/>
      </c>
      <c r="G419" s="13" t="str">
        <f>IF(OR($E419="",$F419=""),"",$E419-$F419)</f>
        <v/>
      </c>
      <c r="H419" t="str">
        <f ca="1">IF($D419="","",MAX(0,TODAY()-$D419))</f>
        <v/>
      </c>
      <c r="I419" t="str">
        <f ca="1">IF($G419&lt;=0,"",IF($H419&gt;=30,"Mise en demeure",IF($H419&gt;=15,"Relance 2",IF($H419&gt;=5,"Relance 1","À traiter"))))</f>
        <v>Mise en demeure</v>
      </c>
      <c r="K419" t="str">
        <f>IF($J419="","",$J419+7)</f>
        <v/>
      </c>
    </row>
    <row r="420" spans="2:11" ht="15">
      <c r="B420" t="str">
        <f>IF($A420="","",VLOOKUP(VLOOKUP($A420,Baux!$A:$K,3,FALSE),Locataires!$A:$I,2,FALSE))</f>
        <v/>
      </c>
      <c r="C420" s="17"/>
      <c r="D420" s="12" t="str">
        <f>IF(OR($A420="",$C420=""),"",SUMIFS(Échéancier_Loyers!$G:$G,Échéancier_Loyers!$C:$C,$A420,Échéancier_Loyers!$B:$B,YEAR($C420)*100+MONTH($C420)))</f>
        <v/>
      </c>
      <c r="E420" s="13" t="str">
        <f>IF(OR($A420="",$C420=""),"",SUMIFS(Échéancier_Loyers!$J:$J,Échéancier_Loyers!$C:$C,$A420,Échéancier_Loyers!$B:$B,YEAR($C420)*100+MONTH($C420)))</f>
        <v/>
      </c>
      <c r="F420" s="13" t="str">
        <f>IF(OR($A420="",$C420=""),"",SUMIFS(Échéancier_Loyers!$K:$K,Échéancier_Loyers!$C:$C,$A420,Échéancier_Loyers!$B:$B,YEAR($C420)*100+MONTH($C420)))</f>
        <v/>
      </c>
      <c r="G420" s="13" t="str">
        <f>IF(OR($E420="",$F420=""),"",$E420-$F420)</f>
        <v/>
      </c>
      <c r="H420" t="str">
        <f ca="1">IF($D420="","",MAX(0,TODAY()-$D420))</f>
        <v/>
      </c>
      <c r="I420" t="str">
        <f ca="1">IF($G420&lt;=0,"",IF($H420&gt;=30,"Mise en demeure",IF($H420&gt;=15,"Relance 2",IF($H420&gt;=5,"Relance 1","À traiter"))))</f>
        <v>Mise en demeure</v>
      </c>
      <c r="K420" t="str">
        <f>IF($J420="","",$J420+7)</f>
        <v/>
      </c>
    </row>
    <row r="421" spans="2:11" ht="15">
      <c r="B421" t="str">
        <f>IF($A421="","",VLOOKUP(VLOOKUP($A421,Baux!$A:$K,3,FALSE),Locataires!$A:$I,2,FALSE))</f>
        <v/>
      </c>
      <c r="C421" s="17"/>
      <c r="D421" s="12" t="str">
        <f>IF(OR($A421="",$C421=""),"",SUMIFS(Échéancier_Loyers!$G:$G,Échéancier_Loyers!$C:$C,$A421,Échéancier_Loyers!$B:$B,YEAR($C421)*100+MONTH($C421)))</f>
        <v/>
      </c>
      <c r="E421" s="13" t="str">
        <f>IF(OR($A421="",$C421=""),"",SUMIFS(Échéancier_Loyers!$J:$J,Échéancier_Loyers!$C:$C,$A421,Échéancier_Loyers!$B:$B,YEAR($C421)*100+MONTH($C421)))</f>
        <v/>
      </c>
      <c r="F421" s="13" t="str">
        <f>IF(OR($A421="",$C421=""),"",SUMIFS(Échéancier_Loyers!$K:$K,Échéancier_Loyers!$C:$C,$A421,Échéancier_Loyers!$B:$B,YEAR($C421)*100+MONTH($C421)))</f>
        <v/>
      </c>
      <c r="G421" s="13" t="str">
        <f>IF(OR($E421="",$F421=""),"",$E421-$F421)</f>
        <v/>
      </c>
      <c r="H421" t="str">
        <f ca="1">IF($D421="","",MAX(0,TODAY()-$D421))</f>
        <v/>
      </c>
      <c r="I421" t="str">
        <f ca="1">IF($G421&lt;=0,"",IF($H421&gt;=30,"Mise en demeure",IF($H421&gt;=15,"Relance 2",IF($H421&gt;=5,"Relance 1","À traiter"))))</f>
        <v>Mise en demeure</v>
      </c>
      <c r="K421" t="str">
        <f>IF($J421="","",$J421+7)</f>
        <v/>
      </c>
    </row>
    <row r="422" spans="2:11" ht="15">
      <c r="B422" t="str">
        <f>IF($A422="","",VLOOKUP(VLOOKUP($A422,Baux!$A:$K,3,FALSE),Locataires!$A:$I,2,FALSE))</f>
        <v/>
      </c>
      <c r="C422" s="17"/>
      <c r="D422" s="12" t="str">
        <f>IF(OR($A422="",$C422=""),"",SUMIFS(Échéancier_Loyers!$G:$G,Échéancier_Loyers!$C:$C,$A422,Échéancier_Loyers!$B:$B,YEAR($C422)*100+MONTH($C422)))</f>
        <v/>
      </c>
      <c r="E422" s="13" t="str">
        <f>IF(OR($A422="",$C422=""),"",SUMIFS(Échéancier_Loyers!$J:$J,Échéancier_Loyers!$C:$C,$A422,Échéancier_Loyers!$B:$B,YEAR($C422)*100+MONTH($C422)))</f>
        <v/>
      </c>
      <c r="F422" s="13" t="str">
        <f>IF(OR($A422="",$C422=""),"",SUMIFS(Échéancier_Loyers!$K:$K,Échéancier_Loyers!$C:$C,$A422,Échéancier_Loyers!$B:$B,YEAR($C422)*100+MONTH($C422)))</f>
        <v/>
      </c>
      <c r="G422" s="13" t="str">
        <f>IF(OR($E422="",$F422=""),"",$E422-$F422)</f>
        <v/>
      </c>
      <c r="H422" t="str">
        <f ca="1">IF($D422="","",MAX(0,TODAY()-$D422))</f>
        <v/>
      </c>
      <c r="I422" t="str">
        <f ca="1">IF($G422&lt;=0,"",IF($H422&gt;=30,"Mise en demeure",IF($H422&gt;=15,"Relance 2",IF($H422&gt;=5,"Relance 1","À traiter"))))</f>
        <v>Mise en demeure</v>
      </c>
      <c r="K422" t="str">
        <f>IF($J422="","",$J422+7)</f>
        <v/>
      </c>
    </row>
    <row r="423" spans="2:11" ht="15">
      <c r="B423" t="str">
        <f>IF($A423="","",VLOOKUP(VLOOKUP($A423,Baux!$A:$K,3,FALSE),Locataires!$A:$I,2,FALSE))</f>
        <v/>
      </c>
      <c r="C423" s="17"/>
      <c r="D423" s="12" t="str">
        <f>IF(OR($A423="",$C423=""),"",SUMIFS(Échéancier_Loyers!$G:$G,Échéancier_Loyers!$C:$C,$A423,Échéancier_Loyers!$B:$B,YEAR($C423)*100+MONTH($C423)))</f>
        <v/>
      </c>
      <c r="E423" s="13" t="str">
        <f>IF(OR($A423="",$C423=""),"",SUMIFS(Échéancier_Loyers!$J:$J,Échéancier_Loyers!$C:$C,$A423,Échéancier_Loyers!$B:$B,YEAR($C423)*100+MONTH($C423)))</f>
        <v/>
      </c>
      <c r="F423" s="13" t="str">
        <f>IF(OR($A423="",$C423=""),"",SUMIFS(Échéancier_Loyers!$K:$K,Échéancier_Loyers!$C:$C,$A423,Échéancier_Loyers!$B:$B,YEAR($C423)*100+MONTH($C423)))</f>
        <v/>
      </c>
      <c r="G423" s="13" t="str">
        <f>IF(OR($E423="",$F423=""),"",$E423-$F423)</f>
        <v/>
      </c>
      <c r="H423" t="str">
        <f ca="1">IF($D423="","",MAX(0,TODAY()-$D423))</f>
        <v/>
      </c>
      <c r="I423" t="str">
        <f ca="1">IF($G423&lt;=0,"",IF($H423&gt;=30,"Mise en demeure",IF($H423&gt;=15,"Relance 2",IF($H423&gt;=5,"Relance 1","À traiter"))))</f>
        <v>Mise en demeure</v>
      </c>
      <c r="K423" t="str">
        <f>IF($J423="","",$J423+7)</f>
        <v/>
      </c>
    </row>
    <row r="424" spans="2:11" ht="15">
      <c r="B424" t="str">
        <f>IF($A424="","",VLOOKUP(VLOOKUP($A424,Baux!$A:$K,3,FALSE),Locataires!$A:$I,2,FALSE))</f>
        <v/>
      </c>
      <c r="C424" s="17"/>
      <c r="D424" s="12" t="str">
        <f>IF(OR($A424="",$C424=""),"",SUMIFS(Échéancier_Loyers!$G:$G,Échéancier_Loyers!$C:$C,$A424,Échéancier_Loyers!$B:$B,YEAR($C424)*100+MONTH($C424)))</f>
        <v/>
      </c>
      <c r="E424" s="13" t="str">
        <f>IF(OR($A424="",$C424=""),"",SUMIFS(Échéancier_Loyers!$J:$J,Échéancier_Loyers!$C:$C,$A424,Échéancier_Loyers!$B:$B,YEAR($C424)*100+MONTH($C424)))</f>
        <v/>
      </c>
      <c r="F424" s="13" t="str">
        <f>IF(OR($A424="",$C424=""),"",SUMIFS(Échéancier_Loyers!$K:$K,Échéancier_Loyers!$C:$C,$A424,Échéancier_Loyers!$B:$B,YEAR($C424)*100+MONTH($C424)))</f>
        <v/>
      </c>
      <c r="G424" s="13" t="str">
        <f>IF(OR($E424="",$F424=""),"",$E424-$F424)</f>
        <v/>
      </c>
      <c r="H424" t="str">
        <f ca="1">IF($D424="","",MAX(0,TODAY()-$D424))</f>
        <v/>
      </c>
      <c r="I424" t="str">
        <f ca="1">IF($G424&lt;=0,"",IF($H424&gt;=30,"Mise en demeure",IF($H424&gt;=15,"Relance 2",IF($H424&gt;=5,"Relance 1","À traiter"))))</f>
        <v>Mise en demeure</v>
      </c>
      <c r="K424" t="str">
        <f>IF($J424="","",$J424+7)</f>
        <v/>
      </c>
    </row>
    <row r="425" spans="2:11" ht="15">
      <c r="B425" t="str">
        <f>IF($A425="","",VLOOKUP(VLOOKUP($A425,Baux!$A:$K,3,FALSE),Locataires!$A:$I,2,FALSE))</f>
        <v/>
      </c>
      <c r="C425" s="17"/>
      <c r="D425" s="12" t="str">
        <f>IF(OR($A425="",$C425=""),"",SUMIFS(Échéancier_Loyers!$G:$G,Échéancier_Loyers!$C:$C,$A425,Échéancier_Loyers!$B:$B,YEAR($C425)*100+MONTH($C425)))</f>
        <v/>
      </c>
      <c r="E425" s="13" t="str">
        <f>IF(OR($A425="",$C425=""),"",SUMIFS(Échéancier_Loyers!$J:$J,Échéancier_Loyers!$C:$C,$A425,Échéancier_Loyers!$B:$B,YEAR($C425)*100+MONTH($C425)))</f>
        <v/>
      </c>
      <c r="F425" s="13" t="str">
        <f>IF(OR($A425="",$C425=""),"",SUMIFS(Échéancier_Loyers!$K:$K,Échéancier_Loyers!$C:$C,$A425,Échéancier_Loyers!$B:$B,YEAR($C425)*100+MONTH($C425)))</f>
        <v/>
      </c>
      <c r="G425" s="13" t="str">
        <f>IF(OR($E425="",$F425=""),"",$E425-$F425)</f>
        <v/>
      </c>
      <c r="H425" t="str">
        <f ca="1">IF($D425="","",MAX(0,TODAY()-$D425))</f>
        <v/>
      </c>
      <c r="I425" t="str">
        <f ca="1">IF($G425&lt;=0,"",IF($H425&gt;=30,"Mise en demeure",IF($H425&gt;=15,"Relance 2",IF($H425&gt;=5,"Relance 1","À traiter"))))</f>
        <v>Mise en demeure</v>
      </c>
      <c r="K425" t="str">
        <f>IF($J425="","",$J425+7)</f>
        <v/>
      </c>
    </row>
    <row r="426" spans="2:11" ht="15">
      <c r="B426" t="str">
        <f>IF($A426="","",VLOOKUP(VLOOKUP($A426,Baux!$A:$K,3,FALSE),Locataires!$A:$I,2,FALSE))</f>
        <v/>
      </c>
      <c r="C426" s="17"/>
      <c r="D426" s="12" t="str">
        <f>IF(OR($A426="",$C426=""),"",SUMIFS(Échéancier_Loyers!$G:$G,Échéancier_Loyers!$C:$C,$A426,Échéancier_Loyers!$B:$B,YEAR($C426)*100+MONTH($C426)))</f>
        <v/>
      </c>
      <c r="E426" s="13" t="str">
        <f>IF(OR($A426="",$C426=""),"",SUMIFS(Échéancier_Loyers!$J:$J,Échéancier_Loyers!$C:$C,$A426,Échéancier_Loyers!$B:$B,YEAR($C426)*100+MONTH($C426)))</f>
        <v/>
      </c>
      <c r="F426" s="13" t="str">
        <f>IF(OR($A426="",$C426=""),"",SUMIFS(Échéancier_Loyers!$K:$K,Échéancier_Loyers!$C:$C,$A426,Échéancier_Loyers!$B:$B,YEAR($C426)*100+MONTH($C426)))</f>
        <v/>
      </c>
      <c r="G426" s="13" t="str">
        <f>IF(OR($E426="",$F426=""),"",$E426-$F426)</f>
        <v/>
      </c>
      <c r="H426" t="str">
        <f ca="1">IF($D426="","",MAX(0,TODAY()-$D426))</f>
        <v/>
      </c>
      <c r="I426" t="str">
        <f ca="1">IF($G426&lt;=0,"",IF($H426&gt;=30,"Mise en demeure",IF($H426&gt;=15,"Relance 2",IF($H426&gt;=5,"Relance 1","À traiter"))))</f>
        <v>Mise en demeure</v>
      </c>
      <c r="K426" t="str">
        <f>IF($J426="","",$J426+7)</f>
        <v/>
      </c>
    </row>
    <row r="427" spans="2:11" ht="15">
      <c r="B427" t="str">
        <f>IF($A427="","",VLOOKUP(VLOOKUP($A427,Baux!$A:$K,3,FALSE),Locataires!$A:$I,2,FALSE))</f>
        <v/>
      </c>
      <c r="C427" s="17"/>
      <c r="D427" s="12" t="str">
        <f>IF(OR($A427="",$C427=""),"",SUMIFS(Échéancier_Loyers!$G:$G,Échéancier_Loyers!$C:$C,$A427,Échéancier_Loyers!$B:$B,YEAR($C427)*100+MONTH($C427)))</f>
        <v/>
      </c>
      <c r="E427" s="13" t="str">
        <f>IF(OR($A427="",$C427=""),"",SUMIFS(Échéancier_Loyers!$J:$J,Échéancier_Loyers!$C:$C,$A427,Échéancier_Loyers!$B:$B,YEAR($C427)*100+MONTH($C427)))</f>
        <v/>
      </c>
      <c r="F427" s="13" t="str">
        <f>IF(OR($A427="",$C427=""),"",SUMIFS(Échéancier_Loyers!$K:$K,Échéancier_Loyers!$C:$C,$A427,Échéancier_Loyers!$B:$B,YEAR($C427)*100+MONTH($C427)))</f>
        <v/>
      </c>
      <c r="G427" s="13" t="str">
        <f>IF(OR($E427="",$F427=""),"",$E427-$F427)</f>
        <v/>
      </c>
      <c r="H427" t="str">
        <f ca="1">IF($D427="","",MAX(0,TODAY()-$D427))</f>
        <v/>
      </c>
      <c r="I427" t="str">
        <f ca="1">IF($G427&lt;=0,"",IF($H427&gt;=30,"Mise en demeure",IF($H427&gt;=15,"Relance 2",IF($H427&gt;=5,"Relance 1","À traiter"))))</f>
        <v>Mise en demeure</v>
      </c>
      <c r="K427" t="str">
        <f>IF($J427="","",$J427+7)</f>
        <v/>
      </c>
    </row>
    <row r="428" spans="2:11" ht="15">
      <c r="B428" t="str">
        <f>IF($A428="","",VLOOKUP(VLOOKUP($A428,Baux!$A:$K,3,FALSE),Locataires!$A:$I,2,FALSE))</f>
        <v/>
      </c>
      <c r="C428" s="17"/>
      <c r="D428" s="12" t="str">
        <f>IF(OR($A428="",$C428=""),"",SUMIFS(Échéancier_Loyers!$G:$G,Échéancier_Loyers!$C:$C,$A428,Échéancier_Loyers!$B:$B,YEAR($C428)*100+MONTH($C428)))</f>
        <v/>
      </c>
      <c r="E428" s="13" t="str">
        <f>IF(OR($A428="",$C428=""),"",SUMIFS(Échéancier_Loyers!$J:$J,Échéancier_Loyers!$C:$C,$A428,Échéancier_Loyers!$B:$B,YEAR($C428)*100+MONTH($C428)))</f>
        <v/>
      </c>
      <c r="F428" s="13" t="str">
        <f>IF(OR($A428="",$C428=""),"",SUMIFS(Échéancier_Loyers!$K:$K,Échéancier_Loyers!$C:$C,$A428,Échéancier_Loyers!$B:$B,YEAR($C428)*100+MONTH($C428)))</f>
        <v/>
      </c>
      <c r="G428" s="13" t="str">
        <f>IF(OR($E428="",$F428=""),"",$E428-$F428)</f>
        <v/>
      </c>
      <c r="H428" t="str">
        <f ca="1">IF($D428="","",MAX(0,TODAY()-$D428))</f>
        <v/>
      </c>
      <c r="I428" t="str">
        <f ca="1">IF($G428&lt;=0,"",IF($H428&gt;=30,"Mise en demeure",IF($H428&gt;=15,"Relance 2",IF($H428&gt;=5,"Relance 1","À traiter"))))</f>
        <v>Mise en demeure</v>
      </c>
      <c r="K428" t="str">
        <f>IF($J428="","",$J428+7)</f>
        <v/>
      </c>
    </row>
    <row r="429" spans="2:11" ht="15">
      <c r="B429" t="str">
        <f>IF($A429="","",VLOOKUP(VLOOKUP($A429,Baux!$A:$K,3,FALSE),Locataires!$A:$I,2,FALSE))</f>
        <v/>
      </c>
      <c r="C429" s="17"/>
      <c r="D429" s="12" t="str">
        <f>IF(OR($A429="",$C429=""),"",SUMIFS(Échéancier_Loyers!$G:$G,Échéancier_Loyers!$C:$C,$A429,Échéancier_Loyers!$B:$B,YEAR($C429)*100+MONTH($C429)))</f>
        <v/>
      </c>
      <c r="E429" s="13" t="str">
        <f>IF(OR($A429="",$C429=""),"",SUMIFS(Échéancier_Loyers!$J:$J,Échéancier_Loyers!$C:$C,$A429,Échéancier_Loyers!$B:$B,YEAR($C429)*100+MONTH($C429)))</f>
        <v/>
      </c>
      <c r="F429" s="13" t="str">
        <f>IF(OR($A429="",$C429=""),"",SUMIFS(Échéancier_Loyers!$K:$K,Échéancier_Loyers!$C:$C,$A429,Échéancier_Loyers!$B:$B,YEAR($C429)*100+MONTH($C429)))</f>
        <v/>
      </c>
      <c r="G429" s="13" t="str">
        <f>IF(OR($E429="",$F429=""),"",$E429-$F429)</f>
        <v/>
      </c>
      <c r="H429" t="str">
        <f ca="1">IF($D429="","",MAX(0,TODAY()-$D429))</f>
        <v/>
      </c>
      <c r="I429" t="str">
        <f ca="1">IF($G429&lt;=0,"",IF($H429&gt;=30,"Mise en demeure",IF($H429&gt;=15,"Relance 2",IF($H429&gt;=5,"Relance 1","À traiter"))))</f>
        <v>Mise en demeure</v>
      </c>
      <c r="K429" t="str">
        <f>IF($J429="","",$J429+7)</f>
        <v/>
      </c>
    </row>
    <row r="430" spans="2:11" ht="15">
      <c r="B430" t="str">
        <f>IF($A430="","",VLOOKUP(VLOOKUP($A430,Baux!$A:$K,3,FALSE),Locataires!$A:$I,2,FALSE))</f>
        <v/>
      </c>
      <c r="C430" s="17"/>
      <c r="D430" s="12" t="str">
        <f>IF(OR($A430="",$C430=""),"",SUMIFS(Échéancier_Loyers!$G:$G,Échéancier_Loyers!$C:$C,$A430,Échéancier_Loyers!$B:$B,YEAR($C430)*100+MONTH($C430)))</f>
        <v/>
      </c>
      <c r="E430" s="13" t="str">
        <f>IF(OR($A430="",$C430=""),"",SUMIFS(Échéancier_Loyers!$J:$J,Échéancier_Loyers!$C:$C,$A430,Échéancier_Loyers!$B:$B,YEAR($C430)*100+MONTH($C430)))</f>
        <v/>
      </c>
      <c r="F430" s="13" t="str">
        <f>IF(OR($A430="",$C430=""),"",SUMIFS(Échéancier_Loyers!$K:$K,Échéancier_Loyers!$C:$C,$A430,Échéancier_Loyers!$B:$B,YEAR($C430)*100+MONTH($C430)))</f>
        <v/>
      </c>
      <c r="G430" s="13" t="str">
        <f>IF(OR($E430="",$F430=""),"",$E430-$F430)</f>
        <v/>
      </c>
      <c r="H430" t="str">
        <f ca="1">IF($D430="","",MAX(0,TODAY()-$D430))</f>
        <v/>
      </c>
      <c r="I430" t="str">
        <f ca="1">IF($G430&lt;=0,"",IF($H430&gt;=30,"Mise en demeure",IF($H430&gt;=15,"Relance 2",IF($H430&gt;=5,"Relance 1","À traiter"))))</f>
        <v>Mise en demeure</v>
      </c>
      <c r="K430" t="str">
        <f>IF($J430="","",$J430+7)</f>
        <v/>
      </c>
    </row>
    <row r="431" spans="2:11" ht="15">
      <c r="B431" t="str">
        <f>IF($A431="","",VLOOKUP(VLOOKUP($A431,Baux!$A:$K,3,FALSE),Locataires!$A:$I,2,FALSE))</f>
        <v/>
      </c>
      <c r="C431" s="17"/>
      <c r="D431" s="12" t="str">
        <f>IF(OR($A431="",$C431=""),"",SUMIFS(Échéancier_Loyers!$G:$G,Échéancier_Loyers!$C:$C,$A431,Échéancier_Loyers!$B:$B,YEAR($C431)*100+MONTH($C431)))</f>
        <v/>
      </c>
      <c r="E431" s="13" t="str">
        <f>IF(OR($A431="",$C431=""),"",SUMIFS(Échéancier_Loyers!$J:$J,Échéancier_Loyers!$C:$C,$A431,Échéancier_Loyers!$B:$B,YEAR($C431)*100+MONTH($C431)))</f>
        <v/>
      </c>
      <c r="F431" s="13" t="str">
        <f>IF(OR($A431="",$C431=""),"",SUMIFS(Échéancier_Loyers!$K:$K,Échéancier_Loyers!$C:$C,$A431,Échéancier_Loyers!$B:$B,YEAR($C431)*100+MONTH($C431)))</f>
        <v/>
      </c>
      <c r="G431" s="13" t="str">
        <f>IF(OR($E431="",$F431=""),"",$E431-$F431)</f>
        <v/>
      </c>
      <c r="H431" t="str">
        <f ca="1">IF($D431="","",MAX(0,TODAY()-$D431))</f>
        <v/>
      </c>
      <c r="I431" t="str">
        <f ca="1">IF($G431&lt;=0,"",IF($H431&gt;=30,"Mise en demeure",IF($H431&gt;=15,"Relance 2",IF($H431&gt;=5,"Relance 1","À traiter"))))</f>
        <v>Mise en demeure</v>
      </c>
      <c r="K431" t="str">
        <f>IF($J431="","",$J431+7)</f>
        <v/>
      </c>
    </row>
    <row r="432" spans="2:11" ht="15">
      <c r="B432" t="str">
        <f>IF($A432="","",VLOOKUP(VLOOKUP($A432,Baux!$A:$K,3,FALSE),Locataires!$A:$I,2,FALSE))</f>
        <v/>
      </c>
      <c r="C432" s="17"/>
      <c r="D432" s="12" t="str">
        <f>IF(OR($A432="",$C432=""),"",SUMIFS(Échéancier_Loyers!$G:$G,Échéancier_Loyers!$C:$C,$A432,Échéancier_Loyers!$B:$B,YEAR($C432)*100+MONTH($C432)))</f>
        <v/>
      </c>
      <c r="E432" s="13" t="str">
        <f>IF(OR($A432="",$C432=""),"",SUMIFS(Échéancier_Loyers!$J:$J,Échéancier_Loyers!$C:$C,$A432,Échéancier_Loyers!$B:$B,YEAR($C432)*100+MONTH($C432)))</f>
        <v/>
      </c>
      <c r="F432" s="13" t="str">
        <f>IF(OR($A432="",$C432=""),"",SUMIFS(Échéancier_Loyers!$K:$K,Échéancier_Loyers!$C:$C,$A432,Échéancier_Loyers!$B:$B,YEAR($C432)*100+MONTH($C432)))</f>
        <v/>
      </c>
      <c r="G432" s="13" t="str">
        <f>IF(OR($E432="",$F432=""),"",$E432-$F432)</f>
        <v/>
      </c>
      <c r="H432" t="str">
        <f ca="1">IF($D432="","",MAX(0,TODAY()-$D432))</f>
        <v/>
      </c>
      <c r="I432" t="str">
        <f ca="1">IF($G432&lt;=0,"",IF($H432&gt;=30,"Mise en demeure",IF($H432&gt;=15,"Relance 2",IF($H432&gt;=5,"Relance 1","À traiter"))))</f>
        <v>Mise en demeure</v>
      </c>
      <c r="K432" t="str">
        <f>IF($J432="","",$J432+7)</f>
        <v/>
      </c>
    </row>
    <row r="433" spans="2:11" ht="15">
      <c r="B433" t="str">
        <f>IF($A433="","",VLOOKUP(VLOOKUP($A433,Baux!$A:$K,3,FALSE),Locataires!$A:$I,2,FALSE))</f>
        <v/>
      </c>
      <c r="C433" s="17"/>
      <c r="D433" s="12" t="str">
        <f>IF(OR($A433="",$C433=""),"",SUMIFS(Échéancier_Loyers!$G:$G,Échéancier_Loyers!$C:$C,$A433,Échéancier_Loyers!$B:$B,YEAR($C433)*100+MONTH($C433)))</f>
        <v/>
      </c>
      <c r="E433" s="13" t="str">
        <f>IF(OR($A433="",$C433=""),"",SUMIFS(Échéancier_Loyers!$J:$J,Échéancier_Loyers!$C:$C,$A433,Échéancier_Loyers!$B:$B,YEAR($C433)*100+MONTH($C433)))</f>
        <v/>
      </c>
      <c r="F433" s="13" t="str">
        <f>IF(OR($A433="",$C433=""),"",SUMIFS(Échéancier_Loyers!$K:$K,Échéancier_Loyers!$C:$C,$A433,Échéancier_Loyers!$B:$B,YEAR($C433)*100+MONTH($C433)))</f>
        <v/>
      </c>
      <c r="G433" s="13" t="str">
        <f>IF(OR($E433="",$F433=""),"",$E433-$F433)</f>
        <v/>
      </c>
      <c r="H433" t="str">
        <f ca="1">IF($D433="","",MAX(0,TODAY()-$D433))</f>
        <v/>
      </c>
      <c r="I433" t="str">
        <f ca="1">IF($G433&lt;=0,"",IF($H433&gt;=30,"Mise en demeure",IF($H433&gt;=15,"Relance 2",IF($H433&gt;=5,"Relance 1","À traiter"))))</f>
        <v>Mise en demeure</v>
      </c>
      <c r="K433" t="str">
        <f>IF($J433="","",$J433+7)</f>
        <v/>
      </c>
    </row>
    <row r="434" spans="2:11" ht="15">
      <c r="B434" t="str">
        <f>IF($A434="","",VLOOKUP(VLOOKUP($A434,Baux!$A:$K,3,FALSE),Locataires!$A:$I,2,FALSE))</f>
        <v/>
      </c>
      <c r="C434" s="17"/>
      <c r="D434" s="12" t="str">
        <f>IF(OR($A434="",$C434=""),"",SUMIFS(Échéancier_Loyers!$G:$G,Échéancier_Loyers!$C:$C,$A434,Échéancier_Loyers!$B:$B,YEAR($C434)*100+MONTH($C434)))</f>
        <v/>
      </c>
      <c r="E434" s="13" t="str">
        <f>IF(OR($A434="",$C434=""),"",SUMIFS(Échéancier_Loyers!$J:$J,Échéancier_Loyers!$C:$C,$A434,Échéancier_Loyers!$B:$B,YEAR($C434)*100+MONTH($C434)))</f>
        <v/>
      </c>
      <c r="F434" s="13" t="str">
        <f>IF(OR($A434="",$C434=""),"",SUMIFS(Échéancier_Loyers!$K:$K,Échéancier_Loyers!$C:$C,$A434,Échéancier_Loyers!$B:$B,YEAR($C434)*100+MONTH($C434)))</f>
        <v/>
      </c>
      <c r="G434" s="13" t="str">
        <f>IF(OR($E434="",$F434=""),"",$E434-$F434)</f>
        <v/>
      </c>
      <c r="H434" t="str">
        <f ca="1">IF($D434="","",MAX(0,TODAY()-$D434))</f>
        <v/>
      </c>
      <c r="I434" t="str">
        <f ca="1">IF($G434&lt;=0,"",IF($H434&gt;=30,"Mise en demeure",IF($H434&gt;=15,"Relance 2",IF($H434&gt;=5,"Relance 1","À traiter"))))</f>
        <v>Mise en demeure</v>
      </c>
      <c r="K434" t="str">
        <f>IF($J434="","",$J434+7)</f>
        <v/>
      </c>
    </row>
    <row r="435" spans="2:11" ht="15">
      <c r="B435" t="str">
        <f>IF($A435="","",VLOOKUP(VLOOKUP($A435,Baux!$A:$K,3,FALSE),Locataires!$A:$I,2,FALSE))</f>
        <v/>
      </c>
      <c r="C435" s="17"/>
      <c r="D435" s="12" t="str">
        <f>IF(OR($A435="",$C435=""),"",SUMIFS(Échéancier_Loyers!$G:$G,Échéancier_Loyers!$C:$C,$A435,Échéancier_Loyers!$B:$B,YEAR($C435)*100+MONTH($C435)))</f>
        <v/>
      </c>
      <c r="E435" s="13" t="str">
        <f>IF(OR($A435="",$C435=""),"",SUMIFS(Échéancier_Loyers!$J:$J,Échéancier_Loyers!$C:$C,$A435,Échéancier_Loyers!$B:$B,YEAR($C435)*100+MONTH($C435)))</f>
        <v/>
      </c>
      <c r="F435" s="13" t="str">
        <f>IF(OR($A435="",$C435=""),"",SUMIFS(Échéancier_Loyers!$K:$K,Échéancier_Loyers!$C:$C,$A435,Échéancier_Loyers!$B:$B,YEAR($C435)*100+MONTH($C435)))</f>
        <v/>
      </c>
      <c r="G435" s="13" t="str">
        <f>IF(OR($E435="",$F435=""),"",$E435-$F435)</f>
        <v/>
      </c>
      <c r="H435" t="str">
        <f ca="1">IF($D435="","",MAX(0,TODAY()-$D435))</f>
        <v/>
      </c>
      <c r="I435" t="str">
        <f ca="1">IF($G435&lt;=0,"",IF($H435&gt;=30,"Mise en demeure",IF($H435&gt;=15,"Relance 2",IF($H435&gt;=5,"Relance 1","À traiter"))))</f>
        <v>Mise en demeure</v>
      </c>
      <c r="K435" t="str">
        <f>IF($J435="","",$J435+7)</f>
        <v/>
      </c>
    </row>
    <row r="436" spans="2:11" ht="15">
      <c r="B436" t="str">
        <f>IF($A436="","",VLOOKUP(VLOOKUP($A436,Baux!$A:$K,3,FALSE),Locataires!$A:$I,2,FALSE))</f>
        <v/>
      </c>
      <c r="C436" s="17"/>
      <c r="D436" s="12" t="str">
        <f>IF(OR($A436="",$C436=""),"",SUMIFS(Échéancier_Loyers!$G:$G,Échéancier_Loyers!$C:$C,$A436,Échéancier_Loyers!$B:$B,YEAR($C436)*100+MONTH($C436)))</f>
        <v/>
      </c>
      <c r="E436" s="13" t="str">
        <f>IF(OR($A436="",$C436=""),"",SUMIFS(Échéancier_Loyers!$J:$J,Échéancier_Loyers!$C:$C,$A436,Échéancier_Loyers!$B:$B,YEAR($C436)*100+MONTH($C436)))</f>
        <v/>
      </c>
      <c r="F436" s="13" t="str">
        <f>IF(OR($A436="",$C436=""),"",SUMIFS(Échéancier_Loyers!$K:$K,Échéancier_Loyers!$C:$C,$A436,Échéancier_Loyers!$B:$B,YEAR($C436)*100+MONTH($C436)))</f>
        <v/>
      </c>
      <c r="G436" s="13" t="str">
        <f>IF(OR($E436="",$F436=""),"",$E436-$F436)</f>
        <v/>
      </c>
      <c r="H436" t="str">
        <f ca="1">IF($D436="","",MAX(0,TODAY()-$D436))</f>
        <v/>
      </c>
      <c r="I436" t="str">
        <f ca="1">IF($G436&lt;=0,"",IF($H436&gt;=30,"Mise en demeure",IF($H436&gt;=15,"Relance 2",IF($H436&gt;=5,"Relance 1","À traiter"))))</f>
        <v>Mise en demeure</v>
      </c>
      <c r="K436" t="str">
        <f>IF($J436="","",$J436+7)</f>
        <v/>
      </c>
    </row>
    <row r="437" spans="2:11" ht="15">
      <c r="B437" t="str">
        <f>IF($A437="","",VLOOKUP(VLOOKUP($A437,Baux!$A:$K,3,FALSE),Locataires!$A:$I,2,FALSE))</f>
        <v/>
      </c>
      <c r="C437" s="17"/>
      <c r="D437" s="12" t="str">
        <f>IF(OR($A437="",$C437=""),"",SUMIFS(Échéancier_Loyers!$G:$G,Échéancier_Loyers!$C:$C,$A437,Échéancier_Loyers!$B:$B,YEAR($C437)*100+MONTH($C437)))</f>
        <v/>
      </c>
      <c r="E437" s="13" t="str">
        <f>IF(OR($A437="",$C437=""),"",SUMIFS(Échéancier_Loyers!$J:$J,Échéancier_Loyers!$C:$C,$A437,Échéancier_Loyers!$B:$B,YEAR($C437)*100+MONTH($C437)))</f>
        <v/>
      </c>
      <c r="F437" s="13" t="str">
        <f>IF(OR($A437="",$C437=""),"",SUMIFS(Échéancier_Loyers!$K:$K,Échéancier_Loyers!$C:$C,$A437,Échéancier_Loyers!$B:$B,YEAR($C437)*100+MONTH($C437)))</f>
        <v/>
      </c>
      <c r="G437" s="13" t="str">
        <f>IF(OR($E437="",$F437=""),"",$E437-$F437)</f>
        <v/>
      </c>
      <c r="H437" t="str">
        <f ca="1">IF($D437="","",MAX(0,TODAY()-$D437))</f>
        <v/>
      </c>
      <c r="I437" t="str">
        <f ca="1">IF($G437&lt;=0,"",IF($H437&gt;=30,"Mise en demeure",IF($H437&gt;=15,"Relance 2",IF($H437&gt;=5,"Relance 1","À traiter"))))</f>
        <v>Mise en demeure</v>
      </c>
      <c r="K437" t="str">
        <f>IF($J437="","",$J437+7)</f>
        <v/>
      </c>
    </row>
    <row r="438" spans="2:11" ht="15">
      <c r="B438" t="str">
        <f>IF($A438="","",VLOOKUP(VLOOKUP($A438,Baux!$A:$K,3,FALSE),Locataires!$A:$I,2,FALSE))</f>
        <v/>
      </c>
      <c r="C438" s="17"/>
      <c r="D438" s="12" t="str">
        <f>IF(OR($A438="",$C438=""),"",SUMIFS(Échéancier_Loyers!$G:$G,Échéancier_Loyers!$C:$C,$A438,Échéancier_Loyers!$B:$B,YEAR($C438)*100+MONTH($C438)))</f>
        <v/>
      </c>
      <c r="E438" s="13" t="str">
        <f>IF(OR($A438="",$C438=""),"",SUMIFS(Échéancier_Loyers!$J:$J,Échéancier_Loyers!$C:$C,$A438,Échéancier_Loyers!$B:$B,YEAR($C438)*100+MONTH($C438)))</f>
        <v/>
      </c>
      <c r="F438" s="13" t="str">
        <f>IF(OR($A438="",$C438=""),"",SUMIFS(Échéancier_Loyers!$K:$K,Échéancier_Loyers!$C:$C,$A438,Échéancier_Loyers!$B:$B,YEAR($C438)*100+MONTH($C438)))</f>
        <v/>
      </c>
      <c r="G438" s="13" t="str">
        <f>IF(OR($E438="",$F438=""),"",$E438-$F438)</f>
        <v/>
      </c>
      <c r="H438" t="str">
        <f ca="1">IF($D438="","",MAX(0,TODAY()-$D438))</f>
        <v/>
      </c>
      <c r="I438" t="str">
        <f ca="1">IF($G438&lt;=0,"",IF($H438&gt;=30,"Mise en demeure",IF($H438&gt;=15,"Relance 2",IF($H438&gt;=5,"Relance 1","À traiter"))))</f>
        <v>Mise en demeure</v>
      </c>
      <c r="K438" t="str">
        <f>IF($J438="","",$J438+7)</f>
        <v/>
      </c>
    </row>
    <row r="439" spans="2:11" ht="15">
      <c r="B439" t="str">
        <f>IF($A439="","",VLOOKUP(VLOOKUP($A439,Baux!$A:$K,3,FALSE),Locataires!$A:$I,2,FALSE))</f>
        <v/>
      </c>
      <c r="C439" s="17"/>
      <c r="D439" s="12" t="str">
        <f>IF(OR($A439="",$C439=""),"",SUMIFS(Échéancier_Loyers!$G:$G,Échéancier_Loyers!$C:$C,$A439,Échéancier_Loyers!$B:$B,YEAR($C439)*100+MONTH($C439)))</f>
        <v/>
      </c>
      <c r="E439" s="13" t="str">
        <f>IF(OR($A439="",$C439=""),"",SUMIFS(Échéancier_Loyers!$J:$J,Échéancier_Loyers!$C:$C,$A439,Échéancier_Loyers!$B:$B,YEAR($C439)*100+MONTH($C439)))</f>
        <v/>
      </c>
      <c r="F439" s="13" t="str">
        <f>IF(OR($A439="",$C439=""),"",SUMIFS(Échéancier_Loyers!$K:$K,Échéancier_Loyers!$C:$C,$A439,Échéancier_Loyers!$B:$B,YEAR($C439)*100+MONTH($C439)))</f>
        <v/>
      </c>
      <c r="G439" s="13" t="str">
        <f>IF(OR($E439="",$F439=""),"",$E439-$F439)</f>
        <v/>
      </c>
      <c r="H439" t="str">
        <f ca="1">IF($D439="","",MAX(0,TODAY()-$D439))</f>
        <v/>
      </c>
      <c r="I439" t="str">
        <f ca="1">IF($G439&lt;=0,"",IF($H439&gt;=30,"Mise en demeure",IF($H439&gt;=15,"Relance 2",IF($H439&gt;=5,"Relance 1","À traiter"))))</f>
        <v>Mise en demeure</v>
      </c>
      <c r="K439" t="str">
        <f>IF($J439="","",$J439+7)</f>
        <v/>
      </c>
    </row>
    <row r="440" spans="2:11" ht="15">
      <c r="B440" t="str">
        <f>IF($A440="","",VLOOKUP(VLOOKUP($A440,Baux!$A:$K,3,FALSE),Locataires!$A:$I,2,FALSE))</f>
        <v/>
      </c>
      <c r="C440" s="17"/>
      <c r="D440" s="12" t="str">
        <f>IF(OR($A440="",$C440=""),"",SUMIFS(Échéancier_Loyers!$G:$G,Échéancier_Loyers!$C:$C,$A440,Échéancier_Loyers!$B:$B,YEAR($C440)*100+MONTH($C440)))</f>
        <v/>
      </c>
      <c r="E440" s="13" t="str">
        <f>IF(OR($A440="",$C440=""),"",SUMIFS(Échéancier_Loyers!$J:$J,Échéancier_Loyers!$C:$C,$A440,Échéancier_Loyers!$B:$B,YEAR($C440)*100+MONTH($C440)))</f>
        <v/>
      </c>
      <c r="F440" s="13" t="str">
        <f>IF(OR($A440="",$C440=""),"",SUMIFS(Échéancier_Loyers!$K:$K,Échéancier_Loyers!$C:$C,$A440,Échéancier_Loyers!$B:$B,YEAR($C440)*100+MONTH($C440)))</f>
        <v/>
      </c>
      <c r="G440" s="13" t="str">
        <f>IF(OR($E440="",$F440=""),"",$E440-$F440)</f>
        <v/>
      </c>
      <c r="H440" t="str">
        <f ca="1">IF($D440="","",MAX(0,TODAY()-$D440))</f>
        <v/>
      </c>
      <c r="I440" t="str">
        <f ca="1">IF($G440&lt;=0,"",IF($H440&gt;=30,"Mise en demeure",IF($H440&gt;=15,"Relance 2",IF($H440&gt;=5,"Relance 1","À traiter"))))</f>
        <v>Mise en demeure</v>
      </c>
      <c r="K440" t="str">
        <f>IF($J440="","",$J440+7)</f>
        <v/>
      </c>
    </row>
    <row r="441" spans="2:11" ht="15">
      <c r="B441" t="str">
        <f>IF($A441="","",VLOOKUP(VLOOKUP($A441,Baux!$A:$K,3,FALSE),Locataires!$A:$I,2,FALSE))</f>
        <v/>
      </c>
      <c r="C441" s="17"/>
      <c r="D441" s="12" t="str">
        <f>IF(OR($A441="",$C441=""),"",SUMIFS(Échéancier_Loyers!$G:$G,Échéancier_Loyers!$C:$C,$A441,Échéancier_Loyers!$B:$B,YEAR($C441)*100+MONTH($C441)))</f>
        <v/>
      </c>
      <c r="E441" s="13" t="str">
        <f>IF(OR($A441="",$C441=""),"",SUMIFS(Échéancier_Loyers!$J:$J,Échéancier_Loyers!$C:$C,$A441,Échéancier_Loyers!$B:$B,YEAR($C441)*100+MONTH($C441)))</f>
        <v/>
      </c>
      <c r="F441" s="13" t="str">
        <f>IF(OR($A441="",$C441=""),"",SUMIFS(Échéancier_Loyers!$K:$K,Échéancier_Loyers!$C:$C,$A441,Échéancier_Loyers!$B:$B,YEAR($C441)*100+MONTH($C441)))</f>
        <v/>
      </c>
      <c r="G441" s="13" t="str">
        <f>IF(OR($E441="",$F441=""),"",$E441-$F441)</f>
        <v/>
      </c>
      <c r="H441" t="str">
        <f ca="1">IF($D441="","",MAX(0,TODAY()-$D441))</f>
        <v/>
      </c>
      <c r="I441" t="str">
        <f ca="1">IF($G441&lt;=0,"",IF($H441&gt;=30,"Mise en demeure",IF($H441&gt;=15,"Relance 2",IF($H441&gt;=5,"Relance 1","À traiter"))))</f>
        <v>Mise en demeure</v>
      </c>
      <c r="K441" t="str">
        <f>IF($J441="","",$J441+7)</f>
        <v/>
      </c>
    </row>
    <row r="442" spans="2:11" ht="15">
      <c r="B442" t="str">
        <f>IF($A442="","",VLOOKUP(VLOOKUP($A442,Baux!$A:$K,3,FALSE),Locataires!$A:$I,2,FALSE))</f>
        <v/>
      </c>
      <c r="C442" s="17"/>
      <c r="D442" s="12" t="str">
        <f>IF(OR($A442="",$C442=""),"",SUMIFS(Échéancier_Loyers!$G:$G,Échéancier_Loyers!$C:$C,$A442,Échéancier_Loyers!$B:$B,YEAR($C442)*100+MONTH($C442)))</f>
        <v/>
      </c>
      <c r="E442" s="13" t="str">
        <f>IF(OR($A442="",$C442=""),"",SUMIFS(Échéancier_Loyers!$J:$J,Échéancier_Loyers!$C:$C,$A442,Échéancier_Loyers!$B:$B,YEAR($C442)*100+MONTH($C442)))</f>
        <v/>
      </c>
      <c r="F442" s="13" t="str">
        <f>IF(OR($A442="",$C442=""),"",SUMIFS(Échéancier_Loyers!$K:$K,Échéancier_Loyers!$C:$C,$A442,Échéancier_Loyers!$B:$B,YEAR($C442)*100+MONTH($C442)))</f>
        <v/>
      </c>
      <c r="G442" s="13" t="str">
        <f>IF(OR($E442="",$F442=""),"",$E442-$F442)</f>
        <v/>
      </c>
      <c r="H442" t="str">
        <f ca="1">IF($D442="","",MAX(0,TODAY()-$D442))</f>
        <v/>
      </c>
      <c r="I442" t="str">
        <f ca="1">IF($G442&lt;=0,"",IF($H442&gt;=30,"Mise en demeure",IF($H442&gt;=15,"Relance 2",IF($H442&gt;=5,"Relance 1","À traiter"))))</f>
        <v>Mise en demeure</v>
      </c>
      <c r="K442" t="str">
        <f>IF($J442="","",$J442+7)</f>
        <v/>
      </c>
    </row>
    <row r="443" spans="2:11" ht="15">
      <c r="B443" t="str">
        <f>IF($A443="","",VLOOKUP(VLOOKUP($A443,Baux!$A:$K,3,FALSE),Locataires!$A:$I,2,FALSE))</f>
        <v/>
      </c>
      <c r="C443" s="17"/>
      <c r="D443" s="12" t="str">
        <f>IF(OR($A443="",$C443=""),"",SUMIFS(Échéancier_Loyers!$G:$G,Échéancier_Loyers!$C:$C,$A443,Échéancier_Loyers!$B:$B,YEAR($C443)*100+MONTH($C443)))</f>
        <v/>
      </c>
      <c r="E443" s="13" t="str">
        <f>IF(OR($A443="",$C443=""),"",SUMIFS(Échéancier_Loyers!$J:$J,Échéancier_Loyers!$C:$C,$A443,Échéancier_Loyers!$B:$B,YEAR($C443)*100+MONTH($C443)))</f>
        <v/>
      </c>
      <c r="F443" s="13" t="str">
        <f>IF(OR($A443="",$C443=""),"",SUMIFS(Échéancier_Loyers!$K:$K,Échéancier_Loyers!$C:$C,$A443,Échéancier_Loyers!$B:$B,YEAR($C443)*100+MONTH($C443)))</f>
        <v/>
      </c>
      <c r="G443" s="13" t="str">
        <f>IF(OR($E443="",$F443=""),"",$E443-$F443)</f>
        <v/>
      </c>
      <c r="H443" t="str">
        <f ca="1">IF($D443="","",MAX(0,TODAY()-$D443))</f>
        <v/>
      </c>
      <c r="I443" t="str">
        <f ca="1">IF($G443&lt;=0,"",IF($H443&gt;=30,"Mise en demeure",IF($H443&gt;=15,"Relance 2",IF($H443&gt;=5,"Relance 1","À traiter"))))</f>
        <v>Mise en demeure</v>
      </c>
      <c r="K443" t="str">
        <f>IF($J443="","",$J443+7)</f>
        <v/>
      </c>
    </row>
    <row r="444" spans="2:11" ht="15">
      <c r="B444" t="str">
        <f>IF($A444="","",VLOOKUP(VLOOKUP($A444,Baux!$A:$K,3,FALSE),Locataires!$A:$I,2,FALSE))</f>
        <v/>
      </c>
      <c r="C444" s="17"/>
      <c r="D444" s="12" t="str">
        <f>IF(OR($A444="",$C444=""),"",SUMIFS(Échéancier_Loyers!$G:$G,Échéancier_Loyers!$C:$C,$A444,Échéancier_Loyers!$B:$B,YEAR($C444)*100+MONTH($C444)))</f>
        <v/>
      </c>
      <c r="E444" s="13" t="str">
        <f>IF(OR($A444="",$C444=""),"",SUMIFS(Échéancier_Loyers!$J:$J,Échéancier_Loyers!$C:$C,$A444,Échéancier_Loyers!$B:$B,YEAR($C444)*100+MONTH($C444)))</f>
        <v/>
      </c>
      <c r="F444" s="13" t="str">
        <f>IF(OR($A444="",$C444=""),"",SUMIFS(Échéancier_Loyers!$K:$K,Échéancier_Loyers!$C:$C,$A444,Échéancier_Loyers!$B:$B,YEAR($C444)*100+MONTH($C444)))</f>
        <v/>
      </c>
      <c r="G444" s="13" t="str">
        <f>IF(OR($E444="",$F444=""),"",$E444-$F444)</f>
        <v/>
      </c>
      <c r="H444" t="str">
        <f ca="1">IF($D444="","",MAX(0,TODAY()-$D444))</f>
        <v/>
      </c>
      <c r="I444" t="str">
        <f ca="1">IF($G444&lt;=0,"",IF($H444&gt;=30,"Mise en demeure",IF($H444&gt;=15,"Relance 2",IF($H444&gt;=5,"Relance 1","À traiter"))))</f>
        <v>Mise en demeure</v>
      </c>
      <c r="K444" t="str">
        <f>IF($J444="","",$J444+7)</f>
        <v/>
      </c>
    </row>
    <row r="445" spans="2:11" ht="15">
      <c r="B445" t="str">
        <f>IF($A445="","",VLOOKUP(VLOOKUP($A445,Baux!$A:$K,3,FALSE),Locataires!$A:$I,2,FALSE))</f>
        <v/>
      </c>
      <c r="C445" s="17"/>
      <c r="D445" s="12" t="str">
        <f>IF(OR($A445="",$C445=""),"",SUMIFS(Échéancier_Loyers!$G:$G,Échéancier_Loyers!$C:$C,$A445,Échéancier_Loyers!$B:$B,YEAR($C445)*100+MONTH($C445)))</f>
        <v/>
      </c>
      <c r="E445" s="13" t="str">
        <f>IF(OR($A445="",$C445=""),"",SUMIFS(Échéancier_Loyers!$J:$J,Échéancier_Loyers!$C:$C,$A445,Échéancier_Loyers!$B:$B,YEAR($C445)*100+MONTH($C445)))</f>
        <v/>
      </c>
      <c r="F445" s="13" t="str">
        <f>IF(OR($A445="",$C445=""),"",SUMIFS(Échéancier_Loyers!$K:$K,Échéancier_Loyers!$C:$C,$A445,Échéancier_Loyers!$B:$B,YEAR($C445)*100+MONTH($C445)))</f>
        <v/>
      </c>
      <c r="G445" s="13" t="str">
        <f>IF(OR($E445="",$F445=""),"",$E445-$F445)</f>
        <v/>
      </c>
      <c r="H445" t="str">
        <f ca="1">IF($D445="","",MAX(0,TODAY()-$D445))</f>
        <v/>
      </c>
      <c r="I445" t="str">
        <f ca="1">IF($G445&lt;=0,"",IF($H445&gt;=30,"Mise en demeure",IF($H445&gt;=15,"Relance 2",IF($H445&gt;=5,"Relance 1","À traiter"))))</f>
        <v>Mise en demeure</v>
      </c>
      <c r="K445" t="str">
        <f>IF($J445="","",$J445+7)</f>
        <v/>
      </c>
    </row>
    <row r="446" spans="2:11" ht="15">
      <c r="B446" t="str">
        <f>IF($A446="","",VLOOKUP(VLOOKUP($A446,Baux!$A:$K,3,FALSE),Locataires!$A:$I,2,FALSE))</f>
        <v/>
      </c>
      <c r="C446" s="17"/>
      <c r="D446" s="12" t="str">
        <f>IF(OR($A446="",$C446=""),"",SUMIFS(Échéancier_Loyers!$G:$G,Échéancier_Loyers!$C:$C,$A446,Échéancier_Loyers!$B:$B,YEAR($C446)*100+MONTH($C446)))</f>
        <v/>
      </c>
      <c r="E446" s="13" t="str">
        <f>IF(OR($A446="",$C446=""),"",SUMIFS(Échéancier_Loyers!$J:$J,Échéancier_Loyers!$C:$C,$A446,Échéancier_Loyers!$B:$B,YEAR($C446)*100+MONTH($C446)))</f>
        <v/>
      </c>
      <c r="F446" s="13" t="str">
        <f>IF(OR($A446="",$C446=""),"",SUMIFS(Échéancier_Loyers!$K:$K,Échéancier_Loyers!$C:$C,$A446,Échéancier_Loyers!$B:$B,YEAR($C446)*100+MONTH($C446)))</f>
        <v/>
      </c>
      <c r="G446" s="13" t="str">
        <f>IF(OR($E446="",$F446=""),"",$E446-$F446)</f>
        <v/>
      </c>
      <c r="H446" t="str">
        <f ca="1">IF($D446="","",MAX(0,TODAY()-$D446))</f>
        <v/>
      </c>
      <c r="I446" t="str">
        <f ca="1">IF($G446&lt;=0,"",IF($H446&gt;=30,"Mise en demeure",IF($H446&gt;=15,"Relance 2",IF($H446&gt;=5,"Relance 1","À traiter"))))</f>
        <v>Mise en demeure</v>
      </c>
      <c r="K446" t="str">
        <f>IF($J446="","",$J446+7)</f>
        <v/>
      </c>
    </row>
    <row r="447" spans="2:11" ht="15">
      <c r="B447" t="str">
        <f>IF($A447="","",VLOOKUP(VLOOKUP($A447,Baux!$A:$K,3,FALSE),Locataires!$A:$I,2,FALSE))</f>
        <v/>
      </c>
      <c r="C447" s="17"/>
      <c r="D447" s="12" t="str">
        <f>IF(OR($A447="",$C447=""),"",SUMIFS(Échéancier_Loyers!$G:$G,Échéancier_Loyers!$C:$C,$A447,Échéancier_Loyers!$B:$B,YEAR($C447)*100+MONTH($C447)))</f>
        <v/>
      </c>
      <c r="E447" s="13" t="str">
        <f>IF(OR($A447="",$C447=""),"",SUMIFS(Échéancier_Loyers!$J:$J,Échéancier_Loyers!$C:$C,$A447,Échéancier_Loyers!$B:$B,YEAR($C447)*100+MONTH($C447)))</f>
        <v/>
      </c>
      <c r="F447" s="13" t="str">
        <f>IF(OR($A447="",$C447=""),"",SUMIFS(Échéancier_Loyers!$K:$K,Échéancier_Loyers!$C:$C,$A447,Échéancier_Loyers!$B:$B,YEAR($C447)*100+MONTH($C447)))</f>
        <v/>
      </c>
      <c r="G447" s="13" t="str">
        <f>IF(OR($E447="",$F447=""),"",$E447-$F447)</f>
        <v/>
      </c>
      <c r="H447" t="str">
        <f ca="1">IF($D447="","",MAX(0,TODAY()-$D447))</f>
        <v/>
      </c>
      <c r="I447" t="str">
        <f ca="1">IF($G447&lt;=0,"",IF($H447&gt;=30,"Mise en demeure",IF($H447&gt;=15,"Relance 2",IF($H447&gt;=5,"Relance 1","À traiter"))))</f>
        <v>Mise en demeure</v>
      </c>
      <c r="K447" t="str">
        <f>IF($J447="","",$J447+7)</f>
        <v/>
      </c>
    </row>
    <row r="448" spans="2:11" ht="15">
      <c r="B448" t="str">
        <f>IF($A448="","",VLOOKUP(VLOOKUP($A448,Baux!$A:$K,3,FALSE),Locataires!$A:$I,2,FALSE))</f>
        <v/>
      </c>
      <c r="C448" s="17"/>
      <c r="D448" s="12" t="str">
        <f>IF(OR($A448="",$C448=""),"",SUMIFS(Échéancier_Loyers!$G:$G,Échéancier_Loyers!$C:$C,$A448,Échéancier_Loyers!$B:$B,YEAR($C448)*100+MONTH($C448)))</f>
        <v/>
      </c>
      <c r="E448" s="13" t="str">
        <f>IF(OR($A448="",$C448=""),"",SUMIFS(Échéancier_Loyers!$J:$J,Échéancier_Loyers!$C:$C,$A448,Échéancier_Loyers!$B:$B,YEAR($C448)*100+MONTH($C448)))</f>
        <v/>
      </c>
      <c r="F448" s="13" t="str">
        <f>IF(OR($A448="",$C448=""),"",SUMIFS(Échéancier_Loyers!$K:$K,Échéancier_Loyers!$C:$C,$A448,Échéancier_Loyers!$B:$B,YEAR($C448)*100+MONTH($C448)))</f>
        <v/>
      </c>
      <c r="G448" s="13" t="str">
        <f>IF(OR($E448="",$F448=""),"",$E448-$F448)</f>
        <v/>
      </c>
      <c r="H448" t="str">
        <f ca="1">IF($D448="","",MAX(0,TODAY()-$D448))</f>
        <v/>
      </c>
      <c r="I448" t="str">
        <f ca="1">IF($G448&lt;=0,"",IF($H448&gt;=30,"Mise en demeure",IF($H448&gt;=15,"Relance 2",IF($H448&gt;=5,"Relance 1","À traiter"))))</f>
        <v>Mise en demeure</v>
      </c>
      <c r="K448" t="str">
        <f>IF($J448="","",$J448+7)</f>
        <v/>
      </c>
    </row>
    <row r="449" spans="2:11" ht="15">
      <c r="B449" t="str">
        <f>IF($A449="","",VLOOKUP(VLOOKUP($A449,Baux!$A:$K,3,FALSE),Locataires!$A:$I,2,FALSE))</f>
        <v/>
      </c>
      <c r="C449" s="17"/>
      <c r="D449" s="12" t="str">
        <f>IF(OR($A449="",$C449=""),"",SUMIFS(Échéancier_Loyers!$G:$G,Échéancier_Loyers!$C:$C,$A449,Échéancier_Loyers!$B:$B,YEAR($C449)*100+MONTH($C449)))</f>
        <v/>
      </c>
      <c r="E449" s="13" t="str">
        <f>IF(OR($A449="",$C449=""),"",SUMIFS(Échéancier_Loyers!$J:$J,Échéancier_Loyers!$C:$C,$A449,Échéancier_Loyers!$B:$B,YEAR($C449)*100+MONTH($C449)))</f>
        <v/>
      </c>
      <c r="F449" s="13" t="str">
        <f>IF(OR($A449="",$C449=""),"",SUMIFS(Échéancier_Loyers!$K:$K,Échéancier_Loyers!$C:$C,$A449,Échéancier_Loyers!$B:$B,YEAR($C449)*100+MONTH($C449)))</f>
        <v/>
      </c>
      <c r="G449" s="13" t="str">
        <f>IF(OR($E449="",$F449=""),"",$E449-$F449)</f>
        <v/>
      </c>
      <c r="H449" t="str">
        <f ca="1">IF($D449="","",MAX(0,TODAY()-$D449))</f>
        <v/>
      </c>
      <c r="I449" t="str">
        <f ca="1">IF($G449&lt;=0,"",IF($H449&gt;=30,"Mise en demeure",IF($H449&gt;=15,"Relance 2",IF($H449&gt;=5,"Relance 1","À traiter"))))</f>
        <v>Mise en demeure</v>
      </c>
      <c r="K449" t="str">
        <f>IF($J449="","",$J449+7)</f>
        <v/>
      </c>
    </row>
    <row r="450" spans="2:11" ht="15">
      <c r="B450" t="str">
        <f>IF($A450="","",VLOOKUP(VLOOKUP($A450,Baux!$A:$K,3,FALSE),Locataires!$A:$I,2,FALSE))</f>
        <v/>
      </c>
      <c r="C450" s="17"/>
      <c r="D450" s="12" t="str">
        <f>IF(OR($A450="",$C450=""),"",SUMIFS(Échéancier_Loyers!$G:$G,Échéancier_Loyers!$C:$C,$A450,Échéancier_Loyers!$B:$B,YEAR($C450)*100+MONTH($C450)))</f>
        <v/>
      </c>
      <c r="E450" s="13" t="str">
        <f>IF(OR($A450="",$C450=""),"",SUMIFS(Échéancier_Loyers!$J:$J,Échéancier_Loyers!$C:$C,$A450,Échéancier_Loyers!$B:$B,YEAR($C450)*100+MONTH($C450)))</f>
        <v/>
      </c>
      <c r="F450" s="13" t="str">
        <f>IF(OR($A450="",$C450=""),"",SUMIFS(Échéancier_Loyers!$K:$K,Échéancier_Loyers!$C:$C,$A450,Échéancier_Loyers!$B:$B,YEAR($C450)*100+MONTH($C450)))</f>
        <v/>
      </c>
      <c r="G450" s="13" t="str">
        <f>IF(OR($E450="",$F450=""),"",$E450-$F450)</f>
        <v/>
      </c>
      <c r="H450" t="str">
        <f ca="1">IF($D450="","",MAX(0,TODAY()-$D450))</f>
        <v/>
      </c>
      <c r="I450" t="str">
        <f ca="1">IF($G450&lt;=0,"",IF($H450&gt;=30,"Mise en demeure",IF($H450&gt;=15,"Relance 2",IF($H450&gt;=5,"Relance 1","À traiter"))))</f>
        <v>Mise en demeure</v>
      </c>
      <c r="K450" t="str">
        <f>IF($J450="","",$J450+7)</f>
        <v/>
      </c>
    </row>
    <row r="451" spans="2:11" ht="15">
      <c r="B451" t="str">
        <f>IF($A451="","",VLOOKUP(VLOOKUP($A451,Baux!$A:$K,3,FALSE),Locataires!$A:$I,2,FALSE))</f>
        <v/>
      </c>
      <c r="C451" s="17"/>
      <c r="D451" s="12" t="str">
        <f>IF(OR($A451="",$C451=""),"",SUMIFS(Échéancier_Loyers!$G:$G,Échéancier_Loyers!$C:$C,$A451,Échéancier_Loyers!$B:$B,YEAR($C451)*100+MONTH($C451)))</f>
        <v/>
      </c>
      <c r="E451" s="13" t="str">
        <f>IF(OR($A451="",$C451=""),"",SUMIFS(Échéancier_Loyers!$J:$J,Échéancier_Loyers!$C:$C,$A451,Échéancier_Loyers!$B:$B,YEAR($C451)*100+MONTH($C451)))</f>
        <v/>
      </c>
      <c r="F451" s="13" t="str">
        <f>IF(OR($A451="",$C451=""),"",SUMIFS(Échéancier_Loyers!$K:$K,Échéancier_Loyers!$C:$C,$A451,Échéancier_Loyers!$B:$B,YEAR($C451)*100+MONTH($C451)))</f>
        <v/>
      </c>
      <c r="G451" s="13" t="str">
        <f>IF(OR($E451="",$F451=""),"",$E451-$F451)</f>
        <v/>
      </c>
      <c r="H451" t="str">
        <f ca="1">IF($D451="","",MAX(0,TODAY()-$D451))</f>
        <v/>
      </c>
      <c r="I451" t="str">
        <f ca="1">IF($G451&lt;=0,"",IF($H451&gt;=30,"Mise en demeure",IF($H451&gt;=15,"Relance 2",IF($H451&gt;=5,"Relance 1","À traiter"))))</f>
        <v>Mise en demeure</v>
      </c>
      <c r="K451" t="str">
        <f>IF($J451="","",$J451+7)</f>
        <v/>
      </c>
    </row>
    <row r="452" spans="2:11" ht="15">
      <c r="B452" t="str">
        <f>IF($A452="","",VLOOKUP(VLOOKUP($A452,Baux!$A:$K,3,FALSE),Locataires!$A:$I,2,FALSE))</f>
        <v/>
      </c>
      <c r="C452" s="17"/>
      <c r="D452" s="12" t="str">
        <f>IF(OR($A452="",$C452=""),"",SUMIFS(Échéancier_Loyers!$G:$G,Échéancier_Loyers!$C:$C,$A452,Échéancier_Loyers!$B:$B,YEAR($C452)*100+MONTH($C452)))</f>
        <v/>
      </c>
      <c r="E452" s="13" t="str">
        <f>IF(OR($A452="",$C452=""),"",SUMIFS(Échéancier_Loyers!$J:$J,Échéancier_Loyers!$C:$C,$A452,Échéancier_Loyers!$B:$B,YEAR($C452)*100+MONTH($C452)))</f>
        <v/>
      </c>
      <c r="F452" s="13" t="str">
        <f>IF(OR($A452="",$C452=""),"",SUMIFS(Échéancier_Loyers!$K:$K,Échéancier_Loyers!$C:$C,$A452,Échéancier_Loyers!$B:$B,YEAR($C452)*100+MONTH($C452)))</f>
        <v/>
      </c>
      <c r="G452" s="13" t="str">
        <f>IF(OR($E452="",$F452=""),"",$E452-$F452)</f>
        <v/>
      </c>
      <c r="H452" t="str">
        <f ca="1">IF($D452="","",MAX(0,TODAY()-$D452))</f>
        <v/>
      </c>
      <c r="I452" t="str">
        <f ca="1">IF($G452&lt;=0,"",IF($H452&gt;=30,"Mise en demeure",IF($H452&gt;=15,"Relance 2",IF($H452&gt;=5,"Relance 1","À traiter"))))</f>
        <v>Mise en demeure</v>
      </c>
      <c r="K452" t="str">
        <f>IF($J452="","",$J452+7)</f>
        <v/>
      </c>
    </row>
    <row r="453" spans="2:11" ht="15">
      <c r="B453" t="str">
        <f>IF($A453="","",VLOOKUP(VLOOKUP($A453,Baux!$A:$K,3,FALSE),Locataires!$A:$I,2,FALSE))</f>
        <v/>
      </c>
      <c r="C453" s="17"/>
      <c r="D453" s="12" t="str">
        <f>IF(OR($A453="",$C453=""),"",SUMIFS(Échéancier_Loyers!$G:$G,Échéancier_Loyers!$C:$C,$A453,Échéancier_Loyers!$B:$B,YEAR($C453)*100+MONTH($C453)))</f>
        <v/>
      </c>
      <c r="E453" s="13" t="str">
        <f>IF(OR($A453="",$C453=""),"",SUMIFS(Échéancier_Loyers!$J:$J,Échéancier_Loyers!$C:$C,$A453,Échéancier_Loyers!$B:$B,YEAR($C453)*100+MONTH($C453)))</f>
        <v/>
      </c>
      <c r="F453" s="13" t="str">
        <f>IF(OR($A453="",$C453=""),"",SUMIFS(Échéancier_Loyers!$K:$K,Échéancier_Loyers!$C:$C,$A453,Échéancier_Loyers!$B:$B,YEAR($C453)*100+MONTH($C453)))</f>
        <v/>
      </c>
      <c r="G453" s="13" t="str">
        <f>IF(OR($E453="",$F453=""),"",$E453-$F453)</f>
        <v/>
      </c>
      <c r="H453" t="str">
        <f ca="1">IF($D453="","",MAX(0,TODAY()-$D453))</f>
        <v/>
      </c>
      <c r="I453" t="str">
        <f ca="1">IF($G453&lt;=0,"",IF($H453&gt;=30,"Mise en demeure",IF($H453&gt;=15,"Relance 2",IF($H453&gt;=5,"Relance 1","À traiter"))))</f>
        <v>Mise en demeure</v>
      </c>
      <c r="K453" t="str">
        <f>IF($J453="","",$J453+7)</f>
        <v/>
      </c>
    </row>
    <row r="454" spans="2:11" ht="15">
      <c r="B454" t="str">
        <f>IF($A454="","",VLOOKUP(VLOOKUP($A454,Baux!$A:$K,3,FALSE),Locataires!$A:$I,2,FALSE))</f>
        <v/>
      </c>
      <c r="C454" s="17"/>
      <c r="D454" s="12" t="str">
        <f>IF(OR($A454="",$C454=""),"",SUMIFS(Échéancier_Loyers!$G:$G,Échéancier_Loyers!$C:$C,$A454,Échéancier_Loyers!$B:$B,YEAR($C454)*100+MONTH($C454)))</f>
        <v/>
      </c>
      <c r="E454" s="13" t="str">
        <f>IF(OR($A454="",$C454=""),"",SUMIFS(Échéancier_Loyers!$J:$J,Échéancier_Loyers!$C:$C,$A454,Échéancier_Loyers!$B:$B,YEAR($C454)*100+MONTH($C454)))</f>
        <v/>
      </c>
      <c r="F454" s="13" t="str">
        <f>IF(OR($A454="",$C454=""),"",SUMIFS(Échéancier_Loyers!$K:$K,Échéancier_Loyers!$C:$C,$A454,Échéancier_Loyers!$B:$B,YEAR($C454)*100+MONTH($C454)))</f>
        <v/>
      </c>
      <c r="G454" s="13" t="str">
        <f>IF(OR($E454="",$F454=""),"",$E454-$F454)</f>
        <v/>
      </c>
      <c r="H454" t="str">
        <f ca="1">IF($D454="","",MAX(0,TODAY()-$D454))</f>
        <v/>
      </c>
      <c r="I454" t="str">
        <f ca="1">IF($G454&lt;=0,"",IF($H454&gt;=30,"Mise en demeure",IF($H454&gt;=15,"Relance 2",IF($H454&gt;=5,"Relance 1","À traiter"))))</f>
        <v>Mise en demeure</v>
      </c>
      <c r="K454" t="str">
        <f>IF($J454="","",$J454+7)</f>
        <v/>
      </c>
    </row>
    <row r="455" spans="2:11" ht="15">
      <c r="B455" t="str">
        <f>IF($A455="","",VLOOKUP(VLOOKUP($A455,Baux!$A:$K,3,FALSE),Locataires!$A:$I,2,FALSE))</f>
        <v/>
      </c>
      <c r="C455" s="17"/>
      <c r="D455" s="12" t="str">
        <f>IF(OR($A455="",$C455=""),"",SUMIFS(Échéancier_Loyers!$G:$G,Échéancier_Loyers!$C:$C,$A455,Échéancier_Loyers!$B:$B,YEAR($C455)*100+MONTH($C455)))</f>
        <v/>
      </c>
      <c r="E455" s="13" t="str">
        <f>IF(OR($A455="",$C455=""),"",SUMIFS(Échéancier_Loyers!$J:$J,Échéancier_Loyers!$C:$C,$A455,Échéancier_Loyers!$B:$B,YEAR($C455)*100+MONTH($C455)))</f>
        <v/>
      </c>
      <c r="F455" s="13" t="str">
        <f>IF(OR($A455="",$C455=""),"",SUMIFS(Échéancier_Loyers!$K:$K,Échéancier_Loyers!$C:$C,$A455,Échéancier_Loyers!$B:$B,YEAR($C455)*100+MONTH($C455)))</f>
        <v/>
      </c>
      <c r="G455" s="13" t="str">
        <f>IF(OR($E455="",$F455=""),"",$E455-$F455)</f>
        <v/>
      </c>
      <c r="H455" t="str">
        <f ca="1">IF($D455="","",MAX(0,TODAY()-$D455))</f>
        <v/>
      </c>
      <c r="I455" t="str">
        <f ca="1">IF($G455&lt;=0,"",IF($H455&gt;=30,"Mise en demeure",IF($H455&gt;=15,"Relance 2",IF($H455&gt;=5,"Relance 1","À traiter"))))</f>
        <v>Mise en demeure</v>
      </c>
      <c r="K455" t="str">
        <f>IF($J455="","",$J455+7)</f>
        <v/>
      </c>
    </row>
    <row r="456" spans="2:11" ht="15">
      <c r="B456" t="str">
        <f>IF($A456="","",VLOOKUP(VLOOKUP($A456,Baux!$A:$K,3,FALSE),Locataires!$A:$I,2,FALSE))</f>
        <v/>
      </c>
      <c r="C456" s="17"/>
      <c r="D456" s="12" t="str">
        <f>IF(OR($A456="",$C456=""),"",SUMIFS(Échéancier_Loyers!$G:$G,Échéancier_Loyers!$C:$C,$A456,Échéancier_Loyers!$B:$B,YEAR($C456)*100+MONTH($C456)))</f>
        <v/>
      </c>
      <c r="E456" s="13" t="str">
        <f>IF(OR($A456="",$C456=""),"",SUMIFS(Échéancier_Loyers!$J:$J,Échéancier_Loyers!$C:$C,$A456,Échéancier_Loyers!$B:$B,YEAR($C456)*100+MONTH($C456)))</f>
        <v/>
      </c>
      <c r="F456" s="13" t="str">
        <f>IF(OR($A456="",$C456=""),"",SUMIFS(Échéancier_Loyers!$K:$K,Échéancier_Loyers!$C:$C,$A456,Échéancier_Loyers!$B:$B,YEAR($C456)*100+MONTH($C456)))</f>
        <v/>
      </c>
      <c r="G456" s="13" t="str">
        <f>IF(OR($E456="",$F456=""),"",$E456-$F456)</f>
        <v/>
      </c>
      <c r="H456" t="str">
        <f ca="1">IF($D456="","",MAX(0,TODAY()-$D456))</f>
        <v/>
      </c>
      <c r="I456" t="str">
        <f ca="1">IF($G456&lt;=0,"",IF($H456&gt;=30,"Mise en demeure",IF($H456&gt;=15,"Relance 2",IF($H456&gt;=5,"Relance 1","À traiter"))))</f>
        <v>Mise en demeure</v>
      </c>
      <c r="K456" t="str">
        <f>IF($J456="","",$J456+7)</f>
        <v/>
      </c>
    </row>
    <row r="457" spans="2:11" ht="15">
      <c r="B457" t="str">
        <f>IF($A457="","",VLOOKUP(VLOOKUP($A457,Baux!$A:$K,3,FALSE),Locataires!$A:$I,2,FALSE))</f>
        <v/>
      </c>
      <c r="C457" s="17"/>
      <c r="D457" s="12" t="str">
        <f>IF(OR($A457="",$C457=""),"",SUMIFS(Échéancier_Loyers!$G:$G,Échéancier_Loyers!$C:$C,$A457,Échéancier_Loyers!$B:$B,YEAR($C457)*100+MONTH($C457)))</f>
        <v/>
      </c>
      <c r="E457" s="13" t="str">
        <f>IF(OR($A457="",$C457=""),"",SUMIFS(Échéancier_Loyers!$J:$J,Échéancier_Loyers!$C:$C,$A457,Échéancier_Loyers!$B:$B,YEAR($C457)*100+MONTH($C457)))</f>
        <v/>
      </c>
      <c r="F457" s="13" t="str">
        <f>IF(OR($A457="",$C457=""),"",SUMIFS(Échéancier_Loyers!$K:$K,Échéancier_Loyers!$C:$C,$A457,Échéancier_Loyers!$B:$B,YEAR($C457)*100+MONTH($C457)))</f>
        <v/>
      </c>
      <c r="G457" s="13" t="str">
        <f>IF(OR($E457="",$F457=""),"",$E457-$F457)</f>
        <v/>
      </c>
      <c r="H457" t="str">
        <f ca="1">IF($D457="","",MAX(0,TODAY()-$D457))</f>
        <v/>
      </c>
      <c r="I457" t="str">
        <f ca="1">IF($G457&lt;=0,"",IF($H457&gt;=30,"Mise en demeure",IF($H457&gt;=15,"Relance 2",IF($H457&gt;=5,"Relance 1","À traiter"))))</f>
        <v>Mise en demeure</v>
      </c>
      <c r="K457" t="str">
        <f>IF($J457="","",$J457+7)</f>
        <v/>
      </c>
    </row>
    <row r="458" spans="2:11" ht="15">
      <c r="B458" t="str">
        <f>IF($A458="","",VLOOKUP(VLOOKUP($A458,Baux!$A:$K,3,FALSE),Locataires!$A:$I,2,FALSE))</f>
        <v/>
      </c>
      <c r="C458" s="17"/>
      <c r="D458" s="12" t="str">
        <f>IF(OR($A458="",$C458=""),"",SUMIFS(Échéancier_Loyers!$G:$G,Échéancier_Loyers!$C:$C,$A458,Échéancier_Loyers!$B:$B,YEAR($C458)*100+MONTH($C458)))</f>
        <v/>
      </c>
      <c r="E458" s="13" t="str">
        <f>IF(OR($A458="",$C458=""),"",SUMIFS(Échéancier_Loyers!$J:$J,Échéancier_Loyers!$C:$C,$A458,Échéancier_Loyers!$B:$B,YEAR($C458)*100+MONTH($C458)))</f>
        <v/>
      </c>
      <c r="F458" s="13" t="str">
        <f>IF(OR($A458="",$C458=""),"",SUMIFS(Échéancier_Loyers!$K:$K,Échéancier_Loyers!$C:$C,$A458,Échéancier_Loyers!$B:$B,YEAR($C458)*100+MONTH($C458)))</f>
        <v/>
      </c>
      <c r="G458" s="13" t="str">
        <f>IF(OR($E458="",$F458=""),"",$E458-$F458)</f>
        <v/>
      </c>
      <c r="H458" t="str">
        <f ca="1">IF($D458="","",MAX(0,TODAY()-$D458))</f>
        <v/>
      </c>
      <c r="I458" t="str">
        <f ca="1">IF($G458&lt;=0,"",IF($H458&gt;=30,"Mise en demeure",IF($H458&gt;=15,"Relance 2",IF($H458&gt;=5,"Relance 1","À traiter"))))</f>
        <v>Mise en demeure</v>
      </c>
      <c r="K458" t="str">
        <f>IF($J458="","",$J458+7)</f>
        <v/>
      </c>
    </row>
    <row r="459" spans="2:11" ht="15">
      <c r="B459" t="str">
        <f>IF($A459="","",VLOOKUP(VLOOKUP($A459,Baux!$A:$K,3,FALSE),Locataires!$A:$I,2,FALSE))</f>
        <v/>
      </c>
      <c r="C459" s="17"/>
      <c r="D459" s="12" t="str">
        <f>IF(OR($A459="",$C459=""),"",SUMIFS(Échéancier_Loyers!$G:$G,Échéancier_Loyers!$C:$C,$A459,Échéancier_Loyers!$B:$B,YEAR($C459)*100+MONTH($C459)))</f>
        <v/>
      </c>
      <c r="E459" s="13" t="str">
        <f>IF(OR($A459="",$C459=""),"",SUMIFS(Échéancier_Loyers!$J:$J,Échéancier_Loyers!$C:$C,$A459,Échéancier_Loyers!$B:$B,YEAR($C459)*100+MONTH($C459)))</f>
        <v/>
      </c>
      <c r="F459" s="13" t="str">
        <f>IF(OR($A459="",$C459=""),"",SUMIFS(Échéancier_Loyers!$K:$K,Échéancier_Loyers!$C:$C,$A459,Échéancier_Loyers!$B:$B,YEAR($C459)*100+MONTH($C459)))</f>
        <v/>
      </c>
      <c r="G459" s="13" t="str">
        <f>IF(OR($E459="",$F459=""),"",$E459-$F459)</f>
        <v/>
      </c>
      <c r="H459" t="str">
        <f ca="1">IF($D459="","",MAX(0,TODAY()-$D459))</f>
        <v/>
      </c>
      <c r="I459" t="str">
        <f ca="1">IF($G459&lt;=0,"",IF($H459&gt;=30,"Mise en demeure",IF($H459&gt;=15,"Relance 2",IF($H459&gt;=5,"Relance 1","À traiter"))))</f>
        <v>Mise en demeure</v>
      </c>
      <c r="K459" t="str">
        <f>IF($J459="","",$J459+7)</f>
        <v/>
      </c>
    </row>
    <row r="460" spans="2:11" ht="15">
      <c r="B460" t="str">
        <f>IF($A460="","",VLOOKUP(VLOOKUP($A460,Baux!$A:$K,3,FALSE),Locataires!$A:$I,2,FALSE))</f>
        <v/>
      </c>
      <c r="C460" s="17"/>
      <c r="D460" s="12" t="str">
        <f>IF(OR($A460="",$C460=""),"",SUMIFS(Échéancier_Loyers!$G:$G,Échéancier_Loyers!$C:$C,$A460,Échéancier_Loyers!$B:$B,YEAR($C460)*100+MONTH($C460)))</f>
        <v/>
      </c>
      <c r="E460" s="13" t="str">
        <f>IF(OR($A460="",$C460=""),"",SUMIFS(Échéancier_Loyers!$J:$J,Échéancier_Loyers!$C:$C,$A460,Échéancier_Loyers!$B:$B,YEAR($C460)*100+MONTH($C460)))</f>
        <v/>
      </c>
      <c r="F460" s="13" t="str">
        <f>IF(OR($A460="",$C460=""),"",SUMIFS(Échéancier_Loyers!$K:$K,Échéancier_Loyers!$C:$C,$A460,Échéancier_Loyers!$B:$B,YEAR($C460)*100+MONTH($C460)))</f>
        <v/>
      </c>
      <c r="G460" s="13" t="str">
        <f>IF(OR($E460="",$F460=""),"",$E460-$F460)</f>
        <v/>
      </c>
      <c r="H460" t="str">
        <f ca="1">IF($D460="","",MAX(0,TODAY()-$D460))</f>
        <v/>
      </c>
      <c r="I460" t="str">
        <f ca="1">IF($G460&lt;=0,"",IF($H460&gt;=30,"Mise en demeure",IF($H460&gt;=15,"Relance 2",IF($H460&gt;=5,"Relance 1","À traiter"))))</f>
        <v>Mise en demeure</v>
      </c>
      <c r="K460" t="str">
        <f>IF($J460="","",$J460+7)</f>
        <v/>
      </c>
    </row>
    <row r="461" spans="2:11" ht="15">
      <c r="B461" t="str">
        <f>IF($A461="","",VLOOKUP(VLOOKUP($A461,Baux!$A:$K,3,FALSE),Locataires!$A:$I,2,FALSE))</f>
        <v/>
      </c>
      <c r="C461" s="17"/>
      <c r="D461" s="12" t="str">
        <f>IF(OR($A461="",$C461=""),"",SUMIFS(Échéancier_Loyers!$G:$G,Échéancier_Loyers!$C:$C,$A461,Échéancier_Loyers!$B:$B,YEAR($C461)*100+MONTH($C461)))</f>
        <v/>
      </c>
      <c r="E461" s="13" t="str">
        <f>IF(OR($A461="",$C461=""),"",SUMIFS(Échéancier_Loyers!$J:$J,Échéancier_Loyers!$C:$C,$A461,Échéancier_Loyers!$B:$B,YEAR($C461)*100+MONTH($C461)))</f>
        <v/>
      </c>
      <c r="F461" s="13" t="str">
        <f>IF(OR($A461="",$C461=""),"",SUMIFS(Échéancier_Loyers!$K:$K,Échéancier_Loyers!$C:$C,$A461,Échéancier_Loyers!$B:$B,YEAR($C461)*100+MONTH($C461)))</f>
        <v/>
      </c>
      <c r="G461" s="13" t="str">
        <f>IF(OR($E461="",$F461=""),"",$E461-$F461)</f>
        <v/>
      </c>
      <c r="H461" t="str">
        <f ca="1">IF($D461="","",MAX(0,TODAY()-$D461))</f>
        <v/>
      </c>
      <c r="I461" t="str">
        <f ca="1">IF($G461&lt;=0,"",IF($H461&gt;=30,"Mise en demeure",IF($H461&gt;=15,"Relance 2",IF($H461&gt;=5,"Relance 1","À traiter"))))</f>
        <v>Mise en demeure</v>
      </c>
      <c r="K461" t="str">
        <f>IF($J461="","",$J461+7)</f>
        <v/>
      </c>
    </row>
    <row r="462" spans="2:11" ht="15">
      <c r="B462" t="str">
        <f>IF($A462="","",VLOOKUP(VLOOKUP($A462,Baux!$A:$K,3,FALSE),Locataires!$A:$I,2,FALSE))</f>
        <v/>
      </c>
      <c r="C462" s="17"/>
      <c r="D462" s="12" t="str">
        <f>IF(OR($A462="",$C462=""),"",SUMIFS(Échéancier_Loyers!$G:$G,Échéancier_Loyers!$C:$C,$A462,Échéancier_Loyers!$B:$B,YEAR($C462)*100+MONTH($C462)))</f>
        <v/>
      </c>
      <c r="E462" s="13" t="str">
        <f>IF(OR($A462="",$C462=""),"",SUMIFS(Échéancier_Loyers!$J:$J,Échéancier_Loyers!$C:$C,$A462,Échéancier_Loyers!$B:$B,YEAR($C462)*100+MONTH($C462)))</f>
        <v/>
      </c>
      <c r="F462" s="13" t="str">
        <f>IF(OR($A462="",$C462=""),"",SUMIFS(Échéancier_Loyers!$K:$K,Échéancier_Loyers!$C:$C,$A462,Échéancier_Loyers!$B:$B,YEAR($C462)*100+MONTH($C462)))</f>
        <v/>
      </c>
      <c r="G462" s="13" t="str">
        <f>IF(OR($E462="",$F462=""),"",$E462-$F462)</f>
        <v/>
      </c>
      <c r="H462" t="str">
        <f ca="1">IF($D462="","",MAX(0,TODAY()-$D462))</f>
        <v/>
      </c>
      <c r="I462" t="str">
        <f ca="1">IF($G462&lt;=0,"",IF($H462&gt;=30,"Mise en demeure",IF($H462&gt;=15,"Relance 2",IF($H462&gt;=5,"Relance 1","À traiter"))))</f>
        <v>Mise en demeure</v>
      </c>
      <c r="K462" t="str">
        <f>IF($J462="","",$J462+7)</f>
        <v/>
      </c>
    </row>
    <row r="463" spans="2:11" ht="15">
      <c r="B463" t="str">
        <f>IF($A463="","",VLOOKUP(VLOOKUP($A463,Baux!$A:$K,3,FALSE),Locataires!$A:$I,2,FALSE))</f>
        <v/>
      </c>
      <c r="C463" s="17"/>
      <c r="D463" s="12" t="str">
        <f>IF(OR($A463="",$C463=""),"",SUMIFS(Échéancier_Loyers!$G:$G,Échéancier_Loyers!$C:$C,$A463,Échéancier_Loyers!$B:$B,YEAR($C463)*100+MONTH($C463)))</f>
        <v/>
      </c>
      <c r="E463" s="13" t="str">
        <f>IF(OR($A463="",$C463=""),"",SUMIFS(Échéancier_Loyers!$J:$J,Échéancier_Loyers!$C:$C,$A463,Échéancier_Loyers!$B:$B,YEAR($C463)*100+MONTH($C463)))</f>
        <v/>
      </c>
      <c r="F463" s="13" t="str">
        <f>IF(OR($A463="",$C463=""),"",SUMIFS(Échéancier_Loyers!$K:$K,Échéancier_Loyers!$C:$C,$A463,Échéancier_Loyers!$B:$B,YEAR($C463)*100+MONTH($C463)))</f>
        <v/>
      </c>
      <c r="G463" s="13" t="str">
        <f>IF(OR($E463="",$F463=""),"",$E463-$F463)</f>
        <v/>
      </c>
      <c r="H463" t="str">
        <f ca="1">IF($D463="","",MAX(0,TODAY()-$D463))</f>
        <v/>
      </c>
      <c r="I463" t="str">
        <f ca="1">IF($G463&lt;=0,"",IF($H463&gt;=30,"Mise en demeure",IF($H463&gt;=15,"Relance 2",IF($H463&gt;=5,"Relance 1","À traiter"))))</f>
        <v>Mise en demeure</v>
      </c>
      <c r="K463" t="str">
        <f>IF($J463="","",$J463+7)</f>
        <v/>
      </c>
    </row>
    <row r="464" spans="2:11" ht="15">
      <c r="B464" t="str">
        <f>IF($A464="","",VLOOKUP(VLOOKUP($A464,Baux!$A:$K,3,FALSE),Locataires!$A:$I,2,FALSE))</f>
        <v/>
      </c>
      <c r="C464" s="17"/>
      <c r="D464" s="12" t="str">
        <f>IF(OR($A464="",$C464=""),"",SUMIFS(Échéancier_Loyers!$G:$G,Échéancier_Loyers!$C:$C,$A464,Échéancier_Loyers!$B:$B,YEAR($C464)*100+MONTH($C464)))</f>
        <v/>
      </c>
      <c r="E464" s="13" t="str">
        <f>IF(OR($A464="",$C464=""),"",SUMIFS(Échéancier_Loyers!$J:$J,Échéancier_Loyers!$C:$C,$A464,Échéancier_Loyers!$B:$B,YEAR($C464)*100+MONTH($C464)))</f>
        <v/>
      </c>
      <c r="F464" s="13" t="str">
        <f>IF(OR($A464="",$C464=""),"",SUMIFS(Échéancier_Loyers!$K:$K,Échéancier_Loyers!$C:$C,$A464,Échéancier_Loyers!$B:$B,YEAR($C464)*100+MONTH($C464)))</f>
        <v/>
      </c>
      <c r="G464" s="13" t="str">
        <f>IF(OR($E464="",$F464=""),"",$E464-$F464)</f>
        <v/>
      </c>
      <c r="H464" t="str">
        <f ca="1">IF($D464="","",MAX(0,TODAY()-$D464))</f>
        <v/>
      </c>
      <c r="I464" t="str">
        <f ca="1">IF($G464&lt;=0,"",IF($H464&gt;=30,"Mise en demeure",IF($H464&gt;=15,"Relance 2",IF($H464&gt;=5,"Relance 1","À traiter"))))</f>
        <v>Mise en demeure</v>
      </c>
      <c r="K464" t="str">
        <f>IF($J464="","",$J464+7)</f>
        <v/>
      </c>
    </row>
    <row r="465" spans="2:11" ht="15">
      <c r="B465" t="str">
        <f>IF($A465="","",VLOOKUP(VLOOKUP($A465,Baux!$A:$K,3,FALSE),Locataires!$A:$I,2,FALSE))</f>
        <v/>
      </c>
      <c r="C465" s="17"/>
      <c r="D465" s="12" t="str">
        <f>IF(OR($A465="",$C465=""),"",SUMIFS(Échéancier_Loyers!$G:$G,Échéancier_Loyers!$C:$C,$A465,Échéancier_Loyers!$B:$B,YEAR($C465)*100+MONTH($C465)))</f>
        <v/>
      </c>
      <c r="E465" s="13" t="str">
        <f>IF(OR($A465="",$C465=""),"",SUMIFS(Échéancier_Loyers!$J:$J,Échéancier_Loyers!$C:$C,$A465,Échéancier_Loyers!$B:$B,YEAR($C465)*100+MONTH($C465)))</f>
        <v/>
      </c>
      <c r="F465" s="13" t="str">
        <f>IF(OR($A465="",$C465=""),"",SUMIFS(Échéancier_Loyers!$K:$K,Échéancier_Loyers!$C:$C,$A465,Échéancier_Loyers!$B:$B,YEAR($C465)*100+MONTH($C465)))</f>
        <v/>
      </c>
      <c r="G465" s="13" t="str">
        <f>IF(OR($E465="",$F465=""),"",$E465-$F465)</f>
        <v/>
      </c>
      <c r="H465" t="str">
        <f ca="1">IF($D465="","",MAX(0,TODAY()-$D465))</f>
        <v/>
      </c>
      <c r="I465" t="str">
        <f ca="1">IF($G465&lt;=0,"",IF($H465&gt;=30,"Mise en demeure",IF($H465&gt;=15,"Relance 2",IF($H465&gt;=5,"Relance 1","À traiter"))))</f>
        <v>Mise en demeure</v>
      </c>
      <c r="K465" t="str">
        <f>IF($J465="","",$J465+7)</f>
        <v/>
      </c>
    </row>
    <row r="466" spans="2:11" ht="15">
      <c r="B466" t="str">
        <f>IF($A466="","",VLOOKUP(VLOOKUP($A466,Baux!$A:$K,3,FALSE),Locataires!$A:$I,2,FALSE))</f>
        <v/>
      </c>
      <c r="C466" s="17"/>
      <c r="D466" s="12" t="str">
        <f>IF(OR($A466="",$C466=""),"",SUMIFS(Échéancier_Loyers!$G:$G,Échéancier_Loyers!$C:$C,$A466,Échéancier_Loyers!$B:$B,YEAR($C466)*100+MONTH($C466)))</f>
        <v/>
      </c>
      <c r="E466" s="13" t="str">
        <f>IF(OR($A466="",$C466=""),"",SUMIFS(Échéancier_Loyers!$J:$J,Échéancier_Loyers!$C:$C,$A466,Échéancier_Loyers!$B:$B,YEAR($C466)*100+MONTH($C466)))</f>
        <v/>
      </c>
      <c r="F466" s="13" t="str">
        <f>IF(OR($A466="",$C466=""),"",SUMIFS(Échéancier_Loyers!$K:$K,Échéancier_Loyers!$C:$C,$A466,Échéancier_Loyers!$B:$B,YEAR($C466)*100+MONTH($C466)))</f>
        <v/>
      </c>
      <c r="G466" s="13" t="str">
        <f>IF(OR($E466="",$F466=""),"",$E466-$F466)</f>
        <v/>
      </c>
      <c r="H466" t="str">
        <f ca="1">IF($D466="","",MAX(0,TODAY()-$D466))</f>
        <v/>
      </c>
      <c r="I466" t="str">
        <f ca="1">IF($G466&lt;=0,"",IF($H466&gt;=30,"Mise en demeure",IF($H466&gt;=15,"Relance 2",IF($H466&gt;=5,"Relance 1","À traiter"))))</f>
        <v>Mise en demeure</v>
      </c>
      <c r="K466" t="str">
        <f>IF($J466="","",$J466+7)</f>
        <v/>
      </c>
    </row>
    <row r="467" spans="2:11" ht="15">
      <c r="B467" t="str">
        <f>IF($A467="","",VLOOKUP(VLOOKUP($A467,Baux!$A:$K,3,FALSE),Locataires!$A:$I,2,FALSE))</f>
        <v/>
      </c>
      <c r="C467" s="17"/>
      <c r="D467" s="12" t="str">
        <f>IF(OR($A467="",$C467=""),"",SUMIFS(Échéancier_Loyers!$G:$G,Échéancier_Loyers!$C:$C,$A467,Échéancier_Loyers!$B:$B,YEAR($C467)*100+MONTH($C467)))</f>
        <v/>
      </c>
      <c r="E467" s="13" t="str">
        <f>IF(OR($A467="",$C467=""),"",SUMIFS(Échéancier_Loyers!$J:$J,Échéancier_Loyers!$C:$C,$A467,Échéancier_Loyers!$B:$B,YEAR($C467)*100+MONTH($C467)))</f>
        <v/>
      </c>
      <c r="F467" s="13" t="str">
        <f>IF(OR($A467="",$C467=""),"",SUMIFS(Échéancier_Loyers!$K:$K,Échéancier_Loyers!$C:$C,$A467,Échéancier_Loyers!$B:$B,YEAR($C467)*100+MONTH($C467)))</f>
        <v/>
      </c>
      <c r="G467" s="13" t="str">
        <f>IF(OR($E467="",$F467=""),"",$E467-$F467)</f>
        <v/>
      </c>
      <c r="H467" t="str">
        <f ca="1">IF($D467="","",MAX(0,TODAY()-$D467))</f>
        <v/>
      </c>
      <c r="I467" t="str">
        <f ca="1">IF($G467&lt;=0,"",IF($H467&gt;=30,"Mise en demeure",IF($H467&gt;=15,"Relance 2",IF($H467&gt;=5,"Relance 1","À traiter"))))</f>
        <v>Mise en demeure</v>
      </c>
      <c r="K467" t="str">
        <f>IF($J467="","",$J467+7)</f>
        <v/>
      </c>
    </row>
    <row r="468" spans="2:11" ht="15">
      <c r="B468" t="str">
        <f>IF($A468="","",VLOOKUP(VLOOKUP($A468,Baux!$A:$K,3,FALSE),Locataires!$A:$I,2,FALSE))</f>
        <v/>
      </c>
      <c r="C468" s="17"/>
      <c r="D468" s="12" t="str">
        <f>IF(OR($A468="",$C468=""),"",SUMIFS(Échéancier_Loyers!$G:$G,Échéancier_Loyers!$C:$C,$A468,Échéancier_Loyers!$B:$B,YEAR($C468)*100+MONTH($C468)))</f>
        <v/>
      </c>
      <c r="E468" s="13" t="str">
        <f>IF(OR($A468="",$C468=""),"",SUMIFS(Échéancier_Loyers!$J:$J,Échéancier_Loyers!$C:$C,$A468,Échéancier_Loyers!$B:$B,YEAR($C468)*100+MONTH($C468)))</f>
        <v/>
      </c>
      <c r="F468" s="13" t="str">
        <f>IF(OR($A468="",$C468=""),"",SUMIFS(Échéancier_Loyers!$K:$K,Échéancier_Loyers!$C:$C,$A468,Échéancier_Loyers!$B:$B,YEAR($C468)*100+MONTH($C468)))</f>
        <v/>
      </c>
      <c r="G468" s="13" t="str">
        <f>IF(OR($E468="",$F468=""),"",$E468-$F468)</f>
        <v/>
      </c>
      <c r="H468" t="str">
        <f ca="1">IF($D468="","",MAX(0,TODAY()-$D468))</f>
        <v/>
      </c>
      <c r="I468" t="str">
        <f ca="1">IF($G468&lt;=0,"",IF($H468&gt;=30,"Mise en demeure",IF($H468&gt;=15,"Relance 2",IF($H468&gt;=5,"Relance 1","À traiter"))))</f>
        <v>Mise en demeure</v>
      </c>
      <c r="K468" t="str">
        <f>IF($J468="","",$J468+7)</f>
        <v/>
      </c>
    </row>
    <row r="469" spans="2:11" ht="15">
      <c r="B469" t="str">
        <f>IF($A469="","",VLOOKUP(VLOOKUP($A469,Baux!$A:$K,3,FALSE),Locataires!$A:$I,2,FALSE))</f>
        <v/>
      </c>
      <c r="C469" s="17"/>
      <c r="D469" s="12" t="str">
        <f>IF(OR($A469="",$C469=""),"",SUMIFS(Échéancier_Loyers!$G:$G,Échéancier_Loyers!$C:$C,$A469,Échéancier_Loyers!$B:$B,YEAR($C469)*100+MONTH($C469)))</f>
        <v/>
      </c>
      <c r="E469" s="13" t="str">
        <f>IF(OR($A469="",$C469=""),"",SUMIFS(Échéancier_Loyers!$J:$J,Échéancier_Loyers!$C:$C,$A469,Échéancier_Loyers!$B:$B,YEAR($C469)*100+MONTH($C469)))</f>
        <v/>
      </c>
      <c r="F469" s="13" t="str">
        <f>IF(OR($A469="",$C469=""),"",SUMIFS(Échéancier_Loyers!$K:$K,Échéancier_Loyers!$C:$C,$A469,Échéancier_Loyers!$B:$B,YEAR($C469)*100+MONTH($C469)))</f>
        <v/>
      </c>
      <c r="G469" s="13" t="str">
        <f>IF(OR($E469="",$F469=""),"",$E469-$F469)</f>
        <v/>
      </c>
      <c r="H469" t="str">
        <f ca="1">IF($D469="","",MAX(0,TODAY()-$D469))</f>
        <v/>
      </c>
      <c r="I469" t="str">
        <f ca="1">IF($G469&lt;=0,"",IF($H469&gt;=30,"Mise en demeure",IF($H469&gt;=15,"Relance 2",IF($H469&gt;=5,"Relance 1","À traiter"))))</f>
        <v>Mise en demeure</v>
      </c>
      <c r="K469" t="str">
        <f>IF($J469="","",$J469+7)</f>
        <v/>
      </c>
    </row>
    <row r="470" spans="2:11" ht="15">
      <c r="B470" t="str">
        <f>IF($A470="","",VLOOKUP(VLOOKUP($A470,Baux!$A:$K,3,FALSE),Locataires!$A:$I,2,FALSE))</f>
        <v/>
      </c>
      <c r="C470" s="17"/>
      <c r="D470" s="12" t="str">
        <f>IF(OR($A470="",$C470=""),"",SUMIFS(Échéancier_Loyers!$G:$G,Échéancier_Loyers!$C:$C,$A470,Échéancier_Loyers!$B:$B,YEAR($C470)*100+MONTH($C470)))</f>
        <v/>
      </c>
      <c r="E470" s="13" t="str">
        <f>IF(OR($A470="",$C470=""),"",SUMIFS(Échéancier_Loyers!$J:$J,Échéancier_Loyers!$C:$C,$A470,Échéancier_Loyers!$B:$B,YEAR($C470)*100+MONTH($C470)))</f>
        <v/>
      </c>
      <c r="F470" s="13" t="str">
        <f>IF(OR($A470="",$C470=""),"",SUMIFS(Échéancier_Loyers!$K:$K,Échéancier_Loyers!$C:$C,$A470,Échéancier_Loyers!$B:$B,YEAR($C470)*100+MONTH($C470)))</f>
        <v/>
      </c>
      <c r="G470" s="13" t="str">
        <f>IF(OR($E470="",$F470=""),"",$E470-$F470)</f>
        <v/>
      </c>
      <c r="H470" t="str">
        <f ca="1">IF($D470="","",MAX(0,TODAY()-$D470))</f>
        <v/>
      </c>
      <c r="I470" t="str">
        <f ca="1">IF($G470&lt;=0,"",IF($H470&gt;=30,"Mise en demeure",IF($H470&gt;=15,"Relance 2",IF($H470&gt;=5,"Relance 1","À traiter"))))</f>
        <v>Mise en demeure</v>
      </c>
      <c r="K470" t="str">
        <f>IF($J470="","",$J470+7)</f>
        <v/>
      </c>
    </row>
    <row r="471" spans="2:11" ht="15">
      <c r="B471" t="str">
        <f>IF($A471="","",VLOOKUP(VLOOKUP($A471,Baux!$A:$K,3,FALSE),Locataires!$A:$I,2,FALSE))</f>
        <v/>
      </c>
      <c r="C471" s="17"/>
      <c r="D471" s="12" t="str">
        <f>IF(OR($A471="",$C471=""),"",SUMIFS(Échéancier_Loyers!$G:$G,Échéancier_Loyers!$C:$C,$A471,Échéancier_Loyers!$B:$B,YEAR($C471)*100+MONTH($C471)))</f>
        <v/>
      </c>
      <c r="E471" s="13" t="str">
        <f>IF(OR($A471="",$C471=""),"",SUMIFS(Échéancier_Loyers!$J:$J,Échéancier_Loyers!$C:$C,$A471,Échéancier_Loyers!$B:$B,YEAR($C471)*100+MONTH($C471)))</f>
        <v/>
      </c>
      <c r="F471" s="13" t="str">
        <f>IF(OR($A471="",$C471=""),"",SUMIFS(Échéancier_Loyers!$K:$K,Échéancier_Loyers!$C:$C,$A471,Échéancier_Loyers!$B:$B,YEAR($C471)*100+MONTH($C471)))</f>
        <v/>
      </c>
      <c r="G471" s="13" t="str">
        <f>IF(OR($E471="",$F471=""),"",$E471-$F471)</f>
        <v/>
      </c>
      <c r="H471" t="str">
        <f ca="1">IF($D471="","",MAX(0,TODAY()-$D471))</f>
        <v/>
      </c>
      <c r="I471" t="str">
        <f ca="1">IF($G471&lt;=0,"",IF($H471&gt;=30,"Mise en demeure",IF($H471&gt;=15,"Relance 2",IF($H471&gt;=5,"Relance 1","À traiter"))))</f>
        <v>Mise en demeure</v>
      </c>
      <c r="K471" t="str">
        <f>IF($J471="","",$J471+7)</f>
        <v/>
      </c>
    </row>
    <row r="472" spans="2:11" ht="15">
      <c r="B472" t="str">
        <f>IF($A472="","",VLOOKUP(VLOOKUP($A472,Baux!$A:$K,3,FALSE),Locataires!$A:$I,2,FALSE))</f>
        <v/>
      </c>
      <c r="C472" s="17"/>
      <c r="D472" s="12" t="str">
        <f>IF(OR($A472="",$C472=""),"",SUMIFS(Échéancier_Loyers!$G:$G,Échéancier_Loyers!$C:$C,$A472,Échéancier_Loyers!$B:$B,YEAR($C472)*100+MONTH($C472)))</f>
        <v/>
      </c>
      <c r="E472" s="13" t="str">
        <f>IF(OR($A472="",$C472=""),"",SUMIFS(Échéancier_Loyers!$J:$J,Échéancier_Loyers!$C:$C,$A472,Échéancier_Loyers!$B:$B,YEAR($C472)*100+MONTH($C472)))</f>
        <v/>
      </c>
      <c r="F472" s="13" t="str">
        <f>IF(OR($A472="",$C472=""),"",SUMIFS(Échéancier_Loyers!$K:$K,Échéancier_Loyers!$C:$C,$A472,Échéancier_Loyers!$B:$B,YEAR($C472)*100+MONTH($C472)))</f>
        <v/>
      </c>
      <c r="G472" s="13" t="str">
        <f>IF(OR($E472="",$F472=""),"",$E472-$F472)</f>
        <v/>
      </c>
      <c r="H472" t="str">
        <f ca="1">IF($D472="","",MAX(0,TODAY()-$D472))</f>
        <v/>
      </c>
      <c r="I472" t="str">
        <f ca="1">IF($G472&lt;=0,"",IF($H472&gt;=30,"Mise en demeure",IF($H472&gt;=15,"Relance 2",IF($H472&gt;=5,"Relance 1","À traiter"))))</f>
        <v>Mise en demeure</v>
      </c>
      <c r="K472" t="str">
        <f>IF($J472="","",$J472+7)</f>
        <v/>
      </c>
    </row>
    <row r="473" spans="2:11" ht="15">
      <c r="B473" t="str">
        <f>IF($A473="","",VLOOKUP(VLOOKUP($A473,Baux!$A:$K,3,FALSE),Locataires!$A:$I,2,FALSE))</f>
        <v/>
      </c>
      <c r="C473" s="17"/>
      <c r="D473" s="12" t="str">
        <f>IF(OR($A473="",$C473=""),"",SUMIFS(Échéancier_Loyers!$G:$G,Échéancier_Loyers!$C:$C,$A473,Échéancier_Loyers!$B:$B,YEAR($C473)*100+MONTH($C473)))</f>
        <v/>
      </c>
      <c r="E473" s="13" t="str">
        <f>IF(OR($A473="",$C473=""),"",SUMIFS(Échéancier_Loyers!$J:$J,Échéancier_Loyers!$C:$C,$A473,Échéancier_Loyers!$B:$B,YEAR($C473)*100+MONTH($C473)))</f>
        <v/>
      </c>
      <c r="F473" s="13" t="str">
        <f>IF(OR($A473="",$C473=""),"",SUMIFS(Échéancier_Loyers!$K:$K,Échéancier_Loyers!$C:$C,$A473,Échéancier_Loyers!$B:$B,YEAR($C473)*100+MONTH($C473)))</f>
        <v/>
      </c>
      <c r="G473" s="13" t="str">
        <f>IF(OR($E473="",$F473=""),"",$E473-$F473)</f>
        <v/>
      </c>
      <c r="H473" t="str">
        <f ca="1">IF($D473="","",MAX(0,TODAY()-$D473))</f>
        <v/>
      </c>
      <c r="I473" t="str">
        <f ca="1">IF($G473&lt;=0,"",IF($H473&gt;=30,"Mise en demeure",IF($H473&gt;=15,"Relance 2",IF($H473&gt;=5,"Relance 1","À traiter"))))</f>
        <v>Mise en demeure</v>
      </c>
      <c r="K473" t="str">
        <f>IF($J473="","",$J473+7)</f>
        <v/>
      </c>
    </row>
    <row r="474" spans="2:11" ht="15">
      <c r="B474" t="str">
        <f>IF($A474="","",VLOOKUP(VLOOKUP($A474,Baux!$A:$K,3,FALSE),Locataires!$A:$I,2,FALSE))</f>
        <v/>
      </c>
      <c r="C474" s="17"/>
      <c r="D474" s="12" t="str">
        <f>IF(OR($A474="",$C474=""),"",SUMIFS(Échéancier_Loyers!$G:$G,Échéancier_Loyers!$C:$C,$A474,Échéancier_Loyers!$B:$B,YEAR($C474)*100+MONTH($C474)))</f>
        <v/>
      </c>
      <c r="E474" s="13" t="str">
        <f>IF(OR($A474="",$C474=""),"",SUMIFS(Échéancier_Loyers!$J:$J,Échéancier_Loyers!$C:$C,$A474,Échéancier_Loyers!$B:$B,YEAR($C474)*100+MONTH($C474)))</f>
        <v/>
      </c>
      <c r="F474" s="13" t="str">
        <f>IF(OR($A474="",$C474=""),"",SUMIFS(Échéancier_Loyers!$K:$K,Échéancier_Loyers!$C:$C,$A474,Échéancier_Loyers!$B:$B,YEAR($C474)*100+MONTH($C474)))</f>
        <v/>
      </c>
      <c r="G474" s="13" t="str">
        <f>IF(OR($E474="",$F474=""),"",$E474-$F474)</f>
        <v/>
      </c>
      <c r="H474" t="str">
        <f ca="1">IF($D474="","",MAX(0,TODAY()-$D474))</f>
        <v/>
      </c>
      <c r="I474" t="str">
        <f ca="1">IF($G474&lt;=0,"",IF($H474&gt;=30,"Mise en demeure",IF($H474&gt;=15,"Relance 2",IF($H474&gt;=5,"Relance 1","À traiter"))))</f>
        <v>Mise en demeure</v>
      </c>
      <c r="K474" t="str">
        <f>IF($J474="","",$J474+7)</f>
        <v/>
      </c>
    </row>
    <row r="475" spans="2:11" ht="15">
      <c r="B475" t="str">
        <f>IF($A475="","",VLOOKUP(VLOOKUP($A475,Baux!$A:$K,3,FALSE),Locataires!$A:$I,2,FALSE))</f>
        <v/>
      </c>
      <c r="C475" s="17"/>
      <c r="D475" s="12" t="str">
        <f>IF(OR($A475="",$C475=""),"",SUMIFS(Échéancier_Loyers!$G:$G,Échéancier_Loyers!$C:$C,$A475,Échéancier_Loyers!$B:$B,YEAR($C475)*100+MONTH($C475)))</f>
        <v/>
      </c>
      <c r="E475" s="13" t="str">
        <f>IF(OR($A475="",$C475=""),"",SUMIFS(Échéancier_Loyers!$J:$J,Échéancier_Loyers!$C:$C,$A475,Échéancier_Loyers!$B:$B,YEAR($C475)*100+MONTH($C475)))</f>
        <v/>
      </c>
      <c r="F475" s="13" t="str">
        <f>IF(OR($A475="",$C475=""),"",SUMIFS(Échéancier_Loyers!$K:$K,Échéancier_Loyers!$C:$C,$A475,Échéancier_Loyers!$B:$B,YEAR($C475)*100+MONTH($C475)))</f>
        <v/>
      </c>
      <c r="G475" s="13" t="str">
        <f>IF(OR($E475="",$F475=""),"",$E475-$F475)</f>
        <v/>
      </c>
      <c r="H475" t="str">
        <f ca="1">IF($D475="","",MAX(0,TODAY()-$D475))</f>
        <v/>
      </c>
      <c r="I475" t="str">
        <f ca="1">IF($G475&lt;=0,"",IF($H475&gt;=30,"Mise en demeure",IF($H475&gt;=15,"Relance 2",IF($H475&gt;=5,"Relance 1","À traiter"))))</f>
        <v>Mise en demeure</v>
      </c>
      <c r="K475" t="str">
        <f>IF($J475="","",$J475+7)</f>
        <v/>
      </c>
    </row>
    <row r="476" spans="2:11" ht="15">
      <c r="B476" t="str">
        <f>IF($A476="","",VLOOKUP(VLOOKUP($A476,Baux!$A:$K,3,FALSE),Locataires!$A:$I,2,FALSE))</f>
        <v/>
      </c>
      <c r="C476" s="17"/>
      <c r="D476" s="12" t="str">
        <f>IF(OR($A476="",$C476=""),"",SUMIFS(Échéancier_Loyers!$G:$G,Échéancier_Loyers!$C:$C,$A476,Échéancier_Loyers!$B:$B,YEAR($C476)*100+MONTH($C476)))</f>
        <v/>
      </c>
      <c r="E476" s="13" t="str">
        <f>IF(OR($A476="",$C476=""),"",SUMIFS(Échéancier_Loyers!$J:$J,Échéancier_Loyers!$C:$C,$A476,Échéancier_Loyers!$B:$B,YEAR($C476)*100+MONTH($C476)))</f>
        <v/>
      </c>
      <c r="F476" s="13" t="str">
        <f>IF(OR($A476="",$C476=""),"",SUMIFS(Échéancier_Loyers!$K:$K,Échéancier_Loyers!$C:$C,$A476,Échéancier_Loyers!$B:$B,YEAR($C476)*100+MONTH($C476)))</f>
        <v/>
      </c>
      <c r="G476" s="13" t="str">
        <f>IF(OR($E476="",$F476=""),"",$E476-$F476)</f>
        <v/>
      </c>
      <c r="H476" t="str">
        <f ca="1">IF($D476="","",MAX(0,TODAY()-$D476))</f>
        <v/>
      </c>
      <c r="I476" t="str">
        <f ca="1">IF($G476&lt;=0,"",IF($H476&gt;=30,"Mise en demeure",IF($H476&gt;=15,"Relance 2",IF($H476&gt;=5,"Relance 1","À traiter"))))</f>
        <v>Mise en demeure</v>
      </c>
      <c r="K476" t="str">
        <f>IF($J476="","",$J476+7)</f>
        <v/>
      </c>
    </row>
    <row r="477" spans="2:11" ht="15">
      <c r="B477" t="str">
        <f>IF($A477="","",VLOOKUP(VLOOKUP($A477,Baux!$A:$K,3,FALSE),Locataires!$A:$I,2,FALSE))</f>
        <v/>
      </c>
      <c r="C477" s="17"/>
      <c r="D477" s="12" t="str">
        <f>IF(OR($A477="",$C477=""),"",SUMIFS(Échéancier_Loyers!$G:$G,Échéancier_Loyers!$C:$C,$A477,Échéancier_Loyers!$B:$B,YEAR($C477)*100+MONTH($C477)))</f>
        <v/>
      </c>
      <c r="E477" s="13" t="str">
        <f>IF(OR($A477="",$C477=""),"",SUMIFS(Échéancier_Loyers!$J:$J,Échéancier_Loyers!$C:$C,$A477,Échéancier_Loyers!$B:$B,YEAR($C477)*100+MONTH($C477)))</f>
        <v/>
      </c>
      <c r="F477" s="13" t="str">
        <f>IF(OR($A477="",$C477=""),"",SUMIFS(Échéancier_Loyers!$K:$K,Échéancier_Loyers!$C:$C,$A477,Échéancier_Loyers!$B:$B,YEAR($C477)*100+MONTH($C477)))</f>
        <v/>
      </c>
      <c r="G477" s="13" t="str">
        <f>IF(OR($E477="",$F477=""),"",$E477-$F477)</f>
        <v/>
      </c>
      <c r="H477" t="str">
        <f ca="1">IF($D477="","",MAX(0,TODAY()-$D477))</f>
        <v/>
      </c>
      <c r="I477" t="str">
        <f ca="1">IF($G477&lt;=0,"",IF($H477&gt;=30,"Mise en demeure",IF($H477&gt;=15,"Relance 2",IF($H477&gt;=5,"Relance 1","À traiter"))))</f>
        <v>Mise en demeure</v>
      </c>
      <c r="K477" t="str">
        <f>IF($J477="","",$J477+7)</f>
        <v/>
      </c>
    </row>
    <row r="478" spans="2:11" ht="15">
      <c r="B478" t="str">
        <f>IF($A478="","",VLOOKUP(VLOOKUP($A478,Baux!$A:$K,3,FALSE),Locataires!$A:$I,2,FALSE))</f>
        <v/>
      </c>
      <c r="C478" s="17"/>
      <c r="D478" s="12" t="str">
        <f>IF(OR($A478="",$C478=""),"",SUMIFS(Échéancier_Loyers!$G:$G,Échéancier_Loyers!$C:$C,$A478,Échéancier_Loyers!$B:$B,YEAR($C478)*100+MONTH($C478)))</f>
        <v/>
      </c>
      <c r="E478" s="13" t="str">
        <f>IF(OR($A478="",$C478=""),"",SUMIFS(Échéancier_Loyers!$J:$J,Échéancier_Loyers!$C:$C,$A478,Échéancier_Loyers!$B:$B,YEAR($C478)*100+MONTH($C478)))</f>
        <v/>
      </c>
      <c r="F478" s="13" t="str">
        <f>IF(OR($A478="",$C478=""),"",SUMIFS(Échéancier_Loyers!$K:$K,Échéancier_Loyers!$C:$C,$A478,Échéancier_Loyers!$B:$B,YEAR($C478)*100+MONTH($C478)))</f>
        <v/>
      </c>
      <c r="G478" s="13" t="str">
        <f>IF(OR($E478="",$F478=""),"",$E478-$F478)</f>
        <v/>
      </c>
      <c r="H478" t="str">
        <f ca="1">IF($D478="","",MAX(0,TODAY()-$D478))</f>
        <v/>
      </c>
      <c r="I478" t="str">
        <f ca="1">IF($G478&lt;=0,"",IF($H478&gt;=30,"Mise en demeure",IF($H478&gt;=15,"Relance 2",IF($H478&gt;=5,"Relance 1","À traiter"))))</f>
        <v>Mise en demeure</v>
      </c>
      <c r="K478" t="str">
        <f>IF($J478="","",$J478+7)</f>
        <v/>
      </c>
    </row>
    <row r="479" spans="2:11" ht="15">
      <c r="B479" t="str">
        <f>IF($A479="","",VLOOKUP(VLOOKUP($A479,Baux!$A:$K,3,FALSE),Locataires!$A:$I,2,FALSE))</f>
        <v/>
      </c>
      <c r="C479" s="17"/>
      <c r="D479" s="12" t="str">
        <f>IF(OR($A479="",$C479=""),"",SUMIFS(Échéancier_Loyers!$G:$G,Échéancier_Loyers!$C:$C,$A479,Échéancier_Loyers!$B:$B,YEAR($C479)*100+MONTH($C479)))</f>
        <v/>
      </c>
      <c r="E479" s="13" t="str">
        <f>IF(OR($A479="",$C479=""),"",SUMIFS(Échéancier_Loyers!$J:$J,Échéancier_Loyers!$C:$C,$A479,Échéancier_Loyers!$B:$B,YEAR($C479)*100+MONTH($C479)))</f>
        <v/>
      </c>
      <c r="F479" s="13" t="str">
        <f>IF(OR($A479="",$C479=""),"",SUMIFS(Échéancier_Loyers!$K:$K,Échéancier_Loyers!$C:$C,$A479,Échéancier_Loyers!$B:$B,YEAR($C479)*100+MONTH($C479)))</f>
        <v/>
      </c>
      <c r="G479" s="13" t="str">
        <f>IF(OR($E479="",$F479=""),"",$E479-$F479)</f>
        <v/>
      </c>
      <c r="H479" t="str">
        <f ca="1">IF($D479="","",MAX(0,TODAY()-$D479))</f>
        <v/>
      </c>
      <c r="I479" t="str">
        <f ca="1">IF($G479&lt;=0,"",IF($H479&gt;=30,"Mise en demeure",IF($H479&gt;=15,"Relance 2",IF($H479&gt;=5,"Relance 1","À traiter"))))</f>
        <v>Mise en demeure</v>
      </c>
      <c r="K479" t="str">
        <f>IF($J479="","",$J479+7)</f>
        <v/>
      </c>
    </row>
    <row r="480" spans="2:11" ht="15">
      <c r="B480" t="str">
        <f>IF($A480="","",VLOOKUP(VLOOKUP($A480,Baux!$A:$K,3,FALSE),Locataires!$A:$I,2,FALSE))</f>
        <v/>
      </c>
      <c r="C480" s="17"/>
      <c r="D480" s="12" t="str">
        <f>IF(OR($A480="",$C480=""),"",SUMIFS(Échéancier_Loyers!$G:$G,Échéancier_Loyers!$C:$C,$A480,Échéancier_Loyers!$B:$B,YEAR($C480)*100+MONTH($C480)))</f>
        <v/>
      </c>
      <c r="E480" s="13" t="str">
        <f>IF(OR($A480="",$C480=""),"",SUMIFS(Échéancier_Loyers!$J:$J,Échéancier_Loyers!$C:$C,$A480,Échéancier_Loyers!$B:$B,YEAR($C480)*100+MONTH($C480)))</f>
        <v/>
      </c>
      <c r="F480" s="13" t="str">
        <f>IF(OR($A480="",$C480=""),"",SUMIFS(Échéancier_Loyers!$K:$K,Échéancier_Loyers!$C:$C,$A480,Échéancier_Loyers!$B:$B,YEAR($C480)*100+MONTH($C480)))</f>
        <v/>
      </c>
      <c r="G480" s="13" t="str">
        <f>IF(OR($E480="",$F480=""),"",$E480-$F480)</f>
        <v/>
      </c>
      <c r="H480" t="str">
        <f ca="1">IF($D480="","",MAX(0,TODAY()-$D480))</f>
        <v/>
      </c>
      <c r="I480" t="str">
        <f ca="1">IF($G480&lt;=0,"",IF($H480&gt;=30,"Mise en demeure",IF($H480&gt;=15,"Relance 2",IF($H480&gt;=5,"Relance 1","À traiter"))))</f>
        <v>Mise en demeure</v>
      </c>
      <c r="K480" t="str">
        <f>IF($J480="","",$J480+7)</f>
        <v/>
      </c>
    </row>
    <row r="481" spans="2:11" ht="15">
      <c r="B481" t="str">
        <f>IF($A481="","",VLOOKUP(VLOOKUP($A481,Baux!$A:$K,3,FALSE),Locataires!$A:$I,2,FALSE))</f>
        <v/>
      </c>
      <c r="C481" s="17"/>
      <c r="D481" s="12" t="str">
        <f>IF(OR($A481="",$C481=""),"",SUMIFS(Échéancier_Loyers!$G:$G,Échéancier_Loyers!$C:$C,$A481,Échéancier_Loyers!$B:$B,YEAR($C481)*100+MONTH($C481)))</f>
        <v/>
      </c>
      <c r="E481" s="13" t="str">
        <f>IF(OR($A481="",$C481=""),"",SUMIFS(Échéancier_Loyers!$J:$J,Échéancier_Loyers!$C:$C,$A481,Échéancier_Loyers!$B:$B,YEAR($C481)*100+MONTH($C481)))</f>
        <v/>
      </c>
      <c r="F481" s="13" t="str">
        <f>IF(OR($A481="",$C481=""),"",SUMIFS(Échéancier_Loyers!$K:$K,Échéancier_Loyers!$C:$C,$A481,Échéancier_Loyers!$B:$B,YEAR($C481)*100+MONTH($C481)))</f>
        <v/>
      </c>
      <c r="G481" s="13" t="str">
        <f>IF(OR($E481="",$F481=""),"",$E481-$F481)</f>
        <v/>
      </c>
      <c r="H481" t="str">
        <f ca="1">IF($D481="","",MAX(0,TODAY()-$D481))</f>
        <v/>
      </c>
      <c r="I481" t="str">
        <f ca="1">IF($G481&lt;=0,"",IF($H481&gt;=30,"Mise en demeure",IF($H481&gt;=15,"Relance 2",IF($H481&gt;=5,"Relance 1","À traiter"))))</f>
        <v>Mise en demeure</v>
      </c>
      <c r="K481" t="str">
        <f>IF($J481="","",$J481+7)</f>
        <v/>
      </c>
    </row>
    <row r="482" spans="2:11" ht="15">
      <c r="B482" t="str">
        <f>IF($A482="","",VLOOKUP(VLOOKUP($A482,Baux!$A:$K,3,FALSE),Locataires!$A:$I,2,FALSE))</f>
        <v/>
      </c>
      <c r="C482" s="17"/>
      <c r="D482" s="12" t="str">
        <f>IF(OR($A482="",$C482=""),"",SUMIFS(Échéancier_Loyers!$G:$G,Échéancier_Loyers!$C:$C,$A482,Échéancier_Loyers!$B:$B,YEAR($C482)*100+MONTH($C482)))</f>
        <v/>
      </c>
      <c r="E482" s="13" t="str">
        <f>IF(OR($A482="",$C482=""),"",SUMIFS(Échéancier_Loyers!$J:$J,Échéancier_Loyers!$C:$C,$A482,Échéancier_Loyers!$B:$B,YEAR($C482)*100+MONTH($C482)))</f>
        <v/>
      </c>
      <c r="F482" s="13" t="str">
        <f>IF(OR($A482="",$C482=""),"",SUMIFS(Échéancier_Loyers!$K:$K,Échéancier_Loyers!$C:$C,$A482,Échéancier_Loyers!$B:$B,YEAR($C482)*100+MONTH($C482)))</f>
        <v/>
      </c>
      <c r="G482" s="13" t="str">
        <f>IF(OR($E482="",$F482=""),"",$E482-$F482)</f>
        <v/>
      </c>
      <c r="H482" t="str">
        <f ca="1">IF($D482="","",MAX(0,TODAY()-$D482))</f>
        <v/>
      </c>
      <c r="I482" t="str">
        <f ca="1">IF($G482&lt;=0,"",IF($H482&gt;=30,"Mise en demeure",IF($H482&gt;=15,"Relance 2",IF($H482&gt;=5,"Relance 1","À traiter"))))</f>
        <v>Mise en demeure</v>
      </c>
      <c r="K482" t="str">
        <f>IF($J482="","",$J482+7)</f>
        <v/>
      </c>
    </row>
    <row r="483" spans="2:11" ht="15">
      <c r="B483" t="str">
        <f>IF($A483="","",VLOOKUP(VLOOKUP($A483,Baux!$A:$K,3,FALSE),Locataires!$A:$I,2,FALSE))</f>
        <v/>
      </c>
      <c r="C483" s="17"/>
      <c r="D483" s="12" t="str">
        <f>IF(OR($A483="",$C483=""),"",SUMIFS(Échéancier_Loyers!$G:$G,Échéancier_Loyers!$C:$C,$A483,Échéancier_Loyers!$B:$B,YEAR($C483)*100+MONTH($C483)))</f>
        <v/>
      </c>
      <c r="E483" s="13" t="str">
        <f>IF(OR($A483="",$C483=""),"",SUMIFS(Échéancier_Loyers!$J:$J,Échéancier_Loyers!$C:$C,$A483,Échéancier_Loyers!$B:$B,YEAR($C483)*100+MONTH($C483)))</f>
        <v/>
      </c>
      <c r="F483" s="13" t="str">
        <f>IF(OR($A483="",$C483=""),"",SUMIFS(Échéancier_Loyers!$K:$K,Échéancier_Loyers!$C:$C,$A483,Échéancier_Loyers!$B:$B,YEAR($C483)*100+MONTH($C483)))</f>
        <v/>
      </c>
      <c r="G483" s="13" t="str">
        <f>IF(OR($E483="",$F483=""),"",$E483-$F483)</f>
        <v/>
      </c>
      <c r="H483" t="str">
        <f ca="1">IF($D483="","",MAX(0,TODAY()-$D483))</f>
        <v/>
      </c>
      <c r="I483" t="str">
        <f ca="1">IF($G483&lt;=0,"",IF($H483&gt;=30,"Mise en demeure",IF($H483&gt;=15,"Relance 2",IF($H483&gt;=5,"Relance 1","À traiter"))))</f>
        <v>Mise en demeure</v>
      </c>
      <c r="K483" t="str">
        <f>IF($J483="","",$J483+7)</f>
        <v/>
      </c>
    </row>
    <row r="484" spans="2:11" ht="15">
      <c r="B484" t="str">
        <f>IF($A484="","",VLOOKUP(VLOOKUP($A484,Baux!$A:$K,3,FALSE),Locataires!$A:$I,2,FALSE))</f>
        <v/>
      </c>
      <c r="C484" s="17"/>
      <c r="D484" s="12" t="str">
        <f>IF(OR($A484="",$C484=""),"",SUMIFS(Échéancier_Loyers!$G:$G,Échéancier_Loyers!$C:$C,$A484,Échéancier_Loyers!$B:$B,YEAR($C484)*100+MONTH($C484)))</f>
        <v/>
      </c>
      <c r="E484" s="13" t="str">
        <f>IF(OR($A484="",$C484=""),"",SUMIFS(Échéancier_Loyers!$J:$J,Échéancier_Loyers!$C:$C,$A484,Échéancier_Loyers!$B:$B,YEAR($C484)*100+MONTH($C484)))</f>
        <v/>
      </c>
      <c r="F484" s="13" t="str">
        <f>IF(OR($A484="",$C484=""),"",SUMIFS(Échéancier_Loyers!$K:$K,Échéancier_Loyers!$C:$C,$A484,Échéancier_Loyers!$B:$B,YEAR($C484)*100+MONTH($C484)))</f>
        <v/>
      </c>
      <c r="G484" s="13" t="str">
        <f>IF(OR($E484="",$F484=""),"",$E484-$F484)</f>
        <v/>
      </c>
      <c r="H484" t="str">
        <f ca="1">IF($D484="","",MAX(0,TODAY()-$D484))</f>
        <v/>
      </c>
      <c r="I484" t="str">
        <f ca="1">IF($G484&lt;=0,"",IF($H484&gt;=30,"Mise en demeure",IF($H484&gt;=15,"Relance 2",IF($H484&gt;=5,"Relance 1","À traiter"))))</f>
        <v>Mise en demeure</v>
      </c>
      <c r="K484" t="str">
        <f>IF($J484="","",$J484+7)</f>
        <v/>
      </c>
    </row>
    <row r="485" spans="2:11" ht="15">
      <c r="B485" t="str">
        <f>IF($A485="","",VLOOKUP(VLOOKUP($A485,Baux!$A:$K,3,FALSE),Locataires!$A:$I,2,FALSE))</f>
        <v/>
      </c>
      <c r="C485" s="17"/>
      <c r="D485" s="12" t="str">
        <f>IF(OR($A485="",$C485=""),"",SUMIFS(Échéancier_Loyers!$G:$G,Échéancier_Loyers!$C:$C,$A485,Échéancier_Loyers!$B:$B,YEAR($C485)*100+MONTH($C485)))</f>
        <v/>
      </c>
      <c r="E485" s="13" t="str">
        <f>IF(OR($A485="",$C485=""),"",SUMIFS(Échéancier_Loyers!$J:$J,Échéancier_Loyers!$C:$C,$A485,Échéancier_Loyers!$B:$B,YEAR($C485)*100+MONTH($C485)))</f>
        <v/>
      </c>
      <c r="F485" s="13" t="str">
        <f>IF(OR($A485="",$C485=""),"",SUMIFS(Échéancier_Loyers!$K:$K,Échéancier_Loyers!$C:$C,$A485,Échéancier_Loyers!$B:$B,YEAR($C485)*100+MONTH($C485)))</f>
        <v/>
      </c>
      <c r="G485" s="13" t="str">
        <f>IF(OR($E485="",$F485=""),"",$E485-$F485)</f>
        <v/>
      </c>
      <c r="H485" t="str">
        <f ca="1">IF($D485="","",MAX(0,TODAY()-$D485))</f>
        <v/>
      </c>
      <c r="I485" t="str">
        <f ca="1">IF($G485&lt;=0,"",IF($H485&gt;=30,"Mise en demeure",IF($H485&gt;=15,"Relance 2",IF($H485&gt;=5,"Relance 1","À traiter"))))</f>
        <v>Mise en demeure</v>
      </c>
      <c r="K485" t="str">
        <f>IF($J485="","",$J485+7)</f>
        <v/>
      </c>
    </row>
    <row r="486" spans="2:11" ht="15">
      <c r="B486" t="str">
        <f>IF($A486="","",VLOOKUP(VLOOKUP($A486,Baux!$A:$K,3,FALSE),Locataires!$A:$I,2,FALSE))</f>
        <v/>
      </c>
      <c r="C486" s="17"/>
      <c r="D486" s="12" t="str">
        <f>IF(OR($A486="",$C486=""),"",SUMIFS(Échéancier_Loyers!$G:$G,Échéancier_Loyers!$C:$C,$A486,Échéancier_Loyers!$B:$B,YEAR($C486)*100+MONTH($C486)))</f>
        <v/>
      </c>
      <c r="E486" s="13" t="str">
        <f>IF(OR($A486="",$C486=""),"",SUMIFS(Échéancier_Loyers!$J:$J,Échéancier_Loyers!$C:$C,$A486,Échéancier_Loyers!$B:$B,YEAR($C486)*100+MONTH($C486)))</f>
        <v/>
      </c>
      <c r="F486" s="13" t="str">
        <f>IF(OR($A486="",$C486=""),"",SUMIFS(Échéancier_Loyers!$K:$K,Échéancier_Loyers!$C:$C,$A486,Échéancier_Loyers!$B:$B,YEAR($C486)*100+MONTH($C486)))</f>
        <v/>
      </c>
      <c r="G486" s="13" t="str">
        <f>IF(OR($E486="",$F486=""),"",$E486-$F486)</f>
        <v/>
      </c>
      <c r="H486" t="str">
        <f ca="1">IF($D486="","",MAX(0,TODAY()-$D486))</f>
        <v/>
      </c>
      <c r="I486" t="str">
        <f ca="1">IF($G486&lt;=0,"",IF($H486&gt;=30,"Mise en demeure",IF($H486&gt;=15,"Relance 2",IF($H486&gt;=5,"Relance 1","À traiter"))))</f>
        <v>Mise en demeure</v>
      </c>
      <c r="K486" t="str">
        <f>IF($J486="","",$J486+7)</f>
        <v/>
      </c>
    </row>
    <row r="487" spans="2:11" ht="15">
      <c r="B487" t="str">
        <f>IF($A487="","",VLOOKUP(VLOOKUP($A487,Baux!$A:$K,3,FALSE),Locataires!$A:$I,2,FALSE))</f>
        <v/>
      </c>
      <c r="C487" s="17"/>
      <c r="D487" s="12" t="str">
        <f>IF(OR($A487="",$C487=""),"",SUMIFS(Échéancier_Loyers!$G:$G,Échéancier_Loyers!$C:$C,$A487,Échéancier_Loyers!$B:$B,YEAR($C487)*100+MONTH($C487)))</f>
        <v/>
      </c>
      <c r="E487" s="13" t="str">
        <f>IF(OR($A487="",$C487=""),"",SUMIFS(Échéancier_Loyers!$J:$J,Échéancier_Loyers!$C:$C,$A487,Échéancier_Loyers!$B:$B,YEAR($C487)*100+MONTH($C487)))</f>
        <v/>
      </c>
      <c r="F487" s="13" t="str">
        <f>IF(OR($A487="",$C487=""),"",SUMIFS(Échéancier_Loyers!$K:$K,Échéancier_Loyers!$C:$C,$A487,Échéancier_Loyers!$B:$B,YEAR($C487)*100+MONTH($C487)))</f>
        <v/>
      </c>
      <c r="G487" s="13" t="str">
        <f>IF(OR($E487="",$F487=""),"",$E487-$F487)</f>
        <v/>
      </c>
      <c r="H487" t="str">
        <f ca="1">IF($D487="","",MAX(0,TODAY()-$D487))</f>
        <v/>
      </c>
      <c r="I487" t="str">
        <f ca="1">IF($G487&lt;=0,"",IF($H487&gt;=30,"Mise en demeure",IF($H487&gt;=15,"Relance 2",IF($H487&gt;=5,"Relance 1","À traiter"))))</f>
        <v>Mise en demeure</v>
      </c>
      <c r="K487" t="str">
        <f>IF($J487="","",$J487+7)</f>
        <v/>
      </c>
    </row>
    <row r="488" spans="2:11" ht="15">
      <c r="B488" t="str">
        <f>IF($A488="","",VLOOKUP(VLOOKUP($A488,Baux!$A:$K,3,FALSE),Locataires!$A:$I,2,FALSE))</f>
        <v/>
      </c>
      <c r="C488" s="17"/>
      <c r="D488" s="12" t="str">
        <f>IF(OR($A488="",$C488=""),"",SUMIFS(Échéancier_Loyers!$G:$G,Échéancier_Loyers!$C:$C,$A488,Échéancier_Loyers!$B:$B,YEAR($C488)*100+MONTH($C488)))</f>
        <v/>
      </c>
      <c r="E488" s="13" t="str">
        <f>IF(OR($A488="",$C488=""),"",SUMIFS(Échéancier_Loyers!$J:$J,Échéancier_Loyers!$C:$C,$A488,Échéancier_Loyers!$B:$B,YEAR($C488)*100+MONTH($C488)))</f>
        <v/>
      </c>
      <c r="F488" s="13" t="str">
        <f>IF(OR($A488="",$C488=""),"",SUMIFS(Échéancier_Loyers!$K:$K,Échéancier_Loyers!$C:$C,$A488,Échéancier_Loyers!$B:$B,YEAR($C488)*100+MONTH($C488)))</f>
        <v/>
      </c>
      <c r="G488" s="13" t="str">
        <f>IF(OR($E488="",$F488=""),"",$E488-$F488)</f>
        <v/>
      </c>
      <c r="H488" t="str">
        <f ca="1">IF($D488="","",MAX(0,TODAY()-$D488))</f>
        <v/>
      </c>
      <c r="I488" t="str">
        <f ca="1">IF($G488&lt;=0,"",IF($H488&gt;=30,"Mise en demeure",IF($H488&gt;=15,"Relance 2",IF($H488&gt;=5,"Relance 1","À traiter"))))</f>
        <v>Mise en demeure</v>
      </c>
      <c r="K488" t="str">
        <f>IF($J488="","",$J488+7)</f>
        <v/>
      </c>
    </row>
    <row r="489" spans="2:11" ht="15">
      <c r="B489" t="str">
        <f>IF($A489="","",VLOOKUP(VLOOKUP($A489,Baux!$A:$K,3,FALSE),Locataires!$A:$I,2,FALSE))</f>
        <v/>
      </c>
      <c r="C489" s="17"/>
      <c r="D489" s="12" t="str">
        <f>IF(OR($A489="",$C489=""),"",SUMIFS(Échéancier_Loyers!$G:$G,Échéancier_Loyers!$C:$C,$A489,Échéancier_Loyers!$B:$B,YEAR($C489)*100+MONTH($C489)))</f>
        <v/>
      </c>
      <c r="E489" s="13" t="str">
        <f>IF(OR($A489="",$C489=""),"",SUMIFS(Échéancier_Loyers!$J:$J,Échéancier_Loyers!$C:$C,$A489,Échéancier_Loyers!$B:$B,YEAR($C489)*100+MONTH($C489)))</f>
        <v/>
      </c>
      <c r="F489" s="13" t="str">
        <f>IF(OR($A489="",$C489=""),"",SUMIFS(Échéancier_Loyers!$K:$K,Échéancier_Loyers!$C:$C,$A489,Échéancier_Loyers!$B:$B,YEAR($C489)*100+MONTH($C489)))</f>
        <v/>
      </c>
      <c r="G489" s="13" t="str">
        <f>IF(OR($E489="",$F489=""),"",$E489-$F489)</f>
        <v/>
      </c>
      <c r="H489" t="str">
        <f ca="1">IF($D489="","",MAX(0,TODAY()-$D489))</f>
        <v/>
      </c>
      <c r="I489" t="str">
        <f ca="1">IF($G489&lt;=0,"",IF($H489&gt;=30,"Mise en demeure",IF($H489&gt;=15,"Relance 2",IF($H489&gt;=5,"Relance 1","À traiter"))))</f>
        <v>Mise en demeure</v>
      </c>
      <c r="K489" t="str">
        <f>IF($J489="","",$J489+7)</f>
        <v/>
      </c>
    </row>
    <row r="490" spans="2:11" ht="15">
      <c r="B490" t="str">
        <f>IF($A490="","",VLOOKUP(VLOOKUP($A490,Baux!$A:$K,3,FALSE),Locataires!$A:$I,2,FALSE))</f>
        <v/>
      </c>
      <c r="C490" s="17"/>
      <c r="D490" s="12" t="str">
        <f>IF(OR($A490="",$C490=""),"",SUMIFS(Échéancier_Loyers!$G:$G,Échéancier_Loyers!$C:$C,$A490,Échéancier_Loyers!$B:$B,YEAR($C490)*100+MONTH($C490)))</f>
        <v/>
      </c>
      <c r="E490" s="13" t="str">
        <f>IF(OR($A490="",$C490=""),"",SUMIFS(Échéancier_Loyers!$J:$J,Échéancier_Loyers!$C:$C,$A490,Échéancier_Loyers!$B:$B,YEAR($C490)*100+MONTH($C490)))</f>
        <v/>
      </c>
      <c r="F490" s="13" t="str">
        <f>IF(OR($A490="",$C490=""),"",SUMIFS(Échéancier_Loyers!$K:$K,Échéancier_Loyers!$C:$C,$A490,Échéancier_Loyers!$B:$B,YEAR($C490)*100+MONTH($C490)))</f>
        <v/>
      </c>
      <c r="G490" s="13" t="str">
        <f>IF(OR($E490="",$F490=""),"",$E490-$F490)</f>
        <v/>
      </c>
      <c r="H490" t="str">
        <f ca="1">IF($D490="","",MAX(0,TODAY()-$D490))</f>
        <v/>
      </c>
      <c r="I490" t="str">
        <f ca="1">IF($G490&lt;=0,"",IF($H490&gt;=30,"Mise en demeure",IF($H490&gt;=15,"Relance 2",IF($H490&gt;=5,"Relance 1","À traiter"))))</f>
        <v>Mise en demeure</v>
      </c>
      <c r="K490" t="str">
        <f>IF($J490="","",$J490+7)</f>
        <v/>
      </c>
    </row>
    <row r="491" spans="2:11" ht="15">
      <c r="B491" t="str">
        <f>IF($A491="","",VLOOKUP(VLOOKUP($A491,Baux!$A:$K,3,FALSE),Locataires!$A:$I,2,FALSE))</f>
        <v/>
      </c>
      <c r="C491" s="17"/>
      <c r="D491" s="12" t="str">
        <f>IF(OR($A491="",$C491=""),"",SUMIFS(Échéancier_Loyers!$G:$G,Échéancier_Loyers!$C:$C,$A491,Échéancier_Loyers!$B:$B,YEAR($C491)*100+MONTH($C491)))</f>
        <v/>
      </c>
      <c r="E491" s="13" t="str">
        <f>IF(OR($A491="",$C491=""),"",SUMIFS(Échéancier_Loyers!$J:$J,Échéancier_Loyers!$C:$C,$A491,Échéancier_Loyers!$B:$B,YEAR($C491)*100+MONTH($C491)))</f>
        <v/>
      </c>
      <c r="F491" s="13" t="str">
        <f>IF(OR($A491="",$C491=""),"",SUMIFS(Échéancier_Loyers!$K:$K,Échéancier_Loyers!$C:$C,$A491,Échéancier_Loyers!$B:$B,YEAR($C491)*100+MONTH($C491)))</f>
        <v/>
      </c>
      <c r="G491" s="13" t="str">
        <f>IF(OR($E491="",$F491=""),"",$E491-$F491)</f>
        <v/>
      </c>
      <c r="H491" t="str">
        <f ca="1">IF($D491="","",MAX(0,TODAY()-$D491))</f>
        <v/>
      </c>
      <c r="I491" t="str">
        <f ca="1">IF($G491&lt;=0,"",IF($H491&gt;=30,"Mise en demeure",IF($H491&gt;=15,"Relance 2",IF($H491&gt;=5,"Relance 1","À traiter"))))</f>
        <v>Mise en demeure</v>
      </c>
      <c r="K491" t="str">
        <f>IF($J491="","",$J491+7)</f>
        <v/>
      </c>
    </row>
    <row r="492" spans="2:11" ht="15">
      <c r="B492" t="str">
        <f>IF($A492="","",VLOOKUP(VLOOKUP($A492,Baux!$A:$K,3,FALSE),Locataires!$A:$I,2,FALSE))</f>
        <v/>
      </c>
      <c r="C492" s="17"/>
      <c r="D492" s="12" t="str">
        <f>IF(OR($A492="",$C492=""),"",SUMIFS(Échéancier_Loyers!$G:$G,Échéancier_Loyers!$C:$C,$A492,Échéancier_Loyers!$B:$B,YEAR($C492)*100+MONTH($C492)))</f>
        <v/>
      </c>
      <c r="E492" s="13" t="str">
        <f>IF(OR($A492="",$C492=""),"",SUMIFS(Échéancier_Loyers!$J:$J,Échéancier_Loyers!$C:$C,$A492,Échéancier_Loyers!$B:$B,YEAR($C492)*100+MONTH($C492)))</f>
        <v/>
      </c>
      <c r="F492" s="13" t="str">
        <f>IF(OR($A492="",$C492=""),"",SUMIFS(Échéancier_Loyers!$K:$K,Échéancier_Loyers!$C:$C,$A492,Échéancier_Loyers!$B:$B,YEAR($C492)*100+MONTH($C492)))</f>
        <v/>
      </c>
      <c r="G492" s="13" t="str">
        <f>IF(OR($E492="",$F492=""),"",$E492-$F492)</f>
        <v/>
      </c>
      <c r="H492" t="str">
        <f ca="1">IF($D492="","",MAX(0,TODAY()-$D492))</f>
        <v/>
      </c>
      <c r="I492" t="str">
        <f ca="1">IF($G492&lt;=0,"",IF($H492&gt;=30,"Mise en demeure",IF($H492&gt;=15,"Relance 2",IF($H492&gt;=5,"Relance 1","À traiter"))))</f>
        <v>Mise en demeure</v>
      </c>
      <c r="K492" t="str">
        <f>IF($J492="","",$J492+7)</f>
        <v/>
      </c>
    </row>
    <row r="493" spans="2:11" ht="15">
      <c r="B493" t="str">
        <f>IF($A493="","",VLOOKUP(VLOOKUP($A493,Baux!$A:$K,3,FALSE),Locataires!$A:$I,2,FALSE))</f>
        <v/>
      </c>
      <c r="C493" s="17"/>
      <c r="D493" s="12" t="str">
        <f>IF(OR($A493="",$C493=""),"",SUMIFS(Échéancier_Loyers!$G:$G,Échéancier_Loyers!$C:$C,$A493,Échéancier_Loyers!$B:$B,YEAR($C493)*100+MONTH($C493)))</f>
        <v/>
      </c>
      <c r="E493" s="13" t="str">
        <f>IF(OR($A493="",$C493=""),"",SUMIFS(Échéancier_Loyers!$J:$J,Échéancier_Loyers!$C:$C,$A493,Échéancier_Loyers!$B:$B,YEAR($C493)*100+MONTH($C493)))</f>
        <v/>
      </c>
      <c r="F493" s="13" t="str">
        <f>IF(OR($A493="",$C493=""),"",SUMIFS(Échéancier_Loyers!$K:$K,Échéancier_Loyers!$C:$C,$A493,Échéancier_Loyers!$B:$B,YEAR($C493)*100+MONTH($C493)))</f>
        <v/>
      </c>
      <c r="G493" s="13" t="str">
        <f>IF(OR($E493="",$F493=""),"",$E493-$F493)</f>
        <v/>
      </c>
      <c r="H493" t="str">
        <f ca="1">IF($D493="","",MAX(0,TODAY()-$D493))</f>
        <v/>
      </c>
      <c r="I493" t="str">
        <f ca="1">IF($G493&lt;=0,"",IF($H493&gt;=30,"Mise en demeure",IF($H493&gt;=15,"Relance 2",IF($H493&gt;=5,"Relance 1","À traiter"))))</f>
        <v>Mise en demeure</v>
      </c>
      <c r="K493" t="str">
        <f>IF($J493="","",$J493+7)</f>
        <v/>
      </c>
    </row>
    <row r="494" spans="2:11" ht="15">
      <c r="B494" t="str">
        <f>IF($A494="","",VLOOKUP(VLOOKUP($A494,Baux!$A:$K,3,FALSE),Locataires!$A:$I,2,FALSE))</f>
        <v/>
      </c>
      <c r="C494" s="17"/>
      <c r="D494" s="12" t="str">
        <f>IF(OR($A494="",$C494=""),"",SUMIFS(Échéancier_Loyers!$G:$G,Échéancier_Loyers!$C:$C,$A494,Échéancier_Loyers!$B:$B,YEAR($C494)*100+MONTH($C494)))</f>
        <v/>
      </c>
      <c r="E494" s="13" t="str">
        <f>IF(OR($A494="",$C494=""),"",SUMIFS(Échéancier_Loyers!$J:$J,Échéancier_Loyers!$C:$C,$A494,Échéancier_Loyers!$B:$B,YEAR($C494)*100+MONTH($C494)))</f>
        <v/>
      </c>
      <c r="F494" s="13" t="str">
        <f>IF(OR($A494="",$C494=""),"",SUMIFS(Échéancier_Loyers!$K:$K,Échéancier_Loyers!$C:$C,$A494,Échéancier_Loyers!$B:$B,YEAR($C494)*100+MONTH($C494)))</f>
        <v/>
      </c>
      <c r="G494" s="13" t="str">
        <f>IF(OR($E494="",$F494=""),"",$E494-$F494)</f>
        <v/>
      </c>
      <c r="H494" t="str">
        <f ca="1">IF($D494="","",MAX(0,TODAY()-$D494))</f>
        <v/>
      </c>
      <c r="I494" t="str">
        <f ca="1">IF($G494&lt;=0,"",IF($H494&gt;=30,"Mise en demeure",IF($H494&gt;=15,"Relance 2",IF($H494&gt;=5,"Relance 1","À traiter"))))</f>
        <v>Mise en demeure</v>
      </c>
      <c r="K494" t="str">
        <f>IF($J494="","",$J494+7)</f>
        <v/>
      </c>
    </row>
    <row r="495" spans="2:11" ht="15">
      <c r="B495" t="str">
        <f>IF($A495="","",VLOOKUP(VLOOKUP($A495,Baux!$A:$K,3,FALSE),Locataires!$A:$I,2,FALSE))</f>
        <v/>
      </c>
      <c r="C495" s="17"/>
      <c r="D495" s="12" t="str">
        <f>IF(OR($A495="",$C495=""),"",SUMIFS(Échéancier_Loyers!$G:$G,Échéancier_Loyers!$C:$C,$A495,Échéancier_Loyers!$B:$B,YEAR($C495)*100+MONTH($C495)))</f>
        <v/>
      </c>
      <c r="E495" s="13" t="str">
        <f>IF(OR($A495="",$C495=""),"",SUMIFS(Échéancier_Loyers!$J:$J,Échéancier_Loyers!$C:$C,$A495,Échéancier_Loyers!$B:$B,YEAR($C495)*100+MONTH($C495)))</f>
        <v/>
      </c>
      <c r="F495" s="13" t="str">
        <f>IF(OR($A495="",$C495=""),"",SUMIFS(Échéancier_Loyers!$K:$K,Échéancier_Loyers!$C:$C,$A495,Échéancier_Loyers!$B:$B,YEAR($C495)*100+MONTH($C495)))</f>
        <v/>
      </c>
      <c r="G495" s="13" t="str">
        <f>IF(OR($E495="",$F495=""),"",$E495-$F495)</f>
        <v/>
      </c>
      <c r="H495" t="str">
        <f ca="1">IF($D495="","",MAX(0,TODAY()-$D495))</f>
        <v/>
      </c>
      <c r="I495" t="str">
        <f ca="1">IF($G495&lt;=0,"",IF($H495&gt;=30,"Mise en demeure",IF($H495&gt;=15,"Relance 2",IF($H495&gt;=5,"Relance 1","À traiter"))))</f>
        <v>Mise en demeure</v>
      </c>
      <c r="K495" t="str">
        <f>IF($J495="","",$J495+7)</f>
        <v/>
      </c>
    </row>
    <row r="496" spans="2:11" ht="15">
      <c r="B496" t="str">
        <f>IF($A496="","",VLOOKUP(VLOOKUP($A496,Baux!$A:$K,3,FALSE),Locataires!$A:$I,2,FALSE))</f>
        <v/>
      </c>
      <c r="C496" s="17"/>
      <c r="D496" s="12" t="str">
        <f>IF(OR($A496="",$C496=""),"",SUMIFS(Échéancier_Loyers!$G:$G,Échéancier_Loyers!$C:$C,$A496,Échéancier_Loyers!$B:$B,YEAR($C496)*100+MONTH($C496)))</f>
        <v/>
      </c>
      <c r="E496" s="13" t="str">
        <f>IF(OR($A496="",$C496=""),"",SUMIFS(Échéancier_Loyers!$J:$J,Échéancier_Loyers!$C:$C,$A496,Échéancier_Loyers!$B:$B,YEAR($C496)*100+MONTH($C496)))</f>
        <v/>
      </c>
      <c r="F496" s="13" t="str">
        <f>IF(OR($A496="",$C496=""),"",SUMIFS(Échéancier_Loyers!$K:$K,Échéancier_Loyers!$C:$C,$A496,Échéancier_Loyers!$B:$B,YEAR($C496)*100+MONTH($C496)))</f>
        <v/>
      </c>
      <c r="G496" s="13" t="str">
        <f>IF(OR($E496="",$F496=""),"",$E496-$F496)</f>
        <v/>
      </c>
      <c r="H496" t="str">
        <f ca="1">IF($D496="","",MAX(0,TODAY()-$D496))</f>
        <v/>
      </c>
      <c r="I496" t="str">
        <f ca="1">IF($G496&lt;=0,"",IF($H496&gt;=30,"Mise en demeure",IF($H496&gt;=15,"Relance 2",IF($H496&gt;=5,"Relance 1","À traiter"))))</f>
        <v>Mise en demeure</v>
      </c>
      <c r="K496" t="str">
        <f>IF($J496="","",$J496+7)</f>
        <v/>
      </c>
    </row>
    <row r="497" spans="2:11" ht="15">
      <c r="B497" t="str">
        <f>IF($A497="","",VLOOKUP(VLOOKUP($A497,Baux!$A:$K,3,FALSE),Locataires!$A:$I,2,FALSE))</f>
        <v/>
      </c>
      <c r="C497" s="17"/>
      <c r="D497" s="12" t="str">
        <f>IF(OR($A497="",$C497=""),"",SUMIFS(Échéancier_Loyers!$G:$G,Échéancier_Loyers!$C:$C,$A497,Échéancier_Loyers!$B:$B,YEAR($C497)*100+MONTH($C497)))</f>
        <v/>
      </c>
      <c r="E497" s="13" t="str">
        <f>IF(OR($A497="",$C497=""),"",SUMIFS(Échéancier_Loyers!$J:$J,Échéancier_Loyers!$C:$C,$A497,Échéancier_Loyers!$B:$B,YEAR($C497)*100+MONTH($C497)))</f>
        <v/>
      </c>
      <c r="F497" s="13" t="str">
        <f>IF(OR($A497="",$C497=""),"",SUMIFS(Échéancier_Loyers!$K:$K,Échéancier_Loyers!$C:$C,$A497,Échéancier_Loyers!$B:$B,YEAR($C497)*100+MONTH($C497)))</f>
        <v/>
      </c>
      <c r="G497" s="13" t="str">
        <f>IF(OR($E497="",$F497=""),"",$E497-$F497)</f>
        <v/>
      </c>
      <c r="H497" t="str">
        <f ca="1">IF($D497="","",MAX(0,TODAY()-$D497))</f>
        <v/>
      </c>
      <c r="I497" t="str">
        <f ca="1">IF($G497&lt;=0,"",IF($H497&gt;=30,"Mise en demeure",IF($H497&gt;=15,"Relance 2",IF($H497&gt;=5,"Relance 1","À traiter"))))</f>
        <v>Mise en demeure</v>
      </c>
      <c r="K497" t="str">
        <f>IF($J497="","",$J497+7)</f>
        <v/>
      </c>
    </row>
    <row r="498" spans="2:11" ht="15">
      <c r="B498" t="str">
        <f>IF($A498="","",VLOOKUP(VLOOKUP($A498,Baux!$A:$K,3,FALSE),Locataires!$A:$I,2,FALSE))</f>
        <v/>
      </c>
      <c r="C498" s="17"/>
      <c r="D498" s="12" t="str">
        <f>IF(OR($A498="",$C498=""),"",SUMIFS(Échéancier_Loyers!$G:$G,Échéancier_Loyers!$C:$C,$A498,Échéancier_Loyers!$B:$B,YEAR($C498)*100+MONTH($C498)))</f>
        <v/>
      </c>
      <c r="E498" s="13" t="str">
        <f>IF(OR($A498="",$C498=""),"",SUMIFS(Échéancier_Loyers!$J:$J,Échéancier_Loyers!$C:$C,$A498,Échéancier_Loyers!$B:$B,YEAR($C498)*100+MONTH($C498)))</f>
        <v/>
      </c>
      <c r="F498" s="13" t="str">
        <f>IF(OR($A498="",$C498=""),"",SUMIFS(Échéancier_Loyers!$K:$K,Échéancier_Loyers!$C:$C,$A498,Échéancier_Loyers!$B:$B,YEAR($C498)*100+MONTH($C498)))</f>
        <v/>
      </c>
      <c r="G498" s="13" t="str">
        <f>IF(OR($E498="",$F498=""),"",$E498-$F498)</f>
        <v/>
      </c>
      <c r="H498" t="str">
        <f ca="1">IF($D498="","",MAX(0,TODAY()-$D498))</f>
        <v/>
      </c>
      <c r="I498" t="str">
        <f ca="1">IF($G498&lt;=0,"",IF($H498&gt;=30,"Mise en demeure",IF($H498&gt;=15,"Relance 2",IF($H498&gt;=5,"Relance 1","À traiter"))))</f>
        <v>Mise en demeure</v>
      </c>
      <c r="K498" t="str">
        <f>IF($J498="","",$J498+7)</f>
        <v/>
      </c>
    </row>
    <row r="499" spans="2:11" ht="15">
      <c r="B499" t="str">
        <f>IF($A499="","",VLOOKUP(VLOOKUP($A499,Baux!$A:$K,3,FALSE),Locataires!$A:$I,2,FALSE))</f>
        <v/>
      </c>
      <c r="C499" s="17"/>
      <c r="D499" s="12" t="str">
        <f>IF(OR($A499="",$C499=""),"",SUMIFS(Échéancier_Loyers!$G:$G,Échéancier_Loyers!$C:$C,$A499,Échéancier_Loyers!$B:$B,YEAR($C499)*100+MONTH($C499)))</f>
        <v/>
      </c>
      <c r="E499" s="13" t="str">
        <f>IF(OR($A499="",$C499=""),"",SUMIFS(Échéancier_Loyers!$J:$J,Échéancier_Loyers!$C:$C,$A499,Échéancier_Loyers!$B:$B,YEAR($C499)*100+MONTH($C499)))</f>
        <v/>
      </c>
      <c r="F499" s="13" t="str">
        <f>IF(OR($A499="",$C499=""),"",SUMIFS(Échéancier_Loyers!$K:$K,Échéancier_Loyers!$C:$C,$A499,Échéancier_Loyers!$B:$B,YEAR($C499)*100+MONTH($C499)))</f>
        <v/>
      </c>
      <c r="G499" s="13" t="str">
        <f>IF(OR($E499="",$F499=""),"",$E499-$F499)</f>
        <v/>
      </c>
      <c r="H499" t="str">
        <f ca="1">IF($D499="","",MAX(0,TODAY()-$D499))</f>
        <v/>
      </c>
      <c r="I499" t="str">
        <f ca="1">IF($G499&lt;=0,"",IF($H499&gt;=30,"Mise en demeure",IF($H499&gt;=15,"Relance 2",IF($H499&gt;=5,"Relance 1","À traiter"))))</f>
        <v>Mise en demeure</v>
      </c>
      <c r="K499" t="str">
        <f>IF($J499="","",$J499+7)</f>
        <v/>
      </c>
    </row>
    <row r="500" spans="2:11" ht="15">
      <c r="B500" t="str">
        <f>IF($A500="","",VLOOKUP(VLOOKUP($A500,Baux!$A:$K,3,FALSE),Locataires!$A:$I,2,FALSE))</f>
        <v/>
      </c>
      <c r="C500" s="17"/>
      <c r="D500" s="12" t="str">
        <f>IF(OR($A500="",$C500=""),"",SUMIFS(Échéancier_Loyers!$G:$G,Échéancier_Loyers!$C:$C,$A500,Échéancier_Loyers!$B:$B,YEAR($C500)*100+MONTH($C500)))</f>
        <v/>
      </c>
      <c r="E500" s="13" t="str">
        <f>IF(OR($A500="",$C500=""),"",SUMIFS(Échéancier_Loyers!$J:$J,Échéancier_Loyers!$C:$C,$A500,Échéancier_Loyers!$B:$B,YEAR($C500)*100+MONTH($C500)))</f>
        <v/>
      </c>
      <c r="F500" s="13" t="str">
        <f>IF(OR($A500="",$C500=""),"",SUMIFS(Échéancier_Loyers!$K:$K,Échéancier_Loyers!$C:$C,$A500,Échéancier_Loyers!$B:$B,YEAR($C500)*100+MONTH($C500)))</f>
        <v/>
      </c>
      <c r="G500" s="13" t="str">
        <f>IF(OR($E500="",$F500=""),"",$E500-$F500)</f>
        <v/>
      </c>
      <c r="H500" t="str">
        <f ca="1">IF($D500="","",MAX(0,TODAY()-$D500))</f>
        <v/>
      </c>
      <c r="I500" t="str">
        <f ca="1">IF($G500&lt;=0,"",IF($H500&gt;=30,"Mise en demeure",IF($H500&gt;=15,"Relance 2",IF($H500&gt;=5,"Relance 1","À traiter"))))</f>
        <v>Mise en demeure</v>
      </c>
      <c r="K500" t="str">
        <f>IF($J500="","",$J500+7)</f>
        <v/>
      </c>
    </row>
    <row r="501" spans="2:11" ht="15">
      <c r="B501" t="str">
        <f>IF($A501="","",VLOOKUP(VLOOKUP($A501,Baux!$A:$K,3,FALSE),Locataires!$A:$I,2,FALSE))</f>
        <v/>
      </c>
      <c r="C501" s="17"/>
      <c r="D501" s="12" t="str">
        <f>IF(OR($A501="",$C501=""),"",SUMIFS(Échéancier_Loyers!$G:$G,Échéancier_Loyers!$C:$C,$A501,Échéancier_Loyers!$B:$B,YEAR($C501)*100+MONTH($C501)))</f>
        <v/>
      </c>
      <c r="E501" s="13" t="str">
        <f>IF(OR($A501="",$C501=""),"",SUMIFS(Échéancier_Loyers!$J:$J,Échéancier_Loyers!$C:$C,$A501,Échéancier_Loyers!$B:$B,YEAR($C501)*100+MONTH($C501)))</f>
        <v/>
      </c>
      <c r="F501" s="13" t="str">
        <f>IF(OR($A501="",$C501=""),"",SUMIFS(Échéancier_Loyers!$K:$K,Échéancier_Loyers!$C:$C,$A501,Échéancier_Loyers!$B:$B,YEAR($C501)*100+MONTH($C501)))</f>
        <v/>
      </c>
      <c r="G501" s="13" t="str">
        <f>IF(OR($E501="",$F501=""),"",$E501-$F501)</f>
        <v/>
      </c>
      <c r="H501" t="str">
        <f ca="1">IF($D501="","",MAX(0,TODAY()-$D501))</f>
        <v/>
      </c>
      <c r="I501" t="str">
        <f ca="1">IF($G501&lt;=0,"",IF($H501&gt;=30,"Mise en demeure",IF($H501&gt;=15,"Relance 2",IF($H501&gt;=5,"Relance 1","À traiter"))))</f>
        <v>Mise en demeure</v>
      </c>
      <c r="K501" t="str">
        <f>IF($J501="","",$J501+7)</f>
        <v/>
      </c>
    </row>
    <row r="502" spans="2:11" ht="15">
      <c r="B502" t="str">
        <f>IF($A502="","",VLOOKUP(VLOOKUP($A502,Baux!$A:$K,3,FALSE),Locataires!$A:$I,2,FALSE))</f>
        <v/>
      </c>
      <c r="C502" s="17"/>
      <c r="D502" s="12" t="str">
        <f>IF(OR($A502="",$C502=""),"",SUMIFS(Échéancier_Loyers!$G:$G,Échéancier_Loyers!$C:$C,$A502,Échéancier_Loyers!$B:$B,YEAR($C502)*100+MONTH($C502)))</f>
        <v/>
      </c>
      <c r="E502" s="13" t="str">
        <f>IF(OR($A502="",$C502=""),"",SUMIFS(Échéancier_Loyers!$J:$J,Échéancier_Loyers!$C:$C,$A502,Échéancier_Loyers!$B:$B,YEAR($C502)*100+MONTH($C502)))</f>
        <v/>
      </c>
      <c r="F502" s="13" t="str">
        <f>IF(OR($A502="",$C502=""),"",SUMIFS(Échéancier_Loyers!$K:$K,Échéancier_Loyers!$C:$C,$A502,Échéancier_Loyers!$B:$B,YEAR($C502)*100+MONTH($C502)))</f>
        <v/>
      </c>
      <c r="G502" s="13" t="str">
        <f>IF(OR($E502="",$F502=""),"",$E502-$F502)</f>
        <v/>
      </c>
      <c r="H502" t="str">
        <f ca="1">IF($D502="","",MAX(0,TODAY()-$D502))</f>
        <v/>
      </c>
      <c r="I502" t="str">
        <f ca="1">IF($G502&lt;=0,"",IF($H502&gt;=30,"Mise en demeure",IF($H502&gt;=15,"Relance 2",IF($H502&gt;=5,"Relance 1","À traiter"))))</f>
        <v>Mise en demeure</v>
      </c>
      <c r="K502" t="str">
        <f>IF($J502="","",$J502+7)</f>
        <v/>
      </c>
    </row>
    <row r="503" spans="2:11" ht="15">
      <c r="B503" t="str">
        <f>IF($A503="","",VLOOKUP(VLOOKUP($A503,Baux!$A:$K,3,FALSE),Locataires!$A:$I,2,FALSE))</f>
        <v/>
      </c>
      <c r="C503" s="17"/>
      <c r="D503" s="12" t="str">
        <f>IF(OR($A503="",$C503=""),"",SUMIFS(Échéancier_Loyers!$G:$G,Échéancier_Loyers!$C:$C,$A503,Échéancier_Loyers!$B:$B,YEAR($C503)*100+MONTH($C503)))</f>
        <v/>
      </c>
      <c r="E503" s="13" t="str">
        <f>IF(OR($A503="",$C503=""),"",SUMIFS(Échéancier_Loyers!$J:$J,Échéancier_Loyers!$C:$C,$A503,Échéancier_Loyers!$B:$B,YEAR($C503)*100+MONTH($C503)))</f>
        <v/>
      </c>
      <c r="F503" s="13" t="str">
        <f>IF(OR($A503="",$C503=""),"",SUMIFS(Échéancier_Loyers!$K:$K,Échéancier_Loyers!$C:$C,$A503,Échéancier_Loyers!$B:$B,YEAR($C503)*100+MONTH($C503)))</f>
        <v/>
      </c>
      <c r="G503" s="13" t="str">
        <f>IF(OR($E503="",$F503=""),"",$E503-$F503)</f>
        <v/>
      </c>
      <c r="H503" t="str">
        <f ca="1">IF($D503="","",MAX(0,TODAY()-$D503))</f>
        <v/>
      </c>
      <c r="I503" t="str">
        <f ca="1">IF($G503&lt;=0,"",IF($H503&gt;=30,"Mise en demeure",IF($H503&gt;=15,"Relance 2",IF($H503&gt;=5,"Relance 1","À traiter"))))</f>
        <v>Mise en demeure</v>
      </c>
      <c r="K503" t="str">
        <f>IF($J503="","",$J503+7)</f>
        <v/>
      </c>
    </row>
    <row r="504" spans="2:11" ht="15">
      <c r="B504" t="str">
        <f>IF($A504="","",VLOOKUP(VLOOKUP($A504,Baux!$A:$K,3,FALSE),Locataires!$A:$I,2,FALSE))</f>
        <v/>
      </c>
      <c r="C504" s="17"/>
      <c r="D504" s="12" t="str">
        <f>IF(OR($A504="",$C504=""),"",SUMIFS(Échéancier_Loyers!$G:$G,Échéancier_Loyers!$C:$C,$A504,Échéancier_Loyers!$B:$B,YEAR($C504)*100+MONTH($C504)))</f>
        <v/>
      </c>
      <c r="E504" s="13" t="str">
        <f>IF(OR($A504="",$C504=""),"",SUMIFS(Échéancier_Loyers!$J:$J,Échéancier_Loyers!$C:$C,$A504,Échéancier_Loyers!$B:$B,YEAR($C504)*100+MONTH($C504)))</f>
        <v/>
      </c>
      <c r="F504" s="13" t="str">
        <f>IF(OR($A504="",$C504=""),"",SUMIFS(Échéancier_Loyers!$K:$K,Échéancier_Loyers!$C:$C,$A504,Échéancier_Loyers!$B:$B,YEAR($C504)*100+MONTH($C504)))</f>
        <v/>
      </c>
      <c r="G504" s="13" t="str">
        <f>IF(OR($E504="",$F504=""),"",$E504-$F504)</f>
        <v/>
      </c>
      <c r="H504" t="str">
        <f ca="1">IF($D504="","",MAX(0,TODAY()-$D504))</f>
        <v/>
      </c>
      <c r="I504" t="str">
        <f ca="1">IF($G504&lt;=0,"",IF($H504&gt;=30,"Mise en demeure",IF($H504&gt;=15,"Relance 2",IF($H504&gt;=5,"Relance 1","À traiter"))))</f>
        <v>Mise en demeure</v>
      </c>
      <c r="K504" t="str">
        <f>IF($J504="","",$J504+7)</f>
        <v/>
      </c>
    </row>
    <row r="505" spans="2:11" ht="15">
      <c r="B505" t="str">
        <f>IF($A505="","",VLOOKUP(VLOOKUP($A505,Baux!$A:$K,3,FALSE),Locataires!$A:$I,2,FALSE))</f>
        <v/>
      </c>
      <c r="C505" s="17"/>
      <c r="D505" s="12" t="str">
        <f>IF(OR($A505="",$C505=""),"",SUMIFS(Échéancier_Loyers!$G:$G,Échéancier_Loyers!$C:$C,$A505,Échéancier_Loyers!$B:$B,YEAR($C505)*100+MONTH($C505)))</f>
        <v/>
      </c>
      <c r="E505" s="13" t="str">
        <f>IF(OR($A505="",$C505=""),"",SUMIFS(Échéancier_Loyers!$J:$J,Échéancier_Loyers!$C:$C,$A505,Échéancier_Loyers!$B:$B,YEAR($C505)*100+MONTH($C505)))</f>
        <v/>
      </c>
      <c r="F505" s="13" t="str">
        <f>IF(OR($A505="",$C505=""),"",SUMIFS(Échéancier_Loyers!$K:$K,Échéancier_Loyers!$C:$C,$A505,Échéancier_Loyers!$B:$B,YEAR($C505)*100+MONTH($C505)))</f>
        <v/>
      </c>
      <c r="G505" s="13" t="str">
        <f>IF(OR($E505="",$F505=""),"",$E505-$F505)</f>
        <v/>
      </c>
      <c r="H505" t="str">
        <f ca="1">IF($D505="","",MAX(0,TODAY()-$D505))</f>
        <v/>
      </c>
      <c r="I505" t="str">
        <f ca="1">IF($G505&lt;=0,"",IF($H505&gt;=30,"Mise en demeure",IF($H505&gt;=15,"Relance 2",IF($H505&gt;=5,"Relance 1","À traiter"))))</f>
        <v>Mise en demeure</v>
      </c>
      <c r="K505" t="str">
        <f>IF($J505="","",$J505+7)</f>
        <v/>
      </c>
    </row>
    <row r="506" spans="2:11" ht="15">
      <c r="B506" t="str">
        <f>IF($A506="","",VLOOKUP(VLOOKUP($A506,Baux!$A:$K,3,FALSE),Locataires!$A:$I,2,FALSE))</f>
        <v/>
      </c>
      <c r="C506" s="17"/>
      <c r="D506" s="12" t="str">
        <f>IF(OR($A506="",$C506=""),"",SUMIFS(Échéancier_Loyers!$G:$G,Échéancier_Loyers!$C:$C,$A506,Échéancier_Loyers!$B:$B,YEAR($C506)*100+MONTH($C506)))</f>
        <v/>
      </c>
      <c r="E506" s="13" t="str">
        <f>IF(OR($A506="",$C506=""),"",SUMIFS(Échéancier_Loyers!$J:$J,Échéancier_Loyers!$C:$C,$A506,Échéancier_Loyers!$B:$B,YEAR($C506)*100+MONTH($C506)))</f>
        <v/>
      </c>
      <c r="F506" s="13" t="str">
        <f>IF(OR($A506="",$C506=""),"",SUMIFS(Échéancier_Loyers!$K:$K,Échéancier_Loyers!$C:$C,$A506,Échéancier_Loyers!$B:$B,YEAR($C506)*100+MONTH($C506)))</f>
        <v/>
      </c>
      <c r="G506" s="13" t="str">
        <f>IF(OR($E506="",$F506=""),"",$E506-$F506)</f>
        <v/>
      </c>
      <c r="H506" t="str">
        <f ca="1">IF($D506="","",MAX(0,TODAY()-$D506))</f>
        <v/>
      </c>
      <c r="I506" t="str">
        <f ca="1">IF($G506&lt;=0,"",IF($H506&gt;=30,"Mise en demeure",IF($H506&gt;=15,"Relance 2",IF($H506&gt;=5,"Relance 1","À traiter"))))</f>
        <v>Mise en demeure</v>
      </c>
      <c r="K506" t="str">
        <f>IF($J506="","",$J506+7)</f>
        <v/>
      </c>
    </row>
    <row r="507" spans="2:11" ht="15">
      <c r="B507" t="str">
        <f>IF($A507="","",VLOOKUP(VLOOKUP($A507,Baux!$A:$K,3,FALSE),Locataires!$A:$I,2,FALSE))</f>
        <v/>
      </c>
      <c r="C507" s="17"/>
      <c r="D507" s="12" t="str">
        <f>IF(OR($A507="",$C507=""),"",SUMIFS(Échéancier_Loyers!$G:$G,Échéancier_Loyers!$C:$C,$A507,Échéancier_Loyers!$B:$B,YEAR($C507)*100+MONTH($C507)))</f>
        <v/>
      </c>
      <c r="E507" s="13" t="str">
        <f>IF(OR($A507="",$C507=""),"",SUMIFS(Échéancier_Loyers!$J:$J,Échéancier_Loyers!$C:$C,$A507,Échéancier_Loyers!$B:$B,YEAR($C507)*100+MONTH($C507)))</f>
        <v/>
      </c>
      <c r="F507" s="13" t="str">
        <f>IF(OR($A507="",$C507=""),"",SUMIFS(Échéancier_Loyers!$K:$K,Échéancier_Loyers!$C:$C,$A507,Échéancier_Loyers!$B:$B,YEAR($C507)*100+MONTH($C507)))</f>
        <v/>
      </c>
      <c r="G507" s="13" t="str">
        <f>IF(OR($E507="",$F507=""),"",$E507-$F507)</f>
        <v/>
      </c>
      <c r="H507" t="str">
        <f ca="1">IF($D507="","",MAX(0,TODAY()-$D507))</f>
        <v/>
      </c>
      <c r="I507" t="str">
        <f ca="1">IF($G507&lt;=0,"",IF($H507&gt;=30,"Mise en demeure",IF($H507&gt;=15,"Relance 2",IF($H507&gt;=5,"Relance 1","À traiter"))))</f>
        <v>Mise en demeure</v>
      </c>
      <c r="K507" t="str">
        <f>IF($J507="","",$J507+7)</f>
        <v/>
      </c>
    </row>
    <row r="508" spans="2:11" ht="15">
      <c r="B508" t="str">
        <f>IF($A508="","",VLOOKUP(VLOOKUP($A508,Baux!$A:$K,3,FALSE),Locataires!$A:$I,2,FALSE))</f>
        <v/>
      </c>
      <c r="C508" s="17"/>
      <c r="D508" s="12" t="str">
        <f>IF(OR($A508="",$C508=""),"",SUMIFS(Échéancier_Loyers!$G:$G,Échéancier_Loyers!$C:$C,$A508,Échéancier_Loyers!$B:$B,YEAR($C508)*100+MONTH($C508)))</f>
        <v/>
      </c>
      <c r="E508" s="13" t="str">
        <f>IF(OR($A508="",$C508=""),"",SUMIFS(Échéancier_Loyers!$J:$J,Échéancier_Loyers!$C:$C,$A508,Échéancier_Loyers!$B:$B,YEAR($C508)*100+MONTH($C508)))</f>
        <v/>
      </c>
      <c r="F508" s="13" t="str">
        <f>IF(OR($A508="",$C508=""),"",SUMIFS(Échéancier_Loyers!$K:$K,Échéancier_Loyers!$C:$C,$A508,Échéancier_Loyers!$B:$B,YEAR($C508)*100+MONTH($C508)))</f>
        <v/>
      </c>
      <c r="G508" s="13" t="str">
        <f>IF(OR($E508="",$F508=""),"",$E508-$F508)</f>
        <v/>
      </c>
      <c r="H508" t="str">
        <f ca="1">IF($D508="","",MAX(0,TODAY()-$D508))</f>
        <v/>
      </c>
      <c r="I508" t="str">
        <f ca="1">IF($G508&lt;=0,"",IF($H508&gt;=30,"Mise en demeure",IF($H508&gt;=15,"Relance 2",IF($H508&gt;=5,"Relance 1","À traiter"))))</f>
        <v>Mise en demeure</v>
      </c>
      <c r="K508" t="str">
        <f>IF($J508="","",$J508+7)</f>
        <v/>
      </c>
    </row>
    <row r="509" spans="2:11" ht="15">
      <c r="B509" t="str">
        <f>IF($A509="","",VLOOKUP(VLOOKUP($A509,Baux!$A:$K,3,FALSE),Locataires!$A:$I,2,FALSE))</f>
        <v/>
      </c>
      <c r="C509" s="17"/>
      <c r="D509" s="12" t="str">
        <f>IF(OR($A509="",$C509=""),"",SUMIFS(Échéancier_Loyers!$G:$G,Échéancier_Loyers!$C:$C,$A509,Échéancier_Loyers!$B:$B,YEAR($C509)*100+MONTH($C509)))</f>
        <v/>
      </c>
      <c r="E509" s="13" t="str">
        <f>IF(OR($A509="",$C509=""),"",SUMIFS(Échéancier_Loyers!$J:$J,Échéancier_Loyers!$C:$C,$A509,Échéancier_Loyers!$B:$B,YEAR($C509)*100+MONTH($C509)))</f>
        <v/>
      </c>
      <c r="F509" s="13" t="str">
        <f>IF(OR($A509="",$C509=""),"",SUMIFS(Échéancier_Loyers!$K:$K,Échéancier_Loyers!$C:$C,$A509,Échéancier_Loyers!$B:$B,YEAR($C509)*100+MONTH($C509)))</f>
        <v/>
      </c>
      <c r="G509" s="13" t="str">
        <f>IF(OR($E509="",$F509=""),"",$E509-$F509)</f>
        <v/>
      </c>
      <c r="H509" t="str">
        <f ca="1">IF($D509="","",MAX(0,TODAY()-$D509))</f>
        <v/>
      </c>
      <c r="I509" t="str">
        <f ca="1">IF($G509&lt;=0,"",IF($H509&gt;=30,"Mise en demeure",IF($H509&gt;=15,"Relance 2",IF($H509&gt;=5,"Relance 1","À traiter"))))</f>
        <v>Mise en demeure</v>
      </c>
      <c r="K509" t="str">
        <f>IF($J509="","",$J509+7)</f>
        <v/>
      </c>
    </row>
    <row r="510" spans="2:11" ht="15">
      <c r="B510" t="str">
        <f>IF($A510="","",VLOOKUP(VLOOKUP($A510,Baux!$A:$K,3,FALSE),Locataires!$A:$I,2,FALSE))</f>
        <v/>
      </c>
      <c r="C510" s="17"/>
      <c r="D510" s="12" t="str">
        <f>IF(OR($A510="",$C510=""),"",SUMIFS(Échéancier_Loyers!$G:$G,Échéancier_Loyers!$C:$C,$A510,Échéancier_Loyers!$B:$B,YEAR($C510)*100+MONTH($C510)))</f>
        <v/>
      </c>
      <c r="E510" s="13" t="str">
        <f>IF(OR($A510="",$C510=""),"",SUMIFS(Échéancier_Loyers!$J:$J,Échéancier_Loyers!$C:$C,$A510,Échéancier_Loyers!$B:$B,YEAR($C510)*100+MONTH($C510)))</f>
        <v/>
      </c>
      <c r="F510" s="13" t="str">
        <f>IF(OR($A510="",$C510=""),"",SUMIFS(Échéancier_Loyers!$K:$K,Échéancier_Loyers!$C:$C,$A510,Échéancier_Loyers!$B:$B,YEAR($C510)*100+MONTH($C510)))</f>
        <v/>
      </c>
      <c r="G510" s="13" t="str">
        <f>IF(OR($E510="",$F510=""),"",$E510-$F510)</f>
        <v/>
      </c>
      <c r="H510" t="str">
        <f ca="1">IF($D510="","",MAX(0,TODAY()-$D510))</f>
        <v/>
      </c>
      <c r="I510" t="str">
        <f ca="1">IF($G510&lt;=0,"",IF($H510&gt;=30,"Mise en demeure",IF($H510&gt;=15,"Relance 2",IF($H510&gt;=5,"Relance 1","À traiter"))))</f>
        <v>Mise en demeure</v>
      </c>
      <c r="K510" t="str">
        <f>IF($J510="","",$J510+7)</f>
        <v/>
      </c>
    </row>
    <row r="511" spans="2:11" ht="15">
      <c r="B511" t="str">
        <f>IF($A511="","",VLOOKUP(VLOOKUP($A511,Baux!$A:$K,3,FALSE),Locataires!$A:$I,2,FALSE))</f>
        <v/>
      </c>
      <c r="C511" s="17"/>
      <c r="D511" s="12" t="str">
        <f>IF(OR($A511="",$C511=""),"",SUMIFS(Échéancier_Loyers!$G:$G,Échéancier_Loyers!$C:$C,$A511,Échéancier_Loyers!$B:$B,YEAR($C511)*100+MONTH($C511)))</f>
        <v/>
      </c>
      <c r="E511" s="13" t="str">
        <f>IF(OR($A511="",$C511=""),"",SUMIFS(Échéancier_Loyers!$J:$J,Échéancier_Loyers!$C:$C,$A511,Échéancier_Loyers!$B:$B,YEAR($C511)*100+MONTH($C511)))</f>
        <v/>
      </c>
      <c r="F511" s="13" t="str">
        <f>IF(OR($A511="",$C511=""),"",SUMIFS(Échéancier_Loyers!$K:$K,Échéancier_Loyers!$C:$C,$A511,Échéancier_Loyers!$B:$B,YEAR($C511)*100+MONTH($C511)))</f>
        <v/>
      </c>
      <c r="G511" s="13" t="str">
        <f>IF(OR($E511="",$F511=""),"",$E511-$F511)</f>
        <v/>
      </c>
      <c r="H511" t="str">
        <f ca="1">IF($D511="","",MAX(0,TODAY()-$D511))</f>
        <v/>
      </c>
      <c r="I511" t="str">
        <f ca="1">IF($G511&lt;=0,"",IF($H511&gt;=30,"Mise en demeure",IF($H511&gt;=15,"Relance 2",IF($H511&gt;=5,"Relance 1","À traiter"))))</f>
        <v>Mise en demeure</v>
      </c>
      <c r="K511" t="str">
        <f>IF($J511="","",$J511+7)</f>
        <v/>
      </c>
    </row>
    <row r="512" spans="2:11" ht="15">
      <c r="B512" t="str">
        <f>IF($A512="","",VLOOKUP(VLOOKUP($A512,Baux!$A:$K,3,FALSE),Locataires!$A:$I,2,FALSE))</f>
        <v/>
      </c>
      <c r="C512" s="17"/>
      <c r="D512" s="12" t="str">
        <f>IF(OR($A512="",$C512=""),"",SUMIFS(Échéancier_Loyers!$G:$G,Échéancier_Loyers!$C:$C,$A512,Échéancier_Loyers!$B:$B,YEAR($C512)*100+MONTH($C512)))</f>
        <v/>
      </c>
      <c r="E512" s="13" t="str">
        <f>IF(OR($A512="",$C512=""),"",SUMIFS(Échéancier_Loyers!$J:$J,Échéancier_Loyers!$C:$C,$A512,Échéancier_Loyers!$B:$B,YEAR($C512)*100+MONTH($C512)))</f>
        <v/>
      </c>
      <c r="F512" s="13" t="str">
        <f>IF(OR($A512="",$C512=""),"",SUMIFS(Échéancier_Loyers!$K:$K,Échéancier_Loyers!$C:$C,$A512,Échéancier_Loyers!$B:$B,YEAR($C512)*100+MONTH($C512)))</f>
        <v/>
      </c>
      <c r="G512" s="13" t="str">
        <f>IF(OR($E512="",$F512=""),"",$E512-$F512)</f>
        <v/>
      </c>
      <c r="H512" t="str">
        <f ca="1">IF($D512="","",MAX(0,TODAY()-$D512))</f>
        <v/>
      </c>
      <c r="I512" t="str">
        <f ca="1">IF($G512&lt;=0,"",IF($H512&gt;=30,"Mise en demeure",IF($H512&gt;=15,"Relance 2",IF($H512&gt;=5,"Relance 1","À traiter"))))</f>
        <v>Mise en demeure</v>
      </c>
      <c r="K512" t="str">
        <f>IF($J512="","",$J512+7)</f>
        <v/>
      </c>
    </row>
    <row r="513" spans="2:11" ht="15">
      <c r="B513" t="str">
        <f>IF($A513="","",VLOOKUP(VLOOKUP($A513,Baux!$A:$K,3,FALSE),Locataires!$A:$I,2,FALSE))</f>
        <v/>
      </c>
      <c r="C513" s="17"/>
      <c r="D513" s="12" t="str">
        <f>IF(OR($A513="",$C513=""),"",SUMIFS(Échéancier_Loyers!$G:$G,Échéancier_Loyers!$C:$C,$A513,Échéancier_Loyers!$B:$B,YEAR($C513)*100+MONTH($C513)))</f>
        <v/>
      </c>
      <c r="E513" s="13" t="str">
        <f>IF(OR($A513="",$C513=""),"",SUMIFS(Échéancier_Loyers!$J:$J,Échéancier_Loyers!$C:$C,$A513,Échéancier_Loyers!$B:$B,YEAR($C513)*100+MONTH($C513)))</f>
        <v/>
      </c>
      <c r="F513" s="13" t="str">
        <f>IF(OR($A513="",$C513=""),"",SUMIFS(Échéancier_Loyers!$K:$K,Échéancier_Loyers!$C:$C,$A513,Échéancier_Loyers!$B:$B,YEAR($C513)*100+MONTH($C513)))</f>
        <v/>
      </c>
      <c r="G513" s="13" t="str">
        <f>IF(OR($E513="",$F513=""),"",$E513-$F513)</f>
        <v/>
      </c>
      <c r="H513" t="str">
        <f ca="1">IF($D513="","",MAX(0,TODAY()-$D513))</f>
        <v/>
      </c>
      <c r="I513" t="str">
        <f ca="1">IF($G513&lt;=0,"",IF($H513&gt;=30,"Mise en demeure",IF($H513&gt;=15,"Relance 2",IF($H513&gt;=5,"Relance 1","À traiter"))))</f>
        <v>Mise en demeure</v>
      </c>
      <c r="K513" t="str">
        <f>IF($J513="","",$J513+7)</f>
        <v/>
      </c>
    </row>
    <row r="514" spans="2:11" ht="15">
      <c r="B514" t="str">
        <f>IF($A514="","",VLOOKUP(VLOOKUP($A514,Baux!$A:$K,3,FALSE),Locataires!$A:$I,2,FALSE))</f>
        <v/>
      </c>
      <c r="C514" s="17"/>
      <c r="D514" s="12" t="str">
        <f>IF(OR($A514="",$C514=""),"",SUMIFS(Échéancier_Loyers!$G:$G,Échéancier_Loyers!$C:$C,$A514,Échéancier_Loyers!$B:$B,YEAR($C514)*100+MONTH($C514)))</f>
        <v/>
      </c>
      <c r="E514" s="13" t="str">
        <f>IF(OR($A514="",$C514=""),"",SUMIFS(Échéancier_Loyers!$J:$J,Échéancier_Loyers!$C:$C,$A514,Échéancier_Loyers!$B:$B,YEAR($C514)*100+MONTH($C514)))</f>
        <v/>
      </c>
      <c r="F514" s="13" t="str">
        <f>IF(OR($A514="",$C514=""),"",SUMIFS(Échéancier_Loyers!$K:$K,Échéancier_Loyers!$C:$C,$A514,Échéancier_Loyers!$B:$B,YEAR($C514)*100+MONTH($C514)))</f>
        <v/>
      </c>
      <c r="G514" s="13" t="str">
        <f>IF(OR($E514="",$F514=""),"",$E514-$F514)</f>
        <v/>
      </c>
      <c r="H514" t="str">
        <f ca="1">IF($D514="","",MAX(0,TODAY()-$D514))</f>
        <v/>
      </c>
      <c r="I514" t="str">
        <f ca="1">IF($G514&lt;=0,"",IF($H514&gt;=30,"Mise en demeure",IF($H514&gt;=15,"Relance 2",IF($H514&gt;=5,"Relance 1","À traiter"))))</f>
        <v>Mise en demeure</v>
      </c>
      <c r="K514" t="str">
        <f>IF($J514="","",$J514+7)</f>
        <v/>
      </c>
    </row>
    <row r="515" spans="2:11" ht="15">
      <c r="B515" t="str">
        <f>IF($A515="","",VLOOKUP(VLOOKUP($A515,Baux!$A:$K,3,FALSE),Locataires!$A:$I,2,FALSE))</f>
        <v/>
      </c>
      <c r="C515" s="17"/>
      <c r="D515" s="12" t="str">
        <f>IF(OR($A515="",$C515=""),"",SUMIFS(Échéancier_Loyers!$G:$G,Échéancier_Loyers!$C:$C,$A515,Échéancier_Loyers!$B:$B,YEAR($C515)*100+MONTH($C515)))</f>
        <v/>
      </c>
      <c r="E515" s="13" t="str">
        <f>IF(OR($A515="",$C515=""),"",SUMIFS(Échéancier_Loyers!$J:$J,Échéancier_Loyers!$C:$C,$A515,Échéancier_Loyers!$B:$B,YEAR($C515)*100+MONTH($C515)))</f>
        <v/>
      </c>
      <c r="F515" s="13" t="str">
        <f>IF(OR($A515="",$C515=""),"",SUMIFS(Échéancier_Loyers!$K:$K,Échéancier_Loyers!$C:$C,$A515,Échéancier_Loyers!$B:$B,YEAR($C515)*100+MONTH($C515)))</f>
        <v/>
      </c>
      <c r="G515" s="13" t="str">
        <f>IF(OR($E515="",$F515=""),"",$E515-$F515)</f>
        <v/>
      </c>
      <c r="H515" t="str">
        <f ca="1">IF($D515="","",MAX(0,TODAY()-$D515))</f>
        <v/>
      </c>
      <c r="I515" t="str">
        <f ca="1">IF($G515&lt;=0,"",IF($H515&gt;=30,"Mise en demeure",IF($H515&gt;=15,"Relance 2",IF($H515&gt;=5,"Relance 1","À traiter"))))</f>
        <v>Mise en demeure</v>
      </c>
      <c r="K515" t="str">
        <f>IF($J515="","",$J515+7)</f>
        <v/>
      </c>
    </row>
    <row r="516" spans="2:11" ht="15">
      <c r="B516" t="str">
        <f>IF($A516="","",VLOOKUP(VLOOKUP($A516,Baux!$A:$K,3,FALSE),Locataires!$A:$I,2,FALSE))</f>
        <v/>
      </c>
      <c r="C516" s="17"/>
      <c r="D516" s="12" t="str">
        <f>IF(OR($A516="",$C516=""),"",SUMIFS(Échéancier_Loyers!$G:$G,Échéancier_Loyers!$C:$C,$A516,Échéancier_Loyers!$B:$B,YEAR($C516)*100+MONTH($C516)))</f>
        <v/>
      </c>
      <c r="E516" s="13" t="str">
        <f>IF(OR($A516="",$C516=""),"",SUMIFS(Échéancier_Loyers!$J:$J,Échéancier_Loyers!$C:$C,$A516,Échéancier_Loyers!$B:$B,YEAR($C516)*100+MONTH($C516)))</f>
        <v/>
      </c>
      <c r="F516" s="13" t="str">
        <f>IF(OR($A516="",$C516=""),"",SUMIFS(Échéancier_Loyers!$K:$K,Échéancier_Loyers!$C:$C,$A516,Échéancier_Loyers!$B:$B,YEAR($C516)*100+MONTH($C516)))</f>
        <v/>
      </c>
      <c r="G516" s="13" t="str">
        <f>IF(OR($E516="",$F516=""),"",$E516-$F516)</f>
        <v/>
      </c>
      <c r="H516" t="str">
        <f ca="1">IF($D516="","",MAX(0,TODAY()-$D516))</f>
        <v/>
      </c>
      <c r="I516" t="str">
        <f ca="1">IF($G516&lt;=0,"",IF($H516&gt;=30,"Mise en demeure",IF($H516&gt;=15,"Relance 2",IF($H516&gt;=5,"Relance 1","À traiter"))))</f>
        <v>Mise en demeure</v>
      </c>
      <c r="K516" t="str">
        <f>IF($J516="","",$J516+7)</f>
        <v/>
      </c>
    </row>
    <row r="517" spans="2:11" ht="15">
      <c r="B517" t="str">
        <f>IF($A517="","",VLOOKUP(VLOOKUP($A517,Baux!$A:$K,3,FALSE),Locataires!$A:$I,2,FALSE))</f>
        <v/>
      </c>
      <c r="C517" s="17"/>
      <c r="D517" s="12" t="str">
        <f>IF(OR($A517="",$C517=""),"",SUMIFS(Échéancier_Loyers!$G:$G,Échéancier_Loyers!$C:$C,$A517,Échéancier_Loyers!$B:$B,YEAR($C517)*100+MONTH($C517)))</f>
        <v/>
      </c>
      <c r="E517" s="13" t="str">
        <f>IF(OR($A517="",$C517=""),"",SUMIFS(Échéancier_Loyers!$J:$J,Échéancier_Loyers!$C:$C,$A517,Échéancier_Loyers!$B:$B,YEAR($C517)*100+MONTH($C517)))</f>
        <v/>
      </c>
      <c r="F517" s="13" t="str">
        <f>IF(OR($A517="",$C517=""),"",SUMIFS(Échéancier_Loyers!$K:$K,Échéancier_Loyers!$C:$C,$A517,Échéancier_Loyers!$B:$B,YEAR($C517)*100+MONTH($C517)))</f>
        <v/>
      </c>
      <c r="G517" s="13" t="str">
        <f>IF(OR($E517="",$F517=""),"",$E517-$F517)</f>
        <v/>
      </c>
      <c r="H517" t="str">
        <f ca="1">IF($D517="","",MAX(0,TODAY()-$D517))</f>
        <v/>
      </c>
      <c r="I517" t="str">
        <f ca="1">IF($G517&lt;=0,"",IF($H517&gt;=30,"Mise en demeure",IF($H517&gt;=15,"Relance 2",IF($H517&gt;=5,"Relance 1","À traiter"))))</f>
        <v>Mise en demeure</v>
      </c>
      <c r="K517" t="str">
        <f>IF($J517="","",$J517+7)</f>
        <v/>
      </c>
    </row>
    <row r="518" spans="2:11" ht="15">
      <c r="B518" t="str">
        <f>IF($A518="","",VLOOKUP(VLOOKUP($A518,Baux!$A:$K,3,FALSE),Locataires!$A:$I,2,FALSE))</f>
        <v/>
      </c>
      <c r="C518" s="17"/>
      <c r="D518" s="12" t="str">
        <f>IF(OR($A518="",$C518=""),"",SUMIFS(Échéancier_Loyers!$G:$G,Échéancier_Loyers!$C:$C,$A518,Échéancier_Loyers!$B:$B,YEAR($C518)*100+MONTH($C518)))</f>
        <v/>
      </c>
      <c r="E518" s="13" t="str">
        <f>IF(OR($A518="",$C518=""),"",SUMIFS(Échéancier_Loyers!$J:$J,Échéancier_Loyers!$C:$C,$A518,Échéancier_Loyers!$B:$B,YEAR($C518)*100+MONTH($C518)))</f>
        <v/>
      </c>
      <c r="F518" s="13" t="str">
        <f>IF(OR($A518="",$C518=""),"",SUMIFS(Échéancier_Loyers!$K:$K,Échéancier_Loyers!$C:$C,$A518,Échéancier_Loyers!$B:$B,YEAR($C518)*100+MONTH($C518)))</f>
        <v/>
      </c>
      <c r="G518" s="13" t="str">
        <f>IF(OR($E518="",$F518=""),"",$E518-$F518)</f>
        <v/>
      </c>
      <c r="H518" t="str">
        <f ca="1">IF($D518="","",MAX(0,TODAY()-$D518))</f>
        <v/>
      </c>
      <c r="I518" t="str">
        <f ca="1">IF($G518&lt;=0,"",IF($H518&gt;=30,"Mise en demeure",IF($H518&gt;=15,"Relance 2",IF($H518&gt;=5,"Relance 1","À traiter"))))</f>
        <v>Mise en demeure</v>
      </c>
      <c r="K518" t="str">
        <f>IF($J518="","",$J518+7)</f>
        <v/>
      </c>
    </row>
    <row r="519" spans="2:11" ht="15">
      <c r="B519" t="str">
        <f>IF($A519="","",VLOOKUP(VLOOKUP($A519,Baux!$A:$K,3,FALSE),Locataires!$A:$I,2,FALSE))</f>
        <v/>
      </c>
      <c r="C519" s="17"/>
      <c r="D519" s="12" t="str">
        <f>IF(OR($A519="",$C519=""),"",SUMIFS(Échéancier_Loyers!$G:$G,Échéancier_Loyers!$C:$C,$A519,Échéancier_Loyers!$B:$B,YEAR($C519)*100+MONTH($C519)))</f>
        <v/>
      </c>
      <c r="E519" s="13" t="str">
        <f>IF(OR($A519="",$C519=""),"",SUMIFS(Échéancier_Loyers!$J:$J,Échéancier_Loyers!$C:$C,$A519,Échéancier_Loyers!$B:$B,YEAR($C519)*100+MONTH($C519)))</f>
        <v/>
      </c>
      <c r="F519" s="13" t="str">
        <f>IF(OR($A519="",$C519=""),"",SUMIFS(Échéancier_Loyers!$K:$K,Échéancier_Loyers!$C:$C,$A519,Échéancier_Loyers!$B:$B,YEAR($C519)*100+MONTH($C519)))</f>
        <v/>
      </c>
      <c r="G519" s="13" t="str">
        <f>IF(OR($E519="",$F519=""),"",$E519-$F519)</f>
        <v/>
      </c>
      <c r="H519" t="str">
        <f ca="1">IF($D519="","",MAX(0,TODAY()-$D519))</f>
        <v/>
      </c>
      <c r="I519" t="str">
        <f ca="1">IF($G519&lt;=0,"",IF($H519&gt;=30,"Mise en demeure",IF($H519&gt;=15,"Relance 2",IF($H519&gt;=5,"Relance 1","À traiter"))))</f>
        <v>Mise en demeure</v>
      </c>
      <c r="K519" t="str">
        <f>IF($J519="","",$J519+7)</f>
        <v/>
      </c>
    </row>
    <row r="520" spans="2:11" ht="15">
      <c r="B520" t="str">
        <f>IF($A520="","",VLOOKUP(VLOOKUP($A520,Baux!$A:$K,3,FALSE),Locataires!$A:$I,2,FALSE))</f>
        <v/>
      </c>
      <c r="C520" s="17"/>
      <c r="D520" s="12" t="str">
        <f>IF(OR($A520="",$C520=""),"",SUMIFS(Échéancier_Loyers!$G:$G,Échéancier_Loyers!$C:$C,$A520,Échéancier_Loyers!$B:$B,YEAR($C520)*100+MONTH($C520)))</f>
        <v/>
      </c>
      <c r="E520" s="13" t="str">
        <f>IF(OR($A520="",$C520=""),"",SUMIFS(Échéancier_Loyers!$J:$J,Échéancier_Loyers!$C:$C,$A520,Échéancier_Loyers!$B:$B,YEAR($C520)*100+MONTH($C520)))</f>
        <v/>
      </c>
      <c r="F520" s="13" t="str">
        <f>IF(OR($A520="",$C520=""),"",SUMIFS(Échéancier_Loyers!$K:$K,Échéancier_Loyers!$C:$C,$A520,Échéancier_Loyers!$B:$B,YEAR($C520)*100+MONTH($C520)))</f>
        <v/>
      </c>
      <c r="G520" s="13" t="str">
        <f>IF(OR($E520="",$F520=""),"",$E520-$F520)</f>
        <v/>
      </c>
      <c r="H520" t="str">
        <f ca="1">IF($D520="","",MAX(0,TODAY()-$D520))</f>
        <v/>
      </c>
      <c r="I520" t="str">
        <f ca="1">IF($G520&lt;=0,"",IF($H520&gt;=30,"Mise en demeure",IF($H520&gt;=15,"Relance 2",IF($H520&gt;=5,"Relance 1","À traiter"))))</f>
        <v>Mise en demeure</v>
      </c>
      <c r="K520" t="str">
        <f>IF($J520="","",$J520+7)</f>
        <v/>
      </c>
    </row>
    <row r="521" spans="2:11" ht="15">
      <c r="B521" t="str">
        <f>IF($A521="","",VLOOKUP(VLOOKUP($A521,Baux!$A:$K,3,FALSE),Locataires!$A:$I,2,FALSE))</f>
        <v/>
      </c>
      <c r="C521" s="17"/>
      <c r="D521" s="12" t="str">
        <f>IF(OR($A521="",$C521=""),"",SUMIFS(Échéancier_Loyers!$G:$G,Échéancier_Loyers!$C:$C,$A521,Échéancier_Loyers!$B:$B,YEAR($C521)*100+MONTH($C521)))</f>
        <v/>
      </c>
      <c r="E521" s="13" t="str">
        <f>IF(OR($A521="",$C521=""),"",SUMIFS(Échéancier_Loyers!$J:$J,Échéancier_Loyers!$C:$C,$A521,Échéancier_Loyers!$B:$B,YEAR($C521)*100+MONTH($C521)))</f>
        <v/>
      </c>
      <c r="F521" s="13" t="str">
        <f>IF(OR($A521="",$C521=""),"",SUMIFS(Échéancier_Loyers!$K:$K,Échéancier_Loyers!$C:$C,$A521,Échéancier_Loyers!$B:$B,YEAR($C521)*100+MONTH($C521)))</f>
        <v/>
      </c>
      <c r="G521" s="13" t="str">
        <f>IF(OR($E521="",$F521=""),"",$E521-$F521)</f>
        <v/>
      </c>
      <c r="H521" t="str">
        <f ca="1">IF($D521="","",MAX(0,TODAY()-$D521))</f>
        <v/>
      </c>
      <c r="I521" t="str">
        <f ca="1">IF($G521&lt;=0,"",IF($H521&gt;=30,"Mise en demeure",IF($H521&gt;=15,"Relance 2",IF($H521&gt;=5,"Relance 1","À traiter"))))</f>
        <v>Mise en demeure</v>
      </c>
      <c r="K521" t="str">
        <f>IF($J521="","",$J521+7)</f>
        <v/>
      </c>
    </row>
    <row r="522" spans="2:11" ht="15">
      <c r="B522" t="str">
        <f>IF($A522="","",VLOOKUP(VLOOKUP($A522,Baux!$A:$K,3,FALSE),Locataires!$A:$I,2,FALSE))</f>
        <v/>
      </c>
      <c r="C522" s="17"/>
      <c r="D522" s="12" t="str">
        <f>IF(OR($A522="",$C522=""),"",SUMIFS(Échéancier_Loyers!$G:$G,Échéancier_Loyers!$C:$C,$A522,Échéancier_Loyers!$B:$B,YEAR($C522)*100+MONTH($C522)))</f>
        <v/>
      </c>
      <c r="E522" s="13" t="str">
        <f>IF(OR($A522="",$C522=""),"",SUMIFS(Échéancier_Loyers!$J:$J,Échéancier_Loyers!$C:$C,$A522,Échéancier_Loyers!$B:$B,YEAR($C522)*100+MONTH($C522)))</f>
        <v/>
      </c>
      <c r="F522" s="13" t="str">
        <f>IF(OR($A522="",$C522=""),"",SUMIFS(Échéancier_Loyers!$K:$K,Échéancier_Loyers!$C:$C,$A522,Échéancier_Loyers!$B:$B,YEAR($C522)*100+MONTH($C522)))</f>
        <v/>
      </c>
      <c r="G522" s="13" t="str">
        <f>IF(OR($E522="",$F522=""),"",$E522-$F522)</f>
        <v/>
      </c>
      <c r="H522" t="str">
        <f ca="1">IF($D522="","",MAX(0,TODAY()-$D522))</f>
        <v/>
      </c>
      <c r="I522" t="str">
        <f ca="1">IF($G522&lt;=0,"",IF($H522&gt;=30,"Mise en demeure",IF($H522&gt;=15,"Relance 2",IF($H522&gt;=5,"Relance 1","À traiter"))))</f>
        <v>Mise en demeure</v>
      </c>
      <c r="K522" t="str">
        <f>IF($J522="","",$J522+7)</f>
        <v/>
      </c>
    </row>
    <row r="523" spans="2:11" ht="15">
      <c r="B523" t="str">
        <f>IF($A523="","",VLOOKUP(VLOOKUP($A523,Baux!$A:$K,3,FALSE),Locataires!$A:$I,2,FALSE))</f>
        <v/>
      </c>
      <c r="C523" s="17"/>
      <c r="D523" s="12" t="str">
        <f>IF(OR($A523="",$C523=""),"",SUMIFS(Échéancier_Loyers!$G:$G,Échéancier_Loyers!$C:$C,$A523,Échéancier_Loyers!$B:$B,YEAR($C523)*100+MONTH($C523)))</f>
        <v/>
      </c>
      <c r="E523" s="13" t="str">
        <f>IF(OR($A523="",$C523=""),"",SUMIFS(Échéancier_Loyers!$J:$J,Échéancier_Loyers!$C:$C,$A523,Échéancier_Loyers!$B:$B,YEAR($C523)*100+MONTH($C523)))</f>
        <v/>
      </c>
      <c r="F523" s="13" t="str">
        <f>IF(OR($A523="",$C523=""),"",SUMIFS(Échéancier_Loyers!$K:$K,Échéancier_Loyers!$C:$C,$A523,Échéancier_Loyers!$B:$B,YEAR($C523)*100+MONTH($C523)))</f>
        <v/>
      </c>
      <c r="G523" s="13" t="str">
        <f>IF(OR($E523="",$F523=""),"",$E523-$F523)</f>
        <v/>
      </c>
      <c r="H523" t="str">
        <f ca="1">IF($D523="","",MAX(0,TODAY()-$D523))</f>
        <v/>
      </c>
      <c r="I523" t="str">
        <f ca="1">IF($G523&lt;=0,"",IF($H523&gt;=30,"Mise en demeure",IF($H523&gt;=15,"Relance 2",IF($H523&gt;=5,"Relance 1","À traiter"))))</f>
        <v>Mise en demeure</v>
      </c>
      <c r="K523" t="str">
        <f>IF($J523="","",$J523+7)</f>
        <v/>
      </c>
    </row>
    <row r="524" spans="2:11" ht="15">
      <c r="B524" t="str">
        <f>IF($A524="","",VLOOKUP(VLOOKUP($A524,Baux!$A:$K,3,FALSE),Locataires!$A:$I,2,FALSE))</f>
        <v/>
      </c>
      <c r="C524" s="17"/>
      <c r="D524" s="12" t="str">
        <f>IF(OR($A524="",$C524=""),"",SUMIFS(Échéancier_Loyers!$G:$G,Échéancier_Loyers!$C:$C,$A524,Échéancier_Loyers!$B:$B,YEAR($C524)*100+MONTH($C524)))</f>
        <v/>
      </c>
      <c r="E524" s="13" t="str">
        <f>IF(OR($A524="",$C524=""),"",SUMIFS(Échéancier_Loyers!$J:$J,Échéancier_Loyers!$C:$C,$A524,Échéancier_Loyers!$B:$B,YEAR($C524)*100+MONTH($C524)))</f>
        <v/>
      </c>
      <c r="F524" s="13" t="str">
        <f>IF(OR($A524="",$C524=""),"",SUMIFS(Échéancier_Loyers!$K:$K,Échéancier_Loyers!$C:$C,$A524,Échéancier_Loyers!$B:$B,YEAR($C524)*100+MONTH($C524)))</f>
        <v/>
      </c>
      <c r="G524" s="13" t="str">
        <f>IF(OR($E524="",$F524=""),"",$E524-$F524)</f>
        <v/>
      </c>
      <c r="H524" t="str">
        <f ca="1">IF($D524="","",MAX(0,TODAY()-$D524))</f>
        <v/>
      </c>
      <c r="I524" t="str">
        <f ca="1">IF($G524&lt;=0,"",IF($H524&gt;=30,"Mise en demeure",IF($H524&gt;=15,"Relance 2",IF($H524&gt;=5,"Relance 1","À traiter"))))</f>
        <v>Mise en demeure</v>
      </c>
      <c r="K524" t="str">
        <f>IF($J524="","",$J524+7)</f>
        <v/>
      </c>
    </row>
    <row r="525" spans="2:11" ht="15">
      <c r="B525" t="str">
        <f>IF($A525="","",VLOOKUP(VLOOKUP($A525,Baux!$A:$K,3,FALSE),Locataires!$A:$I,2,FALSE))</f>
        <v/>
      </c>
      <c r="C525" s="17"/>
      <c r="D525" s="12" t="str">
        <f>IF(OR($A525="",$C525=""),"",SUMIFS(Échéancier_Loyers!$G:$G,Échéancier_Loyers!$C:$C,$A525,Échéancier_Loyers!$B:$B,YEAR($C525)*100+MONTH($C525)))</f>
        <v/>
      </c>
      <c r="E525" s="13" t="str">
        <f>IF(OR($A525="",$C525=""),"",SUMIFS(Échéancier_Loyers!$J:$J,Échéancier_Loyers!$C:$C,$A525,Échéancier_Loyers!$B:$B,YEAR($C525)*100+MONTH($C525)))</f>
        <v/>
      </c>
      <c r="F525" s="13" t="str">
        <f>IF(OR($A525="",$C525=""),"",SUMIFS(Échéancier_Loyers!$K:$K,Échéancier_Loyers!$C:$C,$A525,Échéancier_Loyers!$B:$B,YEAR($C525)*100+MONTH($C525)))</f>
        <v/>
      </c>
      <c r="G525" s="13" t="str">
        <f>IF(OR($E525="",$F525=""),"",$E525-$F525)</f>
        <v/>
      </c>
      <c r="H525" t="str">
        <f ca="1">IF($D525="","",MAX(0,TODAY()-$D525))</f>
        <v/>
      </c>
      <c r="I525" t="str">
        <f ca="1">IF($G525&lt;=0,"",IF($H525&gt;=30,"Mise en demeure",IF($H525&gt;=15,"Relance 2",IF($H525&gt;=5,"Relance 1","À traiter"))))</f>
        <v>Mise en demeure</v>
      </c>
      <c r="K525" t="str">
        <f>IF($J525="","",$J525+7)</f>
        <v/>
      </c>
    </row>
    <row r="526" spans="2:11" ht="15">
      <c r="B526" t="str">
        <f>IF($A526="","",VLOOKUP(VLOOKUP($A526,Baux!$A:$K,3,FALSE),Locataires!$A:$I,2,FALSE))</f>
        <v/>
      </c>
      <c r="C526" s="17"/>
      <c r="D526" s="12" t="str">
        <f>IF(OR($A526="",$C526=""),"",SUMIFS(Échéancier_Loyers!$G:$G,Échéancier_Loyers!$C:$C,$A526,Échéancier_Loyers!$B:$B,YEAR($C526)*100+MONTH($C526)))</f>
        <v/>
      </c>
      <c r="E526" s="13" t="str">
        <f>IF(OR($A526="",$C526=""),"",SUMIFS(Échéancier_Loyers!$J:$J,Échéancier_Loyers!$C:$C,$A526,Échéancier_Loyers!$B:$B,YEAR($C526)*100+MONTH($C526)))</f>
        <v/>
      </c>
      <c r="F526" s="13" t="str">
        <f>IF(OR($A526="",$C526=""),"",SUMIFS(Échéancier_Loyers!$K:$K,Échéancier_Loyers!$C:$C,$A526,Échéancier_Loyers!$B:$B,YEAR($C526)*100+MONTH($C526)))</f>
        <v/>
      </c>
      <c r="G526" s="13" t="str">
        <f>IF(OR($E526="",$F526=""),"",$E526-$F526)</f>
        <v/>
      </c>
      <c r="H526" t="str">
        <f ca="1">IF($D526="","",MAX(0,TODAY()-$D526))</f>
        <v/>
      </c>
      <c r="I526" t="str">
        <f ca="1">IF($G526&lt;=0,"",IF($H526&gt;=30,"Mise en demeure",IF($H526&gt;=15,"Relance 2",IF($H526&gt;=5,"Relance 1","À traiter"))))</f>
        <v>Mise en demeure</v>
      </c>
      <c r="K526" t="str">
        <f>IF($J526="","",$J526+7)</f>
        <v/>
      </c>
    </row>
    <row r="527" spans="2:11" ht="15">
      <c r="B527" t="str">
        <f>IF($A527="","",VLOOKUP(VLOOKUP($A527,Baux!$A:$K,3,FALSE),Locataires!$A:$I,2,FALSE))</f>
        <v/>
      </c>
      <c r="C527" s="17"/>
      <c r="D527" s="12" t="str">
        <f>IF(OR($A527="",$C527=""),"",SUMIFS(Échéancier_Loyers!$G:$G,Échéancier_Loyers!$C:$C,$A527,Échéancier_Loyers!$B:$B,YEAR($C527)*100+MONTH($C527)))</f>
        <v/>
      </c>
      <c r="E527" s="13" t="str">
        <f>IF(OR($A527="",$C527=""),"",SUMIFS(Échéancier_Loyers!$J:$J,Échéancier_Loyers!$C:$C,$A527,Échéancier_Loyers!$B:$B,YEAR($C527)*100+MONTH($C527)))</f>
        <v/>
      </c>
      <c r="F527" s="13" t="str">
        <f>IF(OR($A527="",$C527=""),"",SUMIFS(Échéancier_Loyers!$K:$K,Échéancier_Loyers!$C:$C,$A527,Échéancier_Loyers!$B:$B,YEAR($C527)*100+MONTH($C527)))</f>
        <v/>
      </c>
      <c r="G527" s="13" t="str">
        <f>IF(OR($E527="",$F527=""),"",$E527-$F527)</f>
        <v/>
      </c>
      <c r="H527" t="str">
        <f ca="1">IF($D527="","",MAX(0,TODAY()-$D527))</f>
        <v/>
      </c>
      <c r="I527" t="str">
        <f ca="1">IF($G527&lt;=0,"",IF($H527&gt;=30,"Mise en demeure",IF($H527&gt;=15,"Relance 2",IF($H527&gt;=5,"Relance 1","À traiter"))))</f>
        <v>Mise en demeure</v>
      </c>
      <c r="K527" t="str">
        <f>IF($J527="","",$J527+7)</f>
        <v/>
      </c>
    </row>
    <row r="528" spans="2:11" ht="15">
      <c r="B528" t="str">
        <f>IF($A528="","",VLOOKUP(VLOOKUP($A528,Baux!$A:$K,3,FALSE),Locataires!$A:$I,2,FALSE))</f>
        <v/>
      </c>
      <c r="C528" s="17"/>
      <c r="D528" s="12" t="str">
        <f>IF(OR($A528="",$C528=""),"",SUMIFS(Échéancier_Loyers!$G:$G,Échéancier_Loyers!$C:$C,$A528,Échéancier_Loyers!$B:$B,YEAR($C528)*100+MONTH($C528)))</f>
        <v/>
      </c>
      <c r="E528" s="13" t="str">
        <f>IF(OR($A528="",$C528=""),"",SUMIFS(Échéancier_Loyers!$J:$J,Échéancier_Loyers!$C:$C,$A528,Échéancier_Loyers!$B:$B,YEAR($C528)*100+MONTH($C528)))</f>
        <v/>
      </c>
      <c r="F528" s="13" t="str">
        <f>IF(OR($A528="",$C528=""),"",SUMIFS(Échéancier_Loyers!$K:$K,Échéancier_Loyers!$C:$C,$A528,Échéancier_Loyers!$B:$B,YEAR($C528)*100+MONTH($C528)))</f>
        <v/>
      </c>
      <c r="G528" s="13" t="str">
        <f>IF(OR($E528="",$F528=""),"",$E528-$F528)</f>
        <v/>
      </c>
      <c r="H528" t="str">
        <f ca="1">IF($D528="","",MAX(0,TODAY()-$D528))</f>
        <v/>
      </c>
      <c r="I528" t="str">
        <f ca="1">IF($G528&lt;=0,"",IF($H528&gt;=30,"Mise en demeure",IF($H528&gt;=15,"Relance 2",IF($H528&gt;=5,"Relance 1","À traiter"))))</f>
        <v>Mise en demeure</v>
      </c>
      <c r="K528" t="str">
        <f>IF($J528="","",$J528+7)</f>
        <v/>
      </c>
    </row>
    <row r="529" spans="2:11" ht="15">
      <c r="B529" t="str">
        <f>IF($A529="","",VLOOKUP(VLOOKUP($A529,Baux!$A:$K,3,FALSE),Locataires!$A:$I,2,FALSE))</f>
        <v/>
      </c>
      <c r="C529" s="17"/>
      <c r="D529" s="12" t="str">
        <f>IF(OR($A529="",$C529=""),"",SUMIFS(Échéancier_Loyers!$G:$G,Échéancier_Loyers!$C:$C,$A529,Échéancier_Loyers!$B:$B,YEAR($C529)*100+MONTH($C529)))</f>
        <v/>
      </c>
      <c r="E529" s="13" t="str">
        <f>IF(OR($A529="",$C529=""),"",SUMIFS(Échéancier_Loyers!$J:$J,Échéancier_Loyers!$C:$C,$A529,Échéancier_Loyers!$B:$B,YEAR($C529)*100+MONTH($C529)))</f>
        <v/>
      </c>
      <c r="F529" s="13" t="str">
        <f>IF(OR($A529="",$C529=""),"",SUMIFS(Échéancier_Loyers!$K:$K,Échéancier_Loyers!$C:$C,$A529,Échéancier_Loyers!$B:$B,YEAR($C529)*100+MONTH($C529)))</f>
        <v/>
      </c>
      <c r="G529" s="13" t="str">
        <f>IF(OR($E529="",$F529=""),"",$E529-$F529)</f>
        <v/>
      </c>
      <c r="H529" t="str">
        <f ca="1">IF($D529="","",MAX(0,TODAY()-$D529))</f>
        <v/>
      </c>
      <c r="I529" t="str">
        <f ca="1">IF($G529&lt;=0,"",IF($H529&gt;=30,"Mise en demeure",IF($H529&gt;=15,"Relance 2",IF($H529&gt;=5,"Relance 1","À traiter"))))</f>
        <v>Mise en demeure</v>
      </c>
      <c r="K529" t="str">
        <f>IF($J529="","",$J529+7)</f>
        <v/>
      </c>
    </row>
    <row r="530" spans="2:11" ht="15">
      <c r="B530" t="str">
        <f>IF($A530="","",VLOOKUP(VLOOKUP($A530,Baux!$A:$K,3,FALSE),Locataires!$A:$I,2,FALSE))</f>
        <v/>
      </c>
      <c r="C530" s="17"/>
      <c r="D530" s="12" t="str">
        <f>IF(OR($A530="",$C530=""),"",SUMIFS(Échéancier_Loyers!$G:$G,Échéancier_Loyers!$C:$C,$A530,Échéancier_Loyers!$B:$B,YEAR($C530)*100+MONTH($C530)))</f>
        <v/>
      </c>
      <c r="E530" s="13" t="str">
        <f>IF(OR($A530="",$C530=""),"",SUMIFS(Échéancier_Loyers!$J:$J,Échéancier_Loyers!$C:$C,$A530,Échéancier_Loyers!$B:$B,YEAR($C530)*100+MONTH($C530)))</f>
        <v/>
      </c>
      <c r="F530" s="13" t="str">
        <f>IF(OR($A530="",$C530=""),"",SUMIFS(Échéancier_Loyers!$K:$K,Échéancier_Loyers!$C:$C,$A530,Échéancier_Loyers!$B:$B,YEAR($C530)*100+MONTH($C530)))</f>
        <v/>
      </c>
      <c r="G530" s="13" t="str">
        <f>IF(OR($E530="",$F530=""),"",$E530-$F530)</f>
        <v/>
      </c>
      <c r="H530" t="str">
        <f ca="1">IF($D530="","",MAX(0,TODAY()-$D530))</f>
        <v/>
      </c>
      <c r="I530" t="str">
        <f ca="1">IF($G530&lt;=0,"",IF($H530&gt;=30,"Mise en demeure",IF($H530&gt;=15,"Relance 2",IF($H530&gt;=5,"Relance 1","À traiter"))))</f>
        <v>Mise en demeure</v>
      </c>
      <c r="K530" t="str">
        <f>IF($J530="","",$J530+7)</f>
        <v/>
      </c>
    </row>
    <row r="531" spans="2:11" ht="15">
      <c r="B531" t="str">
        <f>IF($A531="","",VLOOKUP(VLOOKUP($A531,Baux!$A:$K,3,FALSE),Locataires!$A:$I,2,FALSE))</f>
        <v/>
      </c>
      <c r="C531" s="17"/>
      <c r="D531" s="12" t="str">
        <f>IF(OR($A531="",$C531=""),"",SUMIFS(Échéancier_Loyers!$G:$G,Échéancier_Loyers!$C:$C,$A531,Échéancier_Loyers!$B:$B,YEAR($C531)*100+MONTH($C531)))</f>
        <v/>
      </c>
      <c r="E531" s="13" t="str">
        <f>IF(OR($A531="",$C531=""),"",SUMIFS(Échéancier_Loyers!$J:$J,Échéancier_Loyers!$C:$C,$A531,Échéancier_Loyers!$B:$B,YEAR($C531)*100+MONTH($C531)))</f>
        <v/>
      </c>
      <c r="F531" s="13" t="str">
        <f>IF(OR($A531="",$C531=""),"",SUMIFS(Échéancier_Loyers!$K:$K,Échéancier_Loyers!$C:$C,$A531,Échéancier_Loyers!$B:$B,YEAR($C531)*100+MONTH($C531)))</f>
        <v/>
      </c>
      <c r="G531" s="13" t="str">
        <f>IF(OR($E531="",$F531=""),"",$E531-$F531)</f>
        <v/>
      </c>
      <c r="H531" t="str">
        <f ca="1">IF($D531="","",MAX(0,TODAY()-$D531))</f>
        <v/>
      </c>
      <c r="I531" t="str">
        <f ca="1">IF($G531&lt;=0,"",IF($H531&gt;=30,"Mise en demeure",IF($H531&gt;=15,"Relance 2",IF($H531&gt;=5,"Relance 1","À traiter"))))</f>
        <v>Mise en demeure</v>
      </c>
      <c r="K531" t="str">
        <f>IF($J531="","",$J531+7)</f>
        <v/>
      </c>
    </row>
    <row r="532" spans="2:11" ht="15">
      <c r="B532" t="str">
        <f>IF($A532="","",VLOOKUP(VLOOKUP($A532,Baux!$A:$K,3,FALSE),Locataires!$A:$I,2,FALSE))</f>
        <v/>
      </c>
      <c r="C532" s="17"/>
      <c r="D532" s="12" t="str">
        <f>IF(OR($A532="",$C532=""),"",SUMIFS(Échéancier_Loyers!$G:$G,Échéancier_Loyers!$C:$C,$A532,Échéancier_Loyers!$B:$B,YEAR($C532)*100+MONTH($C532)))</f>
        <v/>
      </c>
      <c r="E532" s="13" t="str">
        <f>IF(OR($A532="",$C532=""),"",SUMIFS(Échéancier_Loyers!$J:$J,Échéancier_Loyers!$C:$C,$A532,Échéancier_Loyers!$B:$B,YEAR($C532)*100+MONTH($C532)))</f>
        <v/>
      </c>
      <c r="F532" s="13" t="str">
        <f>IF(OR($A532="",$C532=""),"",SUMIFS(Échéancier_Loyers!$K:$K,Échéancier_Loyers!$C:$C,$A532,Échéancier_Loyers!$B:$B,YEAR($C532)*100+MONTH($C532)))</f>
        <v/>
      </c>
      <c r="G532" s="13" t="str">
        <f>IF(OR($E532="",$F532=""),"",$E532-$F532)</f>
        <v/>
      </c>
      <c r="H532" t="str">
        <f ca="1">IF($D532="","",MAX(0,TODAY()-$D532))</f>
        <v/>
      </c>
      <c r="I532" t="str">
        <f ca="1">IF($G532&lt;=0,"",IF($H532&gt;=30,"Mise en demeure",IF($H532&gt;=15,"Relance 2",IF($H532&gt;=5,"Relance 1","À traiter"))))</f>
        <v>Mise en demeure</v>
      </c>
      <c r="K532" t="str">
        <f>IF($J532="","",$J532+7)</f>
        <v/>
      </c>
    </row>
    <row r="533" spans="2:11" ht="15">
      <c r="B533" t="str">
        <f>IF($A533="","",VLOOKUP(VLOOKUP($A533,Baux!$A:$K,3,FALSE),Locataires!$A:$I,2,FALSE))</f>
        <v/>
      </c>
      <c r="C533" s="17"/>
      <c r="D533" s="12" t="str">
        <f>IF(OR($A533="",$C533=""),"",SUMIFS(Échéancier_Loyers!$G:$G,Échéancier_Loyers!$C:$C,$A533,Échéancier_Loyers!$B:$B,YEAR($C533)*100+MONTH($C533)))</f>
        <v/>
      </c>
      <c r="E533" s="13" t="str">
        <f>IF(OR($A533="",$C533=""),"",SUMIFS(Échéancier_Loyers!$J:$J,Échéancier_Loyers!$C:$C,$A533,Échéancier_Loyers!$B:$B,YEAR($C533)*100+MONTH($C533)))</f>
        <v/>
      </c>
      <c r="F533" s="13" t="str">
        <f>IF(OR($A533="",$C533=""),"",SUMIFS(Échéancier_Loyers!$K:$K,Échéancier_Loyers!$C:$C,$A533,Échéancier_Loyers!$B:$B,YEAR($C533)*100+MONTH($C533)))</f>
        <v/>
      </c>
      <c r="G533" s="13" t="str">
        <f>IF(OR($E533="",$F533=""),"",$E533-$F533)</f>
        <v/>
      </c>
      <c r="H533" t="str">
        <f ca="1">IF($D533="","",MAX(0,TODAY()-$D533))</f>
        <v/>
      </c>
      <c r="I533" t="str">
        <f ca="1">IF($G533&lt;=0,"",IF($H533&gt;=30,"Mise en demeure",IF($H533&gt;=15,"Relance 2",IF($H533&gt;=5,"Relance 1","À traiter"))))</f>
        <v>Mise en demeure</v>
      </c>
      <c r="K533" t="str">
        <f>IF($J533="","",$J533+7)</f>
        <v/>
      </c>
    </row>
    <row r="534" spans="2:11" ht="15">
      <c r="B534" t="str">
        <f>IF($A534="","",VLOOKUP(VLOOKUP($A534,Baux!$A:$K,3,FALSE),Locataires!$A:$I,2,FALSE))</f>
        <v/>
      </c>
      <c r="C534" s="17"/>
      <c r="D534" s="12" t="str">
        <f>IF(OR($A534="",$C534=""),"",SUMIFS(Échéancier_Loyers!$G:$G,Échéancier_Loyers!$C:$C,$A534,Échéancier_Loyers!$B:$B,YEAR($C534)*100+MONTH($C534)))</f>
        <v/>
      </c>
      <c r="E534" s="13" t="str">
        <f>IF(OR($A534="",$C534=""),"",SUMIFS(Échéancier_Loyers!$J:$J,Échéancier_Loyers!$C:$C,$A534,Échéancier_Loyers!$B:$B,YEAR($C534)*100+MONTH($C534)))</f>
        <v/>
      </c>
      <c r="F534" s="13" t="str">
        <f>IF(OR($A534="",$C534=""),"",SUMIFS(Échéancier_Loyers!$K:$K,Échéancier_Loyers!$C:$C,$A534,Échéancier_Loyers!$B:$B,YEAR($C534)*100+MONTH($C534)))</f>
        <v/>
      </c>
      <c r="G534" s="13" t="str">
        <f>IF(OR($E534="",$F534=""),"",$E534-$F534)</f>
        <v/>
      </c>
      <c r="H534" t="str">
        <f ca="1">IF($D534="","",MAX(0,TODAY()-$D534))</f>
        <v/>
      </c>
      <c r="I534" t="str">
        <f ca="1">IF($G534&lt;=0,"",IF($H534&gt;=30,"Mise en demeure",IF($H534&gt;=15,"Relance 2",IF($H534&gt;=5,"Relance 1","À traiter"))))</f>
        <v>Mise en demeure</v>
      </c>
      <c r="K534" t="str">
        <f>IF($J534="","",$J534+7)</f>
        <v/>
      </c>
    </row>
    <row r="535" spans="2:11" ht="15">
      <c r="B535" t="str">
        <f>IF($A535="","",VLOOKUP(VLOOKUP($A535,Baux!$A:$K,3,FALSE),Locataires!$A:$I,2,FALSE))</f>
        <v/>
      </c>
      <c r="C535" s="17"/>
      <c r="D535" s="12" t="str">
        <f>IF(OR($A535="",$C535=""),"",SUMIFS(Échéancier_Loyers!$G:$G,Échéancier_Loyers!$C:$C,$A535,Échéancier_Loyers!$B:$B,YEAR($C535)*100+MONTH($C535)))</f>
        <v/>
      </c>
      <c r="E535" s="13" t="str">
        <f>IF(OR($A535="",$C535=""),"",SUMIFS(Échéancier_Loyers!$J:$J,Échéancier_Loyers!$C:$C,$A535,Échéancier_Loyers!$B:$B,YEAR($C535)*100+MONTH($C535)))</f>
        <v/>
      </c>
      <c r="F535" s="13" t="str">
        <f>IF(OR($A535="",$C535=""),"",SUMIFS(Échéancier_Loyers!$K:$K,Échéancier_Loyers!$C:$C,$A535,Échéancier_Loyers!$B:$B,YEAR($C535)*100+MONTH($C535)))</f>
        <v/>
      </c>
      <c r="G535" s="13" t="str">
        <f>IF(OR($E535="",$F535=""),"",$E535-$F535)</f>
        <v/>
      </c>
      <c r="H535" t="str">
        <f ca="1">IF($D535="","",MAX(0,TODAY()-$D535))</f>
        <v/>
      </c>
      <c r="I535" t="str">
        <f ca="1">IF($G535&lt;=0,"",IF($H535&gt;=30,"Mise en demeure",IF($H535&gt;=15,"Relance 2",IF($H535&gt;=5,"Relance 1","À traiter"))))</f>
        <v>Mise en demeure</v>
      </c>
      <c r="K535" t="str">
        <f>IF($J535="","",$J535+7)</f>
        <v/>
      </c>
    </row>
    <row r="536" spans="2:11" ht="15">
      <c r="B536" t="str">
        <f>IF($A536="","",VLOOKUP(VLOOKUP($A536,Baux!$A:$K,3,FALSE),Locataires!$A:$I,2,FALSE))</f>
        <v/>
      </c>
      <c r="C536" s="17"/>
      <c r="D536" s="12" t="str">
        <f>IF(OR($A536="",$C536=""),"",SUMIFS(Échéancier_Loyers!$G:$G,Échéancier_Loyers!$C:$C,$A536,Échéancier_Loyers!$B:$B,YEAR($C536)*100+MONTH($C536)))</f>
        <v/>
      </c>
      <c r="E536" s="13" t="str">
        <f>IF(OR($A536="",$C536=""),"",SUMIFS(Échéancier_Loyers!$J:$J,Échéancier_Loyers!$C:$C,$A536,Échéancier_Loyers!$B:$B,YEAR($C536)*100+MONTH($C536)))</f>
        <v/>
      </c>
      <c r="F536" s="13" t="str">
        <f>IF(OR($A536="",$C536=""),"",SUMIFS(Échéancier_Loyers!$K:$K,Échéancier_Loyers!$C:$C,$A536,Échéancier_Loyers!$B:$B,YEAR($C536)*100+MONTH($C536)))</f>
        <v/>
      </c>
      <c r="G536" s="13" t="str">
        <f>IF(OR($E536="",$F536=""),"",$E536-$F536)</f>
        <v/>
      </c>
      <c r="H536" t="str">
        <f ca="1">IF($D536="","",MAX(0,TODAY()-$D536))</f>
        <v/>
      </c>
      <c r="I536" t="str">
        <f ca="1">IF($G536&lt;=0,"",IF($H536&gt;=30,"Mise en demeure",IF($H536&gt;=15,"Relance 2",IF($H536&gt;=5,"Relance 1","À traiter"))))</f>
        <v>Mise en demeure</v>
      </c>
      <c r="K536" t="str">
        <f>IF($J536="","",$J536+7)</f>
        <v/>
      </c>
    </row>
    <row r="537" spans="2:11" ht="15">
      <c r="B537" t="str">
        <f>IF($A537="","",VLOOKUP(VLOOKUP($A537,Baux!$A:$K,3,FALSE),Locataires!$A:$I,2,FALSE))</f>
        <v/>
      </c>
      <c r="C537" s="17"/>
      <c r="D537" s="12" t="str">
        <f>IF(OR($A537="",$C537=""),"",SUMIFS(Échéancier_Loyers!$G:$G,Échéancier_Loyers!$C:$C,$A537,Échéancier_Loyers!$B:$B,YEAR($C537)*100+MONTH($C537)))</f>
        <v/>
      </c>
      <c r="E537" s="13" t="str">
        <f>IF(OR($A537="",$C537=""),"",SUMIFS(Échéancier_Loyers!$J:$J,Échéancier_Loyers!$C:$C,$A537,Échéancier_Loyers!$B:$B,YEAR($C537)*100+MONTH($C537)))</f>
        <v/>
      </c>
      <c r="F537" s="13" t="str">
        <f>IF(OR($A537="",$C537=""),"",SUMIFS(Échéancier_Loyers!$K:$K,Échéancier_Loyers!$C:$C,$A537,Échéancier_Loyers!$B:$B,YEAR($C537)*100+MONTH($C537)))</f>
        <v/>
      </c>
      <c r="G537" s="13" t="str">
        <f>IF(OR($E537="",$F537=""),"",$E537-$F537)</f>
        <v/>
      </c>
      <c r="H537" t="str">
        <f ca="1">IF($D537="","",MAX(0,TODAY()-$D537))</f>
        <v/>
      </c>
      <c r="I537" t="str">
        <f ca="1">IF($G537&lt;=0,"",IF($H537&gt;=30,"Mise en demeure",IF($H537&gt;=15,"Relance 2",IF($H537&gt;=5,"Relance 1","À traiter"))))</f>
        <v>Mise en demeure</v>
      </c>
      <c r="K537" t="str">
        <f>IF($J537="","",$J537+7)</f>
        <v/>
      </c>
    </row>
    <row r="538" spans="2:11" ht="15">
      <c r="B538" t="str">
        <f>IF($A538="","",VLOOKUP(VLOOKUP($A538,Baux!$A:$K,3,FALSE),Locataires!$A:$I,2,FALSE))</f>
        <v/>
      </c>
      <c r="C538" s="17"/>
      <c r="D538" s="12" t="str">
        <f>IF(OR($A538="",$C538=""),"",SUMIFS(Échéancier_Loyers!$G:$G,Échéancier_Loyers!$C:$C,$A538,Échéancier_Loyers!$B:$B,YEAR($C538)*100+MONTH($C538)))</f>
        <v/>
      </c>
      <c r="E538" s="13" t="str">
        <f>IF(OR($A538="",$C538=""),"",SUMIFS(Échéancier_Loyers!$J:$J,Échéancier_Loyers!$C:$C,$A538,Échéancier_Loyers!$B:$B,YEAR($C538)*100+MONTH($C538)))</f>
        <v/>
      </c>
      <c r="F538" s="13" t="str">
        <f>IF(OR($A538="",$C538=""),"",SUMIFS(Échéancier_Loyers!$K:$K,Échéancier_Loyers!$C:$C,$A538,Échéancier_Loyers!$B:$B,YEAR($C538)*100+MONTH($C538)))</f>
        <v/>
      </c>
      <c r="G538" s="13" t="str">
        <f>IF(OR($E538="",$F538=""),"",$E538-$F538)</f>
        <v/>
      </c>
      <c r="H538" t="str">
        <f ca="1">IF($D538="","",MAX(0,TODAY()-$D538))</f>
        <v/>
      </c>
      <c r="I538" t="str">
        <f ca="1">IF($G538&lt;=0,"",IF($H538&gt;=30,"Mise en demeure",IF($H538&gt;=15,"Relance 2",IF($H538&gt;=5,"Relance 1","À traiter"))))</f>
        <v>Mise en demeure</v>
      </c>
      <c r="K538" t="str">
        <f>IF($J538="","",$J538+7)</f>
        <v/>
      </c>
    </row>
    <row r="539" spans="2:11" ht="15">
      <c r="B539" t="str">
        <f>IF($A539="","",VLOOKUP(VLOOKUP($A539,Baux!$A:$K,3,FALSE),Locataires!$A:$I,2,FALSE))</f>
        <v/>
      </c>
      <c r="C539" s="17"/>
      <c r="D539" s="12" t="str">
        <f>IF(OR($A539="",$C539=""),"",SUMIFS(Échéancier_Loyers!$G:$G,Échéancier_Loyers!$C:$C,$A539,Échéancier_Loyers!$B:$B,YEAR($C539)*100+MONTH($C539)))</f>
        <v/>
      </c>
      <c r="E539" s="13" t="str">
        <f>IF(OR($A539="",$C539=""),"",SUMIFS(Échéancier_Loyers!$J:$J,Échéancier_Loyers!$C:$C,$A539,Échéancier_Loyers!$B:$B,YEAR($C539)*100+MONTH($C539)))</f>
        <v/>
      </c>
      <c r="F539" s="13" t="str">
        <f>IF(OR($A539="",$C539=""),"",SUMIFS(Échéancier_Loyers!$K:$K,Échéancier_Loyers!$C:$C,$A539,Échéancier_Loyers!$B:$B,YEAR($C539)*100+MONTH($C539)))</f>
        <v/>
      </c>
      <c r="G539" s="13" t="str">
        <f>IF(OR($E539="",$F539=""),"",$E539-$F539)</f>
        <v/>
      </c>
      <c r="H539" t="str">
        <f ca="1">IF($D539="","",MAX(0,TODAY()-$D539))</f>
        <v/>
      </c>
      <c r="I539" t="str">
        <f ca="1">IF($G539&lt;=0,"",IF($H539&gt;=30,"Mise en demeure",IF($H539&gt;=15,"Relance 2",IF($H539&gt;=5,"Relance 1","À traiter"))))</f>
        <v>Mise en demeure</v>
      </c>
      <c r="K539" t="str">
        <f>IF($J539="","",$J539+7)</f>
        <v/>
      </c>
    </row>
    <row r="540" spans="2:11" ht="15">
      <c r="B540" t="str">
        <f>IF($A540="","",VLOOKUP(VLOOKUP($A540,Baux!$A:$K,3,FALSE),Locataires!$A:$I,2,FALSE))</f>
        <v/>
      </c>
      <c r="C540" s="17"/>
      <c r="D540" s="12" t="str">
        <f>IF(OR($A540="",$C540=""),"",SUMIFS(Échéancier_Loyers!$G:$G,Échéancier_Loyers!$C:$C,$A540,Échéancier_Loyers!$B:$B,YEAR($C540)*100+MONTH($C540)))</f>
        <v/>
      </c>
      <c r="E540" s="13" t="str">
        <f>IF(OR($A540="",$C540=""),"",SUMIFS(Échéancier_Loyers!$J:$J,Échéancier_Loyers!$C:$C,$A540,Échéancier_Loyers!$B:$B,YEAR($C540)*100+MONTH($C540)))</f>
        <v/>
      </c>
      <c r="F540" s="13" t="str">
        <f>IF(OR($A540="",$C540=""),"",SUMIFS(Échéancier_Loyers!$K:$K,Échéancier_Loyers!$C:$C,$A540,Échéancier_Loyers!$B:$B,YEAR($C540)*100+MONTH($C540)))</f>
        <v/>
      </c>
      <c r="G540" s="13" t="str">
        <f>IF(OR($E540="",$F540=""),"",$E540-$F540)</f>
        <v/>
      </c>
      <c r="H540" t="str">
        <f ca="1">IF($D540="","",MAX(0,TODAY()-$D540))</f>
        <v/>
      </c>
      <c r="I540" t="str">
        <f ca="1">IF($G540&lt;=0,"",IF($H540&gt;=30,"Mise en demeure",IF($H540&gt;=15,"Relance 2",IF($H540&gt;=5,"Relance 1","À traiter"))))</f>
        <v>Mise en demeure</v>
      </c>
      <c r="K540" t="str">
        <f>IF($J540="","",$J540+7)</f>
        <v/>
      </c>
    </row>
    <row r="541" spans="2:11" ht="15">
      <c r="B541" t="str">
        <f>IF($A541="","",VLOOKUP(VLOOKUP($A541,Baux!$A:$K,3,FALSE),Locataires!$A:$I,2,FALSE))</f>
        <v/>
      </c>
      <c r="C541" s="17"/>
      <c r="D541" s="12" t="str">
        <f>IF(OR($A541="",$C541=""),"",SUMIFS(Échéancier_Loyers!$G:$G,Échéancier_Loyers!$C:$C,$A541,Échéancier_Loyers!$B:$B,YEAR($C541)*100+MONTH($C541)))</f>
        <v/>
      </c>
      <c r="E541" s="13" t="str">
        <f>IF(OR($A541="",$C541=""),"",SUMIFS(Échéancier_Loyers!$J:$J,Échéancier_Loyers!$C:$C,$A541,Échéancier_Loyers!$B:$B,YEAR($C541)*100+MONTH($C541)))</f>
        <v/>
      </c>
      <c r="F541" s="13" t="str">
        <f>IF(OR($A541="",$C541=""),"",SUMIFS(Échéancier_Loyers!$K:$K,Échéancier_Loyers!$C:$C,$A541,Échéancier_Loyers!$B:$B,YEAR($C541)*100+MONTH($C541)))</f>
        <v/>
      </c>
      <c r="G541" s="13" t="str">
        <f>IF(OR($E541="",$F541=""),"",$E541-$F541)</f>
        <v/>
      </c>
      <c r="H541" t="str">
        <f ca="1">IF($D541="","",MAX(0,TODAY()-$D541))</f>
        <v/>
      </c>
      <c r="I541" t="str">
        <f ca="1">IF($G541&lt;=0,"",IF($H541&gt;=30,"Mise en demeure",IF($H541&gt;=15,"Relance 2",IF($H541&gt;=5,"Relance 1","À traiter"))))</f>
        <v>Mise en demeure</v>
      </c>
      <c r="K541" t="str">
        <f>IF($J541="","",$J541+7)</f>
        <v/>
      </c>
    </row>
    <row r="542" spans="2:11" ht="15">
      <c r="B542" t="str">
        <f>IF($A542="","",VLOOKUP(VLOOKUP($A542,Baux!$A:$K,3,FALSE),Locataires!$A:$I,2,FALSE))</f>
        <v/>
      </c>
      <c r="C542" s="17"/>
      <c r="D542" s="12" t="str">
        <f>IF(OR($A542="",$C542=""),"",SUMIFS(Échéancier_Loyers!$G:$G,Échéancier_Loyers!$C:$C,$A542,Échéancier_Loyers!$B:$B,YEAR($C542)*100+MONTH($C542)))</f>
        <v/>
      </c>
      <c r="E542" s="13" t="str">
        <f>IF(OR($A542="",$C542=""),"",SUMIFS(Échéancier_Loyers!$J:$J,Échéancier_Loyers!$C:$C,$A542,Échéancier_Loyers!$B:$B,YEAR($C542)*100+MONTH($C542)))</f>
        <v/>
      </c>
      <c r="F542" s="13" t="str">
        <f>IF(OR($A542="",$C542=""),"",SUMIFS(Échéancier_Loyers!$K:$K,Échéancier_Loyers!$C:$C,$A542,Échéancier_Loyers!$B:$B,YEAR($C542)*100+MONTH($C542)))</f>
        <v/>
      </c>
      <c r="G542" s="13" t="str">
        <f>IF(OR($E542="",$F542=""),"",$E542-$F542)</f>
        <v/>
      </c>
      <c r="H542" t="str">
        <f ca="1">IF($D542="","",MAX(0,TODAY()-$D542))</f>
        <v/>
      </c>
      <c r="I542" t="str">
        <f ca="1">IF($G542&lt;=0,"",IF($H542&gt;=30,"Mise en demeure",IF($H542&gt;=15,"Relance 2",IF($H542&gt;=5,"Relance 1","À traiter"))))</f>
        <v>Mise en demeure</v>
      </c>
      <c r="K542" t="str">
        <f>IF($J542="","",$J542+7)</f>
        <v/>
      </c>
    </row>
    <row r="543" spans="2:11" ht="15">
      <c r="B543" t="str">
        <f>IF($A543="","",VLOOKUP(VLOOKUP($A543,Baux!$A:$K,3,FALSE),Locataires!$A:$I,2,FALSE))</f>
        <v/>
      </c>
      <c r="C543" s="17"/>
      <c r="D543" s="12" t="str">
        <f>IF(OR($A543="",$C543=""),"",SUMIFS(Échéancier_Loyers!$G:$G,Échéancier_Loyers!$C:$C,$A543,Échéancier_Loyers!$B:$B,YEAR($C543)*100+MONTH($C543)))</f>
        <v/>
      </c>
      <c r="E543" s="13" t="str">
        <f>IF(OR($A543="",$C543=""),"",SUMIFS(Échéancier_Loyers!$J:$J,Échéancier_Loyers!$C:$C,$A543,Échéancier_Loyers!$B:$B,YEAR($C543)*100+MONTH($C543)))</f>
        <v/>
      </c>
      <c r="F543" s="13" t="str">
        <f>IF(OR($A543="",$C543=""),"",SUMIFS(Échéancier_Loyers!$K:$K,Échéancier_Loyers!$C:$C,$A543,Échéancier_Loyers!$B:$B,YEAR($C543)*100+MONTH($C543)))</f>
        <v/>
      </c>
      <c r="G543" s="13" t="str">
        <f>IF(OR($E543="",$F543=""),"",$E543-$F543)</f>
        <v/>
      </c>
      <c r="H543" t="str">
        <f ca="1">IF($D543="","",MAX(0,TODAY()-$D543))</f>
        <v/>
      </c>
      <c r="I543" t="str">
        <f ca="1">IF($G543&lt;=0,"",IF($H543&gt;=30,"Mise en demeure",IF($H543&gt;=15,"Relance 2",IF($H543&gt;=5,"Relance 1","À traiter"))))</f>
        <v>Mise en demeure</v>
      </c>
      <c r="K543" t="str">
        <f>IF($J543="","",$J543+7)</f>
        <v/>
      </c>
    </row>
    <row r="544" spans="2:11" ht="15">
      <c r="B544" t="str">
        <f>IF($A544="","",VLOOKUP(VLOOKUP($A544,Baux!$A:$K,3,FALSE),Locataires!$A:$I,2,FALSE))</f>
        <v/>
      </c>
      <c r="C544" s="17"/>
      <c r="D544" s="12" t="str">
        <f>IF(OR($A544="",$C544=""),"",SUMIFS(Échéancier_Loyers!$G:$G,Échéancier_Loyers!$C:$C,$A544,Échéancier_Loyers!$B:$B,YEAR($C544)*100+MONTH($C544)))</f>
        <v/>
      </c>
      <c r="E544" s="13" t="str">
        <f>IF(OR($A544="",$C544=""),"",SUMIFS(Échéancier_Loyers!$J:$J,Échéancier_Loyers!$C:$C,$A544,Échéancier_Loyers!$B:$B,YEAR($C544)*100+MONTH($C544)))</f>
        <v/>
      </c>
      <c r="F544" s="13" t="str">
        <f>IF(OR($A544="",$C544=""),"",SUMIFS(Échéancier_Loyers!$K:$K,Échéancier_Loyers!$C:$C,$A544,Échéancier_Loyers!$B:$B,YEAR($C544)*100+MONTH($C544)))</f>
        <v/>
      </c>
      <c r="G544" s="13" t="str">
        <f>IF(OR($E544="",$F544=""),"",$E544-$F544)</f>
        <v/>
      </c>
      <c r="H544" t="str">
        <f ca="1">IF($D544="","",MAX(0,TODAY()-$D544))</f>
        <v/>
      </c>
      <c r="I544" t="str">
        <f ca="1">IF($G544&lt;=0,"",IF($H544&gt;=30,"Mise en demeure",IF($H544&gt;=15,"Relance 2",IF($H544&gt;=5,"Relance 1","À traiter"))))</f>
        <v>Mise en demeure</v>
      </c>
      <c r="K544" t="str">
        <f>IF($J544="","",$J544+7)</f>
        <v/>
      </c>
    </row>
    <row r="545" spans="2:11" ht="15">
      <c r="B545" t="str">
        <f>IF($A545="","",VLOOKUP(VLOOKUP($A545,Baux!$A:$K,3,FALSE),Locataires!$A:$I,2,FALSE))</f>
        <v/>
      </c>
      <c r="C545" s="17"/>
      <c r="D545" s="12" t="str">
        <f>IF(OR($A545="",$C545=""),"",SUMIFS(Échéancier_Loyers!$G:$G,Échéancier_Loyers!$C:$C,$A545,Échéancier_Loyers!$B:$B,YEAR($C545)*100+MONTH($C545)))</f>
        <v/>
      </c>
      <c r="E545" s="13" t="str">
        <f>IF(OR($A545="",$C545=""),"",SUMIFS(Échéancier_Loyers!$J:$J,Échéancier_Loyers!$C:$C,$A545,Échéancier_Loyers!$B:$B,YEAR($C545)*100+MONTH($C545)))</f>
        <v/>
      </c>
      <c r="F545" s="13" t="str">
        <f>IF(OR($A545="",$C545=""),"",SUMIFS(Échéancier_Loyers!$K:$K,Échéancier_Loyers!$C:$C,$A545,Échéancier_Loyers!$B:$B,YEAR($C545)*100+MONTH($C545)))</f>
        <v/>
      </c>
      <c r="G545" s="13" t="str">
        <f>IF(OR($E545="",$F545=""),"",$E545-$F545)</f>
        <v/>
      </c>
      <c r="H545" t="str">
        <f ca="1">IF($D545="","",MAX(0,TODAY()-$D545))</f>
        <v/>
      </c>
      <c r="I545" t="str">
        <f ca="1">IF($G545&lt;=0,"",IF($H545&gt;=30,"Mise en demeure",IF($H545&gt;=15,"Relance 2",IF($H545&gt;=5,"Relance 1","À traiter"))))</f>
        <v>Mise en demeure</v>
      </c>
      <c r="K545" t="str">
        <f>IF($J545="","",$J545+7)</f>
        <v/>
      </c>
    </row>
    <row r="546" spans="2:11" ht="15">
      <c r="B546" t="str">
        <f>IF($A546="","",VLOOKUP(VLOOKUP($A546,Baux!$A:$K,3,FALSE),Locataires!$A:$I,2,FALSE))</f>
        <v/>
      </c>
      <c r="C546" s="17"/>
      <c r="D546" s="12" t="str">
        <f>IF(OR($A546="",$C546=""),"",SUMIFS(Échéancier_Loyers!$G:$G,Échéancier_Loyers!$C:$C,$A546,Échéancier_Loyers!$B:$B,YEAR($C546)*100+MONTH($C546)))</f>
        <v/>
      </c>
      <c r="E546" s="13" t="str">
        <f>IF(OR($A546="",$C546=""),"",SUMIFS(Échéancier_Loyers!$J:$J,Échéancier_Loyers!$C:$C,$A546,Échéancier_Loyers!$B:$B,YEAR($C546)*100+MONTH($C546)))</f>
        <v/>
      </c>
      <c r="F546" s="13" t="str">
        <f>IF(OR($A546="",$C546=""),"",SUMIFS(Échéancier_Loyers!$K:$K,Échéancier_Loyers!$C:$C,$A546,Échéancier_Loyers!$B:$B,YEAR($C546)*100+MONTH($C546)))</f>
        <v/>
      </c>
      <c r="G546" s="13" t="str">
        <f>IF(OR($E546="",$F546=""),"",$E546-$F546)</f>
        <v/>
      </c>
      <c r="H546" t="str">
        <f ca="1">IF($D546="","",MAX(0,TODAY()-$D546))</f>
        <v/>
      </c>
      <c r="I546" t="str">
        <f ca="1">IF($G546&lt;=0,"",IF($H546&gt;=30,"Mise en demeure",IF($H546&gt;=15,"Relance 2",IF($H546&gt;=5,"Relance 1","À traiter"))))</f>
        <v>Mise en demeure</v>
      </c>
      <c r="K546" t="str">
        <f>IF($J546="","",$J546+7)</f>
        <v/>
      </c>
    </row>
    <row r="547" spans="2:11" ht="15">
      <c r="B547" t="str">
        <f>IF($A547="","",VLOOKUP(VLOOKUP($A547,Baux!$A:$K,3,FALSE),Locataires!$A:$I,2,FALSE))</f>
        <v/>
      </c>
      <c r="C547" s="17"/>
      <c r="D547" s="12" t="str">
        <f>IF(OR($A547="",$C547=""),"",SUMIFS(Échéancier_Loyers!$G:$G,Échéancier_Loyers!$C:$C,$A547,Échéancier_Loyers!$B:$B,YEAR($C547)*100+MONTH($C547)))</f>
        <v/>
      </c>
      <c r="E547" s="13" t="str">
        <f>IF(OR($A547="",$C547=""),"",SUMIFS(Échéancier_Loyers!$J:$J,Échéancier_Loyers!$C:$C,$A547,Échéancier_Loyers!$B:$B,YEAR($C547)*100+MONTH($C547)))</f>
        <v/>
      </c>
      <c r="F547" s="13" t="str">
        <f>IF(OR($A547="",$C547=""),"",SUMIFS(Échéancier_Loyers!$K:$K,Échéancier_Loyers!$C:$C,$A547,Échéancier_Loyers!$B:$B,YEAR($C547)*100+MONTH($C547)))</f>
        <v/>
      </c>
      <c r="G547" s="13" t="str">
        <f>IF(OR($E547="",$F547=""),"",$E547-$F547)</f>
        <v/>
      </c>
      <c r="H547" t="str">
        <f ca="1">IF($D547="","",MAX(0,TODAY()-$D547))</f>
        <v/>
      </c>
      <c r="I547" t="str">
        <f ca="1">IF($G547&lt;=0,"",IF($H547&gt;=30,"Mise en demeure",IF($H547&gt;=15,"Relance 2",IF($H547&gt;=5,"Relance 1","À traiter"))))</f>
        <v>Mise en demeure</v>
      </c>
      <c r="K547" t="str">
        <f>IF($J547="","",$J547+7)</f>
        <v/>
      </c>
    </row>
    <row r="548" spans="2:11" ht="15">
      <c r="B548" t="str">
        <f>IF($A548="","",VLOOKUP(VLOOKUP($A548,Baux!$A:$K,3,FALSE),Locataires!$A:$I,2,FALSE))</f>
        <v/>
      </c>
      <c r="C548" s="17"/>
      <c r="D548" s="12" t="str">
        <f>IF(OR($A548="",$C548=""),"",SUMIFS(Échéancier_Loyers!$G:$G,Échéancier_Loyers!$C:$C,$A548,Échéancier_Loyers!$B:$B,YEAR($C548)*100+MONTH($C548)))</f>
        <v/>
      </c>
      <c r="E548" s="13" t="str">
        <f>IF(OR($A548="",$C548=""),"",SUMIFS(Échéancier_Loyers!$J:$J,Échéancier_Loyers!$C:$C,$A548,Échéancier_Loyers!$B:$B,YEAR($C548)*100+MONTH($C548)))</f>
        <v/>
      </c>
      <c r="F548" s="13" t="str">
        <f>IF(OR($A548="",$C548=""),"",SUMIFS(Échéancier_Loyers!$K:$K,Échéancier_Loyers!$C:$C,$A548,Échéancier_Loyers!$B:$B,YEAR($C548)*100+MONTH($C548)))</f>
        <v/>
      </c>
      <c r="G548" s="13" t="str">
        <f>IF(OR($E548="",$F548=""),"",$E548-$F548)</f>
        <v/>
      </c>
      <c r="H548" t="str">
        <f ca="1">IF($D548="","",MAX(0,TODAY()-$D548))</f>
        <v/>
      </c>
      <c r="I548" t="str">
        <f ca="1">IF($G548&lt;=0,"",IF($H548&gt;=30,"Mise en demeure",IF($H548&gt;=15,"Relance 2",IF($H548&gt;=5,"Relance 1","À traiter"))))</f>
        <v>Mise en demeure</v>
      </c>
      <c r="K548" t="str">
        <f>IF($J548="","",$J548+7)</f>
        <v/>
      </c>
    </row>
    <row r="549" spans="2:11" ht="15">
      <c r="B549" t="str">
        <f>IF($A549="","",VLOOKUP(VLOOKUP($A549,Baux!$A:$K,3,FALSE),Locataires!$A:$I,2,FALSE))</f>
        <v/>
      </c>
      <c r="C549" s="17"/>
      <c r="D549" s="12" t="str">
        <f>IF(OR($A549="",$C549=""),"",SUMIFS(Échéancier_Loyers!$G:$G,Échéancier_Loyers!$C:$C,$A549,Échéancier_Loyers!$B:$B,YEAR($C549)*100+MONTH($C549)))</f>
        <v/>
      </c>
      <c r="E549" s="13" t="str">
        <f>IF(OR($A549="",$C549=""),"",SUMIFS(Échéancier_Loyers!$J:$J,Échéancier_Loyers!$C:$C,$A549,Échéancier_Loyers!$B:$B,YEAR($C549)*100+MONTH($C549)))</f>
        <v/>
      </c>
      <c r="F549" s="13" t="str">
        <f>IF(OR($A549="",$C549=""),"",SUMIFS(Échéancier_Loyers!$K:$K,Échéancier_Loyers!$C:$C,$A549,Échéancier_Loyers!$B:$B,YEAR($C549)*100+MONTH($C549)))</f>
        <v/>
      </c>
      <c r="G549" s="13" t="str">
        <f>IF(OR($E549="",$F549=""),"",$E549-$F549)</f>
        <v/>
      </c>
      <c r="H549" t="str">
        <f ca="1">IF($D549="","",MAX(0,TODAY()-$D549))</f>
        <v/>
      </c>
      <c r="I549" t="str">
        <f ca="1">IF($G549&lt;=0,"",IF($H549&gt;=30,"Mise en demeure",IF($H549&gt;=15,"Relance 2",IF($H549&gt;=5,"Relance 1","À traiter"))))</f>
        <v>Mise en demeure</v>
      </c>
      <c r="K549" t="str">
        <f>IF($J549="","",$J549+7)</f>
        <v/>
      </c>
    </row>
    <row r="550" spans="2:11" ht="15">
      <c r="B550" t="str">
        <f>IF($A550="","",VLOOKUP(VLOOKUP($A550,Baux!$A:$K,3,FALSE),Locataires!$A:$I,2,FALSE))</f>
        <v/>
      </c>
      <c r="C550" s="17"/>
      <c r="D550" s="12" t="str">
        <f>IF(OR($A550="",$C550=""),"",SUMIFS(Échéancier_Loyers!$G:$G,Échéancier_Loyers!$C:$C,$A550,Échéancier_Loyers!$B:$B,YEAR($C550)*100+MONTH($C550)))</f>
        <v/>
      </c>
      <c r="E550" s="13" t="str">
        <f>IF(OR($A550="",$C550=""),"",SUMIFS(Échéancier_Loyers!$J:$J,Échéancier_Loyers!$C:$C,$A550,Échéancier_Loyers!$B:$B,YEAR($C550)*100+MONTH($C550)))</f>
        <v/>
      </c>
      <c r="F550" s="13" t="str">
        <f>IF(OR($A550="",$C550=""),"",SUMIFS(Échéancier_Loyers!$K:$K,Échéancier_Loyers!$C:$C,$A550,Échéancier_Loyers!$B:$B,YEAR($C550)*100+MONTH($C550)))</f>
        <v/>
      </c>
      <c r="G550" s="13" t="str">
        <f>IF(OR($E550="",$F550=""),"",$E550-$F550)</f>
        <v/>
      </c>
      <c r="H550" t="str">
        <f ca="1">IF($D550="","",MAX(0,TODAY()-$D550))</f>
        <v/>
      </c>
      <c r="I550" t="str">
        <f ca="1">IF($G550&lt;=0,"",IF($H550&gt;=30,"Mise en demeure",IF($H550&gt;=15,"Relance 2",IF($H550&gt;=5,"Relance 1","À traiter"))))</f>
        <v>Mise en demeure</v>
      </c>
      <c r="K550" t="str">
        <f>IF($J550="","",$J550+7)</f>
        <v/>
      </c>
    </row>
    <row r="551" spans="2:11" ht="15">
      <c r="B551" t="str">
        <f>IF($A551="","",VLOOKUP(VLOOKUP($A551,Baux!$A:$K,3,FALSE),Locataires!$A:$I,2,FALSE))</f>
        <v/>
      </c>
      <c r="C551" s="17"/>
      <c r="D551" s="12" t="str">
        <f>IF(OR($A551="",$C551=""),"",SUMIFS(Échéancier_Loyers!$G:$G,Échéancier_Loyers!$C:$C,$A551,Échéancier_Loyers!$B:$B,YEAR($C551)*100+MONTH($C551)))</f>
        <v/>
      </c>
      <c r="E551" s="13" t="str">
        <f>IF(OR($A551="",$C551=""),"",SUMIFS(Échéancier_Loyers!$J:$J,Échéancier_Loyers!$C:$C,$A551,Échéancier_Loyers!$B:$B,YEAR($C551)*100+MONTH($C551)))</f>
        <v/>
      </c>
      <c r="F551" s="13" t="str">
        <f>IF(OR($A551="",$C551=""),"",SUMIFS(Échéancier_Loyers!$K:$K,Échéancier_Loyers!$C:$C,$A551,Échéancier_Loyers!$B:$B,YEAR($C551)*100+MONTH($C551)))</f>
        <v/>
      </c>
      <c r="G551" s="13" t="str">
        <f>IF(OR($E551="",$F551=""),"",$E551-$F551)</f>
        <v/>
      </c>
      <c r="H551" t="str">
        <f ca="1">IF($D551="","",MAX(0,TODAY()-$D551))</f>
        <v/>
      </c>
      <c r="I551" t="str">
        <f ca="1">IF($G551&lt;=0,"",IF($H551&gt;=30,"Mise en demeure",IF($H551&gt;=15,"Relance 2",IF($H551&gt;=5,"Relance 1","À traiter"))))</f>
        <v>Mise en demeure</v>
      </c>
      <c r="K551" t="str">
        <f>IF($J551="","",$J551+7)</f>
        <v/>
      </c>
    </row>
    <row r="552" spans="2:11" ht="15">
      <c r="B552" t="str">
        <f>IF($A552="","",VLOOKUP(VLOOKUP($A552,Baux!$A:$K,3,FALSE),Locataires!$A:$I,2,FALSE))</f>
        <v/>
      </c>
      <c r="C552" s="17"/>
      <c r="D552" s="12" t="str">
        <f>IF(OR($A552="",$C552=""),"",SUMIFS(Échéancier_Loyers!$G:$G,Échéancier_Loyers!$C:$C,$A552,Échéancier_Loyers!$B:$B,YEAR($C552)*100+MONTH($C552)))</f>
        <v/>
      </c>
      <c r="E552" s="13" t="str">
        <f>IF(OR($A552="",$C552=""),"",SUMIFS(Échéancier_Loyers!$J:$J,Échéancier_Loyers!$C:$C,$A552,Échéancier_Loyers!$B:$B,YEAR($C552)*100+MONTH($C552)))</f>
        <v/>
      </c>
      <c r="F552" s="13" t="str">
        <f>IF(OR($A552="",$C552=""),"",SUMIFS(Échéancier_Loyers!$K:$K,Échéancier_Loyers!$C:$C,$A552,Échéancier_Loyers!$B:$B,YEAR($C552)*100+MONTH($C552)))</f>
        <v/>
      </c>
      <c r="G552" s="13" t="str">
        <f>IF(OR($E552="",$F552=""),"",$E552-$F552)</f>
        <v/>
      </c>
      <c r="H552" t="str">
        <f ca="1">IF($D552="","",MAX(0,TODAY()-$D552))</f>
        <v/>
      </c>
      <c r="I552" t="str">
        <f ca="1">IF($G552&lt;=0,"",IF($H552&gt;=30,"Mise en demeure",IF($H552&gt;=15,"Relance 2",IF($H552&gt;=5,"Relance 1","À traiter"))))</f>
        <v>Mise en demeure</v>
      </c>
      <c r="K552" t="str">
        <f>IF($J552="","",$J552+7)</f>
        <v/>
      </c>
    </row>
    <row r="553" spans="2:11" ht="15">
      <c r="B553" t="str">
        <f>IF($A553="","",VLOOKUP(VLOOKUP($A553,Baux!$A:$K,3,FALSE),Locataires!$A:$I,2,FALSE))</f>
        <v/>
      </c>
      <c r="C553" s="17"/>
      <c r="D553" s="12" t="str">
        <f>IF(OR($A553="",$C553=""),"",SUMIFS(Échéancier_Loyers!$G:$G,Échéancier_Loyers!$C:$C,$A553,Échéancier_Loyers!$B:$B,YEAR($C553)*100+MONTH($C553)))</f>
        <v/>
      </c>
      <c r="E553" s="13" t="str">
        <f>IF(OR($A553="",$C553=""),"",SUMIFS(Échéancier_Loyers!$J:$J,Échéancier_Loyers!$C:$C,$A553,Échéancier_Loyers!$B:$B,YEAR($C553)*100+MONTH($C553)))</f>
        <v/>
      </c>
      <c r="F553" s="13" t="str">
        <f>IF(OR($A553="",$C553=""),"",SUMIFS(Échéancier_Loyers!$K:$K,Échéancier_Loyers!$C:$C,$A553,Échéancier_Loyers!$B:$B,YEAR($C553)*100+MONTH($C553)))</f>
        <v/>
      </c>
      <c r="G553" s="13" t="str">
        <f>IF(OR($E553="",$F553=""),"",$E553-$F553)</f>
        <v/>
      </c>
      <c r="H553" t="str">
        <f ca="1">IF($D553="","",MAX(0,TODAY()-$D553))</f>
        <v/>
      </c>
      <c r="I553" t="str">
        <f ca="1">IF($G553&lt;=0,"",IF($H553&gt;=30,"Mise en demeure",IF($H553&gt;=15,"Relance 2",IF($H553&gt;=5,"Relance 1","À traiter"))))</f>
        <v>Mise en demeure</v>
      </c>
      <c r="K553" t="str">
        <f>IF($J553="","",$J553+7)</f>
        <v/>
      </c>
    </row>
    <row r="554" spans="2:11" ht="15">
      <c r="B554" t="str">
        <f>IF($A554="","",VLOOKUP(VLOOKUP($A554,Baux!$A:$K,3,FALSE),Locataires!$A:$I,2,FALSE))</f>
        <v/>
      </c>
      <c r="C554" s="17"/>
      <c r="D554" s="12" t="str">
        <f>IF(OR($A554="",$C554=""),"",SUMIFS(Échéancier_Loyers!$G:$G,Échéancier_Loyers!$C:$C,$A554,Échéancier_Loyers!$B:$B,YEAR($C554)*100+MONTH($C554)))</f>
        <v/>
      </c>
      <c r="E554" s="13" t="str">
        <f>IF(OR($A554="",$C554=""),"",SUMIFS(Échéancier_Loyers!$J:$J,Échéancier_Loyers!$C:$C,$A554,Échéancier_Loyers!$B:$B,YEAR($C554)*100+MONTH($C554)))</f>
        <v/>
      </c>
      <c r="F554" s="13" t="str">
        <f>IF(OR($A554="",$C554=""),"",SUMIFS(Échéancier_Loyers!$K:$K,Échéancier_Loyers!$C:$C,$A554,Échéancier_Loyers!$B:$B,YEAR($C554)*100+MONTH($C554)))</f>
        <v/>
      </c>
      <c r="G554" s="13" t="str">
        <f>IF(OR($E554="",$F554=""),"",$E554-$F554)</f>
        <v/>
      </c>
      <c r="H554" t="str">
        <f ca="1">IF($D554="","",MAX(0,TODAY()-$D554))</f>
        <v/>
      </c>
      <c r="I554" t="str">
        <f ca="1">IF($G554&lt;=0,"",IF($H554&gt;=30,"Mise en demeure",IF($H554&gt;=15,"Relance 2",IF($H554&gt;=5,"Relance 1","À traiter"))))</f>
        <v>Mise en demeure</v>
      </c>
      <c r="K554" t="str">
        <f>IF($J554="","",$J554+7)</f>
        <v/>
      </c>
    </row>
    <row r="555" spans="2:11" ht="15">
      <c r="B555" t="str">
        <f>IF($A555="","",VLOOKUP(VLOOKUP($A555,Baux!$A:$K,3,FALSE),Locataires!$A:$I,2,FALSE))</f>
        <v/>
      </c>
      <c r="C555" s="17"/>
      <c r="D555" s="12" t="str">
        <f>IF(OR($A555="",$C555=""),"",SUMIFS(Échéancier_Loyers!$G:$G,Échéancier_Loyers!$C:$C,$A555,Échéancier_Loyers!$B:$B,YEAR($C555)*100+MONTH($C555)))</f>
        <v/>
      </c>
      <c r="E555" s="13" t="str">
        <f>IF(OR($A555="",$C555=""),"",SUMIFS(Échéancier_Loyers!$J:$J,Échéancier_Loyers!$C:$C,$A555,Échéancier_Loyers!$B:$B,YEAR($C555)*100+MONTH($C555)))</f>
        <v/>
      </c>
      <c r="F555" s="13" t="str">
        <f>IF(OR($A555="",$C555=""),"",SUMIFS(Échéancier_Loyers!$K:$K,Échéancier_Loyers!$C:$C,$A555,Échéancier_Loyers!$B:$B,YEAR($C555)*100+MONTH($C555)))</f>
        <v/>
      </c>
      <c r="G555" s="13" t="str">
        <f>IF(OR($E555="",$F555=""),"",$E555-$F555)</f>
        <v/>
      </c>
      <c r="H555" t="str">
        <f ca="1">IF($D555="","",MAX(0,TODAY()-$D555))</f>
        <v/>
      </c>
      <c r="I555" t="str">
        <f ca="1">IF($G555&lt;=0,"",IF($H555&gt;=30,"Mise en demeure",IF($H555&gt;=15,"Relance 2",IF($H555&gt;=5,"Relance 1","À traiter"))))</f>
        <v>Mise en demeure</v>
      </c>
      <c r="K555" t="str">
        <f>IF($J555="","",$J555+7)</f>
        <v/>
      </c>
    </row>
    <row r="556" spans="2:11" ht="15">
      <c r="B556" t="str">
        <f>IF($A556="","",VLOOKUP(VLOOKUP($A556,Baux!$A:$K,3,FALSE),Locataires!$A:$I,2,FALSE))</f>
        <v/>
      </c>
      <c r="C556" s="17"/>
      <c r="D556" s="12" t="str">
        <f>IF(OR($A556="",$C556=""),"",SUMIFS(Échéancier_Loyers!$G:$G,Échéancier_Loyers!$C:$C,$A556,Échéancier_Loyers!$B:$B,YEAR($C556)*100+MONTH($C556)))</f>
        <v/>
      </c>
      <c r="E556" s="13" t="str">
        <f>IF(OR($A556="",$C556=""),"",SUMIFS(Échéancier_Loyers!$J:$J,Échéancier_Loyers!$C:$C,$A556,Échéancier_Loyers!$B:$B,YEAR($C556)*100+MONTH($C556)))</f>
        <v/>
      </c>
      <c r="F556" s="13" t="str">
        <f>IF(OR($A556="",$C556=""),"",SUMIFS(Échéancier_Loyers!$K:$K,Échéancier_Loyers!$C:$C,$A556,Échéancier_Loyers!$B:$B,YEAR($C556)*100+MONTH($C556)))</f>
        <v/>
      </c>
      <c r="G556" s="13" t="str">
        <f>IF(OR($E556="",$F556=""),"",$E556-$F556)</f>
        <v/>
      </c>
      <c r="H556" t="str">
        <f ca="1">IF($D556="","",MAX(0,TODAY()-$D556))</f>
        <v/>
      </c>
      <c r="I556" t="str">
        <f ca="1">IF($G556&lt;=0,"",IF($H556&gt;=30,"Mise en demeure",IF($H556&gt;=15,"Relance 2",IF($H556&gt;=5,"Relance 1","À traiter"))))</f>
        <v>Mise en demeure</v>
      </c>
      <c r="K556" t="str">
        <f>IF($J556="","",$J556+7)</f>
        <v/>
      </c>
    </row>
    <row r="557" spans="2:11" ht="15">
      <c r="B557" t="str">
        <f>IF($A557="","",VLOOKUP(VLOOKUP($A557,Baux!$A:$K,3,FALSE),Locataires!$A:$I,2,FALSE))</f>
        <v/>
      </c>
      <c r="C557" s="17"/>
      <c r="D557" s="12" t="str">
        <f>IF(OR($A557="",$C557=""),"",SUMIFS(Échéancier_Loyers!$G:$G,Échéancier_Loyers!$C:$C,$A557,Échéancier_Loyers!$B:$B,YEAR($C557)*100+MONTH($C557)))</f>
        <v/>
      </c>
      <c r="E557" s="13" t="str">
        <f>IF(OR($A557="",$C557=""),"",SUMIFS(Échéancier_Loyers!$J:$J,Échéancier_Loyers!$C:$C,$A557,Échéancier_Loyers!$B:$B,YEAR($C557)*100+MONTH($C557)))</f>
        <v/>
      </c>
      <c r="F557" s="13" t="str">
        <f>IF(OR($A557="",$C557=""),"",SUMIFS(Échéancier_Loyers!$K:$K,Échéancier_Loyers!$C:$C,$A557,Échéancier_Loyers!$B:$B,YEAR($C557)*100+MONTH($C557)))</f>
        <v/>
      </c>
      <c r="G557" s="13" t="str">
        <f>IF(OR($E557="",$F557=""),"",$E557-$F557)</f>
        <v/>
      </c>
      <c r="H557" t="str">
        <f ca="1">IF($D557="","",MAX(0,TODAY()-$D557))</f>
        <v/>
      </c>
      <c r="I557" t="str">
        <f ca="1">IF($G557&lt;=0,"",IF($H557&gt;=30,"Mise en demeure",IF($H557&gt;=15,"Relance 2",IF($H557&gt;=5,"Relance 1","À traiter"))))</f>
        <v>Mise en demeure</v>
      </c>
      <c r="K557" t="str">
        <f>IF($J557="","",$J557+7)</f>
        <v/>
      </c>
    </row>
    <row r="558" spans="2:11" ht="15">
      <c r="B558" t="str">
        <f>IF($A558="","",VLOOKUP(VLOOKUP($A558,Baux!$A:$K,3,FALSE),Locataires!$A:$I,2,FALSE))</f>
        <v/>
      </c>
      <c r="C558" s="17"/>
      <c r="D558" s="12" t="str">
        <f>IF(OR($A558="",$C558=""),"",SUMIFS(Échéancier_Loyers!$G:$G,Échéancier_Loyers!$C:$C,$A558,Échéancier_Loyers!$B:$B,YEAR($C558)*100+MONTH($C558)))</f>
        <v/>
      </c>
      <c r="E558" s="13" t="str">
        <f>IF(OR($A558="",$C558=""),"",SUMIFS(Échéancier_Loyers!$J:$J,Échéancier_Loyers!$C:$C,$A558,Échéancier_Loyers!$B:$B,YEAR($C558)*100+MONTH($C558)))</f>
        <v/>
      </c>
      <c r="F558" s="13" t="str">
        <f>IF(OR($A558="",$C558=""),"",SUMIFS(Échéancier_Loyers!$K:$K,Échéancier_Loyers!$C:$C,$A558,Échéancier_Loyers!$B:$B,YEAR($C558)*100+MONTH($C558)))</f>
        <v/>
      </c>
      <c r="G558" s="13" t="str">
        <f>IF(OR($E558="",$F558=""),"",$E558-$F558)</f>
        <v/>
      </c>
      <c r="H558" t="str">
        <f ca="1">IF($D558="","",MAX(0,TODAY()-$D558))</f>
        <v/>
      </c>
      <c r="I558" t="str">
        <f ca="1">IF($G558&lt;=0,"",IF($H558&gt;=30,"Mise en demeure",IF($H558&gt;=15,"Relance 2",IF($H558&gt;=5,"Relance 1","À traiter"))))</f>
        <v>Mise en demeure</v>
      </c>
      <c r="K558" t="str">
        <f>IF($J558="","",$J558+7)</f>
        <v/>
      </c>
    </row>
    <row r="559" spans="2:11" ht="15">
      <c r="B559" t="str">
        <f>IF($A559="","",VLOOKUP(VLOOKUP($A559,Baux!$A:$K,3,FALSE),Locataires!$A:$I,2,FALSE))</f>
        <v/>
      </c>
      <c r="C559" s="17"/>
      <c r="D559" s="12" t="str">
        <f>IF(OR($A559="",$C559=""),"",SUMIFS(Échéancier_Loyers!$G:$G,Échéancier_Loyers!$C:$C,$A559,Échéancier_Loyers!$B:$B,YEAR($C559)*100+MONTH($C559)))</f>
        <v/>
      </c>
      <c r="E559" s="13" t="str">
        <f>IF(OR($A559="",$C559=""),"",SUMIFS(Échéancier_Loyers!$J:$J,Échéancier_Loyers!$C:$C,$A559,Échéancier_Loyers!$B:$B,YEAR($C559)*100+MONTH($C559)))</f>
        <v/>
      </c>
      <c r="F559" s="13" t="str">
        <f>IF(OR($A559="",$C559=""),"",SUMIFS(Échéancier_Loyers!$K:$K,Échéancier_Loyers!$C:$C,$A559,Échéancier_Loyers!$B:$B,YEAR($C559)*100+MONTH($C559)))</f>
        <v/>
      </c>
      <c r="G559" s="13" t="str">
        <f>IF(OR($E559="",$F559=""),"",$E559-$F559)</f>
        <v/>
      </c>
      <c r="H559" t="str">
        <f ca="1">IF($D559="","",MAX(0,TODAY()-$D559))</f>
        <v/>
      </c>
      <c r="I559" t="str">
        <f ca="1">IF($G559&lt;=0,"",IF($H559&gt;=30,"Mise en demeure",IF($H559&gt;=15,"Relance 2",IF($H559&gt;=5,"Relance 1","À traiter"))))</f>
        <v>Mise en demeure</v>
      </c>
      <c r="K559" t="str">
        <f>IF($J559="","",$J559+7)</f>
        <v/>
      </c>
    </row>
    <row r="560" spans="2:11" ht="15">
      <c r="B560" t="str">
        <f>IF($A560="","",VLOOKUP(VLOOKUP($A560,Baux!$A:$K,3,FALSE),Locataires!$A:$I,2,FALSE))</f>
        <v/>
      </c>
      <c r="C560" s="17"/>
      <c r="D560" s="12" t="str">
        <f>IF(OR($A560="",$C560=""),"",SUMIFS(Échéancier_Loyers!$G:$G,Échéancier_Loyers!$C:$C,$A560,Échéancier_Loyers!$B:$B,YEAR($C560)*100+MONTH($C560)))</f>
        <v/>
      </c>
      <c r="E560" s="13" t="str">
        <f>IF(OR($A560="",$C560=""),"",SUMIFS(Échéancier_Loyers!$J:$J,Échéancier_Loyers!$C:$C,$A560,Échéancier_Loyers!$B:$B,YEAR($C560)*100+MONTH($C560)))</f>
        <v/>
      </c>
      <c r="F560" s="13" t="str">
        <f>IF(OR($A560="",$C560=""),"",SUMIFS(Échéancier_Loyers!$K:$K,Échéancier_Loyers!$C:$C,$A560,Échéancier_Loyers!$B:$B,YEAR($C560)*100+MONTH($C560)))</f>
        <v/>
      </c>
      <c r="G560" s="13" t="str">
        <f>IF(OR($E560="",$F560=""),"",$E560-$F560)</f>
        <v/>
      </c>
      <c r="H560" t="str">
        <f ca="1">IF($D560="","",MAX(0,TODAY()-$D560))</f>
        <v/>
      </c>
      <c r="I560" t="str">
        <f ca="1">IF($G560&lt;=0,"",IF($H560&gt;=30,"Mise en demeure",IF($H560&gt;=15,"Relance 2",IF($H560&gt;=5,"Relance 1","À traiter"))))</f>
        <v>Mise en demeure</v>
      </c>
      <c r="K560" t="str">
        <f>IF($J560="","",$J560+7)</f>
        <v/>
      </c>
    </row>
    <row r="561" spans="2:11" ht="15">
      <c r="B561" t="str">
        <f>IF($A561="","",VLOOKUP(VLOOKUP($A561,Baux!$A:$K,3,FALSE),Locataires!$A:$I,2,FALSE))</f>
        <v/>
      </c>
      <c r="C561" s="17"/>
      <c r="D561" s="12" t="str">
        <f>IF(OR($A561="",$C561=""),"",SUMIFS(Échéancier_Loyers!$G:$G,Échéancier_Loyers!$C:$C,$A561,Échéancier_Loyers!$B:$B,YEAR($C561)*100+MONTH($C561)))</f>
        <v/>
      </c>
      <c r="E561" s="13" t="str">
        <f>IF(OR($A561="",$C561=""),"",SUMIFS(Échéancier_Loyers!$J:$J,Échéancier_Loyers!$C:$C,$A561,Échéancier_Loyers!$B:$B,YEAR($C561)*100+MONTH($C561)))</f>
        <v/>
      </c>
      <c r="F561" s="13" t="str">
        <f>IF(OR($A561="",$C561=""),"",SUMIFS(Échéancier_Loyers!$K:$K,Échéancier_Loyers!$C:$C,$A561,Échéancier_Loyers!$B:$B,YEAR($C561)*100+MONTH($C561)))</f>
        <v/>
      </c>
      <c r="G561" s="13" t="str">
        <f>IF(OR($E561="",$F561=""),"",$E561-$F561)</f>
        <v/>
      </c>
      <c r="H561" t="str">
        <f ca="1">IF($D561="","",MAX(0,TODAY()-$D561))</f>
        <v/>
      </c>
      <c r="I561" t="str">
        <f ca="1">IF($G561&lt;=0,"",IF($H561&gt;=30,"Mise en demeure",IF($H561&gt;=15,"Relance 2",IF($H561&gt;=5,"Relance 1","À traiter"))))</f>
        <v>Mise en demeure</v>
      </c>
      <c r="K561" t="str">
        <f>IF($J561="","",$J561+7)</f>
        <v/>
      </c>
    </row>
    <row r="562" spans="2:11" ht="15">
      <c r="B562" t="str">
        <f>IF($A562="","",VLOOKUP(VLOOKUP($A562,Baux!$A:$K,3,FALSE),Locataires!$A:$I,2,FALSE))</f>
        <v/>
      </c>
      <c r="C562" s="17"/>
      <c r="D562" s="12" t="str">
        <f>IF(OR($A562="",$C562=""),"",SUMIFS(Échéancier_Loyers!$G:$G,Échéancier_Loyers!$C:$C,$A562,Échéancier_Loyers!$B:$B,YEAR($C562)*100+MONTH($C562)))</f>
        <v/>
      </c>
      <c r="E562" s="13" t="str">
        <f>IF(OR($A562="",$C562=""),"",SUMIFS(Échéancier_Loyers!$J:$J,Échéancier_Loyers!$C:$C,$A562,Échéancier_Loyers!$B:$B,YEAR($C562)*100+MONTH($C562)))</f>
        <v/>
      </c>
      <c r="F562" s="13" t="str">
        <f>IF(OR($A562="",$C562=""),"",SUMIFS(Échéancier_Loyers!$K:$K,Échéancier_Loyers!$C:$C,$A562,Échéancier_Loyers!$B:$B,YEAR($C562)*100+MONTH($C562)))</f>
        <v/>
      </c>
      <c r="G562" s="13" t="str">
        <f>IF(OR($E562="",$F562=""),"",$E562-$F562)</f>
        <v/>
      </c>
      <c r="H562" t="str">
        <f ca="1">IF($D562="","",MAX(0,TODAY()-$D562))</f>
        <v/>
      </c>
      <c r="I562" t="str">
        <f ca="1">IF($G562&lt;=0,"",IF($H562&gt;=30,"Mise en demeure",IF($H562&gt;=15,"Relance 2",IF($H562&gt;=5,"Relance 1","À traiter"))))</f>
        <v>Mise en demeure</v>
      </c>
      <c r="K562" t="str">
        <f>IF($J562="","",$J562+7)</f>
        <v/>
      </c>
    </row>
    <row r="563" spans="2:11" ht="15">
      <c r="B563" t="str">
        <f>IF($A563="","",VLOOKUP(VLOOKUP($A563,Baux!$A:$K,3,FALSE),Locataires!$A:$I,2,FALSE))</f>
        <v/>
      </c>
      <c r="C563" s="17"/>
      <c r="D563" s="12" t="str">
        <f>IF(OR($A563="",$C563=""),"",SUMIFS(Échéancier_Loyers!$G:$G,Échéancier_Loyers!$C:$C,$A563,Échéancier_Loyers!$B:$B,YEAR($C563)*100+MONTH($C563)))</f>
        <v/>
      </c>
      <c r="E563" s="13" t="str">
        <f>IF(OR($A563="",$C563=""),"",SUMIFS(Échéancier_Loyers!$J:$J,Échéancier_Loyers!$C:$C,$A563,Échéancier_Loyers!$B:$B,YEAR($C563)*100+MONTH($C563)))</f>
        <v/>
      </c>
      <c r="F563" s="13" t="str">
        <f>IF(OR($A563="",$C563=""),"",SUMIFS(Échéancier_Loyers!$K:$K,Échéancier_Loyers!$C:$C,$A563,Échéancier_Loyers!$B:$B,YEAR($C563)*100+MONTH($C563)))</f>
        <v/>
      </c>
      <c r="G563" s="13" t="str">
        <f>IF(OR($E563="",$F563=""),"",$E563-$F563)</f>
        <v/>
      </c>
      <c r="H563" t="str">
        <f ca="1">IF($D563="","",MAX(0,TODAY()-$D563))</f>
        <v/>
      </c>
      <c r="I563" t="str">
        <f ca="1">IF($G563&lt;=0,"",IF($H563&gt;=30,"Mise en demeure",IF($H563&gt;=15,"Relance 2",IF($H563&gt;=5,"Relance 1","À traiter"))))</f>
        <v>Mise en demeure</v>
      </c>
      <c r="K563" t="str">
        <f>IF($J563="","",$J563+7)</f>
        <v/>
      </c>
    </row>
    <row r="564" spans="2:11" ht="15">
      <c r="B564" t="str">
        <f>IF($A564="","",VLOOKUP(VLOOKUP($A564,Baux!$A:$K,3,FALSE),Locataires!$A:$I,2,FALSE))</f>
        <v/>
      </c>
      <c r="C564" s="17"/>
      <c r="D564" s="12" t="str">
        <f>IF(OR($A564="",$C564=""),"",SUMIFS(Échéancier_Loyers!$G:$G,Échéancier_Loyers!$C:$C,$A564,Échéancier_Loyers!$B:$B,YEAR($C564)*100+MONTH($C564)))</f>
        <v/>
      </c>
      <c r="E564" s="13" t="str">
        <f>IF(OR($A564="",$C564=""),"",SUMIFS(Échéancier_Loyers!$J:$J,Échéancier_Loyers!$C:$C,$A564,Échéancier_Loyers!$B:$B,YEAR($C564)*100+MONTH($C564)))</f>
        <v/>
      </c>
      <c r="F564" s="13" t="str">
        <f>IF(OR($A564="",$C564=""),"",SUMIFS(Échéancier_Loyers!$K:$K,Échéancier_Loyers!$C:$C,$A564,Échéancier_Loyers!$B:$B,YEAR($C564)*100+MONTH($C564)))</f>
        <v/>
      </c>
      <c r="G564" s="13" t="str">
        <f>IF(OR($E564="",$F564=""),"",$E564-$F564)</f>
        <v/>
      </c>
      <c r="H564" t="str">
        <f ca="1">IF($D564="","",MAX(0,TODAY()-$D564))</f>
        <v/>
      </c>
      <c r="I564" t="str">
        <f ca="1">IF($G564&lt;=0,"",IF($H564&gt;=30,"Mise en demeure",IF($H564&gt;=15,"Relance 2",IF($H564&gt;=5,"Relance 1","À traiter"))))</f>
        <v>Mise en demeure</v>
      </c>
      <c r="K564" t="str">
        <f>IF($J564="","",$J564+7)</f>
        <v/>
      </c>
    </row>
    <row r="565" spans="2:11" ht="15">
      <c r="B565" t="str">
        <f>IF($A565="","",VLOOKUP(VLOOKUP($A565,Baux!$A:$K,3,FALSE),Locataires!$A:$I,2,FALSE))</f>
        <v/>
      </c>
      <c r="C565" s="17"/>
      <c r="D565" s="12" t="str">
        <f>IF(OR($A565="",$C565=""),"",SUMIFS(Échéancier_Loyers!$G:$G,Échéancier_Loyers!$C:$C,$A565,Échéancier_Loyers!$B:$B,YEAR($C565)*100+MONTH($C565)))</f>
        <v/>
      </c>
      <c r="E565" s="13" t="str">
        <f>IF(OR($A565="",$C565=""),"",SUMIFS(Échéancier_Loyers!$J:$J,Échéancier_Loyers!$C:$C,$A565,Échéancier_Loyers!$B:$B,YEAR($C565)*100+MONTH($C565)))</f>
        <v/>
      </c>
      <c r="F565" s="13" t="str">
        <f>IF(OR($A565="",$C565=""),"",SUMIFS(Échéancier_Loyers!$K:$K,Échéancier_Loyers!$C:$C,$A565,Échéancier_Loyers!$B:$B,YEAR($C565)*100+MONTH($C565)))</f>
        <v/>
      </c>
      <c r="G565" s="13" t="str">
        <f>IF(OR($E565="",$F565=""),"",$E565-$F565)</f>
        <v/>
      </c>
      <c r="H565" t="str">
        <f ca="1">IF($D565="","",MAX(0,TODAY()-$D565))</f>
        <v/>
      </c>
      <c r="I565" t="str">
        <f ca="1">IF($G565&lt;=0,"",IF($H565&gt;=30,"Mise en demeure",IF($H565&gt;=15,"Relance 2",IF($H565&gt;=5,"Relance 1","À traiter"))))</f>
        <v>Mise en demeure</v>
      </c>
      <c r="K565" t="str">
        <f>IF($J565="","",$J565+7)</f>
        <v/>
      </c>
    </row>
    <row r="566" spans="2:11" ht="15">
      <c r="B566" t="str">
        <f>IF($A566="","",VLOOKUP(VLOOKUP($A566,Baux!$A:$K,3,FALSE),Locataires!$A:$I,2,FALSE))</f>
        <v/>
      </c>
      <c r="C566" s="17"/>
      <c r="D566" s="12" t="str">
        <f>IF(OR($A566="",$C566=""),"",SUMIFS(Échéancier_Loyers!$G:$G,Échéancier_Loyers!$C:$C,$A566,Échéancier_Loyers!$B:$B,YEAR($C566)*100+MONTH($C566)))</f>
        <v/>
      </c>
      <c r="E566" s="13" t="str">
        <f>IF(OR($A566="",$C566=""),"",SUMIFS(Échéancier_Loyers!$J:$J,Échéancier_Loyers!$C:$C,$A566,Échéancier_Loyers!$B:$B,YEAR($C566)*100+MONTH($C566)))</f>
        <v/>
      </c>
      <c r="F566" s="13" t="str">
        <f>IF(OR($A566="",$C566=""),"",SUMIFS(Échéancier_Loyers!$K:$K,Échéancier_Loyers!$C:$C,$A566,Échéancier_Loyers!$B:$B,YEAR($C566)*100+MONTH($C566)))</f>
        <v/>
      </c>
      <c r="G566" s="13" t="str">
        <f>IF(OR($E566="",$F566=""),"",$E566-$F566)</f>
        <v/>
      </c>
      <c r="H566" t="str">
        <f ca="1">IF($D566="","",MAX(0,TODAY()-$D566))</f>
        <v/>
      </c>
      <c r="I566" t="str">
        <f ca="1">IF($G566&lt;=0,"",IF($H566&gt;=30,"Mise en demeure",IF($H566&gt;=15,"Relance 2",IF($H566&gt;=5,"Relance 1","À traiter"))))</f>
        <v>Mise en demeure</v>
      </c>
      <c r="K566" t="str">
        <f>IF($J566="","",$J566+7)</f>
        <v/>
      </c>
    </row>
    <row r="567" spans="2:11" ht="15">
      <c r="B567" t="str">
        <f>IF($A567="","",VLOOKUP(VLOOKUP($A567,Baux!$A:$K,3,FALSE),Locataires!$A:$I,2,FALSE))</f>
        <v/>
      </c>
      <c r="C567" s="17"/>
      <c r="D567" s="12" t="str">
        <f>IF(OR($A567="",$C567=""),"",SUMIFS(Échéancier_Loyers!$G:$G,Échéancier_Loyers!$C:$C,$A567,Échéancier_Loyers!$B:$B,YEAR($C567)*100+MONTH($C567)))</f>
        <v/>
      </c>
      <c r="E567" s="13" t="str">
        <f>IF(OR($A567="",$C567=""),"",SUMIFS(Échéancier_Loyers!$J:$J,Échéancier_Loyers!$C:$C,$A567,Échéancier_Loyers!$B:$B,YEAR($C567)*100+MONTH($C567)))</f>
        <v/>
      </c>
      <c r="F567" s="13" t="str">
        <f>IF(OR($A567="",$C567=""),"",SUMIFS(Échéancier_Loyers!$K:$K,Échéancier_Loyers!$C:$C,$A567,Échéancier_Loyers!$B:$B,YEAR($C567)*100+MONTH($C567)))</f>
        <v/>
      </c>
      <c r="G567" s="13" t="str">
        <f>IF(OR($E567="",$F567=""),"",$E567-$F567)</f>
        <v/>
      </c>
      <c r="H567" t="str">
        <f ca="1">IF($D567="","",MAX(0,TODAY()-$D567))</f>
        <v/>
      </c>
      <c r="I567" t="str">
        <f ca="1">IF($G567&lt;=0,"",IF($H567&gt;=30,"Mise en demeure",IF($H567&gt;=15,"Relance 2",IF($H567&gt;=5,"Relance 1","À traiter"))))</f>
        <v>Mise en demeure</v>
      </c>
      <c r="K567" t="str">
        <f>IF($J567="","",$J567+7)</f>
        <v/>
      </c>
    </row>
    <row r="568" spans="2:11" ht="15">
      <c r="B568" t="str">
        <f>IF($A568="","",VLOOKUP(VLOOKUP($A568,Baux!$A:$K,3,FALSE),Locataires!$A:$I,2,FALSE))</f>
        <v/>
      </c>
      <c r="C568" s="17"/>
      <c r="D568" s="12" t="str">
        <f>IF(OR($A568="",$C568=""),"",SUMIFS(Échéancier_Loyers!$G:$G,Échéancier_Loyers!$C:$C,$A568,Échéancier_Loyers!$B:$B,YEAR($C568)*100+MONTH($C568)))</f>
        <v/>
      </c>
      <c r="E568" s="13" t="str">
        <f>IF(OR($A568="",$C568=""),"",SUMIFS(Échéancier_Loyers!$J:$J,Échéancier_Loyers!$C:$C,$A568,Échéancier_Loyers!$B:$B,YEAR($C568)*100+MONTH($C568)))</f>
        <v/>
      </c>
      <c r="F568" s="13" t="str">
        <f>IF(OR($A568="",$C568=""),"",SUMIFS(Échéancier_Loyers!$K:$K,Échéancier_Loyers!$C:$C,$A568,Échéancier_Loyers!$B:$B,YEAR($C568)*100+MONTH($C568)))</f>
        <v/>
      </c>
      <c r="G568" s="13" t="str">
        <f>IF(OR($E568="",$F568=""),"",$E568-$F568)</f>
        <v/>
      </c>
      <c r="H568" t="str">
        <f ca="1">IF($D568="","",MAX(0,TODAY()-$D568))</f>
        <v/>
      </c>
      <c r="I568" t="str">
        <f ca="1">IF($G568&lt;=0,"",IF($H568&gt;=30,"Mise en demeure",IF($H568&gt;=15,"Relance 2",IF($H568&gt;=5,"Relance 1","À traiter"))))</f>
        <v>Mise en demeure</v>
      </c>
      <c r="K568" t="str">
        <f>IF($J568="","",$J568+7)</f>
        <v/>
      </c>
    </row>
    <row r="569" spans="2:11" ht="15">
      <c r="B569" t="str">
        <f>IF($A569="","",VLOOKUP(VLOOKUP($A569,Baux!$A:$K,3,FALSE),Locataires!$A:$I,2,FALSE))</f>
        <v/>
      </c>
      <c r="C569" s="17"/>
      <c r="D569" s="12" t="str">
        <f>IF(OR($A569="",$C569=""),"",SUMIFS(Échéancier_Loyers!$G:$G,Échéancier_Loyers!$C:$C,$A569,Échéancier_Loyers!$B:$B,YEAR($C569)*100+MONTH($C569)))</f>
        <v/>
      </c>
      <c r="E569" s="13" t="str">
        <f>IF(OR($A569="",$C569=""),"",SUMIFS(Échéancier_Loyers!$J:$J,Échéancier_Loyers!$C:$C,$A569,Échéancier_Loyers!$B:$B,YEAR($C569)*100+MONTH($C569)))</f>
        <v/>
      </c>
      <c r="F569" s="13" t="str">
        <f>IF(OR($A569="",$C569=""),"",SUMIFS(Échéancier_Loyers!$K:$K,Échéancier_Loyers!$C:$C,$A569,Échéancier_Loyers!$B:$B,YEAR($C569)*100+MONTH($C569)))</f>
        <v/>
      </c>
      <c r="G569" s="13" t="str">
        <f>IF(OR($E569="",$F569=""),"",$E569-$F569)</f>
        <v/>
      </c>
      <c r="H569" t="str">
        <f ca="1">IF($D569="","",MAX(0,TODAY()-$D569))</f>
        <v/>
      </c>
      <c r="I569" t="str">
        <f ca="1">IF($G569&lt;=0,"",IF($H569&gt;=30,"Mise en demeure",IF($H569&gt;=15,"Relance 2",IF($H569&gt;=5,"Relance 1","À traiter"))))</f>
        <v>Mise en demeure</v>
      </c>
      <c r="K569" t="str">
        <f>IF($J569="","",$J569+7)</f>
        <v/>
      </c>
    </row>
    <row r="570" spans="2:11" ht="15">
      <c r="B570" t="str">
        <f>IF($A570="","",VLOOKUP(VLOOKUP($A570,Baux!$A:$K,3,FALSE),Locataires!$A:$I,2,FALSE))</f>
        <v/>
      </c>
      <c r="C570" s="17"/>
      <c r="D570" s="12" t="str">
        <f>IF(OR($A570="",$C570=""),"",SUMIFS(Échéancier_Loyers!$G:$G,Échéancier_Loyers!$C:$C,$A570,Échéancier_Loyers!$B:$B,YEAR($C570)*100+MONTH($C570)))</f>
        <v/>
      </c>
      <c r="E570" s="13" t="str">
        <f>IF(OR($A570="",$C570=""),"",SUMIFS(Échéancier_Loyers!$J:$J,Échéancier_Loyers!$C:$C,$A570,Échéancier_Loyers!$B:$B,YEAR($C570)*100+MONTH($C570)))</f>
        <v/>
      </c>
      <c r="F570" s="13" t="str">
        <f>IF(OR($A570="",$C570=""),"",SUMIFS(Échéancier_Loyers!$K:$K,Échéancier_Loyers!$C:$C,$A570,Échéancier_Loyers!$B:$B,YEAR($C570)*100+MONTH($C570)))</f>
        <v/>
      </c>
      <c r="G570" s="13" t="str">
        <f>IF(OR($E570="",$F570=""),"",$E570-$F570)</f>
        <v/>
      </c>
      <c r="H570" t="str">
        <f ca="1">IF($D570="","",MAX(0,TODAY()-$D570))</f>
        <v/>
      </c>
      <c r="I570" t="str">
        <f ca="1">IF($G570&lt;=0,"",IF($H570&gt;=30,"Mise en demeure",IF($H570&gt;=15,"Relance 2",IF($H570&gt;=5,"Relance 1","À traiter"))))</f>
        <v>Mise en demeure</v>
      </c>
      <c r="K570" t="str">
        <f>IF($J570="","",$J570+7)</f>
        <v/>
      </c>
    </row>
    <row r="571" spans="2:11" ht="15">
      <c r="B571" t="str">
        <f>IF($A571="","",VLOOKUP(VLOOKUP($A571,Baux!$A:$K,3,FALSE),Locataires!$A:$I,2,FALSE))</f>
        <v/>
      </c>
      <c r="C571" s="17"/>
      <c r="D571" s="12" t="str">
        <f>IF(OR($A571="",$C571=""),"",SUMIFS(Échéancier_Loyers!$G:$G,Échéancier_Loyers!$C:$C,$A571,Échéancier_Loyers!$B:$B,YEAR($C571)*100+MONTH($C571)))</f>
        <v/>
      </c>
      <c r="E571" s="13" t="str">
        <f>IF(OR($A571="",$C571=""),"",SUMIFS(Échéancier_Loyers!$J:$J,Échéancier_Loyers!$C:$C,$A571,Échéancier_Loyers!$B:$B,YEAR($C571)*100+MONTH($C571)))</f>
        <v/>
      </c>
      <c r="F571" s="13" t="str">
        <f>IF(OR($A571="",$C571=""),"",SUMIFS(Échéancier_Loyers!$K:$K,Échéancier_Loyers!$C:$C,$A571,Échéancier_Loyers!$B:$B,YEAR($C571)*100+MONTH($C571)))</f>
        <v/>
      </c>
      <c r="G571" s="13" t="str">
        <f>IF(OR($E571="",$F571=""),"",$E571-$F571)</f>
        <v/>
      </c>
      <c r="H571" t="str">
        <f ca="1">IF($D571="","",MAX(0,TODAY()-$D571))</f>
        <v/>
      </c>
      <c r="I571" t="str">
        <f ca="1">IF($G571&lt;=0,"",IF($H571&gt;=30,"Mise en demeure",IF($H571&gt;=15,"Relance 2",IF($H571&gt;=5,"Relance 1","À traiter"))))</f>
        <v>Mise en demeure</v>
      </c>
      <c r="K571" t="str">
        <f>IF($J571="","",$J571+7)</f>
        <v/>
      </c>
    </row>
    <row r="572" spans="2:11" ht="15">
      <c r="B572" t="str">
        <f>IF($A572="","",VLOOKUP(VLOOKUP($A572,Baux!$A:$K,3,FALSE),Locataires!$A:$I,2,FALSE))</f>
        <v/>
      </c>
      <c r="C572" s="17"/>
      <c r="D572" s="12" t="str">
        <f>IF(OR($A572="",$C572=""),"",SUMIFS(Échéancier_Loyers!$G:$G,Échéancier_Loyers!$C:$C,$A572,Échéancier_Loyers!$B:$B,YEAR($C572)*100+MONTH($C572)))</f>
        <v/>
      </c>
      <c r="E572" s="13" t="str">
        <f>IF(OR($A572="",$C572=""),"",SUMIFS(Échéancier_Loyers!$J:$J,Échéancier_Loyers!$C:$C,$A572,Échéancier_Loyers!$B:$B,YEAR($C572)*100+MONTH($C572)))</f>
        <v/>
      </c>
      <c r="F572" s="13" t="str">
        <f>IF(OR($A572="",$C572=""),"",SUMIFS(Échéancier_Loyers!$K:$K,Échéancier_Loyers!$C:$C,$A572,Échéancier_Loyers!$B:$B,YEAR($C572)*100+MONTH($C572)))</f>
        <v/>
      </c>
      <c r="G572" s="13" t="str">
        <f>IF(OR($E572="",$F572=""),"",$E572-$F572)</f>
        <v/>
      </c>
      <c r="H572" t="str">
        <f ca="1">IF($D572="","",MAX(0,TODAY()-$D572))</f>
        <v/>
      </c>
      <c r="I572" t="str">
        <f ca="1">IF($G572&lt;=0,"",IF($H572&gt;=30,"Mise en demeure",IF($H572&gt;=15,"Relance 2",IF($H572&gt;=5,"Relance 1","À traiter"))))</f>
        <v>Mise en demeure</v>
      </c>
      <c r="K572" t="str">
        <f>IF($J572="","",$J572+7)</f>
        <v/>
      </c>
    </row>
    <row r="573" spans="2:11" ht="15">
      <c r="B573" t="str">
        <f>IF($A573="","",VLOOKUP(VLOOKUP($A573,Baux!$A:$K,3,FALSE),Locataires!$A:$I,2,FALSE))</f>
        <v/>
      </c>
      <c r="C573" s="17"/>
      <c r="D573" s="12" t="str">
        <f>IF(OR($A573="",$C573=""),"",SUMIFS(Échéancier_Loyers!$G:$G,Échéancier_Loyers!$C:$C,$A573,Échéancier_Loyers!$B:$B,YEAR($C573)*100+MONTH($C573)))</f>
        <v/>
      </c>
      <c r="E573" s="13" t="str">
        <f>IF(OR($A573="",$C573=""),"",SUMIFS(Échéancier_Loyers!$J:$J,Échéancier_Loyers!$C:$C,$A573,Échéancier_Loyers!$B:$B,YEAR($C573)*100+MONTH($C573)))</f>
        <v/>
      </c>
      <c r="F573" s="13" t="str">
        <f>IF(OR($A573="",$C573=""),"",SUMIFS(Échéancier_Loyers!$K:$K,Échéancier_Loyers!$C:$C,$A573,Échéancier_Loyers!$B:$B,YEAR($C573)*100+MONTH($C573)))</f>
        <v/>
      </c>
      <c r="G573" s="13" t="str">
        <f>IF(OR($E573="",$F573=""),"",$E573-$F573)</f>
        <v/>
      </c>
      <c r="H573" t="str">
        <f ca="1">IF($D573="","",MAX(0,TODAY()-$D573))</f>
        <v/>
      </c>
      <c r="I573" t="str">
        <f ca="1">IF($G573&lt;=0,"",IF($H573&gt;=30,"Mise en demeure",IF($H573&gt;=15,"Relance 2",IF($H573&gt;=5,"Relance 1","À traiter"))))</f>
        <v>Mise en demeure</v>
      </c>
      <c r="K573" t="str">
        <f>IF($J573="","",$J573+7)</f>
        <v/>
      </c>
    </row>
    <row r="574" spans="2:11" ht="15">
      <c r="B574" t="str">
        <f>IF($A574="","",VLOOKUP(VLOOKUP($A574,Baux!$A:$K,3,FALSE),Locataires!$A:$I,2,FALSE))</f>
        <v/>
      </c>
      <c r="C574" s="17"/>
      <c r="D574" s="12" t="str">
        <f>IF(OR($A574="",$C574=""),"",SUMIFS(Échéancier_Loyers!$G:$G,Échéancier_Loyers!$C:$C,$A574,Échéancier_Loyers!$B:$B,YEAR($C574)*100+MONTH($C574)))</f>
        <v/>
      </c>
      <c r="E574" s="13" t="str">
        <f>IF(OR($A574="",$C574=""),"",SUMIFS(Échéancier_Loyers!$J:$J,Échéancier_Loyers!$C:$C,$A574,Échéancier_Loyers!$B:$B,YEAR($C574)*100+MONTH($C574)))</f>
        <v/>
      </c>
      <c r="F574" s="13" t="str">
        <f>IF(OR($A574="",$C574=""),"",SUMIFS(Échéancier_Loyers!$K:$K,Échéancier_Loyers!$C:$C,$A574,Échéancier_Loyers!$B:$B,YEAR($C574)*100+MONTH($C574)))</f>
        <v/>
      </c>
      <c r="G574" s="13" t="str">
        <f>IF(OR($E574="",$F574=""),"",$E574-$F574)</f>
        <v/>
      </c>
      <c r="H574" t="str">
        <f ca="1">IF($D574="","",MAX(0,TODAY()-$D574))</f>
        <v/>
      </c>
      <c r="I574" t="str">
        <f ca="1">IF($G574&lt;=0,"",IF($H574&gt;=30,"Mise en demeure",IF($H574&gt;=15,"Relance 2",IF($H574&gt;=5,"Relance 1","À traiter"))))</f>
        <v>Mise en demeure</v>
      </c>
      <c r="K574" t="str">
        <f>IF($J574="","",$J574+7)</f>
        <v/>
      </c>
    </row>
    <row r="575" spans="2:11" ht="15">
      <c r="B575" t="str">
        <f>IF($A575="","",VLOOKUP(VLOOKUP($A575,Baux!$A:$K,3,FALSE),Locataires!$A:$I,2,FALSE))</f>
        <v/>
      </c>
      <c r="C575" s="17"/>
      <c r="D575" s="12" t="str">
        <f>IF(OR($A575="",$C575=""),"",SUMIFS(Échéancier_Loyers!$G:$G,Échéancier_Loyers!$C:$C,$A575,Échéancier_Loyers!$B:$B,YEAR($C575)*100+MONTH($C575)))</f>
        <v/>
      </c>
      <c r="E575" s="13" t="str">
        <f>IF(OR($A575="",$C575=""),"",SUMIFS(Échéancier_Loyers!$J:$J,Échéancier_Loyers!$C:$C,$A575,Échéancier_Loyers!$B:$B,YEAR($C575)*100+MONTH($C575)))</f>
        <v/>
      </c>
      <c r="F575" s="13" t="str">
        <f>IF(OR($A575="",$C575=""),"",SUMIFS(Échéancier_Loyers!$K:$K,Échéancier_Loyers!$C:$C,$A575,Échéancier_Loyers!$B:$B,YEAR($C575)*100+MONTH($C575)))</f>
        <v/>
      </c>
      <c r="G575" s="13" t="str">
        <f>IF(OR($E575="",$F575=""),"",$E575-$F575)</f>
        <v/>
      </c>
      <c r="H575" t="str">
        <f ca="1">IF($D575="","",MAX(0,TODAY()-$D575))</f>
        <v/>
      </c>
      <c r="I575" t="str">
        <f ca="1">IF($G575&lt;=0,"",IF($H575&gt;=30,"Mise en demeure",IF($H575&gt;=15,"Relance 2",IF($H575&gt;=5,"Relance 1","À traiter"))))</f>
        <v>Mise en demeure</v>
      </c>
      <c r="K575" t="str">
        <f>IF($J575="","",$J575+7)</f>
        <v/>
      </c>
    </row>
    <row r="576" spans="2:11" ht="15">
      <c r="B576" t="str">
        <f>IF($A576="","",VLOOKUP(VLOOKUP($A576,Baux!$A:$K,3,FALSE),Locataires!$A:$I,2,FALSE))</f>
        <v/>
      </c>
      <c r="C576" s="17"/>
      <c r="D576" s="12" t="str">
        <f>IF(OR($A576="",$C576=""),"",SUMIFS(Échéancier_Loyers!$G:$G,Échéancier_Loyers!$C:$C,$A576,Échéancier_Loyers!$B:$B,YEAR($C576)*100+MONTH($C576)))</f>
        <v/>
      </c>
      <c r="E576" s="13" t="str">
        <f>IF(OR($A576="",$C576=""),"",SUMIFS(Échéancier_Loyers!$J:$J,Échéancier_Loyers!$C:$C,$A576,Échéancier_Loyers!$B:$B,YEAR($C576)*100+MONTH($C576)))</f>
        <v/>
      </c>
      <c r="F576" s="13" t="str">
        <f>IF(OR($A576="",$C576=""),"",SUMIFS(Échéancier_Loyers!$K:$K,Échéancier_Loyers!$C:$C,$A576,Échéancier_Loyers!$B:$B,YEAR($C576)*100+MONTH($C576)))</f>
        <v/>
      </c>
      <c r="G576" s="13" t="str">
        <f>IF(OR($E576="",$F576=""),"",$E576-$F576)</f>
        <v/>
      </c>
      <c r="H576" t="str">
        <f ca="1">IF($D576="","",MAX(0,TODAY()-$D576))</f>
        <v/>
      </c>
      <c r="I576" t="str">
        <f ca="1">IF($G576&lt;=0,"",IF($H576&gt;=30,"Mise en demeure",IF($H576&gt;=15,"Relance 2",IF($H576&gt;=5,"Relance 1","À traiter"))))</f>
        <v>Mise en demeure</v>
      </c>
      <c r="K576" t="str">
        <f>IF($J576="","",$J576+7)</f>
        <v/>
      </c>
    </row>
    <row r="577" spans="2:11" ht="15">
      <c r="B577" t="str">
        <f>IF($A577="","",VLOOKUP(VLOOKUP($A577,Baux!$A:$K,3,FALSE),Locataires!$A:$I,2,FALSE))</f>
        <v/>
      </c>
      <c r="C577" s="17"/>
      <c r="D577" s="12" t="str">
        <f>IF(OR($A577="",$C577=""),"",SUMIFS(Échéancier_Loyers!$G:$G,Échéancier_Loyers!$C:$C,$A577,Échéancier_Loyers!$B:$B,YEAR($C577)*100+MONTH($C577)))</f>
        <v/>
      </c>
      <c r="E577" s="13" t="str">
        <f>IF(OR($A577="",$C577=""),"",SUMIFS(Échéancier_Loyers!$J:$J,Échéancier_Loyers!$C:$C,$A577,Échéancier_Loyers!$B:$B,YEAR($C577)*100+MONTH($C577)))</f>
        <v/>
      </c>
      <c r="F577" s="13" t="str">
        <f>IF(OR($A577="",$C577=""),"",SUMIFS(Échéancier_Loyers!$K:$K,Échéancier_Loyers!$C:$C,$A577,Échéancier_Loyers!$B:$B,YEAR($C577)*100+MONTH($C577)))</f>
        <v/>
      </c>
      <c r="G577" s="13" t="str">
        <f>IF(OR($E577="",$F577=""),"",$E577-$F577)</f>
        <v/>
      </c>
      <c r="H577" t="str">
        <f ca="1">IF($D577="","",MAX(0,TODAY()-$D577))</f>
        <v/>
      </c>
      <c r="I577" t="str">
        <f ca="1">IF($G577&lt;=0,"",IF($H577&gt;=30,"Mise en demeure",IF($H577&gt;=15,"Relance 2",IF($H577&gt;=5,"Relance 1","À traiter"))))</f>
        <v>Mise en demeure</v>
      </c>
      <c r="K577" t="str">
        <f>IF($J577="","",$J577+7)</f>
        <v/>
      </c>
    </row>
    <row r="578" spans="2:11" ht="15">
      <c r="B578" t="str">
        <f>IF($A578="","",VLOOKUP(VLOOKUP($A578,Baux!$A:$K,3,FALSE),Locataires!$A:$I,2,FALSE))</f>
        <v/>
      </c>
      <c r="C578" s="17"/>
      <c r="D578" s="12" t="str">
        <f>IF(OR($A578="",$C578=""),"",SUMIFS(Échéancier_Loyers!$G:$G,Échéancier_Loyers!$C:$C,$A578,Échéancier_Loyers!$B:$B,YEAR($C578)*100+MONTH($C578)))</f>
        <v/>
      </c>
      <c r="E578" s="13" t="str">
        <f>IF(OR($A578="",$C578=""),"",SUMIFS(Échéancier_Loyers!$J:$J,Échéancier_Loyers!$C:$C,$A578,Échéancier_Loyers!$B:$B,YEAR($C578)*100+MONTH($C578)))</f>
        <v/>
      </c>
      <c r="F578" s="13" t="str">
        <f>IF(OR($A578="",$C578=""),"",SUMIFS(Échéancier_Loyers!$K:$K,Échéancier_Loyers!$C:$C,$A578,Échéancier_Loyers!$B:$B,YEAR($C578)*100+MONTH($C578)))</f>
        <v/>
      </c>
      <c r="G578" s="13" t="str">
        <f>IF(OR($E578="",$F578=""),"",$E578-$F578)</f>
        <v/>
      </c>
      <c r="H578" t="str">
        <f ca="1">IF($D578="","",MAX(0,TODAY()-$D578))</f>
        <v/>
      </c>
      <c r="I578" t="str">
        <f ca="1">IF($G578&lt;=0,"",IF($H578&gt;=30,"Mise en demeure",IF($H578&gt;=15,"Relance 2",IF($H578&gt;=5,"Relance 1","À traiter"))))</f>
        <v>Mise en demeure</v>
      </c>
      <c r="K578" t="str">
        <f>IF($J578="","",$J578+7)</f>
        <v/>
      </c>
    </row>
    <row r="579" spans="2:11" ht="15">
      <c r="B579" t="str">
        <f>IF($A579="","",VLOOKUP(VLOOKUP($A579,Baux!$A:$K,3,FALSE),Locataires!$A:$I,2,FALSE))</f>
        <v/>
      </c>
      <c r="C579" s="17"/>
      <c r="D579" s="12" t="str">
        <f>IF(OR($A579="",$C579=""),"",SUMIFS(Échéancier_Loyers!$G:$G,Échéancier_Loyers!$C:$C,$A579,Échéancier_Loyers!$B:$B,YEAR($C579)*100+MONTH($C579)))</f>
        <v/>
      </c>
      <c r="E579" s="13" t="str">
        <f>IF(OR($A579="",$C579=""),"",SUMIFS(Échéancier_Loyers!$J:$J,Échéancier_Loyers!$C:$C,$A579,Échéancier_Loyers!$B:$B,YEAR($C579)*100+MONTH($C579)))</f>
        <v/>
      </c>
      <c r="F579" s="13" t="str">
        <f>IF(OR($A579="",$C579=""),"",SUMIFS(Échéancier_Loyers!$K:$K,Échéancier_Loyers!$C:$C,$A579,Échéancier_Loyers!$B:$B,YEAR($C579)*100+MONTH($C579)))</f>
        <v/>
      </c>
      <c r="G579" s="13" t="str">
        <f>IF(OR($E579="",$F579=""),"",$E579-$F579)</f>
        <v/>
      </c>
      <c r="H579" t="str">
        <f ca="1">IF($D579="","",MAX(0,TODAY()-$D579))</f>
        <v/>
      </c>
      <c r="I579" t="str">
        <f ca="1">IF($G579&lt;=0,"",IF($H579&gt;=30,"Mise en demeure",IF($H579&gt;=15,"Relance 2",IF($H579&gt;=5,"Relance 1","À traiter"))))</f>
        <v>Mise en demeure</v>
      </c>
      <c r="K579" t="str">
        <f>IF($J579="","",$J579+7)</f>
        <v/>
      </c>
    </row>
    <row r="580" spans="2:11" ht="15">
      <c r="B580" t="str">
        <f>IF($A580="","",VLOOKUP(VLOOKUP($A580,Baux!$A:$K,3,FALSE),Locataires!$A:$I,2,FALSE))</f>
        <v/>
      </c>
      <c r="C580" s="17"/>
      <c r="D580" s="12" t="str">
        <f>IF(OR($A580="",$C580=""),"",SUMIFS(Échéancier_Loyers!$G:$G,Échéancier_Loyers!$C:$C,$A580,Échéancier_Loyers!$B:$B,YEAR($C580)*100+MONTH($C580)))</f>
        <v/>
      </c>
      <c r="E580" s="13" t="str">
        <f>IF(OR($A580="",$C580=""),"",SUMIFS(Échéancier_Loyers!$J:$J,Échéancier_Loyers!$C:$C,$A580,Échéancier_Loyers!$B:$B,YEAR($C580)*100+MONTH($C580)))</f>
        <v/>
      </c>
      <c r="F580" s="13" t="str">
        <f>IF(OR($A580="",$C580=""),"",SUMIFS(Échéancier_Loyers!$K:$K,Échéancier_Loyers!$C:$C,$A580,Échéancier_Loyers!$B:$B,YEAR($C580)*100+MONTH($C580)))</f>
        <v/>
      </c>
      <c r="G580" s="13" t="str">
        <f>IF(OR($E580="",$F580=""),"",$E580-$F580)</f>
        <v/>
      </c>
      <c r="H580" t="str">
        <f ca="1">IF($D580="","",MAX(0,TODAY()-$D580))</f>
        <v/>
      </c>
      <c r="I580" t="str">
        <f ca="1">IF($G580&lt;=0,"",IF($H580&gt;=30,"Mise en demeure",IF($H580&gt;=15,"Relance 2",IF($H580&gt;=5,"Relance 1","À traiter"))))</f>
        <v>Mise en demeure</v>
      </c>
      <c r="K580" t="str">
        <f>IF($J580="","",$J580+7)</f>
        <v/>
      </c>
    </row>
    <row r="581" spans="2:11" ht="15">
      <c r="B581" t="str">
        <f>IF($A581="","",VLOOKUP(VLOOKUP($A581,Baux!$A:$K,3,FALSE),Locataires!$A:$I,2,FALSE))</f>
        <v/>
      </c>
      <c r="C581" s="17"/>
      <c r="D581" s="12" t="str">
        <f>IF(OR($A581="",$C581=""),"",SUMIFS(Échéancier_Loyers!$G:$G,Échéancier_Loyers!$C:$C,$A581,Échéancier_Loyers!$B:$B,YEAR($C581)*100+MONTH($C581)))</f>
        <v/>
      </c>
      <c r="E581" s="13" t="str">
        <f>IF(OR($A581="",$C581=""),"",SUMIFS(Échéancier_Loyers!$J:$J,Échéancier_Loyers!$C:$C,$A581,Échéancier_Loyers!$B:$B,YEAR($C581)*100+MONTH($C581)))</f>
        <v/>
      </c>
      <c r="F581" s="13" t="str">
        <f>IF(OR($A581="",$C581=""),"",SUMIFS(Échéancier_Loyers!$K:$K,Échéancier_Loyers!$C:$C,$A581,Échéancier_Loyers!$B:$B,YEAR($C581)*100+MONTH($C581)))</f>
        <v/>
      </c>
      <c r="G581" s="13" t="str">
        <f>IF(OR($E581="",$F581=""),"",$E581-$F581)</f>
        <v/>
      </c>
      <c r="H581" t="str">
        <f ca="1">IF($D581="","",MAX(0,TODAY()-$D581))</f>
        <v/>
      </c>
      <c r="I581" t="str">
        <f ca="1">IF($G581&lt;=0,"",IF($H581&gt;=30,"Mise en demeure",IF($H581&gt;=15,"Relance 2",IF($H581&gt;=5,"Relance 1","À traiter"))))</f>
        <v>Mise en demeure</v>
      </c>
      <c r="K581" t="str">
        <f>IF($J581="","",$J581+7)</f>
        <v/>
      </c>
    </row>
    <row r="582" spans="2:11" ht="15">
      <c r="B582" t="str">
        <f>IF($A582="","",VLOOKUP(VLOOKUP($A582,Baux!$A:$K,3,FALSE),Locataires!$A:$I,2,FALSE))</f>
        <v/>
      </c>
      <c r="C582" s="17"/>
      <c r="D582" s="12" t="str">
        <f>IF(OR($A582="",$C582=""),"",SUMIFS(Échéancier_Loyers!$G:$G,Échéancier_Loyers!$C:$C,$A582,Échéancier_Loyers!$B:$B,YEAR($C582)*100+MONTH($C582)))</f>
        <v/>
      </c>
      <c r="E582" s="13" t="str">
        <f>IF(OR($A582="",$C582=""),"",SUMIFS(Échéancier_Loyers!$J:$J,Échéancier_Loyers!$C:$C,$A582,Échéancier_Loyers!$B:$B,YEAR($C582)*100+MONTH($C582)))</f>
        <v/>
      </c>
      <c r="F582" s="13" t="str">
        <f>IF(OR($A582="",$C582=""),"",SUMIFS(Échéancier_Loyers!$K:$K,Échéancier_Loyers!$C:$C,$A582,Échéancier_Loyers!$B:$B,YEAR($C582)*100+MONTH($C582)))</f>
        <v/>
      </c>
      <c r="G582" s="13" t="str">
        <f>IF(OR($E582="",$F582=""),"",$E582-$F582)</f>
        <v/>
      </c>
      <c r="H582" t="str">
        <f ca="1">IF($D582="","",MAX(0,TODAY()-$D582))</f>
        <v/>
      </c>
      <c r="I582" t="str">
        <f ca="1">IF($G582&lt;=0,"",IF($H582&gt;=30,"Mise en demeure",IF($H582&gt;=15,"Relance 2",IF($H582&gt;=5,"Relance 1","À traiter"))))</f>
        <v>Mise en demeure</v>
      </c>
      <c r="K582" t="str">
        <f>IF($J582="","",$J582+7)</f>
        <v/>
      </c>
    </row>
    <row r="583" spans="2:11" ht="15">
      <c r="B583" t="str">
        <f>IF($A583="","",VLOOKUP(VLOOKUP($A583,Baux!$A:$K,3,FALSE),Locataires!$A:$I,2,FALSE))</f>
        <v/>
      </c>
      <c r="C583" s="17"/>
      <c r="D583" s="12" t="str">
        <f>IF(OR($A583="",$C583=""),"",SUMIFS(Échéancier_Loyers!$G:$G,Échéancier_Loyers!$C:$C,$A583,Échéancier_Loyers!$B:$B,YEAR($C583)*100+MONTH($C583)))</f>
        <v/>
      </c>
      <c r="E583" s="13" t="str">
        <f>IF(OR($A583="",$C583=""),"",SUMIFS(Échéancier_Loyers!$J:$J,Échéancier_Loyers!$C:$C,$A583,Échéancier_Loyers!$B:$B,YEAR($C583)*100+MONTH($C583)))</f>
        <v/>
      </c>
      <c r="F583" s="13" t="str">
        <f>IF(OR($A583="",$C583=""),"",SUMIFS(Échéancier_Loyers!$K:$K,Échéancier_Loyers!$C:$C,$A583,Échéancier_Loyers!$B:$B,YEAR($C583)*100+MONTH($C583)))</f>
        <v/>
      </c>
      <c r="G583" s="13" t="str">
        <f>IF(OR($E583="",$F583=""),"",$E583-$F583)</f>
        <v/>
      </c>
      <c r="H583" t="str">
        <f ca="1">IF($D583="","",MAX(0,TODAY()-$D583))</f>
        <v/>
      </c>
      <c r="I583" t="str">
        <f ca="1">IF($G583&lt;=0,"",IF($H583&gt;=30,"Mise en demeure",IF($H583&gt;=15,"Relance 2",IF($H583&gt;=5,"Relance 1","À traiter"))))</f>
        <v>Mise en demeure</v>
      </c>
      <c r="K583" t="str">
        <f>IF($J583="","",$J583+7)</f>
        <v/>
      </c>
    </row>
    <row r="584" spans="2:11" ht="15">
      <c r="B584" t="str">
        <f>IF($A584="","",VLOOKUP(VLOOKUP($A584,Baux!$A:$K,3,FALSE),Locataires!$A:$I,2,FALSE))</f>
        <v/>
      </c>
      <c r="C584" s="17"/>
      <c r="D584" s="12" t="str">
        <f>IF(OR($A584="",$C584=""),"",SUMIFS(Échéancier_Loyers!$G:$G,Échéancier_Loyers!$C:$C,$A584,Échéancier_Loyers!$B:$B,YEAR($C584)*100+MONTH($C584)))</f>
        <v/>
      </c>
      <c r="E584" s="13" t="str">
        <f>IF(OR($A584="",$C584=""),"",SUMIFS(Échéancier_Loyers!$J:$J,Échéancier_Loyers!$C:$C,$A584,Échéancier_Loyers!$B:$B,YEAR($C584)*100+MONTH($C584)))</f>
        <v/>
      </c>
      <c r="F584" s="13" t="str">
        <f>IF(OR($A584="",$C584=""),"",SUMIFS(Échéancier_Loyers!$K:$K,Échéancier_Loyers!$C:$C,$A584,Échéancier_Loyers!$B:$B,YEAR($C584)*100+MONTH($C584)))</f>
        <v/>
      </c>
      <c r="G584" s="13" t="str">
        <f>IF(OR($E584="",$F584=""),"",$E584-$F584)</f>
        <v/>
      </c>
      <c r="H584" t="str">
        <f ca="1">IF($D584="","",MAX(0,TODAY()-$D584))</f>
        <v/>
      </c>
      <c r="I584" t="str">
        <f ca="1">IF($G584&lt;=0,"",IF($H584&gt;=30,"Mise en demeure",IF($H584&gt;=15,"Relance 2",IF($H584&gt;=5,"Relance 1","À traiter"))))</f>
        <v>Mise en demeure</v>
      </c>
      <c r="K584" t="str">
        <f>IF($J584="","",$J584+7)</f>
        <v/>
      </c>
    </row>
    <row r="585" spans="2:11" ht="15">
      <c r="B585" t="str">
        <f>IF($A585="","",VLOOKUP(VLOOKUP($A585,Baux!$A:$K,3,FALSE),Locataires!$A:$I,2,FALSE))</f>
        <v/>
      </c>
      <c r="C585" s="17"/>
      <c r="D585" s="12" t="str">
        <f>IF(OR($A585="",$C585=""),"",SUMIFS(Échéancier_Loyers!$G:$G,Échéancier_Loyers!$C:$C,$A585,Échéancier_Loyers!$B:$B,YEAR($C585)*100+MONTH($C585)))</f>
        <v/>
      </c>
      <c r="E585" s="13" t="str">
        <f>IF(OR($A585="",$C585=""),"",SUMIFS(Échéancier_Loyers!$J:$J,Échéancier_Loyers!$C:$C,$A585,Échéancier_Loyers!$B:$B,YEAR($C585)*100+MONTH($C585)))</f>
        <v/>
      </c>
      <c r="F585" s="13" t="str">
        <f>IF(OR($A585="",$C585=""),"",SUMIFS(Échéancier_Loyers!$K:$K,Échéancier_Loyers!$C:$C,$A585,Échéancier_Loyers!$B:$B,YEAR($C585)*100+MONTH($C585)))</f>
        <v/>
      </c>
      <c r="G585" s="13" t="str">
        <f>IF(OR($E585="",$F585=""),"",$E585-$F585)</f>
        <v/>
      </c>
      <c r="H585" t="str">
        <f ca="1">IF($D585="","",MAX(0,TODAY()-$D585))</f>
        <v/>
      </c>
      <c r="I585" t="str">
        <f ca="1">IF($G585&lt;=0,"",IF($H585&gt;=30,"Mise en demeure",IF($H585&gt;=15,"Relance 2",IF($H585&gt;=5,"Relance 1","À traiter"))))</f>
        <v>Mise en demeure</v>
      </c>
      <c r="K585" t="str">
        <f>IF($J585="","",$J585+7)</f>
        <v/>
      </c>
    </row>
    <row r="586" spans="2:11" ht="15">
      <c r="B586" t="str">
        <f>IF($A586="","",VLOOKUP(VLOOKUP($A586,Baux!$A:$K,3,FALSE),Locataires!$A:$I,2,FALSE))</f>
        <v/>
      </c>
      <c r="C586" s="17"/>
      <c r="D586" s="12" t="str">
        <f>IF(OR($A586="",$C586=""),"",SUMIFS(Échéancier_Loyers!$G:$G,Échéancier_Loyers!$C:$C,$A586,Échéancier_Loyers!$B:$B,YEAR($C586)*100+MONTH($C586)))</f>
        <v/>
      </c>
      <c r="E586" s="13" t="str">
        <f>IF(OR($A586="",$C586=""),"",SUMIFS(Échéancier_Loyers!$J:$J,Échéancier_Loyers!$C:$C,$A586,Échéancier_Loyers!$B:$B,YEAR($C586)*100+MONTH($C586)))</f>
        <v/>
      </c>
      <c r="F586" s="13" t="str">
        <f>IF(OR($A586="",$C586=""),"",SUMIFS(Échéancier_Loyers!$K:$K,Échéancier_Loyers!$C:$C,$A586,Échéancier_Loyers!$B:$B,YEAR($C586)*100+MONTH($C586)))</f>
        <v/>
      </c>
      <c r="G586" s="13" t="str">
        <f>IF(OR($E586="",$F586=""),"",$E586-$F586)</f>
        <v/>
      </c>
      <c r="H586" t="str">
        <f ca="1">IF($D586="","",MAX(0,TODAY()-$D586))</f>
        <v/>
      </c>
      <c r="I586" t="str">
        <f ca="1">IF($G586&lt;=0,"",IF($H586&gt;=30,"Mise en demeure",IF($H586&gt;=15,"Relance 2",IF($H586&gt;=5,"Relance 1","À traiter"))))</f>
        <v>Mise en demeure</v>
      </c>
      <c r="K586" t="str">
        <f>IF($J586="","",$J586+7)</f>
        <v/>
      </c>
    </row>
    <row r="587" spans="2:11" ht="15">
      <c r="B587" t="str">
        <f>IF($A587="","",VLOOKUP(VLOOKUP($A587,Baux!$A:$K,3,FALSE),Locataires!$A:$I,2,FALSE))</f>
        <v/>
      </c>
      <c r="C587" s="17"/>
      <c r="D587" s="12" t="str">
        <f>IF(OR($A587="",$C587=""),"",SUMIFS(Échéancier_Loyers!$G:$G,Échéancier_Loyers!$C:$C,$A587,Échéancier_Loyers!$B:$B,YEAR($C587)*100+MONTH($C587)))</f>
        <v/>
      </c>
      <c r="E587" s="13" t="str">
        <f>IF(OR($A587="",$C587=""),"",SUMIFS(Échéancier_Loyers!$J:$J,Échéancier_Loyers!$C:$C,$A587,Échéancier_Loyers!$B:$B,YEAR($C587)*100+MONTH($C587)))</f>
        <v/>
      </c>
      <c r="F587" s="13" t="str">
        <f>IF(OR($A587="",$C587=""),"",SUMIFS(Échéancier_Loyers!$K:$K,Échéancier_Loyers!$C:$C,$A587,Échéancier_Loyers!$B:$B,YEAR($C587)*100+MONTH($C587)))</f>
        <v/>
      </c>
      <c r="G587" s="13" t="str">
        <f>IF(OR($E587="",$F587=""),"",$E587-$F587)</f>
        <v/>
      </c>
      <c r="H587" t="str">
        <f ca="1">IF($D587="","",MAX(0,TODAY()-$D587))</f>
        <v/>
      </c>
      <c r="I587" t="str">
        <f ca="1">IF($G587&lt;=0,"",IF($H587&gt;=30,"Mise en demeure",IF($H587&gt;=15,"Relance 2",IF($H587&gt;=5,"Relance 1","À traiter"))))</f>
        <v>Mise en demeure</v>
      </c>
      <c r="K587" t="str">
        <f>IF($J587="","",$J587+7)</f>
        <v/>
      </c>
    </row>
    <row r="588" spans="2:11" ht="15">
      <c r="B588" t="str">
        <f>IF($A588="","",VLOOKUP(VLOOKUP($A588,Baux!$A:$K,3,FALSE),Locataires!$A:$I,2,FALSE))</f>
        <v/>
      </c>
      <c r="C588" s="17"/>
      <c r="D588" s="12" t="str">
        <f>IF(OR($A588="",$C588=""),"",SUMIFS(Échéancier_Loyers!$G:$G,Échéancier_Loyers!$C:$C,$A588,Échéancier_Loyers!$B:$B,YEAR($C588)*100+MONTH($C588)))</f>
        <v/>
      </c>
      <c r="E588" s="13" t="str">
        <f>IF(OR($A588="",$C588=""),"",SUMIFS(Échéancier_Loyers!$J:$J,Échéancier_Loyers!$C:$C,$A588,Échéancier_Loyers!$B:$B,YEAR($C588)*100+MONTH($C588)))</f>
        <v/>
      </c>
      <c r="F588" s="13" t="str">
        <f>IF(OR($A588="",$C588=""),"",SUMIFS(Échéancier_Loyers!$K:$K,Échéancier_Loyers!$C:$C,$A588,Échéancier_Loyers!$B:$B,YEAR($C588)*100+MONTH($C588)))</f>
        <v/>
      </c>
      <c r="G588" s="13" t="str">
        <f>IF(OR($E588="",$F588=""),"",$E588-$F588)</f>
        <v/>
      </c>
      <c r="H588" t="str">
        <f ca="1">IF($D588="","",MAX(0,TODAY()-$D588))</f>
        <v/>
      </c>
      <c r="I588" t="str">
        <f ca="1">IF($G588&lt;=0,"",IF($H588&gt;=30,"Mise en demeure",IF($H588&gt;=15,"Relance 2",IF($H588&gt;=5,"Relance 1","À traiter"))))</f>
        <v>Mise en demeure</v>
      </c>
      <c r="K588" t="str">
        <f>IF($J588="","",$J588+7)</f>
        <v/>
      </c>
    </row>
    <row r="589" spans="2:11" ht="15">
      <c r="B589" t="str">
        <f>IF($A589="","",VLOOKUP(VLOOKUP($A589,Baux!$A:$K,3,FALSE),Locataires!$A:$I,2,FALSE))</f>
        <v/>
      </c>
      <c r="C589" s="17"/>
      <c r="D589" s="12" t="str">
        <f>IF(OR($A589="",$C589=""),"",SUMIFS(Échéancier_Loyers!$G:$G,Échéancier_Loyers!$C:$C,$A589,Échéancier_Loyers!$B:$B,YEAR($C589)*100+MONTH($C589)))</f>
        <v/>
      </c>
      <c r="E589" s="13" t="str">
        <f>IF(OR($A589="",$C589=""),"",SUMIFS(Échéancier_Loyers!$J:$J,Échéancier_Loyers!$C:$C,$A589,Échéancier_Loyers!$B:$B,YEAR($C589)*100+MONTH($C589)))</f>
        <v/>
      </c>
      <c r="F589" s="13" t="str">
        <f>IF(OR($A589="",$C589=""),"",SUMIFS(Échéancier_Loyers!$K:$K,Échéancier_Loyers!$C:$C,$A589,Échéancier_Loyers!$B:$B,YEAR($C589)*100+MONTH($C589)))</f>
        <v/>
      </c>
      <c r="G589" s="13" t="str">
        <f>IF(OR($E589="",$F589=""),"",$E589-$F589)</f>
        <v/>
      </c>
      <c r="H589" t="str">
        <f ca="1">IF($D589="","",MAX(0,TODAY()-$D589))</f>
        <v/>
      </c>
      <c r="I589" t="str">
        <f ca="1">IF($G589&lt;=0,"",IF($H589&gt;=30,"Mise en demeure",IF($H589&gt;=15,"Relance 2",IF($H589&gt;=5,"Relance 1","À traiter"))))</f>
        <v>Mise en demeure</v>
      </c>
      <c r="K589" t="str">
        <f>IF($J589="","",$J589+7)</f>
        <v/>
      </c>
    </row>
    <row r="590" spans="2:11" ht="15">
      <c r="B590" t="str">
        <f>IF($A590="","",VLOOKUP(VLOOKUP($A590,Baux!$A:$K,3,FALSE),Locataires!$A:$I,2,FALSE))</f>
        <v/>
      </c>
      <c r="C590" s="17"/>
      <c r="D590" s="12" t="str">
        <f>IF(OR($A590="",$C590=""),"",SUMIFS(Échéancier_Loyers!$G:$G,Échéancier_Loyers!$C:$C,$A590,Échéancier_Loyers!$B:$B,YEAR($C590)*100+MONTH($C590)))</f>
        <v/>
      </c>
      <c r="E590" s="13" t="str">
        <f>IF(OR($A590="",$C590=""),"",SUMIFS(Échéancier_Loyers!$J:$J,Échéancier_Loyers!$C:$C,$A590,Échéancier_Loyers!$B:$B,YEAR($C590)*100+MONTH($C590)))</f>
        <v/>
      </c>
      <c r="F590" s="13" t="str">
        <f>IF(OR($A590="",$C590=""),"",SUMIFS(Échéancier_Loyers!$K:$K,Échéancier_Loyers!$C:$C,$A590,Échéancier_Loyers!$B:$B,YEAR($C590)*100+MONTH($C590)))</f>
        <v/>
      </c>
      <c r="G590" s="13" t="str">
        <f>IF(OR($E590="",$F590=""),"",$E590-$F590)</f>
        <v/>
      </c>
      <c r="H590" t="str">
        <f ca="1">IF($D590="","",MAX(0,TODAY()-$D590))</f>
        <v/>
      </c>
      <c r="I590" t="str">
        <f ca="1">IF($G590&lt;=0,"",IF($H590&gt;=30,"Mise en demeure",IF($H590&gt;=15,"Relance 2",IF($H590&gt;=5,"Relance 1","À traiter"))))</f>
        <v>Mise en demeure</v>
      </c>
      <c r="K590" t="str">
        <f>IF($J590="","",$J590+7)</f>
        <v/>
      </c>
    </row>
    <row r="591" spans="2:11" ht="15">
      <c r="B591" t="str">
        <f>IF($A591="","",VLOOKUP(VLOOKUP($A591,Baux!$A:$K,3,FALSE),Locataires!$A:$I,2,FALSE))</f>
        <v/>
      </c>
      <c r="C591" s="17"/>
      <c r="D591" s="12" t="str">
        <f>IF(OR($A591="",$C591=""),"",SUMIFS(Échéancier_Loyers!$G:$G,Échéancier_Loyers!$C:$C,$A591,Échéancier_Loyers!$B:$B,YEAR($C591)*100+MONTH($C591)))</f>
        <v/>
      </c>
      <c r="E591" s="13" t="str">
        <f>IF(OR($A591="",$C591=""),"",SUMIFS(Échéancier_Loyers!$J:$J,Échéancier_Loyers!$C:$C,$A591,Échéancier_Loyers!$B:$B,YEAR($C591)*100+MONTH($C591)))</f>
        <v/>
      </c>
      <c r="F591" s="13" t="str">
        <f>IF(OR($A591="",$C591=""),"",SUMIFS(Échéancier_Loyers!$K:$K,Échéancier_Loyers!$C:$C,$A591,Échéancier_Loyers!$B:$B,YEAR($C591)*100+MONTH($C591)))</f>
        <v/>
      </c>
      <c r="G591" s="13" t="str">
        <f>IF(OR($E591="",$F591=""),"",$E591-$F591)</f>
        <v/>
      </c>
      <c r="H591" t="str">
        <f ca="1">IF($D591="","",MAX(0,TODAY()-$D591))</f>
        <v/>
      </c>
      <c r="I591" t="str">
        <f ca="1">IF($G591&lt;=0,"",IF($H591&gt;=30,"Mise en demeure",IF($H591&gt;=15,"Relance 2",IF($H591&gt;=5,"Relance 1","À traiter"))))</f>
        <v>Mise en demeure</v>
      </c>
      <c r="K591" t="str">
        <f>IF($J591="","",$J591+7)</f>
        <v/>
      </c>
    </row>
    <row r="592" spans="2:11" ht="15">
      <c r="B592" t="str">
        <f>IF($A592="","",VLOOKUP(VLOOKUP($A592,Baux!$A:$K,3,FALSE),Locataires!$A:$I,2,FALSE))</f>
        <v/>
      </c>
      <c r="C592" s="17"/>
      <c r="D592" s="12" t="str">
        <f>IF(OR($A592="",$C592=""),"",SUMIFS(Échéancier_Loyers!$G:$G,Échéancier_Loyers!$C:$C,$A592,Échéancier_Loyers!$B:$B,YEAR($C592)*100+MONTH($C592)))</f>
        <v/>
      </c>
      <c r="E592" s="13" t="str">
        <f>IF(OR($A592="",$C592=""),"",SUMIFS(Échéancier_Loyers!$J:$J,Échéancier_Loyers!$C:$C,$A592,Échéancier_Loyers!$B:$B,YEAR($C592)*100+MONTH($C592)))</f>
        <v/>
      </c>
      <c r="F592" s="13" t="str">
        <f>IF(OR($A592="",$C592=""),"",SUMIFS(Échéancier_Loyers!$K:$K,Échéancier_Loyers!$C:$C,$A592,Échéancier_Loyers!$B:$B,YEAR($C592)*100+MONTH($C592)))</f>
        <v/>
      </c>
      <c r="G592" s="13" t="str">
        <f>IF(OR($E592="",$F592=""),"",$E592-$F592)</f>
        <v/>
      </c>
      <c r="H592" t="str">
        <f ca="1">IF($D592="","",MAX(0,TODAY()-$D592))</f>
        <v/>
      </c>
      <c r="I592" t="str">
        <f ca="1">IF($G592&lt;=0,"",IF($H592&gt;=30,"Mise en demeure",IF($H592&gt;=15,"Relance 2",IF($H592&gt;=5,"Relance 1","À traiter"))))</f>
        <v>Mise en demeure</v>
      </c>
      <c r="K592" t="str">
        <f>IF($J592="","",$J592+7)</f>
        <v/>
      </c>
    </row>
    <row r="593" spans="2:11" ht="15">
      <c r="B593" t="str">
        <f>IF($A593="","",VLOOKUP(VLOOKUP($A593,Baux!$A:$K,3,FALSE),Locataires!$A:$I,2,FALSE))</f>
        <v/>
      </c>
      <c r="C593" s="17"/>
      <c r="D593" s="12" t="str">
        <f>IF(OR($A593="",$C593=""),"",SUMIFS(Échéancier_Loyers!$G:$G,Échéancier_Loyers!$C:$C,$A593,Échéancier_Loyers!$B:$B,YEAR($C593)*100+MONTH($C593)))</f>
        <v/>
      </c>
      <c r="E593" s="13" t="str">
        <f>IF(OR($A593="",$C593=""),"",SUMIFS(Échéancier_Loyers!$J:$J,Échéancier_Loyers!$C:$C,$A593,Échéancier_Loyers!$B:$B,YEAR($C593)*100+MONTH($C593)))</f>
        <v/>
      </c>
      <c r="F593" s="13" t="str">
        <f>IF(OR($A593="",$C593=""),"",SUMIFS(Échéancier_Loyers!$K:$K,Échéancier_Loyers!$C:$C,$A593,Échéancier_Loyers!$B:$B,YEAR($C593)*100+MONTH($C593)))</f>
        <v/>
      </c>
      <c r="G593" s="13" t="str">
        <f>IF(OR($E593="",$F593=""),"",$E593-$F593)</f>
        <v/>
      </c>
      <c r="H593" t="str">
        <f ca="1">IF($D593="","",MAX(0,TODAY()-$D593))</f>
        <v/>
      </c>
      <c r="I593" t="str">
        <f ca="1">IF($G593&lt;=0,"",IF($H593&gt;=30,"Mise en demeure",IF($H593&gt;=15,"Relance 2",IF($H593&gt;=5,"Relance 1","À traiter"))))</f>
        <v>Mise en demeure</v>
      </c>
      <c r="K593" t="str">
        <f>IF($J593="","",$J593+7)</f>
        <v/>
      </c>
    </row>
    <row r="594" spans="2:11" ht="15">
      <c r="B594" t="str">
        <f>IF($A594="","",VLOOKUP(VLOOKUP($A594,Baux!$A:$K,3,FALSE),Locataires!$A:$I,2,FALSE))</f>
        <v/>
      </c>
      <c r="C594" s="17"/>
      <c r="D594" s="12" t="str">
        <f>IF(OR($A594="",$C594=""),"",SUMIFS(Échéancier_Loyers!$G:$G,Échéancier_Loyers!$C:$C,$A594,Échéancier_Loyers!$B:$B,YEAR($C594)*100+MONTH($C594)))</f>
        <v/>
      </c>
      <c r="E594" s="13" t="str">
        <f>IF(OR($A594="",$C594=""),"",SUMIFS(Échéancier_Loyers!$J:$J,Échéancier_Loyers!$C:$C,$A594,Échéancier_Loyers!$B:$B,YEAR($C594)*100+MONTH($C594)))</f>
        <v/>
      </c>
      <c r="F594" s="13" t="str">
        <f>IF(OR($A594="",$C594=""),"",SUMIFS(Échéancier_Loyers!$K:$K,Échéancier_Loyers!$C:$C,$A594,Échéancier_Loyers!$B:$B,YEAR($C594)*100+MONTH($C594)))</f>
        <v/>
      </c>
      <c r="G594" s="13" t="str">
        <f>IF(OR($E594="",$F594=""),"",$E594-$F594)</f>
        <v/>
      </c>
      <c r="H594" t="str">
        <f ca="1">IF($D594="","",MAX(0,TODAY()-$D594))</f>
        <v/>
      </c>
      <c r="I594" t="str">
        <f ca="1">IF($G594&lt;=0,"",IF($H594&gt;=30,"Mise en demeure",IF($H594&gt;=15,"Relance 2",IF($H594&gt;=5,"Relance 1","À traiter"))))</f>
        <v>Mise en demeure</v>
      </c>
      <c r="K594" t="str">
        <f>IF($J594="","",$J594+7)</f>
        <v/>
      </c>
    </row>
    <row r="595" spans="2:11" ht="15">
      <c r="B595" t="str">
        <f>IF($A595="","",VLOOKUP(VLOOKUP($A595,Baux!$A:$K,3,FALSE),Locataires!$A:$I,2,FALSE))</f>
        <v/>
      </c>
      <c r="C595" s="17"/>
      <c r="D595" s="12" t="str">
        <f>IF(OR($A595="",$C595=""),"",SUMIFS(Échéancier_Loyers!$G:$G,Échéancier_Loyers!$C:$C,$A595,Échéancier_Loyers!$B:$B,YEAR($C595)*100+MONTH($C595)))</f>
        <v/>
      </c>
      <c r="E595" s="13" t="str">
        <f>IF(OR($A595="",$C595=""),"",SUMIFS(Échéancier_Loyers!$J:$J,Échéancier_Loyers!$C:$C,$A595,Échéancier_Loyers!$B:$B,YEAR($C595)*100+MONTH($C595)))</f>
        <v/>
      </c>
      <c r="F595" s="13" t="str">
        <f>IF(OR($A595="",$C595=""),"",SUMIFS(Échéancier_Loyers!$K:$K,Échéancier_Loyers!$C:$C,$A595,Échéancier_Loyers!$B:$B,YEAR($C595)*100+MONTH($C595)))</f>
        <v/>
      </c>
      <c r="G595" s="13" t="str">
        <f>IF(OR($E595="",$F595=""),"",$E595-$F595)</f>
        <v/>
      </c>
      <c r="H595" t="str">
        <f ca="1">IF($D595="","",MAX(0,TODAY()-$D595))</f>
        <v/>
      </c>
      <c r="I595" t="str">
        <f ca="1">IF($G595&lt;=0,"",IF($H595&gt;=30,"Mise en demeure",IF($H595&gt;=15,"Relance 2",IF($H595&gt;=5,"Relance 1","À traiter"))))</f>
        <v>Mise en demeure</v>
      </c>
      <c r="K595" t="str">
        <f>IF($J595="","",$J595+7)</f>
        <v/>
      </c>
    </row>
    <row r="596" spans="2:11" ht="15">
      <c r="B596" t="str">
        <f>IF($A596="","",VLOOKUP(VLOOKUP($A596,Baux!$A:$K,3,FALSE),Locataires!$A:$I,2,FALSE))</f>
        <v/>
      </c>
      <c r="C596" s="17"/>
      <c r="D596" s="12" t="str">
        <f>IF(OR($A596="",$C596=""),"",SUMIFS(Échéancier_Loyers!$G:$G,Échéancier_Loyers!$C:$C,$A596,Échéancier_Loyers!$B:$B,YEAR($C596)*100+MONTH($C596)))</f>
        <v/>
      </c>
      <c r="E596" s="13" t="str">
        <f>IF(OR($A596="",$C596=""),"",SUMIFS(Échéancier_Loyers!$J:$J,Échéancier_Loyers!$C:$C,$A596,Échéancier_Loyers!$B:$B,YEAR($C596)*100+MONTH($C596)))</f>
        <v/>
      </c>
      <c r="F596" s="13" t="str">
        <f>IF(OR($A596="",$C596=""),"",SUMIFS(Échéancier_Loyers!$K:$K,Échéancier_Loyers!$C:$C,$A596,Échéancier_Loyers!$B:$B,YEAR($C596)*100+MONTH($C596)))</f>
        <v/>
      </c>
      <c r="G596" s="13" t="str">
        <f>IF(OR($E596="",$F596=""),"",$E596-$F596)</f>
        <v/>
      </c>
      <c r="H596" t="str">
        <f ca="1">IF($D596="","",MAX(0,TODAY()-$D596))</f>
        <v/>
      </c>
      <c r="I596" t="str">
        <f ca="1">IF($G596&lt;=0,"",IF($H596&gt;=30,"Mise en demeure",IF($H596&gt;=15,"Relance 2",IF($H596&gt;=5,"Relance 1","À traiter"))))</f>
        <v>Mise en demeure</v>
      </c>
      <c r="K596" t="str">
        <f>IF($J596="","",$J596+7)</f>
        <v/>
      </c>
    </row>
    <row r="597" spans="2:11" ht="15">
      <c r="B597" t="str">
        <f>IF($A597="","",VLOOKUP(VLOOKUP($A597,Baux!$A:$K,3,FALSE),Locataires!$A:$I,2,FALSE))</f>
        <v/>
      </c>
      <c r="C597" s="17"/>
      <c r="D597" s="12" t="str">
        <f>IF(OR($A597="",$C597=""),"",SUMIFS(Échéancier_Loyers!$G:$G,Échéancier_Loyers!$C:$C,$A597,Échéancier_Loyers!$B:$B,YEAR($C597)*100+MONTH($C597)))</f>
        <v/>
      </c>
      <c r="E597" s="13" t="str">
        <f>IF(OR($A597="",$C597=""),"",SUMIFS(Échéancier_Loyers!$J:$J,Échéancier_Loyers!$C:$C,$A597,Échéancier_Loyers!$B:$B,YEAR($C597)*100+MONTH($C597)))</f>
        <v/>
      </c>
      <c r="F597" s="13" t="str">
        <f>IF(OR($A597="",$C597=""),"",SUMIFS(Échéancier_Loyers!$K:$K,Échéancier_Loyers!$C:$C,$A597,Échéancier_Loyers!$B:$B,YEAR($C597)*100+MONTH($C597)))</f>
        <v/>
      </c>
      <c r="G597" s="13" t="str">
        <f>IF(OR($E597="",$F597=""),"",$E597-$F597)</f>
        <v/>
      </c>
      <c r="H597" t="str">
        <f ca="1">IF($D597="","",MAX(0,TODAY()-$D597))</f>
        <v/>
      </c>
      <c r="I597" t="str">
        <f ca="1">IF($G597&lt;=0,"",IF($H597&gt;=30,"Mise en demeure",IF($H597&gt;=15,"Relance 2",IF($H597&gt;=5,"Relance 1","À traiter"))))</f>
        <v>Mise en demeure</v>
      </c>
      <c r="K597" t="str">
        <f>IF($J597="","",$J597+7)</f>
        <v/>
      </c>
    </row>
    <row r="598" spans="2:11" ht="15">
      <c r="B598" t="str">
        <f>IF($A598="","",VLOOKUP(VLOOKUP($A598,Baux!$A:$K,3,FALSE),Locataires!$A:$I,2,FALSE))</f>
        <v/>
      </c>
      <c r="C598" s="17"/>
      <c r="D598" s="12" t="str">
        <f>IF(OR($A598="",$C598=""),"",SUMIFS(Échéancier_Loyers!$G:$G,Échéancier_Loyers!$C:$C,$A598,Échéancier_Loyers!$B:$B,YEAR($C598)*100+MONTH($C598)))</f>
        <v/>
      </c>
      <c r="E598" s="13" t="str">
        <f>IF(OR($A598="",$C598=""),"",SUMIFS(Échéancier_Loyers!$J:$J,Échéancier_Loyers!$C:$C,$A598,Échéancier_Loyers!$B:$B,YEAR($C598)*100+MONTH($C598)))</f>
        <v/>
      </c>
      <c r="F598" s="13" t="str">
        <f>IF(OR($A598="",$C598=""),"",SUMIFS(Échéancier_Loyers!$K:$K,Échéancier_Loyers!$C:$C,$A598,Échéancier_Loyers!$B:$B,YEAR($C598)*100+MONTH($C598)))</f>
        <v/>
      </c>
      <c r="G598" s="13" t="str">
        <f>IF(OR($E598="",$F598=""),"",$E598-$F598)</f>
        <v/>
      </c>
      <c r="H598" t="str">
        <f ca="1">IF($D598="","",MAX(0,TODAY()-$D598))</f>
        <v/>
      </c>
      <c r="I598" t="str">
        <f ca="1">IF($G598&lt;=0,"",IF($H598&gt;=30,"Mise en demeure",IF($H598&gt;=15,"Relance 2",IF($H598&gt;=5,"Relance 1","À traiter"))))</f>
        <v>Mise en demeure</v>
      </c>
      <c r="K598" t="str">
        <f>IF($J598="","",$J598+7)</f>
        <v/>
      </c>
    </row>
    <row r="599" spans="2:11" ht="15">
      <c r="B599" t="str">
        <f>IF($A599="","",VLOOKUP(VLOOKUP($A599,Baux!$A:$K,3,FALSE),Locataires!$A:$I,2,FALSE))</f>
        <v/>
      </c>
      <c r="C599" s="17"/>
      <c r="D599" s="12" t="str">
        <f>IF(OR($A599="",$C599=""),"",SUMIFS(Échéancier_Loyers!$G:$G,Échéancier_Loyers!$C:$C,$A599,Échéancier_Loyers!$B:$B,YEAR($C599)*100+MONTH($C599)))</f>
        <v/>
      </c>
      <c r="E599" s="13" t="str">
        <f>IF(OR($A599="",$C599=""),"",SUMIFS(Échéancier_Loyers!$J:$J,Échéancier_Loyers!$C:$C,$A599,Échéancier_Loyers!$B:$B,YEAR($C599)*100+MONTH($C599)))</f>
        <v/>
      </c>
      <c r="F599" s="13" t="str">
        <f>IF(OR($A599="",$C599=""),"",SUMIFS(Échéancier_Loyers!$K:$K,Échéancier_Loyers!$C:$C,$A599,Échéancier_Loyers!$B:$B,YEAR($C599)*100+MONTH($C599)))</f>
        <v/>
      </c>
      <c r="G599" s="13" t="str">
        <f>IF(OR($E599="",$F599=""),"",$E599-$F599)</f>
        <v/>
      </c>
      <c r="H599" t="str">
        <f ca="1">IF($D599="","",MAX(0,TODAY()-$D599))</f>
        <v/>
      </c>
      <c r="I599" t="str">
        <f ca="1">IF($G599&lt;=0,"",IF($H599&gt;=30,"Mise en demeure",IF($H599&gt;=15,"Relance 2",IF($H599&gt;=5,"Relance 1","À traiter"))))</f>
        <v>Mise en demeure</v>
      </c>
      <c r="K599" t="str">
        <f>IF($J599="","",$J599+7)</f>
        <v/>
      </c>
    </row>
    <row r="600" spans="2:11" ht="15">
      <c r="B600" t="str">
        <f>IF($A600="","",VLOOKUP(VLOOKUP($A600,Baux!$A:$K,3,FALSE),Locataires!$A:$I,2,FALSE))</f>
        <v/>
      </c>
      <c r="C600" s="17"/>
      <c r="D600" s="12" t="str">
        <f>IF(OR($A600="",$C600=""),"",SUMIFS(Échéancier_Loyers!$G:$G,Échéancier_Loyers!$C:$C,$A600,Échéancier_Loyers!$B:$B,YEAR($C600)*100+MONTH($C600)))</f>
        <v/>
      </c>
      <c r="E600" s="13" t="str">
        <f>IF(OR($A600="",$C600=""),"",SUMIFS(Échéancier_Loyers!$J:$J,Échéancier_Loyers!$C:$C,$A600,Échéancier_Loyers!$B:$B,YEAR($C600)*100+MONTH($C600)))</f>
        <v/>
      </c>
      <c r="F600" s="13" t="str">
        <f>IF(OR($A600="",$C600=""),"",SUMIFS(Échéancier_Loyers!$K:$K,Échéancier_Loyers!$C:$C,$A600,Échéancier_Loyers!$B:$B,YEAR($C600)*100+MONTH($C600)))</f>
        <v/>
      </c>
      <c r="G600" s="13" t="str">
        <f>IF(OR($E600="",$F600=""),"",$E600-$F600)</f>
        <v/>
      </c>
      <c r="H600" t="str">
        <f ca="1">IF($D600="","",MAX(0,TODAY()-$D600))</f>
        <v/>
      </c>
      <c r="I600" t="str">
        <f ca="1">IF($G600&lt;=0,"",IF($H600&gt;=30,"Mise en demeure",IF($H600&gt;=15,"Relance 2",IF($H600&gt;=5,"Relance 1","À traiter"))))</f>
        <v>Mise en demeure</v>
      </c>
      <c r="K600" t="str">
        <f>IF($J600="","",$J600+7)</f>
        <v/>
      </c>
    </row>
    <row r="601" spans="2:11" ht="15">
      <c r="B601" t="str">
        <f>IF($A601="","",VLOOKUP(VLOOKUP($A601,Baux!$A:$K,3,FALSE),Locataires!$A:$I,2,FALSE))</f>
        <v/>
      </c>
      <c r="C601" s="17"/>
      <c r="D601" s="12" t="str">
        <f>IF(OR($A601="",$C601=""),"",SUMIFS(Échéancier_Loyers!$G:$G,Échéancier_Loyers!$C:$C,$A601,Échéancier_Loyers!$B:$B,YEAR($C601)*100+MONTH($C601)))</f>
        <v/>
      </c>
      <c r="E601" s="13" t="str">
        <f>IF(OR($A601="",$C601=""),"",SUMIFS(Échéancier_Loyers!$J:$J,Échéancier_Loyers!$C:$C,$A601,Échéancier_Loyers!$B:$B,YEAR($C601)*100+MONTH($C601)))</f>
        <v/>
      </c>
      <c r="F601" s="13" t="str">
        <f>IF(OR($A601="",$C601=""),"",SUMIFS(Échéancier_Loyers!$K:$K,Échéancier_Loyers!$C:$C,$A601,Échéancier_Loyers!$B:$B,YEAR($C601)*100+MONTH($C601)))</f>
        <v/>
      </c>
      <c r="G601" s="13" t="str">
        <f>IF(OR($E601="",$F601=""),"",$E601-$F601)</f>
        <v/>
      </c>
      <c r="H601" t="str">
        <f ca="1">IF($D601="","",MAX(0,TODAY()-$D601))</f>
        <v/>
      </c>
      <c r="I601" t="str">
        <f ca="1">IF($G601&lt;=0,"",IF($H601&gt;=30,"Mise en demeure",IF($H601&gt;=15,"Relance 2",IF($H601&gt;=5,"Relance 1","À traiter"))))</f>
        <v>Mise en demeure</v>
      </c>
      <c r="K601" t="str">
        <f>IF($J601="","",$J601+7)</f>
        <v/>
      </c>
    </row>
    <row r="602" spans="2:11" ht="15">
      <c r="B602" t="str">
        <f>IF($A602="","",VLOOKUP(VLOOKUP($A602,Baux!$A:$K,3,FALSE),Locataires!$A:$I,2,FALSE))</f>
        <v/>
      </c>
      <c r="C602" s="17"/>
      <c r="D602" s="12" t="str">
        <f>IF(OR($A602="",$C602=""),"",SUMIFS(Échéancier_Loyers!$G:$G,Échéancier_Loyers!$C:$C,$A602,Échéancier_Loyers!$B:$B,YEAR($C602)*100+MONTH($C602)))</f>
        <v/>
      </c>
      <c r="E602" s="13" t="str">
        <f>IF(OR($A602="",$C602=""),"",SUMIFS(Échéancier_Loyers!$J:$J,Échéancier_Loyers!$C:$C,$A602,Échéancier_Loyers!$B:$B,YEAR($C602)*100+MONTH($C602)))</f>
        <v/>
      </c>
      <c r="F602" s="13" t="str">
        <f>IF(OR($A602="",$C602=""),"",SUMIFS(Échéancier_Loyers!$K:$K,Échéancier_Loyers!$C:$C,$A602,Échéancier_Loyers!$B:$B,YEAR($C602)*100+MONTH($C602)))</f>
        <v/>
      </c>
      <c r="G602" s="13" t="str">
        <f>IF(OR($E602="",$F602=""),"",$E602-$F602)</f>
        <v/>
      </c>
      <c r="H602" t="str">
        <f ca="1">IF($D602="","",MAX(0,TODAY()-$D602))</f>
        <v/>
      </c>
      <c r="I602" t="str">
        <f ca="1">IF($G602&lt;=0,"",IF($H602&gt;=30,"Mise en demeure",IF($H602&gt;=15,"Relance 2",IF($H602&gt;=5,"Relance 1","À traiter"))))</f>
        <v>Mise en demeure</v>
      </c>
      <c r="K602" t="str">
        <f>IF($J602="","",$J602+7)</f>
        <v/>
      </c>
    </row>
    <row r="603" spans="2:11" ht="15">
      <c r="B603" t="str">
        <f>IF($A603="","",VLOOKUP(VLOOKUP($A603,Baux!$A:$K,3,FALSE),Locataires!$A:$I,2,FALSE))</f>
        <v/>
      </c>
      <c r="C603" s="17"/>
      <c r="D603" s="12" t="str">
        <f>IF(OR($A603="",$C603=""),"",SUMIFS(Échéancier_Loyers!$G:$G,Échéancier_Loyers!$C:$C,$A603,Échéancier_Loyers!$B:$B,YEAR($C603)*100+MONTH($C603)))</f>
        <v/>
      </c>
      <c r="E603" s="13" t="str">
        <f>IF(OR($A603="",$C603=""),"",SUMIFS(Échéancier_Loyers!$J:$J,Échéancier_Loyers!$C:$C,$A603,Échéancier_Loyers!$B:$B,YEAR($C603)*100+MONTH($C603)))</f>
        <v/>
      </c>
      <c r="F603" s="13" t="str">
        <f>IF(OR($A603="",$C603=""),"",SUMIFS(Échéancier_Loyers!$K:$K,Échéancier_Loyers!$C:$C,$A603,Échéancier_Loyers!$B:$B,YEAR($C603)*100+MONTH($C603)))</f>
        <v/>
      </c>
      <c r="G603" s="13" t="str">
        <f>IF(OR($E603="",$F603=""),"",$E603-$F603)</f>
        <v/>
      </c>
      <c r="H603" t="str">
        <f ca="1">IF($D603="","",MAX(0,TODAY()-$D603))</f>
        <v/>
      </c>
      <c r="I603" t="str">
        <f ca="1">IF($G603&lt;=0,"",IF($H603&gt;=30,"Mise en demeure",IF($H603&gt;=15,"Relance 2",IF($H603&gt;=5,"Relance 1","À traiter"))))</f>
        <v>Mise en demeure</v>
      </c>
      <c r="K603" t="str">
        <f>IF($J603="","",$J603+7)</f>
        <v/>
      </c>
    </row>
    <row r="604" spans="2:11" ht="15">
      <c r="B604" t="str">
        <f>IF($A604="","",VLOOKUP(VLOOKUP($A604,Baux!$A:$K,3,FALSE),Locataires!$A:$I,2,FALSE))</f>
        <v/>
      </c>
      <c r="C604" s="17"/>
      <c r="D604" s="12" t="str">
        <f>IF(OR($A604="",$C604=""),"",SUMIFS(Échéancier_Loyers!$G:$G,Échéancier_Loyers!$C:$C,$A604,Échéancier_Loyers!$B:$B,YEAR($C604)*100+MONTH($C604)))</f>
        <v/>
      </c>
      <c r="E604" s="13" t="str">
        <f>IF(OR($A604="",$C604=""),"",SUMIFS(Échéancier_Loyers!$J:$J,Échéancier_Loyers!$C:$C,$A604,Échéancier_Loyers!$B:$B,YEAR($C604)*100+MONTH($C604)))</f>
        <v/>
      </c>
      <c r="F604" s="13" t="str">
        <f>IF(OR($A604="",$C604=""),"",SUMIFS(Échéancier_Loyers!$K:$K,Échéancier_Loyers!$C:$C,$A604,Échéancier_Loyers!$B:$B,YEAR($C604)*100+MONTH($C604)))</f>
        <v/>
      </c>
      <c r="G604" s="13" t="str">
        <f>IF(OR($E604="",$F604=""),"",$E604-$F604)</f>
        <v/>
      </c>
      <c r="H604" t="str">
        <f ca="1">IF($D604="","",MAX(0,TODAY()-$D604))</f>
        <v/>
      </c>
      <c r="I604" t="str">
        <f ca="1">IF($G604&lt;=0,"",IF($H604&gt;=30,"Mise en demeure",IF($H604&gt;=15,"Relance 2",IF($H604&gt;=5,"Relance 1","À traiter"))))</f>
        <v>Mise en demeure</v>
      </c>
      <c r="K604" t="str">
        <f>IF($J604="","",$J604+7)</f>
        <v/>
      </c>
    </row>
    <row r="605" spans="2:11" ht="15">
      <c r="B605" t="str">
        <f>IF($A605="","",VLOOKUP(VLOOKUP($A605,Baux!$A:$K,3,FALSE),Locataires!$A:$I,2,FALSE))</f>
        <v/>
      </c>
      <c r="C605" s="17"/>
      <c r="D605" s="12" t="str">
        <f>IF(OR($A605="",$C605=""),"",SUMIFS(Échéancier_Loyers!$G:$G,Échéancier_Loyers!$C:$C,$A605,Échéancier_Loyers!$B:$B,YEAR($C605)*100+MONTH($C605)))</f>
        <v/>
      </c>
      <c r="E605" s="13" t="str">
        <f>IF(OR($A605="",$C605=""),"",SUMIFS(Échéancier_Loyers!$J:$J,Échéancier_Loyers!$C:$C,$A605,Échéancier_Loyers!$B:$B,YEAR($C605)*100+MONTH($C605)))</f>
        <v/>
      </c>
      <c r="F605" s="13" t="str">
        <f>IF(OR($A605="",$C605=""),"",SUMIFS(Échéancier_Loyers!$K:$K,Échéancier_Loyers!$C:$C,$A605,Échéancier_Loyers!$B:$B,YEAR($C605)*100+MONTH($C605)))</f>
        <v/>
      </c>
      <c r="G605" s="13" t="str">
        <f>IF(OR($E605="",$F605=""),"",$E605-$F605)</f>
        <v/>
      </c>
      <c r="H605" t="str">
        <f ca="1">IF($D605="","",MAX(0,TODAY()-$D605))</f>
        <v/>
      </c>
      <c r="I605" t="str">
        <f ca="1">IF($G605&lt;=0,"",IF($H605&gt;=30,"Mise en demeure",IF($H605&gt;=15,"Relance 2",IF($H605&gt;=5,"Relance 1","À traiter"))))</f>
        <v>Mise en demeure</v>
      </c>
      <c r="K605" t="str">
        <f>IF($J605="","",$J605+7)</f>
        <v/>
      </c>
    </row>
    <row r="606" spans="2:11" ht="15">
      <c r="B606" t="str">
        <f>IF($A606="","",VLOOKUP(VLOOKUP($A606,Baux!$A:$K,3,FALSE),Locataires!$A:$I,2,FALSE))</f>
        <v/>
      </c>
      <c r="C606" s="17"/>
      <c r="D606" s="12" t="str">
        <f>IF(OR($A606="",$C606=""),"",SUMIFS(Échéancier_Loyers!$G:$G,Échéancier_Loyers!$C:$C,$A606,Échéancier_Loyers!$B:$B,YEAR($C606)*100+MONTH($C606)))</f>
        <v/>
      </c>
      <c r="E606" s="13" t="str">
        <f>IF(OR($A606="",$C606=""),"",SUMIFS(Échéancier_Loyers!$J:$J,Échéancier_Loyers!$C:$C,$A606,Échéancier_Loyers!$B:$B,YEAR($C606)*100+MONTH($C606)))</f>
        <v/>
      </c>
      <c r="F606" s="13" t="str">
        <f>IF(OR($A606="",$C606=""),"",SUMIFS(Échéancier_Loyers!$K:$K,Échéancier_Loyers!$C:$C,$A606,Échéancier_Loyers!$B:$B,YEAR($C606)*100+MONTH($C606)))</f>
        <v/>
      </c>
      <c r="G606" s="13" t="str">
        <f>IF(OR($E606="",$F606=""),"",$E606-$F606)</f>
        <v/>
      </c>
      <c r="H606" t="str">
        <f ca="1">IF($D606="","",MAX(0,TODAY()-$D606))</f>
        <v/>
      </c>
      <c r="I606" t="str">
        <f ca="1">IF($G606&lt;=0,"",IF($H606&gt;=30,"Mise en demeure",IF($H606&gt;=15,"Relance 2",IF($H606&gt;=5,"Relance 1","À traiter"))))</f>
        <v>Mise en demeure</v>
      </c>
      <c r="K606" t="str">
        <f>IF($J606="","",$J606+7)</f>
        <v/>
      </c>
    </row>
    <row r="607" spans="2:11" ht="15">
      <c r="B607" t="str">
        <f>IF($A607="","",VLOOKUP(VLOOKUP($A607,Baux!$A:$K,3,FALSE),Locataires!$A:$I,2,FALSE))</f>
        <v/>
      </c>
      <c r="C607" s="17"/>
      <c r="D607" s="12" t="str">
        <f>IF(OR($A607="",$C607=""),"",SUMIFS(Échéancier_Loyers!$G:$G,Échéancier_Loyers!$C:$C,$A607,Échéancier_Loyers!$B:$B,YEAR($C607)*100+MONTH($C607)))</f>
        <v/>
      </c>
      <c r="E607" s="13" t="str">
        <f>IF(OR($A607="",$C607=""),"",SUMIFS(Échéancier_Loyers!$J:$J,Échéancier_Loyers!$C:$C,$A607,Échéancier_Loyers!$B:$B,YEAR($C607)*100+MONTH($C607)))</f>
        <v/>
      </c>
      <c r="F607" s="13" t="str">
        <f>IF(OR($A607="",$C607=""),"",SUMIFS(Échéancier_Loyers!$K:$K,Échéancier_Loyers!$C:$C,$A607,Échéancier_Loyers!$B:$B,YEAR($C607)*100+MONTH($C607)))</f>
        <v/>
      </c>
      <c r="G607" s="13" t="str">
        <f>IF(OR($E607="",$F607=""),"",$E607-$F607)</f>
        <v/>
      </c>
      <c r="H607" t="str">
        <f ca="1">IF($D607="","",MAX(0,TODAY()-$D607))</f>
        <v/>
      </c>
      <c r="I607" t="str">
        <f ca="1">IF($G607&lt;=0,"",IF($H607&gt;=30,"Mise en demeure",IF($H607&gt;=15,"Relance 2",IF($H607&gt;=5,"Relance 1","À traiter"))))</f>
        <v>Mise en demeure</v>
      </c>
      <c r="K607" t="str">
        <f>IF($J607="","",$J607+7)</f>
        <v/>
      </c>
    </row>
    <row r="608" spans="2:11" ht="15">
      <c r="B608" t="str">
        <f>IF($A608="","",VLOOKUP(VLOOKUP($A608,Baux!$A:$K,3,FALSE),Locataires!$A:$I,2,FALSE))</f>
        <v/>
      </c>
      <c r="C608" s="17"/>
      <c r="D608" s="12" t="str">
        <f>IF(OR($A608="",$C608=""),"",SUMIFS(Échéancier_Loyers!$G:$G,Échéancier_Loyers!$C:$C,$A608,Échéancier_Loyers!$B:$B,YEAR($C608)*100+MONTH($C608)))</f>
        <v/>
      </c>
      <c r="E608" s="13" t="str">
        <f>IF(OR($A608="",$C608=""),"",SUMIFS(Échéancier_Loyers!$J:$J,Échéancier_Loyers!$C:$C,$A608,Échéancier_Loyers!$B:$B,YEAR($C608)*100+MONTH($C608)))</f>
        <v/>
      </c>
      <c r="F608" s="13" t="str">
        <f>IF(OR($A608="",$C608=""),"",SUMIFS(Échéancier_Loyers!$K:$K,Échéancier_Loyers!$C:$C,$A608,Échéancier_Loyers!$B:$B,YEAR($C608)*100+MONTH($C608)))</f>
        <v/>
      </c>
      <c r="G608" s="13" t="str">
        <f>IF(OR($E608="",$F608=""),"",$E608-$F608)</f>
        <v/>
      </c>
      <c r="H608" t="str">
        <f ca="1">IF($D608="","",MAX(0,TODAY()-$D608))</f>
        <v/>
      </c>
      <c r="I608" t="str">
        <f ca="1">IF($G608&lt;=0,"",IF($H608&gt;=30,"Mise en demeure",IF($H608&gt;=15,"Relance 2",IF($H608&gt;=5,"Relance 1","À traiter"))))</f>
        <v>Mise en demeure</v>
      </c>
      <c r="K608" t="str">
        <f>IF($J608="","",$J608+7)</f>
        <v/>
      </c>
    </row>
    <row r="609" spans="2:11" ht="15">
      <c r="B609" t="str">
        <f>IF($A609="","",VLOOKUP(VLOOKUP($A609,Baux!$A:$K,3,FALSE),Locataires!$A:$I,2,FALSE))</f>
        <v/>
      </c>
      <c r="C609" s="17"/>
      <c r="D609" s="12" t="str">
        <f>IF(OR($A609="",$C609=""),"",SUMIFS(Échéancier_Loyers!$G:$G,Échéancier_Loyers!$C:$C,$A609,Échéancier_Loyers!$B:$B,YEAR($C609)*100+MONTH($C609)))</f>
        <v/>
      </c>
      <c r="E609" s="13" t="str">
        <f>IF(OR($A609="",$C609=""),"",SUMIFS(Échéancier_Loyers!$J:$J,Échéancier_Loyers!$C:$C,$A609,Échéancier_Loyers!$B:$B,YEAR($C609)*100+MONTH($C609)))</f>
        <v/>
      </c>
      <c r="F609" s="13" t="str">
        <f>IF(OR($A609="",$C609=""),"",SUMIFS(Échéancier_Loyers!$K:$K,Échéancier_Loyers!$C:$C,$A609,Échéancier_Loyers!$B:$B,YEAR($C609)*100+MONTH($C609)))</f>
        <v/>
      </c>
      <c r="G609" s="13" t="str">
        <f>IF(OR($E609="",$F609=""),"",$E609-$F609)</f>
        <v/>
      </c>
      <c r="H609" t="str">
        <f ca="1">IF($D609="","",MAX(0,TODAY()-$D609))</f>
        <v/>
      </c>
      <c r="I609" t="str">
        <f ca="1">IF($G609&lt;=0,"",IF($H609&gt;=30,"Mise en demeure",IF($H609&gt;=15,"Relance 2",IF($H609&gt;=5,"Relance 1","À traiter"))))</f>
        <v>Mise en demeure</v>
      </c>
      <c r="K609" t="str">
        <f>IF($J609="","",$J609+7)</f>
        <v/>
      </c>
    </row>
    <row r="610" spans="2:11" ht="15">
      <c r="B610" t="str">
        <f>IF($A610="","",VLOOKUP(VLOOKUP($A610,Baux!$A:$K,3,FALSE),Locataires!$A:$I,2,FALSE))</f>
        <v/>
      </c>
      <c r="C610" s="17"/>
      <c r="D610" s="12" t="str">
        <f>IF(OR($A610="",$C610=""),"",SUMIFS(Échéancier_Loyers!$G:$G,Échéancier_Loyers!$C:$C,$A610,Échéancier_Loyers!$B:$B,YEAR($C610)*100+MONTH($C610)))</f>
        <v/>
      </c>
      <c r="E610" s="13" t="str">
        <f>IF(OR($A610="",$C610=""),"",SUMIFS(Échéancier_Loyers!$J:$J,Échéancier_Loyers!$C:$C,$A610,Échéancier_Loyers!$B:$B,YEAR($C610)*100+MONTH($C610)))</f>
        <v/>
      </c>
      <c r="F610" s="13" t="str">
        <f>IF(OR($A610="",$C610=""),"",SUMIFS(Échéancier_Loyers!$K:$K,Échéancier_Loyers!$C:$C,$A610,Échéancier_Loyers!$B:$B,YEAR($C610)*100+MONTH($C610)))</f>
        <v/>
      </c>
      <c r="G610" s="13" t="str">
        <f>IF(OR($E610="",$F610=""),"",$E610-$F610)</f>
        <v/>
      </c>
      <c r="H610" t="str">
        <f ca="1">IF($D610="","",MAX(0,TODAY()-$D610))</f>
        <v/>
      </c>
      <c r="I610" t="str">
        <f ca="1">IF($G610&lt;=0,"",IF($H610&gt;=30,"Mise en demeure",IF($H610&gt;=15,"Relance 2",IF($H610&gt;=5,"Relance 1","À traiter"))))</f>
        <v>Mise en demeure</v>
      </c>
      <c r="K610" t="str">
        <f>IF($J610="","",$J610+7)</f>
        <v/>
      </c>
    </row>
    <row r="611" spans="2:11" ht="15">
      <c r="B611" t="str">
        <f>IF($A611="","",VLOOKUP(VLOOKUP($A611,Baux!$A:$K,3,FALSE),Locataires!$A:$I,2,FALSE))</f>
        <v/>
      </c>
      <c r="C611" s="17"/>
      <c r="D611" s="12" t="str">
        <f>IF(OR($A611="",$C611=""),"",SUMIFS(Échéancier_Loyers!$G:$G,Échéancier_Loyers!$C:$C,$A611,Échéancier_Loyers!$B:$B,YEAR($C611)*100+MONTH($C611)))</f>
        <v/>
      </c>
      <c r="E611" s="13" t="str">
        <f>IF(OR($A611="",$C611=""),"",SUMIFS(Échéancier_Loyers!$J:$J,Échéancier_Loyers!$C:$C,$A611,Échéancier_Loyers!$B:$B,YEAR($C611)*100+MONTH($C611)))</f>
        <v/>
      </c>
      <c r="F611" s="13" t="str">
        <f>IF(OR($A611="",$C611=""),"",SUMIFS(Échéancier_Loyers!$K:$K,Échéancier_Loyers!$C:$C,$A611,Échéancier_Loyers!$B:$B,YEAR($C611)*100+MONTH($C611)))</f>
        <v/>
      </c>
      <c r="G611" s="13" t="str">
        <f>IF(OR($E611="",$F611=""),"",$E611-$F611)</f>
        <v/>
      </c>
      <c r="H611" t="str">
        <f ca="1">IF($D611="","",MAX(0,TODAY()-$D611))</f>
        <v/>
      </c>
      <c r="I611" t="str">
        <f ca="1">IF($G611&lt;=0,"",IF($H611&gt;=30,"Mise en demeure",IF($H611&gt;=15,"Relance 2",IF($H611&gt;=5,"Relance 1","À traiter"))))</f>
        <v>Mise en demeure</v>
      </c>
      <c r="K611" t="str">
        <f>IF($J611="","",$J611+7)</f>
        <v/>
      </c>
    </row>
    <row r="612" spans="2:11" ht="15">
      <c r="B612" t="str">
        <f>IF($A612="","",VLOOKUP(VLOOKUP($A612,Baux!$A:$K,3,FALSE),Locataires!$A:$I,2,FALSE))</f>
        <v/>
      </c>
      <c r="C612" s="17"/>
      <c r="D612" s="12" t="str">
        <f>IF(OR($A612="",$C612=""),"",SUMIFS(Échéancier_Loyers!$G:$G,Échéancier_Loyers!$C:$C,$A612,Échéancier_Loyers!$B:$B,YEAR($C612)*100+MONTH($C612)))</f>
        <v/>
      </c>
      <c r="E612" s="13" t="str">
        <f>IF(OR($A612="",$C612=""),"",SUMIFS(Échéancier_Loyers!$J:$J,Échéancier_Loyers!$C:$C,$A612,Échéancier_Loyers!$B:$B,YEAR($C612)*100+MONTH($C612)))</f>
        <v/>
      </c>
      <c r="F612" s="13" t="str">
        <f>IF(OR($A612="",$C612=""),"",SUMIFS(Échéancier_Loyers!$K:$K,Échéancier_Loyers!$C:$C,$A612,Échéancier_Loyers!$B:$B,YEAR($C612)*100+MONTH($C612)))</f>
        <v/>
      </c>
      <c r="G612" s="13" t="str">
        <f>IF(OR($E612="",$F612=""),"",$E612-$F612)</f>
        <v/>
      </c>
      <c r="H612" t="str">
        <f ca="1">IF($D612="","",MAX(0,TODAY()-$D612))</f>
        <v/>
      </c>
      <c r="I612" t="str">
        <f ca="1">IF($G612&lt;=0,"",IF($H612&gt;=30,"Mise en demeure",IF($H612&gt;=15,"Relance 2",IF($H612&gt;=5,"Relance 1","À traiter"))))</f>
        <v>Mise en demeure</v>
      </c>
      <c r="K612" t="str">
        <f>IF($J612="","",$J612+7)</f>
        <v/>
      </c>
    </row>
    <row r="613" spans="2:11" ht="15">
      <c r="B613" t="str">
        <f>IF($A613="","",VLOOKUP(VLOOKUP($A613,Baux!$A:$K,3,FALSE),Locataires!$A:$I,2,FALSE))</f>
        <v/>
      </c>
      <c r="C613" s="17"/>
      <c r="D613" s="12" t="str">
        <f>IF(OR($A613="",$C613=""),"",SUMIFS(Échéancier_Loyers!$G:$G,Échéancier_Loyers!$C:$C,$A613,Échéancier_Loyers!$B:$B,YEAR($C613)*100+MONTH($C613)))</f>
        <v/>
      </c>
      <c r="E613" s="13" t="str">
        <f>IF(OR($A613="",$C613=""),"",SUMIFS(Échéancier_Loyers!$J:$J,Échéancier_Loyers!$C:$C,$A613,Échéancier_Loyers!$B:$B,YEAR($C613)*100+MONTH($C613)))</f>
        <v/>
      </c>
      <c r="F613" s="13" t="str">
        <f>IF(OR($A613="",$C613=""),"",SUMIFS(Échéancier_Loyers!$K:$K,Échéancier_Loyers!$C:$C,$A613,Échéancier_Loyers!$B:$B,YEAR($C613)*100+MONTH($C613)))</f>
        <v/>
      </c>
      <c r="G613" s="13" t="str">
        <f>IF(OR($E613="",$F613=""),"",$E613-$F613)</f>
        <v/>
      </c>
      <c r="H613" t="str">
        <f ca="1">IF($D613="","",MAX(0,TODAY()-$D613))</f>
        <v/>
      </c>
      <c r="I613" t="str">
        <f ca="1">IF($G613&lt;=0,"",IF($H613&gt;=30,"Mise en demeure",IF($H613&gt;=15,"Relance 2",IF($H613&gt;=5,"Relance 1","À traiter"))))</f>
        <v>Mise en demeure</v>
      </c>
      <c r="K613" t="str">
        <f>IF($J613="","",$J613+7)</f>
        <v/>
      </c>
    </row>
    <row r="614" spans="2:11" ht="15">
      <c r="B614" t="str">
        <f>IF($A614="","",VLOOKUP(VLOOKUP($A614,Baux!$A:$K,3,FALSE),Locataires!$A:$I,2,FALSE))</f>
        <v/>
      </c>
      <c r="C614" s="17"/>
      <c r="D614" s="12" t="str">
        <f>IF(OR($A614="",$C614=""),"",SUMIFS(Échéancier_Loyers!$G:$G,Échéancier_Loyers!$C:$C,$A614,Échéancier_Loyers!$B:$B,YEAR($C614)*100+MONTH($C614)))</f>
        <v/>
      </c>
      <c r="E614" s="13" t="str">
        <f>IF(OR($A614="",$C614=""),"",SUMIFS(Échéancier_Loyers!$J:$J,Échéancier_Loyers!$C:$C,$A614,Échéancier_Loyers!$B:$B,YEAR($C614)*100+MONTH($C614)))</f>
        <v/>
      </c>
      <c r="F614" s="13" t="str">
        <f>IF(OR($A614="",$C614=""),"",SUMIFS(Échéancier_Loyers!$K:$K,Échéancier_Loyers!$C:$C,$A614,Échéancier_Loyers!$B:$B,YEAR($C614)*100+MONTH($C614)))</f>
        <v/>
      </c>
      <c r="G614" s="13" t="str">
        <f>IF(OR($E614="",$F614=""),"",$E614-$F614)</f>
        <v/>
      </c>
      <c r="H614" t="str">
        <f ca="1">IF($D614="","",MAX(0,TODAY()-$D614))</f>
        <v/>
      </c>
      <c r="I614" t="str">
        <f ca="1">IF($G614&lt;=0,"",IF($H614&gt;=30,"Mise en demeure",IF($H614&gt;=15,"Relance 2",IF($H614&gt;=5,"Relance 1","À traiter"))))</f>
        <v>Mise en demeure</v>
      </c>
      <c r="K614" t="str">
        <f>IF($J614="","",$J614+7)</f>
        <v/>
      </c>
    </row>
    <row r="615" spans="2:11" ht="15">
      <c r="B615" t="str">
        <f>IF($A615="","",VLOOKUP(VLOOKUP($A615,Baux!$A:$K,3,FALSE),Locataires!$A:$I,2,FALSE))</f>
        <v/>
      </c>
      <c r="C615" s="17"/>
      <c r="D615" s="12" t="str">
        <f>IF(OR($A615="",$C615=""),"",SUMIFS(Échéancier_Loyers!$G:$G,Échéancier_Loyers!$C:$C,$A615,Échéancier_Loyers!$B:$B,YEAR($C615)*100+MONTH($C615)))</f>
        <v/>
      </c>
      <c r="E615" s="13" t="str">
        <f>IF(OR($A615="",$C615=""),"",SUMIFS(Échéancier_Loyers!$J:$J,Échéancier_Loyers!$C:$C,$A615,Échéancier_Loyers!$B:$B,YEAR($C615)*100+MONTH($C615)))</f>
        <v/>
      </c>
      <c r="F615" s="13" t="str">
        <f>IF(OR($A615="",$C615=""),"",SUMIFS(Échéancier_Loyers!$K:$K,Échéancier_Loyers!$C:$C,$A615,Échéancier_Loyers!$B:$B,YEAR($C615)*100+MONTH($C615)))</f>
        <v/>
      </c>
      <c r="G615" s="13" t="str">
        <f>IF(OR($E615="",$F615=""),"",$E615-$F615)</f>
        <v/>
      </c>
      <c r="H615" t="str">
        <f ca="1">IF($D615="","",MAX(0,TODAY()-$D615))</f>
        <v/>
      </c>
      <c r="I615" t="str">
        <f ca="1">IF($G615&lt;=0,"",IF($H615&gt;=30,"Mise en demeure",IF($H615&gt;=15,"Relance 2",IF($H615&gt;=5,"Relance 1","À traiter"))))</f>
        <v>Mise en demeure</v>
      </c>
      <c r="K615" t="str">
        <f>IF($J615="","",$J615+7)</f>
        <v/>
      </c>
    </row>
    <row r="616" spans="2:11" ht="15">
      <c r="B616" t="str">
        <f>IF($A616="","",VLOOKUP(VLOOKUP($A616,Baux!$A:$K,3,FALSE),Locataires!$A:$I,2,FALSE))</f>
        <v/>
      </c>
      <c r="C616" s="17"/>
      <c r="D616" s="12" t="str">
        <f>IF(OR($A616="",$C616=""),"",SUMIFS(Échéancier_Loyers!$G:$G,Échéancier_Loyers!$C:$C,$A616,Échéancier_Loyers!$B:$B,YEAR($C616)*100+MONTH($C616)))</f>
        <v/>
      </c>
      <c r="E616" s="13" t="str">
        <f>IF(OR($A616="",$C616=""),"",SUMIFS(Échéancier_Loyers!$J:$J,Échéancier_Loyers!$C:$C,$A616,Échéancier_Loyers!$B:$B,YEAR($C616)*100+MONTH($C616)))</f>
        <v/>
      </c>
      <c r="F616" s="13" t="str">
        <f>IF(OR($A616="",$C616=""),"",SUMIFS(Échéancier_Loyers!$K:$K,Échéancier_Loyers!$C:$C,$A616,Échéancier_Loyers!$B:$B,YEAR($C616)*100+MONTH($C616)))</f>
        <v/>
      </c>
      <c r="G616" s="13" t="str">
        <f>IF(OR($E616="",$F616=""),"",$E616-$F616)</f>
        <v/>
      </c>
      <c r="H616" t="str">
        <f ca="1">IF($D616="","",MAX(0,TODAY()-$D616))</f>
        <v/>
      </c>
      <c r="I616" t="str">
        <f ca="1">IF($G616&lt;=0,"",IF($H616&gt;=30,"Mise en demeure",IF($H616&gt;=15,"Relance 2",IF($H616&gt;=5,"Relance 1","À traiter"))))</f>
        <v>Mise en demeure</v>
      </c>
      <c r="K616" t="str">
        <f>IF($J616="","",$J616+7)</f>
        <v/>
      </c>
    </row>
    <row r="617" spans="2:11" ht="15">
      <c r="B617" t="str">
        <f>IF($A617="","",VLOOKUP(VLOOKUP($A617,Baux!$A:$K,3,FALSE),Locataires!$A:$I,2,FALSE))</f>
        <v/>
      </c>
      <c r="C617" s="17"/>
      <c r="D617" s="12" t="str">
        <f>IF(OR($A617="",$C617=""),"",SUMIFS(Échéancier_Loyers!$G:$G,Échéancier_Loyers!$C:$C,$A617,Échéancier_Loyers!$B:$B,YEAR($C617)*100+MONTH($C617)))</f>
        <v/>
      </c>
      <c r="E617" s="13" t="str">
        <f>IF(OR($A617="",$C617=""),"",SUMIFS(Échéancier_Loyers!$J:$J,Échéancier_Loyers!$C:$C,$A617,Échéancier_Loyers!$B:$B,YEAR($C617)*100+MONTH($C617)))</f>
        <v/>
      </c>
      <c r="F617" s="13" t="str">
        <f>IF(OR($A617="",$C617=""),"",SUMIFS(Échéancier_Loyers!$K:$K,Échéancier_Loyers!$C:$C,$A617,Échéancier_Loyers!$B:$B,YEAR($C617)*100+MONTH($C617)))</f>
        <v/>
      </c>
      <c r="G617" s="13" t="str">
        <f>IF(OR($E617="",$F617=""),"",$E617-$F617)</f>
        <v/>
      </c>
      <c r="H617" t="str">
        <f ca="1">IF($D617="","",MAX(0,TODAY()-$D617))</f>
        <v/>
      </c>
      <c r="I617" t="str">
        <f ca="1">IF($G617&lt;=0,"",IF($H617&gt;=30,"Mise en demeure",IF($H617&gt;=15,"Relance 2",IF($H617&gt;=5,"Relance 1","À traiter"))))</f>
        <v>Mise en demeure</v>
      </c>
      <c r="K617" t="str">
        <f>IF($J617="","",$J617+7)</f>
        <v/>
      </c>
    </row>
    <row r="618" spans="2:11" ht="15">
      <c r="B618" t="str">
        <f>IF($A618="","",VLOOKUP(VLOOKUP($A618,Baux!$A:$K,3,FALSE),Locataires!$A:$I,2,FALSE))</f>
        <v/>
      </c>
      <c r="C618" s="17"/>
      <c r="D618" s="12" t="str">
        <f>IF(OR($A618="",$C618=""),"",SUMIFS(Échéancier_Loyers!$G:$G,Échéancier_Loyers!$C:$C,$A618,Échéancier_Loyers!$B:$B,YEAR($C618)*100+MONTH($C618)))</f>
        <v/>
      </c>
      <c r="E618" s="13" t="str">
        <f>IF(OR($A618="",$C618=""),"",SUMIFS(Échéancier_Loyers!$J:$J,Échéancier_Loyers!$C:$C,$A618,Échéancier_Loyers!$B:$B,YEAR($C618)*100+MONTH($C618)))</f>
        <v/>
      </c>
      <c r="F618" s="13" t="str">
        <f>IF(OR($A618="",$C618=""),"",SUMIFS(Échéancier_Loyers!$K:$K,Échéancier_Loyers!$C:$C,$A618,Échéancier_Loyers!$B:$B,YEAR($C618)*100+MONTH($C618)))</f>
        <v/>
      </c>
      <c r="G618" s="13" t="str">
        <f>IF(OR($E618="",$F618=""),"",$E618-$F618)</f>
        <v/>
      </c>
      <c r="H618" t="str">
        <f ca="1">IF($D618="","",MAX(0,TODAY()-$D618))</f>
        <v/>
      </c>
      <c r="I618" t="str">
        <f ca="1">IF($G618&lt;=0,"",IF($H618&gt;=30,"Mise en demeure",IF($H618&gt;=15,"Relance 2",IF($H618&gt;=5,"Relance 1","À traiter"))))</f>
        <v>Mise en demeure</v>
      </c>
      <c r="K618" t="str">
        <f>IF($J618="","",$J618+7)</f>
        <v/>
      </c>
    </row>
    <row r="619" spans="2:11" ht="15">
      <c r="B619" t="str">
        <f>IF($A619="","",VLOOKUP(VLOOKUP($A619,Baux!$A:$K,3,FALSE),Locataires!$A:$I,2,FALSE))</f>
        <v/>
      </c>
      <c r="C619" s="17"/>
      <c r="D619" s="12" t="str">
        <f>IF(OR($A619="",$C619=""),"",SUMIFS(Échéancier_Loyers!$G:$G,Échéancier_Loyers!$C:$C,$A619,Échéancier_Loyers!$B:$B,YEAR($C619)*100+MONTH($C619)))</f>
        <v/>
      </c>
      <c r="E619" s="13" t="str">
        <f>IF(OR($A619="",$C619=""),"",SUMIFS(Échéancier_Loyers!$J:$J,Échéancier_Loyers!$C:$C,$A619,Échéancier_Loyers!$B:$B,YEAR($C619)*100+MONTH($C619)))</f>
        <v/>
      </c>
      <c r="F619" s="13" t="str">
        <f>IF(OR($A619="",$C619=""),"",SUMIFS(Échéancier_Loyers!$K:$K,Échéancier_Loyers!$C:$C,$A619,Échéancier_Loyers!$B:$B,YEAR($C619)*100+MONTH($C619)))</f>
        <v/>
      </c>
      <c r="G619" s="13" t="str">
        <f>IF(OR($E619="",$F619=""),"",$E619-$F619)</f>
        <v/>
      </c>
      <c r="H619" t="str">
        <f ca="1">IF($D619="","",MAX(0,TODAY()-$D619))</f>
        <v/>
      </c>
      <c r="I619" t="str">
        <f ca="1">IF($G619&lt;=0,"",IF($H619&gt;=30,"Mise en demeure",IF($H619&gt;=15,"Relance 2",IF($H619&gt;=5,"Relance 1","À traiter"))))</f>
        <v>Mise en demeure</v>
      </c>
      <c r="K619" t="str">
        <f>IF($J619="","",$J619+7)</f>
        <v/>
      </c>
    </row>
    <row r="620" spans="2:11" ht="15">
      <c r="B620" t="str">
        <f>IF($A620="","",VLOOKUP(VLOOKUP($A620,Baux!$A:$K,3,FALSE),Locataires!$A:$I,2,FALSE))</f>
        <v/>
      </c>
      <c r="C620" s="17"/>
      <c r="D620" s="12" t="str">
        <f>IF(OR($A620="",$C620=""),"",SUMIFS(Échéancier_Loyers!$G:$G,Échéancier_Loyers!$C:$C,$A620,Échéancier_Loyers!$B:$B,YEAR($C620)*100+MONTH($C620)))</f>
        <v/>
      </c>
      <c r="E620" s="13" t="str">
        <f>IF(OR($A620="",$C620=""),"",SUMIFS(Échéancier_Loyers!$J:$J,Échéancier_Loyers!$C:$C,$A620,Échéancier_Loyers!$B:$B,YEAR($C620)*100+MONTH($C620)))</f>
        <v/>
      </c>
      <c r="F620" s="13" t="str">
        <f>IF(OR($A620="",$C620=""),"",SUMIFS(Échéancier_Loyers!$K:$K,Échéancier_Loyers!$C:$C,$A620,Échéancier_Loyers!$B:$B,YEAR($C620)*100+MONTH($C620)))</f>
        <v/>
      </c>
      <c r="G620" s="13" t="str">
        <f>IF(OR($E620="",$F620=""),"",$E620-$F620)</f>
        <v/>
      </c>
      <c r="H620" t="str">
        <f ca="1">IF($D620="","",MAX(0,TODAY()-$D620))</f>
        <v/>
      </c>
      <c r="I620" t="str">
        <f ca="1">IF($G620&lt;=0,"",IF($H620&gt;=30,"Mise en demeure",IF($H620&gt;=15,"Relance 2",IF($H620&gt;=5,"Relance 1","À traiter"))))</f>
        <v>Mise en demeure</v>
      </c>
      <c r="K620" t="str">
        <f>IF($J620="","",$J620+7)</f>
        <v/>
      </c>
    </row>
    <row r="621" spans="2:11" ht="15">
      <c r="B621" t="str">
        <f>IF($A621="","",VLOOKUP(VLOOKUP($A621,Baux!$A:$K,3,FALSE),Locataires!$A:$I,2,FALSE))</f>
        <v/>
      </c>
      <c r="C621" s="17"/>
      <c r="D621" s="12" t="str">
        <f>IF(OR($A621="",$C621=""),"",SUMIFS(Échéancier_Loyers!$G:$G,Échéancier_Loyers!$C:$C,$A621,Échéancier_Loyers!$B:$B,YEAR($C621)*100+MONTH($C621)))</f>
        <v/>
      </c>
      <c r="E621" s="13" t="str">
        <f>IF(OR($A621="",$C621=""),"",SUMIFS(Échéancier_Loyers!$J:$J,Échéancier_Loyers!$C:$C,$A621,Échéancier_Loyers!$B:$B,YEAR($C621)*100+MONTH($C621)))</f>
        <v/>
      </c>
      <c r="F621" s="13" t="str">
        <f>IF(OR($A621="",$C621=""),"",SUMIFS(Échéancier_Loyers!$K:$K,Échéancier_Loyers!$C:$C,$A621,Échéancier_Loyers!$B:$B,YEAR($C621)*100+MONTH($C621)))</f>
        <v/>
      </c>
      <c r="G621" s="13" t="str">
        <f>IF(OR($E621="",$F621=""),"",$E621-$F621)</f>
        <v/>
      </c>
      <c r="H621" t="str">
        <f ca="1">IF($D621="","",MAX(0,TODAY()-$D621))</f>
        <v/>
      </c>
      <c r="I621" t="str">
        <f ca="1">IF($G621&lt;=0,"",IF($H621&gt;=30,"Mise en demeure",IF($H621&gt;=15,"Relance 2",IF($H621&gt;=5,"Relance 1","À traiter"))))</f>
        <v>Mise en demeure</v>
      </c>
      <c r="K621" t="str">
        <f>IF($J621="","",$J621+7)</f>
        <v/>
      </c>
    </row>
    <row r="622" spans="2:11" ht="15">
      <c r="B622" t="str">
        <f>IF($A622="","",VLOOKUP(VLOOKUP($A622,Baux!$A:$K,3,FALSE),Locataires!$A:$I,2,FALSE))</f>
        <v/>
      </c>
      <c r="C622" s="17"/>
      <c r="D622" s="12" t="str">
        <f>IF(OR($A622="",$C622=""),"",SUMIFS(Échéancier_Loyers!$G:$G,Échéancier_Loyers!$C:$C,$A622,Échéancier_Loyers!$B:$B,YEAR($C622)*100+MONTH($C622)))</f>
        <v/>
      </c>
      <c r="E622" s="13" t="str">
        <f>IF(OR($A622="",$C622=""),"",SUMIFS(Échéancier_Loyers!$J:$J,Échéancier_Loyers!$C:$C,$A622,Échéancier_Loyers!$B:$B,YEAR($C622)*100+MONTH($C622)))</f>
        <v/>
      </c>
      <c r="F622" s="13" t="str">
        <f>IF(OR($A622="",$C622=""),"",SUMIFS(Échéancier_Loyers!$K:$K,Échéancier_Loyers!$C:$C,$A622,Échéancier_Loyers!$B:$B,YEAR($C622)*100+MONTH($C622)))</f>
        <v/>
      </c>
      <c r="G622" s="13" t="str">
        <f>IF(OR($E622="",$F622=""),"",$E622-$F622)</f>
        <v/>
      </c>
      <c r="H622" t="str">
        <f ca="1">IF($D622="","",MAX(0,TODAY()-$D622))</f>
        <v/>
      </c>
      <c r="I622" t="str">
        <f ca="1">IF($G622&lt;=0,"",IF($H622&gt;=30,"Mise en demeure",IF($H622&gt;=15,"Relance 2",IF($H622&gt;=5,"Relance 1","À traiter"))))</f>
        <v>Mise en demeure</v>
      </c>
      <c r="K622" t="str">
        <f>IF($J622="","",$J622+7)</f>
        <v/>
      </c>
    </row>
    <row r="623" spans="2:11" ht="15">
      <c r="B623" t="str">
        <f>IF($A623="","",VLOOKUP(VLOOKUP($A623,Baux!$A:$K,3,FALSE),Locataires!$A:$I,2,FALSE))</f>
        <v/>
      </c>
      <c r="C623" s="17"/>
      <c r="D623" s="12" t="str">
        <f>IF(OR($A623="",$C623=""),"",SUMIFS(Échéancier_Loyers!$G:$G,Échéancier_Loyers!$C:$C,$A623,Échéancier_Loyers!$B:$B,YEAR($C623)*100+MONTH($C623)))</f>
        <v/>
      </c>
      <c r="E623" s="13" t="str">
        <f>IF(OR($A623="",$C623=""),"",SUMIFS(Échéancier_Loyers!$J:$J,Échéancier_Loyers!$C:$C,$A623,Échéancier_Loyers!$B:$B,YEAR($C623)*100+MONTH($C623)))</f>
        <v/>
      </c>
      <c r="F623" s="13" t="str">
        <f>IF(OR($A623="",$C623=""),"",SUMIFS(Échéancier_Loyers!$K:$K,Échéancier_Loyers!$C:$C,$A623,Échéancier_Loyers!$B:$B,YEAR($C623)*100+MONTH($C623)))</f>
        <v/>
      </c>
      <c r="G623" s="13" t="str">
        <f>IF(OR($E623="",$F623=""),"",$E623-$F623)</f>
        <v/>
      </c>
      <c r="H623" t="str">
        <f ca="1">IF($D623="","",MAX(0,TODAY()-$D623))</f>
        <v/>
      </c>
      <c r="I623" t="str">
        <f ca="1">IF($G623&lt;=0,"",IF($H623&gt;=30,"Mise en demeure",IF($H623&gt;=15,"Relance 2",IF($H623&gt;=5,"Relance 1","À traiter"))))</f>
        <v>Mise en demeure</v>
      </c>
      <c r="K623" t="str">
        <f>IF($J623="","",$J623+7)</f>
        <v/>
      </c>
    </row>
    <row r="624" spans="2:11" ht="15">
      <c r="B624" t="str">
        <f>IF($A624="","",VLOOKUP(VLOOKUP($A624,Baux!$A:$K,3,FALSE),Locataires!$A:$I,2,FALSE))</f>
        <v/>
      </c>
      <c r="C624" s="17"/>
      <c r="D624" s="12" t="str">
        <f>IF(OR($A624="",$C624=""),"",SUMIFS(Échéancier_Loyers!$G:$G,Échéancier_Loyers!$C:$C,$A624,Échéancier_Loyers!$B:$B,YEAR($C624)*100+MONTH($C624)))</f>
        <v/>
      </c>
      <c r="E624" s="13" t="str">
        <f>IF(OR($A624="",$C624=""),"",SUMIFS(Échéancier_Loyers!$J:$J,Échéancier_Loyers!$C:$C,$A624,Échéancier_Loyers!$B:$B,YEAR($C624)*100+MONTH($C624)))</f>
        <v/>
      </c>
      <c r="F624" s="13" t="str">
        <f>IF(OR($A624="",$C624=""),"",SUMIFS(Échéancier_Loyers!$K:$K,Échéancier_Loyers!$C:$C,$A624,Échéancier_Loyers!$B:$B,YEAR($C624)*100+MONTH($C624)))</f>
        <v/>
      </c>
      <c r="G624" s="13" t="str">
        <f>IF(OR($E624="",$F624=""),"",$E624-$F624)</f>
        <v/>
      </c>
      <c r="H624" t="str">
        <f ca="1">IF($D624="","",MAX(0,TODAY()-$D624))</f>
        <v/>
      </c>
      <c r="I624" t="str">
        <f ca="1">IF($G624&lt;=0,"",IF($H624&gt;=30,"Mise en demeure",IF($H624&gt;=15,"Relance 2",IF($H624&gt;=5,"Relance 1","À traiter"))))</f>
        <v>Mise en demeure</v>
      </c>
      <c r="K624" t="str">
        <f>IF($J624="","",$J624+7)</f>
        <v/>
      </c>
    </row>
    <row r="625" spans="2:11" ht="15">
      <c r="B625" t="str">
        <f>IF($A625="","",VLOOKUP(VLOOKUP($A625,Baux!$A:$K,3,FALSE),Locataires!$A:$I,2,FALSE))</f>
        <v/>
      </c>
      <c r="C625" s="17"/>
      <c r="D625" s="12" t="str">
        <f>IF(OR($A625="",$C625=""),"",SUMIFS(Échéancier_Loyers!$G:$G,Échéancier_Loyers!$C:$C,$A625,Échéancier_Loyers!$B:$B,YEAR($C625)*100+MONTH($C625)))</f>
        <v/>
      </c>
      <c r="E625" s="13" t="str">
        <f>IF(OR($A625="",$C625=""),"",SUMIFS(Échéancier_Loyers!$J:$J,Échéancier_Loyers!$C:$C,$A625,Échéancier_Loyers!$B:$B,YEAR($C625)*100+MONTH($C625)))</f>
        <v/>
      </c>
      <c r="F625" s="13" t="str">
        <f>IF(OR($A625="",$C625=""),"",SUMIFS(Échéancier_Loyers!$K:$K,Échéancier_Loyers!$C:$C,$A625,Échéancier_Loyers!$B:$B,YEAR($C625)*100+MONTH($C625)))</f>
        <v/>
      </c>
      <c r="G625" s="13" t="str">
        <f>IF(OR($E625="",$F625=""),"",$E625-$F625)</f>
        <v/>
      </c>
      <c r="H625" t="str">
        <f ca="1">IF($D625="","",MAX(0,TODAY()-$D625))</f>
        <v/>
      </c>
      <c r="I625" t="str">
        <f ca="1">IF($G625&lt;=0,"",IF($H625&gt;=30,"Mise en demeure",IF($H625&gt;=15,"Relance 2",IF($H625&gt;=5,"Relance 1","À traiter"))))</f>
        <v>Mise en demeure</v>
      </c>
      <c r="K625" t="str">
        <f>IF($J625="","",$J625+7)</f>
        <v/>
      </c>
    </row>
    <row r="626" spans="2:11" ht="15">
      <c r="B626" t="str">
        <f>IF($A626="","",VLOOKUP(VLOOKUP($A626,Baux!$A:$K,3,FALSE),Locataires!$A:$I,2,FALSE))</f>
        <v/>
      </c>
      <c r="C626" s="17"/>
      <c r="D626" s="12" t="str">
        <f>IF(OR($A626="",$C626=""),"",SUMIFS(Échéancier_Loyers!$G:$G,Échéancier_Loyers!$C:$C,$A626,Échéancier_Loyers!$B:$B,YEAR($C626)*100+MONTH($C626)))</f>
        <v/>
      </c>
      <c r="E626" s="13" t="str">
        <f>IF(OR($A626="",$C626=""),"",SUMIFS(Échéancier_Loyers!$J:$J,Échéancier_Loyers!$C:$C,$A626,Échéancier_Loyers!$B:$B,YEAR($C626)*100+MONTH($C626)))</f>
        <v/>
      </c>
      <c r="F626" s="13" t="str">
        <f>IF(OR($A626="",$C626=""),"",SUMIFS(Échéancier_Loyers!$K:$K,Échéancier_Loyers!$C:$C,$A626,Échéancier_Loyers!$B:$B,YEAR($C626)*100+MONTH($C626)))</f>
        <v/>
      </c>
      <c r="G626" s="13" t="str">
        <f>IF(OR($E626="",$F626=""),"",$E626-$F626)</f>
        <v/>
      </c>
      <c r="H626" t="str">
        <f ca="1">IF($D626="","",MAX(0,TODAY()-$D626))</f>
        <v/>
      </c>
      <c r="I626" t="str">
        <f ca="1">IF($G626&lt;=0,"",IF($H626&gt;=30,"Mise en demeure",IF($H626&gt;=15,"Relance 2",IF($H626&gt;=5,"Relance 1","À traiter"))))</f>
        <v>Mise en demeure</v>
      </c>
      <c r="K626" t="str">
        <f>IF($J626="","",$J626+7)</f>
        <v/>
      </c>
    </row>
    <row r="627" spans="2:11" ht="15">
      <c r="B627" t="str">
        <f>IF($A627="","",VLOOKUP(VLOOKUP($A627,Baux!$A:$K,3,FALSE),Locataires!$A:$I,2,FALSE))</f>
        <v/>
      </c>
      <c r="C627" s="17"/>
      <c r="D627" s="12" t="str">
        <f>IF(OR($A627="",$C627=""),"",SUMIFS(Échéancier_Loyers!$G:$G,Échéancier_Loyers!$C:$C,$A627,Échéancier_Loyers!$B:$B,YEAR($C627)*100+MONTH($C627)))</f>
        <v/>
      </c>
      <c r="E627" s="13" t="str">
        <f>IF(OR($A627="",$C627=""),"",SUMIFS(Échéancier_Loyers!$J:$J,Échéancier_Loyers!$C:$C,$A627,Échéancier_Loyers!$B:$B,YEAR($C627)*100+MONTH($C627)))</f>
        <v/>
      </c>
      <c r="F627" s="13" t="str">
        <f>IF(OR($A627="",$C627=""),"",SUMIFS(Échéancier_Loyers!$K:$K,Échéancier_Loyers!$C:$C,$A627,Échéancier_Loyers!$B:$B,YEAR($C627)*100+MONTH($C627)))</f>
        <v/>
      </c>
      <c r="G627" s="13" t="str">
        <f>IF(OR($E627="",$F627=""),"",$E627-$F627)</f>
        <v/>
      </c>
      <c r="H627" t="str">
        <f ca="1">IF($D627="","",MAX(0,TODAY()-$D627))</f>
        <v/>
      </c>
      <c r="I627" t="str">
        <f ca="1">IF($G627&lt;=0,"",IF($H627&gt;=30,"Mise en demeure",IF($H627&gt;=15,"Relance 2",IF($H627&gt;=5,"Relance 1","À traiter"))))</f>
        <v>Mise en demeure</v>
      </c>
      <c r="K627" t="str">
        <f>IF($J627="","",$J627+7)</f>
        <v/>
      </c>
    </row>
    <row r="628" spans="2:11" ht="15">
      <c r="B628" t="str">
        <f>IF($A628="","",VLOOKUP(VLOOKUP($A628,Baux!$A:$K,3,FALSE),Locataires!$A:$I,2,FALSE))</f>
        <v/>
      </c>
      <c r="C628" s="17"/>
      <c r="D628" s="12" t="str">
        <f>IF(OR($A628="",$C628=""),"",SUMIFS(Échéancier_Loyers!$G:$G,Échéancier_Loyers!$C:$C,$A628,Échéancier_Loyers!$B:$B,YEAR($C628)*100+MONTH($C628)))</f>
        <v/>
      </c>
      <c r="E628" s="13" t="str">
        <f>IF(OR($A628="",$C628=""),"",SUMIFS(Échéancier_Loyers!$J:$J,Échéancier_Loyers!$C:$C,$A628,Échéancier_Loyers!$B:$B,YEAR($C628)*100+MONTH($C628)))</f>
        <v/>
      </c>
      <c r="F628" s="13" t="str">
        <f>IF(OR($A628="",$C628=""),"",SUMIFS(Échéancier_Loyers!$K:$K,Échéancier_Loyers!$C:$C,$A628,Échéancier_Loyers!$B:$B,YEAR($C628)*100+MONTH($C628)))</f>
        <v/>
      </c>
      <c r="G628" s="13" t="str">
        <f>IF(OR($E628="",$F628=""),"",$E628-$F628)</f>
        <v/>
      </c>
      <c r="H628" t="str">
        <f ca="1">IF($D628="","",MAX(0,TODAY()-$D628))</f>
        <v/>
      </c>
      <c r="I628" t="str">
        <f ca="1">IF($G628&lt;=0,"",IF($H628&gt;=30,"Mise en demeure",IF($H628&gt;=15,"Relance 2",IF($H628&gt;=5,"Relance 1","À traiter"))))</f>
        <v>Mise en demeure</v>
      </c>
      <c r="K628" t="str">
        <f>IF($J628="","",$J628+7)</f>
        <v/>
      </c>
    </row>
    <row r="629" spans="2:11" ht="15">
      <c r="B629" t="str">
        <f>IF($A629="","",VLOOKUP(VLOOKUP($A629,Baux!$A:$K,3,FALSE),Locataires!$A:$I,2,FALSE))</f>
        <v/>
      </c>
      <c r="C629" s="17"/>
      <c r="D629" s="12" t="str">
        <f>IF(OR($A629="",$C629=""),"",SUMIFS(Échéancier_Loyers!$G:$G,Échéancier_Loyers!$C:$C,$A629,Échéancier_Loyers!$B:$B,YEAR($C629)*100+MONTH($C629)))</f>
        <v/>
      </c>
      <c r="E629" s="13" t="str">
        <f>IF(OR($A629="",$C629=""),"",SUMIFS(Échéancier_Loyers!$J:$J,Échéancier_Loyers!$C:$C,$A629,Échéancier_Loyers!$B:$B,YEAR($C629)*100+MONTH($C629)))</f>
        <v/>
      </c>
      <c r="F629" s="13" t="str">
        <f>IF(OR($A629="",$C629=""),"",SUMIFS(Échéancier_Loyers!$K:$K,Échéancier_Loyers!$C:$C,$A629,Échéancier_Loyers!$B:$B,YEAR($C629)*100+MONTH($C629)))</f>
        <v/>
      </c>
      <c r="G629" s="13" t="str">
        <f>IF(OR($E629="",$F629=""),"",$E629-$F629)</f>
        <v/>
      </c>
      <c r="H629" t="str">
        <f ca="1">IF($D629="","",MAX(0,TODAY()-$D629))</f>
        <v/>
      </c>
      <c r="I629" t="str">
        <f ca="1">IF($G629&lt;=0,"",IF($H629&gt;=30,"Mise en demeure",IF($H629&gt;=15,"Relance 2",IF($H629&gt;=5,"Relance 1","À traiter"))))</f>
        <v>Mise en demeure</v>
      </c>
      <c r="K629" t="str">
        <f>IF($J629="","",$J629+7)</f>
        <v/>
      </c>
    </row>
    <row r="630" spans="2:11" ht="15">
      <c r="B630" t="str">
        <f>IF($A630="","",VLOOKUP(VLOOKUP($A630,Baux!$A:$K,3,FALSE),Locataires!$A:$I,2,FALSE))</f>
        <v/>
      </c>
      <c r="C630" s="17"/>
      <c r="D630" s="12" t="str">
        <f>IF(OR($A630="",$C630=""),"",SUMIFS(Échéancier_Loyers!$G:$G,Échéancier_Loyers!$C:$C,$A630,Échéancier_Loyers!$B:$B,YEAR($C630)*100+MONTH($C630)))</f>
        <v/>
      </c>
      <c r="E630" s="13" t="str">
        <f>IF(OR($A630="",$C630=""),"",SUMIFS(Échéancier_Loyers!$J:$J,Échéancier_Loyers!$C:$C,$A630,Échéancier_Loyers!$B:$B,YEAR($C630)*100+MONTH($C630)))</f>
        <v/>
      </c>
      <c r="F630" s="13" t="str">
        <f>IF(OR($A630="",$C630=""),"",SUMIFS(Échéancier_Loyers!$K:$K,Échéancier_Loyers!$C:$C,$A630,Échéancier_Loyers!$B:$B,YEAR($C630)*100+MONTH($C630)))</f>
        <v/>
      </c>
      <c r="G630" s="13" t="str">
        <f>IF(OR($E630="",$F630=""),"",$E630-$F630)</f>
        <v/>
      </c>
      <c r="H630" t="str">
        <f ca="1">IF($D630="","",MAX(0,TODAY()-$D630))</f>
        <v/>
      </c>
      <c r="I630" t="str">
        <f ca="1">IF($G630&lt;=0,"",IF($H630&gt;=30,"Mise en demeure",IF($H630&gt;=15,"Relance 2",IF($H630&gt;=5,"Relance 1","À traiter"))))</f>
        <v>Mise en demeure</v>
      </c>
      <c r="K630" t="str">
        <f>IF($J630="","",$J630+7)</f>
        <v/>
      </c>
    </row>
    <row r="631" spans="2:11" ht="15">
      <c r="B631" t="str">
        <f>IF($A631="","",VLOOKUP(VLOOKUP($A631,Baux!$A:$K,3,FALSE),Locataires!$A:$I,2,FALSE))</f>
        <v/>
      </c>
      <c r="C631" s="17"/>
      <c r="D631" s="12" t="str">
        <f>IF(OR($A631="",$C631=""),"",SUMIFS(Échéancier_Loyers!$G:$G,Échéancier_Loyers!$C:$C,$A631,Échéancier_Loyers!$B:$B,YEAR($C631)*100+MONTH($C631)))</f>
        <v/>
      </c>
      <c r="E631" s="13" t="str">
        <f>IF(OR($A631="",$C631=""),"",SUMIFS(Échéancier_Loyers!$J:$J,Échéancier_Loyers!$C:$C,$A631,Échéancier_Loyers!$B:$B,YEAR($C631)*100+MONTH($C631)))</f>
        <v/>
      </c>
      <c r="F631" s="13" t="str">
        <f>IF(OR($A631="",$C631=""),"",SUMIFS(Échéancier_Loyers!$K:$K,Échéancier_Loyers!$C:$C,$A631,Échéancier_Loyers!$B:$B,YEAR($C631)*100+MONTH($C631)))</f>
        <v/>
      </c>
      <c r="G631" s="13" t="str">
        <f>IF(OR($E631="",$F631=""),"",$E631-$F631)</f>
        <v/>
      </c>
      <c r="H631" t="str">
        <f ca="1">IF($D631="","",MAX(0,TODAY()-$D631))</f>
        <v/>
      </c>
      <c r="I631" t="str">
        <f ca="1">IF($G631&lt;=0,"",IF($H631&gt;=30,"Mise en demeure",IF($H631&gt;=15,"Relance 2",IF($H631&gt;=5,"Relance 1","À traiter"))))</f>
        <v>Mise en demeure</v>
      </c>
      <c r="K631" t="str">
        <f>IF($J631="","",$J631+7)</f>
        <v/>
      </c>
    </row>
    <row r="632" spans="2:11" ht="15">
      <c r="B632" t="str">
        <f>IF($A632="","",VLOOKUP(VLOOKUP($A632,Baux!$A:$K,3,FALSE),Locataires!$A:$I,2,FALSE))</f>
        <v/>
      </c>
      <c r="C632" s="17"/>
      <c r="D632" s="12" t="str">
        <f>IF(OR($A632="",$C632=""),"",SUMIFS(Échéancier_Loyers!$G:$G,Échéancier_Loyers!$C:$C,$A632,Échéancier_Loyers!$B:$B,YEAR($C632)*100+MONTH($C632)))</f>
        <v/>
      </c>
      <c r="E632" s="13" t="str">
        <f>IF(OR($A632="",$C632=""),"",SUMIFS(Échéancier_Loyers!$J:$J,Échéancier_Loyers!$C:$C,$A632,Échéancier_Loyers!$B:$B,YEAR($C632)*100+MONTH($C632)))</f>
        <v/>
      </c>
      <c r="F632" s="13" t="str">
        <f>IF(OR($A632="",$C632=""),"",SUMIFS(Échéancier_Loyers!$K:$K,Échéancier_Loyers!$C:$C,$A632,Échéancier_Loyers!$B:$B,YEAR($C632)*100+MONTH($C632)))</f>
        <v/>
      </c>
      <c r="G632" s="13" t="str">
        <f>IF(OR($E632="",$F632=""),"",$E632-$F632)</f>
        <v/>
      </c>
      <c r="H632" t="str">
        <f ca="1">IF($D632="","",MAX(0,TODAY()-$D632))</f>
        <v/>
      </c>
      <c r="I632" t="str">
        <f ca="1">IF($G632&lt;=0,"",IF($H632&gt;=30,"Mise en demeure",IF($H632&gt;=15,"Relance 2",IF($H632&gt;=5,"Relance 1","À traiter"))))</f>
        <v>Mise en demeure</v>
      </c>
      <c r="K632" t="str">
        <f>IF($J632="","",$J632+7)</f>
        <v/>
      </c>
    </row>
    <row r="633" spans="2:11" ht="15">
      <c r="B633" t="str">
        <f>IF($A633="","",VLOOKUP(VLOOKUP($A633,Baux!$A:$K,3,FALSE),Locataires!$A:$I,2,FALSE))</f>
        <v/>
      </c>
      <c r="C633" s="17"/>
      <c r="D633" s="12" t="str">
        <f>IF(OR($A633="",$C633=""),"",SUMIFS(Échéancier_Loyers!$G:$G,Échéancier_Loyers!$C:$C,$A633,Échéancier_Loyers!$B:$B,YEAR($C633)*100+MONTH($C633)))</f>
        <v/>
      </c>
      <c r="E633" s="13" t="str">
        <f>IF(OR($A633="",$C633=""),"",SUMIFS(Échéancier_Loyers!$J:$J,Échéancier_Loyers!$C:$C,$A633,Échéancier_Loyers!$B:$B,YEAR($C633)*100+MONTH($C633)))</f>
        <v/>
      </c>
      <c r="F633" s="13" t="str">
        <f>IF(OR($A633="",$C633=""),"",SUMIFS(Échéancier_Loyers!$K:$K,Échéancier_Loyers!$C:$C,$A633,Échéancier_Loyers!$B:$B,YEAR($C633)*100+MONTH($C633)))</f>
        <v/>
      </c>
      <c r="G633" s="13" t="str">
        <f>IF(OR($E633="",$F633=""),"",$E633-$F633)</f>
        <v/>
      </c>
      <c r="H633" t="str">
        <f ca="1">IF($D633="","",MAX(0,TODAY()-$D633))</f>
        <v/>
      </c>
      <c r="I633" t="str">
        <f ca="1">IF($G633&lt;=0,"",IF($H633&gt;=30,"Mise en demeure",IF($H633&gt;=15,"Relance 2",IF($H633&gt;=5,"Relance 1","À traiter"))))</f>
        <v>Mise en demeure</v>
      </c>
      <c r="K633" t="str">
        <f>IF($J633="","",$J633+7)</f>
        <v/>
      </c>
    </row>
    <row r="634" spans="2:11" ht="15">
      <c r="B634" t="str">
        <f>IF($A634="","",VLOOKUP(VLOOKUP($A634,Baux!$A:$K,3,FALSE),Locataires!$A:$I,2,FALSE))</f>
        <v/>
      </c>
      <c r="C634" s="17"/>
      <c r="D634" s="12" t="str">
        <f>IF(OR($A634="",$C634=""),"",SUMIFS(Échéancier_Loyers!$G:$G,Échéancier_Loyers!$C:$C,$A634,Échéancier_Loyers!$B:$B,YEAR($C634)*100+MONTH($C634)))</f>
        <v/>
      </c>
      <c r="E634" s="13" t="str">
        <f>IF(OR($A634="",$C634=""),"",SUMIFS(Échéancier_Loyers!$J:$J,Échéancier_Loyers!$C:$C,$A634,Échéancier_Loyers!$B:$B,YEAR($C634)*100+MONTH($C634)))</f>
        <v/>
      </c>
      <c r="F634" s="13" t="str">
        <f>IF(OR($A634="",$C634=""),"",SUMIFS(Échéancier_Loyers!$K:$K,Échéancier_Loyers!$C:$C,$A634,Échéancier_Loyers!$B:$B,YEAR($C634)*100+MONTH($C634)))</f>
        <v/>
      </c>
      <c r="G634" s="13" t="str">
        <f>IF(OR($E634="",$F634=""),"",$E634-$F634)</f>
        <v/>
      </c>
      <c r="H634" t="str">
        <f ca="1">IF($D634="","",MAX(0,TODAY()-$D634))</f>
        <v/>
      </c>
      <c r="I634" t="str">
        <f ca="1">IF($G634&lt;=0,"",IF($H634&gt;=30,"Mise en demeure",IF($H634&gt;=15,"Relance 2",IF($H634&gt;=5,"Relance 1","À traiter"))))</f>
        <v>Mise en demeure</v>
      </c>
      <c r="K634" t="str">
        <f>IF($J634="","",$J634+7)</f>
        <v/>
      </c>
    </row>
    <row r="635" spans="2:11" ht="15">
      <c r="B635" t="str">
        <f>IF($A635="","",VLOOKUP(VLOOKUP($A635,Baux!$A:$K,3,FALSE),Locataires!$A:$I,2,FALSE))</f>
        <v/>
      </c>
      <c r="C635" s="17"/>
      <c r="D635" s="12" t="str">
        <f>IF(OR($A635="",$C635=""),"",SUMIFS(Échéancier_Loyers!$G:$G,Échéancier_Loyers!$C:$C,$A635,Échéancier_Loyers!$B:$B,YEAR($C635)*100+MONTH($C635)))</f>
        <v/>
      </c>
      <c r="E635" s="13" t="str">
        <f>IF(OR($A635="",$C635=""),"",SUMIFS(Échéancier_Loyers!$J:$J,Échéancier_Loyers!$C:$C,$A635,Échéancier_Loyers!$B:$B,YEAR($C635)*100+MONTH($C635)))</f>
        <v/>
      </c>
      <c r="F635" s="13" t="str">
        <f>IF(OR($A635="",$C635=""),"",SUMIFS(Échéancier_Loyers!$K:$K,Échéancier_Loyers!$C:$C,$A635,Échéancier_Loyers!$B:$B,YEAR($C635)*100+MONTH($C635)))</f>
        <v/>
      </c>
      <c r="G635" s="13" t="str">
        <f>IF(OR($E635="",$F635=""),"",$E635-$F635)</f>
        <v/>
      </c>
      <c r="H635" t="str">
        <f ca="1">IF($D635="","",MAX(0,TODAY()-$D635))</f>
        <v/>
      </c>
      <c r="I635" t="str">
        <f ca="1">IF($G635&lt;=0,"",IF($H635&gt;=30,"Mise en demeure",IF($H635&gt;=15,"Relance 2",IF($H635&gt;=5,"Relance 1","À traiter"))))</f>
        <v>Mise en demeure</v>
      </c>
      <c r="K635" t="str">
        <f>IF($J635="","",$J635+7)</f>
        <v/>
      </c>
    </row>
    <row r="636" spans="2:11" ht="15">
      <c r="B636" t="str">
        <f>IF($A636="","",VLOOKUP(VLOOKUP($A636,Baux!$A:$K,3,FALSE),Locataires!$A:$I,2,FALSE))</f>
        <v/>
      </c>
      <c r="C636" s="17"/>
      <c r="D636" s="12" t="str">
        <f>IF(OR($A636="",$C636=""),"",SUMIFS(Échéancier_Loyers!$G:$G,Échéancier_Loyers!$C:$C,$A636,Échéancier_Loyers!$B:$B,YEAR($C636)*100+MONTH($C636)))</f>
        <v/>
      </c>
      <c r="E636" s="13" t="str">
        <f>IF(OR($A636="",$C636=""),"",SUMIFS(Échéancier_Loyers!$J:$J,Échéancier_Loyers!$C:$C,$A636,Échéancier_Loyers!$B:$B,YEAR($C636)*100+MONTH($C636)))</f>
        <v/>
      </c>
      <c r="F636" s="13" t="str">
        <f>IF(OR($A636="",$C636=""),"",SUMIFS(Échéancier_Loyers!$K:$K,Échéancier_Loyers!$C:$C,$A636,Échéancier_Loyers!$B:$B,YEAR($C636)*100+MONTH($C636)))</f>
        <v/>
      </c>
      <c r="G636" s="13" t="str">
        <f>IF(OR($E636="",$F636=""),"",$E636-$F636)</f>
        <v/>
      </c>
      <c r="H636" t="str">
        <f ca="1">IF($D636="","",MAX(0,TODAY()-$D636))</f>
        <v/>
      </c>
      <c r="I636" t="str">
        <f ca="1">IF($G636&lt;=0,"",IF($H636&gt;=30,"Mise en demeure",IF($H636&gt;=15,"Relance 2",IF($H636&gt;=5,"Relance 1","À traiter"))))</f>
        <v>Mise en demeure</v>
      </c>
      <c r="K636" t="str">
        <f>IF($J636="","",$J636+7)</f>
        <v/>
      </c>
    </row>
    <row r="637" spans="2:11" ht="15">
      <c r="B637" t="str">
        <f>IF($A637="","",VLOOKUP(VLOOKUP($A637,Baux!$A:$K,3,FALSE),Locataires!$A:$I,2,FALSE))</f>
        <v/>
      </c>
      <c r="C637" s="17"/>
      <c r="D637" s="12" t="str">
        <f>IF(OR($A637="",$C637=""),"",SUMIFS(Échéancier_Loyers!$G:$G,Échéancier_Loyers!$C:$C,$A637,Échéancier_Loyers!$B:$B,YEAR($C637)*100+MONTH($C637)))</f>
        <v/>
      </c>
      <c r="E637" s="13" t="str">
        <f>IF(OR($A637="",$C637=""),"",SUMIFS(Échéancier_Loyers!$J:$J,Échéancier_Loyers!$C:$C,$A637,Échéancier_Loyers!$B:$B,YEAR($C637)*100+MONTH($C637)))</f>
        <v/>
      </c>
      <c r="F637" s="13" t="str">
        <f>IF(OR($A637="",$C637=""),"",SUMIFS(Échéancier_Loyers!$K:$K,Échéancier_Loyers!$C:$C,$A637,Échéancier_Loyers!$B:$B,YEAR($C637)*100+MONTH($C637)))</f>
        <v/>
      </c>
      <c r="G637" s="13" t="str">
        <f>IF(OR($E637="",$F637=""),"",$E637-$F637)</f>
        <v/>
      </c>
      <c r="H637" t="str">
        <f ca="1">IF($D637="","",MAX(0,TODAY()-$D637))</f>
        <v/>
      </c>
      <c r="I637" t="str">
        <f ca="1">IF($G637&lt;=0,"",IF($H637&gt;=30,"Mise en demeure",IF($H637&gt;=15,"Relance 2",IF($H637&gt;=5,"Relance 1","À traiter"))))</f>
        <v>Mise en demeure</v>
      </c>
      <c r="K637" t="str">
        <f>IF($J637="","",$J637+7)</f>
        <v/>
      </c>
    </row>
    <row r="638" spans="2:11" ht="15">
      <c r="B638" t="str">
        <f>IF($A638="","",VLOOKUP(VLOOKUP($A638,Baux!$A:$K,3,FALSE),Locataires!$A:$I,2,FALSE))</f>
        <v/>
      </c>
      <c r="C638" s="17"/>
      <c r="D638" s="12" t="str">
        <f>IF(OR($A638="",$C638=""),"",SUMIFS(Échéancier_Loyers!$G:$G,Échéancier_Loyers!$C:$C,$A638,Échéancier_Loyers!$B:$B,YEAR($C638)*100+MONTH($C638)))</f>
        <v/>
      </c>
      <c r="E638" s="13" t="str">
        <f>IF(OR($A638="",$C638=""),"",SUMIFS(Échéancier_Loyers!$J:$J,Échéancier_Loyers!$C:$C,$A638,Échéancier_Loyers!$B:$B,YEAR($C638)*100+MONTH($C638)))</f>
        <v/>
      </c>
      <c r="F638" s="13" t="str">
        <f>IF(OR($A638="",$C638=""),"",SUMIFS(Échéancier_Loyers!$K:$K,Échéancier_Loyers!$C:$C,$A638,Échéancier_Loyers!$B:$B,YEAR($C638)*100+MONTH($C638)))</f>
        <v/>
      </c>
      <c r="G638" s="13" t="str">
        <f>IF(OR($E638="",$F638=""),"",$E638-$F638)</f>
        <v/>
      </c>
      <c r="H638" t="str">
        <f ca="1">IF($D638="","",MAX(0,TODAY()-$D638))</f>
        <v/>
      </c>
      <c r="I638" t="str">
        <f ca="1">IF($G638&lt;=0,"",IF($H638&gt;=30,"Mise en demeure",IF($H638&gt;=15,"Relance 2",IF($H638&gt;=5,"Relance 1","À traiter"))))</f>
        <v>Mise en demeure</v>
      </c>
      <c r="K638" t="str">
        <f>IF($J638="","",$J638+7)</f>
        <v/>
      </c>
    </row>
    <row r="639" spans="2:11" ht="15">
      <c r="B639" t="str">
        <f>IF($A639="","",VLOOKUP(VLOOKUP($A639,Baux!$A:$K,3,FALSE),Locataires!$A:$I,2,FALSE))</f>
        <v/>
      </c>
      <c r="C639" s="17"/>
      <c r="D639" s="12" t="str">
        <f>IF(OR($A639="",$C639=""),"",SUMIFS(Échéancier_Loyers!$G:$G,Échéancier_Loyers!$C:$C,$A639,Échéancier_Loyers!$B:$B,YEAR($C639)*100+MONTH($C639)))</f>
        <v/>
      </c>
      <c r="E639" s="13" t="str">
        <f>IF(OR($A639="",$C639=""),"",SUMIFS(Échéancier_Loyers!$J:$J,Échéancier_Loyers!$C:$C,$A639,Échéancier_Loyers!$B:$B,YEAR($C639)*100+MONTH($C639)))</f>
        <v/>
      </c>
      <c r="F639" s="13" t="str">
        <f>IF(OR($A639="",$C639=""),"",SUMIFS(Échéancier_Loyers!$K:$K,Échéancier_Loyers!$C:$C,$A639,Échéancier_Loyers!$B:$B,YEAR($C639)*100+MONTH($C639)))</f>
        <v/>
      </c>
      <c r="G639" s="13" t="str">
        <f>IF(OR($E639="",$F639=""),"",$E639-$F639)</f>
        <v/>
      </c>
      <c r="H639" t="str">
        <f ca="1">IF($D639="","",MAX(0,TODAY()-$D639))</f>
        <v/>
      </c>
      <c r="I639" t="str">
        <f ca="1">IF($G639&lt;=0,"",IF($H639&gt;=30,"Mise en demeure",IF($H639&gt;=15,"Relance 2",IF($H639&gt;=5,"Relance 1","À traiter"))))</f>
        <v>Mise en demeure</v>
      </c>
      <c r="K639" t="str">
        <f>IF($J639="","",$J639+7)</f>
        <v/>
      </c>
    </row>
    <row r="640" spans="2:11" ht="15">
      <c r="B640" t="str">
        <f>IF($A640="","",VLOOKUP(VLOOKUP($A640,Baux!$A:$K,3,FALSE),Locataires!$A:$I,2,FALSE))</f>
        <v/>
      </c>
      <c r="C640" s="17"/>
      <c r="D640" s="12" t="str">
        <f>IF(OR($A640="",$C640=""),"",SUMIFS(Échéancier_Loyers!$G:$G,Échéancier_Loyers!$C:$C,$A640,Échéancier_Loyers!$B:$B,YEAR($C640)*100+MONTH($C640)))</f>
        <v/>
      </c>
      <c r="E640" s="13" t="str">
        <f>IF(OR($A640="",$C640=""),"",SUMIFS(Échéancier_Loyers!$J:$J,Échéancier_Loyers!$C:$C,$A640,Échéancier_Loyers!$B:$B,YEAR($C640)*100+MONTH($C640)))</f>
        <v/>
      </c>
      <c r="F640" s="13" t="str">
        <f>IF(OR($A640="",$C640=""),"",SUMIFS(Échéancier_Loyers!$K:$K,Échéancier_Loyers!$C:$C,$A640,Échéancier_Loyers!$B:$B,YEAR($C640)*100+MONTH($C640)))</f>
        <v/>
      </c>
      <c r="G640" s="13" t="str">
        <f>IF(OR($E640="",$F640=""),"",$E640-$F640)</f>
        <v/>
      </c>
      <c r="H640" t="str">
        <f ca="1">IF($D640="","",MAX(0,TODAY()-$D640))</f>
        <v/>
      </c>
      <c r="I640" t="str">
        <f ca="1">IF($G640&lt;=0,"",IF($H640&gt;=30,"Mise en demeure",IF($H640&gt;=15,"Relance 2",IF($H640&gt;=5,"Relance 1","À traiter"))))</f>
        <v>Mise en demeure</v>
      </c>
      <c r="K640" t="str">
        <f>IF($J640="","",$J640+7)</f>
        <v/>
      </c>
    </row>
    <row r="641" spans="2:11" ht="15">
      <c r="B641" t="str">
        <f>IF($A641="","",VLOOKUP(VLOOKUP($A641,Baux!$A:$K,3,FALSE),Locataires!$A:$I,2,FALSE))</f>
        <v/>
      </c>
      <c r="C641" s="17"/>
      <c r="D641" s="12" t="str">
        <f>IF(OR($A641="",$C641=""),"",SUMIFS(Échéancier_Loyers!$G:$G,Échéancier_Loyers!$C:$C,$A641,Échéancier_Loyers!$B:$B,YEAR($C641)*100+MONTH($C641)))</f>
        <v/>
      </c>
      <c r="E641" s="13" t="str">
        <f>IF(OR($A641="",$C641=""),"",SUMIFS(Échéancier_Loyers!$J:$J,Échéancier_Loyers!$C:$C,$A641,Échéancier_Loyers!$B:$B,YEAR($C641)*100+MONTH($C641)))</f>
        <v/>
      </c>
      <c r="F641" s="13" t="str">
        <f>IF(OR($A641="",$C641=""),"",SUMIFS(Échéancier_Loyers!$K:$K,Échéancier_Loyers!$C:$C,$A641,Échéancier_Loyers!$B:$B,YEAR($C641)*100+MONTH($C641)))</f>
        <v/>
      </c>
      <c r="G641" s="13" t="str">
        <f>IF(OR($E641="",$F641=""),"",$E641-$F641)</f>
        <v/>
      </c>
      <c r="H641" t="str">
        <f ca="1">IF($D641="","",MAX(0,TODAY()-$D641))</f>
        <v/>
      </c>
      <c r="I641" t="str">
        <f ca="1">IF($G641&lt;=0,"",IF($H641&gt;=30,"Mise en demeure",IF($H641&gt;=15,"Relance 2",IF($H641&gt;=5,"Relance 1","À traiter"))))</f>
        <v>Mise en demeure</v>
      </c>
      <c r="K641" t="str">
        <f>IF($J641="","",$J641+7)</f>
        <v/>
      </c>
    </row>
    <row r="642" spans="2:11" ht="15">
      <c r="B642" t="str">
        <f>IF($A642="","",VLOOKUP(VLOOKUP($A642,Baux!$A:$K,3,FALSE),Locataires!$A:$I,2,FALSE))</f>
        <v/>
      </c>
      <c r="C642" s="17"/>
      <c r="D642" s="12" t="str">
        <f>IF(OR($A642="",$C642=""),"",SUMIFS(Échéancier_Loyers!$G:$G,Échéancier_Loyers!$C:$C,$A642,Échéancier_Loyers!$B:$B,YEAR($C642)*100+MONTH($C642)))</f>
        <v/>
      </c>
      <c r="E642" s="13" t="str">
        <f>IF(OR($A642="",$C642=""),"",SUMIFS(Échéancier_Loyers!$J:$J,Échéancier_Loyers!$C:$C,$A642,Échéancier_Loyers!$B:$B,YEAR($C642)*100+MONTH($C642)))</f>
        <v/>
      </c>
      <c r="F642" s="13" t="str">
        <f>IF(OR($A642="",$C642=""),"",SUMIFS(Échéancier_Loyers!$K:$K,Échéancier_Loyers!$C:$C,$A642,Échéancier_Loyers!$B:$B,YEAR($C642)*100+MONTH($C642)))</f>
        <v/>
      </c>
      <c r="G642" s="13" t="str">
        <f>IF(OR($E642="",$F642=""),"",$E642-$F642)</f>
        <v/>
      </c>
      <c r="H642" t="str">
        <f ca="1">IF($D642="","",MAX(0,TODAY()-$D642))</f>
        <v/>
      </c>
      <c r="I642" t="str">
        <f ca="1">IF($G642&lt;=0,"",IF($H642&gt;=30,"Mise en demeure",IF($H642&gt;=15,"Relance 2",IF($H642&gt;=5,"Relance 1","À traiter"))))</f>
        <v>Mise en demeure</v>
      </c>
      <c r="K642" t="str">
        <f>IF($J642="","",$J642+7)</f>
        <v/>
      </c>
    </row>
    <row r="643" spans="2:11" ht="15">
      <c r="B643" t="str">
        <f>IF($A643="","",VLOOKUP(VLOOKUP($A643,Baux!$A:$K,3,FALSE),Locataires!$A:$I,2,FALSE))</f>
        <v/>
      </c>
      <c r="C643" s="17"/>
      <c r="D643" s="12" t="str">
        <f>IF(OR($A643="",$C643=""),"",SUMIFS(Échéancier_Loyers!$G:$G,Échéancier_Loyers!$C:$C,$A643,Échéancier_Loyers!$B:$B,YEAR($C643)*100+MONTH($C643)))</f>
        <v/>
      </c>
      <c r="E643" s="13" t="str">
        <f>IF(OR($A643="",$C643=""),"",SUMIFS(Échéancier_Loyers!$J:$J,Échéancier_Loyers!$C:$C,$A643,Échéancier_Loyers!$B:$B,YEAR($C643)*100+MONTH($C643)))</f>
        <v/>
      </c>
      <c r="F643" s="13" t="str">
        <f>IF(OR($A643="",$C643=""),"",SUMIFS(Échéancier_Loyers!$K:$K,Échéancier_Loyers!$C:$C,$A643,Échéancier_Loyers!$B:$B,YEAR($C643)*100+MONTH($C643)))</f>
        <v/>
      </c>
      <c r="G643" s="13" t="str">
        <f>IF(OR($E643="",$F643=""),"",$E643-$F643)</f>
        <v/>
      </c>
      <c r="H643" t="str">
        <f ca="1">IF($D643="","",MAX(0,TODAY()-$D643))</f>
        <v/>
      </c>
      <c r="I643" t="str">
        <f ca="1">IF($G643&lt;=0,"",IF($H643&gt;=30,"Mise en demeure",IF($H643&gt;=15,"Relance 2",IF($H643&gt;=5,"Relance 1","À traiter"))))</f>
        <v>Mise en demeure</v>
      </c>
      <c r="K643" t="str">
        <f>IF($J643="","",$J643+7)</f>
        <v/>
      </c>
    </row>
    <row r="644" spans="2:11" ht="15">
      <c r="B644" t="str">
        <f>IF($A644="","",VLOOKUP(VLOOKUP($A644,Baux!$A:$K,3,FALSE),Locataires!$A:$I,2,FALSE))</f>
        <v/>
      </c>
      <c r="C644" s="17"/>
      <c r="D644" s="12" t="str">
        <f>IF(OR($A644="",$C644=""),"",SUMIFS(Échéancier_Loyers!$G:$G,Échéancier_Loyers!$C:$C,$A644,Échéancier_Loyers!$B:$B,YEAR($C644)*100+MONTH($C644)))</f>
        <v/>
      </c>
      <c r="E644" s="13" t="str">
        <f>IF(OR($A644="",$C644=""),"",SUMIFS(Échéancier_Loyers!$J:$J,Échéancier_Loyers!$C:$C,$A644,Échéancier_Loyers!$B:$B,YEAR($C644)*100+MONTH($C644)))</f>
        <v/>
      </c>
      <c r="F644" s="13" t="str">
        <f>IF(OR($A644="",$C644=""),"",SUMIFS(Échéancier_Loyers!$K:$K,Échéancier_Loyers!$C:$C,$A644,Échéancier_Loyers!$B:$B,YEAR($C644)*100+MONTH($C644)))</f>
        <v/>
      </c>
      <c r="G644" s="13" t="str">
        <f>IF(OR($E644="",$F644=""),"",$E644-$F644)</f>
        <v/>
      </c>
      <c r="H644" t="str">
        <f ca="1">IF($D644="","",MAX(0,TODAY()-$D644))</f>
        <v/>
      </c>
      <c r="I644" t="str">
        <f ca="1">IF($G644&lt;=0,"",IF($H644&gt;=30,"Mise en demeure",IF($H644&gt;=15,"Relance 2",IF($H644&gt;=5,"Relance 1","À traiter"))))</f>
        <v>Mise en demeure</v>
      </c>
      <c r="K644" t="str">
        <f>IF($J644="","",$J644+7)</f>
        <v/>
      </c>
    </row>
    <row r="645" spans="2:11" ht="15">
      <c r="B645" t="str">
        <f>IF($A645="","",VLOOKUP(VLOOKUP($A645,Baux!$A:$K,3,FALSE),Locataires!$A:$I,2,FALSE))</f>
        <v/>
      </c>
      <c r="C645" s="17"/>
      <c r="D645" s="12" t="str">
        <f>IF(OR($A645="",$C645=""),"",SUMIFS(Échéancier_Loyers!$G:$G,Échéancier_Loyers!$C:$C,$A645,Échéancier_Loyers!$B:$B,YEAR($C645)*100+MONTH($C645)))</f>
        <v/>
      </c>
      <c r="E645" s="13" t="str">
        <f>IF(OR($A645="",$C645=""),"",SUMIFS(Échéancier_Loyers!$J:$J,Échéancier_Loyers!$C:$C,$A645,Échéancier_Loyers!$B:$B,YEAR($C645)*100+MONTH($C645)))</f>
        <v/>
      </c>
      <c r="F645" s="13" t="str">
        <f>IF(OR($A645="",$C645=""),"",SUMIFS(Échéancier_Loyers!$K:$K,Échéancier_Loyers!$C:$C,$A645,Échéancier_Loyers!$B:$B,YEAR($C645)*100+MONTH($C645)))</f>
        <v/>
      </c>
      <c r="G645" s="13" t="str">
        <f>IF(OR($E645="",$F645=""),"",$E645-$F645)</f>
        <v/>
      </c>
      <c r="H645" t="str">
        <f ca="1">IF($D645="","",MAX(0,TODAY()-$D645))</f>
        <v/>
      </c>
      <c r="I645" t="str">
        <f ca="1">IF($G645&lt;=0,"",IF($H645&gt;=30,"Mise en demeure",IF($H645&gt;=15,"Relance 2",IF($H645&gt;=5,"Relance 1","À traiter"))))</f>
        <v>Mise en demeure</v>
      </c>
      <c r="K645" t="str">
        <f>IF($J645="","",$J645+7)</f>
        <v/>
      </c>
    </row>
    <row r="646" spans="2:11" ht="15">
      <c r="B646" t="str">
        <f>IF($A646="","",VLOOKUP(VLOOKUP($A646,Baux!$A:$K,3,FALSE),Locataires!$A:$I,2,FALSE))</f>
        <v/>
      </c>
      <c r="C646" s="17"/>
      <c r="D646" s="12" t="str">
        <f>IF(OR($A646="",$C646=""),"",SUMIFS(Échéancier_Loyers!$G:$G,Échéancier_Loyers!$C:$C,$A646,Échéancier_Loyers!$B:$B,YEAR($C646)*100+MONTH($C646)))</f>
        <v/>
      </c>
      <c r="E646" s="13" t="str">
        <f>IF(OR($A646="",$C646=""),"",SUMIFS(Échéancier_Loyers!$J:$J,Échéancier_Loyers!$C:$C,$A646,Échéancier_Loyers!$B:$B,YEAR($C646)*100+MONTH($C646)))</f>
        <v/>
      </c>
      <c r="F646" s="13" t="str">
        <f>IF(OR($A646="",$C646=""),"",SUMIFS(Échéancier_Loyers!$K:$K,Échéancier_Loyers!$C:$C,$A646,Échéancier_Loyers!$B:$B,YEAR($C646)*100+MONTH($C646)))</f>
        <v/>
      </c>
      <c r="G646" s="13" t="str">
        <f>IF(OR($E646="",$F646=""),"",$E646-$F646)</f>
        <v/>
      </c>
      <c r="H646" t="str">
        <f ca="1">IF($D646="","",MAX(0,TODAY()-$D646))</f>
        <v/>
      </c>
      <c r="I646" t="str">
        <f ca="1">IF($G646&lt;=0,"",IF($H646&gt;=30,"Mise en demeure",IF($H646&gt;=15,"Relance 2",IF($H646&gt;=5,"Relance 1","À traiter"))))</f>
        <v>Mise en demeure</v>
      </c>
      <c r="K646" t="str">
        <f>IF($J646="","",$J646+7)</f>
        <v/>
      </c>
    </row>
    <row r="647" spans="2:11" ht="15">
      <c r="B647" t="str">
        <f>IF($A647="","",VLOOKUP(VLOOKUP($A647,Baux!$A:$K,3,FALSE),Locataires!$A:$I,2,FALSE))</f>
        <v/>
      </c>
      <c r="C647" s="17"/>
      <c r="D647" s="12" t="str">
        <f>IF(OR($A647="",$C647=""),"",SUMIFS(Échéancier_Loyers!$G:$G,Échéancier_Loyers!$C:$C,$A647,Échéancier_Loyers!$B:$B,YEAR($C647)*100+MONTH($C647)))</f>
        <v/>
      </c>
      <c r="E647" s="13" t="str">
        <f>IF(OR($A647="",$C647=""),"",SUMIFS(Échéancier_Loyers!$J:$J,Échéancier_Loyers!$C:$C,$A647,Échéancier_Loyers!$B:$B,YEAR($C647)*100+MONTH($C647)))</f>
        <v/>
      </c>
      <c r="F647" s="13" t="str">
        <f>IF(OR($A647="",$C647=""),"",SUMIFS(Échéancier_Loyers!$K:$K,Échéancier_Loyers!$C:$C,$A647,Échéancier_Loyers!$B:$B,YEAR($C647)*100+MONTH($C647)))</f>
        <v/>
      </c>
      <c r="G647" s="13" t="str">
        <f>IF(OR($E647="",$F647=""),"",$E647-$F647)</f>
        <v/>
      </c>
      <c r="H647" t="str">
        <f ca="1">IF($D647="","",MAX(0,TODAY()-$D647))</f>
        <v/>
      </c>
      <c r="I647" t="str">
        <f ca="1">IF($G647&lt;=0,"",IF($H647&gt;=30,"Mise en demeure",IF($H647&gt;=15,"Relance 2",IF($H647&gt;=5,"Relance 1","À traiter"))))</f>
        <v>Mise en demeure</v>
      </c>
      <c r="K647" t="str">
        <f>IF($J647="","",$J647+7)</f>
        <v/>
      </c>
    </row>
    <row r="648" spans="2:11" ht="15">
      <c r="B648" t="str">
        <f>IF($A648="","",VLOOKUP(VLOOKUP($A648,Baux!$A:$K,3,FALSE),Locataires!$A:$I,2,FALSE))</f>
        <v/>
      </c>
      <c r="C648" s="17"/>
      <c r="D648" s="12" t="str">
        <f>IF(OR($A648="",$C648=""),"",SUMIFS(Échéancier_Loyers!$G:$G,Échéancier_Loyers!$C:$C,$A648,Échéancier_Loyers!$B:$B,YEAR($C648)*100+MONTH($C648)))</f>
        <v/>
      </c>
      <c r="E648" s="13" t="str">
        <f>IF(OR($A648="",$C648=""),"",SUMIFS(Échéancier_Loyers!$J:$J,Échéancier_Loyers!$C:$C,$A648,Échéancier_Loyers!$B:$B,YEAR($C648)*100+MONTH($C648)))</f>
        <v/>
      </c>
      <c r="F648" s="13" t="str">
        <f>IF(OR($A648="",$C648=""),"",SUMIFS(Échéancier_Loyers!$K:$K,Échéancier_Loyers!$C:$C,$A648,Échéancier_Loyers!$B:$B,YEAR($C648)*100+MONTH($C648)))</f>
        <v/>
      </c>
      <c r="G648" s="13" t="str">
        <f>IF(OR($E648="",$F648=""),"",$E648-$F648)</f>
        <v/>
      </c>
      <c r="H648" t="str">
        <f ca="1">IF($D648="","",MAX(0,TODAY()-$D648))</f>
        <v/>
      </c>
      <c r="I648" t="str">
        <f ca="1">IF($G648&lt;=0,"",IF($H648&gt;=30,"Mise en demeure",IF($H648&gt;=15,"Relance 2",IF($H648&gt;=5,"Relance 1","À traiter"))))</f>
        <v>Mise en demeure</v>
      </c>
      <c r="K648" t="str">
        <f>IF($J648="","",$J648+7)</f>
        <v/>
      </c>
    </row>
    <row r="649" spans="2:11" ht="15">
      <c r="B649" t="str">
        <f>IF($A649="","",VLOOKUP(VLOOKUP($A649,Baux!$A:$K,3,FALSE),Locataires!$A:$I,2,FALSE))</f>
        <v/>
      </c>
      <c r="C649" s="17"/>
      <c r="D649" s="12" t="str">
        <f>IF(OR($A649="",$C649=""),"",SUMIFS(Échéancier_Loyers!$G:$G,Échéancier_Loyers!$C:$C,$A649,Échéancier_Loyers!$B:$B,YEAR($C649)*100+MONTH($C649)))</f>
        <v/>
      </c>
      <c r="E649" s="13" t="str">
        <f>IF(OR($A649="",$C649=""),"",SUMIFS(Échéancier_Loyers!$J:$J,Échéancier_Loyers!$C:$C,$A649,Échéancier_Loyers!$B:$B,YEAR($C649)*100+MONTH($C649)))</f>
        <v/>
      </c>
      <c r="F649" s="13" t="str">
        <f>IF(OR($A649="",$C649=""),"",SUMIFS(Échéancier_Loyers!$K:$K,Échéancier_Loyers!$C:$C,$A649,Échéancier_Loyers!$B:$B,YEAR($C649)*100+MONTH($C649)))</f>
        <v/>
      </c>
      <c r="G649" s="13" t="str">
        <f>IF(OR($E649="",$F649=""),"",$E649-$F649)</f>
        <v/>
      </c>
      <c r="H649" t="str">
        <f ca="1">IF($D649="","",MAX(0,TODAY()-$D649))</f>
        <v/>
      </c>
      <c r="I649" t="str">
        <f ca="1">IF($G649&lt;=0,"",IF($H649&gt;=30,"Mise en demeure",IF($H649&gt;=15,"Relance 2",IF($H649&gt;=5,"Relance 1","À traiter"))))</f>
        <v>Mise en demeure</v>
      </c>
      <c r="K649" t="str">
        <f>IF($J649="","",$J649+7)</f>
        <v/>
      </c>
    </row>
    <row r="650" spans="2:11" ht="15">
      <c r="B650" t="str">
        <f>IF($A650="","",VLOOKUP(VLOOKUP($A650,Baux!$A:$K,3,FALSE),Locataires!$A:$I,2,FALSE))</f>
        <v/>
      </c>
      <c r="C650" s="17"/>
      <c r="D650" s="12" t="str">
        <f>IF(OR($A650="",$C650=""),"",SUMIFS(Échéancier_Loyers!$G:$G,Échéancier_Loyers!$C:$C,$A650,Échéancier_Loyers!$B:$B,YEAR($C650)*100+MONTH($C650)))</f>
        <v/>
      </c>
      <c r="E650" s="13" t="str">
        <f>IF(OR($A650="",$C650=""),"",SUMIFS(Échéancier_Loyers!$J:$J,Échéancier_Loyers!$C:$C,$A650,Échéancier_Loyers!$B:$B,YEAR($C650)*100+MONTH($C650)))</f>
        <v/>
      </c>
      <c r="F650" s="13" t="str">
        <f>IF(OR($A650="",$C650=""),"",SUMIFS(Échéancier_Loyers!$K:$K,Échéancier_Loyers!$C:$C,$A650,Échéancier_Loyers!$B:$B,YEAR($C650)*100+MONTH($C650)))</f>
        <v/>
      </c>
      <c r="G650" s="13" t="str">
        <f>IF(OR($E650="",$F650=""),"",$E650-$F650)</f>
        <v/>
      </c>
      <c r="H650" t="str">
        <f ca="1">IF($D650="","",MAX(0,TODAY()-$D650))</f>
        <v/>
      </c>
      <c r="I650" t="str">
        <f ca="1">IF($G650&lt;=0,"",IF($H650&gt;=30,"Mise en demeure",IF($H650&gt;=15,"Relance 2",IF($H650&gt;=5,"Relance 1","À traiter"))))</f>
        <v>Mise en demeure</v>
      </c>
      <c r="K650" t="str">
        <f>IF($J650="","",$J650+7)</f>
        <v/>
      </c>
    </row>
    <row r="651" spans="2:11" ht="15">
      <c r="B651" t="str">
        <f>IF($A651="","",VLOOKUP(VLOOKUP($A651,Baux!$A:$K,3,FALSE),Locataires!$A:$I,2,FALSE))</f>
        <v/>
      </c>
      <c r="C651" s="17"/>
      <c r="D651" s="12" t="str">
        <f>IF(OR($A651="",$C651=""),"",SUMIFS(Échéancier_Loyers!$G:$G,Échéancier_Loyers!$C:$C,$A651,Échéancier_Loyers!$B:$B,YEAR($C651)*100+MONTH($C651)))</f>
        <v/>
      </c>
      <c r="E651" s="13" t="str">
        <f>IF(OR($A651="",$C651=""),"",SUMIFS(Échéancier_Loyers!$J:$J,Échéancier_Loyers!$C:$C,$A651,Échéancier_Loyers!$B:$B,YEAR($C651)*100+MONTH($C651)))</f>
        <v/>
      </c>
      <c r="F651" s="13" t="str">
        <f>IF(OR($A651="",$C651=""),"",SUMIFS(Échéancier_Loyers!$K:$K,Échéancier_Loyers!$C:$C,$A651,Échéancier_Loyers!$B:$B,YEAR($C651)*100+MONTH($C651)))</f>
        <v/>
      </c>
      <c r="G651" s="13" t="str">
        <f>IF(OR($E651="",$F651=""),"",$E651-$F651)</f>
        <v/>
      </c>
      <c r="H651" t="str">
        <f ca="1">IF($D651="","",MAX(0,TODAY()-$D651))</f>
        <v/>
      </c>
      <c r="I651" t="str">
        <f ca="1">IF($G651&lt;=0,"",IF($H651&gt;=30,"Mise en demeure",IF($H651&gt;=15,"Relance 2",IF($H651&gt;=5,"Relance 1","À traiter"))))</f>
        <v>Mise en demeure</v>
      </c>
      <c r="K651" t="str">
        <f>IF($J651="","",$J651+7)</f>
        <v/>
      </c>
    </row>
    <row r="652" spans="2:11" ht="15">
      <c r="B652" t="str">
        <f>IF($A652="","",VLOOKUP(VLOOKUP($A652,Baux!$A:$K,3,FALSE),Locataires!$A:$I,2,FALSE))</f>
        <v/>
      </c>
      <c r="C652" s="17"/>
      <c r="D652" s="12" t="str">
        <f>IF(OR($A652="",$C652=""),"",SUMIFS(Échéancier_Loyers!$G:$G,Échéancier_Loyers!$C:$C,$A652,Échéancier_Loyers!$B:$B,YEAR($C652)*100+MONTH($C652)))</f>
        <v/>
      </c>
      <c r="E652" s="13" t="str">
        <f>IF(OR($A652="",$C652=""),"",SUMIFS(Échéancier_Loyers!$J:$J,Échéancier_Loyers!$C:$C,$A652,Échéancier_Loyers!$B:$B,YEAR($C652)*100+MONTH($C652)))</f>
        <v/>
      </c>
      <c r="F652" s="13" t="str">
        <f>IF(OR($A652="",$C652=""),"",SUMIFS(Échéancier_Loyers!$K:$K,Échéancier_Loyers!$C:$C,$A652,Échéancier_Loyers!$B:$B,YEAR($C652)*100+MONTH($C652)))</f>
        <v/>
      </c>
      <c r="G652" s="13" t="str">
        <f>IF(OR($E652="",$F652=""),"",$E652-$F652)</f>
        <v/>
      </c>
      <c r="H652" t="str">
        <f ca="1">IF($D652="","",MAX(0,TODAY()-$D652))</f>
        <v/>
      </c>
      <c r="I652" t="str">
        <f ca="1">IF($G652&lt;=0,"",IF($H652&gt;=30,"Mise en demeure",IF($H652&gt;=15,"Relance 2",IF($H652&gt;=5,"Relance 1","À traiter"))))</f>
        <v>Mise en demeure</v>
      </c>
      <c r="K652" t="str">
        <f>IF($J652="","",$J652+7)</f>
        <v/>
      </c>
    </row>
    <row r="653" spans="2:11" ht="15">
      <c r="B653" t="str">
        <f>IF($A653="","",VLOOKUP(VLOOKUP($A653,Baux!$A:$K,3,FALSE),Locataires!$A:$I,2,FALSE))</f>
        <v/>
      </c>
      <c r="C653" s="17"/>
      <c r="D653" s="12" t="str">
        <f>IF(OR($A653="",$C653=""),"",SUMIFS(Échéancier_Loyers!$G:$G,Échéancier_Loyers!$C:$C,$A653,Échéancier_Loyers!$B:$B,YEAR($C653)*100+MONTH($C653)))</f>
        <v/>
      </c>
      <c r="E653" s="13" t="str">
        <f>IF(OR($A653="",$C653=""),"",SUMIFS(Échéancier_Loyers!$J:$J,Échéancier_Loyers!$C:$C,$A653,Échéancier_Loyers!$B:$B,YEAR($C653)*100+MONTH($C653)))</f>
        <v/>
      </c>
      <c r="F653" s="13" t="str">
        <f>IF(OR($A653="",$C653=""),"",SUMIFS(Échéancier_Loyers!$K:$K,Échéancier_Loyers!$C:$C,$A653,Échéancier_Loyers!$B:$B,YEAR($C653)*100+MONTH($C653)))</f>
        <v/>
      </c>
      <c r="G653" s="13" t="str">
        <f>IF(OR($E653="",$F653=""),"",$E653-$F653)</f>
        <v/>
      </c>
      <c r="H653" t="str">
        <f ca="1">IF($D653="","",MAX(0,TODAY()-$D653))</f>
        <v/>
      </c>
      <c r="I653" t="str">
        <f ca="1">IF($G653&lt;=0,"",IF($H653&gt;=30,"Mise en demeure",IF($H653&gt;=15,"Relance 2",IF($H653&gt;=5,"Relance 1","À traiter"))))</f>
        <v>Mise en demeure</v>
      </c>
      <c r="K653" t="str">
        <f>IF($J653="","",$J653+7)</f>
        <v/>
      </c>
    </row>
    <row r="654" spans="2:11" ht="15">
      <c r="B654" t="str">
        <f>IF($A654="","",VLOOKUP(VLOOKUP($A654,Baux!$A:$K,3,FALSE),Locataires!$A:$I,2,FALSE))</f>
        <v/>
      </c>
      <c r="C654" s="17"/>
      <c r="D654" s="12" t="str">
        <f>IF(OR($A654="",$C654=""),"",SUMIFS(Échéancier_Loyers!$G:$G,Échéancier_Loyers!$C:$C,$A654,Échéancier_Loyers!$B:$B,YEAR($C654)*100+MONTH($C654)))</f>
        <v/>
      </c>
      <c r="E654" s="13" t="str">
        <f>IF(OR($A654="",$C654=""),"",SUMIFS(Échéancier_Loyers!$J:$J,Échéancier_Loyers!$C:$C,$A654,Échéancier_Loyers!$B:$B,YEAR($C654)*100+MONTH($C654)))</f>
        <v/>
      </c>
      <c r="F654" s="13" t="str">
        <f>IF(OR($A654="",$C654=""),"",SUMIFS(Échéancier_Loyers!$K:$K,Échéancier_Loyers!$C:$C,$A654,Échéancier_Loyers!$B:$B,YEAR($C654)*100+MONTH($C654)))</f>
        <v/>
      </c>
      <c r="G654" s="13" t="str">
        <f>IF(OR($E654="",$F654=""),"",$E654-$F654)</f>
        <v/>
      </c>
      <c r="H654" t="str">
        <f ca="1">IF($D654="","",MAX(0,TODAY()-$D654))</f>
        <v/>
      </c>
      <c r="I654" t="str">
        <f ca="1">IF($G654&lt;=0,"",IF($H654&gt;=30,"Mise en demeure",IF($H654&gt;=15,"Relance 2",IF($H654&gt;=5,"Relance 1","À traiter"))))</f>
        <v>Mise en demeure</v>
      </c>
      <c r="K654" t="str">
        <f>IF($J654="","",$J654+7)</f>
        <v/>
      </c>
    </row>
    <row r="655" spans="2:11" ht="15">
      <c r="B655" t="str">
        <f>IF($A655="","",VLOOKUP(VLOOKUP($A655,Baux!$A:$K,3,FALSE),Locataires!$A:$I,2,FALSE))</f>
        <v/>
      </c>
      <c r="C655" s="17"/>
      <c r="D655" s="12" t="str">
        <f>IF(OR($A655="",$C655=""),"",SUMIFS(Échéancier_Loyers!$G:$G,Échéancier_Loyers!$C:$C,$A655,Échéancier_Loyers!$B:$B,YEAR($C655)*100+MONTH($C655)))</f>
        <v/>
      </c>
      <c r="E655" s="13" t="str">
        <f>IF(OR($A655="",$C655=""),"",SUMIFS(Échéancier_Loyers!$J:$J,Échéancier_Loyers!$C:$C,$A655,Échéancier_Loyers!$B:$B,YEAR($C655)*100+MONTH($C655)))</f>
        <v/>
      </c>
      <c r="F655" s="13" t="str">
        <f>IF(OR($A655="",$C655=""),"",SUMIFS(Échéancier_Loyers!$K:$K,Échéancier_Loyers!$C:$C,$A655,Échéancier_Loyers!$B:$B,YEAR($C655)*100+MONTH($C655)))</f>
        <v/>
      </c>
      <c r="G655" s="13" t="str">
        <f>IF(OR($E655="",$F655=""),"",$E655-$F655)</f>
        <v/>
      </c>
      <c r="H655" t="str">
        <f ca="1">IF($D655="","",MAX(0,TODAY()-$D655))</f>
        <v/>
      </c>
      <c r="I655" t="str">
        <f ca="1">IF($G655&lt;=0,"",IF($H655&gt;=30,"Mise en demeure",IF($H655&gt;=15,"Relance 2",IF($H655&gt;=5,"Relance 1","À traiter"))))</f>
        <v>Mise en demeure</v>
      </c>
      <c r="K655" t="str">
        <f>IF($J655="","",$J655+7)</f>
        <v/>
      </c>
    </row>
    <row r="656" spans="2:11" ht="15">
      <c r="B656" t="str">
        <f>IF($A656="","",VLOOKUP(VLOOKUP($A656,Baux!$A:$K,3,FALSE),Locataires!$A:$I,2,FALSE))</f>
        <v/>
      </c>
      <c r="C656" s="17"/>
      <c r="D656" s="12" t="str">
        <f>IF(OR($A656="",$C656=""),"",SUMIFS(Échéancier_Loyers!$G:$G,Échéancier_Loyers!$C:$C,$A656,Échéancier_Loyers!$B:$B,YEAR($C656)*100+MONTH($C656)))</f>
        <v/>
      </c>
      <c r="E656" s="13" t="str">
        <f>IF(OR($A656="",$C656=""),"",SUMIFS(Échéancier_Loyers!$J:$J,Échéancier_Loyers!$C:$C,$A656,Échéancier_Loyers!$B:$B,YEAR($C656)*100+MONTH($C656)))</f>
        <v/>
      </c>
      <c r="F656" s="13" t="str">
        <f>IF(OR($A656="",$C656=""),"",SUMIFS(Échéancier_Loyers!$K:$K,Échéancier_Loyers!$C:$C,$A656,Échéancier_Loyers!$B:$B,YEAR($C656)*100+MONTH($C656)))</f>
        <v/>
      </c>
      <c r="G656" s="13" t="str">
        <f>IF(OR($E656="",$F656=""),"",$E656-$F656)</f>
        <v/>
      </c>
      <c r="H656" t="str">
        <f ca="1">IF($D656="","",MAX(0,TODAY()-$D656))</f>
        <v/>
      </c>
      <c r="I656" t="str">
        <f ca="1">IF($G656&lt;=0,"",IF($H656&gt;=30,"Mise en demeure",IF($H656&gt;=15,"Relance 2",IF($H656&gt;=5,"Relance 1","À traiter"))))</f>
        <v>Mise en demeure</v>
      </c>
      <c r="K656" t="str">
        <f>IF($J656="","",$J656+7)</f>
        <v/>
      </c>
    </row>
    <row r="657" spans="2:11" ht="15">
      <c r="B657" t="str">
        <f>IF($A657="","",VLOOKUP(VLOOKUP($A657,Baux!$A:$K,3,FALSE),Locataires!$A:$I,2,FALSE))</f>
        <v/>
      </c>
      <c r="C657" s="17"/>
      <c r="D657" s="12" t="str">
        <f>IF(OR($A657="",$C657=""),"",SUMIFS(Échéancier_Loyers!$G:$G,Échéancier_Loyers!$C:$C,$A657,Échéancier_Loyers!$B:$B,YEAR($C657)*100+MONTH($C657)))</f>
        <v/>
      </c>
      <c r="E657" s="13" t="str">
        <f>IF(OR($A657="",$C657=""),"",SUMIFS(Échéancier_Loyers!$J:$J,Échéancier_Loyers!$C:$C,$A657,Échéancier_Loyers!$B:$B,YEAR($C657)*100+MONTH($C657)))</f>
        <v/>
      </c>
      <c r="F657" s="13" t="str">
        <f>IF(OR($A657="",$C657=""),"",SUMIFS(Échéancier_Loyers!$K:$K,Échéancier_Loyers!$C:$C,$A657,Échéancier_Loyers!$B:$B,YEAR($C657)*100+MONTH($C657)))</f>
        <v/>
      </c>
      <c r="G657" s="13" t="str">
        <f>IF(OR($E657="",$F657=""),"",$E657-$F657)</f>
        <v/>
      </c>
      <c r="H657" t="str">
        <f ca="1">IF($D657="","",MAX(0,TODAY()-$D657))</f>
        <v/>
      </c>
      <c r="I657" t="str">
        <f ca="1">IF($G657&lt;=0,"",IF($H657&gt;=30,"Mise en demeure",IF($H657&gt;=15,"Relance 2",IF($H657&gt;=5,"Relance 1","À traiter"))))</f>
        <v>Mise en demeure</v>
      </c>
      <c r="K657" t="str">
        <f>IF($J657="","",$J657+7)</f>
        <v/>
      </c>
    </row>
    <row r="658" spans="2:11" ht="15">
      <c r="B658" t="str">
        <f>IF($A658="","",VLOOKUP(VLOOKUP($A658,Baux!$A:$K,3,FALSE),Locataires!$A:$I,2,FALSE))</f>
        <v/>
      </c>
      <c r="C658" s="17"/>
      <c r="D658" s="12" t="str">
        <f>IF(OR($A658="",$C658=""),"",SUMIFS(Échéancier_Loyers!$G:$G,Échéancier_Loyers!$C:$C,$A658,Échéancier_Loyers!$B:$B,YEAR($C658)*100+MONTH($C658)))</f>
        <v/>
      </c>
      <c r="E658" s="13" t="str">
        <f>IF(OR($A658="",$C658=""),"",SUMIFS(Échéancier_Loyers!$J:$J,Échéancier_Loyers!$C:$C,$A658,Échéancier_Loyers!$B:$B,YEAR($C658)*100+MONTH($C658)))</f>
        <v/>
      </c>
      <c r="F658" s="13" t="str">
        <f>IF(OR($A658="",$C658=""),"",SUMIFS(Échéancier_Loyers!$K:$K,Échéancier_Loyers!$C:$C,$A658,Échéancier_Loyers!$B:$B,YEAR($C658)*100+MONTH($C658)))</f>
        <v/>
      </c>
      <c r="G658" s="13" t="str">
        <f>IF(OR($E658="",$F658=""),"",$E658-$F658)</f>
        <v/>
      </c>
      <c r="H658" t="str">
        <f ca="1">IF($D658="","",MAX(0,TODAY()-$D658))</f>
        <v/>
      </c>
      <c r="I658" t="str">
        <f ca="1">IF($G658&lt;=0,"",IF($H658&gt;=30,"Mise en demeure",IF($H658&gt;=15,"Relance 2",IF($H658&gt;=5,"Relance 1","À traiter"))))</f>
        <v>Mise en demeure</v>
      </c>
      <c r="K658" t="str">
        <f>IF($J658="","",$J658+7)</f>
        <v/>
      </c>
    </row>
    <row r="659" spans="2:11" ht="15">
      <c r="B659" t="str">
        <f>IF($A659="","",VLOOKUP(VLOOKUP($A659,Baux!$A:$K,3,FALSE),Locataires!$A:$I,2,FALSE))</f>
        <v/>
      </c>
      <c r="C659" s="17"/>
      <c r="D659" s="12" t="str">
        <f>IF(OR($A659="",$C659=""),"",SUMIFS(Échéancier_Loyers!$G:$G,Échéancier_Loyers!$C:$C,$A659,Échéancier_Loyers!$B:$B,YEAR($C659)*100+MONTH($C659)))</f>
        <v/>
      </c>
      <c r="E659" s="13" t="str">
        <f>IF(OR($A659="",$C659=""),"",SUMIFS(Échéancier_Loyers!$J:$J,Échéancier_Loyers!$C:$C,$A659,Échéancier_Loyers!$B:$B,YEAR($C659)*100+MONTH($C659)))</f>
        <v/>
      </c>
      <c r="F659" s="13" t="str">
        <f>IF(OR($A659="",$C659=""),"",SUMIFS(Échéancier_Loyers!$K:$K,Échéancier_Loyers!$C:$C,$A659,Échéancier_Loyers!$B:$B,YEAR($C659)*100+MONTH($C659)))</f>
        <v/>
      </c>
      <c r="G659" s="13" t="str">
        <f>IF(OR($E659="",$F659=""),"",$E659-$F659)</f>
        <v/>
      </c>
      <c r="H659" t="str">
        <f ca="1">IF($D659="","",MAX(0,TODAY()-$D659))</f>
        <v/>
      </c>
      <c r="I659" t="str">
        <f ca="1">IF($G659&lt;=0,"",IF($H659&gt;=30,"Mise en demeure",IF($H659&gt;=15,"Relance 2",IF($H659&gt;=5,"Relance 1","À traiter"))))</f>
        <v>Mise en demeure</v>
      </c>
      <c r="K659" t="str">
        <f>IF($J659="","",$J659+7)</f>
        <v/>
      </c>
    </row>
    <row r="660" spans="2:11" ht="15">
      <c r="B660" t="str">
        <f>IF($A660="","",VLOOKUP(VLOOKUP($A660,Baux!$A:$K,3,FALSE),Locataires!$A:$I,2,FALSE))</f>
        <v/>
      </c>
      <c r="C660" s="17"/>
      <c r="D660" s="12" t="str">
        <f>IF(OR($A660="",$C660=""),"",SUMIFS(Échéancier_Loyers!$G:$G,Échéancier_Loyers!$C:$C,$A660,Échéancier_Loyers!$B:$B,YEAR($C660)*100+MONTH($C660)))</f>
        <v/>
      </c>
      <c r="E660" s="13" t="str">
        <f>IF(OR($A660="",$C660=""),"",SUMIFS(Échéancier_Loyers!$J:$J,Échéancier_Loyers!$C:$C,$A660,Échéancier_Loyers!$B:$B,YEAR($C660)*100+MONTH($C660)))</f>
        <v/>
      </c>
      <c r="F660" s="13" t="str">
        <f>IF(OR($A660="",$C660=""),"",SUMIFS(Échéancier_Loyers!$K:$K,Échéancier_Loyers!$C:$C,$A660,Échéancier_Loyers!$B:$B,YEAR($C660)*100+MONTH($C660)))</f>
        <v/>
      </c>
      <c r="G660" s="13" t="str">
        <f>IF(OR($E660="",$F660=""),"",$E660-$F660)</f>
        <v/>
      </c>
      <c r="H660" t="str">
        <f ca="1">IF($D660="","",MAX(0,TODAY()-$D660))</f>
        <v/>
      </c>
      <c r="I660" t="str">
        <f ca="1">IF($G660&lt;=0,"",IF($H660&gt;=30,"Mise en demeure",IF($H660&gt;=15,"Relance 2",IF($H660&gt;=5,"Relance 1","À traiter"))))</f>
        <v>Mise en demeure</v>
      </c>
      <c r="K660" t="str">
        <f>IF($J660="","",$J660+7)</f>
        <v/>
      </c>
    </row>
    <row r="661" spans="2:11" ht="15">
      <c r="B661" t="str">
        <f>IF($A661="","",VLOOKUP(VLOOKUP($A661,Baux!$A:$K,3,FALSE),Locataires!$A:$I,2,FALSE))</f>
        <v/>
      </c>
      <c r="C661" s="17"/>
      <c r="D661" s="12" t="str">
        <f>IF(OR($A661="",$C661=""),"",SUMIFS(Échéancier_Loyers!$G:$G,Échéancier_Loyers!$C:$C,$A661,Échéancier_Loyers!$B:$B,YEAR($C661)*100+MONTH($C661)))</f>
        <v/>
      </c>
      <c r="E661" s="13" t="str">
        <f>IF(OR($A661="",$C661=""),"",SUMIFS(Échéancier_Loyers!$J:$J,Échéancier_Loyers!$C:$C,$A661,Échéancier_Loyers!$B:$B,YEAR($C661)*100+MONTH($C661)))</f>
        <v/>
      </c>
      <c r="F661" s="13" t="str">
        <f>IF(OR($A661="",$C661=""),"",SUMIFS(Échéancier_Loyers!$K:$K,Échéancier_Loyers!$C:$C,$A661,Échéancier_Loyers!$B:$B,YEAR($C661)*100+MONTH($C661)))</f>
        <v/>
      </c>
      <c r="G661" s="13" t="str">
        <f>IF(OR($E661="",$F661=""),"",$E661-$F661)</f>
        <v/>
      </c>
      <c r="H661" t="str">
        <f ca="1">IF($D661="","",MAX(0,TODAY()-$D661))</f>
        <v/>
      </c>
      <c r="I661" t="str">
        <f ca="1">IF($G661&lt;=0,"",IF($H661&gt;=30,"Mise en demeure",IF($H661&gt;=15,"Relance 2",IF($H661&gt;=5,"Relance 1","À traiter"))))</f>
        <v>Mise en demeure</v>
      </c>
      <c r="K661" t="str">
        <f>IF($J661="","",$J661+7)</f>
        <v/>
      </c>
    </row>
    <row r="662" spans="2:11" ht="15">
      <c r="B662" t="str">
        <f>IF($A662="","",VLOOKUP(VLOOKUP($A662,Baux!$A:$K,3,FALSE),Locataires!$A:$I,2,FALSE))</f>
        <v/>
      </c>
      <c r="C662" s="17"/>
      <c r="D662" s="12" t="str">
        <f>IF(OR($A662="",$C662=""),"",SUMIFS(Échéancier_Loyers!$G:$G,Échéancier_Loyers!$C:$C,$A662,Échéancier_Loyers!$B:$B,YEAR($C662)*100+MONTH($C662)))</f>
        <v/>
      </c>
      <c r="E662" s="13" t="str">
        <f>IF(OR($A662="",$C662=""),"",SUMIFS(Échéancier_Loyers!$J:$J,Échéancier_Loyers!$C:$C,$A662,Échéancier_Loyers!$B:$B,YEAR($C662)*100+MONTH($C662)))</f>
        <v/>
      </c>
      <c r="F662" s="13" t="str">
        <f>IF(OR($A662="",$C662=""),"",SUMIFS(Échéancier_Loyers!$K:$K,Échéancier_Loyers!$C:$C,$A662,Échéancier_Loyers!$B:$B,YEAR($C662)*100+MONTH($C662)))</f>
        <v/>
      </c>
      <c r="G662" s="13" t="str">
        <f>IF(OR($E662="",$F662=""),"",$E662-$F662)</f>
        <v/>
      </c>
      <c r="H662" t="str">
        <f ca="1">IF($D662="","",MAX(0,TODAY()-$D662))</f>
        <v/>
      </c>
      <c r="I662" t="str">
        <f ca="1">IF($G662&lt;=0,"",IF($H662&gt;=30,"Mise en demeure",IF($H662&gt;=15,"Relance 2",IF($H662&gt;=5,"Relance 1","À traiter"))))</f>
        <v>Mise en demeure</v>
      </c>
      <c r="K662" t="str">
        <f>IF($J662="","",$J662+7)</f>
        <v/>
      </c>
    </row>
    <row r="663" spans="2:11" ht="15">
      <c r="B663" t="str">
        <f>IF($A663="","",VLOOKUP(VLOOKUP($A663,Baux!$A:$K,3,FALSE),Locataires!$A:$I,2,FALSE))</f>
        <v/>
      </c>
      <c r="C663" s="17"/>
      <c r="D663" s="12" t="str">
        <f>IF(OR($A663="",$C663=""),"",SUMIFS(Échéancier_Loyers!$G:$G,Échéancier_Loyers!$C:$C,$A663,Échéancier_Loyers!$B:$B,YEAR($C663)*100+MONTH($C663)))</f>
        <v/>
      </c>
      <c r="E663" s="13" t="str">
        <f>IF(OR($A663="",$C663=""),"",SUMIFS(Échéancier_Loyers!$J:$J,Échéancier_Loyers!$C:$C,$A663,Échéancier_Loyers!$B:$B,YEAR($C663)*100+MONTH($C663)))</f>
        <v/>
      </c>
      <c r="F663" s="13" t="str">
        <f>IF(OR($A663="",$C663=""),"",SUMIFS(Échéancier_Loyers!$K:$K,Échéancier_Loyers!$C:$C,$A663,Échéancier_Loyers!$B:$B,YEAR($C663)*100+MONTH($C663)))</f>
        <v/>
      </c>
      <c r="G663" s="13" t="str">
        <f>IF(OR($E663="",$F663=""),"",$E663-$F663)</f>
        <v/>
      </c>
      <c r="H663" t="str">
        <f ca="1">IF($D663="","",MAX(0,TODAY()-$D663))</f>
        <v/>
      </c>
      <c r="I663" t="str">
        <f ca="1">IF($G663&lt;=0,"",IF($H663&gt;=30,"Mise en demeure",IF($H663&gt;=15,"Relance 2",IF($H663&gt;=5,"Relance 1","À traiter"))))</f>
        <v>Mise en demeure</v>
      </c>
      <c r="K663" t="str">
        <f>IF($J663="","",$J663+7)</f>
        <v/>
      </c>
    </row>
    <row r="664" spans="2:11" ht="15">
      <c r="B664" t="str">
        <f>IF($A664="","",VLOOKUP(VLOOKUP($A664,Baux!$A:$K,3,FALSE),Locataires!$A:$I,2,FALSE))</f>
        <v/>
      </c>
      <c r="C664" s="17"/>
      <c r="D664" s="12" t="str">
        <f>IF(OR($A664="",$C664=""),"",SUMIFS(Échéancier_Loyers!$G:$G,Échéancier_Loyers!$C:$C,$A664,Échéancier_Loyers!$B:$B,YEAR($C664)*100+MONTH($C664)))</f>
        <v/>
      </c>
      <c r="E664" s="13" t="str">
        <f>IF(OR($A664="",$C664=""),"",SUMIFS(Échéancier_Loyers!$J:$J,Échéancier_Loyers!$C:$C,$A664,Échéancier_Loyers!$B:$B,YEAR($C664)*100+MONTH($C664)))</f>
        <v/>
      </c>
      <c r="F664" s="13" t="str">
        <f>IF(OR($A664="",$C664=""),"",SUMIFS(Échéancier_Loyers!$K:$K,Échéancier_Loyers!$C:$C,$A664,Échéancier_Loyers!$B:$B,YEAR($C664)*100+MONTH($C664)))</f>
        <v/>
      </c>
      <c r="G664" s="13" t="str">
        <f>IF(OR($E664="",$F664=""),"",$E664-$F664)</f>
        <v/>
      </c>
      <c r="H664" t="str">
        <f ca="1">IF($D664="","",MAX(0,TODAY()-$D664))</f>
        <v/>
      </c>
      <c r="I664" t="str">
        <f ca="1">IF($G664&lt;=0,"",IF($H664&gt;=30,"Mise en demeure",IF($H664&gt;=15,"Relance 2",IF($H664&gt;=5,"Relance 1","À traiter"))))</f>
        <v>Mise en demeure</v>
      </c>
      <c r="K664" t="str">
        <f>IF($J664="","",$J664+7)</f>
        <v/>
      </c>
    </row>
    <row r="665" spans="2:11" ht="15">
      <c r="B665" t="str">
        <f>IF($A665="","",VLOOKUP(VLOOKUP($A665,Baux!$A:$K,3,FALSE),Locataires!$A:$I,2,FALSE))</f>
        <v/>
      </c>
      <c r="C665" s="17"/>
      <c r="D665" s="12" t="str">
        <f>IF(OR($A665="",$C665=""),"",SUMIFS(Échéancier_Loyers!$G:$G,Échéancier_Loyers!$C:$C,$A665,Échéancier_Loyers!$B:$B,YEAR($C665)*100+MONTH($C665)))</f>
        <v/>
      </c>
      <c r="E665" s="13" t="str">
        <f>IF(OR($A665="",$C665=""),"",SUMIFS(Échéancier_Loyers!$J:$J,Échéancier_Loyers!$C:$C,$A665,Échéancier_Loyers!$B:$B,YEAR($C665)*100+MONTH($C665)))</f>
        <v/>
      </c>
      <c r="F665" s="13" t="str">
        <f>IF(OR($A665="",$C665=""),"",SUMIFS(Échéancier_Loyers!$K:$K,Échéancier_Loyers!$C:$C,$A665,Échéancier_Loyers!$B:$B,YEAR($C665)*100+MONTH($C665)))</f>
        <v/>
      </c>
      <c r="G665" s="13" t="str">
        <f>IF(OR($E665="",$F665=""),"",$E665-$F665)</f>
        <v/>
      </c>
      <c r="H665" t="str">
        <f ca="1">IF($D665="","",MAX(0,TODAY()-$D665))</f>
        <v/>
      </c>
      <c r="I665" t="str">
        <f ca="1">IF($G665&lt;=0,"",IF($H665&gt;=30,"Mise en demeure",IF($H665&gt;=15,"Relance 2",IF($H665&gt;=5,"Relance 1","À traiter"))))</f>
        <v>Mise en demeure</v>
      </c>
      <c r="K665" t="str">
        <f>IF($J665="","",$J665+7)</f>
        <v/>
      </c>
    </row>
    <row r="666" spans="2:11" ht="15">
      <c r="B666" t="str">
        <f>IF($A666="","",VLOOKUP(VLOOKUP($A666,Baux!$A:$K,3,FALSE),Locataires!$A:$I,2,FALSE))</f>
        <v/>
      </c>
      <c r="C666" s="17"/>
      <c r="D666" s="12" t="str">
        <f>IF(OR($A666="",$C666=""),"",SUMIFS(Échéancier_Loyers!$G:$G,Échéancier_Loyers!$C:$C,$A666,Échéancier_Loyers!$B:$B,YEAR($C666)*100+MONTH($C666)))</f>
        <v/>
      </c>
      <c r="E666" s="13" t="str">
        <f>IF(OR($A666="",$C666=""),"",SUMIFS(Échéancier_Loyers!$J:$J,Échéancier_Loyers!$C:$C,$A666,Échéancier_Loyers!$B:$B,YEAR($C666)*100+MONTH($C666)))</f>
        <v/>
      </c>
      <c r="F666" s="13" t="str">
        <f>IF(OR($A666="",$C666=""),"",SUMIFS(Échéancier_Loyers!$K:$K,Échéancier_Loyers!$C:$C,$A666,Échéancier_Loyers!$B:$B,YEAR($C666)*100+MONTH($C666)))</f>
        <v/>
      </c>
      <c r="G666" s="13" t="str">
        <f>IF(OR($E666="",$F666=""),"",$E666-$F666)</f>
        <v/>
      </c>
      <c r="H666" t="str">
        <f ca="1">IF($D666="","",MAX(0,TODAY()-$D666))</f>
        <v/>
      </c>
      <c r="I666" t="str">
        <f ca="1">IF($G666&lt;=0,"",IF($H666&gt;=30,"Mise en demeure",IF($H666&gt;=15,"Relance 2",IF($H666&gt;=5,"Relance 1","À traiter"))))</f>
        <v>Mise en demeure</v>
      </c>
      <c r="K666" t="str">
        <f>IF($J666="","",$J666+7)</f>
        <v/>
      </c>
    </row>
    <row r="667" spans="2:11" ht="15">
      <c r="B667" t="str">
        <f>IF($A667="","",VLOOKUP(VLOOKUP($A667,Baux!$A:$K,3,FALSE),Locataires!$A:$I,2,FALSE))</f>
        <v/>
      </c>
      <c r="C667" s="17"/>
      <c r="D667" s="12" t="str">
        <f>IF(OR($A667="",$C667=""),"",SUMIFS(Échéancier_Loyers!$G:$G,Échéancier_Loyers!$C:$C,$A667,Échéancier_Loyers!$B:$B,YEAR($C667)*100+MONTH($C667)))</f>
        <v/>
      </c>
      <c r="E667" s="13" t="str">
        <f>IF(OR($A667="",$C667=""),"",SUMIFS(Échéancier_Loyers!$J:$J,Échéancier_Loyers!$C:$C,$A667,Échéancier_Loyers!$B:$B,YEAR($C667)*100+MONTH($C667)))</f>
        <v/>
      </c>
      <c r="F667" s="13" t="str">
        <f>IF(OR($A667="",$C667=""),"",SUMIFS(Échéancier_Loyers!$K:$K,Échéancier_Loyers!$C:$C,$A667,Échéancier_Loyers!$B:$B,YEAR($C667)*100+MONTH($C667)))</f>
        <v/>
      </c>
      <c r="G667" s="13" t="str">
        <f>IF(OR($E667="",$F667=""),"",$E667-$F667)</f>
        <v/>
      </c>
      <c r="H667" t="str">
        <f ca="1">IF($D667="","",MAX(0,TODAY()-$D667))</f>
        <v/>
      </c>
      <c r="I667" t="str">
        <f ca="1">IF($G667&lt;=0,"",IF($H667&gt;=30,"Mise en demeure",IF($H667&gt;=15,"Relance 2",IF($H667&gt;=5,"Relance 1","À traiter"))))</f>
        <v>Mise en demeure</v>
      </c>
      <c r="K667" t="str">
        <f>IF($J667="","",$J667+7)</f>
        <v/>
      </c>
    </row>
    <row r="668" spans="2:11" ht="15">
      <c r="B668" t="str">
        <f>IF($A668="","",VLOOKUP(VLOOKUP($A668,Baux!$A:$K,3,FALSE),Locataires!$A:$I,2,FALSE))</f>
        <v/>
      </c>
      <c r="C668" s="17"/>
      <c r="D668" s="12" t="str">
        <f>IF(OR($A668="",$C668=""),"",SUMIFS(Échéancier_Loyers!$G:$G,Échéancier_Loyers!$C:$C,$A668,Échéancier_Loyers!$B:$B,YEAR($C668)*100+MONTH($C668)))</f>
        <v/>
      </c>
      <c r="E668" s="13" t="str">
        <f>IF(OR($A668="",$C668=""),"",SUMIFS(Échéancier_Loyers!$J:$J,Échéancier_Loyers!$C:$C,$A668,Échéancier_Loyers!$B:$B,YEAR($C668)*100+MONTH($C668)))</f>
        <v/>
      </c>
      <c r="F668" s="13" t="str">
        <f>IF(OR($A668="",$C668=""),"",SUMIFS(Échéancier_Loyers!$K:$K,Échéancier_Loyers!$C:$C,$A668,Échéancier_Loyers!$B:$B,YEAR($C668)*100+MONTH($C668)))</f>
        <v/>
      </c>
      <c r="G668" s="13" t="str">
        <f>IF(OR($E668="",$F668=""),"",$E668-$F668)</f>
        <v/>
      </c>
      <c r="H668" t="str">
        <f ca="1">IF($D668="","",MAX(0,TODAY()-$D668))</f>
        <v/>
      </c>
      <c r="I668" t="str">
        <f ca="1">IF($G668&lt;=0,"",IF($H668&gt;=30,"Mise en demeure",IF($H668&gt;=15,"Relance 2",IF($H668&gt;=5,"Relance 1","À traiter"))))</f>
        <v>Mise en demeure</v>
      </c>
      <c r="K668" t="str">
        <f>IF($J668="","",$J668+7)</f>
        <v/>
      </c>
    </row>
    <row r="669" spans="2:11" ht="15">
      <c r="B669" t="str">
        <f>IF($A669="","",VLOOKUP(VLOOKUP($A669,Baux!$A:$K,3,FALSE),Locataires!$A:$I,2,FALSE))</f>
        <v/>
      </c>
      <c r="C669" s="17"/>
      <c r="D669" s="12" t="str">
        <f>IF(OR($A669="",$C669=""),"",SUMIFS(Échéancier_Loyers!$G:$G,Échéancier_Loyers!$C:$C,$A669,Échéancier_Loyers!$B:$B,YEAR($C669)*100+MONTH($C669)))</f>
        <v/>
      </c>
      <c r="E669" s="13" t="str">
        <f>IF(OR($A669="",$C669=""),"",SUMIFS(Échéancier_Loyers!$J:$J,Échéancier_Loyers!$C:$C,$A669,Échéancier_Loyers!$B:$B,YEAR($C669)*100+MONTH($C669)))</f>
        <v/>
      </c>
      <c r="F669" s="13" t="str">
        <f>IF(OR($A669="",$C669=""),"",SUMIFS(Échéancier_Loyers!$K:$K,Échéancier_Loyers!$C:$C,$A669,Échéancier_Loyers!$B:$B,YEAR($C669)*100+MONTH($C669)))</f>
        <v/>
      </c>
      <c r="G669" s="13" t="str">
        <f>IF(OR($E669="",$F669=""),"",$E669-$F669)</f>
        <v/>
      </c>
      <c r="H669" t="str">
        <f ca="1">IF($D669="","",MAX(0,TODAY()-$D669))</f>
        <v/>
      </c>
      <c r="I669" t="str">
        <f ca="1">IF($G669&lt;=0,"",IF($H669&gt;=30,"Mise en demeure",IF($H669&gt;=15,"Relance 2",IF($H669&gt;=5,"Relance 1","À traiter"))))</f>
        <v>Mise en demeure</v>
      </c>
      <c r="K669" t="str">
        <f>IF($J669="","",$J669+7)</f>
        <v/>
      </c>
    </row>
    <row r="670" spans="2:11" ht="15">
      <c r="B670" t="str">
        <f>IF($A670="","",VLOOKUP(VLOOKUP($A670,Baux!$A:$K,3,FALSE),Locataires!$A:$I,2,FALSE))</f>
        <v/>
      </c>
      <c r="C670" s="17"/>
      <c r="D670" s="12" t="str">
        <f>IF(OR($A670="",$C670=""),"",SUMIFS(Échéancier_Loyers!$G:$G,Échéancier_Loyers!$C:$C,$A670,Échéancier_Loyers!$B:$B,YEAR($C670)*100+MONTH($C670)))</f>
        <v/>
      </c>
      <c r="E670" s="13" t="str">
        <f>IF(OR($A670="",$C670=""),"",SUMIFS(Échéancier_Loyers!$J:$J,Échéancier_Loyers!$C:$C,$A670,Échéancier_Loyers!$B:$B,YEAR($C670)*100+MONTH($C670)))</f>
        <v/>
      </c>
      <c r="F670" s="13" t="str">
        <f>IF(OR($A670="",$C670=""),"",SUMIFS(Échéancier_Loyers!$K:$K,Échéancier_Loyers!$C:$C,$A670,Échéancier_Loyers!$B:$B,YEAR($C670)*100+MONTH($C670)))</f>
        <v/>
      </c>
      <c r="G670" s="13" t="str">
        <f>IF(OR($E670="",$F670=""),"",$E670-$F670)</f>
        <v/>
      </c>
      <c r="H670" t="str">
        <f ca="1">IF($D670="","",MAX(0,TODAY()-$D670))</f>
        <v/>
      </c>
      <c r="I670" t="str">
        <f ca="1">IF($G670&lt;=0,"",IF($H670&gt;=30,"Mise en demeure",IF($H670&gt;=15,"Relance 2",IF($H670&gt;=5,"Relance 1","À traiter"))))</f>
        <v>Mise en demeure</v>
      </c>
      <c r="K670" t="str">
        <f>IF($J670="","",$J670+7)</f>
        <v/>
      </c>
    </row>
    <row r="671" spans="2:11" ht="15">
      <c r="B671" t="str">
        <f>IF($A671="","",VLOOKUP(VLOOKUP($A671,Baux!$A:$K,3,FALSE),Locataires!$A:$I,2,FALSE))</f>
        <v/>
      </c>
      <c r="C671" s="17"/>
      <c r="D671" s="12" t="str">
        <f>IF(OR($A671="",$C671=""),"",SUMIFS(Échéancier_Loyers!$G:$G,Échéancier_Loyers!$C:$C,$A671,Échéancier_Loyers!$B:$B,YEAR($C671)*100+MONTH($C671)))</f>
        <v/>
      </c>
      <c r="E671" s="13" t="str">
        <f>IF(OR($A671="",$C671=""),"",SUMIFS(Échéancier_Loyers!$J:$J,Échéancier_Loyers!$C:$C,$A671,Échéancier_Loyers!$B:$B,YEAR($C671)*100+MONTH($C671)))</f>
        <v/>
      </c>
      <c r="F671" s="13" t="str">
        <f>IF(OR($A671="",$C671=""),"",SUMIFS(Échéancier_Loyers!$K:$K,Échéancier_Loyers!$C:$C,$A671,Échéancier_Loyers!$B:$B,YEAR($C671)*100+MONTH($C671)))</f>
        <v/>
      </c>
      <c r="G671" s="13" t="str">
        <f>IF(OR($E671="",$F671=""),"",$E671-$F671)</f>
        <v/>
      </c>
      <c r="H671" t="str">
        <f ca="1">IF($D671="","",MAX(0,TODAY()-$D671))</f>
        <v/>
      </c>
      <c r="I671" t="str">
        <f ca="1">IF($G671&lt;=0,"",IF($H671&gt;=30,"Mise en demeure",IF($H671&gt;=15,"Relance 2",IF($H671&gt;=5,"Relance 1","À traiter"))))</f>
        <v>Mise en demeure</v>
      </c>
      <c r="K671" t="str">
        <f>IF($J671="","",$J671+7)</f>
        <v/>
      </c>
    </row>
    <row r="672" spans="2:11" ht="15">
      <c r="B672" t="str">
        <f>IF($A672="","",VLOOKUP(VLOOKUP($A672,Baux!$A:$K,3,FALSE),Locataires!$A:$I,2,FALSE))</f>
        <v/>
      </c>
      <c r="C672" s="17"/>
      <c r="D672" s="12" t="str">
        <f>IF(OR($A672="",$C672=""),"",SUMIFS(Échéancier_Loyers!$G:$G,Échéancier_Loyers!$C:$C,$A672,Échéancier_Loyers!$B:$B,YEAR($C672)*100+MONTH($C672)))</f>
        <v/>
      </c>
      <c r="E672" s="13" t="str">
        <f>IF(OR($A672="",$C672=""),"",SUMIFS(Échéancier_Loyers!$J:$J,Échéancier_Loyers!$C:$C,$A672,Échéancier_Loyers!$B:$B,YEAR($C672)*100+MONTH($C672)))</f>
        <v/>
      </c>
      <c r="F672" s="13" t="str">
        <f>IF(OR($A672="",$C672=""),"",SUMIFS(Échéancier_Loyers!$K:$K,Échéancier_Loyers!$C:$C,$A672,Échéancier_Loyers!$B:$B,YEAR($C672)*100+MONTH($C672)))</f>
        <v/>
      </c>
      <c r="G672" s="13" t="str">
        <f>IF(OR($E672="",$F672=""),"",$E672-$F672)</f>
        <v/>
      </c>
      <c r="H672" t="str">
        <f ca="1">IF($D672="","",MAX(0,TODAY()-$D672))</f>
        <v/>
      </c>
      <c r="I672" t="str">
        <f ca="1">IF($G672&lt;=0,"",IF($H672&gt;=30,"Mise en demeure",IF($H672&gt;=15,"Relance 2",IF($H672&gt;=5,"Relance 1","À traiter"))))</f>
        <v>Mise en demeure</v>
      </c>
      <c r="K672" t="str">
        <f>IF($J672="","",$J672+7)</f>
        <v/>
      </c>
    </row>
    <row r="673" spans="2:11" ht="15">
      <c r="B673" t="str">
        <f>IF($A673="","",VLOOKUP(VLOOKUP($A673,Baux!$A:$K,3,FALSE),Locataires!$A:$I,2,FALSE))</f>
        <v/>
      </c>
      <c r="C673" s="17"/>
      <c r="D673" s="12" t="str">
        <f>IF(OR($A673="",$C673=""),"",SUMIFS(Échéancier_Loyers!$G:$G,Échéancier_Loyers!$C:$C,$A673,Échéancier_Loyers!$B:$B,YEAR($C673)*100+MONTH($C673)))</f>
        <v/>
      </c>
      <c r="E673" s="13" t="str">
        <f>IF(OR($A673="",$C673=""),"",SUMIFS(Échéancier_Loyers!$J:$J,Échéancier_Loyers!$C:$C,$A673,Échéancier_Loyers!$B:$B,YEAR($C673)*100+MONTH($C673)))</f>
        <v/>
      </c>
      <c r="F673" s="13" t="str">
        <f>IF(OR($A673="",$C673=""),"",SUMIFS(Échéancier_Loyers!$K:$K,Échéancier_Loyers!$C:$C,$A673,Échéancier_Loyers!$B:$B,YEAR($C673)*100+MONTH($C673)))</f>
        <v/>
      </c>
      <c r="G673" s="13" t="str">
        <f>IF(OR($E673="",$F673=""),"",$E673-$F673)</f>
        <v/>
      </c>
      <c r="H673" t="str">
        <f ca="1">IF($D673="","",MAX(0,TODAY()-$D673))</f>
        <v/>
      </c>
      <c r="I673" t="str">
        <f ca="1">IF($G673&lt;=0,"",IF($H673&gt;=30,"Mise en demeure",IF($H673&gt;=15,"Relance 2",IF($H673&gt;=5,"Relance 1","À traiter"))))</f>
        <v>Mise en demeure</v>
      </c>
      <c r="K673" t="str">
        <f>IF($J673="","",$J673+7)</f>
        <v/>
      </c>
    </row>
    <row r="674" spans="2:11" ht="15">
      <c r="B674" t="str">
        <f>IF($A674="","",VLOOKUP(VLOOKUP($A674,Baux!$A:$K,3,FALSE),Locataires!$A:$I,2,FALSE))</f>
        <v/>
      </c>
      <c r="C674" s="17"/>
      <c r="D674" s="12" t="str">
        <f>IF(OR($A674="",$C674=""),"",SUMIFS(Échéancier_Loyers!$G:$G,Échéancier_Loyers!$C:$C,$A674,Échéancier_Loyers!$B:$B,YEAR($C674)*100+MONTH($C674)))</f>
        <v/>
      </c>
      <c r="E674" s="13" t="str">
        <f>IF(OR($A674="",$C674=""),"",SUMIFS(Échéancier_Loyers!$J:$J,Échéancier_Loyers!$C:$C,$A674,Échéancier_Loyers!$B:$B,YEAR($C674)*100+MONTH($C674)))</f>
        <v/>
      </c>
      <c r="F674" s="13" t="str">
        <f>IF(OR($A674="",$C674=""),"",SUMIFS(Échéancier_Loyers!$K:$K,Échéancier_Loyers!$C:$C,$A674,Échéancier_Loyers!$B:$B,YEAR($C674)*100+MONTH($C674)))</f>
        <v/>
      </c>
      <c r="G674" s="13" t="str">
        <f>IF(OR($E674="",$F674=""),"",$E674-$F674)</f>
        <v/>
      </c>
      <c r="H674" t="str">
        <f ca="1">IF($D674="","",MAX(0,TODAY()-$D674))</f>
        <v/>
      </c>
      <c r="I674" t="str">
        <f ca="1">IF($G674&lt;=0,"",IF($H674&gt;=30,"Mise en demeure",IF($H674&gt;=15,"Relance 2",IF($H674&gt;=5,"Relance 1","À traiter"))))</f>
        <v>Mise en demeure</v>
      </c>
      <c r="K674" t="str">
        <f>IF($J674="","",$J674+7)</f>
        <v/>
      </c>
    </row>
    <row r="675" spans="2:11" ht="15">
      <c r="B675" t="str">
        <f>IF($A675="","",VLOOKUP(VLOOKUP($A675,Baux!$A:$K,3,FALSE),Locataires!$A:$I,2,FALSE))</f>
        <v/>
      </c>
      <c r="C675" s="17"/>
      <c r="D675" s="12" t="str">
        <f>IF(OR($A675="",$C675=""),"",SUMIFS(Échéancier_Loyers!$G:$G,Échéancier_Loyers!$C:$C,$A675,Échéancier_Loyers!$B:$B,YEAR($C675)*100+MONTH($C675)))</f>
        <v/>
      </c>
      <c r="E675" s="13" t="str">
        <f>IF(OR($A675="",$C675=""),"",SUMIFS(Échéancier_Loyers!$J:$J,Échéancier_Loyers!$C:$C,$A675,Échéancier_Loyers!$B:$B,YEAR($C675)*100+MONTH($C675)))</f>
        <v/>
      </c>
      <c r="F675" s="13" t="str">
        <f>IF(OR($A675="",$C675=""),"",SUMIFS(Échéancier_Loyers!$K:$K,Échéancier_Loyers!$C:$C,$A675,Échéancier_Loyers!$B:$B,YEAR($C675)*100+MONTH($C675)))</f>
        <v/>
      </c>
      <c r="G675" s="13" t="str">
        <f>IF(OR($E675="",$F675=""),"",$E675-$F675)</f>
        <v/>
      </c>
      <c r="H675" t="str">
        <f ca="1">IF($D675="","",MAX(0,TODAY()-$D675))</f>
        <v/>
      </c>
      <c r="I675" t="str">
        <f ca="1">IF($G675&lt;=0,"",IF($H675&gt;=30,"Mise en demeure",IF($H675&gt;=15,"Relance 2",IF($H675&gt;=5,"Relance 1","À traiter"))))</f>
        <v>Mise en demeure</v>
      </c>
      <c r="K675" t="str">
        <f>IF($J675="","",$J675+7)</f>
        <v/>
      </c>
    </row>
    <row r="676" spans="2:11" ht="15">
      <c r="B676" t="str">
        <f>IF($A676="","",VLOOKUP(VLOOKUP($A676,Baux!$A:$K,3,FALSE),Locataires!$A:$I,2,FALSE))</f>
        <v/>
      </c>
      <c r="C676" s="17"/>
      <c r="D676" s="12" t="str">
        <f>IF(OR($A676="",$C676=""),"",SUMIFS(Échéancier_Loyers!$G:$G,Échéancier_Loyers!$C:$C,$A676,Échéancier_Loyers!$B:$B,YEAR($C676)*100+MONTH($C676)))</f>
        <v/>
      </c>
      <c r="E676" s="13" t="str">
        <f>IF(OR($A676="",$C676=""),"",SUMIFS(Échéancier_Loyers!$J:$J,Échéancier_Loyers!$C:$C,$A676,Échéancier_Loyers!$B:$B,YEAR($C676)*100+MONTH($C676)))</f>
        <v/>
      </c>
      <c r="F676" s="13" t="str">
        <f>IF(OR($A676="",$C676=""),"",SUMIFS(Échéancier_Loyers!$K:$K,Échéancier_Loyers!$C:$C,$A676,Échéancier_Loyers!$B:$B,YEAR($C676)*100+MONTH($C676)))</f>
        <v/>
      </c>
      <c r="G676" s="13" t="str">
        <f>IF(OR($E676="",$F676=""),"",$E676-$F676)</f>
        <v/>
      </c>
      <c r="H676" t="str">
        <f ca="1">IF($D676="","",MAX(0,TODAY()-$D676))</f>
        <v/>
      </c>
      <c r="I676" t="str">
        <f ca="1">IF($G676&lt;=0,"",IF($H676&gt;=30,"Mise en demeure",IF($H676&gt;=15,"Relance 2",IF($H676&gt;=5,"Relance 1","À traiter"))))</f>
        <v>Mise en demeure</v>
      </c>
      <c r="K676" t="str">
        <f>IF($J676="","",$J676+7)</f>
        <v/>
      </c>
    </row>
    <row r="677" spans="2:11" ht="15">
      <c r="B677" t="str">
        <f>IF($A677="","",VLOOKUP(VLOOKUP($A677,Baux!$A:$K,3,FALSE),Locataires!$A:$I,2,FALSE))</f>
        <v/>
      </c>
      <c r="C677" s="17"/>
      <c r="D677" s="12" t="str">
        <f>IF(OR($A677="",$C677=""),"",SUMIFS(Échéancier_Loyers!$G:$G,Échéancier_Loyers!$C:$C,$A677,Échéancier_Loyers!$B:$B,YEAR($C677)*100+MONTH($C677)))</f>
        <v/>
      </c>
      <c r="E677" s="13" t="str">
        <f>IF(OR($A677="",$C677=""),"",SUMIFS(Échéancier_Loyers!$J:$J,Échéancier_Loyers!$C:$C,$A677,Échéancier_Loyers!$B:$B,YEAR($C677)*100+MONTH($C677)))</f>
        <v/>
      </c>
      <c r="F677" s="13" t="str">
        <f>IF(OR($A677="",$C677=""),"",SUMIFS(Échéancier_Loyers!$K:$K,Échéancier_Loyers!$C:$C,$A677,Échéancier_Loyers!$B:$B,YEAR($C677)*100+MONTH($C677)))</f>
        <v/>
      </c>
      <c r="G677" s="13" t="str">
        <f>IF(OR($E677="",$F677=""),"",$E677-$F677)</f>
        <v/>
      </c>
      <c r="H677" t="str">
        <f ca="1">IF($D677="","",MAX(0,TODAY()-$D677))</f>
        <v/>
      </c>
      <c r="I677" t="str">
        <f ca="1">IF($G677&lt;=0,"",IF($H677&gt;=30,"Mise en demeure",IF($H677&gt;=15,"Relance 2",IF($H677&gt;=5,"Relance 1","À traiter"))))</f>
        <v>Mise en demeure</v>
      </c>
      <c r="K677" t="str">
        <f>IF($J677="","",$J677+7)</f>
        <v/>
      </c>
    </row>
    <row r="678" spans="2:11" ht="15">
      <c r="B678" t="str">
        <f>IF($A678="","",VLOOKUP(VLOOKUP($A678,Baux!$A:$K,3,FALSE),Locataires!$A:$I,2,FALSE))</f>
        <v/>
      </c>
      <c r="C678" s="17"/>
      <c r="D678" s="12" t="str">
        <f>IF(OR($A678="",$C678=""),"",SUMIFS(Échéancier_Loyers!$G:$G,Échéancier_Loyers!$C:$C,$A678,Échéancier_Loyers!$B:$B,YEAR($C678)*100+MONTH($C678)))</f>
        <v/>
      </c>
      <c r="E678" s="13" t="str">
        <f>IF(OR($A678="",$C678=""),"",SUMIFS(Échéancier_Loyers!$J:$J,Échéancier_Loyers!$C:$C,$A678,Échéancier_Loyers!$B:$B,YEAR($C678)*100+MONTH($C678)))</f>
        <v/>
      </c>
      <c r="F678" s="13" t="str">
        <f>IF(OR($A678="",$C678=""),"",SUMIFS(Échéancier_Loyers!$K:$K,Échéancier_Loyers!$C:$C,$A678,Échéancier_Loyers!$B:$B,YEAR($C678)*100+MONTH($C678)))</f>
        <v/>
      </c>
      <c r="G678" s="13" t="str">
        <f>IF(OR($E678="",$F678=""),"",$E678-$F678)</f>
        <v/>
      </c>
      <c r="H678" t="str">
        <f ca="1">IF($D678="","",MAX(0,TODAY()-$D678))</f>
        <v/>
      </c>
      <c r="I678" t="str">
        <f ca="1">IF($G678&lt;=0,"",IF($H678&gt;=30,"Mise en demeure",IF($H678&gt;=15,"Relance 2",IF($H678&gt;=5,"Relance 1","À traiter"))))</f>
        <v>Mise en demeure</v>
      </c>
      <c r="K678" t="str">
        <f>IF($J678="","",$J678+7)</f>
        <v/>
      </c>
    </row>
    <row r="679" spans="2:11" ht="15">
      <c r="B679" t="str">
        <f>IF($A679="","",VLOOKUP(VLOOKUP($A679,Baux!$A:$K,3,FALSE),Locataires!$A:$I,2,FALSE))</f>
        <v/>
      </c>
      <c r="C679" s="17"/>
      <c r="D679" s="12" t="str">
        <f>IF(OR($A679="",$C679=""),"",SUMIFS(Échéancier_Loyers!$G:$G,Échéancier_Loyers!$C:$C,$A679,Échéancier_Loyers!$B:$B,YEAR($C679)*100+MONTH($C679)))</f>
        <v/>
      </c>
      <c r="E679" s="13" t="str">
        <f>IF(OR($A679="",$C679=""),"",SUMIFS(Échéancier_Loyers!$J:$J,Échéancier_Loyers!$C:$C,$A679,Échéancier_Loyers!$B:$B,YEAR($C679)*100+MONTH($C679)))</f>
        <v/>
      </c>
      <c r="F679" s="13" t="str">
        <f>IF(OR($A679="",$C679=""),"",SUMIFS(Échéancier_Loyers!$K:$K,Échéancier_Loyers!$C:$C,$A679,Échéancier_Loyers!$B:$B,YEAR($C679)*100+MONTH($C679)))</f>
        <v/>
      </c>
      <c r="G679" s="13" t="str">
        <f>IF(OR($E679="",$F679=""),"",$E679-$F679)</f>
        <v/>
      </c>
      <c r="H679" t="str">
        <f ca="1">IF($D679="","",MAX(0,TODAY()-$D679))</f>
        <v/>
      </c>
      <c r="I679" t="str">
        <f ca="1">IF($G679&lt;=0,"",IF($H679&gt;=30,"Mise en demeure",IF($H679&gt;=15,"Relance 2",IF($H679&gt;=5,"Relance 1","À traiter"))))</f>
        <v>Mise en demeure</v>
      </c>
      <c r="K679" t="str">
        <f>IF($J679="","",$J679+7)</f>
        <v/>
      </c>
    </row>
    <row r="680" spans="2:11" ht="15">
      <c r="B680" t="str">
        <f>IF($A680="","",VLOOKUP(VLOOKUP($A680,Baux!$A:$K,3,FALSE),Locataires!$A:$I,2,FALSE))</f>
        <v/>
      </c>
      <c r="C680" s="17"/>
      <c r="D680" s="12" t="str">
        <f>IF(OR($A680="",$C680=""),"",SUMIFS(Échéancier_Loyers!$G:$G,Échéancier_Loyers!$C:$C,$A680,Échéancier_Loyers!$B:$B,YEAR($C680)*100+MONTH($C680)))</f>
        <v/>
      </c>
      <c r="E680" s="13" t="str">
        <f>IF(OR($A680="",$C680=""),"",SUMIFS(Échéancier_Loyers!$J:$J,Échéancier_Loyers!$C:$C,$A680,Échéancier_Loyers!$B:$B,YEAR($C680)*100+MONTH($C680)))</f>
        <v/>
      </c>
      <c r="F680" s="13" t="str">
        <f>IF(OR($A680="",$C680=""),"",SUMIFS(Échéancier_Loyers!$K:$K,Échéancier_Loyers!$C:$C,$A680,Échéancier_Loyers!$B:$B,YEAR($C680)*100+MONTH($C680)))</f>
        <v/>
      </c>
      <c r="G680" s="13" t="str">
        <f>IF(OR($E680="",$F680=""),"",$E680-$F680)</f>
        <v/>
      </c>
      <c r="H680" t="str">
        <f ca="1">IF($D680="","",MAX(0,TODAY()-$D680))</f>
        <v/>
      </c>
      <c r="I680" t="str">
        <f ca="1">IF($G680&lt;=0,"",IF($H680&gt;=30,"Mise en demeure",IF($H680&gt;=15,"Relance 2",IF($H680&gt;=5,"Relance 1","À traiter"))))</f>
        <v>Mise en demeure</v>
      </c>
      <c r="K680" t="str">
        <f>IF($J680="","",$J680+7)</f>
        <v/>
      </c>
    </row>
    <row r="681" spans="2:11" ht="15">
      <c r="B681" t="str">
        <f>IF($A681="","",VLOOKUP(VLOOKUP($A681,Baux!$A:$K,3,FALSE),Locataires!$A:$I,2,FALSE))</f>
        <v/>
      </c>
      <c r="C681" s="17"/>
      <c r="D681" s="12" t="str">
        <f>IF(OR($A681="",$C681=""),"",SUMIFS(Échéancier_Loyers!$G:$G,Échéancier_Loyers!$C:$C,$A681,Échéancier_Loyers!$B:$B,YEAR($C681)*100+MONTH($C681)))</f>
        <v/>
      </c>
      <c r="E681" s="13" t="str">
        <f>IF(OR($A681="",$C681=""),"",SUMIFS(Échéancier_Loyers!$J:$J,Échéancier_Loyers!$C:$C,$A681,Échéancier_Loyers!$B:$B,YEAR($C681)*100+MONTH($C681)))</f>
        <v/>
      </c>
      <c r="F681" s="13" t="str">
        <f>IF(OR($A681="",$C681=""),"",SUMIFS(Échéancier_Loyers!$K:$K,Échéancier_Loyers!$C:$C,$A681,Échéancier_Loyers!$B:$B,YEAR($C681)*100+MONTH($C681)))</f>
        <v/>
      </c>
      <c r="G681" s="13" t="str">
        <f>IF(OR($E681="",$F681=""),"",$E681-$F681)</f>
        <v/>
      </c>
      <c r="H681" t="str">
        <f ca="1">IF($D681="","",MAX(0,TODAY()-$D681))</f>
        <v/>
      </c>
      <c r="I681" t="str">
        <f ca="1">IF($G681&lt;=0,"",IF($H681&gt;=30,"Mise en demeure",IF($H681&gt;=15,"Relance 2",IF($H681&gt;=5,"Relance 1","À traiter"))))</f>
        <v>Mise en demeure</v>
      </c>
      <c r="K681" t="str">
        <f>IF($J681="","",$J681+7)</f>
        <v/>
      </c>
    </row>
    <row r="682" spans="2:11" ht="15">
      <c r="B682" t="str">
        <f>IF($A682="","",VLOOKUP(VLOOKUP($A682,Baux!$A:$K,3,FALSE),Locataires!$A:$I,2,FALSE))</f>
        <v/>
      </c>
      <c r="C682" s="17"/>
      <c r="D682" s="12" t="str">
        <f>IF(OR($A682="",$C682=""),"",SUMIFS(Échéancier_Loyers!$G:$G,Échéancier_Loyers!$C:$C,$A682,Échéancier_Loyers!$B:$B,YEAR($C682)*100+MONTH($C682)))</f>
        <v/>
      </c>
      <c r="E682" s="13" t="str">
        <f>IF(OR($A682="",$C682=""),"",SUMIFS(Échéancier_Loyers!$J:$J,Échéancier_Loyers!$C:$C,$A682,Échéancier_Loyers!$B:$B,YEAR($C682)*100+MONTH($C682)))</f>
        <v/>
      </c>
      <c r="F682" s="13" t="str">
        <f>IF(OR($A682="",$C682=""),"",SUMIFS(Échéancier_Loyers!$K:$K,Échéancier_Loyers!$C:$C,$A682,Échéancier_Loyers!$B:$B,YEAR($C682)*100+MONTH($C682)))</f>
        <v/>
      </c>
      <c r="G682" s="13" t="str">
        <f>IF(OR($E682="",$F682=""),"",$E682-$F682)</f>
        <v/>
      </c>
      <c r="H682" t="str">
        <f ca="1">IF($D682="","",MAX(0,TODAY()-$D682))</f>
        <v/>
      </c>
      <c r="I682" t="str">
        <f ca="1">IF($G682&lt;=0,"",IF($H682&gt;=30,"Mise en demeure",IF($H682&gt;=15,"Relance 2",IF($H682&gt;=5,"Relance 1","À traiter"))))</f>
        <v>Mise en demeure</v>
      </c>
      <c r="K682" t="str">
        <f>IF($J682="","",$J682+7)</f>
        <v/>
      </c>
    </row>
    <row r="683" spans="2:11" ht="15">
      <c r="B683" t="str">
        <f>IF($A683="","",VLOOKUP(VLOOKUP($A683,Baux!$A:$K,3,FALSE),Locataires!$A:$I,2,FALSE))</f>
        <v/>
      </c>
      <c r="C683" s="17"/>
      <c r="D683" s="12" t="str">
        <f>IF(OR($A683="",$C683=""),"",SUMIFS(Échéancier_Loyers!$G:$G,Échéancier_Loyers!$C:$C,$A683,Échéancier_Loyers!$B:$B,YEAR($C683)*100+MONTH($C683)))</f>
        <v/>
      </c>
      <c r="E683" s="13" t="str">
        <f>IF(OR($A683="",$C683=""),"",SUMIFS(Échéancier_Loyers!$J:$J,Échéancier_Loyers!$C:$C,$A683,Échéancier_Loyers!$B:$B,YEAR($C683)*100+MONTH($C683)))</f>
        <v/>
      </c>
      <c r="F683" s="13" t="str">
        <f>IF(OR($A683="",$C683=""),"",SUMIFS(Échéancier_Loyers!$K:$K,Échéancier_Loyers!$C:$C,$A683,Échéancier_Loyers!$B:$B,YEAR($C683)*100+MONTH($C683)))</f>
        <v/>
      </c>
      <c r="G683" s="13" t="str">
        <f>IF(OR($E683="",$F683=""),"",$E683-$F683)</f>
        <v/>
      </c>
      <c r="H683" t="str">
        <f ca="1">IF($D683="","",MAX(0,TODAY()-$D683))</f>
        <v/>
      </c>
      <c r="I683" t="str">
        <f ca="1">IF($G683&lt;=0,"",IF($H683&gt;=30,"Mise en demeure",IF($H683&gt;=15,"Relance 2",IF($H683&gt;=5,"Relance 1","À traiter"))))</f>
        <v>Mise en demeure</v>
      </c>
      <c r="K683" t="str">
        <f>IF($J683="","",$J683+7)</f>
        <v/>
      </c>
    </row>
    <row r="684" spans="2:11" ht="15">
      <c r="B684" t="str">
        <f>IF($A684="","",VLOOKUP(VLOOKUP($A684,Baux!$A:$K,3,FALSE),Locataires!$A:$I,2,FALSE))</f>
        <v/>
      </c>
      <c r="C684" s="17"/>
      <c r="D684" s="12" t="str">
        <f>IF(OR($A684="",$C684=""),"",SUMIFS(Échéancier_Loyers!$G:$G,Échéancier_Loyers!$C:$C,$A684,Échéancier_Loyers!$B:$B,YEAR($C684)*100+MONTH($C684)))</f>
        <v/>
      </c>
      <c r="E684" s="13" t="str">
        <f>IF(OR($A684="",$C684=""),"",SUMIFS(Échéancier_Loyers!$J:$J,Échéancier_Loyers!$C:$C,$A684,Échéancier_Loyers!$B:$B,YEAR($C684)*100+MONTH($C684)))</f>
        <v/>
      </c>
      <c r="F684" s="13" t="str">
        <f>IF(OR($A684="",$C684=""),"",SUMIFS(Échéancier_Loyers!$K:$K,Échéancier_Loyers!$C:$C,$A684,Échéancier_Loyers!$B:$B,YEAR($C684)*100+MONTH($C684)))</f>
        <v/>
      </c>
      <c r="G684" s="13" t="str">
        <f>IF(OR($E684="",$F684=""),"",$E684-$F684)</f>
        <v/>
      </c>
      <c r="H684" t="str">
        <f ca="1">IF($D684="","",MAX(0,TODAY()-$D684))</f>
        <v/>
      </c>
      <c r="I684" t="str">
        <f ca="1">IF($G684&lt;=0,"",IF($H684&gt;=30,"Mise en demeure",IF($H684&gt;=15,"Relance 2",IF($H684&gt;=5,"Relance 1","À traiter"))))</f>
        <v>Mise en demeure</v>
      </c>
      <c r="K684" t="str">
        <f>IF($J684="","",$J684+7)</f>
        <v/>
      </c>
    </row>
    <row r="685" spans="2:11" ht="15">
      <c r="B685" t="str">
        <f>IF($A685="","",VLOOKUP(VLOOKUP($A685,Baux!$A:$K,3,FALSE),Locataires!$A:$I,2,FALSE))</f>
        <v/>
      </c>
      <c r="C685" s="17"/>
      <c r="D685" s="12" t="str">
        <f>IF(OR($A685="",$C685=""),"",SUMIFS(Échéancier_Loyers!$G:$G,Échéancier_Loyers!$C:$C,$A685,Échéancier_Loyers!$B:$B,YEAR($C685)*100+MONTH($C685)))</f>
        <v/>
      </c>
      <c r="E685" s="13" t="str">
        <f>IF(OR($A685="",$C685=""),"",SUMIFS(Échéancier_Loyers!$J:$J,Échéancier_Loyers!$C:$C,$A685,Échéancier_Loyers!$B:$B,YEAR($C685)*100+MONTH($C685)))</f>
        <v/>
      </c>
      <c r="F685" s="13" t="str">
        <f>IF(OR($A685="",$C685=""),"",SUMIFS(Échéancier_Loyers!$K:$K,Échéancier_Loyers!$C:$C,$A685,Échéancier_Loyers!$B:$B,YEAR($C685)*100+MONTH($C685)))</f>
        <v/>
      </c>
      <c r="G685" s="13" t="str">
        <f>IF(OR($E685="",$F685=""),"",$E685-$F685)</f>
        <v/>
      </c>
      <c r="H685" t="str">
        <f ca="1">IF($D685="","",MAX(0,TODAY()-$D685))</f>
        <v/>
      </c>
      <c r="I685" t="str">
        <f ca="1">IF($G685&lt;=0,"",IF($H685&gt;=30,"Mise en demeure",IF($H685&gt;=15,"Relance 2",IF($H685&gt;=5,"Relance 1","À traiter"))))</f>
        <v>Mise en demeure</v>
      </c>
      <c r="K685" t="str">
        <f>IF($J685="","",$J685+7)</f>
        <v/>
      </c>
    </row>
    <row r="686" spans="2:11" ht="15">
      <c r="B686" t="str">
        <f>IF($A686="","",VLOOKUP(VLOOKUP($A686,Baux!$A:$K,3,FALSE),Locataires!$A:$I,2,FALSE))</f>
        <v/>
      </c>
      <c r="C686" s="17"/>
      <c r="D686" s="12" t="str">
        <f>IF(OR($A686="",$C686=""),"",SUMIFS(Échéancier_Loyers!$G:$G,Échéancier_Loyers!$C:$C,$A686,Échéancier_Loyers!$B:$B,YEAR($C686)*100+MONTH($C686)))</f>
        <v/>
      </c>
      <c r="E686" s="13" t="str">
        <f>IF(OR($A686="",$C686=""),"",SUMIFS(Échéancier_Loyers!$J:$J,Échéancier_Loyers!$C:$C,$A686,Échéancier_Loyers!$B:$B,YEAR($C686)*100+MONTH($C686)))</f>
        <v/>
      </c>
      <c r="F686" s="13" t="str">
        <f>IF(OR($A686="",$C686=""),"",SUMIFS(Échéancier_Loyers!$K:$K,Échéancier_Loyers!$C:$C,$A686,Échéancier_Loyers!$B:$B,YEAR($C686)*100+MONTH($C686)))</f>
        <v/>
      </c>
      <c r="G686" s="13" t="str">
        <f>IF(OR($E686="",$F686=""),"",$E686-$F686)</f>
        <v/>
      </c>
      <c r="H686" t="str">
        <f ca="1">IF($D686="","",MAX(0,TODAY()-$D686))</f>
        <v/>
      </c>
      <c r="I686" t="str">
        <f ca="1">IF($G686&lt;=0,"",IF($H686&gt;=30,"Mise en demeure",IF($H686&gt;=15,"Relance 2",IF($H686&gt;=5,"Relance 1","À traiter"))))</f>
        <v>Mise en demeure</v>
      </c>
      <c r="K686" t="str">
        <f>IF($J686="","",$J686+7)</f>
        <v/>
      </c>
    </row>
    <row r="687" spans="2:11" ht="15">
      <c r="B687" t="str">
        <f>IF($A687="","",VLOOKUP(VLOOKUP($A687,Baux!$A:$K,3,FALSE),Locataires!$A:$I,2,FALSE))</f>
        <v/>
      </c>
      <c r="C687" s="17"/>
      <c r="D687" s="12" t="str">
        <f>IF(OR($A687="",$C687=""),"",SUMIFS(Échéancier_Loyers!$G:$G,Échéancier_Loyers!$C:$C,$A687,Échéancier_Loyers!$B:$B,YEAR($C687)*100+MONTH($C687)))</f>
        <v/>
      </c>
      <c r="E687" s="13" t="str">
        <f>IF(OR($A687="",$C687=""),"",SUMIFS(Échéancier_Loyers!$J:$J,Échéancier_Loyers!$C:$C,$A687,Échéancier_Loyers!$B:$B,YEAR($C687)*100+MONTH($C687)))</f>
        <v/>
      </c>
      <c r="F687" s="13" t="str">
        <f>IF(OR($A687="",$C687=""),"",SUMIFS(Échéancier_Loyers!$K:$K,Échéancier_Loyers!$C:$C,$A687,Échéancier_Loyers!$B:$B,YEAR($C687)*100+MONTH($C687)))</f>
        <v/>
      </c>
      <c r="G687" s="13" t="str">
        <f>IF(OR($E687="",$F687=""),"",$E687-$F687)</f>
        <v/>
      </c>
      <c r="H687" t="str">
        <f ca="1">IF($D687="","",MAX(0,TODAY()-$D687))</f>
        <v/>
      </c>
      <c r="I687" t="str">
        <f ca="1">IF($G687&lt;=0,"",IF($H687&gt;=30,"Mise en demeure",IF($H687&gt;=15,"Relance 2",IF($H687&gt;=5,"Relance 1","À traiter"))))</f>
        <v>Mise en demeure</v>
      </c>
      <c r="K687" t="str">
        <f>IF($J687="","",$J687+7)</f>
        <v/>
      </c>
    </row>
    <row r="688" spans="2:11" ht="15">
      <c r="B688" t="str">
        <f>IF($A688="","",VLOOKUP(VLOOKUP($A688,Baux!$A:$K,3,FALSE),Locataires!$A:$I,2,FALSE))</f>
        <v/>
      </c>
      <c r="C688" s="17"/>
      <c r="D688" s="12" t="str">
        <f>IF(OR($A688="",$C688=""),"",SUMIFS(Échéancier_Loyers!$G:$G,Échéancier_Loyers!$C:$C,$A688,Échéancier_Loyers!$B:$B,YEAR($C688)*100+MONTH($C688)))</f>
        <v/>
      </c>
      <c r="E688" s="13" t="str">
        <f>IF(OR($A688="",$C688=""),"",SUMIFS(Échéancier_Loyers!$J:$J,Échéancier_Loyers!$C:$C,$A688,Échéancier_Loyers!$B:$B,YEAR($C688)*100+MONTH($C688)))</f>
        <v/>
      </c>
      <c r="F688" s="13" t="str">
        <f>IF(OR($A688="",$C688=""),"",SUMIFS(Échéancier_Loyers!$K:$K,Échéancier_Loyers!$C:$C,$A688,Échéancier_Loyers!$B:$B,YEAR($C688)*100+MONTH($C688)))</f>
        <v/>
      </c>
      <c r="G688" s="13" t="str">
        <f>IF(OR($E688="",$F688=""),"",$E688-$F688)</f>
        <v/>
      </c>
      <c r="H688" t="str">
        <f ca="1">IF($D688="","",MAX(0,TODAY()-$D688))</f>
        <v/>
      </c>
      <c r="I688" t="str">
        <f ca="1">IF($G688&lt;=0,"",IF($H688&gt;=30,"Mise en demeure",IF($H688&gt;=15,"Relance 2",IF($H688&gt;=5,"Relance 1","À traiter"))))</f>
        <v>Mise en demeure</v>
      </c>
      <c r="K688" t="str">
        <f>IF($J688="","",$J688+7)</f>
        <v/>
      </c>
    </row>
    <row r="689" spans="2:11" ht="15">
      <c r="B689" t="str">
        <f>IF($A689="","",VLOOKUP(VLOOKUP($A689,Baux!$A:$K,3,FALSE),Locataires!$A:$I,2,FALSE))</f>
        <v/>
      </c>
      <c r="C689" s="17"/>
      <c r="D689" s="12" t="str">
        <f>IF(OR($A689="",$C689=""),"",SUMIFS(Échéancier_Loyers!$G:$G,Échéancier_Loyers!$C:$C,$A689,Échéancier_Loyers!$B:$B,YEAR($C689)*100+MONTH($C689)))</f>
        <v/>
      </c>
      <c r="E689" s="13" t="str">
        <f>IF(OR($A689="",$C689=""),"",SUMIFS(Échéancier_Loyers!$J:$J,Échéancier_Loyers!$C:$C,$A689,Échéancier_Loyers!$B:$B,YEAR($C689)*100+MONTH($C689)))</f>
        <v/>
      </c>
      <c r="F689" s="13" t="str">
        <f>IF(OR($A689="",$C689=""),"",SUMIFS(Échéancier_Loyers!$K:$K,Échéancier_Loyers!$C:$C,$A689,Échéancier_Loyers!$B:$B,YEAR($C689)*100+MONTH($C689)))</f>
        <v/>
      </c>
      <c r="G689" s="13" t="str">
        <f>IF(OR($E689="",$F689=""),"",$E689-$F689)</f>
        <v/>
      </c>
      <c r="H689" t="str">
        <f ca="1">IF($D689="","",MAX(0,TODAY()-$D689))</f>
        <v/>
      </c>
      <c r="I689" t="str">
        <f ca="1">IF($G689&lt;=0,"",IF($H689&gt;=30,"Mise en demeure",IF($H689&gt;=15,"Relance 2",IF($H689&gt;=5,"Relance 1","À traiter"))))</f>
        <v>Mise en demeure</v>
      </c>
      <c r="K689" t="str">
        <f>IF($J689="","",$J689+7)</f>
        <v/>
      </c>
    </row>
    <row r="690" spans="2:11" ht="15">
      <c r="B690" t="str">
        <f>IF($A690="","",VLOOKUP(VLOOKUP($A690,Baux!$A:$K,3,FALSE),Locataires!$A:$I,2,FALSE))</f>
        <v/>
      </c>
      <c r="C690" s="17"/>
      <c r="D690" s="12" t="str">
        <f>IF(OR($A690="",$C690=""),"",SUMIFS(Échéancier_Loyers!$G:$G,Échéancier_Loyers!$C:$C,$A690,Échéancier_Loyers!$B:$B,YEAR($C690)*100+MONTH($C690)))</f>
        <v/>
      </c>
      <c r="E690" s="13" t="str">
        <f>IF(OR($A690="",$C690=""),"",SUMIFS(Échéancier_Loyers!$J:$J,Échéancier_Loyers!$C:$C,$A690,Échéancier_Loyers!$B:$B,YEAR($C690)*100+MONTH($C690)))</f>
        <v/>
      </c>
      <c r="F690" s="13" t="str">
        <f>IF(OR($A690="",$C690=""),"",SUMIFS(Échéancier_Loyers!$K:$K,Échéancier_Loyers!$C:$C,$A690,Échéancier_Loyers!$B:$B,YEAR($C690)*100+MONTH($C690)))</f>
        <v/>
      </c>
      <c r="G690" s="13" t="str">
        <f>IF(OR($E690="",$F690=""),"",$E690-$F690)</f>
        <v/>
      </c>
      <c r="H690" t="str">
        <f ca="1">IF($D690="","",MAX(0,TODAY()-$D690))</f>
        <v/>
      </c>
      <c r="I690" t="str">
        <f ca="1">IF($G690&lt;=0,"",IF($H690&gt;=30,"Mise en demeure",IF($H690&gt;=15,"Relance 2",IF($H690&gt;=5,"Relance 1","À traiter"))))</f>
        <v>Mise en demeure</v>
      </c>
      <c r="K690" t="str">
        <f>IF($J690="","",$J690+7)</f>
        <v/>
      </c>
    </row>
    <row r="691" spans="2:11" ht="15">
      <c r="B691" t="str">
        <f>IF($A691="","",VLOOKUP(VLOOKUP($A691,Baux!$A:$K,3,FALSE),Locataires!$A:$I,2,FALSE))</f>
        <v/>
      </c>
      <c r="C691" s="17"/>
      <c r="D691" s="12" t="str">
        <f>IF(OR($A691="",$C691=""),"",SUMIFS(Échéancier_Loyers!$G:$G,Échéancier_Loyers!$C:$C,$A691,Échéancier_Loyers!$B:$B,YEAR($C691)*100+MONTH($C691)))</f>
        <v/>
      </c>
      <c r="E691" s="13" t="str">
        <f>IF(OR($A691="",$C691=""),"",SUMIFS(Échéancier_Loyers!$J:$J,Échéancier_Loyers!$C:$C,$A691,Échéancier_Loyers!$B:$B,YEAR($C691)*100+MONTH($C691)))</f>
        <v/>
      </c>
      <c r="F691" s="13" t="str">
        <f>IF(OR($A691="",$C691=""),"",SUMIFS(Échéancier_Loyers!$K:$K,Échéancier_Loyers!$C:$C,$A691,Échéancier_Loyers!$B:$B,YEAR($C691)*100+MONTH($C691)))</f>
        <v/>
      </c>
      <c r="G691" s="13" t="str">
        <f>IF(OR($E691="",$F691=""),"",$E691-$F691)</f>
        <v/>
      </c>
      <c r="H691" t="str">
        <f ca="1">IF($D691="","",MAX(0,TODAY()-$D691))</f>
        <v/>
      </c>
      <c r="I691" t="str">
        <f ca="1">IF($G691&lt;=0,"",IF($H691&gt;=30,"Mise en demeure",IF($H691&gt;=15,"Relance 2",IF($H691&gt;=5,"Relance 1","À traiter"))))</f>
        <v>Mise en demeure</v>
      </c>
      <c r="K691" t="str">
        <f>IF($J691="","",$J691+7)</f>
        <v/>
      </c>
    </row>
    <row r="692" spans="2:11" ht="15">
      <c r="B692" t="str">
        <f>IF($A692="","",VLOOKUP(VLOOKUP($A692,Baux!$A:$K,3,FALSE),Locataires!$A:$I,2,FALSE))</f>
        <v/>
      </c>
      <c r="C692" s="17"/>
      <c r="D692" s="12" t="str">
        <f>IF(OR($A692="",$C692=""),"",SUMIFS(Échéancier_Loyers!$G:$G,Échéancier_Loyers!$C:$C,$A692,Échéancier_Loyers!$B:$B,YEAR($C692)*100+MONTH($C692)))</f>
        <v/>
      </c>
      <c r="E692" s="13" t="str">
        <f>IF(OR($A692="",$C692=""),"",SUMIFS(Échéancier_Loyers!$J:$J,Échéancier_Loyers!$C:$C,$A692,Échéancier_Loyers!$B:$B,YEAR($C692)*100+MONTH($C692)))</f>
        <v/>
      </c>
      <c r="F692" s="13" t="str">
        <f>IF(OR($A692="",$C692=""),"",SUMIFS(Échéancier_Loyers!$K:$K,Échéancier_Loyers!$C:$C,$A692,Échéancier_Loyers!$B:$B,YEAR($C692)*100+MONTH($C692)))</f>
        <v/>
      </c>
      <c r="G692" s="13" t="str">
        <f>IF(OR($E692="",$F692=""),"",$E692-$F692)</f>
        <v/>
      </c>
      <c r="H692" t="str">
        <f ca="1">IF($D692="","",MAX(0,TODAY()-$D692))</f>
        <v/>
      </c>
      <c r="I692" t="str">
        <f ca="1">IF($G692&lt;=0,"",IF($H692&gt;=30,"Mise en demeure",IF($H692&gt;=15,"Relance 2",IF($H692&gt;=5,"Relance 1","À traiter"))))</f>
        <v>Mise en demeure</v>
      </c>
      <c r="K692" t="str">
        <f>IF($J692="","",$J692+7)</f>
        <v/>
      </c>
    </row>
    <row r="693" spans="2:11" ht="15">
      <c r="B693" t="str">
        <f>IF($A693="","",VLOOKUP(VLOOKUP($A693,Baux!$A:$K,3,FALSE),Locataires!$A:$I,2,FALSE))</f>
        <v/>
      </c>
      <c r="C693" s="17"/>
      <c r="D693" s="12" t="str">
        <f>IF(OR($A693="",$C693=""),"",SUMIFS(Échéancier_Loyers!$G:$G,Échéancier_Loyers!$C:$C,$A693,Échéancier_Loyers!$B:$B,YEAR($C693)*100+MONTH($C693)))</f>
        <v/>
      </c>
      <c r="E693" s="13" t="str">
        <f>IF(OR($A693="",$C693=""),"",SUMIFS(Échéancier_Loyers!$J:$J,Échéancier_Loyers!$C:$C,$A693,Échéancier_Loyers!$B:$B,YEAR($C693)*100+MONTH($C693)))</f>
        <v/>
      </c>
      <c r="F693" s="13" t="str">
        <f>IF(OR($A693="",$C693=""),"",SUMIFS(Échéancier_Loyers!$K:$K,Échéancier_Loyers!$C:$C,$A693,Échéancier_Loyers!$B:$B,YEAR($C693)*100+MONTH($C693)))</f>
        <v/>
      </c>
      <c r="G693" s="13" t="str">
        <f>IF(OR($E693="",$F693=""),"",$E693-$F693)</f>
        <v/>
      </c>
      <c r="H693" t="str">
        <f ca="1">IF($D693="","",MAX(0,TODAY()-$D693))</f>
        <v/>
      </c>
      <c r="I693" t="str">
        <f ca="1">IF($G693&lt;=0,"",IF($H693&gt;=30,"Mise en demeure",IF($H693&gt;=15,"Relance 2",IF($H693&gt;=5,"Relance 1","À traiter"))))</f>
        <v>Mise en demeure</v>
      </c>
      <c r="K693" t="str">
        <f>IF($J693="","",$J693+7)</f>
        <v/>
      </c>
    </row>
    <row r="694" spans="2:11" ht="15">
      <c r="B694" t="str">
        <f>IF($A694="","",VLOOKUP(VLOOKUP($A694,Baux!$A:$K,3,FALSE),Locataires!$A:$I,2,FALSE))</f>
        <v/>
      </c>
      <c r="C694" s="17"/>
      <c r="D694" s="12" t="str">
        <f>IF(OR($A694="",$C694=""),"",SUMIFS(Échéancier_Loyers!$G:$G,Échéancier_Loyers!$C:$C,$A694,Échéancier_Loyers!$B:$B,YEAR($C694)*100+MONTH($C694)))</f>
        <v/>
      </c>
      <c r="E694" s="13" t="str">
        <f>IF(OR($A694="",$C694=""),"",SUMIFS(Échéancier_Loyers!$J:$J,Échéancier_Loyers!$C:$C,$A694,Échéancier_Loyers!$B:$B,YEAR($C694)*100+MONTH($C694)))</f>
        <v/>
      </c>
      <c r="F694" s="13" t="str">
        <f>IF(OR($A694="",$C694=""),"",SUMIFS(Échéancier_Loyers!$K:$K,Échéancier_Loyers!$C:$C,$A694,Échéancier_Loyers!$B:$B,YEAR($C694)*100+MONTH($C694)))</f>
        <v/>
      </c>
      <c r="G694" s="13" t="str">
        <f>IF(OR($E694="",$F694=""),"",$E694-$F694)</f>
        <v/>
      </c>
      <c r="H694" t="str">
        <f ca="1">IF($D694="","",MAX(0,TODAY()-$D694))</f>
        <v/>
      </c>
      <c r="I694" t="str">
        <f ca="1">IF($G694&lt;=0,"",IF($H694&gt;=30,"Mise en demeure",IF($H694&gt;=15,"Relance 2",IF($H694&gt;=5,"Relance 1","À traiter"))))</f>
        <v>Mise en demeure</v>
      </c>
      <c r="K694" t="str">
        <f>IF($J694="","",$J694+7)</f>
        <v/>
      </c>
    </row>
    <row r="695" spans="2:11" ht="15">
      <c r="B695" t="str">
        <f>IF($A695="","",VLOOKUP(VLOOKUP($A695,Baux!$A:$K,3,FALSE),Locataires!$A:$I,2,FALSE))</f>
        <v/>
      </c>
      <c r="C695" s="17"/>
      <c r="D695" s="12" t="str">
        <f>IF(OR($A695="",$C695=""),"",SUMIFS(Échéancier_Loyers!$G:$G,Échéancier_Loyers!$C:$C,$A695,Échéancier_Loyers!$B:$B,YEAR($C695)*100+MONTH($C695)))</f>
        <v/>
      </c>
      <c r="E695" s="13" t="str">
        <f>IF(OR($A695="",$C695=""),"",SUMIFS(Échéancier_Loyers!$J:$J,Échéancier_Loyers!$C:$C,$A695,Échéancier_Loyers!$B:$B,YEAR($C695)*100+MONTH($C695)))</f>
        <v/>
      </c>
      <c r="F695" s="13" t="str">
        <f>IF(OR($A695="",$C695=""),"",SUMIFS(Échéancier_Loyers!$K:$K,Échéancier_Loyers!$C:$C,$A695,Échéancier_Loyers!$B:$B,YEAR($C695)*100+MONTH($C695)))</f>
        <v/>
      </c>
      <c r="G695" s="13" t="str">
        <f>IF(OR($E695="",$F695=""),"",$E695-$F695)</f>
        <v/>
      </c>
      <c r="H695" t="str">
        <f ca="1">IF($D695="","",MAX(0,TODAY()-$D695))</f>
        <v/>
      </c>
      <c r="I695" t="str">
        <f ca="1">IF($G695&lt;=0,"",IF($H695&gt;=30,"Mise en demeure",IF($H695&gt;=15,"Relance 2",IF($H695&gt;=5,"Relance 1","À traiter"))))</f>
        <v>Mise en demeure</v>
      </c>
      <c r="K695" t="str">
        <f>IF($J695="","",$J695+7)</f>
        <v/>
      </c>
    </row>
    <row r="696" spans="2:11" ht="15">
      <c r="B696" t="str">
        <f>IF($A696="","",VLOOKUP(VLOOKUP($A696,Baux!$A:$K,3,FALSE),Locataires!$A:$I,2,FALSE))</f>
        <v/>
      </c>
      <c r="C696" s="17"/>
      <c r="D696" s="12" t="str">
        <f>IF(OR($A696="",$C696=""),"",SUMIFS(Échéancier_Loyers!$G:$G,Échéancier_Loyers!$C:$C,$A696,Échéancier_Loyers!$B:$B,YEAR($C696)*100+MONTH($C696)))</f>
        <v/>
      </c>
      <c r="E696" s="13" t="str">
        <f>IF(OR($A696="",$C696=""),"",SUMIFS(Échéancier_Loyers!$J:$J,Échéancier_Loyers!$C:$C,$A696,Échéancier_Loyers!$B:$B,YEAR($C696)*100+MONTH($C696)))</f>
        <v/>
      </c>
      <c r="F696" s="13" t="str">
        <f>IF(OR($A696="",$C696=""),"",SUMIFS(Échéancier_Loyers!$K:$K,Échéancier_Loyers!$C:$C,$A696,Échéancier_Loyers!$B:$B,YEAR($C696)*100+MONTH($C696)))</f>
        <v/>
      </c>
      <c r="G696" s="13" t="str">
        <f>IF(OR($E696="",$F696=""),"",$E696-$F696)</f>
        <v/>
      </c>
      <c r="H696" t="str">
        <f ca="1">IF($D696="","",MAX(0,TODAY()-$D696))</f>
        <v/>
      </c>
      <c r="I696" t="str">
        <f ca="1">IF($G696&lt;=0,"",IF($H696&gt;=30,"Mise en demeure",IF($H696&gt;=15,"Relance 2",IF($H696&gt;=5,"Relance 1","À traiter"))))</f>
        <v>Mise en demeure</v>
      </c>
      <c r="K696" t="str">
        <f>IF($J696="","",$J696+7)</f>
        <v/>
      </c>
    </row>
    <row r="697" spans="2:11" ht="15">
      <c r="B697" t="str">
        <f>IF($A697="","",VLOOKUP(VLOOKUP($A697,Baux!$A:$K,3,FALSE),Locataires!$A:$I,2,FALSE))</f>
        <v/>
      </c>
      <c r="C697" s="17"/>
      <c r="D697" s="12" t="str">
        <f>IF(OR($A697="",$C697=""),"",SUMIFS(Échéancier_Loyers!$G:$G,Échéancier_Loyers!$C:$C,$A697,Échéancier_Loyers!$B:$B,YEAR($C697)*100+MONTH($C697)))</f>
        <v/>
      </c>
      <c r="E697" s="13" t="str">
        <f>IF(OR($A697="",$C697=""),"",SUMIFS(Échéancier_Loyers!$J:$J,Échéancier_Loyers!$C:$C,$A697,Échéancier_Loyers!$B:$B,YEAR($C697)*100+MONTH($C697)))</f>
        <v/>
      </c>
      <c r="F697" s="13" t="str">
        <f>IF(OR($A697="",$C697=""),"",SUMIFS(Échéancier_Loyers!$K:$K,Échéancier_Loyers!$C:$C,$A697,Échéancier_Loyers!$B:$B,YEAR($C697)*100+MONTH($C697)))</f>
        <v/>
      </c>
      <c r="G697" s="13" t="str">
        <f>IF(OR($E697="",$F697=""),"",$E697-$F697)</f>
        <v/>
      </c>
      <c r="H697" t="str">
        <f ca="1">IF($D697="","",MAX(0,TODAY()-$D697))</f>
        <v/>
      </c>
      <c r="I697" t="str">
        <f ca="1">IF($G697&lt;=0,"",IF($H697&gt;=30,"Mise en demeure",IF($H697&gt;=15,"Relance 2",IF($H697&gt;=5,"Relance 1","À traiter"))))</f>
        <v>Mise en demeure</v>
      </c>
      <c r="K697" t="str">
        <f>IF($J697="","",$J697+7)</f>
        <v/>
      </c>
    </row>
    <row r="698" spans="2:11" ht="15">
      <c r="B698" t="str">
        <f>IF($A698="","",VLOOKUP(VLOOKUP($A698,Baux!$A:$K,3,FALSE),Locataires!$A:$I,2,FALSE))</f>
        <v/>
      </c>
      <c r="C698" s="17"/>
      <c r="D698" s="12" t="str">
        <f>IF(OR($A698="",$C698=""),"",SUMIFS(Échéancier_Loyers!$G:$G,Échéancier_Loyers!$C:$C,$A698,Échéancier_Loyers!$B:$B,YEAR($C698)*100+MONTH($C698)))</f>
        <v/>
      </c>
      <c r="E698" s="13" t="str">
        <f>IF(OR($A698="",$C698=""),"",SUMIFS(Échéancier_Loyers!$J:$J,Échéancier_Loyers!$C:$C,$A698,Échéancier_Loyers!$B:$B,YEAR($C698)*100+MONTH($C698)))</f>
        <v/>
      </c>
      <c r="F698" s="13" t="str">
        <f>IF(OR($A698="",$C698=""),"",SUMIFS(Échéancier_Loyers!$K:$K,Échéancier_Loyers!$C:$C,$A698,Échéancier_Loyers!$B:$B,YEAR($C698)*100+MONTH($C698)))</f>
        <v/>
      </c>
      <c r="G698" s="13" t="str">
        <f>IF(OR($E698="",$F698=""),"",$E698-$F698)</f>
        <v/>
      </c>
      <c r="H698" t="str">
        <f ca="1">IF($D698="","",MAX(0,TODAY()-$D698))</f>
        <v/>
      </c>
      <c r="I698" t="str">
        <f ca="1">IF($G698&lt;=0,"",IF($H698&gt;=30,"Mise en demeure",IF($H698&gt;=15,"Relance 2",IF($H698&gt;=5,"Relance 1","À traiter"))))</f>
        <v>Mise en demeure</v>
      </c>
      <c r="K698" t="str">
        <f>IF($J698="","",$J698+7)</f>
        <v/>
      </c>
    </row>
    <row r="699" spans="2:11" ht="15">
      <c r="B699" t="str">
        <f>IF($A699="","",VLOOKUP(VLOOKUP($A699,Baux!$A:$K,3,FALSE),Locataires!$A:$I,2,FALSE))</f>
        <v/>
      </c>
      <c r="C699" s="17"/>
      <c r="D699" s="12" t="str">
        <f>IF(OR($A699="",$C699=""),"",SUMIFS(Échéancier_Loyers!$G:$G,Échéancier_Loyers!$C:$C,$A699,Échéancier_Loyers!$B:$B,YEAR($C699)*100+MONTH($C699)))</f>
        <v/>
      </c>
      <c r="E699" s="13" t="str">
        <f>IF(OR($A699="",$C699=""),"",SUMIFS(Échéancier_Loyers!$J:$J,Échéancier_Loyers!$C:$C,$A699,Échéancier_Loyers!$B:$B,YEAR($C699)*100+MONTH($C699)))</f>
        <v/>
      </c>
      <c r="F699" s="13" t="str">
        <f>IF(OR($A699="",$C699=""),"",SUMIFS(Échéancier_Loyers!$K:$K,Échéancier_Loyers!$C:$C,$A699,Échéancier_Loyers!$B:$B,YEAR($C699)*100+MONTH($C699)))</f>
        <v/>
      </c>
      <c r="G699" s="13" t="str">
        <f>IF(OR($E699="",$F699=""),"",$E699-$F699)</f>
        <v/>
      </c>
      <c r="H699" t="str">
        <f ca="1">IF($D699="","",MAX(0,TODAY()-$D699))</f>
        <v/>
      </c>
      <c r="I699" t="str">
        <f ca="1">IF($G699&lt;=0,"",IF($H699&gt;=30,"Mise en demeure",IF($H699&gt;=15,"Relance 2",IF($H699&gt;=5,"Relance 1","À traiter"))))</f>
        <v>Mise en demeure</v>
      </c>
      <c r="K699" t="str">
        <f>IF($J699="","",$J699+7)</f>
        <v/>
      </c>
    </row>
    <row r="700" spans="2:11" ht="15">
      <c r="B700" t="str">
        <f>IF($A700="","",VLOOKUP(VLOOKUP($A700,Baux!$A:$K,3,FALSE),Locataires!$A:$I,2,FALSE))</f>
        <v/>
      </c>
      <c r="C700" s="17"/>
      <c r="D700" s="12" t="str">
        <f>IF(OR($A700="",$C700=""),"",SUMIFS(Échéancier_Loyers!$G:$G,Échéancier_Loyers!$C:$C,$A700,Échéancier_Loyers!$B:$B,YEAR($C700)*100+MONTH($C700)))</f>
        <v/>
      </c>
      <c r="E700" s="13" t="str">
        <f>IF(OR($A700="",$C700=""),"",SUMIFS(Échéancier_Loyers!$J:$J,Échéancier_Loyers!$C:$C,$A700,Échéancier_Loyers!$B:$B,YEAR($C700)*100+MONTH($C700)))</f>
        <v/>
      </c>
      <c r="F700" s="13" t="str">
        <f>IF(OR($A700="",$C700=""),"",SUMIFS(Échéancier_Loyers!$K:$K,Échéancier_Loyers!$C:$C,$A700,Échéancier_Loyers!$B:$B,YEAR($C700)*100+MONTH($C700)))</f>
        <v/>
      </c>
      <c r="G700" s="13" t="str">
        <f>IF(OR($E700="",$F700=""),"",$E700-$F700)</f>
        <v/>
      </c>
      <c r="H700" t="str">
        <f ca="1">IF($D700="","",MAX(0,TODAY()-$D700))</f>
        <v/>
      </c>
      <c r="I700" t="str">
        <f ca="1">IF($G700&lt;=0,"",IF($H700&gt;=30,"Mise en demeure",IF($H700&gt;=15,"Relance 2",IF($H700&gt;=5,"Relance 1","À traiter"))))</f>
        <v>Mise en demeure</v>
      </c>
      <c r="K700" t="str">
        <f>IF($J700="","",$J700+7)</f>
        <v/>
      </c>
    </row>
    <row r="701" spans="2:11" ht="15">
      <c r="B701" t="str">
        <f>IF($A701="","",VLOOKUP(VLOOKUP($A701,Baux!$A:$K,3,FALSE),Locataires!$A:$I,2,FALSE))</f>
        <v/>
      </c>
      <c r="C701" s="17"/>
      <c r="D701" s="12" t="str">
        <f>IF(OR($A701="",$C701=""),"",SUMIFS(Échéancier_Loyers!$G:$G,Échéancier_Loyers!$C:$C,$A701,Échéancier_Loyers!$B:$B,YEAR($C701)*100+MONTH($C701)))</f>
        <v/>
      </c>
      <c r="E701" s="13" t="str">
        <f>IF(OR($A701="",$C701=""),"",SUMIFS(Échéancier_Loyers!$J:$J,Échéancier_Loyers!$C:$C,$A701,Échéancier_Loyers!$B:$B,YEAR($C701)*100+MONTH($C701)))</f>
        <v/>
      </c>
      <c r="F701" s="13" t="str">
        <f>IF(OR($A701="",$C701=""),"",SUMIFS(Échéancier_Loyers!$K:$K,Échéancier_Loyers!$C:$C,$A701,Échéancier_Loyers!$B:$B,YEAR($C701)*100+MONTH($C701)))</f>
        <v/>
      </c>
      <c r="G701" s="13" t="str">
        <f>IF(OR($E701="",$F701=""),"",$E701-$F701)</f>
        <v/>
      </c>
      <c r="H701" t="str">
        <f ca="1">IF($D701="","",MAX(0,TODAY()-$D701))</f>
        <v/>
      </c>
      <c r="I701" t="str">
        <f ca="1">IF($G701&lt;=0,"",IF($H701&gt;=30,"Mise en demeure",IF($H701&gt;=15,"Relance 2",IF($H701&gt;=5,"Relance 1","À traiter"))))</f>
        <v>Mise en demeure</v>
      </c>
      <c r="K701" t="str">
        <f>IF($J701="","",$J701+7)</f>
        <v/>
      </c>
    </row>
    <row r="702" spans="2:11" ht="15">
      <c r="B702" t="str">
        <f>IF($A702="","",VLOOKUP(VLOOKUP($A702,Baux!$A:$K,3,FALSE),Locataires!$A:$I,2,FALSE))</f>
        <v/>
      </c>
      <c r="C702" s="17"/>
      <c r="D702" s="12" t="str">
        <f>IF(OR($A702="",$C702=""),"",SUMIFS(Échéancier_Loyers!$G:$G,Échéancier_Loyers!$C:$C,$A702,Échéancier_Loyers!$B:$B,YEAR($C702)*100+MONTH($C702)))</f>
        <v/>
      </c>
      <c r="E702" s="13" t="str">
        <f>IF(OR($A702="",$C702=""),"",SUMIFS(Échéancier_Loyers!$J:$J,Échéancier_Loyers!$C:$C,$A702,Échéancier_Loyers!$B:$B,YEAR($C702)*100+MONTH($C702)))</f>
        <v/>
      </c>
      <c r="F702" s="13" t="str">
        <f>IF(OR($A702="",$C702=""),"",SUMIFS(Échéancier_Loyers!$K:$K,Échéancier_Loyers!$C:$C,$A702,Échéancier_Loyers!$B:$B,YEAR($C702)*100+MONTH($C702)))</f>
        <v/>
      </c>
      <c r="G702" s="13" t="str">
        <f>IF(OR($E702="",$F702=""),"",$E702-$F702)</f>
        <v/>
      </c>
      <c r="H702" t="str">
        <f ca="1">IF($D702="","",MAX(0,TODAY()-$D702))</f>
        <v/>
      </c>
      <c r="I702" t="str">
        <f ca="1">IF($G702&lt;=0,"",IF($H702&gt;=30,"Mise en demeure",IF($H702&gt;=15,"Relance 2",IF($H702&gt;=5,"Relance 1","À traiter"))))</f>
        <v>Mise en demeure</v>
      </c>
      <c r="K702" t="str">
        <f>IF($J702="","",$J702+7)</f>
        <v/>
      </c>
    </row>
    <row r="703" spans="2:11" ht="15">
      <c r="B703" t="str">
        <f>IF($A703="","",VLOOKUP(VLOOKUP($A703,Baux!$A:$K,3,FALSE),Locataires!$A:$I,2,FALSE))</f>
        <v/>
      </c>
      <c r="C703" s="17"/>
      <c r="D703" s="12" t="str">
        <f>IF(OR($A703="",$C703=""),"",SUMIFS(Échéancier_Loyers!$G:$G,Échéancier_Loyers!$C:$C,$A703,Échéancier_Loyers!$B:$B,YEAR($C703)*100+MONTH($C703)))</f>
        <v/>
      </c>
      <c r="E703" s="13" t="str">
        <f>IF(OR($A703="",$C703=""),"",SUMIFS(Échéancier_Loyers!$J:$J,Échéancier_Loyers!$C:$C,$A703,Échéancier_Loyers!$B:$B,YEAR($C703)*100+MONTH($C703)))</f>
        <v/>
      </c>
      <c r="F703" s="13" t="str">
        <f>IF(OR($A703="",$C703=""),"",SUMIFS(Échéancier_Loyers!$K:$K,Échéancier_Loyers!$C:$C,$A703,Échéancier_Loyers!$B:$B,YEAR($C703)*100+MONTH($C703)))</f>
        <v/>
      </c>
      <c r="G703" s="13" t="str">
        <f>IF(OR($E703="",$F703=""),"",$E703-$F703)</f>
        <v/>
      </c>
      <c r="H703" t="str">
        <f ca="1">IF($D703="","",MAX(0,TODAY()-$D703))</f>
        <v/>
      </c>
      <c r="I703" t="str">
        <f ca="1">IF($G703&lt;=0,"",IF($H703&gt;=30,"Mise en demeure",IF($H703&gt;=15,"Relance 2",IF($H703&gt;=5,"Relance 1","À traiter"))))</f>
        <v>Mise en demeure</v>
      </c>
      <c r="K703" t="str">
        <f>IF($J703="","",$J703+7)</f>
        <v/>
      </c>
    </row>
    <row r="704" spans="2:11" ht="15">
      <c r="B704" t="str">
        <f>IF($A704="","",VLOOKUP(VLOOKUP($A704,Baux!$A:$K,3,FALSE),Locataires!$A:$I,2,FALSE))</f>
        <v/>
      </c>
      <c r="C704" s="17"/>
      <c r="D704" s="12" t="str">
        <f>IF(OR($A704="",$C704=""),"",SUMIFS(Échéancier_Loyers!$G:$G,Échéancier_Loyers!$C:$C,$A704,Échéancier_Loyers!$B:$B,YEAR($C704)*100+MONTH($C704)))</f>
        <v/>
      </c>
      <c r="E704" s="13" t="str">
        <f>IF(OR($A704="",$C704=""),"",SUMIFS(Échéancier_Loyers!$J:$J,Échéancier_Loyers!$C:$C,$A704,Échéancier_Loyers!$B:$B,YEAR($C704)*100+MONTH($C704)))</f>
        <v/>
      </c>
      <c r="F704" s="13" t="str">
        <f>IF(OR($A704="",$C704=""),"",SUMIFS(Échéancier_Loyers!$K:$K,Échéancier_Loyers!$C:$C,$A704,Échéancier_Loyers!$B:$B,YEAR($C704)*100+MONTH($C704)))</f>
        <v/>
      </c>
      <c r="G704" s="13" t="str">
        <f>IF(OR($E704="",$F704=""),"",$E704-$F704)</f>
        <v/>
      </c>
      <c r="H704" t="str">
        <f ca="1">IF($D704="","",MAX(0,TODAY()-$D704))</f>
        <v/>
      </c>
      <c r="I704" t="str">
        <f ca="1">IF($G704&lt;=0,"",IF($H704&gt;=30,"Mise en demeure",IF($H704&gt;=15,"Relance 2",IF($H704&gt;=5,"Relance 1","À traiter"))))</f>
        <v>Mise en demeure</v>
      </c>
      <c r="K704" t="str">
        <f>IF($J704="","",$J704+7)</f>
        <v/>
      </c>
    </row>
    <row r="705" spans="2:11" ht="15">
      <c r="B705" t="str">
        <f>IF($A705="","",VLOOKUP(VLOOKUP($A705,Baux!$A:$K,3,FALSE),Locataires!$A:$I,2,FALSE))</f>
        <v/>
      </c>
      <c r="C705" s="17"/>
      <c r="D705" s="12" t="str">
        <f>IF(OR($A705="",$C705=""),"",SUMIFS(Échéancier_Loyers!$G:$G,Échéancier_Loyers!$C:$C,$A705,Échéancier_Loyers!$B:$B,YEAR($C705)*100+MONTH($C705)))</f>
        <v/>
      </c>
      <c r="E705" s="13" t="str">
        <f>IF(OR($A705="",$C705=""),"",SUMIFS(Échéancier_Loyers!$J:$J,Échéancier_Loyers!$C:$C,$A705,Échéancier_Loyers!$B:$B,YEAR($C705)*100+MONTH($C705)))</f>
        <v/>
      </c>
      <c r="F705" s="13" t="str">
        <f>IF(OR($A705="",$C705=""),"",SUMIFS(Échéancier_Loyers!$K:$K,Échéancier_Loyers!$C:$C,$A705,Échéancier_Loyers!$B:$B,YEAR($C705)*100+MONTH($C705)))</f>
        <v/>
      </c>
      <c r="G705" s="13" t="str">
        <f>IF(OR($E705="",$F705=""),"",$E705-$F705)</f>
        <v/>
      </c>
      <c r="H705" t="str">
        <f ca="1">IF($D705="","",MAX(0,TODAY()-$D705))</f>
        <v/>
      </c>
      <c r="I705" t="str">
        <f ca="1">IF($G705&lt;=0,"",IF($H705&gt;=30,"Mise en demeure",IF($H705&gt;=15,"Relance 2",IF($H705&gt;=5,"Relance 1","À traiter"))))</f>
        <v>Mise en demeure</v>
      </c>
      <c r="K705" t="str">
        <f>IF($J705="","",$J705+7)</f>
        <v/>
      </c>
    </row>
    <row r="706" spans="2:11" ht="15">
      <c r="B706" t="str">
        <f>IF($A706="","",VLOOKUP(VLOOKUP($A706,Baux!$A:$K,3,FALSE),Locataires!$A:$I,2,FALSE))</f>
        <v/>
      </c>
      <c r="C706" s="17"/>
      <c r="D706" s="12" t="str">
        <f>IF(OR($A706="",$C706=""),"",SUMIFS(Échéancier_Loyers!$G:$G,Échéancier_Loyers!$C:$C,$A706,Échéancier_Loyers!$B:$B,YEAR($C706)*100+MONTH($C706)))</f>
        <v/>
      </c>
      <c r="E706" s="13" t="str">
        <f>IF(OR($A706="",$C706=""),"",SUMIFS(Échéancier_Loyers!$J:$J,Échéancier_Loyers!$C:$C,$A706,Échéancier_Loyers!$B:$B,YEAR($C706)*100+MONTH($C706)))</f>
        <v/>
      </c>
      <c r="F706" s="13" t="str">
        <f>IF(OR($A706="",$C706=""),"",SUMIFS(Échéancier_Loyers!$K:$K,Échéancier_Loyers!$C:$C,$A706,Échéancier_Loyers!$B:$B,YEAR($C706)*100+MONTH($C706)))</f>
        <v/>
      </c>
      <c r="G706" s="13" t="str">
        <f>IF(OR($E706="",$F706=""),"",$E706-$F706)</f>
        <v/>
      </c>
      <c r="H706" t="str">
        <f ca="1">IF($D706="","",MAX(0,TODAY()-$D706))</f>
        <v/>
      </c>
      <c r="I706" t="str">
        <f ca="1">IF($G706&lt;=0,"",IF($H706&gt;=30,"Mise en demeure",IF($H706&gt;=15,"Relance 2",IF($H706&gt;=5,"Relance 1","À traiter"))))</f>
        <v>Mise en demeure</v>
      </c>
      <c r="K706" t="str">
        <f>IF($J706="","",$J706+7)</f>
        <v/>
      </c>
    </row>
    <row r="707" spans="2:11" ht="15">
      <c r="B707" t="str">
        <f>IF($A707="","",VLOOKUP(VLOOKUP($A707,Baux!$A:$K,3,FALSE),Locataires!$A:$I,2,FALSE))</f>
        <v/>
      </c>
      <c r="C707" s="17"/>
      <c r="D707" s="12" t="str">
        <f>IF(OR($A707="",$C707=""),"",SUMIFS(Échéancier_Loyers!$G:$G,Échéancier_Loyers!$C:$C,$A707,Échéancier_Loyers!$B:$B,YEAR($C707)*100+MONTH($C707)))</f>
        <v/>
      </c>
      <c r="E707" s="13" t="str">
        <f>IF(OR($A707="",$C707=""),"",SUMIFS(Échéancier_Loyers!$J:$J,Échéancier_Loyers!$C:$C,$A707,Échéancier_Loyers!$B:$B,YEAR($C707)*100+MONTH($C707)))</f>
        <v/>
      </c>
      <c r="F707" s="13" t="str">
        <f>IF(OR($A707="",$C707=""),"",SUMIFS(Échéancier_Loyers!$K:$K,Échéancier_Loyers!$C:$C,$A707,Échéancier_Loyers!$B:$B,YEAR($C707)*100+MONTH($C707)))</f>
        <v/>
      </c>
      <c r="G707" s="13" t="str">
        <f>IF(OR($E707="",$F707=""),"",$E707-$F707)</f>
        <v/>
      </c>
      <c r="H707" t="str">
        <f ca="1">IF($D707="","",MAX(0,TODAY()-$D707))</f>
        <v/>
      </c>
      <c r="I707" t="str">
        <f ca="1">IF($G707&lt;=0,"",IF($H707&gt;=30,"Mise en demeure",IF($H707&gt;=15,"Relance 2",IF($H707&gt;=5,"Relance 1","À traiter"))))</f>
        <v>Mise en demeure</v>
      </c>
      <c r="K707" t="str">
        <f>IF($J707="","",$J707+7)</f>
        <v/>
      </c>
    </row>
    <row r="708" spans="2:11" ht="15">
      <c r="B708" t="str">
        <f>IF($A708="","",VLOOKUP(VLOOKUP($A708,Baux!$A:$K,3,FALSE),Locataires!$A:$I,2,FALSE))</f>
        <v/>
      </c>
      <c r="C708" s="17"/>
      <c r="D708" s="12" t="str">
        <f>IF(OR($A708="",$C708=""),"",SUMIFS(Échéancier_Loyers!$G:$G,Échéancier_Loyers!$C:$C,$A708,Échéancier_Loyers!$B:$B,YEAR($C708)*100+MONTH($C708)))</f>
        <v/>
      </c>
      <c r="E708" s="13" t="str">
        <f>IF(OR($A708="",$C708=""),"",SUMIFS(Échéancier_Loyers!$J:$J,Échéancier_Loyers!$C:$C,$A708,Échéancier_Loyers!$B:$B,YEAR($C708)*100+MONTH($C708)))</f>
        <v/>
      </c>
      <c r="F708" s="13" t="str">
        <f>IF(OR($A708="",$C708=""),"",SUMIFS(Échéancier_Loyers!$K:$K,Échéancier_Loyers!$C:$C,$A708,Échéancier_Loyers!$B:$B,YEAR($C708)*100+MONTH($C708)))</f>
        <v/>
      </c>
      <c r="G708" s="13" t="str">
        <f>IF(OR($E708="",$F708=""),"",$E708-$F708)</f>
        <v/>
      </c>
      <c r="H708" t="str">
        <f ca="1">IF($D708="","",MAX(0,TODAY()-$D708))</f>
        <v/>
      </c>
      <c r="I708" t="str">
        <f ca="1">IF($G708&lt;=0,"",IF($H708&gt;=30,"Mise en demeure",IF($H708&gt;=15,"Relance 2",IF($H708&gt;=5,"Relance 1","À traiter"))))</f>
        <v>Mise en demeure</v>
      </c>
      <c r="K708" t="str">
        <f>IF($J708="","",$J708+7)</f>
        <v/>
      </c>
    </row>
    <row r="709" spans="2:11" ht="15">
      <c r="B709" t="str">
        <f>IF($A709="","",VLOOKUP(VLOOKUP($A709,Baux!$A:$K,3,FALSE),Locataires!$A:$I,2,FALSE))</f>
        <v/>
      </c>
      <c r="C709" s="17"/>
      <c r="D709" s="12" t="str">
        <f>IF(OR($A709="",$C709=""),"",SUMIFS(Échéancier_Loyers!$G:$G,Échéancier_Loyers!$C:$C,$A709,Échéancier_Loyers!$B:$B,YEAR($C709)*100+MONTH($C709)))</f>
        <v/>
      </c>
      <c r="E709" s="13" t="str">
        <f>IF(OR($A709="",$C709=""),"",SUMIFS(Échéancier_Loyers!$J:$J,Échéancier_Loyers!$C:$C,$A709,Échéancier_Loyers!$B:$B,YEAR($C709)*100+MONTH($C709)))</f>
        <v/>
      </c>
      <c r="F709" s="13" t="str">
        <f>IF(OR($A709="",$C709=""),"",SUMIFS(Échéancier_Loyers!$K:$K,Échéancier_Loyers!$C:$C,$A709,Échéancier_Loyers!$B:$B,YEAR($C709)*100+MONTH($C709)))</f>
        <v/>
      </c>
      <c r="G709" s="13" t="str">
        <f>IF(OR($E709="",$F709=""),"",$E709-$F709)</f>
        <v/>
      </c>
      <c r="H709" t="str">
        <f ca="1">IF($D709="","",MAX(0,TODAY()-$D709))</f>
        <v/>
      </c>
      <c r="I709" t="str">
        <f ca="1">IF($G709&lt;=0,"",IF($H709&gt;=30,"Mise en demeure",IF($H709&gt;=15,"Relance 2",IF($H709&gt;=5,"Relance 1","À traiter"))))</f>
        <v>Mise en demeure</v>
      </c>
      <c r="K709" t="str">
        <f>IF($J709="","",$J709+7)</f>
        <v/>
      </c>
    </row>
    <row r="710" spans="2:11" ht="15">
      <c r="B710" t="str">
        <f>IF($A710="","",VLOOKUP(VLOOKUP($A710,Baux!$A:$K,3,FALSE),Locataires!$A:$I,2,FALSE))</f>
        <v/>
      </c>
      <c r="C710" s="17"/>
      <c r="D710" s="12" t="str">
        <f>IF(OR($A710="",$C710=""),"",SUMIFS(Échéancier_Loyers!$G:$G,Échéancier_Loyers!$C:$C,$A710,Échéancier_Loyers!$B:$B,YEAR($C710)*100+MONTH($C710)))</f>
        <v/>
      </c>
      <c r="E710" s="13" t="str">
        <f>IF(OR($A710="",$C710=""),"",SUMIFS(Échéancier_Loyers!$J:$J,Échéancier_Loyers!$C:$C,$A710,Échéancier_Loyers!$B:$B,YEAR($C710)*100+MONTH($C710)))</f>
        <v/>
      </c>
      <c r="F710" s="13" t="str">
        <f>IF(OR($A710="",$C710=""),"",SUMIFS(Échéancier_Loyers!$K:$K,Échéancier_Loyers!$C:$C,$A710,Échéancier_Loyers!$B:$B,YEAR($C710)*100+MONTH($C710)))</f>
        <v/>
      </c>
      <c r="G710" s="13" t="str">
        <f>IF(OR($E710="",$F710=""),"",$E710-$F710)</f>
        <v/>
      </c>
      <c r="H710" t="str">
        <f ca="1">IF($D710="","",MAX(0,TODAY()-$D710))</f>
        <v/>
      </c>
      <c r="I710" t="str">
        <f ca="1">IF($G710&lt;=0,"",IF($H710&gt;=30,"Mise en demeure",IF($H710&gt;=15,"Relance 2",IF($H710&gt;=5,"Relance 1","À traiter"))))</f>
        <v>Mise en demeure</v>
      </c>
      <c r="K710" t="str">
        <f>IF($J710="","",$J710+7)</f>
        <v/>
      </c>
    </row>
    <row r="711" spans="2:11" ht="15">
      <c r="B711" t="str">
        <f>IF($A711="","",VLOOKUP(VLOOKUP($A711,Baux!$A:$K,3,FALSE),Locataires!$A:$I,2,FALSE))</f>
        <v/>
      </c>
      <c r="C711" s="17"/>
      <c r="D711" s="12" t="str">
        <f>IF(OR($A711="",$C711=""),"",SUMIFS(Échéancier_Loyers!$G:$G,Échéancier_Loyers!$C:$C,$A711,Échéancier_Loyers!$B:$B,YEAR($C711)*100+MONTH($C711)))</f>
        <v/>
      </c>
      <c r="E711" s="13" t="str">
        <f>IF(OR($A711="",$C711=""),"",SUMIFS(Échéancier_Loyers!$J:$J,Échéancier_Loyers!$C:$C,$A711,Échéancier_Loyers!$B:$B,YEAR($C711)*100+MONTH($C711)))</f>
        <v/>
      </c>
      <c r="F711" s="13" t="str">
        <f>IF(OR($A711="",$C711=""),"",SUMIFS(Échéancier_Loyers!$K:$K,Échéancier_Loyers!$C:$C,$A711,Échéancier_Loyers!$B:$B,YEAR($C711)*100+MONTH($C711)))</f>
        <v/>
      </c>
      <c r="G711" s="13" t="str">
        <f>IF(OR($E711="",$F711=""),"",$E711-$F711)</f>
        <v/>
      </c>
      <c r="H711" t="str">
        <f ca="1">IF($D711="","",MAX(0,TODAY()-$D711))</f>
        <v/>
      </c>
      <c r="I711" t="str">
        <f ca="1">IF($G711&lt;=0,"",IF($H711&gt;=30,"Mise en demeure",IF($H711&gt;=15,"Relance 2",IF($H711&gt;=5,"Relance 1","À traiter"))))</f>
        <v>Mise en demeure</v>
      </c>
      <c r="K711" t="str">
        <f>IF($J711="","",$J711+7)</f>
        <v/>
      </c>
    </row>
    <row r="712" spans="2:11" ht="15">
      <c r="B712" t="str">
        <f>IF($A712="","",VLOOKUP(VLOOKUP($A712,Baux!$A:$K,3,FALSE),Locataires!$A:$I,2,FALSE))</f>
        <v/>
      </c>
      <c r="C712" s="17"/>
      <c r="D712" s="12" t="str">
        <f>IF(OR($A712="",$C712=""),"",SUMIFS(Échéancier_Loyers!$G:$G,Échéancier_Loyers!$C:$C,$A712,Échéancier_Loyers!$B:$B,YEAR($C712)*100+MONTH($C712)))</f>
        <v/>
      </c>
      <c r="E712" s="13" t="str">
        <f>IF(OR($A712="",$C712=""),"",SUMIFS(Échéancier_Loyers!$J:$J,Échéancier_Loyers!$C:$C,$A712,Échéancier_Loyers!$B:$B,YEAR($C712)*100+MONTH($C712)))</f>
        <v/>
      </c>
      <c r="F712" s="13" t="str">
        <f>IF(OR($A712="",$C712=""),"",SUMIFS(Échéancier_Loyers!$K:$K,Échéancier_Loyers!$C:$C,$A712,Échéancier_Loyers!$B:$B,YEAR($C712)*100+MONTH($C712)))</f>
        <v/>
      </c>
      <c r="G712" s="13" t="str">
        <f>IF(OR($E712="",$F712=""),"",$E712-$F712)</f>
        <v/>
      </c>
      <c r="H712" t="str">
        <f ca="1">IF($D712="","",MAX(0,TODAY()-$D712))</f>
        <v/>
      </c>
      <c r="I712" t="str">
        <f ca="1">IF($G712&lt;=0,"",IF($H712&gt;=30,"Mise en demeure",IF($H712&gt;=15,"Relance 2",IF($H712&gt;=5,"Relance 1","À traiter"))))</f>
        <v>Mise en demeure</v>
      </c>
      <c r="K712" t="str">
        <f>IF($J712="","",$J712+7)</f>
        <v/>
      </c>
    </row>
    <row r="713" spans="2:11" ht="15">
      <c r="B713" t="str">
        <f>IF($A713="","",VLOOKUP(VLOOKUP($A713,Baux!$A:$K,3,FALSE),Locataires!$A:$I,2,FALSE))</f>
        <v/>
      </c>
      <c r="C713" s="17"/>
      <c r="D713" s="12" t="str">
        <f>IF(OR($A713="",$C713=""),"",SUMIFS(Échéancier_Loyers!$G:$G,Échéancier_Loyers!$C:$C,$A713,Échéancier_Loyers!$B:$B,YEAR($C713)*100+MONTH($C713)))</f>
        <v/>
      </c>
      <c r="E713" s="13" t="str">
        <f>IF(OR($A713="",$C713=""),"",SUMIFS(Échéancier_Loyers!$J:$J,Échéancier_Loyers!$C:$C,$A713,Échéancier_Loyers!$B:$B,YEAR($C713)*100+MONTH($C713)))</f>
        <v/>
      </c>
      <c r="F713" s="13" t="str">
        <f>IF(OR($A713="",$C713=""),"",SUMIFS(Échéancier_Loyers!$K:$K,Échéancier_Loyers!$C:$C,$A713,Échéancier_Loyers!$B:$B,YEAR($C713)*100+MONTH($C713)))</f>
        <v/>
      </c>
      <c r="G713" s="13" t="str">
        <f>IF(OR($E713="",$F713=""),"",$E713-$F713)</f>
        <v/>
      </c>
      <c r="H713" t="str">
        <f ca="1">IF($D713="","",MAX(0,TODAY()-$D713))</f>
        <v/>
      </c>
      <c r="I713" t="str">
        <f ca="1">IF($G713&lt;=0,"",IF($H713&gt;=30,"Mise en demeure",IF($H713&gt;=15,"Relance 2",IF($H713&gt;=5,"Relance 1","À traiter"))))</f>
        <v>Mise en demeure</v>
      </c>
      <c r="K713" t="str">
        <f>IF($J713="","",$J713+7)</f>
        <v/>
      </c>
    </row>
    <row r="714" spans="2:11" ht="15">
      <c r="B714" t="str">
        <f>IF($A714="","",VLOOKUP(VLOOKUP($A714,Baux!$A:$K,3,FALSE),Locataires!$A:$I,2,FALSE))</f>
        <v/>
      </c>
      <c r="C714" s="17"/>
      <c r="D714" s="12" t="str">
        <f>IF(OR($A714="",$C714=""),"",SUMIFS(Échéancier_Loyers!$G:$G,Échéancier_Loyers!$C:$C,$A714,Échéancier_Loyers!$B:$B,YEAR($C714)*100+MONTH($C714)))</f>
        <v/>
      </c>
      <c r="E714" s="13" t="str">
        <f>IF(OR($A714="",$C714=""),"",SUMIFS(Échéancier_Loyers!$J:$J,Échéancier_Loyers!$C:$C,$A714,Échéancier_Loyers!$B:$B,YEAR($C714)*100+MONTH($C714)))</f>
        <v/>
      </c>
      <c r="F714" s="13" t="str">
        <f>IF(OR($A714="",$C714=""),"",SUMIFS(Échéancier_Loyers!$K:$K,Échéancier_Loyers!$C:$C,$A714,Échéancier_Loyers!$B:$B,YEAR($C714)*100+MONTH($C714)))</f>
        <v/>
      </c>
      <c r="G714" s="13" t="str">
        <f>IF(OR($E714="",$F714=""),"",$E714-$F714)</f>
        <v/>
      </c>
      <c r="H714" t="str">
        <f ca="1">IF($D714="","",MAX(0,TODAY()-$D714))</f>
        <v/>
      </c>
      <c r="I714" t="str">
        <f ca="1">IF($G714&lt;=0,"",IF($H714&gt;=30,"Mise en demeure",IF($H714&gt;=15,"Relance 2",IF($H714&gt;=5,"Relance 1","À traiter"))))</f>
        <v>Mise en demeure</v>
      </c>
      <c r="K714" t="str">
        <f>IF($J714="","",$J714+7)</f>
        <v/>
      </c>
    </row>
    <row r="715" spans="2:11" ht="15">
      <c r="B715" t="str">
        <f>IF($A715="","",VLOOKUP(VLOOKUP($A715,Baux!$A:$K,3,FALSE),Locataires!$A:$I,2,FALSE))</f>
        <v/>
      </c>
      <c r="C715" s="17"/>
      <c r="D715" s="12" t="str">
        <f>IF(OR($A715="",$C715=""),"",SUMIFS(Échéancier_Loyers!$G:$G,Échéancier_Loyers!$C:$C,$A715,Échéancier_Loyers!$B:$B,YEAR($C715)*100+MONTH($C715)))</f>
        <v/>
      </c>
      <c r="E715" s="13" t="str">
        <f>IF(OR($A715="",$C715=""),"",SUMIFS(Échéancier_Loyers!$J:$J,Échéancier_Loyers!$C:$C,$A715,Échéancier_Loyers!$B:$B,YEAR($C715)*100+MONTH($C715)))</f>
        <v/>
      </c>
      <c r="F715" s="13" t="str">
        <f>IF(OR($A715="",$C715=""),"",SUMIFS(Échéancier_Loyers!$K:$K,Échéancier_Loyers!$C:$C,$A715,Échéancier_Loyers!$B:$B,YEAR($C715)*100+MONTH($C715)))</f>
        <v/>
      </c>
      <c r="G715" s="13" t="str">
        <f>IF(OR($E715="",$F715=""),"",$E715-$F715)</f>
        <v/>
      </c>
      <c r="H715" t="str">
        <f ca="1">IF($D715="","",MAX(0,TODAY()-$D715))</f>
        <v/>
      </c>
      <c r="I715" t="str">
        <f ca="1">IF($G715&lt;=0,"",IF($H715&gt;=30,"Mise en demeure",IF($H715&gt;=15,"Relance 2",IF($H715&gt;=5,"Relance 1","À traiter"))))</f>
        <v>Mise en demeure</v>
      </c>
      <c r="K715" t="str">
        <f>IF($J715="","",$J715+7)</f>
        <v/>
      </c>
    </row>
    <row r="716" spans="2:11" ht="15">
      <c r="B716" t="str">
        <f>IF($A716="","",VLOOKUP(VLOOKUP($A716,Baux!$A:$K,3,FALSE),Locataires!$A:$I,2,FALSE))</f>
        <v/>
      </c>
      <c r="C716" s="17"/>
      <c r="D716" s="12" t="str">
        <f>IF(OR($A716="",$C716=""),"",SUMIFS(Échéancier_Loyers!$G:$G,Échéancier_Loyers!$C:$C,$A716,Échéancier_Loyers!$B:$B,YEAR($C716)*100+MONTH($C716)))</f>
        <v/>
      </c>
      <c r="E716" s="13" t="str">
        <f>IF(OR($A716="",$C716=""),"",SUMIFS(Échéancier_Loyers!$J:$J,Échéancier_Loyers!$C:$C,$A716,Échéancier_Loyers!$B:$B,YEAR($C716)*100+MONTH($C716)))</f>
        <v/>
      </c>
      <c r="F716" s="13" t="str">
        <f>IF(OR($A716="",$C716=""),"",SUMIFS(Échéancier_Loyers!$K:$K,Échéancier_Loyers!$C:$C,$A716,Échéancier_Loyers!$B:$B,YEAR($C716)*100+MONTH($C716)))</f>
        <v/>
      </c>
      <c r="G716" s="13" t="str">
        <f>IF(OR($E716="",$F716=""),"",$E716-$F716)</f>
        <v/>
      </c>
      <c r="H716" t="str">
        <f ca="1">IF($D716="","",MAX(0,TODAY()-$D716))</f>
        <v/>
      </c>
      <c r="I716" t="str">
        <f ca="1">IF($G716&lt;=0,"",IF($H716&gt;=30,"Mise en demeure",IF($H716&gt;=15,"Relance 2",IF($H716&gt;=5,"Relance 1","À traiter"))))</f>
        <v>Mise en demeure</v>
      </c>
      <c r="K716" t="str">
        <f>IF($J716="","",$J716+7)</f>
        <v/>
      </c>
    </row>
    <row r="717" spans="2:11" ht="15">
      <c r="B717" t="str">
        <f>IF($A717="","",VLOOKUP(VLOOKUP($A717,Baux!$A:$K,3,FALSE),Locataires!$A:$I,2,FALSE))</f>
        <v/>
      </c>
      <c r="C717" s="17"/>
      <c r="D717" s="12" t="str">
        <f>IF(OR($A717="",$C717=""),"",SUMIFS(Échéancier_Loyers!$G:$G,Échéancier_Loyers!$C:$C,$A717,Échéancier_Loyers!$B:$B,YEAR($C717)*100+MONTH($C717)))</f>
        <v/>
      </c>
      <c r="E717" s="13" t="str">
        <f>IF(OR($A717="",$C717=""),"",SUMIFS(Échéancier_Loyers!$J:$J,Échéancier_Loyers!$C:$C,$A717,Échéancier_Loyers!$B:$B,YEAR($C717)*100+MONTH($C717)))</f>
        <v/>
      </c>
      <c r="F717" s="13" t="str">
        <f>IF(OR($A717="",$C717=""),"",SUMIFS(Échéancier_Loyers!$K:$K,Échéancier_Loyers!$C:$C,$A717,Échéancier_Loyers!$B:$B,YEAR($C717)*100+MONTH($C717)))</f>
        <v/>
      </c>
      <c r="G717" s="13" t="str">
        <f>IF(OR($E717="",$F717=""),"",$E717-$F717)</f>
        <v/>
      </c>
      <c r="H717" t="str">
        <f ca="1">IF($D717="","",MAX(0,TODAY()-$D717))</f>
        <v/>
      </c>
      <c r="I717" t="str">
        <f ca="1">IF($G717&lt;=0,"",IF($H717&gt;=30,"Mise en demeure",IF($H717&gt;=15,"Relance 2",IF($H717&gt;=5,"Relance 1","À traiter"))))</f>
        <v>Mise en demeure</v>
      </c>
      <c r="K717" t="str">
        <f>IF($J717="","",$J717+7)</f>
        <v/>
      </c>
    </row>
    <row r="718" spans="2:11" ht="15">
      <c r="B718" t="str">
        <f>IF($A718="","",VLOOKUP(VLOOKUP($A718,Baux!$A:$K,3,FALSE),Locataires!$A:$I,2,FALSE))</f>
        <v/>
      </c>
      <c r="C718" s="17"/>
      <c r="D718" s="12" t="str">
        <f>IF(OR($A718="",$C718=""),"",SUMIFS(Échéancier_Loyers!$G:$G,Échéancier_Loyers!$C:$C,$A718,Échéancier_Loyers!$B:$B,YEAR($C718)*100+MONTH($C718)))</f>
        <v/>
      </c>
      <c r="E718" s="13" t="str">
        <f>IF(OR($A718="",$C718=""),"",SUMIFS(Échéancier_Loyers!$J:$J,Échéancier_Loyers!$C:$C,$A718,Échéancier_Loyers!$B:$B,YEAR($C718)*100+MONTH($C718)))</f>
        <v/>
      </c>
      <c r="F718" s="13" t="str">
        <f>IF(OR($A718="",$C718=""),"",SUMIFS(Échéancier_Loyers!$K:$K,Échéancier_Loyers!$C:$C,$A718,Échéancier_Loyers!$B:$B,YEAR($C718)*100+MONTH($C718)))</f>
        <v/>
      </c>
      <c r="G718" s="13" t="str">
        <f>IF(OR($E718="",$F718=""),"",$E718-$F718)</f>
        <v/>
      </c>
      <c r="H718" t="str">
        <f ca="1">IF($D718="","",MAX(0,TODAY()-$D718))</f>
        <v/>
      </c>
      <c r="I718" t="str">
        <f ca="1">IF($G718&lt;=0,"",IF($H718&gt;=30,"Mise en demeure",IF($H718&gt;=15,"Relance 2",IF($H718&gt;=5,"Relance 1","À traiter"))))</f>
        <v>Mise en demeure</v>
      </c>
      <c r="K718" t="str">
        <f>IF($J718="","",$J718+7)</f>
        <v/>
      </c>
    </row>
    <row r="719" spans="2:11" ht="15">
      <c r="B719" t="str">
        <f>IF($A719="","",VLOOKUP(VLOOKUP($A719,Baux!$A:$K,3,FALSE),Locataires!$A:$I,2,FALSE))</f>
        <v/>
      </c>
      <c r="C719" s="17"/>
      <c r="D719" s="12" t="str">
        <f>IF(OR($A719="",$C719=""),"",SUMIFS(Échéancier_Loyers!$G:$G,Échéancier_Loyers!$C:$C,$A719,Échéancier_Loyers!$B:$B,YEAR($C719)*100+MONTH($C719)))</f>
        <v/>
      </c>
      <c r="E719" s="13" t="str">
        <f>IF(OR($A719="",$C719=""),"",SUMIFS(Échéancier_Loyers!$J:$J,Échéancier_Loyers!$C:$C,$A719,Échéancier_Loyers!$B:$B,YEAR($C719)*100+MONTH($C719)))</f>
        <v/>
      </c>
      <c r="F719" s="13" t="str">
        <f>IF(OR($A719="",$C719=""),"",SUMIFS(Échéancier_Loyers!$K:$K,Échéancier_Loyers!$C:$C,$A719,Échéancier_Loyers!$B:$B,YEAR($C719)*100+MONTH($C719)))</f>
        <v/>
      </c>
      <c r="G719" s="13" t="str">
        <f>IF(OR($E719="",$F719=""),"",$E719-$F719)</f>
        <v/>
      </c>
      <c r="H719" t="str">
        <f ca="1">IF($D719="","",MAX(0,TODAY()-$D719))</f>
        <v/>
      </c>
      <c r="I719" t="str">
        <f ca="1">IF($G719&lt;=0,"",IF($H719&gt;=30,"Mise en demeure",IF($H719&gt;=15,"Relance 2",IF($H719&gt;=5,"Relance 1","À traiter"))))</f>
        <v>Mise en demeure</v>
      </c>
      <c r="K719" t="str">
        <f>IF($J719="","",$J719+7)</f>
        <v/>
      </c>
    </row>
    <row r="720" spans="2:11" ht="15">
      <c r="B720" t="str">
        <f>IF($A720="","",VLOOKUP(VLOOKUP($A720,Baux!$A:$K,3,FALSE),Locataires!$A:$I,2,FALSE))</f>
        <v/>
      </c>
      <c r="C720" s="17"/>
      <c r="D720" s="12" t="str">
        <f>IF(OR($A720="",$C720=""),"",SUMIFS(Échéancier_Loyers!$G:$G,Échéancier_Loyers!$C:$C,$A720,Échéancier_Loyers!$B:$B,YEAR($C720)*100+MONTH($C720)))</f>
        <v/>
      </c>
      <c r="E720" s="13" t="str">
        <f>IF(OR($A720="",$C720=""),"",SUMIFS(Échéancier_Loyers!$J:$J,Échéancier_Loyers!$C:$C,$A720,Échéancier_Loyers!$B:$B,YEAR($C720)*100+MONTH($C720)))</f>
        <v/>
      </c>
      <c r="F720" s="13" t="str">
        <f>IF(OR($A720="",$C720=""),"",SUMIFS(Échéancier_Loyers!$K:$K,Échéancier_Loyers!$C:$C,$A720,Échéancier_Loyers!$B:$B,YEAR($C720)*100+MONTH($C720)))</f>
        <v/>
      </c>
      <c r="G720" s="13" t="str">
        <f>IF(OR($E720="",$F720=""),"",$E720-$F720)</f>
        <v/>
      </c>
      <c r="H720" t="str">
        <f ca="1">IF($D720="","",MAX(0,TODAY()-$D720))</f>
        <v/>
      </c>
      <c r="I720" t="str">
        <f ca="1">IF($G720&lt;=0,"",IF($H720&gt;=30,"Mise en demeure",IF($H720&gt;=15,"Relance 2",IF($H720&gt;=5,"Relance 1","À traiter"))))</f>
        <v>Mise en demeure</v>
      </c>
      <c r="K720" t="str">
        <f>IF($J720="","",$J720+7)</f>
        <v/>
      </c>
    </row>
    <row r="721" spans="2:11" ht="15">
      <c r="B721" t="str">
        <f>IF($A721="","",VLOOKUP(VLOOKUP($A721,Baux!$A:$K,3,FALSE),Locataires!$A:$I,2,FALSE))</f>
        <v/>
      </c>
      <c r="C721" s="17"/>
      <c r="D721" s="12" t="str">
        <f>IF(OR($A721="",$C721=""),"",SUMIFS(Échéancier_Loyers!$G:$G,Échéancier_Loyers!$C:$C,$A721,Échéancier_Loyers!$B:$B,YEAR($C721)*100+MONTH($C721)))</f>
        <v/>
      </c>
      <c r="E721" s="13" t="str">
        <f>IF(OR($A721="",$C721=""),"",SUMIFS(Échéancier_Loyers!$J:$J,Échéancier_Loyers!$C:$C,$A721,Échéancier_Loyers!$B:$B,YEAR($C721)*100+MONTH($C721)))</f>
        <v/>
      </c>
      <c r="F721" s="13" t="str">
        <f>IF(OR($A721="",$C721=""),"",SUMIFS(Échéancier_Loyers!$K:$K,Échéancier_Loyers!$C:$C,$A721,Échéancier_Loyers!$B:$B,YEAR($C721)*100+MONTH($C721)))</f>
        <v/>
      </c>
      <c r="G721" s="13" t="str">
        <f>IF(OR($E721="",$F721=""),"",$E721-$F721)</f>
        <v/>
      </c>
      <c r="H721" t="str">
        <f ca="1">IF($D721="","",MAX(0,TODAY()-$D721))</f>
        <v/>
      </c>
      <c r="I721" t="str">
        <f ca="1">IF($G721&lt;=0,"",IF($H721&gt;=30,"Mise en demeure",IF($H721&gt;=15,"Relance 2",IF($H721&gt;=5,"Relance 1","À traiter"))))</f>
        <v>Mise en demeure</v>
      </c>
      <c r="K721" t="str">
        <f>IF($J721="","",$J721+7)</f>
        <v/>
      </c>
    </row>
    <row r="722" spans="2:11" ht="15">
      <c r="B722" t="str">
        <f>IF($A722="","",VLOOKUP(VLOOKUP($A722,Baux!$A:$K,3,FALSE),Locataires!$A:$I,2,FALSE))</f>
        <v/>
      </c>
      <c r="C722" s="17"/>
      <c r="D722" s="12" t="str">
        <f>IF(OR($A722="",$C722=""),"",SUMIFS(Échéancier_Loyers!$G:$G,Échéancier_Loyers!$C:$C,$A722,Échéancier_Loyers!$B:$B,YEAR($C722)*100+MONTH($C722)))</f>
        <v/>
      </c>
      <c r="E722" s="13" t="str">
        <f>IF(OR($A722="",$C722=""),"",SUMIFS(Échéancier_Loyers!$J:$J,Échéancier_Loyers!$C:$C,$A722,Échéancier_Loyers!$B:$B,YEAR($C722)*100+MONTH($C722)))</f>
        <v/>
      </c>
      <c r="F722" s="13" t="str">
        <f>IF(OR($A722="",$C722=""),"",SUMIFS(Échéancier_Loyers!$K:$K,Échéancier_Loyers!$C:$C,$A722,Échéancier_Loyers!$B:$B,YEAR($C722)*100+MONTH($C722)))</f>
        <v/>
      </c>
      <c r="G722" s="13" t="str">
        <f>IF(OR($E722="",$F722=""),"",$E722-$F722)</f>
        <v/>
      </c>
      <c r="H722" t="str">
        <f ca="1">IF($D722="","",MAX(0,TODAY()-$D722))</f>
        <v/>
      </c>
      <c r="I722" t="str">
        <f ca="1">IF($G722&lt;=0,"",IF($H722&gt;=30,"Mise en demeure",IF($H722&gt;=15,"Relance 2",IF($H722&gt;=5,"Relance 1","À traiter"))))</f>
        <v>Mise en demeure</v>
      </c>
      <c r="K722" t="str">
        <f>IF($J722="","",$J722+7)</f>
        <v/>
      </c>
    </row>
    <row r="723" spans="2:11" ht="15">
      <c r="B723" t="str">
        <f>IF($A723="","",VLOOKUP(VLOOKUP($A723,Baux!$A:$K,3,FALSE),Locataires!$A:$I,2,FALSE))</f>
        <v/>
      </c>
      <c r="C723" s="17"/>
      <c r="D723" s="12" t="str">
        <f>IF(OR($A723="",$C723=""),"",SUMIFS(Échéancier_Loyers!$G:$G,Échéancier_Loyers!$C:$C,$A723,Échéancier_Loyers!$B:$B,YEAR($C723)*100+MONTH($C723)))</f>
        <v/>
      </c>
      <c r="E723" s="13" t="str">
        <f>IF(OR($A723="",$C723=""),"",SUMIFS(Échéancier_Loyers!$J:$J,Échéancier_Loyers!$C:$C,$A723,Échéancier_Loyers!$B:$B,YEAR($C723)*100+MONTH($C723)))</f>
        <v/>
      </c>
      <c r="F723" s="13" t="str">
        <f>IF(OR($A723="",$C723=""),"",SUMIFS(Échéancier_Loyers!$K:$K,Échéancier_Loyers!$C:$C,$A723,Échéancier_Loyers!$B:$B,YEAR($C723)*100+MONTH($C723)))</f>
        <v/>
      </c>
      <c r="G723" s="13" t="str">
        <f>IF(OR($E723="",$F723=""),"",$E723-$F723)</f>
        <v/>
      </c>
      <c r="H723" t="str">
        <f ca="1">IF($D723="","",MAX(0,TODAY()-$D723))</f>
        <v/>
      </c>
      <c r="I723" t="str">
        <f ca="1">IF($G723&lt;=0,"",IF($H723&gt;=30,"Mise en demeure",IF($H723&gt;=15,"Relance 2",IF($H723&gt;=5,"Relance 1","À traiter"))))</f>
        <v>Mise en demeure</v>
      </c>
      <c r="K723" t="str">
        <f>IF($J723="","",$J723+7)</f>
        <v/>
      </c>
    </row>
    <row r="724" spans="2:11" ht="15">
      <c r="B724" t="str">
        <f>IF($A724="","",VLOOKUP(VLOOKUP($A724,Baux!$A:$K,3,FALSE),Locataires!$A:$I,2,FALSE))</f>
        <v/>
      </c>
      <c r="C724" s="17"/>
      <c r="D724" s="12" t="str">
        <f>IF(OR($A724="",$C724=""),"",SUMIFS(Échéancier_Loyers!$G:$G,Échéancier_Loyers!$C:$C,$A724,Échéancier_Loyers!$B:$B,YEAR($C724)*100+MONTH($C724)))</f>
        <v/>
      </c>
      <c r="E724" s="13" t="str">
        <f>IF(OR($A724="",$C724=""),"",SUMIFS(Échéancier_Loyers!$J:$J,Échéancier_Loyers!$C:$C,$A724,Échéancier_Loyers!$B:$B,YEAR($C724)*100+MONTH($C724)))</f>
        <v/>
      </c>
      <c r="F724" s="13" t="str">
        <f>IF(OR($A724="",$C724=""),"",SUMIFS(Échéancier_Loyers!$K:$K,Échéancier_Loyers!$C:$C,$A724,Échéancier_Loyers!$B:$B,YEAR($C724)*100+MONTH($C724)))</f>
        <v/>
      </c>
      <c r="G724" s="13" t="str">
        <f>IF(OR($E724="",$F724=""),"",$E724-$F724)</f>
        <v/>
      </c>
      <c r="H724" t="str">
        <f ca="1">IF($D724="","",MAX(0,TODAY()-$D724))</f>
        <v/>
      </c>
      <c r="I724" t="str">
        <f ca="1">IF($G724&lt;=0,"",IF($H724&gt;=30,"Mise en demeure",IF($H724&gt;=15,"Relance 2",IF($H724&gt;=5,"Relance 1","À traiter"))))</f>
        <v>Mise en demeure</v>
      </c>
      <c r="K724" t="str">
        <f>IF($J724="","",$J724+7)</f>
        <v/>
      </c>
    </row>
    <row r="725" spans="2:11" ht="15">
      <c r="B725" t="str">
        <f>IF($A725="","",VLOOKUP(VLOOKUP($A725,Baux!$A:$K,3,FALSE),Locataires!$A:$I,2,FALSE))</f>
        <v/>
      </c>
      <c r="C725" s="17"/>
      <c r="D725" s="12" t="str">
        <f>IF(OR($A725="",$C725=""),"",SUMIFS(Échéancier_Loyers!$G:$G,Échéancier_Loyers!$C:$C,$A725,Échéancier_Loyers!$B:$B,YEAR($C725)*100+MONTH($C725)))</f>
        <v/>
      </c>
      <c r="E725" s="13" t="str">
        <f>IF(OR($A725="",$C725=""),"",SUMIFS(Échéancier_Loyers!$J:$J,Échéancier_Loyers!$C:$C,$A725,Échéancier_Loyers!$B:$B,YEAR($C725)*100+MONTH($C725)))</f>
        <v/>
      </c>
      <c r="F725" s="13" t="str">
        <f>IF(OR($A725="",$C725=""),"",SUMIFS(Échéancier_Loyers!$K:$K,Échéancier_Loyers!$C:$C,$A725,Échéancier_Loyers!$B:$B,YEAR($C725)*100+MONTH($C725)))</f>
        <v/>
      </c>
      <c r="G725" s="13" t="str">
        <f>IF(OR($E725="",$F725=""),"",$E725-$F725)</f>
        <v/>
      </c>
      <c r="H725" t="str">
        <f ca="1">IF($D725="","",MAX(0,TODAY()-$D725))</f>
        <v/>
      </c>
      <c r="I725" t="str">
        <f ca="1">IF($G725&lt;=0,"",IF($H725&gt;=30,"Mise en demeure",IF($H725&gt;=15,"Relance 2",IF($H725&gt;=5,"Relance 1","À traiter"))))</f>
        <v>Mise en demeure</v>
      </c>
      <c r="K725" t="str">
        <f>IF($J725="","",$J725+7)</f>
        <v/>
      </c>
    </row>
    <row r="726" spans="2:11" ht="15">
      <c r="B726" t="str">
        <f>IF($A726="","",VLOOKUP(VLOOKUP($A726,Baux!$A:$K,3,FALSE),Locataires!$A:$I,2,FALSE))</f>
        <v/>
      </c>
      <c r="C726" s="17"/>
      <c r="D726" s="12" t="str">
        <f>IF(OR($A726="",$C726=""),"",SUMIFS(Échéancier_Loyers!$G:$G,Échéancier_Loyers!$C:$C,$A726,Échéancier_Loyers!$B:$B,YEAR($C726)*100+MONTH($C726)))</f>
        <v/>
      </c>
      <c r="E726" s="13" t="str">
        <f>IF(OR($A726="",$C726=""),"",SUMIFS(Échéancier_Loyers!$J:$J,Échéancier_Loyers!$C:$C,$A726,Échéancier_Loyers!$B:$B,YEAR($C726)*100+MONTH($C726)))</f>
        <v/>
      </c>
      <c r="F726" s="13" t="str">
        <f>IF(OR($A726="",$C726=""),"",SUMIFS(Échéancier_Loyers!$K:$K,Échéancier_Loyers!$C:$C,$A726,Échéancier_Loyers!$B:$B,YEAR($C726)*100+MONTH($C726)))</f>
        <v/>
      </c>
      <c r="G726" s="13" t="str">
        <f>IF(OR($E726="",$F726=""),"",$E726-$F726)</f>
        <v/>
      </c>
      <c r="H726" t="str">
        <f ca="1">IF($D726="","",MAX(0,TODAY()-$D726))</f>
        <v/>
      </c>
      <c r="I726" t="str">
        <f ca="1">IF($G726&lt;=0,"",IF($H726&gt;=30,"Mise en demeure",IF($H726&gt;=15,"Relance 2",IF($H726&gt;=5,"Relance 1","À traiter"))))</f>
        <v>Mise en demeure</v>
      </c>
      <c r="K726" t="str">
        <f>IF($J726="","",$J726+7)</f>
        <v/>
      </c>
    </row>
    <row r="727" spans="2:11" ht="15">
      <c r="B727" t="str">
        <f>IF($A727="","",VLOOKUP(VLOOKUP($A727,Baux!$A:$K,3,FALSE),Locataires!$A:$I,2,FALSE))</f>
        <v/>
      </c>
      <c r="C727" s="17"/>
      <c r="D727" s="12" t="str">
        <f>IF(OR($A727="",$C727=""),"",SUMIFS(Échéancier_Loyers!$G:$G,Échéancier_Loyers!$C:$C,$A727,Échéancier_Loyers!$B:$B,YEAR($C727)*100+MONTH($C727)))</f>
        <v/>
      </c>
      <c r="E727" s="13" t="str">
        <f>IF(OR($A727="",$C727=""),"",SUMIFS(Échéancier_Loyers!$J:$J,Échéancier_Loyers!$C:$C,$A727,Échéancier_Loyers!$B:$B,YEAR($C727)*100+MONTH($C727)))</f>
        <v/>
      </c>
      <c r="F727" s="13" t="str">
        <f>IF(OR($A727="",$C727=""),"",SUMIFS(Échéancier_Loyers!$K:$K,Échéancier_Loyers!$C:$C,$A727,Échéancier_Loyers!$B:$B,YEAR($C727)*100+MONTH($C727)))</f>
        <v/>
      </c>
      <c r="G727" s="13" t="str">
        <f>IF(OR($E727="",$F727=""),"",$E727-$F727)</f>
        <v/>
      </c>
      <c r="H727" t="str">
        <f ca="1">IF($D727="","",MAX(0,TODAY()-$D727))</f>
        <v/>
      </c>
      <c r="I727" t="str">
        <f ca="1">IF($G727&lt;=0,"",IF($H727&gt;=30,"Mise en demeure",IF($H727&gt;=15,"Relance 2",IF($H727&gt;=5,"Relance 1","À traiter"))))</f>
        <v>Mise en demeure</v>
      </c>
      <c r="K727" t="str">
        <f>IF($J727="","",$J727+7)</f>
        <v/>
      </c>
    </row>
    <row r="728" spans="2:11" ht="15">
      <c r="B728" t="str">
        <f>IF($A728="","",VLOOKUP(VLOOKUP($A728,Baux!$A:$K,3,FALSE),Locataires!$A:$I,2,FALSE))</f>
        <v/>
      </c>
      <c r="C728" s="17"/>
      <c r="D728" s="12" t="str">
        <f>IF(OR($A728="",$C728=""),"",SUMIFS(Échéancier_Loyers!$G:$G,Échéancier_Loyers!$C:$C,$A728,Échéancier_Loyers!$B:$B,YEAR($C728)*100+MONTH($C728)))</f>
        <v/>
      </c>
      <c r="E728" s="13" t="str">
        <f>IF(OR($A728="",$C728=""),"",SUMIFS(Échéancier_Loyers!$J:$J,Échéancier_Loyers!$C:$C,$A728,Échéancier_Loyers!$B:$B,YEAR($C728)*100+MONTH($C728)))</f>
        <v/>
      </c>
      <c r="F728" s="13" t="str">
        <f>IF(OR($A728="",$C728=""),"",SUMIFS(Échéancier_Loyers!$K:$K,Échéancier_Loyers!$C:$C,$A728,Échéancier_Loyers!$B:$B,YEAR($C728)*100+MONTH($C728)))</f>
        <v/>
      </c>
      <c r="G728" s="13" t="str">
        <f>IF(OR($E728="",$F728=""),"",$E728-$F728)</f>
        <v/>
      </c>
      <c r="H728" t="str">
        <f ca="1">IF($D728="","",MAX(0,TODAY()-$D728))</f>
        <v/>
      </c>
      <c r="I728" t="str">
        <f ca="1">IF($G728&lt;=0,"",IF($H728&gt;=30,"Mise en demeure",IF($H728&gt;=15,"Relance 2",IF($H728&gt;=5,"Relance 1","À traiter"))))</f>
        <v>Mise en demeure</v>
      </c>
      <c r="K728" t="str">
        <f>IF($J728="","",$J728+7)</f>
        <v/>
      </c>
    </row>
    <row r="729" spans="2:11" ht="15">
      <c r="B729" t="str">
        <f>IF($A729="","",VLOOKUP(VLOOKUP($A729,Baux!$A:$K,3,FALSE),Locataires!$A:$I,2,FALSE))</f>
        <v/>
      </c>
      <c r="C729" s="17"/>
      <c r="D729" s="12" t="str">
        <f>IF(OR($A729="",$C729=""),"",SUMIFS(Échéancier_Loyers!$G:$G,Échéancier_Loyers!$C:$C,$A729,Échéancier_Loyers!$B:$B,YEAR($C729)*100+MONTH($C729)))</f>
        <v/>
      </c>
      <c r="E729" s="13" t="str">
        <f>IF(OR($A729="",$C729=""),"",SUMIFS(Échéancier_Loyers!$J:$J,Échéancier_Loyers!$C:$C,$A729,Échéancier_Loyers!$B:$B,YEAR($C729)*100+MONTH($C729)))</f>
        <v/>
      </c>
      <c r="F729" s="13" t="str">
        <f>IF(OR($A729="",$C729=""),"",SUMIFS(Échéancier_Loyers!$K:$K,Échéancier_Loyers!$C:$C,$A729,Échéancier_Loyers!$B:$B,YEAR($C729)*100+MONTH($C729)))</f>
        <v/>
      </c>
      <c r="G729" s="13" t="str">
        <f>IF(OR($E729="",$F729=""),"",$E729-$F729)</f>
        <v/>
      </c>
      <c r="H729" t="str">
        <f ca="1">IF($D729="","",MAX(0,TODAY()-$D729))</f>
        <v/>
      </c>
      <c r="I729" t="str">
        <f ca="1">IF($G729&lt;=0,"",IF($H729&gt;=30,"Mise en demeure",IF($H729&gt;=15,"Relance 2",IF($H729&gt;=5,"Relance 1","À traiter"))))</f>
        <v>Mise en demeure</v>
      </c>
      <c r="K729" t="str">
        <f>IF($J729="","",$J729+7)</f>
        <v/>
      </c>
    </row>
    <row r="730" spans="2:11" ht="15">
      <c r="B730" t="str">
        <f>IF($A730="","",VLOOKUP(VLOOKUP($A730,Baux!$A:$K,3,FALSE),Locataires!$A:$I,2,FALSE))</f>
        <v/>
      </c>
      <c r="C730" s="17"/>
      <c r="D730" s="12" t="str">
        <f>IF(OR($A730="",$C730=""),"",SUMIFS(Échéancier_Loyers!$G:$G,Échéancier_Loyers!$C:$C,$A730,Échéancier_Loyers!$B:$B,YEAR($C730)*100+MONTH($C730)))</f>
        <v/>
      </c>
      <c r="E730" s="13" t="str">
        <f>IF(OR($A730="",$C730=""),"",SUMIFS(Échéancier_Loyers!$J:$J,Échéancier_Loyers!$C:$C,$A730,Échéancier_Loyers!$B:$B,YEAR($C730)*100+MONTH($C730)))</f>
        <v/>
      </c>
      <c r="F730" s="13" t="str">
        <f>IF(OR($A730="",$C730=""),"",SUMIFS(Échéancier_Loyers!$K:$K,Échéancier_Loyers!$C:$C,$A730,Échéancier_Loyers!$B:$B,YEAR($C730)*100+MONTH($C730)))</f>
        <v/>
      </c>
      <c r="G730" s="13" t="str">
        <f>IF(OR($E730="",$F730=""),"",$E730-$F730)</f>
        <v/>
      </c>
      <c r="H730" t="str">
        <f ca="1">IF($D730="","",MAX(0,TODAY()-$D730))</f>
        <v/>
      </c>
      <c r="I730" t="str">
        <f ca="1">IF($G730&lt;=0,"",IF($H730&gt;=30,"Mise en demeure",IF($H730&gt;=15,"Relance 2",IF($H730&gt;=5,"Relance 1","À traiter"))))</f>
        <v>Mise en demeure</v>
      </c>
      <c r="K730" t="str">
        <f>IF($J730="","",$J730+7)</f>
        <v/>
      </c>
    </row>
    <row r="731" spans="2:11" ht="15">
      <c r="B731" t="str">
        <f>IF($A731="","",VLOOKUP(VLOOKUP($A731,Baux!$A:$K,3,FALSE),Locataires!$A:$I,2,FALSE))</f>
        <v/>
      </c>
      <c r="C731" s="17"/>
      <c r="D731" s="12" t="str">
        <f>IF(OR($A731="",$C731=""),"",SUMIFS(Échéancier_Loyers!$G:$G,Échéancier_Loyers!$C:$C,$A731,Échéancier_Loyers!$B:$B,YEAR($C731)*100+MONTH($C731)))</f>
        <v/>
      </c>
      <c r="E731" s="13" t="str">
        <f>IF(OR($A731="",$C731=""),"",SUMIFS(Échéancier_Loyers!$J:$J,Échéancier_Loyers!$C:$C,$A731,Échéancier_Loyers!$B:$B,YEAR($C731)*100+MONTH($C731)))</f>
        <v/>
      </c>
      <c r="F731" s="13" t="str">
        <f>IF(OR($A731="",$C731=""),"",SUMIFS(Échéancier_Loyers!$K:$K,Échéancier_Loyers!$C:$C,$A731,Échéancier_Loyers!$B:$B,YEAR($C731)*100+MONTH($C731)))</f>
        <v/>
      </c>
      <c r="G731" s="13" t="str">
        <f>IF(OR($E731="",$F731=""),"",$E731-$F731)</f>
        <v/>
      </c>
      <c r="H731" t="str">
        <f ca="1">IF($D731="","",MAX(0,TODAY()-$D731))</f>
        <v/>
      </c>
      <c r="I731" t="str">
        <f ca="1">IF($G731&lt;=0,"",IF($H731&gt;=30,"Mise en demeure",IF($H731&gt;=15,"Relance 2",IF($H731&gt;=5,"Relance 1","À traiter"))))</f>
        <v>Mise en demeure</v>
      </c>
      <c r="K731" t="str">
        <f>IF($J731="","",$J731+7)</f>
        <v/>
      </c>
    </row>
    <row r="732" spans="2:11" ht="15">
      <c r="B732" t="str">
        <f>IF($A732="","",VLOOKUP(VLOOKUP($A732,Baux!$A:$K,3,FALSE),Locataires!$A:$I,2,FALSE))</f>
        <v/>
      </c>
      <c r="C732" s="17"/>
      <c r="D732" s="12" t="str">
        <f>IF(OR($A732="",$C732=""),"",SUMIFS(Échéancier_Loyers!$G:$G,Échéancier_Loyers!$C:$C,$A732,Échéancier_Loyers!$B:$B,YEAR($C732)*100+MONTH($C732)))</f>
        <v/>
      </c>
      <c r="E732" s="13" t="str">
        <f>IF(OR($A732="",$C732=""),"",SUMIFS(Échéancier_Loyers!$J:$J,Échéancier_Loyers!$C:$C,$A732,Échéancier_Loyers!$B:$B,YEAR($C732)*100+MONTH($C732)))</f>
        <v/>
      </c>
      <c r="F732" s="13" t="str">
        <f>IF(OR($A732="",$C732=""),"",SUMIFS(Échéancier_Loyers!$K:$K,Échéancier_Loyers!$C:$C,$A732,Échéancier_Loyers!$B:$B,YEAR($C732)*100+MONTH($C732)))</f>
        <v/>
      </c>
      <c r="G732" s="13" t="str">
        <f>IF(OR($E732="",$F732=""),"",$E732-$F732)</f>
        <v/>
      </c>
      <c r="H732" t="str">
        <f ca="1">IF($D732="","",MAX(0,TODAY()-$D732))</f>
        <v/>
      </c>
      <c r="I732" t="str">
        <f ca="1">IF($G732&lt;=0,"",IF($H732&gt;=30,"Mise en demeure",IF($H732&gt;=15,"Relance 2",IF($H732&gt;=5,"Relance 1","À traiter"))))</f>
        <v>Mise en demeure</v>
      </c>
      <c r="K732" t="str">
        <f>IF($J732="","",$J732+7)</f>
        <v/>
      </c>
    </row>
    <row r="733" spans="2:11" ht="15">
      <c r="B733" t="str">
        <f>IF($A733="","",VLOOKUP(VLOOKUP($A733,Baux!$A:$K,3,FALSE),Locataires!$A:$I,2,FALSE))</f>
        <v/>
      </c>
      <c r="C733" s="17"/>
      <c r="D733" s="12" t="str">
        <f>IF(OR($A733="",$C733=""),"",SUMIFS(Échéancier_Loyers!$G:$G,Échéancier_Loyers!$C:$C,$A733,Échéancier_Loyers!$B:$B,YEAR($C733)*100+MONTH($C733)))</f>
        <v/>
      </c>
      <c r="E733" s="13" t="str">
        <f>IF(OR($A733="",$C733=""),"",SUMIFS(Échéancier_Loyers!$J:$J,Échéancier_Loyers!$C:$C,$A733,Échéancier_Loyers!$B:$B,YEAR($C733)*100+MONTH($C733)))</f>
        <v/>
      </c>
      <c r="F733" s="13" t="str">
        <f>IF(OR($A733="",$C733=""),"",SUMIFS(Échéancier_Loyers!$K:$K,Échéancier_Loyers!$C:$C,$A733,Échéancier_Loyers!$B:$B,YEAR($C733)*100+MONTH($C733)))</f>
        <v/>
      </c>
      <c r="G733" s="13" t="str">
        <f>IF(OR($E733="",$F733=""),"",$E733-$F733)</f>
        <v/>
      </c>
      <c r="H733" t="str">
        <f ca="1">IF($D733="","",MAX(0,TODAY()-$D733))</f>
        <v/>
      </c>
      <c r="I733" t="str">
        <f ca="1">IF($G733&lt;=0,"",IF($H733&gt;=30,"Mise en demeure",IF($H733&gt;=15,"Relance 2",IF($H733&gt;=5,"Relance 1","À traiter"))))</f>
        <v>Mise en demeure</v>
      </c>
      <c r="K733" t="str">
        <f>IF($J733="","",$J733+7)</f>
        <v/>
      </c>
    </row>
    <row r="734" spans="2:11" ht="15">
      <c r="B734" t="str">
        <f>IF($A734="","",VLOOKUP(VLOOKUP($A734,Baux!$A:$K,3,FALSE),Locataires!$A:$I,2,FALSE))</f>
        <v/>
      </c>
      <c r="C734" s="17"/>
      <c r="D734" s="12" t="str">
        <f>IF(OR($A734="",$C734=""),"",SUMIFS(Échéancier_Loyers!$G:$G,Échéancier_Loyers!$C:$C,$A734,Échéancier_Loyers!$B:$B,YEAR($C734)*100+MONTH($C734)))</f>
        <v/>
      </c>
      <c r="E734" s="13" t="str">
        <f>IF(OR($A734="",$C734=""),"",SUMIFS(Échéancier_Loyers!$J:$J,Échéancier_Loyers!$C:$C,$A734,Échéancier_Loyers!$B:$B,YEAR($C734)*100+MONTH($C734)))</f>
        <v/>
      </c>
      <c r="F734" s="13" t="str">
        <f>IF(OR($A734="",$C734=""),"",SUMIFS(Échéancier_Loyers!$K:$K,Échéancier_Loyers!$C:$C,$A734,Échéancier_Loyers!$B:$B,YEAR($C734)*100+MONTH($C734)))</f>
        <v/>
      </c>
      <c r="G734" s="13" t="str">
        <f>IF(OR($E734="",$F734=""),"",$E734-$F734)</f>
        <v/>
      </c>
      <c r="H734" t="str">
        <f ca="1">IF($D734="","",MAX(0,TODAY()-$D734))</f>
        <v/>
      </c>
      <c r="I734" t="str">
        <f ca="1">IF($G734&lt;=0,"",IF($H734&gt;=30,"Mise en demeure",IF($H734&gt;=15,"Relance 2",IF($H734&gt;=5,"Relance 1","À traiter"))))</f>
        <v>Mise en demeure</v>
      </c>
      <c r="K734" t="str">
        <f>IF($J734="","",$J734+7)</f>
        <v/>
      </c>
    </row>
    <row r="735" spans="2:11" ht="15">
      <c r="B735" t="str">
        <f>IF($A735="","",VLOOKUP(VLOOKUP($A735,Baux!$A:$K,3,FALSE),Locataires!$A:$I,2,FALSE))</f>
        <v/>
      </c>
      <c r="C735" s="17"/>
      <c r="D735" s="12" t="str">
        <f>IF(OR($A735="",$C735=""),"",SUMIFS(Échéancier_Loyers!$G:$G,Échéancier_Loyers!$C:$C,$A735,Échéancier_Loyers!$B:$B,YEAR($C735)*100+MONTH($C735)))</f>
        <v/>
      </c>
      <c r="E735" s="13" t="str">
        <f>IF(OR($A735="",$C735=""),"",SUMIFS(Échéancier_Loyers!$J:$J,Échéancier_Loyers!$C:$C,$A735,Échéancier_Loyers!$B:$B,YEAR($C735)*100+MONTH($C735)))</f>
        <v/>
      </c>
      <c r="F735" s="13" t="str">
        <f>IF(OR($A735="",$C735=""),"",SUMIFS(Échéancier_Loyers!$K:$K,Échéancier_Loyers!$C:$C,$A735,Échéancier_Loyers!$B:$B,YEAR($C735)*100+MONTH($C735)))</f>
        <v/>
      </c>
      <c r="G735" s="13" t="str">
        <f>IF(OR($E735="",$F735=""),"",$E735-$F735)</f>
        <v/>
      </c>
      <c r="H735" t="str">
        <f ca="1">IF($D735="","",MAX(0,TODAY()-$D735))</f>
        <v/>
      </c>
      <c r="I735" t="str">
        <f ca="1">IF($G735&lt;=0,"",IF($H735&gt;=30,"Mise en demeure",IF($H735&gt;=15,"Relance 2",IF($H735&gt;=5,"Relance 1","À traiter"))))</f>
        <v>Mise en demeure</v>
      </c>
      <c r="K735" t="str">
        <f>IF($J735="","",$J735+7)</f>
        <v/>
      </c>
    </row>
    <row r="736" spans="2:11" ht="15">
      <c r="B736" t="str">
        <f>IF($A736="","",VLOOKUP(VLOOKUP($A736,Baux!$A:$K,3,FALSE),Locataires!$A:$I,2,FALSE))</f>
        <v/>
      </c>
      <c r="C736" s="17"/>
      <c r="D736" s="12" t="str">
        <f>IF(OR($A736="",$C736=""),"",SUMIFS(Échéancier_Loyers!$G:$G,Échéancier_Loyers!$C:$C,$A736,Échéancier_Loyers!$B:$B,YEAR($C736)*100+MONTH($C736)))</f>
        <v/>
      </c>
      <c r="E736" s="13" t="str">
        <f>IF(OR($A736="",$C736=""),"",SUMIFS(Échéancier_Loyers!$J:$J,Échéancier_Loyers!$C:$C,$A736,Échéancier_Loyers!$B:$B,YEAR($C736)*100+MONTH($C736)))</f>
        <v/>
      </c>
      <c r="F736" s="13" t="str">
        <f>IF(OR($A736="",$C736=""),"",SUMIFS(Échéancier_Loyers!$K:$K,Échéancier_Loyers!$C:$C,$A736,Échéancier_Loyers!$B:$B,YEAR($C736)*100+MONTH($C736)))</f>
        <v/>
      </c>
      <c r="G736" s="13" t="str">
        <f>IF(OR($E736="",$F736=""),"",$E736-$F736)</f>
        <v/>
      </c>
      <c r="H736" t="str">
        <f ca="1">IF($D736="","",MAX(0,TODAY()-$D736))</f>
        <v/>
      </c>
      <c r="I736" t="str">
        <f ca="1">IF($G736&lt;=0,"",IF($H736&gt;=30,"Mise en demeure",IF($H736&gt;=15,"Relance 2",IF($H736&gt;=5,"Relance 1","À traiter"))))</f>
        <v>Mise en demeure</v>
      </c>
      <c r="K736" t="str">
        <f>IF($J736="","",$J736+7)</f>
        <v/>
      </c>
    </row>
    <row r="737" spans="2:11" ht="15">
      <c r="B737" t="str">
        <f>IF($A737="","",VLOOKUP(VLOOKUP($A737,Baux!$A:$K,3,FALSE),Locataires!$A:$I,2,FALSE))</f>
        <v/>
      </c>
      <c r="C737" s="17"/>
      <c r="D737" s="12" t="str">
        <f>IF(OR($A737="",$C737=""),"",SUMIFS(Échéancier_Loyers!$G:$G,Échéancier_Loyers!$C:$C,$A737,Échéancier_Loyers!$B:$B,YEAR($C737)*100+MONTH($C737)))</f>
        <v/>
      </c>
      <c r="E737" s="13" t="str">
        <f>IF(OR($A737="",$C737=""),"",SUMIFS(Échéancier_Loyers!$J:$J,Échéancier_Loyers!$C:$C,$A737,Échéancier_Loyers!$B:$B,YEAR($C737)*100+MONTH($C737)))</f>
        <v/>
      </c>
      <c r="F737" s="13" t="str">
        <f>IF(OR($A737="",$C737=""),"",SUMIFS(Échéancier_Loyers!$K:$K,Échéancier_Loyers!$C:$C,$A737,Échéancier_Loyers!$B:$B,YEAR($C737)*100+MONTH($C737)))</f>
        <v/>
      </c>
      <c r="G737" s="13" t="str">
        <f>IF(OR($E737="",$F737=""),"",$E737-$F737)</f>
        <v/>
      </c>
      <c r="H737" t="str">
        <f ca="1">IF($D737="","",MAX(0,TODAY()-$D737))</f>
        <v/>
      </c>
      <c r="I737" t="str">
        <f ca="1">IF($G737&lt;=0,"",IF($H737&gt;=30,"Mise en demeure",IF($H737&gt;=15,"Relance 2",IF($H737&gt;=5,"Relance 1","À traiter"))))</f>
        <v>Mise en demeure</v>
      </c>
      <c r="K737" t="str">
        <f>IF($J737="","",$J737+7)</f>
        <v/>
      </c>
    </row>
    <row r="738" spans="2:11" ht="15">
      <c r="B738" t="str">
        <f>IF($A738="","",VLOOKUP(VLOOKUP($A738,Baux!$A:$K,3,FALSE),Locataires!$A:$I,2,FALSE))</f>
        <v/>
      </c>
      <c r="C738" s="17"/>
      <c r="D738" s="12" t="str">
        <f>IF(OR($A738="",$C738=""),"",SUMIFS(Échéancier_Loyers!$G:$G,Échéancier_Loyers!$C:$C,$A738,Échéancier_Loyers!$B:$B,YEAR($C738)*100+MONTH($C738)))</f>
        <v/>
      </c>
      <c r="E738" s="13" t="str">
        <f>IF(OR($A738="",$C738=""),"",SUMIFS(Échéancier_Loyers!$J:$J,Échéancier_Loyers!$C:$C,$A738,Échéancier_Loyers!$B:$B,YEAR($C738)*100+MONTH($C738)))</f>
        <v/>
      </c>
      <c r="F738" s="13" t="str">
        <f>IF(OR($A738="",$C738=""),"",SUMIFS(Échéancier_Loyers!$K:$K,Échéancier_Loyers!$C:$C,$A738,Échéancier_Loyers!$B:$B,YEAR($C738)*100+MONTH($C738)))</f>
        <v/>
      </c>
      <c r="G738" s="13" t="str">
        <f>IF(OR($E738="",$F738=""),"",$E738-$F738)</f>
        <v/>
      </c>
      <c r="H738" t="str">
        <f ca="1">IF($D738="","",MAX(0,TODAY()-$D738))</f>
        <v/>
      </c>
      <c r="I738" t="str">
        <f ca="1">IF($G738&lt;=0,"",IF($H738&gt;=30,"Mise en demeure",IF($H738&gt;=15,"Relance 2",IF($H738&gt;=5,"Relance 1","À traiter"))))</f>
        <v>Mise en demeure</v>
      </c>
      <c r="K738" t="str">
        <f>IF($J738="","",$J738+7)</f>
        <v/>
      </c>
    </row>
    <row r="739" spans="2:11" ht="15">
      <c r="B739" t="str">
        <f>IF($A739="","",VLOOKUP(VLOOKUP($A739,Baux!$A:$K,3,FALSE),Locataires!$A:$I,2,FALSE))</f>
        <v/>
      </c>
      <c r="C739" s="17"/>
      <c r="D739" s="12" t="str">
        <f>IF(OR($A739="",$C739=""),"",SUMIFS(Échéancier_Loyers!$G:$G,Échéancier_Loyers!$C:$C,$A739,Échéancier_Loyers!$B:$B,YEAR($C739)*100+MONTH($C739)))</f>
        <v/>
      </c>
      <c r="E739" s="13" t="str">
        <f>IF(OR($A739="",$C739=""),"",SUMIFS(Échéancier_Loyers!$J:$J,Échéancier_Loyers!$C:$C,$A739,Échéancier_Loyers!$B:$B,YEAR($C739)*100+MONTH($C739)))</f>
        <v/>
      </c>
      <c r="F739" s="13" t="str">
        <f>IF(OR($A739="",$C739=""),"",SUMIFS(Échéancier_Loyers!$K:$K,Échéancier_Loyers!$C:$C,$A739,Échéancier_Loyers!$B:$B,YEAR($C739)*100+MONTH($C739)))</f>
        <v/>
      </c>
      <c r="G739" s="13" t="str">
        <f>IF(OR($E739="",$F739=""),"",$E739-$F739)</f>
        <v/>
      </c>
      <c r="H739" t="str">
        <f ca="1">IF($D739="","",MAX(0,TODAY()-$D739))</f>
        <v/>
      </c>
      <c r="I739" t="str">
        <f ca="1">IF($G739&lt;=0,"",IF($H739&gt;=30,"Mise en demeure",IF($H739&gt;=15,"Relance 2",IF($H739&gt;=5,"Relance 1","À traiter"))))</f>
        <v>Mise en demeure</v>
      </c>
      <c r="K739" t="str">
        <f>IF($J739="","",$J739+7)</f>
        <v/>
      </c>
    </row>
    <row r="740" spans="2:11" ht="15">
      <c r="B740" t="str">
        <f>IF($A740="","",VLOOKUP(VLOOKUP($A740,Baux!$A:$K,3,FALSE),Locataires!$A:$I,2,FALSE))</f>
        <v/>
      </c>
      <c r="C740" s="17"/>
      <c r="D740" s="12" t="str">
        <f>IF(OR($A740="",$C740=""),"",SUMIFS(Échéancier_Loyers!$G:$G,Échéancier_Loyers!$C:$C,$A740,Échéancier_Loyers!$B:$B,YEAR($C740)*100+MONTH($C740)))</f>
        <v/>
      </c>
      <c r="E740" s="13" t="str">
        <f>IF(OR($A740="",$C740=""),"",SUMIFS(Échéancier_Loyers!$J:$J,Échéancier_Loyers!$C:$C,$A740,Échéancier_Loyers!$B:$B,YEAR($C740)*100+MONTH($C740)))</f>
        <v/>
      </c>
      <c r="F740" s="13" t="str">
        <f>IF(OR($A740="",$C740=""),"",SUMIFS(Échéancier_Loyers!$K:$K,Échéancier_Loyers!$C:$C,$A740,Échéancier_Loyers!$B:$B,YEAR($C740)*100+MONTH($C740)))</f>
        <v/>
      </c>
      <c r="G740" s="13" t="str">
        <f>IF(OR($E740="",$F740=""),"",$E740-$F740)</f>
        <v/>
      </c>
      <c r="H740" t="str">
        <f ca="1">IF($D740="","",MAX(0,TODAY()-$D740))</f>
        <v/>
      </c>
      <c r="I740" t="str">
        <f ca="1">IF($G740&lt;=0,"",IF($H740&gt;=30,"Mise en demeure",IF($H740&gt;=15,"Relance 2",IF($H740&gt;=5,"Relance 1","À traiter"))))</f>
        <v>Mise en demeure</v>
      </c>
      <c r="K740" t="str">
        <f>IF($J740="","",$J740+7)</f>
        <v/>
      </c>
    </row>
    <row r="741" spans="2:11" ht="15">
      <c r="B741" t="str">
        <f>IF($A741="","",VLOOKUP(VLOOKUP($A741,Baux!$A:$K,3,FALSE),Locataires!$A:$I,2,FALSE))</f>
        <v/>
      </c>
      <c r="C741" s="17"/>
      <c r="D741" s="12" t="str">
        <f>IF(OR($A741="",$C741=""),"",SUMIFS(Échéancier_Loyers!$G:$G,Échéancier_Loyers!$C:$C,$A741,Échéancier_Loyers!$B:$B,YEAR($C741)*100+MONTH($C741)))</f>
        <v/>
      </c>
      <c r="E741" s="13" t="str">
        <f>IF(OR($A741="",$C741=""),"",SUMIFS(Échéancier_Loyers!$J:$J,Échéancier_Loyers!$C:$C,$A741,Échéancier_Loyers!$B:$B,YEAR($C741)*100+MONTH($C741)))</f>
        <v/>
      </c>
      <c r="F741" s="13" t="str">
        <f>IF(OR($A741="",$C741=""),"",SUMIFS(Échéancier_Loyers!$K:$K,Échéancier_Loyers!$C:$C,$A741,Échéancier_Loyers!$B:$B,YEAR($C741)*100+MONTH($C741)))</f>
        <v/>
      </c>
      <c r="G741" s="13" t="str">
        <f>IF(OR($E741="",$F741=""),"",$E741-$F741)</f>
        <v/>
      </c>
      <c r="H741" t="str">
        <f ca="1">IF($D741="","",MAX(0,TODAY()-$D741))</f>
        <v/>
      </c>
      <c r="I741" t="str">
        <f ca="1">IF($G741&lt;=0,"",IF($H741&gt;=30,"Mise en demeure",IF($H741&gt;=15,"Relance 2",IF($H741&gt;=5,"Relance 1","À traiter"))))</f>
        <v>Mise en demeure</v>
      </c>
      <c r="K741" t="str">
        <f>IF($J741="","",$J741+7)</f>
        <v/>
      </c>
    </row>
    <row r="742" spans="2:11" ht="15">
      <c r="B742" t="str">
        <f>IF($A742="","",VLOOKUP(VLOOKUP($A742,Baux!$A:$K,3,FALSE),Locataires!$A:$I,2,FALSE))</f>
        <v/>
      </c>
      <c r="C742" s="17"/>
      <c r="D742" s="12" t="str">
        <f>IF(OR($A742="",$C742=""),"",SUMIFS(Échéancier_Loyers!$G:$G,Échéancier_Loyers!$C:$C,$A742,Échéancier_Loyers!$B:$B,YEAR($C742)*100+MONTH($C742)))</f>
        <v/>
      </c>
      <c r="E742" s="13" t="str">
        <f>IF(OR($A742="",$C742=""),"",SUMIFS(Échéancier_Loyers!$J:$J,Échéancier_Loyers!$C:$C,$A742,Échéancier_Loyers!$B:$B,YEAR($C742)*100+MONTH($C742)))</f>
        <v/>
      </c>
      <c r="F742" s="13" t="str">
        <f>IF(OR($A742="",$C742=""),"",SUMIFS(Échéancier_Loyers!$K:$K,Échéancier_Loyers!$C:$C,$A742,Échéancier_Loyers!$B:$B,YEAR($C742)*100+MONTH($C742)))</f>
        <v/>
      </c>
      <c r="G742" s="13" t="str">
        <f>IF(OR($E742="",$F742=""),"",$E742-$F742)</f>
        <v/>
      </c>
      <c r="H742" t="str">
        <f ca="1">IF($D742="","",MAX(0,TODAY()-$D742))</f>
        <v/>
      </c>
      <c r="I742" t="str">
        <f ca="1">IF($G742&lt;=0,"",IF($H742&gt;=30,"Mise en demeure",IF($H742&gt;=15,"Relance 2",IF($H742&gt;=5,"Relance 1","À traiter"))))</f>
        <v>Mise en demeure</v>
      </c>
      <c r="K742" t="str">
        <f>IF($J742="","",$J742+7)</f>
        <v/>
      </c>
    </row>
    <row r="743" spans="2:11" ht="15">
      <c r="B743" t="str">
        <f>IF($A743="","",VLOOKUP(VLOOKUP($A743,Baux!$A:$K,3,FALSE),Locataires!$A:$I,2,FALSE))</f>
        <v/>
      </c>
      <c r="C743" s="17"/>
      <c r="D743" s="12" t="str">
        <f>IF(OR($A743="",$C743=""),"",SUMIFS(Échéancier_Loyers!$G:$G,Échéancier_Loyers!$C:$C,$A743,Échéancier_Loyers!$B:$B,YEAR($C743)*100+MONTH($C743)))</f>
        <v/>
      </c>
      <c r="E743" s="13" t="str">
        <f>IF(OR($A743="",$C743=""),"",SUMIFS(Échéancier_Loyers!$J:$J,Échéancier_Loyers!$C:$C,$A743,Échéancier_Loyers!$B:$B,YEAR($C743)*100+MONTH($C743)))</f>
        <v/>
      </c>
      <c r="F743" s="13" t="str">
        <f>IF(OR($A743="",$C743=""),"",SUMIFS(Échéancier_Loyers!$K:$K,Échéancier_Loyers!$C:$C,$A743,Échéancier_Loyers!$B:$B,YEAR($C743)*100+MONTH($C743)))</f>
        <v/>
      </c>
      <c r="G743" s="13" t="str">
        <f>IF(OR($E743="",$F743=""),"",$E743-$F743)</f>
        <v/>
      </c>
      <c r="H743" t="str">
        <f ca="1">IF($D743="","",MAX(0,TODAY()-$D743))</f>
        <v/>
      </c>
      <c r="I743" t="str">
        <f ca="1">IF($G743&lt;=0,"",IF($H743&gt;=30,"Mise en demeure",IF($H743&gt;=15,"Relance 2",IF($H743&gt;=5,"Relance 1","À traiter"))))</f>
        <v>Mise en demeure</v>
      </c>
      <c r="K743" t="str">
        <f>IF($J743="","",$J743+7)</f>
        <v/>
      </c>
    </row>
    <row r="744" spans="2:11" ht="15">
      <c r="B744" t="str">
        <f>IF($A744="","",VLOOKUP(VLOOKUP($A744,Baux!$A:$K,3,FALSE),Locataires!$A:$I,2,FALSE))</f>
        <v/>
      </c>
      <c r="C744" s="17"/>
      <c r="D744" s="12" t="str">
        <f>IF(OR($A744="",$C744=""),"",SUMIFS(Échéancier_Loyers!$G:$G,Échéancier_Loyers!$C:$C,$A744,Échéancier_Loyers!$B:$B,YEAR($C744)*100+MONTH($C744)))</f>
        <v/>
      </c>
      <c r="E744" s="13" t="str">
        <f>IF(OR($A744="",$C744=""),"",SUMIFS(Échéancier_Loyers!$J:$J,Échéancier_Loyers!$C:$C,$A744,Échéancier_Loyers!$B:$B,YEAR($C744)*100+MONTH($C744)))</f>
        <v/>
      </c>
      <c r="F744" s="13" t="str">
        <f>IF(OR($A744="",$C744=""),"",SUMIFS(Échéancier_Loyers!$K:$K,Échéancier_Loyers!$C:$C,$A744,Échéancier_Loyers!$B:$B,YEAR($C744)*100+MONTH($C744)))</f>
        <v/>
      </c>
      <c r="G744" s="13" t="str">
        <f>IF(OR($E744="",$F744=""),"",$E744-$F744)</f>
        <v/>
      </c>
      <c r="H744" t="str">
        <f ca="1">IF($D744="","",MAX(0,TODAY()-$D744))</f>
        <v/>
      </c>
      <c r="I744" t="str">
        <f ca="1">IF($G744&lt;=0,"",IF($H744&gt;=30,"Mise en demeure",IF($H744&gt;=15,"Relance 2",IF($H744&gt;=5,"Relance 1","À traiter"))))</f>
        <v>Mise en demeure</v>
      </c>
      <c r="K744" t="str">
        <f>IF($J744="","",$J744+7)</f>
        <v/>
      </c>
    </row>
    <row r="745" spans="2:11" ht="15">
      <c r="B745" t="str">
        <f>IF($A745="","",VLOOKUP(VLOOKUP($A745,Baux!$A:$K,3,FALSE),Locataires!$A:$I,2,FALSE))</f>
        <v/>
      </c>
      <c r="C745" s="17"/>
      <c r="D745" s="12" t="str">
        <f>IF(OR($A745="",$C745=""),"",SUMIFS(Échéancier_Loyers!$G:$G,Échéancier_Loyers!$C:$C,$A745,Échéancier_Loyers!$B:$B,YEAR($C745)*100+MONTH($C745)))</f>
        <v/>
      </c>
      <c r="E745" s="13" t="str">
        <f>IF(OR($A745="",$C745=""),"",SUMIFS(Échéancier_Loyers!$J:$J,Échéancier_Loyers!$C:$C,$A745,Échéancier_Loyers!$B:$B,YEAR($C745)*100+MONTH($C745)))</f>
        <v/>
      </c>
      <c r="F745" s="13" t="str">
        <f>IF(OR($A745="",$C745=""),"",SUMIFS(Échéancier_Loyers!$K:$K,Échéancier_Loyers!$C:$C,$A745,Échéancier_Loyers!$B:$B,YEAR($C745)*100+MONTH($C745)))</f>
        <v/>
      </c>
      <c r="G745" s="13" t="str">
        <f>IF(OR($E745="",$F745=""),"",$E745-$F745)</f>
        <v/>
      </c>
      <c r="H745" t="str">
        <f ca="1">IF($D745="","",MAX(0,TODAY()-$D745))</f>
        <v/>
      </c>
      <c r="I745" t="str">
        <f ca="1">IF($G745&lt;=0,"",IF($H745&gt;=30,"Mise en demeure",IF($H745&gt;=15,"Relance 2",IF($H745&gt;=5,"Relance 1","À traiter"))))</f>
        <v>Mise en demeure</v>
      </c>
      <c r="K745" t="str">
        <f>IF($J745="","",$J745+7)</f>
        <v/>
      </c>
    </row>
    <row r="746" spans="2:11" ht="15">
      <c r="B746" t="str">
        <f>IF($A746="","",VLOOKUP(VLOOKUP($A746,Baux!$A:$K,3,FALSE),Locataires!$A:$I,2,FALSE))</f>
        <v/>
      </c>
      <c r="C746" s="17"/>
      <c r="D746" s="12" t="str">
        <f>IF(OR($A746="",$C746=""),"",SUMIFS(Échéancier_Loyers!$G:$G,Échéancier_Loyers!$C:$C,$A746,Échéancier_Loyers!$B:$B,YEAR($C746)*100+MONTH($C746)))</f>
        <v/>
      </c>
      <c r="E746" s="13" t="str">
        <f>IF(OR($A746="",$C746=""),"",SUMIFS(Échéancier_Loyers!$J:$J,Échéancier_Loyers!$C:$C,$A746,Échéancier_Loyers!$B:$B,YEAR($C746)*100+MONTH($C746)))</f>
        <v/>
      </c>
      <c r="F746" s="13" t="str">
        <f>IF(OR($A746="",$C746=""),"",SUMIFS(Échéancier_Loyers!$K:$K,Échéancier_Loyers!$C:$C,$A746,Échéancier_Loyers!$B:$B,YEAR($C746)*100+MONTH($C746)))</f>
        <v/>
      </c>
      <c r="G746" s="13" t="str">
        <f>IF(OR($E746="",$F746=""),"",$E746-$F746)</f>
        <v/>
      </c>
      <c r="H746" t="str">
        <f ca="1">IF($D746="","",MAX(0,TODAY()-$D746))</f>
        <v/>
      </c>
      <c r="I746" t="str">
        <f ca="1">IF($G746&lt;=0,"",IF($H746&gt;=30,"Mise en demeure",IF($H746&gt;=15,"Relance 2",IF($H746&gt;=5,"Relance 1","À traiter"))))</f>
        <v>Mise en demeure</v>
      </c>
      <c r="K746" t="str">
        <f>IF($J746="","",$J746+7)</f>
        <v/>
      </c>
    </row>
    <row r="747" spans="2:11" ht="15">
      <c r="B747" t="str">
        <f>IF($A747="","",VLOOKUP(VLOOKUP($A747,Baux!$A:$K,3,FALSE),Locataires!$A:$I,2,FALSE))</f>
        <v/>
      </c>
      <c r="C747" s="17"/>
      <c r="D747" s="12" t="str">
        <f>IF(OR($A747="",$C747=""),"",SUMIFS(Échéancier_Loyers!$G:$G,Échéancier_Loyers!$C:$C,$A747,Échéancier_Loyers!$B:$B,YEAR($C747)*100+MONTH($C747)))</f>
        <v/>
      </c>
      <c r="E747" s="13" t="str">
        <f>IF(OR($A747="",$C747=""),"",SUMIFS(Échéancier_Loyers!$J:$J,Échéancier_Loyers!$C:$C,$A747,Échéancier_Loyers!$B:$B,YEAR($C747)*100+MONTH($C747)))</f>
        <v/>
      </c>
      <c r="F747" s="13" t="str">
        <f>IF(OR($A747="",$C747=""),"",SUMIFS(Échéancier_Loyers!$K:$K,Échéancier_Loyers!$C:$C,$A747,Échéancier_Loyers!$B:$B,YEAR($C747)*100+MONTH($C747)))</f>
        <v/>
      </c>
      <c r="G747" s="13" t="str">
        <f>IF(OR($E747="",$F747=""),"",$E747-$F747)</f>
        <v/>
      </c>
      <c r="H747" t="str">
        <f ca="1">IF($D747="","",MAX(0,TODAY()-$D747))</f>
        <v/>
      </c>
      <c r="I747" t="str">
        <f ca="1">IF($G747&lt;=0,"",IF($H747&gt;=30,"Mise en demeure",IF($H747&gt;=15,"Relance 2",IF($H747&gt;=5,"Relance 1","À traiter"))))</f>
        <v>Mise en demeure</v>
      </c>
      <c r="K747" t="str">
        <f>IF($J747="","",$J747+7)</f>
        <v/>
      </c>
    </row>
    <row r="748" spans="2:11" ht="15">
      <c r="B748" t="str">
        <f>IF($A748="","",VLOOKUP(VLOOKUP($A748,Baux!$A:$K,3,FALSE),Locataires!$A:$I,2,FALSE))</f>
        <v/>
      </c>
      <c r="C748" s="17"/>
      <c r="D748" s="12" t="str">
        <f>IF(OR($A748="",$C748=""),"",SUMIFS(Échéancier_Loyers!$G:$G,Échéancier_Loyers!$C:$C,$A748,Échéancier_Loyers!$B:$B,YEAR($C748)*100+MONTH($C748)))</f>
        <v/>
      </c>
      <c r="E748" s="13" t="str">
        <f>IF(OR($A748="",$C748=""),"",SUMIFS(Échéancier_Loyers!$J:$J,Échéancier_Loyers!$C:$C,$A748,Échéancier_Loyers!$B:$B,YEAR($C748)*100+MONTH($C748)))</f>
        <v/>
      </c>
      <c r="F748" s="13" t="str">
        <f>IF(OR($A748="",$C748=""),"",SUMIFS(Échéancier_Loyers!$K:$K,Échéancier_Loyers!$C:$C,$A748,Échéancier_Loyers!$B:$B,YEAR($C748)*100+MONTH($C748)))</f>
        <v/>
      </c>
      <c r="G748" s="13" t="str">
        <f>IF(OR($E748="",$F748=""),"",$E748-$F748)</f>
        <v/>
      </c>
      <c r="H748" t="str">
        <f ca="1">IF($D748="","",MAX(0,TODAY()-$D748))</f>
        <v/>
      </c>
      <c r="I748" t="str">
        <f ca="1">IF($G748&lt;=0,"",IF($H748&gt;=30,"Mise en demeure",IF($H748&gt;=15,"Relance 2",IF($H748&gt;=5,"Relance 1","À traiter"))))</f>
        <v>Mise en demeure</v>
      </c>
      <c r="K748" t="str">
        <f>IF($J748="","",$J748+7)</f>
        <v/>
      </c>
    </row>
    <row r="749" spans="2:11" ht="15">
      <c r="B749" t="str">
        <f>IF($A749="","",VLOOKUP(VLOOKUP($A749,Baux!$A:$K,3,FALSE),Locataires!$A:$I,2,FALSE))</f>
        <v/>
      </c>
      <c r="C749" s="17"/>
      <c r="D749" s="12" t="str">
        <f>IF(OR($A749="",$C749=""),"",SUMIFS(Échéancier_Loyers!$G:$G,Échéancier_Loyers!$C:$C,$A749,Échéancier_Loyers!$B:$B,YEAR($C749)*100+MONTH($C749)))</f>
        <v/>
      </c>
      <c r="E749" s="13" t="str">
        <f>IF(OR($A749="",$C749=""),"",SUMIFS(Échéancier_Loyers!$J:$J,Échéancier_Loyers!$C:$C,$A749,Échéancier_Loyers!$B:$B,YEAR($C749)*100+MONTH($C749)))</f>
        <v/>
      </c>
      <c r="F749" s="13" t="str">
        <f>IF(OR($A749="",$C749=""),"",SUMIFS(Échéancier_Loyers!$K:$K,Échéancier_Loyers!$C:$C,$A749,Échéancier_Loyers!$B:$B,YEAR($C749)*100+MONTH($C749)))</f>
        <v/>
      </c>
      <c r="G749" s="13" t="str">
        <f>IF(OR($E749="",$F749=""),"",$E749-$F749)</f>
        <v/>
      </c>
      <c r="H749" t="str">
        <f ca="1">IF($D749="","",MAX(0,TODAY()-$D749))</f>
        <v/>
      </c>
      <c r="I749" t="str">
        <f ca="1">IF($G749&lt;=0,"",IF($H749&gt;=30,"Mise en demeure",IF($H749&gt;=15,"Relance 2",IF($H749&gt;=5,"Relance 1","À traiter"))))</f>
        <v>Mise en demeure</v>
      </c>
      <c r="K749" t="str">
        <f>IF($J749="","",$J749+7)</f>
        <v/>
      </c>
    </row>
    <row r="750" spans="2:11" ht="15">
      <c r="B750" t="str">
        <f>IF($A750="","",VLOOKUP(VLOOKUP($A750,Baux!$A:$K,3,FALSE),Locataires!$A:$I,2,FALSE))</f>
        <v/>
      </c>
      <c r="C750" s="17"/>
      <c r="D750" s="12" t="str">
        <f>IF(OR($A750="",$C750=""),"",SUMIFS(Échéancier_Loyers!$G:$G,Échéancier_Loyers!$C:$C,$A750,Échéancier_Loyers!$B:$B,YEAR($C750)*100+MONTH($C750)))</f>
        <v/>
      </c>
      <c r="E750" s="13" t="str">
        <f>IF(OR($A750="",$C750=""),"",SUMIFS(Échéancier_Loyers!$J:$J,Échéancier_Loyers!$C:$C,$A750,Échéancier_Loyers!$B:$B,YEAR($C750)*100+MONTH($C750)))</f>
        <v/>
      </c>
      <c r="F750" s="13" t="str">
        <f>IF(OR($A750="",$C750=""),"",SUMIFS(Échéancier_Loyers!$K:$K,Échéancier_Loyers!$C:$C,$A750,Échéancier_Loyers!$B:$B,YEAR($C750)*100+MONTH($C750)))</f>
        <v/>
      </c>
      <c r="G750" s="13" t="str">
        <f>IF(OR($E750="",$F750=""),"",$E750-$F750)</f>
        <v/>
      </c>
      <c r="H750" t="str">
        <f ca="1">IF($D750="","",MAX(0,TODAY()-$D750))</f>
        <v/>
      </c>
      <c r="I750" t="str">
        <f ca="1">IF($G750&lt;=0,"",IF($H750&gt;=30,"Mise en demeure",IF($H750&gt;=15,"Relance 2",IF($H750&gt;=5,"Relance 1","À traiter"))))</f>
        <v>Mise en demeure</v>
      </c>
      <c r="K750" t="str">
        <f>IF($J750="","",$J750+7)</f>
        <v/>
      </c>
    </row>
    <row r="751" spans="2:11" ht="15">
      <c r="B751" t="str">
        <f>IF($A751="","",VLOOKUP(VLOOKUP($A751,Baux!$A:$K,3,FALSE),Locataires!$A:$I,2,FALSE))</f>
        <v/>
      </c>
      <c r="C751" s="17"/>
      <c r="D751" s="12" t="str">
        <f>IF(OR($A751="",$C751=""),"",SUMIFS(Échéancier_Loyers!$G:$G,Échéancier_Loyers!$C:$C,$A751,Échéancier_Loyers!$B:$B,YEAR($C751)*100+MONTH($C751)))</f>
        <v/>
      </c>
      <c r="E751" s="13" t="str">
        <f>IF(OR($A751="",$C751=""),"",SUMIFS(Échéancier_Loyers!$J:$J,Échéancier_Loyers!$C:$C,$A751,Échéancier_Loyers!$B:$B,YEAR($C751)*100+MONTH($C751)))</f>
        <v/>
      </c>
      <c r="F751" s="13" t="str">
        <f>IF(OR($A751="",$C751=""),"",SUMIFS(Échéancier_Loyers!$K:$K,Échéancier_Loyers!$C:$C,$A751,Échéancier_Loyers!$B:$B,YEAR($C751)*100+MONTH($C751)))</f>
        <v/>
      </c>
      <c r="G751" s="13" t="str">
        <f>IF(OR($E751="",$F751=""),"",$E751-$F751)</f>
        <v/>
      </c>
      <c r="H751" t="str">
        <f ca="1">IF($D751="","",MAX(0,TODAY()-$D751))</f>
        <v/>
      </c>
      <c r="I751" t="str">
        <f ca="1">IF($G751&lt;=0,"",IF($H751&gt;=30,"Mise en demeure",IF($H751&gt;=15,"Relance 2",IF($H751&gt;=5,"Relance 1","À traiter"))))</f>
        <v>Mise en demeure</v>
      </c>
      <c r="K751" t="str">
        <f>IF($J751="","",$J751+7)</f>
        <v/>
      </c>
    </row>
    <row r="752" spans="2:11" ht="15">
      <c r="B752" t="str">
        <f>IF($A752="","",VLOOKUP(VLOOKUP($A752,Baux!$A:$K,3,FALSE),Locataires!$A:$I,2,FALSE))</f>
        <v/>
      </c>
      <c r="C752" s="17"/>
      <c r="D752" s="12" t="str">
        <f>IF(OR($A752="",$C752=""),"",SUMIFS(Échéancier_Loyers!$G:$G,Échéancier_Loyers!$C:$C,$A752,Échéancier_Loyers!$B:$B,YEAR($C752)*100+MONTH($C752)))</f>
        <v/>
      </c>
      <c r="E752" s="13" t="str">
        <f>IF(OR($A752="",$C752=""),"",SUMIFS(Échéancier_Loyers!$J:$J,Échéancier_Loyers!$C:$C,$A752,Échéancier_Loyers!$B:$B,YEAR($C752)*100+MONTH($C752)))</f>
        <v/>
      </c>
      <c r="F752" s="13" t="str">
        <f>IF(OR($A752="",$C752=""),"",SUMIFS(Échéancier_Loyers!$K:$K,Échéancier_Loyers!$C:$C,$A752,Échéancier_Loyers!$B:$B,YEAR($C752)*100+MONTH($C752)))</f>
        <v/>
      </c>
      <c r="G752" s="13" t="str">
        <f>IF(OR($E752="",$F752=""),"",$E752-$F752)</f>
        <v/>
      </c>
      <c r="H752" t="str">
        <f ca="1">IF($D752="","",MAX(0,TODAY()-$D752))</f>
        <v/>
      </c>
      <c r="I752" t="str">
        <f ca="1">IF($G752&lt;=0,"",IF($H752&gt;=30,"Mise en demeure",IF($H752&gt;=15,"Relance 2",IF($H752&gt;=5,"Relance 1","À traiter"))))</f>
        <v>Mise en demeure</v>
      </c>
      <c r="K752" t="str">
        <f>IF($J752="","",$J752+7)</f>
        <v/>
      </c>
    </row>
    <row r="753" spans="2:11" ht="15">
      <c r="B753" t="str">
        <f>IF($A753="","",VLOOKUP(VLOOKUP($A753,Baux!$A:$K,3,FALSE),Locataires!$A:$I,2,FALSE))</f>
        <v/>
      </c>
      <c r="C753" s="17"/>
      <c r="D753" s="12" t="str">
        <f>IF(OR($A753="",$C753=""),"",SUMIFS(Échéancier_Loyers!$G:$G,Échéancier_Loyers!$C:$C,$A753,Échéancier_Loyers!$B:$B,YEAR($C753)*100+MONTH($C753)))</f>
        <v/>
      </c>
      <c r="E753" s="13" t="str">
        <f>IF(OR($A753="",$C753=""),"",SUMIFS(Échéancier_Loyers!$J:$J,Échéancier_Loyers!$C:$C,$A753,Échéancier_Loyers!$B:$B,YEAR($C753)*100+MONTH($C753)))</f>
        <v/>
      </c>
      <c r="F753" s="13" t="str">
        <f>IF(OR($A753="",$C753=""),"",SUMIFS(Échéancier_Loyers!$K:$K,Échéancier_Loyers!$C:$C,$A753,Échéancier_Loyers!$B:$B,YEAR($C753)*100+MONTH($C753)))</f>
        <v/>
      </c>
      <c r="G753" s="13" t="str">
        <f>IF(OR($E753="",$F753=""),"",$E753-$F753)</f>
        <v/>
      </c>
      <c r="H753" t="str">
        <f ca="1">IF($D753="","",MAX(0,TODAY()-$D753))</f>
        <v/>
      </c>
      <c r="I753" t="str">
        <f ca="1">IF($G753&lt;=0,"",IF($H753&gt;=30,"Mise en demeure",IF($H753&gt;=15,"Relance 2",IF($H753&gt;=5,"Relance 1","À traiter"))))</f>
        <v>Mise en demeure</v>
      </c>
      <c r="K753" t="str">
        <f>IF($J753="","",$J753+7)</f>
        <v/>
      </c>
    </row>
    <row r="754" spans="2:11" ht="15">
      <c r="B754" t="str">
        <f>IF($A754="","",VLOOKUP(VLOOKUP($A754,Baux!$A:$K,3,FALSE),Locataires!$A:$I,2,FALSE))</f>
        <v/>
      </c>
      <c r="C754" s="17"/>
      <c r="D754" s="12" t="str">
        <f>IF(OR($A754="",$C754=""),"",SUMIFS(Échéancier_Loyers!$G:$G,Échéancier_Loyers!$C:$C,$A754,Échéancier_Loyers!$B:$B,YEAR($C754)*100+MONTH($C754)))</f>
        <v/>
      </c>
      <c r="E754" s="13" t="str">
        <f>IF(OR($A754="",$C754=""),"",SUMIFS(Échéancier_Loyers!$J:$J,Échéancier_Loyers!$C:$C,$A754,Échéancier_Loyers!$B:$B,YEAR($C754)*100+MONTH($C754)))</f>
        <v/>
      </c>
      <c r="F754" s="13" t="str">
        <f>IF(OR($A754="",$C754=""),"",SUMIFS(Échéancier_Loyers!$K:$K,Échéancier_Loyers!$C:$C,$A754,Échéancier_Loyers!$B:$B,YEAR($C754)*100+MONTH($C754)))</f>
        <v/>
      </c>
      <c r="G754" s="13" t="str">
        <f>IF(OR($E754="",$F754=""),"",$E754-$F754)</f>
        <v/>
      </c>
      <c r="H754" t="str">
        <f ca="1">IF($D754="","",MAX(0,TODAY()-$D754))</f>
        <v/>
      </c>
      <c r="I754" t="str">
        <f ca="1">IF($G754&lt;=0,"",IF($H754&gt;=30,"Mise en demeure",IF($H754&gt;=15,"Relance 2",IF($H754&gt;=5,"Relance 1","À traiter"))))</f>
        <v>Mise en demeure</v>
      </c>
      <c r="K754" t="str">
        <f>IF($J754="","",$J754+7)</f>
        <v/>
      </c>
    </row>
    <row r="755" spans="2:11" ht="15">
      <c r="B755" t="str">
        <f>IF($A755="","",VLOOKUP(VLOOKUP($A755,Baux!$A:$K,3,FALSE),Locataires!$A:$I,2,FALSE))</f>
        <v/>
      </c>
      <c r="C755" s="17"/>
      <c r="D755" s="12" t="str">
        <f>IF(OR($A755="",$C755=""),"",SUMIFS(Échéancier_Loyers!$G:$G,Échéancier_Loyers!$C:$C,$A755,Échéancier_Loyers!$B:$B,YEAR($C755)*100+MONTH($C755)))</f>
        <v/>
      </c>
      <c r="E755" s="13" t="str">
        <f>IF(OR($A755="",$C755=""),"",SUMIFS(Échéancier_Loyers!$J:$J,Échéancier_Loyers!$C:$C,$A755,Échéancier_Loyers!$B:$B,YEAR($C755)*100+MONTH($C755)))</f>
        <v/>
      </c>
      <c r="F755" s="13" t="str">
        <f>IF(OR($A755="",$C755=""),"",SUMIFS(Échéancier_Loyers!$K:$K,Échéancier_Loyers!$C:$C,$A755,Échéancier_Loyers!$B:$B,YEAR($C755)*100+MONTH($C755)))</f>
        <v/>
      </c>
      <c r="G755" s="13" t="str">
        <f>IF(OR($E755="",$F755=""),"",$E755-$F755)</f>
        <v/>
      </c>
      <c r="H755" t="str">
        <f ca="1">IF($D755="","",MAX(0,TODAY()-$D755))</f>
        <v/>
      </c>
      <c r="I755" t="str">
        <f ca="1">IF($G755&lt;=0,"",IF($H755&gt;=30,"Mise en demeure",IF($H755&gt;=15,"Relance 2",IF($H755&gt;=5,"Relance 1","À traiter"))))</f>
        <v>Mise en demeure</v>
      </c>
      <c r="K755" t="str">
        <f>IF($J755="","",$J755+7)</f>
        <v/>
      </c>
    </row>
    <row r="756" spans="2:11" ht="15">
      <c r="B756" t="str">
        <f>IF($A756="","",VLOOKUP(VLOOKUP($A756,Baux!$A:$K,3,FALSE),Locataires!$A:$I,2,FALSE))</f>
        <v/>
      </c>
      <c r="C756" s="17"/>
      <c r="D756" s="12" t="str">
        <f>IF(OR($A756="",$C756=""),"",SUMIFS(Échéancier_Loyers!$G:$G,Échéancier_Loyers!$C:$C,$A756,Échéancier_Loyers!$B:$B,YEAR($C756)*100+MONTH($C756)))</f>
        <v/>
      </c>
      <c r="E756" s="13" t="str">
        <f>IF(OR($A756="",$C756=""),"",SUMIFS(Échéancier_Loyers!$J:$J,Échéancier_Loyers!$C:$C,$A756,Échéancier_Loyers!$B:$B,YEAR($C756)*100+MONTH($C756)))</f>
        <v/>
      </c>
      <c r="F756" s="13" t="str">
        <f>IF(OR($A756="",$C756=""),"",SUMIFS(Échéancier_Loyers!$K:$K,Échéancier_Loyers!$C:$C,$A756,Échéancier_Loyers!$B:$B,YEAR($C756)*100+MONTH($C756)))</f>
        <v/>
      </c>
      <c r="G756" s="13" t="str">
        <f>IF(OR($E756="",$F756=""),"",$E756-$F756)</f>
        <v/>
      </c>
      <c r="H756" t="str">
        <f ca="1">IF($D756="","",MAX(0,TODAY()-$D756))</f>
        <v/>
      </c>
      <c r="I756" t="str">
        <f ca="1">IF($G756&lt;=0,"",IF($H756&gt;=30,"Mise en demeure",IF($H756&gt;=15,"Relance 2",IF($H756&gt;=5,"Relance 1","À traiter"))))</f>
        <v>Mise en demeure</v>
      </c>
      <c r="K756" t="str">
        <f>IF($J756="","",$J756+7)</f>
        <v/>
      </c>
    </row>
    <row r="757" spans="2:11" ht="15">
      <c r="B757" t="str">
        <f>IF($A757="","",VLOOKUP(VLOOKUP($A757,Baux!$A:$K,3,FALSE),Locataires!$A:$I,2,FALSE))</f>
        <v/>
      </c>
      <c r="C757" s="17"/>
      <c r="D757" s="12" t="str">
        <f>IF(OR($A757="",$C757=""),"",SUMIFS(Échéancier_Loyers!$G:$G,Échéancier_Loyers!$C:$C,$A757,Échéancier_Loyers!$B:$B,YEAR($C757)*100+MONTH($C757)))</f>
        <v/>
      </c>
      <c r="E757" s="13" t="str">
        <f>IF(OR($A757="",$C757=""),"",SUMIFS(Échéancier_Loyers!$J:$J,Échéancier_Loyers!$C:$C,$A757,Échéancier_Loyers!$B:$B,YEAR($C757)*100+MONTH($C757)))</f>
        <v/>
      </c>
      <c r="F757" s="13" t="str">
        <f>IF(OR($A757="",$C757=""),"",SUMIFS(Échéancier_Loyers!$K:$K,Échéancier_Loyers!$C:$C,$A757,Échéancier_Loyers!$B:$B,YEAR($C757)*100+MONTH($C757)))</f>
        <v/>
      </c>
      <c r="G757" s="13" t="str">
        <f>IF(OR($E757="",$F757=""),"",$E757-$F757)</f>
        <v/>
      </c>
      <c r="H757" t="str">
        <f ca="1">IF($D757="","",MAX(0,TODAY()-$D757))</f>
        <v/>
      </c>
      <c r="I757" t="str">
        <f ca="1">IF($G757&lt;=0,"",IF($H757&gt;=30,"Mise en demeure",IF($H757&gt;=15,"Relance 2",IF($H757&gt;=5,"Relance 1","À traiter"))))</f>
        <v>Mise en demeure</v>
      </c>
      <c r="K757" t="str">
        <f>IF($J757="","",$J757+7)</f>
        <v/>
      </c>
    </row>
    <row r="758" spans="2:11" ht="15">
      <c r="B758" t="str">
        <f>IF($A758="","",VLOOKUP(VLOOKUP($A758,Baux!$A:$K,3,FALSE),Locataires!$A:$I,2,FALSE))</f>
        <v/>
      </c>
      <c r="C758" s="17"/>
      <c r="D758" s="12" t="str">
        <f>IF(OR($A758="",$C758=""),"",SUMIFS(Échéancier_Loyers!$G:$G,Échéancier_Loyers!$C:$C,$A758,Échéancier_Loyers!$B:$B,YEAR($C758)*100+MONTH($C758)))</f>
        <v/>
      </c>
      <c r="E758" s="13" t="str">
        <f>IF(OR($A758="",$C758=""),"",SUMIFS(Échéancier_Loyers!$J:$J,Échéancier_Loyers!$C:$C,$A758,Échéancier_Loyers!$B:$B,YEAR($C758)*100+MONTH($C758)))</f>
        <v/>
      </c>
      <c r="F758" s="13" t="str">
        <f>IF(OR($A758="",$C758=""),"",SUMIFS(Échéancier_Loyers!$K:$K,Échéancier_Loyers!$C:$C,$A758,Échéancier_Loyers!$B:$B,YEAR($C758)*100+MONTH($C758)))</f>
        <v/>
      </c>
      <c r="G758" s="13" t="str">
        <f>IF(OR($E758="",$F758=""),"",$E758-$F758)</f>
        <v/>
      </c>
      <c r="H758" t="str">
        <f ca="1">IF($D758="","",MAX(0,TODAY()-$D758))</f>
        <v/>
      </c>
      <c r="I758" t="str">
        <f ca="1">IF($G758&lt;=0,"",IF($H758&gt;=30,"Mise en demeure",IF($H758&gt;=15,"Relance 2",IF($H758&gt;=5,"Relance 1","À traiter"))))</f>
        <v>Mise en demeure</v>
      </c>
      <c r="K758" t="str">
        <f>IF($J758="","",$J758+7)</f>
        <v/>
      </c>
    </row>
    <row r="759" spans="2:11" ht="15">
      <c r="B759" t="str">
        <f>IF($A759="","",VLOOKUP(VLOOKUP($A759,Baux!$A:$K,3,FALSE),Locataires!$A:$I,2,FALSE))</f>
        <v/>
      </c>
      <c r="C759" s="17"/>
      <c r="D759" s="12" t="str">
        <f>IF(OR($A759="",$C759=""),"",SUMIFS(Échéancier_Loyers!$G:$G,Échéancier_Loyers!$C:$C,$A759,Échéancier_Loyers!$B:$B,YEAR($C759)*100+MONTH($C759)))</f>
        <v/>
      </c>
      <c r="E759" s="13" t="str">
        <f>IF(OR($A759="",$C759=""),"",SUMIFS(Échéancier_Loyers!$J:$J,Échéancier_Loyers!$C:$C,$A759,Échéancier_Loyers!$B:$B,YEAR($C759)*100+MONTH($C759)))</f>
        <v/>
      </c>
      <c r="F759" s="13" t="str">
        <f>IF(OR($A759="",$C759=""),"",SUMIFS(Échéancier_Loyers!$K:$K,Échéancier_Loyers!$C:$C,$A759,Échéancier_Loyers!$B:$B,YEAR($C759)*100+MONTH($C759)))</f>
        <v/>
      </c>
      <c r="G759" s="13" t="str">
        <f>IF(OR($E759="",$F759=""),"",$E759-$F759)</f>
        <v/>
      </c>
      <c r="H759" t="str">
        <f ca="1">IF($D759="","",MAX(0,TODAY()-$D759))</f>
        <v/>
      </c>
      <c r="I759" t="str">
        <f ca="1">IF($G759&lt;=0,"",IF($H759&gt;=30,"Mise en demeure",IF($H759&gt;=15,"Relance 2",IF($H759&gt;=5,"Relance 1","À traiter"))))</f>
        <v>Mise en demeure</v>
      </c>
      <c r="K759" t="str">
        <f>IF($J759="","",$J759+7)</f>
        <v/>
      </c>
    </row>
    <row r="760" spans="2:11" ht="15">
      <c r="B760" t="str">
        <f>IF($A760="","",VLOOKUP(VLOOKUP($A760,Baux!$A:$K,3,FALSE),Locataires!$A:$I,2,FALSE))</f>
        <v/>
      </c>
      <c r="C760" s="17"/>
      <c r="D760" s="12" t="str">
        <f>IF(OR($A760="",$C760=""),"",SUMIFS(Échéancier_Loyers!$G:$G,Échéancier_Loyers!$C:$C,$A760,Échéancier_Loyers!$B:$B,YEAR($C760)*100+MONTH($C760)))</f>
        <v/>
      </c>
      <c r="E760" s="13" t="str">
        <f>IF(OR($A760="",$C760=""),"",SUMIFS(Échéancier_Loyers!$J:$J,Échéancier_Loyers!$C:$C,$A760,Échéancier_Loyers!$B:$B,YEAR($C760)*100+MONTH($C760)))</f>
        <v/>
      </c>
      <c r="F760" s="13" t="str">
        <f>IF(OR($A760="",$C760=""),"",SUMIFS(Échéancier_Loyers!$K:$K,Échéancier_Loyers!$C:$C,$A760,Échéancier_Loyers!$B:$B,YEAR($C760)*100+MONTH($C760)))</f>
        <v/>
      </c>
      <c r="G760" s="13" t="str">
        <f>IF(OR($E760="",$F760=""),"",$E760-$F760)</f>
        <v/>
      </c>
      <c r="H760" t="str">
        <f ca="1">IF($D760="","",MAX(0,TODAY()-$D760))</f>
        <v/>
      </c>
      <c r="I760" t="str">
        <f ca="1">IF($G760&lt;=0,"",IF($H760&gt;=30,"Mise en demeure",IF($H760&gt;=15,"Relance 2",IF($H760&gt;=5,"Relance 1","À traiter"))))</f>
        <v>Mise en demeure</v>
      </c>
      <c r="K760" t="str">
        <f>IF($J760="","",$J760+7)</f>
        <v/>
      </c>
    </row>
    <row r="761" spans="2:11" ht="15">
      <c r="B761" t="str">
        <f>IF($A761="","",VLOOKUP(VLOOKUP($A761,Baux!$A:$K,3,FALSE),Locataires!$A:$I,2,FALSE))</f>
        <v/>
      </c>
      <c r="C761" s="17"/>
      <c r="D761" s="12" t="str">
        <f>IF(OR($A761="",$C761=""),"",SUMIFS(Échéancier_Loyers!$G:$G,Échéancier_Loyers!$C:$C,$A761,Échéancier_Loyers!$B:$B,YEAR($C761)*100+MONTH($C761)))</f>
        <v/>
      </c>
      <c r="E761" s="13" t="str">
        <f>IF(OR($A761="",$C761=""),"",SUMIFS(Échéancier_Loyers!$J:$J,Échéancier_Loyers!$C:$C,$A761,Échéancier_Loyers!$B:$B,YEAR($C761)*100+MONTH($C761)))</f>
        <v/>
      </c>
      <c r="F761" s="13" t="str">
        <f>IF(OR($A761="",$C761=""),"",SUMIFS(Échéancier_Loyers!$K:$K,Échéancier_Loyers!$C:$C,$A761,Échéancier_Loyers!$B:$B,YEAR($C761)*100+MONTH($C761)))</f>
        <v/>
      </c>
      <c r="G761" s="13" t="str">
        <f>IF(OR($E761="",$F761=""),"",$E761-$F761)</f>
        <v/>
      </c>
      <c r="H761" t="str">
        <f ca="1">IF($D761="","",MAX(0,TODAY()-$D761))</f>
        <v/>
      </c>
      <c r="I761" t="str">
        <f ca="1">IF($G761&lt;=0,"",IF($H761&gt;=30,"Mise en demeure",IF($H761&gt;=15,"Relance 2",IF($H761&gt;=5,"Relance 1","À traiter"))))</f>
        <v>Mise en demeure</v>
      </c>
      <c r="K761" t="str">
        <f>IF($J761="","",$J761+7)</f>
        <v/>
      </c>
    </row>
    <row r="762" spans="2:11" ht="15">
      <c r="B762" t="str">
        <f>IF($A762="","",VLOOKUP(VLOOKUP($A762,Baux!$A:$K,3,FALSE),Locataires!$A:$I,2,FALSE))</f>
        <v/>
      </c>
      <c r="C762" s="17"/>
      <c r="D762" s="12" t="str">
        <f>IF(OR($A762="",$C762=""),"",SUMIFS(Échéancier_Loyers!$G:$G,Échéancier_Loyers!$C:$C,$A762,Échéancier_Loyers!$B:$B,YEAR($C762)*100+MONTH($C762)))</f>
        <v/>
      </c>
      <c r="E762" s="13" t="str">
        <f>IF(OR($A762="",$C762=""),"",SUMIFS(Échéancier_Loyers!$J:$J,Échéancier_Loyers!$C:$C,$A762,Échéancier_Loyers!$B:$B,YEAR($C762)*100+MONTH($C762)))</f>
        <v/>
      </c>
      <c r="F762" s="13" t="str">
        <f>IF(OR($A762="",$C762=""),"",SUMIFS(Échéancier_Loyers!$K:$K,Échéancier_Loyers!$C:$C,$A762,Échéancier_Loyers!$B:$B,YEAR($C762)*100+MONTH($C762)))</f>
        <v/>
      </c>
      <c r="G762" s="13" t="str">
        <f>IF(OR($E762="",$F762=""),"",$E762-$F762)</f>
        <v/>
      </c>
      <c r="H762" t="str">
        <f ca="1">IF($D762="","",MAX(0,TODAY()-$D762))</f>
        <v/>
      </c>
      <c r="I762" t="str">
        <f ca="1">IF($G762&lt;=0,"",IF($H762&gt;=30,"Mise en demeure",IF($H762&gt;=15,"Relance 2",IF($H762&gt;=5,"Relance 1","À traiter"))))</f>
        <v>Mise en demeure</v>
      </c>
      <c r="K762" t="str">
        <f>IF($J762="","",$J762+7)</f>
        <v/>
      </c>
    </row>
    <row r="763" spans="2:11" ht="15">
      <c r="B763" t="str">
        <f>IF($A763="","",VLOOKUP(VLOOKUP($A763,Baux!$A:$K,3,FALSE),Locataires!$A:$I,2,FALSE))</f>
        <v/>
      </c>
      <c r="C763" s="17"/>
      <c r="D763" s="12" t="str">
        <f>IF(OR($A763="",$C763=""),"",SUMIFS(Échéancier_Loyers!$G:$G,Échéancier_Loyers!$C:$C,$A763,Échéancier_Loyers!$B:$B,YEAR($C763)*100+MONTH($C763)))</f>
        <v/>
      </c>
      <c r="E763" s="13" t="str">
        <f>IF(OR($A763="",$C763=""),"",SUMIFS(Échéancier_Loyers!$J:$J,Échéancier_Loyers!$C:$C,$A763,Échéancier_Loyers!$B:$B,YEAR($C763)*100+MONTH($C763)))</f>
        <v/>
      </c>
      <c r="F763" s="13" t="str">
        <f>IF(OR($A763="",$C763=""),"",SUMIFS(Échéancier_Loyers!$K:$K,Échéancier_Loyers!$C:$C,$A763,Échéancier_Loyers!$B:$B,YEAR($C763)*100+MONTH($C763)))</f>
        <v/>
      </c>
      <c r="G763" s="13" t="str">
        <f>IF(OR($E763="",$F763=""),"",$E763-$F763)</f>
        <v/>
      </c>
      <c r="H763" t="str">
        <f ca="1">IF($D763="","",MAX(0,TODAY()-$D763))</f>
        <v/>
      </c>
      <c r="I763" t="str">
        <f ca="1">IF($G763&lt;=0,"",IF($H763&gt;=30,"Mise en demeure",IF($H763&gt;=15,"Relance 2",IF($H763&gt;=5,"Relance 1","À traiter"))))</f>
        <v>Mise en demeure</v>
      </c>
      <c r="K763" t="str">
        <f>IF($J763="","",$J763+7)</f>
        <v/>
      </c>
    </row>
    <row r="764" spans="2:11" ht="15">
      <c r="B764" t="str">
        <f>IF($A764="","",VLOOKUP(VLOOKUP($A764,Baux!$A:$K,3,FALSE),Locataires!$A:$I,2,FALSE))</f>
        <v/>
      </c>
      <c r="C764" s="17"/>
      <c r="D764" s="12" t="str">
        <f>IF(OR($A764="",$C764=""),"",SUMIFS(Échéancier_Loyers!$G:$G,Échéancier_Loyers!$C:$C,$A764,Échéancier_Loyers!$B:$B,YEAR($C764)*100+MONTH($C764)))</f>
        <v/>
      </c>
      <c r="E764" s="13" t="str">
        <f>IF(OR($A764="",$C764=""),"",SUMIFS(Échéancier_Loyers!$J:$J,Échéancier_Loyers!$C:$C,$A764,Échéancier_Loyers!$B:$B,YEAR($C764)*100+MONTH($C764)))</f>
        <v/>
      </c>
      <c r="F764" s="13" t="str">
        <f>IF(OR($A764="",$C764=""),"",SUMIFS(Échéancier_Loyers!$K:$K,Échéancier_Loyers!$C:$C,$A764,Échéancier_Loyers!$B:$B,YEAR($C764)*100+MONTH($C764)))</f>
        <v/>
      </c>
      <c r="G764" s="13" t="str">
        <f>IF(OR($E764="",$F764=""),"",$E764-$F764)</f>
        <v/>
      </c>
      <c r="H764" t="str">
        <f ca="1">IF($D764="","",MAX(0,TODAY()-$D764))</f>
        <v/>
      </c>
      <c r="I764" t="str">
        <f ca="1">IF($G764&lt;=0,"",IF($H764&gt;=30,"Mise en demeure",IF($H764&gt;=15,"Relance 2",IF($H764&gt;=5,"Relance 1","À traiter"))))</f>
        <v>Mise en demeure</v>
      </c>
      <c r="K764" t="str">
        <f>IF($J764="","",$J764+7)</f>
        <v/>
      </c>
    </row>
    <row r="765" spans="2:11" ht="15">
      <c r="B765" t="str">
        <f>IF($A765="","",VLOOKUP(VLOOKUP($A765,Baux!$A:$K,3,FALSE),Locataires!$A:$I,2,FALSE))</f>
        <v/>
      </c>
      <c r="C765" s="17"/>
      <c r="D765" s="12" t="str">
        <f>IF(OR($A765="",$C765=""),"",SUMIFS(Échéancier_Loyers!$G:$G,Échéancier_Loyers!$C:$C,$A765,Échéancier_Loyers!$B:$B,YEAR($C765)*100+MONTH($C765)))</f>
        <v/>
      </c>
      <c r="E765" s="13" t="str">
        <f>IF(OR($A765="",$C765=""),"",SUMIFS(Échéancier_Loyers!$J:$J,Échéancier_Loyers!$C:$C,$A765,Échéancier_Loyers!$B:$B,YEAR($C765)*100+MONTH($C765)))</f>
        <v/>
      </c>
      <c r="F765" s="13" t="str">
        <f>IF(OR($A765="",$C765=""),"",SUMIFS(Échéancier_Loyers!$K:$K,Échéancier_Loyers!$C:$C,$A765,Échéancier_Loyers!$B:$B,YEAR($C765)*100+MONTH($C765)))</f>
        <v/>
      </c>
      <c r="G765" s="13" t="str">
        <f>IF(OR($E765="",$F765=""),"",$E765-$F765)</f>
        <v/>
      </c>
      <c r="H765" t="str">
        <f ca="1">IF($D765="","",MAX(0,TODAY()-$D765))</f>
        <v/>
      </c>
      <c r="I765" t="str">
        <f ca="1">IF($G765&lt;=0,"",IF($H765&gt;=30,"Mise en demeure",IF($H765&gt;=15,"Relance 2",IF($H765&gt;=5,"Relance 1","À traiter"))))</f>
        <v>Mise en demeure</v>
      </c>
      <c r="K765" t="str">
        <f>IF($J765="","",$J765+7)</f>
        <v/>
      </c>
    </row>
    <row r="766" spans="2:11" ht="15">
      <c r="B766" t="str">
        <f>IF($A766="","",VLOOKUP(VLOOKUP($A766,Baux!$A:$K,3,FALSE),Locataires!$A:$I,2,FALSE))</f>
        <v/>
      </c>
      <c r="C766" s="17"/>
      <c r="D766" s="12" t="str">
        <f>IF(OR($A766="",$C766=""),"",SUMIFS(Échéancier_Loyers!$G:$G,Échéancier_Loyers!$C:$C,$A766,Échéancier_Loyers!$B:$B,YEAR($C766)*100+MONTH($C766)))</f>
        <v/>
      </c>
      <c r="E766" s="13" t="str">
        <f>IF(OR($A766="",$C766=""),"",SUMIFS(Échéancier_Loyers!$J:$J,Échéancier_Loyers!$C:$C,$A766,Échéancier_Loyers!$B:$B,YEAR($C766)*100+MONTH($C766)))</f>
        <v/>
      </c>
      <c r="F766" s="13" t="str">
        <f>IF(OR($A766="",$C766=""),"",SUMIFS(Échéancier_Loyers!$K:$K,Échéancier_Loyers!$C:$C,$A766,Échéancier_Loyers!$B:$B,YEAR($C766)*100+MONTH($C766)))</f>
        <v/>
      </c>
      <c r="G766" s="13" t="str">
        <f>IF(OR($E766="",$F766=""),"",$E766-$F766)</f>
        <v/>
      </c>
      <c r="H766" t="str">
        <f ca="1">IF($D766="","",MAX(0,TODAY()-$D766))</f>
        <v/>
      </c>
      <c r="I766" t="str">
        <f ca="1">IF($G766&lt;=0,"",IF($H766&gt;=30,"Mise en demeure",IF($H766&gt;=15,"Relance 2",IF($H766&gt;=5,"Relance 1","À traiter"))))</f>
        <v>Mise en demeure</v>
      </c>
      <c r="K766" t="str">
        <f>IF($J766="","",$J766+7)</f>
        <v/>
      </c>
    </row>
    <row r="767" spans="2:11" ht="15">
      <c r="B767" t="str">
        <f>IF($A767="","",VLOOKUP(VLOOKUP($A767,Baux!$A:$K,3,FALSE),Locataires!$A:$I,2,FALSE))</f>
        <v/>
      </c>
      <c r="C767" s="17"/>
      <c r="D767" s="12" t="str">
        <f>IF(OR($A767="",$C767=""),"",SUMIFS(Échéancier_Loyers!$G:$G,Échéancier_Loyers!$C:$C,$A767,Échéancier_Loyers!$B:$B,YEAR($C767)*100+MONTH($C767)))</f>
        <v/>
      </c>
      <c r="E767" s="13" t="str">
        <f>IF(OR($A767="",$C767=""),"",SUMIFS(Échéancier_Loyers!$J:$J,Échéancier_Loyers!$C:$C,$A767,Échéancier_Loyers!$B:$B,YEAR($C767)*100+MONTH($C767)))</f>
        <v/>
      </c>
      <c r="F767" s="13" t="str">
        <f>IF(OR($A767="",$C767=""),"",SUMIFS(Échéancier_Loyers!$K:$K,Échéancier_Loyers!$C:$C,$A767,Échéancier_Loyers!$B:$B,YEAR($C767)*100+MONTH($C767)))</f>
        <v/>
      </c>
      <c r="G767" s="13" t="str">
        <f>IF(OR($E767="",$F767=""),"",$E767-$F767)</f>
        <v/>
      </c>
      <c r="H767" t="str">
        <f ca="1">IF($D767="","",MAX(0,TODAY()-$D767))</f>
        <v/>
      </c>
      <c r="I767" t="str">
        <f ca="1">IF($G767&lt;=0,"",IF($H767&gt;=30,"Mise en demeure",IF($H767&gt;=15,"Relance 2",IF($H767&gt;=5,"Relance 1","À traiter"))))</f>
        <v>Mise en demeure</v>
      </c>
      <c r="K767" t="str">
        <f>IF($J767="","",$J767+7)</f>
        <v/>
      </c>
    </row>
    <row r="768" spans="2:11" ht="15">
      <c r="B768" t="str">
        <f>IF($A768="","",VLOOKUP(VLOOKUP($A768,Baux!$A:$K,3,FALSE),Locataires!$A:$I,2,FALSE))</f>
        <v/>
      </c>
      <c r="C768" s="17"/>
      <c r="D768" s="12" t="str">
        <f>IF(OR($A768="",$C768=""),"",SUMIFS(Échéancier_Loyers!$G:$G,Échéancier_Loyers!$C:$C,$A768,Échéancier_Loyers!$B:$B,YEAR($C768)*100+MONTH($C768)))</f>
        <v/>
      </c>
      <c r="E768" s="13" t="str">
        <f>IF(OR($A768="",$C768=""),"",SUMIFS(Échéancier_Loyers!$J:$J,Échéancier_Loyers!$C:$C,$A768,Échéancier_Loyers!$B:$B,YEAR($C768)*100+MONTH($C768)))</f>
        <v/>
      </c>
      <c r="F768" s="13" t="str">
        <f>IF(OR($A768="",$C768=""),"",SUMIFS(Échéancier_Loyers!$K:$K,Échéancier_Loyers!$C:$C,$A768,Échéancier_Loyers!$B:$B,YEAR($C768)*100+MONTH($C768)))</f>
        <v/>
      </c>
      <c r="G768" s="13" t="str">
        <f>IF(OR($E768="",$F768=""),"",$E768-$F768)</f>
        <v/>
      </c>
      <c r="H768" t="str">
        <f ca="1">IF($D768="","",MAX(0,TODAY()-$D768))</f>
        <v/>
      </c>
      <c r="I768" t="str">
        <f ca="1">IF($G768&lt;=0,"",IF($H768&gt;=30,"Mise en demeure",IF($H768&gt;=15,"Relance 2",IF($H768&gt;=5,"Relance 1","À traiter"))))</f>
        <v>Mise en demeure</v>
      </c>
      <c r="K768" t="str">
        <f>IF($J768="","",$J768+7)</f>
        <v/>
      </c>
    </row>
    <row r="769" spans="2:11" ht="15">
      <c r="B769" t="str">
        <f>IF($A769="","",VLOOKUP(VLOOKUP($A769,Baux!$A:$K,3,FALSE),Locataires!$A:$I,2,FALSE))</f>
        <v/>
      </c>
      <c r="C769" s="17"/>
      <c r="D769" s="12" t="str">
        <f>IF(OR($A769="",$C769=""),"",SUMIFS(Échéancier_Loyers!$G:$G,Échéancier_Loyers!$C:$C,$A769,Échéancier_Loyers!$B:$B,YEAR($C769)*100+MONTH($C769)))</f>
        <v/>
      </c>
      <c r="E769" s="13" t="str">
        <f>IF(OR($A769="",$C769=""),"",SUMIFS(Échéancier_Loyers!$J:$J,Échéancier_Loyers!$C:$C,$A769,Échéancier_Loyers!$B:$B,YEAR($C769)*100+MONTH($C769)))</f>
        <v/>
      </c>
      <c r="F769" s="13" t="str">
        <f>IF(OR($A769="",$C769=""),"",SUMIFS(Échéancier_Loyers!$K:$K,Échéancier_Loyers!$C:$C,$A769,Échéancier_Loyers!$B:$B,YEAR($C769)*100+MONTH($C769)))</f>
        <v/>
      </c>
      <c r="G769" s="13" t="str">
        <f>IF(OR($E769="",$F769=""),"",$E769-$F769)</f>
        <v/>
      </c>
      <c r="H769" t="str">
        <f ca="1">IF($D769="","",MAX(0,TODAY()-$D769))</f>
        <v/>
      </c>
      <c r="I769" t="str">
        <f ca="1">IF($G769&lt;=0,"",IF($H769&gt;=30,"Mise en demeure",IF($H769&gt;=15,"Relance 2",IF($H769&gt;=5,"Relance 1","À traiter"))))</f>
        <v>Mise en demeure</v>
      </c>
      <c r="K769" t="str">
        <f>IF($J769="","",$J769+7)</f>
        <v/>
      </c>
    </row>
    <row r="770" spans="2:11" ht="15">
      <c r="B770" t="str">
        <f>IF($A770="","",VLOOKUP(VLOOKUP($A770,Baux!$A:$K,3,FALSE),Locataires!$A:$I,2,FALSE))</f>
        <v/>
      </c>
      <c r="C770" s="17"/>
      <c r="D770" s="12" t="str">
        <f>IF(OR($A770="",$C770=""),"",SUMIFS(Échéancier_Loyers!$G:$G,Échéancier_Loyers!$C:$C,$A770,Échéancier_Loyers!$B:$B,YEAR($C770)*100+MONTH($C770)))</f>
        <v/>
      </c>
      <c r="E770" s="13" t="str">
        <f>IF(OR($A770="",$C770=""),"",SUMIFS(Échéancier_Loyers!$J:$J,Échéancier_Loyers!$C:$C,$A770,Échéancier_Loyers!$B:$B,YEAR($C770)*100+MONTH($C770)))</f>
        <v/>
      </c>
      <c r="F770" s="13" t="str">
        <f>IF(OR($A770="",$C770=""),"",SUMIFS(Échéancier_Loyers!$K:$K,Échéancier_Loyers!$C:$C,$A770,Échéancier_Loyers!$B:$B,YEAR($C770)*100+MONTH($C770)))</f>
        <v/>
      </c>
      <c r="G770" s="13" t="str">
        <f>IF(OR($E770="",$F770=""),"",$E770-$F770)</f>
        <v/>
      </c>
      <c r="H770" t="str">
        <f ca="1">IF($D770="","",MAX(0,TODAY()-$D770))</f>
        <v/>
      </c>
      <c r="I770" t="str">
        <f ca="1">IF($G770&lt;=0,"",IF($H770&gt;=30,"Mise en demeure",IF($H770&gt;=15,"Relance 2",IF($H770&gt;=5,"Relance 1","À traiter"))))</f>
        <v>Mise en demeure</v>
      </c>
      <c r="K770" t="str">
        <f>IF($J770="","",$J770+7)</f>
        <v/>
      </c>
    </row>
    <row r="771" spans="2:11" ht="15">
      <c r="B771" t="str">
        <f>IF($A771="","",VLOOKUP(VLOOKUP($A771,Baux!$A:$K,3,FALSE),Locataires!$A:$I,2,FALSE))</f>
        <v/>
      </c>
      <c r="C771" s="17"/>
      <c r="D771" s="12" t="str">
        <f>IF(OR($A771="",$C771=""),"",SUMIFS(Échéancier_Loyers!$G:$G,Échéancier_Loyers!$C:$C,$A771,Échéancier_Loyers!$B:$B,YEAR($C771)*100+MONTH($C771)))</f>
        <v/>
      </c>
      <c r="E771" s="13" t="str">
        <f>IF(OR($A771="",$C771=""),"",SUMIFS(Échéancier_Loyers!$J:$J,Échéancier_Loyers!$C:$C,$A771,Échéancier_Loyers!$B:$B,YEAR($C771)*100+MONTH($C771)))</f>
        <v/>
      </c>
      <c r="F771" s="13" t="str">
        <f>IF(OR($A771="",$C771=""),"",SUMIFS(Échéancier_Loyers!$K:$K,Échéancier_Loyers!$C:$C,$A771,Échéancier_Loyers!$B:$B,YEAR($C771)*100+MONTH($C771)))</f>
        <v/>
      </c>
      <c r="G771" s="13" t="str">
        <f>IF(OR($E771="",$F771=""),"",$E771-$F771)</f>
        <v/>
      </c>
      <c r="H771" t="str">
        <f ca="1">IF($D771="","",MAX(0,TODAY()-$D771))</f>
        <v/>
      </c>
      <c r="I771" t="str">
        <f ca="1">IF($G771&lt;=0,"",IF($H771&gt;=30,"Mise en demeure",IF($H771&gt;=15,"Relance 2",IF($H771&gt;=5,"Relance 1","À traiter"))))</f>
        <v>Mise en demeure</v>
      </c>
      <c r="K771" t="str">
        <f>IF($J771="","",$J771+7)</f>
        <v/>
      </c>
    </row>
    <row r="772" spans="2:11" ht="15">
      <c r="B772" t="str">
        <f>IF($A772="","",VLOOKUP(VLOOKUP($A772,Baux!$A:$K,3,FALSE),Locataires!$A:$I,2,FALSE))</f>
        <v/>
      </c>
      <c r="C772" s="17"/>
      <c r="D772" s="12" t="str">
        <f>IF(OR($A772="",$C772=""),"",SUMIFS(Échéancier_Loyers!$G:$G,Échéancier_Loyers!$C:$C,$A772,Échéancier_Loyers!$B:$B,YEAR($C772)*100+MONTH($C772)))</f>
        <v/>
      </c>
      <c r="E772" s="13" t="str">
        <f>IF(OR($A772="",$C772=""),"",SUMIFS(Échéancier_Loyers!$J:$J,Échéancier_Loyers!$C:$C,$A772,Échéancier_Loyers!$B:$B,YEAR($C772)*100+MONTH($C772)))</f>
        <v/>
      </c>
      <c r="F772" s="13" t="str">
        <f>IF(OR($A772="",$C772=""),"",SUMIFS(Échéancier_Loyers!$K:$K,Échéancier_Loyers!$C:$C,$A772,Échéancier_Loyers!$B:$B,YEAR($C772)*100+MONTH($C772)))</f>
        <v/>
      </c>
      <c r="G772" s="13" t="str">
        <f>IF(OR($E772="",$F772=""),"",$E772-$F772)</f>
        <v/>
      </c>
      <c r="H772" t="str">
        <f ca="1">IF($D772="","",MAX(0,TODAY()-$D772))</f>
        <v/>
      </c>
      <c r="I772" t="str">
        <f ca="1">IF($G772&lt;=0,"",IF($H772&gt;=30,"Mise en demeure",IF($H772&gt;=15,"Relance 2",IF($H772&gt;=5,"Relance 1","À traiter"))))</f>
        <v>Mise en demeure</v>
      </c>
      <c r="K772" t="str">
        <f>IF($J772="","",$J772+7)</f>
        <v/>
      </c>
    </row>
    <row r="773" spans="2:11" ht="15">
      <c r="B773" t="str">
        <f>IF($A773="","",VLOOKUP(VLOOKUP($A773,Baux!$A:$K,3,FALSE),Locataires!$A:$I,2,FALSE))</f>
        <v/>
      </c>
      <c r="C773" s="17"/>
      <c r="D773" s="12" t="str">
        <f>IF(OR($A773="",$C773=""),"",SUMIFS(Échéancier_Loyers!$G:$G,Échéancier_Loyers!$C:$C,$A773,Échéancier_Loyers!$B:$B,YEAR($C773)*100+MONTH($C773)))</f>
        <v/>
      </c>
      <c r="E773" s="13" t="str">
        <f>IF(OR($A773="",$C773=""),"",SUMIFS(Échéancier_Loyers!$J:$J,Échéancier_Loyers!$C:$C,$A773,Échéancier_Loyers!$B:$B,YEAR($C773)*100+MONTH($C773)))</f>
        <v/>
      </c>
      <c r="F773" s="13" t="str">
        <f>IF(OR($A773="",$C773=""),"",SUMIFS(Échéancier_Loyers!$K:$K,Échéancier_Loyers!$C:$C,$A773,Échéancier_Loyers!$B:$B,YEAR($C773)*100+MONTH($C773)))</f>
        <v/>
      </c>
      <c r="G773" s="13" t="str">
        <f>IF(OR($E773="",$F773=""),"",$E773-$F773)</f>
        <v/>
      </c>
      <c r="H773" t="str">
        <f ca="1">IF($D773="","",MAX(0,TODAY()-$D773))</f>
        <v/>
      </c>
      <c r="I773" t="str">
        <f ca="1">IF($G773&lt;=0,"",IF($H773&gt;=30,"Mise en demeure",IF($H773&gt;=15,"Relance 2",IF($H773&gt;=5,"Relance 1","À traiter"))))</f>
        <v>Mise en demeure</v>
      </c>
      <c r="K773" t="str">
        <f>IF($J773="","",$J773+7)</f>
        <v/>
      </c>
    </row>
    <row r="774" spans="2:11" ht="15">
      <c r="B774" t="str">
        <f>IF($A774="","",VLOOKUP(VLOOKUP($A774,Baux!$A:$K,3,FALSE),Locataires!$A:$I,2,FALSE))</f>
        <v/>
      </c>
      <c r="C774" s="17"/>
      <c r="D774" s="12" t="str">
        <f>IF(OR($A774="",$C774=""),"",SUMIFS(Échéancier_Loyers!$G:$G,Échéancier_Loyers!$C:$C,$A774,Échéancier_Loyers!$B:$B,YEAR($C774)*100+MONTH($C774)))</f>
        <v/>
      </c>
      <c r="E774" s="13" t="str">
        <f>IF(OR($A774="",$C774=""),"",SUMIFS(Échéancier_Loyers!$J:$J,Échéancier_Loyers!$C:$C,$A774,Échéancier_Loyers!$B:$B,YEAR($C774)*100+MONTH($C774)))</f>
        <v/>
      </c>
      <c r="F774" s="13" t="str">
        <f>IF(OR($A774="",$C774=""),"",SUMIFS(Échéancier_Loyers!$K:$K,Échéancier_Loyers!$C:$C,$A774,Échéancier_Loyers!$B:$B,YEAR($C774)*100+MONTH($C774)))</f>
        <v/>
      </c>
      <c r="G774" s="13" t="str">
        <f>IF(OR($E774="",$F774=""),"",$E774-$F774)</f>
        <v/>
      </c>
      <c r="H774" t="str">
        <f ca="1">IF($D774="","",MAX(0,TODAY()-$D774))</f>
        <v/>
      </c>
      <c r="I774" t="str">
        <f ca="1">IF($G774&lt;=0,"",IF($H774&gt;=30,"Mise en demeure",IF($H774&gt;=15,"Relance 2",IF($H774&gt;=5,"Relance 1","À traiter"))))</f>
        <v>Mise en demeure</v>
      </c>
      <c r="K774" t="str">
        <f>IF($J774="","",$J774+7)</f>
        <v/>
      </c>
    </row>
    <row r="775" spans="2:11" ht="15">
      <c r="B775" t="str">
        <f>IF($A775="","",VLOOKUP(VLOOKUP($A775,Baux!$A:$K,3,FALSE),Locataires!$A:$I,2,FALSE))</f>
        <v/>
      </c>
      <c r="C775" s="17"/>
      <c r="D775" s="12" t="str">
        <f>IF(OR($A775="",$C775=""),"",SUMIFS(Échéancier_Loyers!$G:$G,Échéancier_Loyers!$C:$C,$A775,Échéancier_Loyers!$B:$B,YEAR($C775)*100+MONTH($C775)))</f>
        <v/>
      </c>
      <c r="E775" s="13" t="str">
        <f>IF(OR($A775="",$C775=""),"",SUMIFS(Échéancier_Loyers!$J:$J,Échéancier_Loyers!$C:$C,$A775,Échéancier_Loyers!$B:$B,YEAR($C775)*100+MONTH($C775)))</f>
        <v/>
      </c>
      <c r="F775" s="13" t="str">
        <f>IF(OR($A775="",$C775=""),"",SUMIFS(Échéancier_Loyers!$K:$K,Échéancier_Loyers!$C:$C,$A775,Échéancier_Loyers!$B:$B,YEAR($C775)*100+MONTH($C775)))</f>
        <v/>
      </c>
      <c r="G775" s="13" t="str">
        <f>IF(OR($E775="",$F775=""),"",$E775-$F775)</f>
        <v/>
      </c>
      <c r="H775" t="str">
        <f ca="1">IF($D775="","",MAX(0,TODAY()-$D775))</f>
        <v/>
      </c>
      <c r="I775" t="str">
        <f ca="1">IF($G775&lt;=0,"",IF($H775&gt;=30,"Mise en demeure",IF($H775&gt;=15,"Relance 2",IF($H775&gt;=5,"Relance 1","À traiter"))))</f>
        <v>Mise en demeure</v>
      </c>
      <c r="K775" t="str">
        <f>IF($J775="","",$J775+7)</f>
        <v/>
      </c>
    </row>
    <row r="776" spans="2:11" ht="15">
      <c r="B776" t="str">
        <f>IF($A776="","",VLOOKUP(VLOOKUP($A776,Baux!$A:$K,3,FALSE),Locataires!$A:$I,2,FALSE))</f>
        <v/>
      </c>
      <c r="C776" s="17"/>
      <c r="D776" s="12" t="str">
        <f>IF(OR($A776="",$C776=""),"",SUMIFS(Échéancier_Loyers!$G:$G,Échéancier_Loyers!$C:$C,$A776,Échéancier_Loyers!$B:$B,YEAR($C776)*100+MONTH($C776)))</f>
        <v/>
      </c>
      <c r="E776" s="13" t="str">
        <f>IF(OR($A776="",$C776=""),"",SUMIFS(Échéancier_Loyers!$J:$J,Échéancier_Loyers!$C:$C,$A776,Échéancier_Loyers!$B:$B,YEAR($C776)*100+MONTH($C776)))</f>
        <v/>
      </c>
      <c r="F776" s="13" t="str">
        <f>IF(OR($A776="",$C776=""),"",SUMIFS(Échéancier_Loyers!$K:$K,Échéancier_Loyers!$C:$C,$A776,Échéancier_Loyers!$B:$B,YEAR($C776)*100+MONTH($C776)))</f>
        <v/>
      </c>
      <c r="G776" s="13" t="str">
        <f>IF(OR($E776="",$F776=""),"",$E776-$F776)</f>
        <v/>
      </c>
      <c r="H776" t="str">
        <f ca="1">IF($D776="","",MAX(0,TODAY()-$D776))</f>
        <v/>
      </c>
      <c r="I776" t="str">
        <f ca="1">IF($G776&lt;=0,"",IF($H776&gt;=30,"Mise en demeure",IF($H776&gt;=15,"Relance 2",IF($H776&gt;=5,"Relance 1","À traiter"))))</f>
        <v>Mise en demeure</v>
      </c>
      <c r="K776" t="str">
        <f>IF($J776="","",$J776+7)</f>
        <v/>
      </c>
    </row>
    <row r="777" spans="2:11" ht="15">
      <c r="B777" t="str">
        <f>IF($A777="","",VLOOKUP(VLOOKUP($A777,Baux!$A:$K,3,FALSE),Locataires!$A:$I,2,FALSE))</f>
        <v/>
      </c>
      <c r="C777" s="17"/>
      <c r="D777" s="12" t="str">
        <f>IF(OR($A777="",$C777=""),"",SUMIFS(Échéancier_Loyers!$G:$G,Échéancier_Loyers!$C:$C,$A777,Échéancier_Loyers!$B:$B,YEAR($C777)*100+MONTH($C777)))</f>
        <v/>
      </c>
      <c r="E777" s="13" t="str">
        <f>IF(OR($A777="",$C777=""),"",SUMIFS(Échéancier_Loyers!$J:$J,Échéancier_Loyers!$C:$C,$A777,Échéancier_Loyers!$B:$B,YEAR($C777)*100+MONTH($C777)))</f>
        <v/>
      </c>
      <c r="F777" s="13" t="str">
        <f>IF(OR($A777="",$C777=""),"",SUMIFS(Échéancier_Loyers!$K:$K,Échéancier_Loyers!$C:$C,$A777,Échéancier_Loyers!$B:$B,YEAR($C777)*100+MONTH($C777)))</f>
        <v/>
      </c>
      <c r="G777" s="13" t="str">
        <f>IF(OR($E777="",$F777=""),"",$E777-$F777)</f>
        <v/>
      </c>
      <c r="H777" t="str">
        <f ca="1">IF($D777="","",MAX(0,TODAY()-$D777))</f>
        <v/>
      </c>
      <c r="I777" t="str">
        <f ca="1">IF($G777&lt;=0,"",IF($H777&gt;=30,"Mise en demeure",IF($H777&gt;=15,"Relance 2",IF($H777&gt;=5,"Relance 1","À traiter"))))</f>
        <v>Mise en demeure</v>
      </c>
      <c r="K777" t="str">
        <f>IF($J777="","",$J777+7)</f>
        <v/>
      </c>
    </row>
    <row r="778" spans="2:11" ht="15">
      <c r="B778" t="str">
        <f>IF($A778="","",VLOOKUP(VLOOKUP($A778,Baux!$A:$K,3,FALSE),Locataires!$A:$I,2,FALSE))</f>
        <v/>
      </c>
      <c r="C778" s="17"/>
      <c r="D778" s="12" t="str">
        <f>IF(OR($A778="",$C778=""),"",SUMIFS(Échéancier_Loyers!$G:$G,Échéancier_Loyers!$C:$C,$A778,Échéancier_Loyers!$B:$B,YEAR($C778)*100+MONTH($C778)))</f>
        <v/>
      </c>
      <c r="E778" s="13" t="str">
        <f>IF(OR($A778="",$C778=""),"",SUMIFS(Échéancier_Loyers!$J:$J,Échéancier_Loyers!$C:$C,$A778,Échéancier_Loyers!$B:$B,YEAR($C778)*100+MONTH($C778)))</f>
        <v/>
      </c>
      <c r="F778" s="13" t="str">
        <f>IF(OR($A778="",$C778=""),"",SUMIFS(Échéancier_Loyers!$K:$K,Échéancier_Loyers!$C:$C,$A778,Échéancier_Loyers!$B:$B,YEAR($C778)*100+MONTH($C778)))</f>
        <v/>
      </c>
      <c r="G778" s="13" t="str">
        <f>IF(OR($E778="",$F778=""),"",$E778-$F778)</f>
        <v/>
      </c>
      <c r="H778" t="str">
        <f ca="1">IF($D778="","",MAX(0,TODAY()-$D778))</f>
        <v/>
      </c>
      <c r="I778" t="str">
        <f ca="1">IF($G778&lt;=0,"",IF($H778&gt;=30,"Mise en demeure",IF($H778&gt;=15,"Relance 2",IF($H778&gt;=5,"Relance 1","À traiter"))))</f>
        <v>Mise en demeure</v>
      </c>
      <c r="K778" t="str">
        <f>IF($J778="","",$J778+7)</f>
        <v/>
      </c>
    </row>
    <row r="779" spans="2:11" ht="15">
      <c r="B779" t="str">
        <f>IF($A779="","",VLOOKUP(VLOOKUP($A779,Baux!$A:$K,3,FALSE),Locataires!$A:$I,2,FALSE))</f>
        <v/>
      </c>
      <c r="C779" s="17"/>
      <c r="D779" s="12" t="str">
        <f>IF(OR($A779="",$C779=""),"",SUMIFS(Échéancier_Loyers!$G:$G,Échéancier_Loyers!$C:$C,$A779,Échéancier_Loyers!$B:$B,YEAR($C779)*100+MONTH($C779)))</f>
        <v/>
      </c>
      <c r="E779" s="13" t="str">
        <f>IF(OR($A779="",$C779=""),"",SUMIFS(Échéancier_Loyers!$J:$J,Échéancier_Loyers!$C:$C,$A779,Échéancier_Loyers!$B:$B,YEAR($C779)*100+MONTH($C779)))</f>
        <v/>
      </c>
      <c r="F779" s="13" t="str">
        <f>IF(OR($A779="",$C779=""),"",SUMIFS(Échéancier_Loyers!$K:$K,Échéancier_Loyers!$C:$C,$A779,Échéancier_Loyers!$B:$B,YEAR($C779)*100+MONTH($C779)))</f>
        <v/>
      </c>
      <c r="G779" s="13" t="str">
        <f>IF(OR($E779="",$F779=""),"",$E779-$F779)</f>
        <v/>
      </c>
      <c r="H779" t="str">
        <f ca="1">IF($D779="","",MAX(0,TODAY()-$D779))</f>
        <v/>
      </c>
      <c r="I779" t="str">
        <f ca="1">IF($G779&lt;=0,"",IF($H779&gt;=30,"Mise en demeure",IF($H779&gt;=15,"Relance 2",IF($H779&gt;=5,"Relance 1","À traiter"))))</f>
        <v>Mise en demeure</v>
      </c>
      <c r="K779" t="str">
        <f>IF($J779="","",$J779+7)</f>
        <v/>
      </c>
    </row>
    <row r="780" spans="2:11" ht="15">
      <c r="B780" t="str">
        <f>IF($A780="","",VLOOKUP(VLOOKUP($A780,Baux!$A:$K,3,FALSE),Locataires!$A:$I,2,FALSE))</f>
        <v/>
      </c>
      <c r="C780" s="17"/>
      <c r="D780" s="12" t="str">
        <f>IF(OR($A780="",$C780=""),"",SUMIFS(Échéancier_Loyers!$G:$G,Échéancier_Loyers!$C:$C,$A780,Échéancier_Loyers!$B:$B,YEAR($C780)*100+MONTH($C780)))</f>
        <v/>
      </c>
      <c r="E780" s="13" t="str">
        <f>IF(OR($A780="",$C780=""),"",SUMIFS(Échéancier_Loyers!$J:$J,Échéancier_Loyers!$C:$C,$A780,Échéancier_Loyers!$B:$B,YEAR($C780)*100+MONTH($C780)))</f>
        <v/>
      </c>
      <c r="F780" s="13" t="str">
        <f>IF(OR($A780="",$C780=""),"",SUMIFS(Échéancier_Loyers!$K:$K,Échéancier_Loyers!$C:$C,$A780,Échéancier_Loyers!$B:$B,YEAR($C780)*100+MONTH($C780)))</f>
        <v/>
      </c>
      <c r="G780" s="13" t="str">
        <f>IF(OR($E780="",$F780=""),"",$E780-$F780)</f>
        <v/>
      </c>
      <c r="H780" t="str">
        <f ca="1">IF($D780="","",MAX(0,TODAY()-$D780))</f>
        <v/>
      </c>
      <c r="I780" t="str">
        <f ca="1">IF($G780&lt;=0,"",IF($H780&gt;=30,"Mise en demeure",IF($H780&gt;=15,"Relance 2",IF($H780&gt;=5,"Relance 1","À traiter"))))</f>
        <v>Mise en demeure</v>
      </c>
      <c r="K780" t="str">
        <f>IF($J780="","",$J780+7)</f>
        <v/>
      </c>
    </row>
    <row r="781" spans="2:11" ht="15">
      <c r="B781" t="str">
        <f>IF($A781="","",VLOOKUP(VLOOKUP($A781,Baux!$A:$K,3,FALSE),Locataires!$A:$I,2,FALSE))</f>
        <v/>
      </c>
      <c r="C781" s="17"/>
      <c r="D781" s="12" t="str">
        <f>IF(OR($A781="",$C781=""),"",SUMIFS(Échéancier_Loyers!$G:$G,Échéancier_Loyers!$C:$C,$A781,Échéancier_Loyers!$B:$B,YEAR($C781)*100+MONTH($C781)))</f>
        <v/>
      </c>
      <c r="E781" s="13" t="str">
        <f>IF(OR($A781="",$C781=""),"",SUMIFS(Échéancier_Loyers!$J:$J,Échéancier_Loyers!$C:$C,$A781,Échéancier_Loyers!$B:$B,YEAR($C781)*100+MONTH($C781)))</f>
        <v/>
      </c>
      <c r="F781" s="13" t="str">
        <f>IF(OR($A781="",$C781=""),"",SUMIFS(Échéancier_Loyers!$K:$K,Échéancier_Loyers!$C:$C,$A781,Échéancier_Loyers!$B:$B,YEAR($C781)*100+MONTH($C781)))</f>
        <v/>
      </c>
      <c r="G781" s="13" t="str">
        <f>IF(OR($E781="",$F781=""),"",$E781-$F781)</f>
        <v/>
      </c>
      <c r="H781" t="str">
        <f ca="1">IF($D781="","",MAX(0,TODAY()-$D781))</f>
        <v/>
      </c>
      <c r="I781" t="str">
        <f ca="1">IF($G781&lt;=0,"",IF($H781&gt;=30,"Mise en demeure",IF($H781&gt;=15,"Relance 2",IF($H781&gt;=5,"Relance 1","À traiter"))))</f>
        <v>Mise en demeure</v>
      </c>
      <c r="K781" t="str">
        <f>IF($J781="","",$J781+7)</f>
        <v/>
      </c>
    </row>
    <row r="782" spans="2:11" ht="15">
      <c r="B782" t="str">
        <f>IF($A782="","",VLOOKUP(VLOOKUP($A782,Baux!$A:$K,3,FALSE),Locataires!$A:$I,2,FALSE))</f>
        <v/>
      </c>
      <c r="C782" s="17"/>
      <c r="D782" s="12" t="str">
        <f>IF(OR($A782="",$C782=""),"",SUMIFS(Échéancier_Loyers!$G:$G,Échéancier_Loyers!$C:$C,$A782,Échéancier_Loyers!$B:$B,YEAR($C782)*100+MONTH($C782)))</f>
        <v/>
      </c>
      <c r="E782" s="13" t="str">
        <f>IF(OR($A782="",$C782=""),"",SUMIFS(Échéancier_Loyers!$J:$J,Échéancier_Loyers!$C:$C,$A782,Échéancier_Loyers!$B:$B,YEAR($C782)*100+MONTH($C782)))</f>
        <v/>
      </c>
      <c r="F782" s="13" t="str">
        <f>IF(OR($A782="",$C782=""),"",SUMIFS(Échéancier_Loyers!$K:$K,Échéancier_Loyers!$C:$C,$A782,Échéancier_Loyers!$B:$B,YEAR($C782)*100+MONTH($C782)))</f>
        <v/>
      </c>
      <c r="G782" s="13" t="str">
        <f>IF(OR($E782="",$F782=""),"",$E782-$F782)</f>
        <v/>
      </c>
      <c r="H782" t="str">
        <f ca="1">IF($D782="","",MAX(0,TODAY()-$D782))</f>
        <v/>
      </c>
      <c r="I782" t="str">
        <f ca="1">IF($G782&lt;=0,"",IF($H782&gt;=30,"Mise en demeure",IF($H782&gt;=15,"Relance 2",IF($H782&gt;=5,"Relance 1","À traiter"))))</f>
        <v>Mise en demeure</v>
      </c>
      <c r="K782" t="str">
        <f>IF($J782="","",$J782+7)</f>
        <v/>
      </c>
    </row>
    <row r="783" spans="2:11" ht="15">
      <c r="B783" t="str">
        <f>IF($A783="","",VLOOKUP(VLOOKUP($A783,Baux!$A:$K,3,FALSE),Locataires!$A:$I,2,FALSE))</f>
        <v/>
      </c>
      <c r="C783" s="17"/>
      <c r="D783" s="12" t="str">
        <f>IF(OR($A783="",$C783=""),"",SUMIFS(Échéancier_Loyers!$G:$G,Échéancier_Loyers!$C:$C,$A783,Échéancier_Loyers!$B:$B,YEAR($C783)*100+MONTH($C783)))</f>
        <v/>
      </c>
      <c r="E783" s="13" t="str">
        <f>IF(OR($A783="",$C783=""),"",SUMIFS(Échéancier_Loyers!$J:$J,Échéancier_Loyers!$C:$C,$A783,Échéancier_Loyers!$B:$B,YEAR($C783)*100+MONTH($C783)))</f>
        <v/>
      </c>
      <c r="F783" s="13" t="str">
        <f>IF(OR($A783="",$C783=""),"",SUMIFS(Échéancier_Loyers!$K:$K,Échéancier_Loyers!$C:$C,$A783,Échéancier_Loyers!$B:$B,YEAR($C783)*100+MONTH($C783)))</f>
        <v/>
      </c>
      <c r="G783" s="13" t="str">
        <f>IF(OR($E783="",$F783=""),"",$E783-$F783)</f>
        <v/>
      </c>
      <c r="H783" t="str">
        <f ca="1">IF($D783="","",MAX(0,TODAY()-$D783))</f>
        <v/>
      </c>
      <c r="I783" t="str">
        <f ca="1">IF($G783&lt;=0,"",IF($H783&gt;=30,"Mise en demeure",IF($H783&gt;=15,"Relance 2",IF($H783&gt;=5,"Relance 1","À traiter"))))</f>
        <v>Mise en demeure</v>
      </c>
      <c r="K783" t="str">
        <f>IF($J783="","",$J783+7)</f>
        <v/>
      </c>
    </row>
    <row r="784" spans="2:11" ht="15">
      <c r="B784" t="str">
        <f>IF($A784="","",VLOOKUP(VLOOKUP($A784,Baux!$A:$K,3,FALSE),Locataires!$A:$I,2,FALSE))</f>
        <v/>
      </c>
      <c r="C784" s="17"/>
      <c r="D784" s="12" t="str">
        <f>IF(OR($A784="",$C784=""),"",SUMIFS(Échéancier_Loyers!$G:$G,Échéancier_Loyers!$C:$C,$A784,Échéancier_Loyers!$B:$B,YEAR($C784)*100+MONTH($C784)))</f>
        <v/>
      </c>
      <c r="E784" s="13" t="str">
        <f>IF(OR($A784="",$C784=""),"",SUMIFS(Échéancier_Loyers!$J:$J,Échéancier_Loyers!$C:$C,$A784,Échéancier_Loyers!$B:$B,YEAR($C784)*100+MONTH($C784)))</f>
        <v/>
      </c>
      <c r="F784" s="13" t="str">
        <f>IF(OR($A784="",$C784=""),"",SUMIFS(Échéancier_Loyers!$K:$K,Échéancier_Loyers!$C:$C,$A784,Échéancier_Loyers!$B:$B,YEAR($C784)*100+MONTH($C784)))</f>
        <v/>
      </c>
      <c r="G784" s="13" t="str">
        <f>IF(OR($E784="",$F784=""),"",$E784-$F784)</f>
        <v/>
      </c>
      <c r="H784" t="str">
        <f ca="1">IF($D784="","",MAX(0,TODAY()-$D784))</f>
        <v/>
      </c>
      <c r="I784" t="str">
        <f ca="1">IF($G784&lt;=0,"",IF($H784&gt;=30,"Mise en demeure",IF($H784&gt;=15,"Relance 2",IF($H784&gt;=5,"Relance 1","À traiter"))))</f>
        <v>Mise en demeure</v>
      </c>
      <c r="K784" t="str">
        <f>IF($J784="","",$J784+7)</f>
        <v/>
      </c>
    </row>
    <row r="785" spans="2:11" ht="15">
      <c r="B785" t="str">
        <f>IF($A785="","",VLOOKUP(VLOOKUP($A785,Baux!$A:$K,3,FALSE),Locataires!$A:$I,2,FALSE))</f>
        <v/>
      </c>
      <c r="C785" s="17"/>
      <c r="D785" s="12" t="str">
        <f>IF(OR($A785="",$C785=""),"",SUMIFS(Échéancier_Loyers!$G:$G,Échéancier_Loyers!$C:$C,$A785,Échéancier_Loyers!$B:$B,YEAR($C785)*100+MONTH($C785)))</f>
        <v/>
      </c>
      <c r="E785" s="13" t="str">
        <f>IF(OR($A785="",$C785=""),"",SUMIFS(Échéancier_Loyers!$J:$J,Échéancier_Loyers!$C:$C,$A785,Échéancier_Loyers!$B:$B,YEAR($C785)*100+MONTH($C785)))</f>
        <v/>
      </c>
      <c r="F785" s="13" t="str">
        <f>IF(OR($A785="",$C785=""),"",SUMIFS(Échéancier_Loyers!$K:$K,Échéancier_Loyers!$C:$C,$A785,Échéancier_Loyers!$B:$B,YEAR($C785)*100+MONTH($C785)))</f>
        <v/>
      </c>
      <c r="G785" s="13" t="str">
        <f>IF(OR($E785="",$F785=""),"",$E785-$F785)</f>
        <v/>
      </c>
      <c r="H785" t="str">
        <f ca="1">IF($D785="","",MAX(0,TODAY()-$D785))</f>
        <v/>
      </c>
      <c r="I785" t="str">
        <f ca="1">IF($G785&lt;=0,"",IF($H785&gt;=30,"Mise en demeure",IF($H785&gt;=15,"Relance 2",IF($H785&gt;=5,"Relance 1","À traiter"))))</f>
        <v>Mise en demeure</v>
      </c>
      <c r="K785" t="str">
        <f>IF($J785="","",$J785+7)</f>
        <v/>
      </c>
    </row>
    <row r="786" spans="2:11" ht="15">
      <c r="B786" t="str">
        <f>IF($A786="","",VLOOKUP(VLOOKUP($A786,Baux!$A:$K,3,FALSE),Locataires!$A:$I,2,FALSE))</f>
        <v/>
      </c>
      <c r="C786" s="17"/>
      <c r="D786" s="12" t="str">
        <f>IF(OR($A786="",$C786=""),"",SUMIFS(Échéancier_Loyers!$G:$G,Échéancier_Loyers!$C:$C,$A786,Échéancier_Loyers!$B:$B,YEAR($C786)*100+MONTH($C786)))</f>
        <v/>
      </c>
      <c r="E786" s="13" t="str">
        <f>IF(OR($A786="",$C786=""),"",SUMIFS(Échéancier_Loyers!$J:$J,Échéancier_Loyers!$C:$C,$A786,Échéancier_Loyers!$B:$B,YEAR($C786)*100+MONTH($C786)))</f>
        <v/>
      </c>
      <c r="F786" s="13" t="str">
        <f>IF(OR($A786="",$C786=""),"",SUMIFS(Échéancier_Loyers!$K:$K,Échéancier_Loyers!$C:$C,$A786,Échéancier_Loyers!$B:$B,YEAR($C786)*100+MONTH($C786)))</f>
        <v/>
      </c>
      <c r="G786" s="13" t="str">
        <f>IF(OR($E786="",$F786=""),"",$E786-$F786)</f>
        <v/>
      </c>
      <c r="H786" t="str">
        <f ca="1">IF($D786="","",MAX(0,TODAY()-$D786))</f>
        <v/>
      </c>
      <c r="I786" t="str">
        <f ca="1">IF($G786&lt;=0,"",IF($H786&gt;=30,"Mise en demeure",IF($H786&gt;=15,"Relance 2",IF($H786&gt;=5,"Relance 1","À traiter"))))</f>
        <v>Mise en demeure</v>
      </c>
      <c r="K786" t="str">
        <f>IF($J786="","",$J786+7)</f>
        <v/>
      </c>
    </row>
    <row r="787" spans="2:11" ht="15">
      <c r="B787" t="str">
        <f>IF($A787="","",VLOOKUP(VLOOKUP($A787,Baux!$A:$K,3,FALSE),Locataires!$A:$I,2,FALSE))</f>
        <v/>
      </c>
      <c r="C787" s="17"/>
      <c r="D787" s="12" t="str">
        <f>IF(OR($A787="",$C787=""),"",SUMIFS(Échéancier_Loyers!$G:$G,Échéancier_Loyers!$C:$C,$A787,Échéancier_Loyers!$B:$B,YEAR($C787)*100+MONTH($C787)))</f>
        <v/>
      </c>
      <c r="E787" s="13" t="str">
        <f>IF(OR($A787="",$C787=""),"",SUMIFS(Échéancier_Loyers!$J:$J,Échéancier_Loyers!$C:$C,$A787,Échéancier_Loyers!$B:$B,YEAR($C787)*100+MONTH($C787)))</f>
        <v/>
      </c>
      <c r="F787" s="13" t="str">
        <f>IF(OR($A787="",$C787=""),"",SUMIFS(Échéancier_Loyers!$K:$K,Échéancier_Loyers!$C:$C,$A787,Échéancier_Loyers!$B:$B,YEAR($C787)*100+MONTH($C787)))</f>
        <v/>
      </c>
      <c r="G787" s="13" t="str">
        <f>IF(OR($E787="",$F787=""),"",$E787-$F787)</f>
        <v/>
      </c>
      <c r="H787" t="str">
        <f ca="1">IF($D787="","",MAX(0,TODAY()-$D787))</f>
        <v/>
      </c>
      <c r="I787" t="str">
        <f ca="1">IF($G787&lt;=0,"",IF($H787&gt;=30,"Mise en demeure",IF($H787&gt;=15,"Relance 2",IF($H787&gt;=5,"Relance 1","À traiter"))))</f>
        <v>Mise en demeure</v>
      </c>
      <c r="K787" t="str">
        <f>IF($J787="","",$J787+7)</f>
        <v/>
      </c>
    </row>
    <row r="788" spans="2:11" ht="15">
      <c r="B788" t="str">
        <f>IF($A788="","",VLOOKUP(VLOOKUP($A788,Baux!$A:$K,3,FALSE),Locataires!$A:$I,2,FALSE))</f>
        <v/>
      </c>
      <c r="C788" s="17"/>
      <c r="D788" s="12" t="str">
        <f>IF(OR($A788="",$C788=""),"",SUMIFS(Échéancier_Loyers!$G:$G,Échéancier_Loyers!$C:$C,$A788,Échéancier_Loyers!$B:$B,YEAR($C788)*100+MONTH($C788)))</f>
        <v/>
      </c>
      <c r="E788" s="13" t="str">
        <f>IF(OR($A788="",$C788=""),"",SUMIFS(Échéancier_Loyers!$J:$J,Échéancier_Loyers!$C:$C,$A788,Échéancier_Loyers!$B:$B,YEAR($C788)*100+MONTH($C788)))</f>
        <v/>
      </c>
      <c r="F788" s="13" t="str">
        <f>IF(OR($A788="",$C788=""),"",SUMIFS(Échéancier_Loyers!$K:$K,Échéancier_Loyers!$C:$C,$A788,Échéancier_Loyers!$B:$B,YEAR($C788)*100+MONTH($C788)))</f>
        <v/>
      </c>
      <c r="G788" s="13" t="str">
        <f>IF(OR($E788="",$F788=""),"",$E788-$F788)</f>
        <v/>
      </c>
      <c r="H788" t="str">
        <f ca="1">IF($D788="","",MAX(0,TODAY()-$D788))</f>
        <v/>
      </c>
      <c r="I788" t="str">
        <f ca="1">IF($G788&lt;=0,"",IF($H788&gt;=30,"Mise en demeure",IF($H788&gt;=15,"Relance 2",IF($H788&gt;=5,"Relance 1","À traiter"))))</f>
        <v>Mise en demeure</v>
      </c>
      <c r="K788" t="str">
        <f>IF($J788="","",$J788+7)</f>
        <v/>
      </c>
    </row>
    <row r="789" spans="2:11" ht="15">
      <c r="B789" t="str">
        <f>IF($A789="","",VLOOKUP(VLOOKUP($A789,Baux!$A:$K,3,FALSE),Locataires!$A:$I,2,FALSE))</f>
        <v/>
      </c>
      <c r="C789" s="17"/>
      <c r="D789" s="12" t="str">
        <f>IF(OR($A789="",$C789=""),"",SUMIFS(Échéancier_Loyers!$G:$G,Échéancier_Loyers!$C:$C,$A789,Échéancier_Loyers!$B:$B,YEAR($C789)*100+MONTH($C789)))</f>
        <v/>
      </c>
      <c r="E789" s="13" t="str">
        <f>IF(OR($A789="",$C789=""),"",SUMIFS(Échéancier_Loyers!$J:$J,Échéancier_Loyers!$C:$C,$A789,Échéancier_Loyers!$B:$B,YEAR($C789)*100+MONTH($C789)))</f>
        <v/>
      </c>
      <c r="F789" s="13" t="str">
        <f>IF(OR($A789="",$C789=""),"",SUMIFS(Échéancier_Loyers!$K:$K,Échéancier_Loyers!$C:$C,$A789,Échéancier_Loyers!$B:$B,YEAR($C789)*100+MONTH($C789)))</f>
        <v/>
      </c>
      <c r="G789" s="13" t="str">
        <f>IF(OR($E789="",$F789=""),"",$E789-$F789)</f>
        <v/>
      </c>
      <c r="H789" t="str">
        <f ca="1">IF($D789="","",MAX(0,TODAY()-$D789))</f>
        <v/>
      </c>
      <c r="I789" t="str">
        <f ca="1">IF($G789&lt;=0,"",IF($H789&gt;=30,"Mise en demeure",IF($H789&gt;=15,"Relance 2",IF($H789&gt;=5,"Relance 1","À traiter"))))</f>
        <v>Mise en demeure</v>
      </c>
      <c r="K789" t="str">
        <f>IF($J789="","",$J789+7)</f>
        <v/>
      </c>
    </row>
    <row r="790" spans="2:11" ht="15">
      <c r="B790" t="str">
        <f>IF($A790="","",VLOOKUP(VLOOKUP($A790,Baux!$A:$K,3,FALSE),Locataires!$A:$I,2,FALSE))</f>
        <v/>
      </c>
      <c r="C790" s="17"/>
      <c r="D790" s="12" t="str">
        <f>IF(OR($A790="",$C790=""),"",SUMIFS(Échéancier_Loyers!$G:$G,Échéancier_Loyers!$C:$C,$A790,Échéancier_Loyers!$B:$B,YEAR($C790)*100+MONTH($C790)))</f>
        <v/>
      </c>
      <c r="E790" s="13" t="str">
        <f>IF(OR($A790="",$C790=""),"",SUMIFS(Échéancier_Loyers!$J:$J,Échéancier_Loyers!$C:$C,$A790,Échéancier_Loyers!$B:$B,YEAR($C790)*100+MONTH($C790)))</f>
        <v/>
      </c>
      <c r="F790" s="13" t="str">
        <f>IF(OR($A790="",$C790=""),"",SUMIFS(Échéancier_Loyers!$K:$K,Échéancier_Loyers!$C:$C,$A790,Échéancier_Loyers!$B:$B,YEAR($C790)*100+MONTH($C790)))</f>
        <v/>
      </c>
      <c r="G790" s="13" t="str">
        <f>IF(OR($E790="",$F790=""),"",$E790-$F790)</f>
        <v/>
      </c>
      <c r="H790" t="str">
        <f ca="1">IF($D790="","",MAX(0,TODAY()-$D790))</f>
        <v/>
      </c>
      <c r="I790" t="str">
        <f ca="1">IF($G790&lt;=0,"",IF($H790&gt;=30,"Mise en demeure",IF($H790&gt;=15,"Relance 2",IF($H790&gt;=5,"Relance 1","À traiter"))))</f>
        <v>Mise en demeure</v>
      </c>
      <c r="K790" t="str">
        <f>IF($J790="","",$J790+7)</f>
        <v/>
      </c>
    </row>
    <row r="791" spans="2:11" ht="15">
      <c r="B791" t="str">
        <f>IF($A791="","",VLOOKUP(VLOOKUP($A791,Baux!$A:$K,3,FALSE),Locataires!$A:$I,2,FALSE))</f>
        <v/>
      </c>
      <c r="C791" s="17"/>
      <c r="D791" s="12" t="str">
        <f>IF(OR($A791="",$C791=""),"",SUMIFS(Échéancier_Loyers!$G:$G,Échéancier_Loyers!$C:$C,$A791,Échéancier_Loyers!$B:$B,YEAR($C791)*100+MONTH($C791)))</f>
        <v/>
      </c>
      <c r="E791" s="13" t="str">
        <f>IF(OR($A791="",$C791=""),"",SUMIFS(Échéancier_Loyers!$J:$J,Échéancier_Loyers!$C:$C,$A791,Échéancier_Loyers!$B:$B,YEAR($C791)*100+MONTH($C791)))</f>
        <v/>
      </c>
      <c r="F791" s="13" t="str">
        <f>IF(OR($A791="",$C791=""),"",SUMIFS(Échéancier_Loyers!$K:$K,Échéancier_Loyers!$C:$C,$A791,Échéancier_Loyers!$B:$B,YEAR($C791)*100+MONTH($C791)))</f>
        <v/>
      </c>
      <c r="G791" s="13" t="str">
        <f>IF(OR($E791="",$F791=""),"",$E791-$F791)</f>
        <v/>
      </c>
      <c r="H791" t="str">
        <f ca="1">IF($D791="","",MAX(0,TODAY()-$D791))</f>
        <v/>
      </c>
      <c r="I791" t="str">
        <f ca="1">IF($G791&lt;=0,"",IF($H791&gt;=30,"Mise en demeure",IF($H791&gt;=15,"Relance 2",IF($H791&gt;=5,"Relance 1","À traiter"))))</f>
        <v>Mise en demeure</v>
      </c>
      <c r="K791" t="str">
        <f>IF($J791="","",$J791+7)</f>
        <v/>
      </c>
    </row>
    <row r="792" spans="2:11" ht="15">
      <c r="B792" t="str">
        <f>IF($A792="","",VLOOKUP(VLOOKUP($A792,Baux!$A:$K,3,FALSE),Locataires!$A:$I,2,FALSE))</f>
        <v/>
      </c>
      <c r="C792" s="17"/>
      <c r="D792" s="12" t="str">
        <f>IF(OR($A792="",$C792=""),"",SUMIFS(Échéancier_Loyers!$G:$G,Échéancier_Loyers!$C:$C,$A792,Échéancier_Loyers!$B:$B,YEAR($C792)*100+MONTH($C792)))</f>
        <v/>
      </c>
      <c r="E792" s="13" t="str">
        <f>IF(OR($A792="",$C792=""),"",SUMIFS(Échéancier_Loyers!$J:$J,Échéancier_Loyers!$C:$C,$A792,Échéancier_Loyers!$B:$B,YEAR($C792)*100+MONTH($C792)))</f>
        <v/>
      </c>
      <c r="F792" s="13" t="str">
        <f>IF(OR($A792="",$C792=""),"",SUMIFS(Échéancier_Loyers!$K:$K,Échéancier_Loyers!$C:$C,$A792,Échéancier_Loyers!$B:$B,YEAR($C792)*100+MONTH($C792)))</f>
        <v/>
      </c>
      <c r="G792" s="13" t="str">
        <f>IF(OR($E792="",$F792=""),"",$E792-$F792)</f>
        <v/>
      </c>
      <c r="H792" t="str">
        <f ca="1">IF($D792="","",MAX(0,TODAY()-$D792))</f>
        <v/>
      </c>
      <c r="I792" t="str">
        <f ca="1">IF($G792&lt;=0,"",IF($H792&gt;=30,"Mise en demeure",IF($H792&gt;=15,"Relance 2",IF($H792&gt;=5,"Relance 1","À traiter"))))</f>
        <v>Mise en demeure</v>
      </c>
      <c r="K792" t="str">
        <f>IF($J792="","",$J792+7)</f>
        <v/>
      </c>
    </row>
    <row r="793" spans="2:11" ht="15">
      <c r="B793" t="str">
        <f>IF($A793="","",VLOOKUP(VLOOKUP($A793,Baux!$A:$K,3,FALSE),Locataires!$A:$I,2,FALSE))</f>
        <v/>
      </c>
      <c r="C793" s="17"/>
      <c r="D793" s="12" t="str">
        <f>IF(OR($A793="",$C793=""),"",SUMIFS(Échéancier_Loyers!$G:$G,Échéancier_Loyers!$C:$C,$A793,Échéancier_Loyers!$B:$B,YEAR($C793)*100+MONTH($C793)))</f>
        <v/>
      </c>
      <c r="E793" s="13" t="str">
        <f>IF(OR($A793="",$C793=""),"",SUMIFS(Échéancier_Loyers!$J:$J,Échéancier_Loyers!$C:$C,$A793,Échéancier_Loyers!$B:$B,YEAR($C793)*100+MONTH($C793)))</f>
        <v/>
      </c>
      <c r="F793" s="13" t="str">
        <f>IF(OR($A793="",$C793=""),"",SUMIFS(Échéancier_Loyers!$K:$K,Échéancier_Loyers!$C:$C,$A793,Échéancier_Loyers!$B:$B,YEAR($C793)*100+MONTH($C793)))</f>
        <v/>
      </c>
      <c r="G793" s="13" t="str">
        <f>IF(OR($E793="",$F793=""),"",$E793-$F793)</f>
        <v/>
      </c>
      <c r="H793" t="str">
        <f ca="1">IF($D793="","",MAX(0,TODAY()-$D793))</f>
        <v/>
      </c>
      <c r="I793" t="str">
        <f ca="1">IF($G793&lt;=0,"",IF($H793&gt;=30,"Mise en demeure",IF($H793&gt;=15,"Relance 2",IF($H793&gt;=5,"Relance 1","À traiter"))))</f>
        <v>Mise en demeure</v>
      </c>
      <c r="K793" t="str">
        <f>IF($J793="","",$J793+7)</f>
        <v/>
      </c>
    </row>
    <row r="794" spans="2:11" ht="15">
      <c r="B794" t="str">
        <f>IF($A794="","",VLOOKUP(VLOOKUP($A794,Baux!$A:$K,3,FALSE),Locataires!$A:$I,2,FALSE))</f>
        <v/>
      </c>
      <c r="C794" s="17"/>
      <c r="D794" s="12" t="str">
        <f>IF(OR($A794="",$C794=""),"",SUMIFS(Échéancier_Loyers!$G:$G,Échéancier_Loyers!$C:$C,$A794,Échéancier_Loyers!$B:$B,YEAR($C794)*100+MONTH($C794)))</f>
        <v/>
      </c>
      <c r="E794" s="13" t="str">
        <f>IF(OR($A794="",$C794=""),"",SUMIFS(Échéancier_Loyers!$J:$J,Échéancier_Loyers!$C:$C,$A794,Échéancier_Loyers!$B:$B,YEAR($C794)*100+MONTH($C794)))</f>
        <v/>
      </c>
      <c r="F794" s="13" t="str">
        <f>IF(OR($A794="",$C794=""),"",SUMIFS(Échéancier_Loyers!$K:$K,Échéancier_Loyers!$C:$C,$A794,Échéancier_Loyers!$B:$B,YEAR($C794)*100+MONTH($C794)))</f>
        <v/>
      </c>
      <c r="G794" s="13" t="str">
        <f>IF(OR($E794="",$F794=""),"",$E794-$F794)</f>
        <v/>
      </c>
      <c r="H794" t="str">
        <f ca="1">IF($D794="","",MAX(0,TODAY()-$D794))</f>
        <v/>
      </c>
      <c r="I794" t="str">
        <f ca="1">IF($G794&lt;=0,"",IF($H794&gt;=30,"Mise en demeure",IF($H794&gt;=15,"Relance 2",IF($H794&gt;=5,"Relance 1","À traiter"))))</f>
        <v>Mise en demeure</v>
      </c>
      <c r="K794" t="str">
        <f>IF($J794="","",$J794+7)</f>
        <v/>
      </c>
    </row>
    <row r="795" spans="2:11" ht="15">
      <c r="B795" t="str">
        <f>IF($A795="","",VLOOKUP(VLOOKUP($A795,Baux!$A:$K,3,FALSE),Locataires!$A:$I,2,FALSE))</f>
        <v/>
      </c>
      <c r="C795" s="17"/>
      <c r="D795" s="12" t="str">
        <f>IF(OR($A795="",$C795=""),"",SUMIFS(Échéancier_Loyers!$G:$G,Échéancier_Loyers!$C:$C,$A795,Échéancier_Loyers!$B:$B,YEAR($C795)*100+MONTH($C795)))</f>
        <v/>
      </c>
      <c r="E795" s="13" t="str">
        <f>IF(OR($A795="",$C795=""),"",SUMIFS(Échéancier_Loyers!$J:$J,Échéancier_Loyers!$C:$C,$A795,Échéancier_Loyers!$B:$B,YEAR($C795)*100+MONTH($C795)))</f>
        <v/>
      </c>
      <c r="F795" s="13" t="str">
        <f>IF(OR($A795="",$C795=""),"",SUMIFS(Échéancier_Loyers!$K:$K,Échéancier_Loyers!$C:$C,$A795,Échéancier_Loyers!$B:$B,YEAR($C795)*100+MONTH($C795)))</f>
        <v/>
      </c>
      <c r="G795" s="13" t="str">
        <f>IF(OR($E795="",$F795=""),"",$E795-$F795)</f>
        <v/>
      </c>
      <c r="H795" t="str">
        <f ca="1">IF($D795="","",MAX(0,TODAY()-$D795))</f>
        <v/>
      </c>
      <c r="I795" t="str">
        <f ca="1">IF($G795&lt;=0,"",IF($H795&gt;=30,"Mise en demeure",IF($H795&gt;=15,"Relance 2",IF($H795&gt;=5,"Relance 1","À traiter"))))</f>
        <v>Mise en demeure</v>
      </c>
      <c r="K795" t="str">
        <f>IF($J795="","",$J795+7)</f>
        <v/>
      </c>
    </row>
    <row r="796" spans="2:11" ht="15">
      <c r="B796" t="str">
        <f>IF($A796="","",VLOOKUP(VLOOKUP($A796,Baux!$A:$K,3,FALSE),Locataires!$A:$I,2,FALSE))</f>
        <v/>
      </c>
      <c r="C796" s="17"/>
      <c r="D796" s="12" t="str">
        <f>IF(OR($A796="",$C796=""),"",SUMIFS(Échéancier_Loyers!$G:$G,Échéancier_Loyers!$C:$C,$A796,Échéancier_Loyers!$B:$B,YEAR($C796)*100+MONTH($C796)))</f>
        <v/>
      </c>
      <c r="E796" s="13" t="str">
        <f>IF(OR($A796="",$C796=""),"",SUMIFS(Échéancier_Loyers!$J:$J,Échéancier_Loyers!$C:$C,$A796,Échéancier_Loyers!$B:$B,YEAR($C796)*100+MONTH($C796)))</f>
        <v/>
      </c>
      <c r="F796" s="13" t="str">
        <f>IF(OR($A796="",$C796=""),"",SUMIFS(Échéancier_Loyers!$K:$K,Échéancier_Loyers!$C:$C,$A796,Échéancier_Loyers!$B:$B,YEAR($C796)*100+MONTH($C796)))</f>
        <v/>
      </c>
      <c r="G796" s="13" t="str">
        <f>IF(OR($E796="",$F796=""),"",$E796-$F796)</f>
        <v/>
      </c>
      <c r="H796" t="str">
        <f ca="1">IF($D796="","",MAX(0,TODAY()-$D796))</f>
        <v/>
      </c>
      <c r="I796" t="str">
        <f ca="1">IF($G796&lt;=0,"",IF($H796&gt;=30,"Mise en demeure",IF($H796&gt;=15,"Relance 2",IF($H796&gt;=5,"Relance 1","À traiter"))))</f>
        <v>Mise en demeure</v>
      </c>
      <c r="K796" t="str">
        <f>IF($J796="","",$J796+7)</f>
        <v/>
      </c>
    </row>
    <row r="797" spans="2:11" ht="15">
      <c r="B797" t="str">
        <f>IF($A797="","",VLOOKUP(VLOOKUP($A797,Baux!$A:$K,3,FALSE),Locataires!$A:$I,2,FALSE))</f>
        <v/>
      </c>
      <c r="C797" s="17"/>
      <c r="D797" s="12" t="str">
        <f>IF(OR($A797="",$C797=""),"",SUMIFS(Échéancier_Loyers!$G:$G,Échéancier_Loyers!$C:$C,$A797,Échéancier_Loyers!$B:$B,YEAR($C797)*100+MONTH($C797)))</f>
        <v/>
      </c>
      <c r="E797" s="13" t="str">
        <f>IF(OR($A797="",$C797=""),"",SUMIFS(Échéancier_Loyers!$J:$J,Échéancier_Loyers!$C:$C,$A797,Échéancier_Loyers!$B:$B,YEAR($C797)*100+MONTH($C797)))</f>
        <v/>
      </c>
      <c r="F797" s="13" t="str">
        <f>IF(OR($A797="",$C797=""),"",SUMIFS(Échéancier_Loyers!$K:$K,Échéancier_Loyers!$C:$C,$A797,Échéancier_Loyers!$B:$B,YEAR($C797)*100+MONTH($C797)))</f>
        <v/>
      </c>
      <c r="G797" s="13" t="str">
        <f>IF(OR($E797="",$F797=""),"",$E797-$F797)</f>
        <v/>
      </c>
      <c r="H797" t="str">
        <f ca="1">IF($D797="","",MAX(0,TODAY()-$D797))</f>
        <v/>
      </c>
      <c r="I797" t="str">
        <f ca="1">IF($G797&lt;=0,"",IF($H797&gt;=30,"Mise en demeure",IF($H797&gt;=15,"Relance 2",IF($H797&gt;=5,"Relance 1","À traiter"))))</f>
        <v>Mise en demeure</v>
      </c>
      <c r="K797" t="str">
        <f>IF($J797="","",$J797+7)</f>
        <v/>
      </c>
    </row>
    <row r="798" spans="2:11" ht="15">
      <c r="B798" t="str">
        <f>IF($A798="","",VLOOKUP(VLOOKUP($A798,Baux!$A:$K,3,FALSE),Locataires!$A:$I,2,FALSE))</f>
        <v/>
      </c>
      <c r="C798" s="17"/>
      <c r="D798" s="12" t="str">
        <f>IF(OR($A798="",$C798=""),"",SUMIFS(Échéancier_Loyers!$G:$G,Échéancier_Loyers!$C:$C,$A798,Échéancier_Loyers!$B:$B,YEAR($C798)*100+MONTH($C798)))</f>
        <v/>
      </c>
      <c r="E798" s="13" t="str">
        <f>IF(OR($A798="",$C798=""),"",SUMIFS(Échéancier_Loyers!$J:$J,Échéancier_Loyers!$C:$C,$A798,Échéancier_Loyers!$B:$B,YEAR($C798)*100+MONTH($C798)))</f>
        <v/>
      </c>
      <c r="F798" s="13" t="str">
        <f>IF(OR($A798="",$C798=""),"",SUMIFS(Échéancier_Loyers!$K:$K,Échéancier_Loyers!$C:$C,$A798,Échéancier_Loyers!$B:$B,YEAR($C798)*100+MONTH($C798)))</f>
        <v/>
      </c>
      <c r="G798" s="13" t="str">
        <f>IF(OR($E798="",$F798=""),"",$E798-$F798)</f>
        <v/>
      </c>
      <c r="H798" t="str">
        <f ca="1">IF($D798="","",MAX(0,TODAY()-$D798))</f>
        <v/>
      </c>
      <c r="I798" t="str">
        <f ca="1">IF($G798&lt;=0,"",IF($H798&gt;=30,"Mise en demeure",IF($H798&gt;=15,"Relance 2",IF($H798&gt;=5,"Relance 1","À traiter"))))</f>
        <v>Mise en demeure</v>
      </c>
      <c r="K798" t="str">
        <f>IF($J798="","",$J798+7)</f>
        <v/>
      </c>
    </row>
    <row r="799" spans="2:11" ht="15">
      <c r="B799" t="str">
        <f>IF($A799="","",VLOOKUP(VLOOKUP($A799,Baux!$A:$K,3,FALSE),Locataires!$A:$I,2,FALSE))</f>
        <v/>
      </c>
      <c r="C799" s="17"/>
      <c r="D799" s="12" t="str">
        <f>IF(OR($A799="",$C799=""),"",SUMIFS(Échéancier_Loyers!$G:$G,Échéancier_Loyers!$C:$C,$A799,Échéancier_Loyers!$B:$B,YEAR($C799)*100+MONTH($C799)))</f>
        <v/>
      </c>
      <c r="E799" s="13" t="str">
        <f>IF(OR($A799="",$C799=""),"",SUMIFS(Échéancier_Loyers!$J:$J,Échéancier_Loyers!$C:$C,$A799,Échéancier_Loyers!$B:$B,YEAR($C799)*100+MONTH($C799)))</f>
        <v/>
      </c>
      <c r="F799" s="13" t="str">
        <f>IF(OR($A799="",$C799=""),"",SUMIFS(Échéancier_Loyers!$K:$K,Échéancier_Loyers!$C:$C,$A799,Échéancier_Loyers!$B:$B,YEAR($C799)*100+MONTH($C799)))</f>
        <v/>
      </c>
      <c r="G799" s="13" t="str">
        <f>IF(OR($E799="",$F799=""),"",$E799-$F799)</f>
        <v/>
      </c>
      <c r="H799" t="str">
        <f ca="1">IF($D799="","",MAX(0,TODAY()-$D799))</f>
        <v/>
      </c>
      <c r="I799" t="str">
        <f ca="1">IF($G799&lt;=0,"",IF($H799&gt;=30,"Mise en demeure",IF($H799&gt;=15,"Relance 2",IF($H799&gt;=5,"Relance 1","À traiter"))))</f>
        <v>Mise en demeure</v>
      </c>
      <c r="K799" t="str">
        <f>IF($J799="","",$J799+7)</f>
        <v/>
      </c>
    </row>
    <row r="800" spans="2:11" ht="15">
      <c r="B800" t="str">
        <f>IF($A800="","",VLOOKUP(VLOOKUP($A800,Baux!$A:$K,3,FALSE),Locataires!$A:$I,2,FALSE))</f>
        <v/>
      </c>
      <c r="C800" s="17"/>
      <c r="D800" s="12" t="str">
        <f>IF(OR($A800="",$C800=""),"",SUMIFS(Échéancier_Loyers!$G:$G,Échéancier_Loyers!$C:$C,$A800,Échéancier_Loyers!$B:$B,YEAR($C800)*100+MONTH($C800)))</f>
        <v/>
      </c>
      <c r="E800" s="13" t="str">
        <f>IF(OR($A800="",$C800=""),"",SUMIFS(Échéancier_Loyers!$J:$J,Échéancier_Loyers!$C:$C,$A800,Échéancier_Loyers!$B:$B,YEAR($C800)*100+MONTH($C800)))</f>
        <v/>
      </c>
      <c r="F800" s="13" t="str">
        <f>IF(OR($A800="",$C800=""),"",SUMIFS(Échéancier_Loyers!$K:$K,Échéancier_Loyers!$C:$C,$A800,Échéancier_Loyers!$B:$B,YEAR($C800)*100+MONTH($C800)))</f>
        <v/>
      </c>
      <c r="G800" s="13" t="str">
        <f>IF(OR($E800="",$F800=""),"",$E800-$F800)</f>
        <v/>
      </c>
      <c r="H800" t="str">
        <f ca="1">IF($D800="","",MAX(0,TODAY()-$D800))</f>
        <v/>
      </c>
      <c r="I800" t="str">
        <f ca="1">IF($G800&lt;=0,"",IF($H800&gt;=30,"Mise en demeure",IF($H800&gt;=15,"Relance 2",IF($H800&gt;=5,"Relance 1","À traiter"))))</f>
        <v>Mise en demeure</v>
      </c>
      <c r="K800" t="str">
        <f>IF($J800="","",$J800+7)</f>
        <v/>
      </c>
    </row>
    <row r="801" spans="2:11" ht="15">
      <c r="B801" t="str">
        <f>IF($A801="","",VLOOKUP(VLOOKUP($A801,Baux!$A:$K,3,FALSE),Locataires!$A:$I,2,FALSE))</f>
        <v/>
      </c>
      <c r="C801" s="17"/>
      <c r="D801" s="12" t="str">
        <f>IF(OR($A801="",$C801=""),"",SUMIFS(Échéancier_Loyers!$G:$G,Échéancier_Loyers!$C:$C,$A801,Échéancier_Loyers!$B:$B,YEAR($C801)*100+MONTH($C801)))</f>
        <v/>
      </c>
      <c r="E801" s="13" t="str">
        <f>IF(OR($A801="",$C801=""),"",SUMIFS(Échéancier_Loyers!$J:$J,Échéancier_Loyers!$C:$C,$A801,Échéancier_Loyers!$B:$B,YEAR($C801)*100+MONTH($C801)))</f>
        <v/>
      </c>
      <c r="F801" s="13" t="str">
        <f>IF(OR($A801="",$C801=""),"",SUMIFS(Échéancier_Loyers!$K:$K,Échéancier_Loyers!$C:$C,$A801,Échéancier_Loyers!$B:$B,YEAR($C801)*100+MONTH($C801)))</f>
        <v/>
      </c>
      <c r="G801" s="13" t="str">
        <f>IF(OR($E801="",$F801=""),"",$E801-$F801)</f>
        <v/>
      </c>
      <c r="H801" t="str">
        <f ca="1">IF($D801="","",MAX(0,TODAY()-$D801))</f>
        <v/>
      </c>
      <c r="I801" t="str">
        <f ca="1">IF($G801&lt;=0,"",IF($H801&gt;=30,"Mise en demeure",IF($H801&gt;=15,"Relance 2",IF($H801&gt;=5,"Relance 1","À traiter"))))</f>
        <v>Mise en demeure</v>
      </c>
      <c r="K801" t="str">
        <f>IF($J801="","",$J801+7)</f>
        <v/>
      </c>
    </row>
    <row r="802" spans="2:11" ht="15">
      <c r="B802" t="str">
        <f>IF($A802="","",VLOOKUP(VLOOKUP($A802,Baux!$A:$K,3,FALSE),Locataires!$A:$I,2,FALSE))</f>
        <v/>
      </c>
      <c r="C802" s="17"/>
      <c r="D802" s="12" t="str">
        <f>IF(OR($A802="",$C802=""),"",SUMIFS(Échéancier_Loyers!$G:$G,Échéancier_Loyers!$C:$C,$A802,Échéancier_Loyers!$B:$B,YEAR($C802)*100+MONTH($C802)))</f>
        <v/>
      </c>
      <c r="E802" s="13" t="str">
        <f>IF(OR($A802="",$C802=""),"",SUMIFS(Échéancier_Loyers!$J:$J,Échéancier_Loyers!$C:$C,$A802,Échéancier_Loyers!$B:$B,YEAR($C802)*100+MONTH($C802)))</f>
        <v/>
      </c>
      <c r="F802" s="13" t="str">
        <f>IF(OR($A802="",$C802=""),"",SUMIFS(Échéancier_Loyers!$K:$K,Échéancier_Loyers!$C:$C,$A802,Échéancier_Loyers!$B:$B,YEAR($C802)*100+MONTH($C802)))</f>
        <v/>
      </c>
      <c r="G802" s="13" t="str">
        <f>IF(OR($E802="",$F802=""),"",$E802-$F802)</f>
        <v/>
      </c>
      <c r="H802" t="str">
        <f ca="1">IF($D802="","",MAX(0,TODAY()-$D802))</f>
        <v/>
      </c>
      <c r="I802" t="str">
        <f ca="1">IF($G802&lt;=0,"",IF($H802&gt;=30,"Mise en demeure",IF($H802&gt;=15,"Relance 2",IF($H802&gt;=5,"Relance 1","À traiter"))))</f>
        <v>Mise en demeure</v>
      </c>
      <c r="K802" t="str">
        <f>IF($J802="","",$J802+7)</f>
        <v/>
      </c>
    </row>
    <row r="803" spans="2:11" ht="15">
      <c r="B803" t="str">
        <f>IF($A803="","",VLOOKUP(VLOOKUP($A803,Baux!$A:$K,3,FALSE),Locataires!$A:$I,2,FALSE))</f>
        <v/>
      </c>
      <c r="C803" s="17"/>
      <c r="D803" s="12" t="str">
        <f>IF(OR($A803="",$C803=""),"",SUMIFS(Échéancier_Loyers!$G:$G,Échéancier_Loyers!$C:$C,$A803,Échéancier_Loyers!$B:$B,YEAR($C803)*100+MONTH($C803)))</f>
        <v/>
      </c>
      <c r="E803" s="13" t="str">
        <f>IF(OR($A803="",$C803=""),"",SUMIFS(Échéancier_Loyers!$J:$J,Échéancier_Loyers!$C:$C,$A803,Échéancier_Loyers!$B:$B,YEAR($C803)*100+MONTH($C803)))</f>
        <v/>
      </c>
      <c r="F803" s="13" t="str">
        <f>IF(OR($A803="",$C803=""),"",SUMIFS(Échéancier_Loyers!$K:$K,Échéancier_Loyers!$C:$C,$A803,Échéancier_Loyers!$B:$B,YEAR($C803)*100+MONTH($C803)))</f>
        <v/>
      </c>
      <c r="G803" s="13" t="str">
        <f>IF(OR($E803="",$F803=""),"",$E803-$F803)</f>
        <v/>
      </c>
      <c r="H803" t="str">
        <f ca="1">IF($D803="","",MAX(0,TODAY()-$D803))</f>
        <v/>
      </c>
      <c r="I803" t="str">
        <f ca="1">IF($G803&lt;=0,"",IF($H803&gt;=30,"Mise en demeure",IF($H803&gt;=15,"Relance 2",IF($H803&gt;=5,"Relance 1","À traiter"))))</f>
        <v>Mise en demeure</v>
      </c>
      <c r="K803" t="str">
        <f>IF($J803="","",$J803+7)</f>
        <v/>
      </c>
    </row>
    <row r="804" spans="2:11" ht="15">
      <c r="B804" t="str">
        <f>IF($A804="","",VLOOKUP(VLOOKUP($A804,Baux!$A:$K,3,FALSE),Locataires!$A:$I,2,FALSE))</f>
        <v/>
      </c>
      <c r="C804" s="17"/>
      <c r="D804" s="12" t="str">
        <f>IF(OR($A804="",$C804=""),"",SUMIFS(Échéancier_Loyers!$G:$G,Échéancier_Loyers!$C:$C,$A804,Échéancier_Loyers!$B:$B,YEAR($C804)*100+MONTH($C804)))</f>
        <v/>
      </c>
      <c r="E804" s="13" t="str">
        <f>IF(OR($A804="",$C804=""),"",SUMIFS(Échéancier_Loyers!$J:$J,Échéancier_Loyers!$C:$C,$A804,Échéancier_Loyers!$B:$B,YEAR($C804)*100+MONTH($C804)))</f>
        <v/>
      </c>
      <c r="F804" s="13" t="str">
        <f>IF(OR($A804="",$C804=""),"",SUMIFS(Échéancier_Loyers!$K:$K,Échéancier_Loyers!$C:$C,$A804,Échéancier_Loyers!$B:$B,YEAR($C804)*100+MONTH($C804)))</f>
        <v/>
      </c>
      <c r="G804" s="13" t="str">
        <f>IF(OR($E804="",$F804=""),"",$E804-$F804)</f>
        <v/>
      </c>
      <c r="H804" t="str">
        <f ca="1">IF($D804="","",MAX(0,TODAY()-$D804))</f>
        <v/>
      </c>
      <c r="I804" t="str">
        <f ca="1">IF($G804&lt;=0,"",IF($H804&gt;=30,"Mise en demeure",IF($H804&gt;=15,"Relance 2",IF($H804&gt;=5,"Relance 1","À traiter"))))</f>
        <v>Mise en demeure</v>
      </c>
      <c r="K804" t="str">
        <f>IF($J804="","",$J804+7)</f>
        <v/>
      </c>
    </row>
    <row r="805" spans="2:11" ht="15">
      <c r="B805" t="str">
        <f>IF($A805="","",VLOOKUP(VLOOKUP($A805,Baux!$A:$K,3,FALSE),Locataires!$A:$I,2,FALSE))</f>
        <v/>
      </c>
      <c r="C805" s="17"/>
      <c r="D805" s="12" t="str">
        <f>IF(OR($A805="",$C805=""),"",SUMIFS(Échéancier_Loyers!$G:$G,Échéancier_Loyers!$C:$C,$A805,Échéancier_Loyers!$B:$B,YEAR($C805)*100+MONTH($C805)))</f>
        <v/>
      </c>
      <c r="E805" s="13" t="str">
        <f>IF(OR($A805="",$C805=""),"",SUMIFS(Échéancier_Loyers!$J:$J,Échéancier_Loyers!$C:$C,$A805,Échéancier_Loyers!$B:$B,YEAR($C805)*100+MONTH($C805)))</f>
        <v/>
      </c>
      <c r="F805" s="13" t="str">
        <f>IF(OR($A805="",$C805=""),"",SUMIFS(Échéancier_Loyers!$K:$K,Échéancier_Loyers!$C:$C,$A805,Échéancier_Loyers!$B:$B,YEAR($C805)*100+MONTH($C805)))</f>
        <v/>
      </c>
      <c r="G805" s="13" t="str">
        <f>IF(OR($E805="",$F805=""),"",$E805-$F805)</f>
        <v/>
      </c>
      <c r="H805" t="str">
        <f ca="1">IF($D805="","",MAX(0,TODAY()-$D805))</f>
        <v/>
      </c>
      <c r="I805" t="str">
        <f ca="1">IF($G805&lt;=0,"",IF($H805&gt;=30,"Mise en demeure",IF($H805&gt;=15,"Relance 2",IF($H805&gt;=5,"Relance 1","À traiter"))))</f>
        <v>Mise en demeure</v>
      </c>
      <c r="K805" t="str">
        <f>IF($J805="","",$J805+7)</f>
        <v/>
      </c>
    </row>
    <row r="806" spans="2:11" ht="15">
      <c r="B806" t="str">
        <f>IF($A806="","",VLOOKUP(VLOOKUP($A806,Baux!$A:$K,3,FALSE),Locataires!$A:$I,2,FALSE))</f>
        <v/>
      </c>
      <c r="C806" s="17"/>
      <c r="D806" s="12" t="str">
        <f>IF(OR($A806="",$C806=""),"",SUMIFS(Échéancier_Loyers!$G:$G,Échéancier_Loyers!$C:$C,$A806,Échéancier_Loyers!$B:$B,YEAR($C806)*100+MONTH($C806)))</f>
        <v/>
      </c>
      <c r="E806" s="13" t="str">
        <f>IF(OR($A806="",$C806=""),"",SUMIFS(Échéancier_Loyers!$J:$J,Échéancier_Loyers!$C:$C,$A806,Échéancier_Loyers!$B:$B,YEAR($C806)*100+MONTH($C806)))</f>
        <v/>
      </c>
      <c r="F806" s="13" t="str">
        <f>IF(OR($A806="",$C806=""),"",SUMIFS(Échéancier_Loyers!$K:$K,Échéancier_Loyers!$C:$C,$A806,Échéancier_Loyers!$B:$B,YEAR($C806)*100+MONTH($C806)))</f>
        <v/>
      </c>
      <c r="G806" s="13" t="str">
        <f>IF(OR($E806="",$F806=""),"",$E806-$F806)</f>
        <v/>
      </c>
      <c r="H806" t="str">
        <f ca="1">IF($D806="","",MAX(0,TODAY()-$D806))</f>
        <v/>
      </c>
      <c r="I806" t="str">
        <f ca="1">IF($G806&lt;=0,"",IF($H806&gt;=30,"Mise en demeure",IF($H806&gt;=15,"Relance 2",IF($H806&gt;=5,"Relance 1","À traiter"))))</f>
        <v>Mise en demeure</v>
      </c>
      <c r="K806" t="str">
        <f>IF($J806="","",$J806+7)</f>
        <v/>
      </c>
    </row>
    <row r="807" spans="2:11" ht="15">
      <c r="B807" t="str">
        <f>IF($A807="","",VLOOKUP(VLOOKUP($A807,Baux!$A:$K,3,FALSE),Locataires!$A:$I,2,FALSE))</f>
        <v/>
      </c>
      <c r="C807" s="17"/>
      <c r="D807" s="12" t="str">
        <f>IF(OR($A807="",$C807=""),"",SUMIFS(Échéancier_Loyers!$G:$G,Échéancier_Loyers!$C:$C,$A807,Échéancier_Loyers!$B:$B,YEAR($C807)*100+MONTH($C807)))</f>
        <v/>
      </c>
      <c r="E807" s="13" t="str">
        <f>IF(OR($A807="",$C807=""),"",SUMIFS(Échéancier_Loyers!$J:$J,Échéancier_Loyers!$C:$C,$A807,Échéancier_Loyers!$B:$B,YEAR($C807)*100+MONTH($C807)))</f>
        <v/>
      </c>
      <c r="F807" s="13" t="str">
        <f>IF(OR($A807="",$C807=""),"",SUMIFS(Échéancier_Loyers!$K:$K,Échéancier_Loyers!$C:$C,$A807,Échéancier_Loyers!$B:$B,YEAR($C807)*100+MONTH($C807)))</f>
        <v/>
      </c>
      <c r="G807" s="13" t="str">
        <f>IF(OR($E807="",$F807=""),"",$E807-$F807)</f>
        <v/>
      </c>
      <c r="H807" t="str">
        <f ca="1">IF($D807="","",MAX(0,TODAY()-$D807))</f>
        <v/>
      </c>
      <c r="I807" t="str">
        <f ca="1">IF($G807&lt;=0,"",IF($H807&gt;=30,"Mise en demeure",IF($H807&gt;=15,"Relance 2",IF($H807&gt;=5,"Relance 1","À traiter"))))</f>
        <v>Mise en demeure</v>
      </c>
      <c r="K807" t="str">
        <f>IF($J807="","",$J807+7)</f>
        <v/>
      </c>
    </row>
    <row r="808" spans="2:11" ht="15">
      <c r="B808" t="str">
        <f>IF($A808="","",VLOOKUP(VLOOKUP($A808,Baux!$A:$K,3,FALSE),Locataires!$A:$I,2,FALSE))</f>
        <v/>
      </c>
      <c r="C808" s="17"/>
      <c r="D808" s="12" t="str">
        <f>IF(OR($A808="",$C808=""),"",SUMIFS(Échéancier_Loyers!$G:$G,Échéancier_Loyers!$C:$C,$A808,Échéancier_Loyers!$B:$B,YEAR($C808)*100+MONTH($C808)))</f>
        <v/>
      </c>
      <c r="E808" s="13" t="str">
        <f>IF(OR($A808="",$C808=""),"",SUMIFS(Échéancier_Loyers!$J:$J,Échéancier_Loyers!$C:$C,$A808,Échéancier_Loyers!$B:$B,YEAR($C808)*100+MONTH($C808)))</f>
        <v/>
      </c>
      <c r="F808" s="13" t="str">
        <f>IF(OR($A808="",$C808=""),"",SUMIFS(Échéancier_Loyers!$K:$K,Échéancier_Loyers!$C:$C,$A808,Échéancier_Loyers!$B:$B,YEAR($C808)*100+MONTH($C808)))</f>
        <v/>
      </c>
      <c r="G808" s="13" t="str">
        <f>IF(OR($E808="",$F808=""),"",$E808-$F808)</f>
        <v/>
      </c>
      <c r="H808" t="str">
        <f ca="1">IF($D808="","",MAX(0,TODAY()-$D808))</f>
        <v/>
      </c>
      <c r="I808" t="str">
        <f ca="1">IF($G808&lt;=0,"",IF($H808&gt;=30,"Mise en demeure",IF($H808&gt;=15,"Relance 2",IF($H808&gt;=5,"Relance 1","À traiter"))))</f>
        <v>Mise en demeure</v>
      </c>
      <c r="K808" t="str">
        <f>IF($J808="","",$J808+7)</f>
        <v/>
      </c>
    </row>
    <row r="809" spans="2:11" ht="15">
      <c r="B809" t="str">
        <f>IF($A809="","",VLOOKUP(VLOOKUP($A809,Baux!$A:$K,3,FALSE),Locataires!$A:$I,2,FALSE))</f>
        <v/>
      </c>
      <c r="C809" s="17"/>
      <c r="D809" s="12" t="str">
        <f>IF(OR($A809="",$C809=""),"",SUMIFS(Échéancier_Loyers!$G:$G,Échéancier_Loyers!$C:$C,$A809,Échéancier_Loyers!$B:$B,YEAR($C809)*100+MONTH($C809)))</f>
        <v/>
      </c>
      <c r="E809" s="13" t="str">
        <f>IF(OR($A809="",$C809=""),"",SUMIFS(Échéancier_Loyers!$J:$J,Échéancier_Loyers!$C:$C,$A809,Échéancier_Loyers!$B:$B,YEAR($C809)*100+MONTH($C809)))</f>
        <v/>
      </c>
      <c r="F809" s="13" t="str">
        <f>IF(OR($A809="",$C809=""),"",SUMIFS(Échéancier_Loyers!$K:$K,Échéancier_Loyers!$C:$C,$A809,Échéancier_Loyers!$B:$B,YEAR($C809)*100+MONTH($C809)))</f>
        <v/>
      </c>
      <c r="G809" s="13" t="str">
        <f>IF(OR($E809="",$F809=""),"",$E809-$F809)</f>
        <v/>
      </c>
      <c r="H809" t="str">
        <f ca="1">IF($D809="","",MAX(0,TODAY()-$D809))</f>
        <v/>
      </c>
      <c r="I809" t="str">
        <f ca="1">IF($G809&lt;=0,"",IF($H809&gt;=30,"Mise en demeure",IF($H809&gt;=15,"Relance 2",IF($H809&gt;=5,"Relance 1","À traiter"))))</f>
        <v>Mise en demeure</v>
      </c>
      <c r="K809" t="str">
        <f>IF($J809="","",$J809+7)</f>
        <v/>
      </c>
    </row>
    <row r="810" spans="2:11" ht="15">
      <c r="B810" t="str">
        <f>IF($A810="","",VLOOKUP(VLOOKUP($A810,Baux!$A:$K,3,FALSE),Locataires!$A:$I,2,FALSE))</f>
        <v/>
      </c>
      <c r="C810" s="17"/>
      <c r="D810" s="12" t="str">
        <f>IF(OR($A810="",$C810=""),"",SUMIFS(Échéancier_Loyers!$G:$G,Échéancier_Loyers!$C:$C,$A810,Échéancier_Loyers!$B:$B,YEAR($C810)*100+MONTH($C810)))</f>
        <v/>
      </c>
      <c r="E810" s="13" t="str">
        <f>IF(OR($A810="",$C810=""),"",SUMIFS(Échéancier_Loyers!$J:$J,Échéancier_Loyers!$C:$C,$A810,Échéancier_Loyers!$B:$B,YEAR($C810)*100+MONTH($C810)))</f>
        <v/>
      </c>
      <c r="F810" s="13" t="str">
        <f>IF(OR($A810="",$C810=""),"",SUMIFS(Échéancier_Loyers!$K:$K,Échéancier_Loyers!$C:$C,$A810,Échéancier_Loyers!$B:$B,YEAR($C810)*100+MONTH($C810)))</f>
        <v/>
      </c>
      <c r="G810" s="13" t="str">
        <f>IF(OR($E810="",$F810=""),"",$E810-$F810)</f>
        <v/>
      </c>
      <c r="H810" t="str">
        <f ca="1">IF($D810="","",MAX(0,TODAY()-$D810))</f>
        <v/>
      </c>
      <c r="I810" t="str">
        <f ca="1">IF($G810&lt;=0,"",IF($H810&gt;=30,"Mise en demeure",IF($H810&gt;=15,"Relance 2",IF($H810&gt;=5,"Relance 1","À traiter"))))</f>
        <v>Mise en demeure</v>
      </c>
      <c r="K810" t="str">
        <f>IF($J810="","",$J810+7)</f>
        <v/>
      </c>
    </row>
    <row r="811" spans="2:11" ht="15">
      <c r="B811" t="str">
        <f>IF($A811="","",VLOOKUP(VLOOKUP($A811,Baux!$A:$K,3,FALSE),Locataires!$A:$I,2,FALSE))</f>
        <v/>
      </c>
      <c r="C811" s="17"/>
      <c r="D811" s="12" t="str">
        <f>IF(OR($A811="",$C811=""),"",SUMIFS(Échéancier_Loyers!$G:$G,Échéancier_Loyers!$C:$C,$A811,Échéancier_Loyers!$B:$B,YEAR($C811)*100+MONTH($C811)))</f>
        <v/>
      </c>
      <c r="E811" s="13" t="str">
        <f>IF(OR($A811="",$C811=""),"",SUMIFS(Échéancier_Loyers!$J:$J,Échéancier_Loyers!$C:$C,$A811,Échéancier_Loyers!$B:$B,YEAR($C811)*100+MONTH($C811)))</f>
        <v/>
      </c>
      <c r="F811" s="13" t="str">
        <f>IF(OR($A811="",$C811=""),"",SUMIFS(Échéancier_Loyers!$K:$K,Échéancier_Loyers!$C:$C,$A811,Échéancier_Loyers!$B:$B,YEAR($C811)*100+MONTH($C811)))</f>
        <v/>
      </c>
      <c r="G811" s="13" t="str">
        <f>IF(OR($E811="",$F811=""),"",$E811-$F811)</f>
        <v/>
      </c>
      <c r="H811" t="str">
        <f ca="1">IF($D811="","",MAX(0,TODAY()-$D811))</f>
        <v/>
      </c>
      <c r="I811" t="str">
        <f ca="1">IF($G811&lt;=0,"",IF($H811&gt;=30,"Mise en demeure",IF($H811&gt;=15,"Relance 2",IF($H811&gt;=5,"Relance 1","À traiter"))))</f>
        <v>Mise en demeure</v>
      </c>
      <c r="K811" t="str">
        <f>IF($J811="","",$J811+7)</f>
        <v/>
      </c>
    </row>
    <row r="812" spans="2:11" ht="15">
      <c r="B812" t="str">
        <f>IF($A812="","",VLOOKUP(VLOOKUP($A812,Baux!$A:$K,3,FALSE),Locataires!$A:$I,2,FALSE))</f>
        <v/>
      </c>
      <c r="C812" s="17"/>
      <c r="D812" s="12" t="str">
        <f>IF(OR($A812="",$C812=""),"",SUMIFS(Échéancier_Loyers!$G:$G,Échéancier_Loyers!$C:$C,$A812,Échéancier_Loyers!$B:$B,YEAR($C812)*100+MONTH($C812)))</f>
        <v/>
      </c>
      <c r="E812" s="13" t="str">
        <f>IF(OR($A812="",$C812=""),"",SUMIFS(Échéancier_Loyers!$J:$J,Échéancier_Loyers!$C:$C,$A812,Échéancier_Loyers!$B:$B,YEAR($C812)*100+MONTH($C812)))</f>
        <v/>
      </c>
      <c r="F812" s="13" t="str">
        <f>IF(OR($A812="",$C812=""),"",SUMIFS(Échéancier_Loyers!$K:$K,Échéancier_Loyers!$C:$C,$A812,Échéancier_Loyers!$B:$B,YEAR($C812)*100+MONTH($C812)))</f>
        <v/>
      </c>
      <c r="G812" s="13" t="str">
        <f>IF(OR($E812="",$F812=""),"",$E812-$F812)</f>
        <v/>
      </c>
      <c r="H812" t="str">
        <f ca="1">IF($D812="","",MAX(0,TODAY()-$D812))</f>
        <v/>
      </c>
      <c r="I812" t="str">
        <f ca="1">IF($G812&lt;=0,"",IF($H812&gt;=30,"Mise en demeure",IF($H812&gt;=15,"Relance 2",IF($H812&gt;=5,"Relance 1","À traiter"))))</f>
        <v>Mise en demeure</v>
      </c>
      <c r="K812" t="str">
        <f>IF($J812="","",$J812+7)</f>
        <v/>
      </c>
    </row>
    <row r="813" spans="2:11" ht="15">
      <c r="B813" t="str">
        <f>IF($A813="","",VLOOKUP(VLOOKUP($A813,Baux!$A:$K,3,FALSE),Locataires!$A:$I,2,FALSE))</f>
        <v/>
      </c>
      <c r="C813" s="17"/>
      <c r="D813" s="12" t="str">
        <f>IF(OR($A813="",$C813=""),"",SUMIFS(Échéancier_Loyers!$G:$G,Échéancier_Loyers!$C:$C,$A813,Échéancier_Loyers!$B:$B,YEAR($C813)*100+MONTH($C813)))</f>
        <v/>
      </c>
      <c r="E813" s="13" t="str">
        <f>IF(OR($A813="",$C813=""),"",SUMIFS(Échéancier_Loyers!$J:$J,Échéancier_Loyers!$C:$C,$A813,Échéancier_Loyers!$B:$B,YEAR($C813)*100+MONTH($C813)))</f>
        <v/>
      </c>
      <c r="F813" s="13" t="str">
        <f>IF(OR($A813="",$C813=""),"",SUMIFS(Échéancier_Loyers!$K:$K,Échéancier_Loyers!$C:$C,$A813,Échéancier_Loyers!$B:$B,YEAR($C813)*100+MONTH($C813)))</f>
        <v/>
      </c>
      <c r="G813" s="13" t="str">
        <f>IF(OR($E813="",$F813=""),"",$E813-$F813)</f>
        <v/>
      </c>
      <c r="H813" t="str">
        <f ca="1">IF($D813="","",MAX(0,TODAY()-$D813))</f>
        <v/>
      </c>
      <c r="I813" t="str">
        <f ca="1">IF($G813&lt;=0,"",IF($H813&gt;=30,"Mise en demeure",IF($H813&gt;=15,"Relance 2",IF($H813&gt;=5,"Relance 1","À traiter"))))</f>
        <v>Mise en demeure</v>
      </c>
      <c r="K813" t="str">
        <f>IF($J813="","",$J813+7)</f>
        <v/>
      </c>
    </row>
    <row r="814" spans="2:11" ht="15">
      <c r="B814" t="str">
        <f>IF($A814="","",VLOOKUP(VLOOKUP($A814,Baux!$A:$K,3,FALSE),Locataires!$A:$I,2,FALSE))</f>
        <v/>
      </c>
      <c r="C814" s="17"/>
      <c r="D814" s="12" t="str">
        <f>IF(OR($A814="",$C814=""),"",SUMIFS(Échéancier_Loyers!$G:$G,Échéancier_Loyers!$C:$C,$A814,Échéancier_Loyers!$B:$B,YEAR($C814)*100+MONTH($C814)))</f>
        <v/>
      </c>
      <c r="E814" s="13" t="str">
        <f>IF(OR($A814="",$C814=""),"",SUMIFS(Échéancier_Loyers!$J:$J,Échéancier_Loyers!$C:$C,$A814,Échéancier_Loyers!$B:$B,YEAR($C814)*100+MONTH($C814)))</f>
        <v/>
      </c>
      <c r="F814" s="13" t="str">
        <f>IF(OR($A814="",$C814=""),"",SUMIFS(Échéancier_Loyers!$K:$K,Échéancier_Loyers!$C:$C,$A814,Échéancier_Loyers!$B:$B,YEAR($C814)*100+MONTH($C814)))</f>
        <v/>
      </c>
      <c r="G814" s="13" t="str">
        <f>IF(OR($E814="",$F814=""),"",$E814-$F814)</f>
        <v/>
      </c>
      <c r="H814" t="str">
        <f ca="1">IF($D814="","",MAX(0,TODAY()-$D814))</f>
        <v/>
      </c>
      <c r="I814" t="str">
        <f ca="1">IF($G814&lt;=0,"",IF($H814&gt;=30,"Mise en demeure",IF($H814&gt;=15,"Relance 2",IF($H814&gt;=5,"Relance 1","À traiter"))))</f>
        <v>Mise en demeure</v>
      </c>
      <c r="K814" t="str">
        <f>IF($J814="","",$J814+7)</f>
        <v/>
      </c>
    </row>
    <row r="815" spans="2:11" ht="15">
      <c r="B815" t="str">
        <f>IF($A815="","",VLOOKUP(VLOOKUP($A815,Baux!$A:$K,3,FALSE),Locataires!$A:$I,2,FALSE))</f>
        <v/>
      </c>
      <c r="C815" s="17"/>
      <c r="D815" s="12" t="str">
        <f>IF(OR($A815="",$C815=""),"",SUMIFS(Échéancier_Loyers!$G:$G,Échéancier_Loyers!$C:$C,$A815,Échéancier_Loyers!$B:$B,YEAR($C815)*100+MONTH($C815)))</f>
        <v/>
      </c>
      <c r="E815" s="13" t="str">
        <f>IF(OR($A815="",$C815=""),"",SUMIFS(Échéancier_Loyers!$J:$J,Échéancier_Loyers!$C:$C,$A815,Échéancier_Loyers!$B:$B,YEAR($C815)*100+MONTH($C815)))</f>
        <v/>
      </c>
      <c r="F815" s="13" t="str">
        <f>IF(OR($A815="",$C815=""),"",SUMIFS(Échéancier_Loyers!$K:$K,Échéancier_Loyers!$C:$C,$A815,Échéancier_Loyers!$B:$B,YEAR($C815)*100+MONTH($C815)))</f>
        <v/>
      </c>
      <c r="G815" s="13" t="str">
        <f>IF(OR($E815="",$F815=""),"",$E815-$F815)</f>
        <v/>
      </c>
      <c r="H815" t="str">
        <f ca="1">IF($D815="","",MAX(0,TODAY()-$D815))</f>
        <v/>
      </c>
      <c r="I815" t="str">
        <f ca="1">IF($G815&lt;=0,"",IF($H815&gt;=30,"Mise en demeure",IF($H815&gt;=15,"Relance 2",IF($H815&gt;=5,"Relance 1","À traiter"))))</f>
        <v>Mise en demeure</v>
      </c>
      <c r="K815" t="str">
        <f>IF($J815="","",$J815+7)</f>
        <v/>
      </c>
    </row>
    <row r="816" spans="2:11" ht="15">
      <c r="B816" t="str">
        <f>IF($A816="","",VLOOKUP(VLOOKUP($A816,Baux!$A:$K,3,FALSE),Locataires!$A:$I,2,FALSE))</f>
        <v/>
      </c>
      <c r="C816" s="17"/>
      <c r="D816" s="12" t="str">
        <f>IF(OR($A816="",$C816=""),"",SUMIFS(Échéancier_Loyers!$G:$G,Échéancier_Loyers!$C:$C,$A816,Échéancier_Loyers!$B:$B,YEAR($C816)*100+MONTH($C816)))</f>
        <v/>
      </c>
      <c r="E816" s="13" t="str">
        <f>IF(OR($A816="",$C816=""),"",SUMIFS(Échéancier_Loyers!$J:$J,Échéancier_Loyers!$C:$C,$A816,Échéancier_Loyers!$B:$B,YEAR($C816)*100+MONTH($C816)))</f>
        <v/>
      </c>
      <c r="F816" s="13" t="str">
        <f>IF(OR($A816="",$C816=""),"",SUMIFS(Échéancier_Loyers!$K:$K,Échéancier_Loyers!$C:$C,$A816,Échéancier_Loyers!$B:$B,YEAR($C816)*100+MONTH($C816)))</f>
        <v/>
      </c>
      <c r="G816" s="13" t="str">
        <f>IF(OR($E816="",$F816=""),"",$E816-$F816)</f>
        <v/>
      </c>
      <c r="H816" t="str">
        <f ca="1">IF($D816="","",MAX(0,TODAY()-$D816))</f>
        <v/>
      </c>
      <c r="I816" t="str">
        <f ca="1">IF($G816&lt;=0,"",IF($H816&gt;=30,"Mise en demeure",IF($H816&gt;=15,"Relance 2",IF($H816&gt;=5,"Relance 1","À traiter"))))</f>
        <v>Mise en demeure</v>
      </c>
      <c r="K816" t="str">
        <f>IF($J816="","",$J816+7)</f>
        <v/>
      </c>
    </row>
    <row r="817" spans="2:11" ht="15">
      <c r="B817" t="str">
        <f>IF($A817="","",VLOOKUP(VLOOKUP($A817,Baux!$A:$K,3,FALSE),Locataires!$A:$I,2,FALSE))</f>
        <v/>
      </c>
      <c r="C817" s="17"/>
      <c r="D817" s="12" t="str">
        <f>IF(OR($A817="",$C817=""),"",SUMIFS(Échéancier_Loyers!$G:$G,Échéancier_Loyers!$C:$C,$A817,Échéancier_Loyers!$B:$B,YEAR($C817)*100+MONTH($C817)))</f>
        <v/>
      </c>
      <c r="E817" s="13" t="str">
        <f>IF(OR($A817="",$C817=""),"",SUMIFS(Échéancier_Loyers!$J:$J,Échéancier_Loyers!$C:$C,$A817,Échéancier_Loyers!$B:$B,YEAR($C817)*100+MONTH($C817)))</f>
        <v/>
      </c>
      <c r="F817" s="13" t="str">
        <f>IF(OR($A817="",$C817=""),"",SUMIFS(Échéancier_Loyers!$K:$K,Échéancier_Loyers!$C:$C,$A817,Échéancier_Loyers!$B:$B,YEAR($C817)*100+MONTH($C817)))</f>
        <v/>
      </c>
      <c r="G817" s="13" t="str">
        <f>IF(OR($E817="",$F817=""),"",$E817-$F817)</f>
        <v/>
      </c>
      <c r="H817" t="str">
        <f ca="1">IF($D817="","",MAX(0,TODAY()-$D817))</f>
        <v/>
      </c>
      <c r="I817" t="str">
        <f ca="1">IF($G817&lt;=0,"",IF($H817&gt;=30,"Mise en demeure",IF($H817&gt;=15,"Relance 2",IF($H817&gt;=5,"Relance 1","À traiter"))))</f>
        <v>Mise en demeure</v>
      </c>
      <c r="K817" t="str">
        <f>IF($J817="","",$J817+7)</f>
        <v/>
      </c>
    </row>
    <row r="818" spans="2:11" ht="15">
      <c r="B818" t="str">
        <f>IF($A818="","",VLOOKUP(VLOOKUP($A818,Baux!$A:$K,3,FALSE),Locataires!$A:$I,2,FALSE))</f>
        <v/>
      </c>
      <c r="C818" s="17"/>
      <c r="D818" s="12" t="str">
        <f>IF(OR($A818="",$C818=""),"",SUMIFS(Échéancier_Loyers!$G:$G,Échéancier_Loyers!$C:$C,$A818,Échéancier_Loyers!$B:$B,YEAR($C818)*100+MONTH($C818)))</f>
        <v/>
      </c>
      <c r="E818" s="13" t="str">
        <f>IF(OR($A818="",$C818=""),"",SUMIFS(Échéancier_Loyers!$J:$J,Échéancier_Loyers!$C:$C,$A818,Échéancier_Loyers!$B:$B,YEAR($C818)*100+MONTH($C818)))</f>
        <v/>
      </c>
      <c r="F818" s="13" t="str">
        <f>IF(OR($A818="",$C818=""),"",SUMIFS(Échéancier_Loyers!$K:$K,Échéancier_Loyers!$C:$C,$A818,Échéancier_Loyers!$B:$B,YEAR($C818)*100+MONTH($C818)))</f>
        <v/>
      </c>
      <c r="G818" s="13" t="str">
        <f>IF(OR($E818="",$F818=""),"",$E818-$F818)</f>
        <v/>
      </c>
      <c r="H818" t="str">
        <f ca="1">IF($D818="","",MAX(0,TODAY()-$D818))</f>
        <v/>
      </c>
      <c r="I818" t="str">
        <f ca="1">IF($G818&lt;=0,"",IF($H818&gt;=30,"Mise en demeure",IF($H818&gt;=15,"Relance 2",IF($H818&gt;=5,"Relance 1","À traiter"))))</f>
        <v>Mise en demeure</v>
      </c>
      <c r="K818" t="str">
        <f>IF($J818="","",$J818+7)</f>
        <v/>
      </c>
    </row>
    <row r="819" spans="2:11" ht="15">
      <c r="B819" t="str">
        <f>IF($A819="","",VLOOKUP(VLOOKUP($A819,Baux!$A:$K,3,FALSE),Locataires!$A:$I,2,FALSE))</f>
        <v/>
      </c>
      <c r="C819" s="17"/>
      <c r="D819" s="12" t="str">
        <f>IF(OR($A819="",$C819=""),"",SUMIFS(Échéancier_Loyers!$G:$G,Échéancier_Loyers!$C:$C,$A819,Échéancier_Loyers!$B:$B,YEAR($C819)*100+MONTH($C819)))</f>
        <v/>
      </c>
      <c r="E819" s="13" t="str">
        <f>IF(OR($A819="",$C819=""),"",SUMIFS(Échéancier_Loyers!$J:$J,Échéancier_Loyers!$C:$C,$A819,Échéancier_Loyers!$B:$B,YEAR($C819)*100+MONTH($C819)))</f>
        <v/>
      </c>
      <c r="F819" s="13" t="str">
        <f>IF(OR($A819="",$C819=""),"",SUMIFS(Échéancier_Loyers!$K:$K,Échéancier_Loyers!$C:$C,$A819,Échéancier_Loyers!$B:$B,YEAR($C819)*100+MONTH($C819)))</f>
        <v/>
      </c>
      <c r="G819" s="13" t="str">
        <f>IF(OR($E819="",$F819=""),"",$E819-$F819)</f>
        <v/>
      </c>
      <c r="H819" t="str">
        <f ca="1">IF($D819="","",MAX(0,TODAY()-$D819))</f>
        <v/>
      </c>
      <c r="I819" t="str">
        <f ca="1">IF($G819&lt;=0,"",IF($H819&gt;=30,"Mise en demeure",IF($H819&gt;=15,"Relance 2",IF($H819&gt;=5,"Relance 1","À traiter"))))</f>
        <v>Mise en demeure</v>
      </c>
      <c r="K819" t="str">
        <f>IF($J819="","",$J819+7)</f>
        <v/>
      </c>
    </row>
    <row r="820" spans="2:11" ht="15">
      <c r="B820" t="str">
        <f>IF($A820="","",VLOOKUP(VLOOKUP($A820,Baux!$A:$K,3,FALSE),Locataires!$A:$I,2,FALSE))</f>
        <v/>
      </c>
      <c r="C820" s="17"/>
      <c r="D820" s="12" t="str">
        <f>IF(OR($A820="",$C820=""),"",SUMIFS(Échéancier_Loyers!$G:$G,Échéancier_Loyers!$C:$C,$A820,Échéancier_Loyers!$B:$B,YEAR($C820)*100+MONTH($C820)))</f>
        <v/>
      </c>
      <c r="E820" s="13" t="str">
        <f>IF(OR($A820="",$C820=""),"",SUMIFS(Échéancier_Loyers!$J:$J,Échéancier_Loyers!$C:$C,$A820,Échéancier_Loyers!$B:$B,YEAR($C820)*100+MONTH($C820)))</f>
        <v/>
      </c>
      <c r="F820" s="13" t="str">
        <f>IF(OR($A820="",$C820=""),"",SUMIFS(Échéancier_Loyers!$K:$K,Échéancier_Loyers!$C:$C,$A820,Échéancier_Loyers!$B:$B,YEAR($C820)*100+MONTH($C820)))</f>
        <v/>
      </c>
      <c r="G820" s="13" t="str">
        <f>IF(OR($E820="",$F820=""),"",$E820-$F820)</f>
        <v/>
      </c>
      <c r="H820" t="str">
        <f ca="1">IF($D820="","",MAX(0,TODAY()-$D820))</f>
        <v/>
      </c>
      <c r="I820" t="str">
        <f ca="1">IF($G820&lt;=0,"",IF($H820&gt;=30,"Mise en demeure",IF($H820&gt;=15,"Relance 2",IF($H820&gt;=5,"Relance 1","À traiter"))))</f>
        <v>Mise en demeure</v>
      </c>
      <c r="K820" t="str">
        <f>IF($J820="","",$J820+7)</f>
        <v/>
      </c>
    </row>
    <row r="821" spans="2:11" ht="15">
      <c r="B821" t="str">
        <f>IF($A821="","",VLOOKUP(VLOOKUP($A821,Baux!$A:$K,3,FALSE),Locataires!$A:$I,2,FALSE))</f>
        <v/>
      </c>
      <c r="C821" s="17"/>
      <c r="D821" s="12" t="str">
        <f>IF(OR($A821="",$C821=""),"",SUMIFS(Échéancier_Loyers!$G:$G,Échéancier_Loyers!$C:$C,$A821,Échéancier_Loyers!$B:$B,YEAR($C821)*100+MONTH($C821)))</f>
        <v/>
      </c>
      <c r="E821" s="13" t="str">
        <f>IF(OR($A821="",$C821=""),"",SUMIFS(Échéancier_Loyers!$J:$J,Échéancier_Loyers!$C:$C,$A821,Échéancier_Loyers!$B:$B,YEAR($C821)*100+MONTH($C821)))</f>
        <v/>
      </c>
      <c r="F821" s="13" t="str">
        <f>IF(OR($A821="",$C821=""),"",SUMIFS(Échéancier_Loyers!$K:$K,Échéancier_Loyers!$C:$C,$A821,Échéancier_Loyers!$B:$B,YEAR($C821)*100+MONTH($C821)))</f>
        <v/>
      </c>
      <c r="G821" s="13" t="str">
        <f>IF(OR($E821="",$F821=""),"",$E821-$F821)</f>
        <v/>
      </c>
      <c r="H821" t="str">
        <f ca="1">IF($D821="","",MAX(0,TODAY()-$D821))</f>
        <v/>
      </c>
      <c r="I821" t="str">
        <f ca="1">IF($G821&lt;=0,"",IF($H821&gt;=30,"Mise en demeure",IF($H821&gt;=15,"Relance 2",IF($H821&gt;=5,"Relance 1","À traiter"))))</f>
        <v>Mise en demeure</v>
      </c>
      <c r="K821" t="str">
        <f>IF($J821="","",$J821+7)</f>
        <v/>
      </c>
    </row>
    <row r="822" spans="2:11" ht="15">
      <c r="B822" t="str">
        <f>IF($A822="","",VLOOKUP(VLOOKUP($A822,Baux!$A:$K,3,FALSE),Locataires!$A:$I,2,FALSE))</f>
        <v/>
      </c>
      <c r="C822" s="17"/>
      <c r="D822" s="12" t="str">
        <f>IF(OR($A822="",$C822=""),"",SUMIFS(Échéancier_Loyers!$G:$G,Échéancier_Loyers!$C:$C,$A822,Échéancier_Loyers!$B:$B,YEAR($C822)*100+MONTH($C822)))</f>
        <v/>
      </c>
      <c r="E822" s="13" t="str">
        <f>IF(OR($A822="",$C822=""),"",SUMIFS(Échéancier_Loyers!$J:$J,Échéancier_Loyers!$C:$C,$A822,Échéancier_Loyers!$B:$B,YEAR($C822)*100+MONTH($C822)))</f>
        <v/>
      </c>
      <c r="F822" s="13" t="str">
        <f>IF(OR($A822="",$C822=""),"",SUMIFS(Échéancier_Loyers!$K:$K,Échéancier_Loyers!$C:$C,$A822,Échéancier_Loyers!$B:$B,YEAR($C822)*100+MONTH($C822)))</f>
        <v/>
      </c>
      <c r="G822" s="13" t="str">
        <f>IF(OR($E822="",$F822=""),"",$E822-$F822)</f>
        <v/>
      </c>
      <c r="H822" t="str">
        <f ca="1">IF($D822="","",MAX(0,TODAY()-$D822))</f>
        <v/>
      </c>
      <c r="I822" t="str">
        <f ca="1">IF($G822&lt;=0,"",IF($H822&gt;=30,"Mise en demeure",IF($H822&gt;=15,"Relance 2",IF($H822&gt;=5,"Relance 1","À traiter"))))</f>
        <v>Mise en demeure</v>
      </c>
      <c r="K822" t="str">
        <f>IF($J822="","",$J822+7)</f>
        <v/>
      </c>
    </row>
    <row r="823" spans="2:11" ht="15">
      <c r="B823" t="str">
        <f>IF($A823="","",VLOOKUP(VLOOKUP($A823,Baux!$A:$K,3,FALSE),Locataires!$A:$I,2,FALSE))</f>
        <v/>
      </c>
      <c r="C823" s="17"/>
      <c r="D823" s="12" t="str">
        <f>IF(OR($A823="",$C823=""),"",SUMIFS(Échéancier_Loyers!$G:$G,Échéancier_Loyers!$C:$C,$A823,Échéancier_Loyers!$B:$B,YEAR($C823)*100+MONTH($C823)))</f>
        <v/>
      </c>
      <c r="E823" s="13" t="str">
        <f>IF(OR($A823="",$C823=""),"",SUMIFS(Échéancier_Loyers!$J:$J,Échéancier_Loyers!$C:$C,$A823,Échéancier_Loyers!$B:$B,YEAR($C823)*100+MONTH($C823)))</f>
        <v/>
      </c>
      <c r="F823" s="13" t="str">
        <f>IF(OR($A823="",$C823=""),"",SUMIFS(Échéancier_Loyers!$K:$K,Échéancier_Loyers!$C:$C,$A823,Échéancier_Loyers!$B:$B,YEAR($C823)*100+MONTH($C823)))</f>
        <v/>
      </c>
      <c r="G823" s="13" t="str">
        <f>IF(OR($E823="",$F823=""),"",$E823-$F823)</f>
        <v/>
      </c>
      <c r="H823" t="str">
        <f ca="1">IF($D823="","",MAX(0,TODAY()-$D823))</f>
        <v/>
      </c>
      <c r="I823" t="str">
        <f ca="1">IF($G823&lt;=0,"",IF($H823&gt;=30,"Mise en demeure",IF($H823&gt;=15,"Relance 2",IF($H823&gt;=5,"Relance 1","À traiter"))))</f>
        <v>Mise en demeure</v>
      </c>
      <c r="K823" t="str">
        <f>IF($J823="","",$J823+7)</f>
        <v/>
      </c>
    </row>
    <row r="824" spans="2:11" ht="15">
      <c r="B824" t="str">
        <f>IF($A824="","",VLOOKUP(VLOOKUP($A824,Baux!$A:$K,3,FALSE),Locataires!$A:$I,2,FALSE))</f>
        <v/>
      </c>
      <c r="C824" s="17"/>
      <c r="D824" s="12" t="str">
        <f>IF(OR($A824="",$C824=""),"",SUMIFS(Échéancier_Loyers!$G:$G,Échéancier_Loyers!$C:$C,$A824,Échéancier_Loyers!$B:$B,YEAR($C824)*100+MONTH($C824)))</f>
        <v/>
      </c>
      <c r="E824" s="13" t="str">
        <f>IF(OR($A824="",$C824=""),"",SUMIFS(Échéancier_Loyers!$J:$J,Échéancier_Loyers!$C:$C,$A824,Échéancier_Loyers!$B:$B,YEAR($C824)*100+MONTH($C824)))</f>
        <v/>
      </c>
      <c r="F824" s="13" t="str">
        <f>IF(OR($A824="",$C824=""),"",SUMIFS(Échéancier_Loyers!$K:$K,Échéancier_Loyers!$C:$C,$A824,Échéancier_Loyers!$B:$B,YEAR($C824)*100+MONTH($C824)))</f>
        <v/>
      </c>
      <c r="G824" s="13" t="str">
        <f>IF(OR($E824="",$F824=""),"",$E824-$F824)</f>
        <v/>
      </c>
      <c r="H824" t="str">
        <f ca="1">IF($D824="","",MAX(0,TODAY()-$D824))</f>
        <v/>
      </c>
      <c r="I824" t="str">
        <f ca="1">IF($G824&lt;=0,"",IF($H824&gt;=30,"Mise en demeure",IF($H824&gt;=15,"Relance 2",IF($H824&gt;=5,"Relance 1","À traiter"))))</f>
        <v>Mise en demeure</v>
      </c>
      <c r="K824" t="str">
        <f>IF($J824="","",$J824+7)</f>
        <v/>
      </c>
    </row>
    <row r="825" spans="2:11" ht="15">
      <c r="B825" t="str">
        <f>IF($A825="","",VLOOKUP(VLOOKUP($A825,Baux!$A:$K,3,FALSE),Locataires!$A:$I,2,FALSE))</f>
        <v/>
      </c>
      <c r="C825" s="17"/>
      <c r="D825" s="12" t="str">
        <f>IF(OR($A825="",$C825=""),"",SUMIFS(Échéancier_Loyers!$G:$G,Échéancier_Loyers!$C:$C,$A825,Échéancier_Loyers!$B:$B,YEAR($C825)*100+MONTH($C825)))</f>
        <v/>
      </c>
      <c r="E825" s="13" t="str">
        <f>IF(OR($A825="",$C825=""),"",SUMIFS(Échéancier_Loyers!$J:$J,Échéancier_Loyers!$C:$C,$A825,Échéancier_Loyers!$B:$B,YEAR($C825)*100+MONTH($C825)))</f>
        <v/>
      </c>
      <c r="F825" s="13" t="str">
        <f>IF(OR($A825="",$C825=""),"",SUMIFS(Échéancier_Loyers!$K:$K,Échéancier_Loyers!$C:$C,$A825,Échéancier_Loyers!$B:$B,YEAR($C825)*100+MONTH($C825)))</f>
        <v/>
      </c>
      <c r="G825" s="13" t="str">
        <f>IF(OR($E825="",$F825=""),"",$E825-$F825)</f>
        <v/>
      </c>
      <c r="H825" t="str">
        <f ca="1">IF($D825="","",MAX(0,TODAY()-$D825))</f>
        <v/>
      </c>
      <c r="I825" t="str">
        <f ca="1">IF($G825&lt;=0,"",IF($H825&gt;=30,"Mise en demeure",IF($H825&gt;=15,"Relance 2",IF($H825&gt;=5,"Relance 1","À traiter"))))</f>
        <v>Mise en demeure</v>
      </c>
      <c r="K825" t="str">
        <f>IF($J825="","",$J825+7)</f>
        <v/>
      </c>
    </row>
    <row r="826" spans="2:11" ht="15">
      <c r="B826" t="str">
        <f>IF($A826="","",VLOOKUP(VLOOKUP($A826,Baux!$A:$K,3,FALSE),Locataires!$A:$I,2,FALSE))</f>
        <v/>
      </c>
      <c r="C826" s="17"/>
      <c r="D826" s="12" t="str">
        <f>IF(OR($A826="",$C826=""),"",SUMIFS(Échéancier_Loyers!$G:$G,Échéancier_Loyers!$C:$C,$A826,Échéancier_Loyers!$B:$B,YEAR($C826)*100+MONTH($C826)))</f>
        <v/>
      </c>
      <c r="E826" s="13" t="str">
        <f>IF(OR($A826="",$C826=""),"",SUMIFS(Échéancier_Loyers!$J:$J,Échéancier_Loyers!$C:$C,$A826,Échéancier_Loyers!$B:$B,YEAR($C826)*100+MONTH($C826)))</f>
        <v/>
      </c>
      <c r="F826" s="13" t="str">
        <f>IF(OR($A826="",$C826=""),"",SUMIFS(Échéancier_Loyers!$K:$K,Échéancier_Loyers!$C:$C,$A826,Échéancier_Loyers!$B:$B,YEAR($C826)*100+MONTH($C826)))</f>
        <v/>
      </c>
      <c r="G826" s="13" t="str">
        <f>IF(OR($E826="",$F826=""),"",$E826-$F826)</f>
        <v/>
      </c>
      <c r="H826" t="str">
        <f ca="1">IF($D826="","",MAX(0,TODAY()-$D826))</f>
        <v/>
      </c>
      <c r="I826" t="str">
        <f ca="1">IF($G826&lt;=0,"",IF($H826&gt;=30,"Mise en demeure",IF($H826&gt;=15,"Relance 2",IF($H826&gt;=5,"Relance 1","À traiter"))))</f>
        <v>Mise en demeure</v>
      </c>
      <c r="K826" t="str">
        <f>IF($J826="","",$J826+7)</f>
        <v/>
      </c>
    </row>
    <row r="827" spans="2:11" ht="15">
      <c r="B827" t="str">
        <f>IF($A827="","",VLOOKUP(VLOOKUP($A827,Baux!$A:$K,3,FALSE),Locataires!$A:$I,2,FALSE))</f>
        <v/>
      </c>
      <c r="C827" s="17"/>
      <c r="D827" s="12" t="str">
        <f>IF(OR($A827="",$C827=""),"",SUMIFS(Échéancier_Loyers!$G:$G,Échéancier_Loyers!$C:$C,$A827,Échéancier_Loyers!$B:$B,YEAR($C827)*100+MONTH($C827)))</f>
        <v/>
      </c>
      <c r="E827" s="13" t="str">
        <f>IF(OR($A827="",$C827=""),"",SUMIFS(Échéancier_Loyers!$J:$J,Échéancier_Loyers!$C:$C,$A827,Échéancier_Loyers!$B:$B,YEAR($C827)*100+MONTH($C827)))</f>
        <v/>
      </c>
      <c r="F827" s="13" t="str">
        <f>IF(OR($A827="",$C827=""),"",SUMIFS(Échéancier_Loyers!$K:$K,Échéancier_Loyers!$C:$C,$A827,Échéancier_Loyers!$B:$B,YEAR($C827)*100+MONTH($C827)))</f>
        <v/>
      </c>
      <c r="G827" s="13" t="str">
        <f>IF(OR($E827="",$F827=""),"",$E827-$F827)</f>
        <v/>
      </c>
      <c r="H827" t="str">
        <f ca="1">IF($D827="","",MAX(0,TODAY()-$D827))</f>
        <v/>
      </c>
      <c r="I827" t="str">
        <f ca="1">IF($G827&lt;=0,"",IF($H827&gt;=30,"Mise en demeure",IF($H827&gt;=15,"Relance 2",IF($H827&gt;=5,"Relance 1","À traiter"))))</f>
        <v>Mise en demeure</v>
      </c>
      <c r="K827" t="str">
        <f>IF($J827="","",$J827+7)</f>
        <v/>
      </c>
    </row>
    <row r="828" spans="2:11" ht="15">
      <c r="B828" t="str">
        <f>IF($A828="","",VLOOKUP(VLOOKUP($A828,Baux!$A:$K,3,FALSE),Locataires!$A:$I,2,FALSE))</f>
        <v/>
      </c>
      <c r="C828" s="17"/>
      <c r="D828" s="12" t="str">
        <f>IF(OR($A828="",$C828=""),"",SUMIFS(Échéancier_Loyers!$G:$G,Échéancier_Loyers!$C:$C,$A828,Échéancier_Loyers!$B:$B,YEAR($C828)*100+MONTH($C828)))</f>
        <v/>
      </c>
      <c r="E828" s="13" t="str">
        <f>IF(OR($A828="",$C828=""),"",SUMIFS(Échéancier_Loyers!$J:$J,Échéancier_Loyers!$C:$C,$A828,Échéancier_Loyers!$B:$B,YEAR($C828)*100+MONTH($C828)))</f>
        <v/>
      </c>
      <c r="F828" s="13" t="str">
        <f>IF(OR($A828="",$C828=""),"",SUMIFS(Échéancier_Loyers!$K:$K,Échéancier_Loyers!$C:$C,$A828,Échéancier_Loyers!$B:$B,YEAR($C828)*100+MONTH($C828)))</f>
        <v/>
      </c>
      <c r="G828" s="13" t="str">
        <f>IF(OR($E828="",$F828=""),"",$E828-$F828)</f>
        <v/>
      </c>
      <c r="H828" t="str">
        <f ca="1">IF($D828="","",MAX(0,TODAY()-$D828))</f>
        <v/>
      </c>
      <c r="I828" t="str">
        <f ca="1">IF($G828&lt;=0,"",IF($H828&gt;=30,"Mise en demeure",IF($H828&gt;=15,"Relance 2",IF($H828&gt;=5,"Relance 1","À traiter"))))</f>
        <v>Mise en demeure</v>
      </c>
      <c r="K828" t="str">
        <f>IF($J828="","",$J828+7)</f>
        <v/>
      </c>
    </row>
    <row r="829" spans="2:11" ht="15">
      <c r="B829" t="str">
        <f>IF($A829="","",VLOOKUP(VLOOKUP($A829,Baux!$A:$K,3,FALSE),Locataires!$A:$I,2,FALSE))</f>
        <v/>
      </c>
      <c r="C829" s="17"/>
      <c r="D829" s="12" t="str">
        <f>IF(OR($A829="",$C829=""),"",SUMIFS(Échéancier_Loyers!$G:$G,Échéancier_Loyers!$C:$C,$A829,Échéancier_Loyers!$B:$B,YEAR($C829)*100+MONTH($C829)))</f>
        <v/>
      </c>
      <c r="E829" s="13" t="str">
        <f>IF(OR($A829="",$C829=""),"",SUMIFS(Échéancier_Loyers!$J:$J,Échéancier_Loyers!$C:$C,$A829,Échéancier_Loyers!$B:$B,YEAR($C829)*100+MONTH($C829)))</f>
        <v/>
      </c>
      <c r="F829" s="13" t="str">
        <f>IF(OR($A829="",$C829=""),"",SUMIFS(Échéancier_Loyers!$K:$K,Échéancier_Loyers!$C:$C,$A829,Échéancier_Loyers!$B:$B,YEAR($C829)*100+MONTH($C829)))</f>
        <v/>
      </c>
      <c r="G829" s="13" t="str">
        <f>IF(OR($E829="",$F829=""),"",$E829-$F829)</f>
        <v/>
      </c>
      <c r="H829" t="str">
        <f ca="1">IF($D829="","",MAX(0,TODAY()-$D829))</f>
        <v/>
      </c>
      <c r="I829" t="str">
        <f ca="1">IF($G829&lt;=0,"",IF($H829&gt;=30,"Mise en demeure",IF($H829&gt;=15,"Relance 2",IF($H829&gt;=5,"Relance 1","À traiter"))))</f>
        <v>Mise en demeure</v>
      </c>
      <c r="K829" t="str">
        <f>IF($J829="","",$J829+7)</f>
        <v/>
      </c>
    </row>
    <row r="830" spans="2:11" ht="15">
      <c r="B830" t="str">
        <f>IF($A830="","",VLOOKUP(VLOOKUP($A830,Baux!$A:$K,3,FALSE),Locataires!$A:$I,2,FALSE))</f>
        <v/>
      </c>
      <c r="C830" s="17"/>
      <c r="D830" s="12" t="str">
        <f>IF(OR($A830="",$C830=""),"",SUMIFS(Échéancier_Loyers!$G:$G,Échéancier_Loyers!$C:$C,$A830,Échéancier_Loyers!$B:$B,YEAR($C830)*100+MONTH($C830)))</f>
        <v/>
      </c>
      <c r="E830" s="13" t="str">
        <f>IF(OR($A830="",$C830=""),"",SUMIFS(Échéancier_Loyers!$J:$J,Échéancier_Loyers!$C:$C,$A830,Échéancier_Loyers!$B:$B,YEAR($C830)*100+MONTH($C830)))</f>
        <v/>
      </c>
      <c r="F830" s="13" t="str">
        <f>IF(OR($A830="",$C830=""),"",SUMIFS(Échéancier_Loyers!$K:$K,Échéancier_Loyers!$C:$C,$A830,Échéancier_Loyers!$B:$B,YEAR($C830)*100+MONTH($C830)))</f>
        <v/>
      </c>
      <c r="G830" s="13" t="str">
        <f>IF(OR($E830="",$F830=""),"",$E830-$F830)</f>
        <v/>
      </c>
      <c r="H830" t="str">
        <f ca="1">IF($D830="","",MAX(0,TODAY()-$D830))</f>
        <v/>
      </c>
      <c r="I830" t="str">
        <f ca="1">IF($G830&lt;=0,"",IF($H830&gt;=30,"Mise en demeure",IF($H830&gt;=15,"Relance 2",IF($H830&gt;=5,"Relance 1","À traiter"))))</f>
        <v>Mise en demeure</v>
      </c>
      <c r="K830" t="str">
        <f>IF($J830="","",$J830+7)</f>
        <v/>
      </c>
    </row>
    <row r="831" spans="2:11" ht="15">
      <c r="B831" t="str">
        <f>IF($A831="","",VLOOKUP(VLOOKUP($A831,Baux!$A:$K,3,FALSE),Locataires!$A:$I,2,FALSE))</f>
        <v/>
      </c>
      <c r="C831" s="17"/>
      <c r="D831" s="12" t="str">
        <f>IF(OR($A831="",$C831=""),"",SUMIFS(Échéancier_Loyers!$G:$G,Échéancier_Loyers!$C:$C,$A831,Échéancier_Loyers!$B:$B,YEAR($C831)*100+MONTH($C831)))</f>
        <v/>
      </c>
      <c r="E831" s="13" t="str">
        <f>IF(OR($A831="",$C831=""),"",SUMIFS(Échéancier_Loyers!$J:$J,Échéancier_Loyers!$C:$C,$A831,Échéancier_Loyers!$B:$B,YEAR($C831)*100+MONTH($C831)))</f>
        <v/>
      </c>
      <c r="F831" s="13" t="str">
        <f>IF(OR($A831="",$C831=""),"",SUMIFS(Échéancier_Loyers!$K:$K,Échéancier_Loyers!$C:$C,$A831,Échéancier_Loyers!$B:$B,YEAR($C831)*100+MONTH($C831)))</f>
        <v/>
      </c>
      <c r="G831" s="13" t="str">
        <f>IF(OR($E831="",$F831=""),"",$E831-$F831)</f>
        <v/>
      </c>
      <c r="H831" t="str">
        <f ca="1">IF($D831="","",MAX(0,TODAY()-$D831))</f>
        <v/>
      </c>
      <c r="I831" t="str">
        <f ca="1">IF($G831&lt;=0,"",IF($H831&gt;=30,"Mise en demeure",IF($H831&gt;=15,"Relance 2",IF($H831&gt;=5,"Relance 1","À traiter"))))</f>
        <v>Mise en demeure</v>
      </c>
      <c r="K831" t="str">
        <f>IF($J831="","",$J831+7)</f>
        <v/>
      </c>
    </row>
    <row r="832" spans="2:11" ht="15">
      <c r="B832" t="str">
        <f>IF($A832="","",VLOOKUP(VLOOKUP($A832,Baux!$A:$K,3,FALSE),Locataires!$A:$I,2,FALSE))</f>
        <v/>
      </c>
      <c r="C832" s="17"/>
      <c r="D832" s="12" t="str">
        <f>IF(OR($A832="",$C832=""),"",SUMIFS(Échéancier_Loyers!$G:$G,Échéancier_Loyers!$C:$C,$A832,Échéancier_Loyers!$B:$B,YEAR($C832)*100+MONTH($C832)))</f>
        <v/>
      </c>
      <c r="E832" s="13" t="str">
        <f>IF(OR($A832="",$C832=""),"",SUMIFS(Échéancier_Loyers!$J:$J,Échéancier_Loyers!$C:$C,$A832,Échéancier_Loyers!$B:$B,YEAR($C832)*100+MONTH($C832)))</f>
        <v/>
      </c>
      <c r="F832" s="13" t="str">
        <f>IF(OR($A832="",$C832=""),"",SUMIFS(Échéancier_Loyers!$K:$K,Échéancier_Loyers!$C:$C,$A832,Échéancier_Loyers!$B:$B,YEAR($C832)*100+MONTH($C832)))</f>
        <v/>
      </c>
      <c r="G832" s="13" t="str">
        <f>IF(OR($E832="",$F832=""),"",$E832-$F832)</f>
        <v/>
      </c>
      <c r="H832" t="str">
        <f ca="1">IF($D832="","",MAX(0,TODAY()-$D832))</f>
        <v/>
      </c>
      <c r="I832" t="str">
        <f ca="1">IF($G832&lt;=0,"",IF($H832&gt;=30,"Mise en demeure",IF($H832&gt;=15,"Relance 2",IF($H832&gt;=5,"Relance 1","À traiter"))))</f>
        <v>Mise en demeure</v>
      </c>
      <c r="K832" t="str">
        <f>IF($J832="","",$J832+7)</f>
        <v/>
      </c>
    </row>
    <row r="833" spans="2:11" ht="15">
      <c r="B833" t="str">
        <f>IF($A833="","",VLOOKUP(VLOOKUP($A833,Baux!$A:$K,3,FALSE),Locataires!$A:$I,2,FALSE))</f>
        <v/>
      </c>
      <c r="C833" s="17"/>
      <c r="D833" s="12" t="str">
        <f>IF(OR($A833="",$C833=""),"",SUMIFS(Échéancier_Loyers!$G:$G,Échéancier_Loyers!$C:$C,$A833,Échéancier_Loyers!$B:$B,YEAR($C833)*100+MONTH($C833)))</f>
        <v/>
      </c>
      <c r="E833" s="13" t="str">
        <f>IF(OR($A833="",$C833=""),"",SUMIFS(Échéancier_Loyers!$J:$J,Échéancier_Loyers!$C:$C,$A833,Échéancier_Loyers!$B:$B,YEAR($C833)*100+MONTH($C833)))</f>
        <v/>
      </c>
      <c r="F833" s="13" t="str">
        <f>IF(OR($A833="",$C833=""),"",SUMIFS(Échéancier_Loyers!$K:$K,Échéancier_Loyers!$C:$C,$A833,Échéancier_Loyers!$B:$B,YEAR($C833)*100+MONTH($C833)))</f>
        <v/>
      </c>
      <c r="G833" s="13" t="str">
        <f>IF(OR($E833="",$F833=""),"",$E833-$F833)</f>
        <v/>
      </c>
      <c r="H833" t="str">
        <f ca="1">IF($D833="","",MAX(0,TODAY()-$D833))</f>
        <v/>
      </c>
      <c r="I833" t="str">
        <f ca="1">IF($G833&lt;=0,"",IF($H833&gt;=30,"Mise en demeure",IF($H833&gt;=15,"Relance 2",IF($H833&gt;=5,"Relance 1","À traiter"))))</f>
        <v>Mise en demeure</v>
      </c>
      <c r="K833" t="str">
        <f>IF($J833="","",$J833+7)</f>
        <v/>
      </c>
    </row>
    <row r="834" spans="2:11" ht="15">
      <c r="B834" t="str">
        <f>IF($A834="","",VLOOKUP(VLOOKUP($A834,Baux!$A:$K,3,FALSE),Locataires!$A:$I,2,FALSE))</f>
        <v/>
      </c>
      <c r="C834" s="17"/>
      <c r="D834" s="12" t="str">
        <f>IF(OR($A834="",$C834=""),"",SUMIFS(Échéancier_Loyers!$G:$G,Échéancier_Loyers!$C:$C,$A834,Échéancier_Loyers!$B:$B,YEAR($C834)*100+MONTH($C834)))</f>
        <v/>
      </c>
      <c r="E834" s="13" t="str">
        <f>IF(OR($A834="",$C834=""),"",SUMIFS(Échéancier_Loyers!$J:$J,Échéancier_Loyers!$C:$C,$A834,Échéancier_Loyers!$B:$B,YEAR($C834)*100+MONTH($C834)))</f>
        <v/>
      </c>
      <c r="F834" s="13" t="str">
        <f>IF(OR($A834="",$C834=""),"",SUMIFS(Échéancier_Loyers!$K:$K,Échéancier_Loyers!$C:$C,$A834,Échéancier_Loyers!$B:$B,YEAR($C834)*100+MONTH($C834)))</f>
        <v/>
      </c>
      <c r="G834" s="13" t="str">
        <f>IF(OR($E834="",$F834=""),"",$E834-$F834)</f>
        <v/>
      </c>
      <c r="H834" t="str">
        <f ca="1">IF($D834="","",MAX(0,TODAY()-$D834))</f>
        <v/>
      </c>
      <c r="I834" t="str">
        <f ca="1">IF($G834&lt;=0,"",IF($H834&gt;=30,"Mise en demeure",IF($H834&gt;=15,"Relance 2",IF($H834&gt;=5,"Relance 1","À traiter"))))</f>
        <v>Mise en demeure</v>
      </c>
      <c r="K834" t="str">
        <f>IF($J834="","",$J834+7)</f>
        <v/>
      </c>
    </row>
    <row r="835" spans="2:11" ht="15">
      <c r="B835" t="str">
        <f>IF($A835="","",VLOOKUP(VLOOKUP($A835,Baux!$A:$K,3,FALSE),Locataires!$A:$I,2,FALSE))</f>
        <v/>
      </c>
      <c r="C835" s="17"/>
      <c r="D835" s="12" t="str">
        <f>IF(OR($A835="",$C835=""),"",SUMIFS(Échéancier_Loyers!$G:$G,Échéancier_Loyers!$C:$C,$A835,Échéancier_Loyers!$B:$B,YEAR($C835)*100+MONTH($C835)))</f>
        <v/>
      </c>
      <c r="E835" s="13" t="str">
        <f>IF(OR($A835="",$C835=""),"",SUMIFS(Échéancier_Loyers!$J:$J,Échéancier_Loyers!$C:$C,$A835,Échéancier_Loyers!$B:$B,YEAR($C835)*100+MONTH($C835)))</f>
        <v/>
      </c>
      <c r="F835" s="13" t="str">
        <f>IF(OR($A835="",$C835=""),"",SUMIFS(Échéancier_Loyers!$K:$K,Échéancier_Loyers!$C:$C,$A835,Échéancier_Loyers!$B:$B,YEAR($C835)*100+MONTH($C835)))</f>
        <v/>
      </c>
      <c r="G835" s="13" t="str">
        <f>IF(OR($E835="",$F835=""),"",$E835-$F835)</f>
        <v/>
      </c>
      <c r="H835" t="str">
        <f ca="1">IF($D835="","",MAX(0,TODAY()-$D835))</f>
        <v/>
      </c>
      <c r="I835" t="str">
        <f ca="1">IF($G835&lt;=0,"",IF($H835&gt;=30,"Mise en demeure",IF($H835&gt;=15,"Relance 2",IF($H835&gt;=5,"Relance 1","À traiter"))))</f>
        <v>Mise en demeure</v>
      </c>
      <c r="K835" t="str">
        <f>IF($J835="","",$J835+7)</f>
        <v/>
      </c>
    </row>
    <row r="836" spans="2:11" ht="15">
      <c r="B836" t="str">
        <f>IF($A836="","",VLOOKUP(VLOOKUP($A836,Baux!$A:$K,3,FALSE),Locataires!$A:$I,2,FALSE))</f>
        <v/>
      </c>
      <c r="C836" s="17"/>
      <c r="D836" s="12" t="str">
        <f>IF(OR($A836="",$C836=""),"",SUMIFS(Échéancier_Loyers!$G:$G,Échéancier_Loyers!$C:$C,$A836,Échéancier_Loyers!$B:$B,YEAR($C836)*100+MONTH($C836)))</f>
        <v/>
      </c>
      <c r="E836" s="13" t="str">
        <f>IF(OR($A836="",$C836=""),"",SUMIFS(Échéancier_Loyers!$J:$J,Échéancier_Loyers!$C:$C,$A836,Échéancier_Loyers!$B:$B,YEAR($C836)*100+MONTH($C836)))</f>
        <v/>
      </c>
      <c r="F836" s="13" t="str">
        <f>IF(OR($A836="",$C836=""),"",SUMIFS(Échéancier_Loyers!$K:$K,Échéancier_Loyers!$C:$C,$A836,Échéancier_Loyers!$B:$B,YEAR($C836)*100+MONTH($C836)))</f>
        <v/>
      </c>
      <c r="G836" s="13" t="str">
        <f>IF(OR($E836="",$F836=""),"",$E836-$F836)</f>
        <v/>
      </c>
      <c r="H836" t="str">
        <f ca="1">IF($D836="","",MAX(0,TODAY()-$D836))</f>
        <v/>
      </c>
      <c r="I836" t="str">
        <f ca="1">IF($G836&lt;=0,"",IF($H836&gt;=30,"Mise en demeure",IF($H836&gt;=15,"Relance 2",IF($H836&gt;=5,"Relance 1","À traiter"))))</f>
        <v>Mise en demeure</v>
      </c>
      <c r="K836" t="str">
        <f>IF($J836="","",$J836+7)</f>
        <v/>
      </c>
    </row>
    <row r="837" spans="2:11" ht="15">
      <c r="B837" t="str">
        <f>IF($A837="","",VLOOKUP(VLOOKUP($A837,Baux!$A:$K,3,FALSE),Locataires!$A:$I,2,FALSE))</f>
        <v/>
      </c>
      <c r="C837" s="17"/>
      <c r="D837" s="12" t="str">
        <f>IF(OR($A837="",$C837=""),"",SUMIFS(Échéancier_Loyers!$G:$G,Échéancier_Loyers!$C:$C,$A837,Échéancier_Loyers!$B:$B,YEAR($C837)*100+MONTH($C837)))</f>
        <v/>
      </c>
      <c r="E837" s="13" t="str">
        <f>IF(OR($A837="",$C837=""),"",SUMIFS(Échéancier_Loyers!$J:$J,Échéancier_Loyers!$C:$C,$A837,Échéancier_Loyers!$B:$B,YEAR($C837)*100+MONTH($C837)))</f>
        <v/>
      </c>
      <c r="F837" s="13" t="str">
        <f>IF(OR($A837="",$C837=""),"",SUMIFS(Échéancier_Loyers!$K:$K,Échéancier_Loyers!$C:$C,$A837,Échéancier_Loyers!$B:$B,YEAR($C837)*100+MONTH($C837)))</f>
        <v/>
      </c>
      <c r="G837" s="13" t="str">
        <f>IF(OR($E837="",$F837=""),"",$E837-$F837)</f>
        <v/>
      </c>
      <c r="H837" t="str">
        <f ca="1">IF($D837="","",MAX(0,TODAY()-$D837))</f>
        <v/>
      </c>
      <c r="I837" t="str">
        <f ca="1">IF($G837&lt;=0,"",IF($H837&gt;=30,"Mise en demeure",IF($H837&gt;=15,"Relance 2",IF($H837&gt;=5,"Relance 1","À traiter"))))</f>
        <v>Mise en demeure</v>
      </c>
      <c r="K837" t="str">
        <f>IF($J837="","",$J837+7)</f>
        <v/>
      </c>
    </row>
    <row r="838" spans="2:11" ht="15">
      <c r="B838" t="str">
        <f>IF($A838="","",VLOOKUP(VLOOKUP($A838,Baux!$A:$K,3,FALSE),Locataires!$A:$I,2,FALSE))</f>
        <v/>
      </c>
      <c r="C838" s="17"/>
      <c r="D838" s="12" t="str">
        <f>IF(OR($A838="",$C838=""),"",SUMIFS(Échéancier_Loyers!$G:$G,Échéancier_Loyers!$C:$C,$A838,Échéancier_Loyers!$B:$B,YEAR($C838)*100+MONTH($C838)))</f>
        <v/>
      </c>
      <c r="E838" s="13" t="str">
        <f>IF(OR($A838="",$C838=""),"",SUMIFS(Échéancier_Loyers!$J:$J,Échéancier_Loyers!$C:$C,$A838,Échéancier_Loyers!$B:$B,YEAR($C838)*100+MONTH($C838)))</f>
        <v/>
      </c>
      <c r="F838" s="13" t="str">
        <f>IF(OR($A838="",$C838=""),"",SUMIFS(Échéancier_Loyers!$K:$K,Échéancier_Loyers!$C:$C,$A838,Échéancier_Loyers!$B:$B,YEAR($C838)*100+MONTH($C838)))</f>
        <v/>
      </c>
      <c r="G838" s="13" t="str">
        <f>IF(OR($E838="",$F838=""),"",$E838-$F838)</f>
        <v/>
      </c>
      <c r="H838" t="str">
        <f ca="1">IF($D838="","",MAX(0,TODAY()-$D838))</f>
        <v/>
      </c>
      <c r="I838" t="str">
        <f ca="1">IF($G838&lt;=0,"",IF($H838&gt;=30,"Mise en demeure",IF($H838&gt;=15,"Relance 2",IF($H838&gt;=5,"Relance 1","À traiter"))))</f>
        <v>Mise en demeure</v>
      </c>
      <c r="K838" t="str">
        <f>IF($J838="","",$J838+7)</f>
        <v/>
      </c>
    </row>
    <row r="839" spans="2:11" ht="15">
      <c r="B839" t="str">
        <f>IF($A839="","",VLOOKUP(VLOOKUP($A839,Baux!$A:$K,3,FALSE),Locataires!$A:$I,2,FALSE))</f>
        <v/>
      </c>
      <c r="C839" s="17"/>
      <c r="D839" s="12" t="str">
        <f>IF(OR($A839="",$C839=""),"",SUMIFS(Échéancier_Loyers!$G:$G,Échéancier_Loyers!$C:$C,$A839,Échéancier_Loyers!$B:$B,YEAR($C839)*100+MONTH($C839)))</f>
        <v/>
      </c>
      <c r="E839" s="13" t="str">
        <f>IF(OR($A839="",$C839=""),"",SUMIFS(Échéancier_Loyers!$J:$J,Échéancier_Loyers!$C:$C,$A839,Échéancier_Loyers!$B:$B,YEAR($C839)*100+MONTH($C839)))</f>
        <v/>
      </c>
      <c r="F839" s="13" t="str">
        <f>IF(OR($A839="",$C839=""),"",SUMIFS(Échéancier_Loyers!$K:$K,Échéancier_Loyers!$C:$C,$A839,Échéancier_Loyers!$B:$B,YEAR($C839)*100+MONTH($C839)))</f>
        <v/>
      </c>
      <c r="G839" s="13" t="str">
        <f>IF(OR($E839="",$F839=""),"",$E839-$F839)</f>
        <v/>
      </c>
      <c r="H839" t="str">
        <f ca="1">IF($D839="","",MAX(0,TODAY()-$D839))</f>
        <v/>
      </c>
      <c r="I839" t="str">
        <f ca="1">IF($G839&lt;=0,"",IF($H839&gt;=30,"Mise en demeure",IF($H839&gt;=15,"Relance 2",IF($H839&gt;=5,"Relance 1","À traiter"))))</f>
        <v>Mise en demeure</v>
      </c>
      <c r="K839" t="str">
        <f>IF($J839="","",$J839+7)</f>
        <v/>
      </c>
    </row>
    <row r="840" spans="2:11" ht="15">
      <c r="B840" t="str">
        <f>IF($A840="","",VLOOKUP(VLOOKUP($A840,Baux!$A:$K,3,FALSE),Locataires!$A:$I,2,FALSE))</f>
        <v/>
      </c>
      <c r="C840" s="17"/>
      <c r="D840" s="12" t="str">
        <f>IF(OR($A840="",$C840=""),"",SUMIFS(Échéancier_Loyers!$G:$G,Échéancier_Loyers!$C:$C,$A840,Échéancier_Loyers!$B:$B,YEAR($C840)*100+MONTH($C840)))</f>
        <v/>
      </c>
      <c r="E840" s="13" t="str">
        <f>IF(OR($A840="",$C840=""),"",SUMIFS(Échéancier_Loyers!$J:$J,Échéancier_Loyers!$C:$C,$A840,Échéancier_Loyers!$B:$B,YEAR($C840)*100+MONTH($C840)))</f>
        <v/>
      </c>
      <c r="F840" s="13" t="str">
        <f>IF(OR($A840="",$C840=""),"",SUMIFS(Échéancier_Loyers!$K:$K,Échéancier_Loyers!$C:$C,$A840,Échéancier_Loyers!$B:$B,YEAR($C840)*100+MONTH($C840)))</f>
        <v/>
      </c>
      <c r="G840" s="13" t="str">
        <f>IF(OR($E840="",$F840=""),"",$E840-$F840)</f>
        <v/>
      </c>
      <c r="H840" t="str">
        <f ca="1">IF($D840="","",MAX(0,TODAY()-$D840))</f>
        <v/>
      </c>
      <c r="I840" t="str">
        <f ca="1">IF($G840&lt;=0,"",IF($H840&gt;=30,"Mise en demeure",IF($H840&gt;=15,"Relance 2",IF($H840&gt;=5,"Relance 1","À traiter"))))</f>
        <v>Mise en demeure</v>
      </c>
      <c r="K840" t="str">
        <f>IF($J840="","",$J840+7)</f>
        <v/>
      </c>
    </row>
    <row r="841" spans="2:11" ht="15">
      <c r="B841" t="str">
        <f>IF($A841="","",VLOOKUP(VLOOKUP($A841,Baux!$A:$K,3,FALSE),Locataires!$A:$I,2,FALSE))</f>
        <v/>
      </c>
      <c r="C841" s="17"/>
      <c r="D841" s="12" t="str">
        <f>IF(OR($A841="",$C841=""),"",SUMIFS(Échéancier_Loyers!$G:$G,Échéancier_Loyers!$C:$C,$A841,Échéancier_Loyers!$B:$B,YEAR($C841)*100+MONTH($C841)))</f>
        <v/>
      </c>
      <c r="E841" s="13" t="str">
        <f>IF(OR($A841="",$C841=""),"",SUMIFS(Échéancier_Loyers!$J:$J,Échéancier_Loyers!$C:$C,$A841,Échéancier_Loyers!$B:$B,YEAR($C841)*100+MONTH($C841)))</f>
        <v/>
      </c>
      <c r="F841" s="13" t="str">
        <f>IF(OR($A841="",$C841=""),"",SUMIFS(Échéancier_Loyers!$K:$K,Échéancier_Loyers!$C:$C,$A841,Échéancier_Loyers!$B:$B,YEAR($C841)*100+MONTH($C841)))</f>
        <v/>
      </c>
      <c r="G841" s="13" t="str">
        <f>IF(OR($E841="",$F841=""),"",$E841-$F841)</f>
        <v/>
      </c>
      <c r="H841" t="str">
        <f ca="1">IF($D841="","",MAX(0,TODAY()-$D841))</f>
        <v/>
      </c>
      <c r="I841" t="str">
        <f ca="1">IF($G841&lt;=0,"",IF($H841&gt;=30,"Mise en demeure",IF($H841&gt;=15,"Relance 2",IF($H841&gt;=5,"Relance 1","À traiter"))))</f>
        <v>Mise en demeure</v>
      </c>
      <c r="K841" t="str">
        <f>IF($J841="","",$J841+7)</f>
        <v/>
      </c>
    </row>
    <row r="842" spans="2:11" ht="15">
      <c r="B842" t="str">
        <f>IF($A842="","",VLOOKUP(VLOOKUP($A842,Baux!$A:$K,3,FALSE),Locataires!$A:$I,2,FALSE))</f>
        <v/>
      </c>
      <c r="C842" s="17"/>
      <c r="D842" s="12" t="str">
        <f>IF(OR($A842="",$C842=""),"",SUMIFS(Échéancier_Loyers!$G:$G,Échéancier_Loyers!$C:$C,$A842,Échéancier_Loyers!$B:$B,YEAR($C842)*100+MONTH($C842)))</f>
        <v/>
      </c>
      <c r="E842" s="13" t="str">
        <f>IF(OR($A842="",$C842=""),"",SUMIFS(Échéancier_Loyers!$J:$J,Échéancier_Loyers!$C:$C,$A842,Échéancier_Loyers!$B:$B,YEAR($C842)*100+MONTH($C842)))</f>
        <v/>
      </c>
      <c r="F842" s="13" t="str">
        <f>IF(OR($A842="",$C842=""),"",SUMIFS(Échéancier_Loyers!$K:$K,Échéancier_Loyers!$C:$C,$A842,Échéancier_Loyers!$B:$B,YEAR($C842)*100+MONTH($C842)))</f>
        <v/>
      </c>
      <c r="G842" s="13" t="str">
        <f>IF(OR($E842="",$F842=""),"",$E842-$F842)</f>
        <v/>
      </c>
      <c r="H842" t="str">
        <f ca="1">IF($D842="","",MAX(0,TODAY()-$D842))</f>
        <v/>
      </c>
      <c r="I842" t="str">
        <f ca="1">IF($G842&lt;=0,"",IF($H842&gt;=30,"Mise en demeure",IF($H842&gt;=15,"Relance 2",IF($H842&gt;=5,"Relance 1","À traiter"))))</f>
        <v>Mise en demeure</v>
      </c>
      <c r="K842" t="str">
        <f>IF($J842="","",$J842+7)</f>
        <v/>
      </c>
    </row>
    <row r="843" spans="2:11" ht="15">
      <c r="B843" t="str">
        <f>IF($A843="","",VLOOKUP(VLOOKUP($A843,Baux!$A:$K,3,FALSE),Locataires!$A:$I,2,FALSE))</f>
        <v/>
      </c>
      <c r="C843" s="17"/>
      <c r="D843" s="12" t="str">
        <f>IF(OR($A843="",$C843=""),"",SUMIFS(Échéancier_Loyers!$G:$G,Échéancier_Loyers!$C:$C,$A843,Échéancier_Loyers!$B:$B,YEAR($C843)*100+MONTH($C843)))</f>
        <v/>
      </c>
      <c r="E843" s="13" t="str">
        <f>IF(OR($A843="",$C843=""),"",SUMIFS(Échéancier_Loyers!$J:$J,Échéancier_Loyers!$C:$C,$A843,Échéancier_Loyers!$B:$B,YEAR($C843)*100+MONTH($C843)))</f>
        <v/>
      </c>
      <c r="F843" s="13" t="str">
        <f>IF(OR($A843="",$C843=""),"",SUMIFS(Échéancier_Loyers!$K:$K,Échéancier_Loyers!$C:$C,$A843,Échéancier_Loyers!$B:$B,YEAR($C843)*100+MONTH($C843)))</f>
        <v/>
      </c>
      <c r="G843" s="13" t="str">
        <f>IF(OR($E843="",$F843=""),"",$E843-$F843)</f>
        <v/>
      </c>
      <c r="H843" t="str">
        <f ca="1">IF($D843="","",MAX(0,TODAY()-$D843))</f>
        <v/>
      </c>
      <c r="I843" t="str">
        <f ca="1">IF($G843&lt;=0,"",IF($H843&gt;=30,"Mise en demeure",IF($H843&gt;=15,"Relance 2",IF($H843&gt;=5,"Relance 1","À traiter"))))</f>
        <v>Mise en demeure</v>
      </c>
      <c r="K843" t="str">
        <f>IF($J843="","",$J843+7)</f>
        <v/>
      </c>
    </row>
    <row r="844" spans="2:11" ht="15">
      <c r="B844" t="str">
        <f>IF($A844="","",VLOOKUP(VLOOKUP($A844,Baux!$A:$K,3,FALSE),Locataires!$A:$I,2,FALSE))</f>
        <v/>
      </c>
      <c r="C844" s="17"/>
      <c r="D844" s="12" t="str">
        <f>IF(OR($A844="",$C844=""),"",SUMIFS(Échéancier_Loyers!$G:$G,Échéancier_Loyers!$C:$C,$A844,Échéancier_Loyers!$B:$B,YEAR($C844)*100+MONTH($C844)))</f>
        <v/>
      </c>
      <c r="E844" s="13" t="str">
        <f>IF(OR($A844="",$C844=""),"",SUMIFS(Échéancier_Loyers!$J:$J,Échéancier_Loyers!$C:$C,$A844,Échéancier_Loyers!$B:$B,YEAR($C844)*100+MONTH($C844)))</f>
        <v/>
      </c>
      <c r="F844" s="13" t="str">
        <f>IF(OR($A844="",$C844=""),"",SUMIFS(Échéancier_Loyers!$K:$K,Échéancier_Loyers!$C:$C,$A844,Échéancier_Loyers!$B:$B,YEAR($C844)*100+MONTH($C844)))</f>
        <v/>
      </c>
      <c r="G844" s="13" t="str">
        <f>IF(OR($E844="",$F844=""),"",$E844-$F844)</f>
        <v/>
      </c>
      <c r="H844" t="str">
        <f ca="1">IF($D844="","",MAX(0,TODAY()-$D844))</f>
        <v/>
      </c>
      <c r="I844" t="str">
        <f ca="1">IF($G844&lt;=0,"",IF($H844&gt;=30,"Mise en demeure",IF($H844&gt;=15,"Relance 2",IF($H844&gt;=5,"Relance 1","À traiter"))))</f>
        <v>Mise en demeure</v>
      </c>
      <c r="K844" t="str">
        <f>IF($J844="","",$J844+7)</f>
        <v/>
      </c>
    </row>
    <row r="845" spans="2:11" ht="15">
      <c r="B845" t="str">
        <f>IF($A845="","",VLOOKUP(VLOOKUP($A845,Baux!$A:$K,3,FALSE),Locataires!$A:$I,2,FALSE))</f>
        <v/>
      </c>
      <c r="C845" s="17"/>
      <c r="D845" s="12" t="str">
        <f>IF(OR($A845="",$C845=""),"",SUMIFS(Échéancier_Loyers!$G:$G,Échéancier_Loyers!$C:$C,$A845,Échéancier_Loyers!$B:$B,YEAR($C845)*100+MONTH($C845)))</f>
        <v/>
      </c>
      <c r="E845" s="13" t="str">
        <f>IF(OR($A845="",$C845=""),"",SUMIFS(Échéancier_Loyers!$J:$J,Échéancier_Loyers!$C:$C,$A845,Échéancier_Loyers!$B:$B,YEAR($C845)*100+MONTH($C845)))</f>
        <v/>
      </c>
      <c r="F845" s="13" t="str">
        <f>IF(OR($A845="",$C845=""),"",SUMIFS(Échéancier_Loyers!$K:$K,Échéancier_Loyers!$C:$C,$A845,Échéancier_Loyers!$B:$B,YEAR($C845)*100+MONTH($C845)))</f>
        <v/>
      </c>
      <c r="G845" s="13" t="str">
        <f>IF(OR($E845="",$F845=""),"",$E845-$F845)</f>
        <v/>
      </c>
      <c r="H845" t="str">
        <f ca="1">IF($D845="","",MAX(0,TODAY()-$D845))</f>
        <v/>
      </c>
      <c r="I845" t="str">
        <f ca="1">IF($G845&lt;=0,"",IF($H845&gt;=30,"Mise en demeure",IF($H845&gt;=15,"Relance 2",IF($H845&gt;=5,"Relance 1","À traiter"))))</f>
        <v>Mise en demeure</v>
      </c>
      <c r="K845" t="str">
        <f>IF($J845="","",$J845+7)</f>
        <v/>
      </c>
    </row>
    <row r="846" spans="2:11" ht="15">
      <c r="B846" t="str">
        <f>IF($A846="","",VLOOKUP(VLOOKUP($A846,Baux!$A:$K,3,FALSE),Locataires!$A:$I,2,FALSE))</f>
        <v/>
      </c>
      <c r="C846" s="17"/>
      <c r="D846" s="12" t="str">
        <f>IF(OR($A846="",$C846=""),"",SUMIFS(Échéancier_Loyers!$G:$G,Échéancier_Loyers!$C:$C,$A846,Échéancier_Loyers!$B:$B,YEAR($C846)*100+MONTH($C846)))</f>
        <v/>
      </c>
      <c r="E846" s="13" t="str">
        <f>IF(OR($A846="",$C846=""),"",SUMIFS(Échéancier_Loyers!$J:$J,Échéancier_Loyers!$C:$C,$A846,Échéancier_Loyers!$B:$B,YEAR($C846)*100+MONTH($C846)))</f>
        <v/>
      </c>
      <c r="F846" s="13" t="str">
        <f>IF(OR($A846="",$C846=""),"",SUMIFS(Échéancier_Loyers!$K:$K,Échéancier_Loyers!$C:$C,$A846,Échéancier_Loyers!$B:$B,YEAR($C846)*100+MONTH($C846)))</f>
        <v/>
      </c>
      <c r="G846" s="13" t="str">
        <f>IF(OR($E846="",$F846=""),"",$E846-$F846)</f>
        <v/>
      </c>
      <c r="H846" t="str">
        <f ca="1">IF($D846="","",MAX(0,TODAY()-$D846))</f>
        <v/>
      </c>
      <c r="I846" t="str">
        <f ca="1">IF($G846&lt;=0,"",IF($H846&gt;=30,"Mise en demeure",IF($H846&gt;=15,"Relance 2",IF($H846&gt;=5,"Relance 1","À traiter"))))</f>
        <v>Mise en demeure</v>
      </c>
      <c r="K846" t="str">
        <f>IF($J846="","",$J846+7)</f>
        <v/>
      </c>
    </row>
    <row r="847" spans="2:11" ht="15">
      <c r="B847" t="str">
        <f>IF($A847="","",VLOOKUP(VLOOKUP($A847,Baux!$A:$K,3,FALSE),Locataires!$A:$I,2,FALSE))</f>
        <v/>
      </c>
      <c r="C847" s="17"/>
      <c r="D847" s="12" t="str">
        <f>IF(OR($A847="",$C847=""),"",SUMIFS(Échéancier_Loyers!$G:$G,Échéancier_Loyers!$C:$C,$A847,Échéancier_Loyers!$B:$B,YEAR($C847)*100+MONTH($C847)))</f>
        <v/>
      </c>
      <c r="E847" s="13" t="str">
        <f>IF(OR($A847="",$C847=""),"",SUMIFS(Échéancier_Loyers!$J:$J,Échéancier_Loyers!$C:$C,$A847,Échéancier_Loyers!$B:$B,YEAR($C847)*100+MONTH($C847)))</f>
        <v/>
      </c>
      <c r="F847" s="13" t="str">
        <f>IF(OR($A847="",$C847=""),"",SUMIFS(Échéancier_Loyers!$K:$K,Échéancier_Loyers!$C:$C,$A847,Échéancier_Loyers!$B:$B,YEAR($C847)*100+MONTH($C847)))</f>
        <v/>
      </c>
      <c r="G847" s="13" t="str">
        <f>IF(OR($E847="",$F847=""),"",$E847-$F847)</f>
        <v/>
      </c>
      <c r="H847" t="str">
        <f ca="1">IF($D847="","",MAX(0,TODAY()-$D847))</f>
        <v/>
      </c>
      <c r="I847" t="str">
        <f ca="1">IF($G847&lt;=0,"",IF($H847&gt;=30,"Mise en demeure",IF($H847&gt;=15,"Relance 2",IF($H847&gt;=5,"Relance 1","À traiter"))))</f>
        <v>Mise en demeure</v>
      </c>
      <c r="K847" t="str">
        <f>IF($J847="","",$J847+7)</f>
        <v/>
      </c>
    </row>
    <row r="848" spans="2:11" ht="15">
      <c r="B848" t="str">
        <f>IF($A848="","",VLOOKUP(VLOOKUP($A848,Baux!$A:$K,3,FALSE),Locataires!$A:$I,2,FALSE))</f>
        <v/>
      </c>
      <c r="C848" s="17"/>
      <c r="D848" s="12" t="str">
        <f>IF(OR($A848="",$C848=""),"",SUMIFS(Échéancier_Loyers!$G:$G,Échéancier_Loyers!$C:$C,$A848,Échéancier_Loyers!$B:$B,YEAR($C848)*100+MONTH($C848)))</f>
        <v/>
      </c>
      <c r="E848" s="13" t="str">
        <f>IF(OR($A848="",$C848=""),"",SUMIFS(Échéancier_Loyers!$J:$J,Échéancier_Loyers!$C:$C,$A848,Échéancier_Loyers!$B:$B,YEAR($C848)*100+MONTH($C848)))</f>
        <v/>
      </c>
      <c r="F848" s="13" t="str">
        <f>IF(OR($A848="",$C848=""),"",SUMIFS(Échéancier_Loyers!$K:$K,Échéancier_Loyers!$C:$C,$A848,Échéancier_Loyers!$B:$B,YEAR($C848)*100+MONTH($C848)))</f>
        <v/>
      </c>
      <c r="G848" s="13" t="str">
        <f>IF(OR($E848="",$F848=""),"",$E848-$F848)</f>
        <v/>
      </c>
      <c r="H848" t="str">
        <f ca="1">IF($D848="","",MAX(0,TODAY()-$D848))</f>
        <v/>
      </c>
      <c r="I848" t="str">
        <f ca="1">IF($G848&lt;=0,"",IF($H848&gt;=30,"Mise en demeure",IF($H848&gt;=15,"Relance 2",IF($H848&gt;=5,"Relance 1","À traiter"))))</f>
        <v>Mise en demeure</v>
      </c>
      <c r="K848" t="str">
        <f>IF($J848="","",$J848+7)</f>
        <v/>
      </c>
    </row>
    <row r="849" spans="2:11" ht="15">
      <c r="B849" t="str">
        <f>IF($A849="","",VLOOKUP(VLOOKUP($A849,Baux!$A:$K,3,FALSE),Locataires!$A:$I,2,FALSE))</f>
        <v/>
      </c>
      <c r="C849" s="17"/>
      <c r="D849" s="12" t="str">
        <f>IF(OR($A849="",$C849=""),"",SUMIFS(Échéancier_Loyers!$G:$G,Échéancier_Loyers!$C:$C,$A849,Échéancier_Loyers!$B:$B,YEAR($C849)*100+MONTH($C849)))</f>
        <v/>
      </c>
      <c r="E849" s="13" t="str">
        <f>IF(OR($A849="",$C849=""),"",SUMIFS(Échéancier_Loyers!$J:$J,Échéancier_Loyers!$C:$C,$A849,Échéancier_Loyers!$B:$B,YEAR($C849)*100+MONTH($C849)))</f>
        <v/>
      </c>
      <c r="F849" s="13" t="str">
        <f>IF(OR($A849="",$C849=""),"",SUMIFS(Échéancier_Loyers!$K:$K,Échéancier_Loyers!$C:$C,$A849,Échéancier_Loyers!$B:$B,YEAR($C849)*100+MONTH($C849)))</f>
        <v/>
      </c>
      <c r="G849" s="13" t="str">
        <f>IF(OR($E849="",$F849=""),"",$E849-$F849)</f>
        <v/>
      </c>
      <c r="H849" t="str">
        <f ca="1">IF($D849="","",MAX(0,TODAY()-$D849))</f>
        <v/>
      </c>
      <c r="I849" t="str">
        <f ca="1">IF($G849&lt;=0,"",IF($H849&gt;=30,"Mise en demeure",IF($H849&gt;=15,"Relance 2",IF($H849&gt;=5,"Relance 1","À traiter"))))</f>
        <v>Mise en demeure</v>
      </c>
      <c r="K849" t="str">
        <f>IF($J849="","",$J849+7)</f>
        <v/>
      </c>
    </row>
    <row r="850" spans="2:11" ht="15">
      <c r="B850" t="str">
        <f>IF($A850="","",VLOOKUP(VLOOKUP($A850,Baux!$A:$K,3,FALSE),Locataires!$A:$I,2,FALSE))</f>
        <v/>
      </c>
      <c r="C850" s="17"/>
      <c r="D850" s="12" t="str">
        <f>IF(OR($A850="",$C850=""),"",SUMIFS(Échéancier_Loyers!$G:$G,Échéancier_Loyers!$C:$C,$A850,Échéancier_Loyers!$B:$B,YEAR($C850)*100+MONTH($C850)))</f>
        <v/>
      </c>
      <c r="E850" s="13" t="str">
        <f>IF(OR($A850="",$C850=""),"",SUMIFS(Échéancier_Loyers!$J:$J,Échéancier_Loyers!$C:$C,$A850,Échéancier_Loyers!$B:$B,YEAR($C850)*100+MONTH($C850)))</f>
        <v/>
      </c>
      <c r="F850" s="13" t="str">
        <f>IF(OR($A850="",$C850=""),"",SUMIFS(Échéancier_Loyers!$K:$K,Échéancier_Loyers!$C:$C,$A850,Échéancier_Loyers!$B:$B,YEAR($C850)*100+MONTH($C850)))</f>
        <v/>
      </c>
      <c r="G850" s="13" t="str">
        <f>IF(OR($E850="",$F850=""),"",$E850-$F850)</f>
        <v/>
      </c>
      <c r="H850" t="str">
        <f ca="1">IF($D850="","",MAX(0,TODAY()-$D850))</f>
        <v/>
      </c>
      <c r="I850" t="str">
        <f ca="1">IF($G850&lt;=0,"",IF($H850&gt;=30,"Mise en demeure",IF($H850&gt;=15,"Relance 2",IF($H850&gt;=5,"Relance 1","À traiter"))))</f>
        <v>Mise en demeure</v>
      </c>
      <c r="K850" t="str">
        <f>IF($J850="","",$J850+7)</f>
        <v/>
      </c>
    </row>
    <row r="851" spans="2:11" ht="15">
      <c r="B851" t="str">
        <f>IF($A851="","",VLOOKUP(VLOOKUP($A851,Baux!$A:$K,3,FALSE),Locataires!$A:$I,2,FALSE))</f>
        <v/>
      </c>
      <c r="C851" s="17"/>
      <c r="D851" s="12" t="str">
        <f>IF(OR($A851="",$C851=""),"",SUMIFS(Échéancier_Loyers!$G:$G,Échéancier_Loyers!$C:$C,$A851,Échéancier_Loyers!$B:$B,YEAR($C851)*100+MONTH($C851)))</f>
        <v/>
      </c>
      <c r="E851" s="13" t="str">
        <f>IF(OR($A851="",$C851=""),"",SUMIFS(Échéancier_Loyers!$J:$J,Échéancier_Loyers!$C:$C,$A851,Échéancier_Loyers!$B:$B,YEAR($C851)*100+MONTH($C851)))</f>
        <v/>
      </c>
      <c r="F851" s="13" t="str">
        <f>IF(OR($A851="",$C851=""),"",SUMIFS(Échéancier_Loyers!$K:$K,Échéancier_Loyers!$C:$C,$A851,Échéancier_Loyers!$B:$B,YEAR($C851)*100+MONTH($C851)))</f>
        <v/>
      </c>
      <c r="G851" s="13" t="str">
        <f>IF(OR($E851="",$F851=""),"",$E851-$F851)</f>
        <v/>
      </c>
      <c r="H851" t="str">
        <f ca="1">IF($D851="","",MAX(0,TODAY()-$D851))</f>
        <v/>
      </c>
      <c r="I851" t="str">
        <f ca="1">IF($G851&lt;=0,"",IF($H851&gt;=30,"Mise en demeure",IF($H851&gt;=15,"Relance 2",IF($H851&gt;=5,"Relance 1","À traiter"))))</f>
        <v>Mise en demeure</v>
      </c>
      <c r="K851" t="str">
        <f>IF($J851="","",$J851+7)</f>
        <v/>
      </c>
    </row>
    <row r="852" spans="2:11" ht="15">
      <c r="B852" t="str">
        <f>IF($A852="","",VLOOKUP(VLOOKUP($A852,Baux!$A:$K,3,FALSE),Locataires!$A:$I,2,FALSE))</f>
        <v/>
      </c>
      <c r="C852" s="17"/>
      <c r="D852" s="12" t="str">
        <f>IF(OR($A852="",$C852=""),"",SUMIFS(Échéancier_Loyers!$G:$G,Échéancier_Loyers!$C:$C,$A852,Échéancier_Loyers!$B:$B,YEAR($C852)*100+MONTH($C852)))</f>
        <v/>
      </c>
      <c r="E852" s="13" t="str">
        <f>IF(OR($A852="",$C852=""),"",SUMIFS(Échéancier_Loyers!$J:$J,Échéancier_Loyers!$C:$C,$A852,Échéancier_Loyers!$B:$B,YEAR($C852)*100+MONTH($C852)))</f>
        <v/>
      </c>
      <c r="F852" s="13" t="str">
        <f>IF(OR($A852="",$C852=""),"",SUMIFS(Échéancier_Loyers!$K:$K,Échéancier_Loyers!$C:$C,$A852,Échéancier_Loyers!$B:$B,YEAR($C852)*100+MONTH($C852)))</f>
        <v/>
      </c>
      <c r="G852" s="13" t="str">
        <f>IF(OR($E852="",$F852=""),"",$E852-$F852)</f>
        <v/>
      </c>
      <c r="H852" t="str">
        <f ca="1">IF($D852="","",MAX(0,TODAY()-$D852))</f>
        <v/>
      </c>
      <c r="I852" t="str">
        <f ca="1">IF($G852&lt;=0,"",IF($H852&gt;=30,"Mise en demeure",IF($H852&gt;=15,"Relance 2",IF($H852&gt;=5,"Relance 1","À traiter"))))</f>
        <v>Mise en demeure</v>
      </c>
      <c r="K852" t="str">
        <f>IF($J852="","",$J852+7)</f>
        <v/>
      </c>
    </row>
    <row r="853" spans="2:11" ht="15">
      <c r="B853" t="str">
        <f>IF($A853="","",VLOOKUP(VLOOKUP($A853,Baux!$A:$K,3,FALSE),Locataires!$A:$I,2,FALSE))</f>
        <v/>
      </c>
      <c r="C853" s="17"/>
      <c r="D853" s="12" t="str">
        <f>IF(OR($A853="",$C853=""),"",SUMIFS(Échéancier_Loyers!$G:$G,Échéancier_Loyers!$C:$C,$A853,Échéancier_Loyers!$B:$B,YEAR($C853)*100+MONTH($C853)))</f>
        <v/>
      </c>
      <c r="E853" s="13" t="str">
        <f>IF(OR($A853="",$C853=""),"",SUMIFS(Échéancier_Loyers!$J:$J,Échéancier_Loyers!$C:$C,$A853,Échéancier_Loyers!$B:$B,YEAR($C853)*100+MONTH($C853)))</f>
        <v/>
      </c>
      <c r="F853" s="13" t="str">
        <f>IF(OR($A853="",$C853=""),"",SUMIFS(Échéancier_Loyers!$K:$K,Échéancier_Loyers!$C:$C,$A853,Échéancier_Loyers!$B:$B,YEAR($C853)*100+MONTH($C853)))</f>
        <v/>
      </c>
      <c r="G853" s="13" t="str">
        <f>IF(OR($E853="",$F853=""),"",$E853-$F853)</f>
        <v/>
      </c>
      <c r="H853" t="str">
        <f ca="1">IF($D853="","",MAX(0,TODAY()-$D853))</f>
        <v/>
      </c>
      <c r="I853" t="str">
        <f ca="1">IF($G853&lt;=0,"",IF($H853&gt;=30,"Mise en demeure",IF($H853&gt;=15,"Relance 2",IF($H853&gt;=5,"Relance 1","À traiter"))))</f>
        <v>Mise en demeure</v>
      </c>
      <c r="K853" t="str">
        <f>IF($J853="","",$J853+7)</f>
        <v/>
      </c>
    </row>
    <row r="854" spans="2:11" ht="15">
      <c r="B854" t="str">
        <f>IF($A854="","",VLOOKUP(VLOOKUP($A854,Baux!$A:$K,3,FALSE),Locataires!$A:$I,2,FALSE))</f>
        <v/>
      </c>
      <c r="C854" s="17"/>
      <c r="D854" s="12" t="str">
        <f>IF(OR($A854="",$C854=""),"",SUMIFS(Échéancier_Loyers!$G:$G,Échéancier_Loyers!$C:$C,$A854,Échéancier_Loyers!$B:$B,YEAR($C854)*100+MONTH($C854)))</f>
        <v/>
      </c>
      <c r="E854" s="13" t="str">
        <f>IF(OR($A854="",$C854=""),"",SUMIFS(Échéancier_Loyers!$J:$J,Échéancier_Loyers!$C:$C,$A854,Échéancier_Loyers!$B:$B,YEAR($C854)*100+MONTH($C854)))</f>
        <v/>
      </c>
      <c r="F854" s="13" t="str">
        <f>IF(OR($A854="",$C854=""),"",SUMIFS(Échéancier_Loyers!$K:$K,Échéancier_Loyers!$C:$C,$A854,Échéancier_Loyers!$B:$B,YEAR($C854)*100+MONTH($C854)))</f>
        <v/>
      </c>
      <c r="G854" s="13" t="str">
        <f>IF(OR($E854="",$F854=""),"",$E854-$F854)</f>
        <v/>
      </c>
      <c r="H854" t="str">
        <f ca="1">IF($D854="","",MAX(0,TODAY()-$D854))</f>
        <v/>
      </c>
      <c r="I854" t="str">
        <f ca="1">IF($G854&lt;=0,"",IF($H854&gt;=30,"Mise en demeure",IF($H854&gt;=15,"Relance 2",IF($H854&gt;=5,"Relance 1","À traiter"))))</f>
        <v>Mise en demeure</v>
      </c>
      <c r="K854" t="str">
        <f>IF($J854="","",$J854+7)</f>
        <v/>
      </c>
    </row>
    <row r="855" spans="2:11" ht="15">
      <c r="B855" t="str">
        <f>IF($A855="","",VLOOKUP(VLOOKUP($A855,Baux!$A:$K,3,FALSE),Locataires!$A:$I,2,FALSE))</f>
        <v/>
      </c>
      <c r="C855" s="17"/>
      <c r="D855" s="12" t="str">
        <f>IF(OR($A855="",$C855=""),"",SUMIFS(Échéancier_Loyers!$G:$G,Échéancier_Loyers!$C:$C,$A855,Échéancier_Loyers!$B:$B,YEAR($C855)*100+MONTH($C855)))</f>
        <v/>
      </c>
      <c r="E855" s="13" t="str">
        <f>IF(OR($A855="",$C855=""),"",SUMIFS(Échéancier_Loyers!$J:$J,Échéancier_Loyers!$C:$C,$A855,Échéancier_Loyers!$B:$B,YEAR($C855)*100+MONTH($C855)))</f>
        <v/>
      </c>
      <c r="F855" s="13" t="str">
        <f>IF(OR($A855="",$C855=""),"",SUMIFS(Échéancier_Loyers!$K:$K,Échéancier_Loyers!$C:$C,$A855,Échéancier_Loyers!$B:$B,YEAR($C855)*100+MONTH($C855)))</f>
        <v/>
      </c>
      <c r="G855" s="13" t="str">
        <f>IF(OR($E855="",$F855=""),"",$E855-$F855)</f>
        <v/>
      </c>
      <c r="H855" t="str">
        <f ca="1">IF($D855="","",MAX(0,TODAY()-$D855))</f>
        <v/>
      </c>
      <c r="I855" t="str">
        <f ca="1">IF($G855&lt;=0,"",IF($H855&gt;=30,"Mise en demeure",IF($H855&gt;=15,"Relance 2",IF($H855&gt;=5,"Relance 1","À traiter"))))</f>
        <v>Mise en demeure</v>
      </c>
      <c r="K855" t="str">
        <f>IF($J855="","",$J855+7)</f>
        <v/>
      </c>
    </row>
    <row r="856" spans="2:11" ht="15">
      <c r="B856" t="str">
        <f>IF($A856="","",VLOOKUP(VLOOKUP($A856,Baux!$A:$K,3,FALSE),Locataires!$A:$I,2,FALSE))</f>
        <v/>
      </c>
      <c r="C856" s="17"/>
      <c r="D856" s="12" t="str">
        <f>IF(OR($A856="",$C856=""),"",SUMIFS(Échéancier_Loyers!$G:$G,Échéancier_Loyers!$C:$C,$A856,Échéancier_Loyers!$B:$B,YEAR($C856)*100+MONTH($C856)))</f>
        <v/>
      </c>
      <c r="E856" s="13" t="str">
        <f>IF(OR($A856="",$C856=""),"",SUMIFS(Échéancier_Loyers!$J:$J,Échéancier_Loyers!$C:$C,$A856,Échéancier_Loyers!$B:$B,YEAR($C856)*100+MONTH($C856)))</f>
        <v/>
      </c>
      <c r="F856" s="13" t="str">
        <f>IF(OR($A856="",$C856=""),"",SUMIFS(Échéancier_Loyers!$K:$K,Échéancier_Loyers!$C:$C,$A856,Échéancier_Loyers!$B:$B,YEAR($C856)*100+MONTH($C856)))</f>
        <v/>
      </c>
      <c r="G856" s="13" t="str">
        <f>IF(OR($E856="",$F856=""),"",$E856-$F856)</f>
        <v/>
      </c>
      <c r="H856" t="str">
        <f ca="1">IF($D856="","",MAX(0,TODAY()-$D856))</f>
        <v/>
      </c>
      <c r="I856" t="str">
        <f ca="1">IF($G856&lt;=0,"",IF($H856&gt;=30,"Mise en demeure",IF($H856&gt;=15,"Relance 2",IF($H856&gt;=5,"Relance 1","À traiter"))))</f>
        <v>Mise en demeure</v>
      </c>
      <c r="K856" t="str">
        <f>IF($J856="","",$J856+7)</f>
        <v/>
      </c>
    </row>
    <row r="857" spans="2:11" ht="15">
      <c r="B857" t="str">
        <f>IF($A857="","",VLOOKUP(VLOOKUP($A857,Baux!$A:$K,3,FALSE),Locataires!$A:$I,2,FALSE))</f>
        <v/>
      </c>
      <c r="C857" s="17"/>
      <c r="D857" s="12" t="str">
        <f>IF(OR($A857="",$C857=""),"",SUMIFS(Échéancier_Loyers!$G:$G,Échéancier_Loyers!$C:$C,$A857,Échéancier_Loyers!$B:$B,YEAR($C857)*100+MONTH($C857)))</f>
        <v/>
      </c>
      <c r="E857" s="13" t="str">
        <f>IF(OR($A857="",$C857=""),"",SUMIFS(Échéancier_Loyers!$J:$J,Échéancier_Loyers!$C:$C,$A857,Échéancier_Loyers!$B:$B,YEAR($C857)*100+MONTH($C857)))</f>
        <v/>
      </c>
      <c r="F857" s="13" t="str">
        <f>IF(OR($A857="",$C857=""),"",SUMIFS(Échéancier_Loyers!$K:$K,Échéancier_Loyers!$C:$C,$A857,Échéancier_Loyers!$B:$B,YEAR($C857)*100+MONTH($C857)))</f>
        <v/>
      </c>
      <c r="G857" s="13" t="str">
        <f>IF(OR($E857="",$F857=""),"",$E857-$F857)</f>
        <v/>
      </c>
      <c r="H857" t="str">
        <f ca="1">IF($D857="","",MAX(0,TODAY()-$D857))</f>
        <v/>
      </c>
      <c r="I857" t="str">
        <f ca="1">IF($G857&lt;=0,"",IF($H857&gt;=30,"Mise en demeure",IF($H857&gt;=15,"Relance 2",IF($H857&gt;=5,"Relance 1","À traiter"))))</f>
        <v>Mise en demeure</v>
      </c>
      <c r="K857" t="str">
        <f>IF($J857="","",$J857+7)</f>
        <v/>
      </c>
    </row>
    <row r="858" spans="2:11" ht="15">
      <c r="B858" t="str">
        <f>IF($A858="","",VLOOKUP(VLOOKUP($A858,Baux!$A:$K,3,FALSE),Locataires!$A:$I,2,FALSE))</f>
        <v/>
      </c>
      <c r="C858" s="17"/>
      <c r="D858" s="12" t="str">
        <f>IF(OR($A858="",$C858=""),"",SUMIFS(Échéancier_Loyers!$G:$G,Échéancier_Loyers!$C:$C,$A858,Échéancier_Loyers!$B:$B,YEAR($C858)*100+MONTH($C858)))</f>
        <v/>
      </c>
      <c r="E858" s="13" t="str">
        <f>IF(OR($A858="",$C858=""),"",SUMIFS(Échéancier_Loyers!$J:$J,Échéancier_Loyers!$C:$C,$A858,Échéancier_Loyers!$B:$B,YEAR($C858)*100+MONTH($C858)))</f>
        <v/>
      </c>
      <c r="F858" s="13" t="str">
        <f>IF(OR($A858="",$C858=""),"",SUMIFS(Échéancier_Loyers!$K:$K,Échéancier_Loyers!$C:$C,$A858,Échéancier_Loyers!$B:$B,YEAR($C858)*100+MONTH($C858)))</f>
        <v/>
      </c>
      <c r="G858" s="13" t="str">
        <f>IF(OR($E858="",$F858=""),"",$E858-$F858)</f>
        <v/>
      </c>
      <c r="H858" t="str">
        <f ca="1">IF($D858="","",MAX(0,TODAY()-$D858))</f>
        <v/>
      </c>
      <c r="I858" t="str">
        <f ca="1">IF($G858&lt;=0,"",IF($H858&gt;=30,"Mise en demeure",IF($H858&gt;=15,"Relance 2",IF($H858&gt;=5,"Relance 1","À traiter"))))</f>
        <v>Mise en demeure</v>
      </c>
      <c r="K858" t="str">
        <f>IF($J858="","",$J858+7)</f>
        <v/>
      </c>
    </row>
    <row r="859" spans="2:11" ht="15">
      <c r="B859" t="str">
        <f>IF($A859="","",VLOOKUP(VLOOKUP($A859,Baux!$A:$K,3,FALSE),Locataires!$A:$I,2,FALSE))</f>
        <v/>
      </c>
      <c r="C859" s="17"/>
      <c r="D859" s="12" t="str">
        <f>IF(OR($A859="",$C859=""),"",SUMIFS(Échéancier_Loyers!$G:$G,Échéancier_Loyers!$C:$C,$A859,Échéancier_Loyers!$B:$B,YEAR($C859)*100+MONTH($C859)))</f>
        <v/>
      </c>
      <c r="E859" s="13" t="str">
        <f>IF(OR($A859="",$C859=""),"",SUMIFS(Échéancier_Loyers!$J:$J,Échéancier_Loyers!$C:$C,$A859,Échéancier_Loyers!$B:$B,YEAR($C859)*100+MONTH($C859)))</f>
        <v/>
      </c>
      <c r="F859" s="13" t="str">
        <f>IF(OR($A859="",$C859=""),"",SUMIFS(Échéancier_Loyers!$K:$K,Échéancier_Loyers!$C:$C,$A859,Échéancier_Loyers!$B:$B,YEAR($C859)*100+MONTH($C859)))</f>
        <v/>
      </c>
      <c r="G859" s="13" t="str">
        <f>IF(OR($E859="",$F859=""),"",$E859-$F859)</f>
        <v/>
      </c>
      <c r="H859" t="str">
        <f ca="1">IF($D859="","",MAX(0,TODAY()-$D859))</f>
        <v/>
      </c>
      <c r="I859" t="str">
        <f ca="1">IF($G859&lt;=0,"",IF($H859&gt;=30,"Mise en demeure",IF($H859&gt;=15,"Relance 2",IF($H859&gt;=5,"Relance 1","À traiter"))))</f>
        <v>Mise en demeure</v>
      </c>
      <c r="K859" t="str">
        <f>IF($J859="","",$J859+7)</f>
        <v/>
      </c>
    </row>
    <row r="860" spans="2:11" ht="15">
      <c r="B860" t="str">
        <f>IF($A860="","",VLOOKUP(VLOOKUP($A860,Baux!$A:$K,3,FALSE),Locataires!$A:$I,2,FALSE))</f>
        <v/>
      </c>
      <c r="C860" s="17"/>
      <c r="D860" s="12" t="str">
        <f>IF(OR($A860="",$C860=""),"",SUMIFS(Échéancier_Loyers!$G:$G,Échéancier_Loyers!$C:$C,$A860,Échéancier_Loyers!$B:$B,YEAR($C860)*100+MONTH($C860)))</f>
        <v/>
      </c>
      <c r="E860" s="13" t="str">
        <f>IF(OR($A860="",$C860=""),"",SUMIFS(Échéancier_Loyers!$J:$J,Échéancier_Loyers!$C:$C,$A860,Échéancier_Loyers!$B:$B,YEAR($C860)*100+MONTH($C860)))</f>
        <v/>
      </c>
      <c r="F860" s="13" t="str">
        <f>IF(OR($A860="",$C860=""),"",SUMIFS(Échéancier_Loyers!$K:$K,Échéancier_Loyers!$C:$C,$A860,Échéancier_Loyers!$B:$B,YEAR($C860)*100+MONTH($C860)))</f>
        <v/>
      </c>
      <c r="G860" s="13" t="str">
        <f>IF(OR($E860="",$F860=""),"",$E860-$F860)</f>
        <v/>
      </c>
      <c r="H860" t="str">
        <f ca="1">IF($D860="","",MAX(0,TODAY()-$D860))</f>
        <v/>
      </c>
      <c r="I860" t="str">
        <f ca="1">IF($G860&lt;=0,"",IF($H860&gt;=30,"Mise en demeure",IF($H860&gt;=15,"Relance 2",IF($H860&gt;=5,"Relance 1","À traiter"))))</f>
        <v>Mise en demeure</v>
      </c>
      <c r="K860" t="str">
        <f>IF($J860="","",$J860+7)</f>
        <v/>
      </c>
    </row>
    <row r="861" spans="2:11" ht="15">
      <c r="B861" t="str">
        <f>IF($A861="","",VLOOKUP(VLOOKUP($A861,Baux!$A:$K,3,FALSE),Locataires!$A:$I,2,FALSE))</f>
        <v/>
      </c>
      <c r="C861" s="17"/>
      <c r="D861" s="12" t="str">
        <f>IF(OR($A861="",$C861=""),"",SUMIFS(Échéancier_Loyers!$G:$G,Échéancier_Loyers!$C:$C,$A861,Échéancier_Loyers!$B:$B,YEAR($C861)*100+MONTH($C861)))</f>
        <v/>
      </c>
      <c r="E861" s="13" t="str">
        <f>IF(OR($A861="",$C861=""),"",SUMIFS(Échéancier_Loyers!$J:$J,Échéancier_Loyers!$C:$C,$A861,Échéancier_Loyers!$B:$B,YEAR($C861)*100+MONTH($C861)))</f>
        <v/>
      </c>
      <c r="F861" s="13" t="str">
        <f>IF(OR($A861="",$C861=""),"",SUMIFS(Échéancier_Loyers!$K:$K,Échéancier_Loyers!$C:$C,$A861,Échéancier_Loyers!$B:$B,YEAR($C861)*100+MONTH($C861)))</f>
        <v/>
      </c>
      <c r="G861" s="13" t="str">
        <f>IF(OR($E861="",$F861=""),"",$E861-$F861)</f>
        <v/>
      </c>
      <c r="H861" t="str">
        <f ca="1">IF($D861="","",MAX(0,TODAY()-$D861))</f>
        <v/>
      </c>
      <c r="I861" t="str">
        <f ca="1">IF($G861&lt;=0,"",IF($H861&gt;=30,"Mise en demeure",IF($H861&gt;=15,"Relance 2",IF($H861&gt;=5,"Relance 1","À traiter"))))</f>
        <v>Mise en demeure</v>
      </c>
      <c r="K861" t="str">
        <f>IF($J861="","",$J861+7)</f>
        <v/>
      </c>
    </row>
    <row r="862" spans="2:11" ht="15">
      <c r="B862" t="str">
        <f>IF($A862="","",VLOOKUP(VLOOKUP($A862,Baux!$A:$K,3,FALSE),Locataires!$A:$I,2,FALSE))</f>
        <v/>
      </c>
      <c r="C862" s="17"/>
      <c r="D862" s="12" t="str">
        <f>IF(OR($A862="",$C862=""),"",SUMIFS(Échéancier_Loyers!$G:$G,Échéancier_Loyers!$C:$C,$A862,Échéancier_Loyers!$B:$B,YEAR($C862)*100+MONTH($C862)))</f>
        <v/>
      </c>
      <c r="E862" s="13" t="str">
        <f>IF(OR($A862="",$C862=""),"",SUMIFS(Échéancier_Loyers!$J:$J,Échéancier_Loyers!$C:$C,$A862,Échéancier_Loyers!$B:$B,YEAR($C862)*100+MONTH($C862)))</f>
        <v/>
      </c>
      <c r="F862" s="13" t="str">
        <f>IF(OR($A862="",$C862=""),"",SUMIFS(Échéancier_Loyers!$K:$K,Échéancier_Loyers!$C:$C,$A862,Échéancier_Loyers!$B:$B,YEAR($C862)*100+MONTH($C862)))</f>
        <v/>
      </c>
      <c r="G862" s="13" t="str">
        <f>IF(OR($E862="",$F862=""),"",$E862-$F862)</f>
        <v/>
      </c>
      <c r="H862" t="str">
        <f ca="1">IF($D862="","",MAX(0,TODAY()-$D862))</f>
        <v/>
      </c>
      <c r="I862" t="str">
        <f ca="1">IF($G862&lt;=0,"",IF($H862&gt;=30,"Mise en demeure",IF($H862&gt;=15,"Relance 2",IF($H862&gt;=5,"Relance 1","À traiter"))))</f>
        <v>Mise en demeure</v>
      </c>
      <c r="K862" t="str">
        <f>IF($J862="","",$J862+7)</f>
        <v/>
      </c>
    </row>
    <row r="863" spans="2:11" ht="15">
      <c r="B863" t="str">
        <f>IF($A863="","",VLOOKUP(VLOOKUP($A863,Baux!$A:$K,3,FALSE),Locataires!$A:$I,2,FALSE))</f>
        <v/>
      </c>
      <c r="C863" s="17"/>
      <c r="D863" s="12" t="str">
        <f>IF(OR($A863="",$C863=""),"",SUMIFS(Échéancier_Loyers!$G:$G,Échéancier_Loyers!$C:$C,$A863,Échéancier_Loyers!$B:$B,YEAR($C863)*100+MONTH($C863)))</f>
        <v/>
      </c>
      <c r="E863" s="13" t="str">
        <f>IF(OR($A863="",$C863=""),"",SUMIFS(Échéancier_Loyers!$J:$J,Échéancier_Loyers!$C:$C,$A863,Échéancier_Loyers!$B:$B,YEAR($C863)*100+MONTH($C863)))</f>
        <v/>
      </c>
      <c r="F863" s="13" t="str">
        <f>IF(OR($A863="",$C863=""),"",SUMIFS(Échéancier_Loyers!$K:$K,Échéancier_Loyers!$C:$C,$A863,Échéancier_Loyers!$B:$B,YEAR($C863)*100+MONTH($C863)))</f>
        <v/>
      </c>
      <c r="G863" s="13" t="str">
        <f>IF(OR($E863="",$F863=""),"",$E863-$F863)</f>
        <v/>
      </c>
      <c r="H863" t="str">
        <f ca="1">IF($D863="","",MAX(0,TODAY()-$D863))</f>
        <v/>
      </c>
      <c r="I863" t="str">
        <f ca="1">IF($G863&lt;=0,"",IF($H863&gt;=30,"Mise en demeure",IF($H863&gt;=15,"Relance 2",IF($H863&gt;=5,"Relance 1","À traiter"))))</f>
        <v>Mise en demeure</v>
      </c>
      <c r="K863" t="str">
        <f>IF($J863="","",$J863+7)</f>
        <v/>
      </c>
    </row>
    <row r="864" spans="2:11" ht="15">
      <c r="B864" t="str">
        <f>IF($A864="","",VLOOKUP(VLOOKUP($A864,Baux!$A:$K,3,FALSE),Locataires!$A:$I,2,FALSE))</f>
        <v/>
      </c>
      <c r="C864" s="17"/>
      <c r="D864" s="12" t="str">
        <f>IF(OR($A864="",$C864=""),"",SUMIFS(Échéancier_Loyers!$G:$G,Échéancier_Loyers!$C:$C,$A864,Échéancier_Loyers!$B:$B,YEAR($C864)*100+MONTH($C864)))</f>
        <v/>
      </c>
      <c r="E864" s="13" t="str">
        <f>IF(OR($A864="",$C864=""),"",SUMIFS(Échéancier_Loyers!$J:$J,Échéancier_Loyers!$C:$C,$A864,Échéancier_Loyers!$B:$B,YEAR($C864)*100+MONTH($C864)))</f>
        <v/>
      </c>
      <c r="F864" s="13" t="str">
        <f>IF(OR($A864="",$C864=""),"",SUMIFS(Échéancier_Loyers!$K:$K,Échéancier_Loyers!$C:$C,$A864,Échéancier_Loyers!$B:$B,YEAR($C864)*100+MONTH($C864)))</f>
        <v/>
      </c>
      <c r="G864" s="13" t="str">
        <f>IF(OR($E864="",$F864=""),"",$E864-$F864)</f>
        <v/>
      </c>
      <c r="H864" t="str">
        <f ca="1">IF($D864="","",MAX(0,TODAY()-$D864))</f>
        <v/>
      </c>
      <c r="I864" t="str">
        <f ca="1">IF($G864&lt;=0,"",IF($H864&gt;=30,"Mise en demeure",IF($H864&gt;=15,"Relance 2",IF($H864&gt;=5,"Relance 1","À traiter"))))</f>
        <v>Mise en demeure</v>
      </c>
      <c r="K864" t="str">
        <f>IF($J864="","",$J864+7)</f>
        <v/>
      </c>
    </row>
    <row r="865" spans="2:11" ht="15">
      <c r="B865" t="str">
        <f>IF($A865="","",VLOOKUP(VLOOKUP($A865,Baux!$A:$K,3,FALSE),Locataires!$A:$I,2,FALSE))</f>
        <v/>
      </c>
      <c r="C865" s="17"/>
      <c r="D865" s="12" t="str">
        <f>IF(OR($A865="",$C865=""),"",SUMIFS(Échéancier_Loyers!$G:$G,Échéancier_Loyers!$C:$C,$A865,Échéancier_Loyers!$B:$B,YEAR($C865)*100+MONTH($C865)))</f>
        <v/>
      </c>
      <c r="E865" s="13" t="str">
        <f>IF(OR($A865="",$C865=""),"",SUMIFS(Échéancier_Loyers!$J:$J,Échéancier_Loyers!$C:$C,$A865,Échéancier_Loyers!$B:$B,YEAR($C865)*100+MONTH($C865)))</f>
        <v/>
      </c>
      <c r="F865" s="13" t="str">
        <f>IF(OR($A865="",$C865=""),"",SUMIFS(Échéancier_Loyers!$K:$K,Échéancier_Loyers!$C:$C,$A865,Échéancier_Loyers!$B:$B,YEAR($C865)*100+MONTH($C865)))</f>
        <v/>
      </c>
      <c r="G865" s="13" t="str">
        <f>IF(OR($E865="",$F865=""),"",$E865-$F865)</f>
        <v/>
      </c>
      <c r="H865" t="str">
        <f ca="1">IF($D865="","",MAX(0,TODAY()-$D865))</f>
        <v/>
      </c>
      <c r="I865" t="str">
        <f ca="1">IF($G865&lt;=0,"",IF($H865&gt;=30,"Mise en demeure",IF($H865&gt;=15,"Relance 2",IF($H865&gt;=5,"Relance 1","À traiter"))))</f>
        <v>Mise en demeure</v>
      </c>
      <c r="K865" t="str">
        <f>IF($J865="","",$J865+7)</f>
        <v/>
      </c>
    </row>
    <row r="866" spans="2:11" ht="15">
      <c r="B866" t="str">
        <f>IF($A866="","",VLOOKUP(VLOOKUP($A866,Baux!$A:$K,3,FALSE),Locataires!$A:$I,2,FALSE))</f>
        <v/>
      </c>
      <c r="C866" s="17"/>
      <c r="D866" s="12" t="str">
        <f>IF(OR($A866="",$C866=""),"",SUMIFS(Échéancier_Loyers!$G:$G,Échéancier_Loyers!$C:$C,$A866,Échéancier_Loyers!$B:$B,YEAR($C866)*100+MONTH($C866)))</f>
        <v/>
      </c>
      <c r="E866" s="13" t="str">
        <f>IF(OR($A866="",$C866=""),"",SUMIFS(Échéancier_Loyers!$J:$J,Échéancier_Loyers!$C:$C,$A866,Échéancier_Loyers!$B:$B,YEAR($C866)*100+MONTH($C866)))</f>
        <v/>
      </c>
      <c r="F866" s="13" t="str">
        <f>IF(OR($A866="",$C866=""),"",SUMIFS(Échéancier_Loyers!$K:$K,Échéancier_Loyers!$C:$C,$A866,Échéancier_Loyers!$B:$B,YEAR($C866)*100+MONTH($C866)))</f>
        <v/>
      </c>
      <c r="G866" s="13" t="str">
        <f>IF(OR($E866="",$F866=""),"",$E866-$F866)</f>
        <v/>
      </c>
      <c r="H866" t="str">
        <f ca="1">IF($D866="","",MAX(0,TODAY()-$D866))</f>
        <v/>
      </c>
      <c r="I866" t="str">
        <f ca="1">IF($G866&lt;=0,"",IF($H866&gt;=30,"Mise en demeure",IF($H866&gt;=15,"Relance 2",IF($H866&gt;=5,"Relance 1","À traiter"))))</f>
        <v>Mise en demeure</v>
      </c>
      <c r="K866" t="str">
        <f>IF($J866="","",$J866+7)</f>
        <v/>
      </c>
    </row>
    <row r="867" spans="2:11" ht="15">
      <c r="B867" t="str">
        <f>IF($A867="","",VLOOKUP(VLOOKUP($A867,Baux!$A:$K,3,FALSE),Locataires!$A:$I,2,FALSE))</f>
        <v/>
      </c>
      <c r="C867" s="17"/>
      <c r="D867" s="12" t="str">
        <f>IF(OR($A867="",$C867=""),"",SUMIFS(Échéancier_Loyers!$G:$G,Échéancier_Loyers!$C:$C,$A867,Échéancier_Loyers!$B:$B,YEAR($C867)*100+MONTH($C867)))</f>
        <v/>
      </c>
      <c r="E867" s="13" t="str">
        <f>IF(OR($A867="",$C867=""),"",SUMIFS(Échéancier_Loyers!$J:$J,Échéancier_Loyers!$C:$C,$A867,Échéancier_Loyers!$B:$B,YEAR($C867)*100+MONTH($C867)))</f>
        <v/>
      </c>
      <c r="F867" s="13" t="str">
        <f>IF(OR($A867="",$C867=""),"",SUMIFS(Échéancier_Loyers!$K:$K,Échéancier_Loyers!$C:$C,$A867,Échéancier_Loyers!$B:$B,YEAR($C867)*100+MONTH($C867)))</f>
        <v/>
      </c>
      <c r="G867" s="13" t="str">
        <f>IF(OR($E867="",$F867=""),"",$E867-$F867)</f>
        <v/>
      </c>
      <c r="H867" t="str">
        <f ca="1">IF($D867="","",MAX(0,TODAY()-$D867))</f>
        <v/>
      </c>
      <c r="I867" t="str">
        <f ca="1">IF($G867&lt;=0,"",IF($H867&gt;=30,"Mise en demeure",IF($H867&gt;=15,"Relance 2",IF($H867&gt;=5,"Relance 1","À traiter"))))</f>
        <v>Mise en demeure</v>
      </c>
      <c r="K867" t="str">
        <f>IF($J867="","",$J867+7)</f>
        <v/>
      </c>
    </row>
    <row r="868" spans="2:11" ht="15">
      <c r="B868" t="str">
        <f>IF($A868="","",VLOOKUP(VLOOKUP($A868,Baux!$A:$K,3,FALSE),Locataires!$A:$I,2,FALSE))</f>
        <v/>
      </c>
      <c r="C868" s="17"/>
      <c r="D868" s="12" t="str">
        <f>IF(OR($A868="",$C868=""),"",SUMIFS(Échéancier_Loyers!$G:$G,Échéancier_Loyers!$C:$C,$A868,Échéancier_Loyers!$B:$B,YEAR($C868)*100+MONTH($C868)))</f>
        <v/>
      </c>
      <c r="E868" s="13" t="str">
        <f>IF(OR($A868="",$C868=""),"",SUMIFS(Échéancier_Loyers!$J:$J,Échéancier_Loyers!$C:$C,$A868,Échéancier_Loyers!$B:$B,YEAR($C868)*100+MONTH($C868)))</f>
        <v/>
      </c>
      <c r="F868" s="13" t="str">
        <f>IF(OR($A868="",$C868=""),"",SUMIFS(Échéancier_Loyers!$K:$K,Échéancier_Loyers!$C:$C,$A868,Échéancier_Loyers!$B:$B,YEAR($C868)*100+MONTH($C868)))</f>
        <v/>
      </c>
      <c r="G868" s="13" t="str">
        <f>IF(OR($E868="",$F868=""),"",$E868-$F868)</f>
        <v/>
      </c>
      <c r="H868" t="str">
        <f ca="1">IF($D868="","",MAX(0,TODAY()-$D868))</f>
        <v/>
      </c>
      <c r="I868" t="str">
        <f ca="1">IF($G868&lt;=0,"",IF($H868&gt;=30,"Mise en demeure",IF($H868&gt;=15,"Relance 2",IF($H868&gt;=5,"Relance 1","À traiter"))))</f>
        <v>Mise en demeure</v>
      </c>
      <c r="K868" t="str">
        <f>IF($J868="","",$J868+7)</f>
        <v/>
      </c>
    </row>
    <row r="869" spans="2:11" ht="15">
      <c r="B869" t="str">
        <f>IF($A869="","",VLOOKUP(VLOOKUP($A869,Baux!$A:$K,3,FALSE),Locataires!$A:$I,2,FALSE))</f>
        <v/>
      </c>
      <c r="C869" s="17"/>
      <c r="D869" s="12" t="str">
        <f>IF(OR($A869="",$C869=""),"",SUMIFS(Échéancier_Loyers!$G:$G,Échéancier_Loyers!$C:$C,$A869,Échéancier_Loyers!$B:$B,YEAR($C869)*100+MONTH($C869)))</f>
        <v/>
      </c>
      <c r="E869" s="13" t="str">
        <f>IF(OR($A869="",$C869=""),"",SUMIFS(Échéancier_Loyers!$J:$J,Échéancier_Loyers!$C:$C,$A869,Échéancier_Loyers!$B:$B,YEAR($C869)*100+MONTH($C869)))</f>
        <v/>
      </c>
      <c r="F869" s="13" t="str">
        <f>IF(OR($A869="",$C869=""),"",SUMIFS(Échéancier_Loyers!$K:$K,Échéancier_Loyers!$C:$C,$A869,Échéancier_Loyers!$B:$B,YEAR($C869)*100+MONTH($C869)))</f>
        <v/>
      </c>
      <c r="G869" s="13" t="str">
        <f>IF(OR($E869="",$F869=""),"",$E869-$F869)</f>
        <v/>
      </c>
      <c r="H869" t="str">
        <f ca="1">IF($D869="","",MAX(0,TODAY()-$D869))</f>
        <v/>
      </c>
      <c r="I869" t="str">
        <f ca="1">IF($G869&lt;=0,"",IF($H869&gt;=30,"Mise en demeure",IF($H869&gt;=15,"Relance 2",IF($H869&gt;=5,"Relance 1","À traiter"))))</f>
        <v>Mise en demeure</v>
      </c>
      <c r="K869" t="str">
        <f>IF($J869="","",$J869+7)</f>
        <v/>
      </c>
    </row>
    <row r="870" spans="2:11" ht="15">
      <c r="B870" t="str">
        <f>IF($A870="","",VLOOKUP(VLOOKUP($A870,Baux!$A:$K,3,FALSE),Locataires!$A:$I,2,FALSE))</f>
        <v/>
      </c>
      <c r="C870" s="17"/>
      <c r="D870" s="12" t="str">
        <f>IF(OR($A870="",$C870=""),"",SUMIFS(Échéancier_Loyers!$G:$G,Échéancier_Loyers!$C:$C,$A870,Échéancier_Loyers!$B:$B,YEAR($C870)*100+MONTH($C870)))</f>
        <v/>
      </c>
      <c r="E870" s="13" t="str">
        <f>IF(OR($A870="",$C870=""),"",SUMIFS(Échéancier_Loyers!$J:$J,Échéancier_Loyers!$C:$C,$A870,Échéancier_Loyers!$B:$B,YEAR($C870)*100+MONTH($C870)))</f>
        <v/>
      </c>
      <c r="F870" s="13" t="str">
        <f>IF(OR($A870="",$C870=""),"",SUMIFS(Échéancier_Loyers!$K:$K,Échéancier_Loyers!$C:$C,$A870,Échéancier_Loyers!$B:$B,YEAR($C870)*100+MONTH($C870)))</f>
        <v/>
      </c>
      <c r="G870" s="13" t="str">
        <f>IF(OR($E870="",$F870=""),"",$E870-$F870)</f>
        <v/>
      </c>
      <c r="H870" t="str">
        <f ca="1">IF($D870="","",MAX(0,TODAY()-$D870))</f>
        <v/>
      </c>
      <c r="I870" t="str">
        <f ca="1">IF($G870&lt;=0,"",IF($H870&gt;=30,"Mise en demeure",IF($H870&gt;=15,"Relance 2",IF($H870&gt;=5,"Relance 1","À traiter"))))</f>
        <v>Mise en demeure</v>
      </c>
      <c r="K870" t="str">
        <f>IF($J870="","",$J870+7)</f>
        <v/>
      </c>
    </row>
    <row r="871" spans="2:11" ht="15">
      <c r="B871" t="str">
        <f>IF($A871="","",VLOOKUP(VLOOKUP($A871,Baux!$A:$K,3,FALSE),Locataires!$A:$I,2,FALSE))</f>
        <v/>
      </c>
      <c r="C871" s="17"/>
      <c r="D871" s="12" t="str">
        <f>IF(OR($A871="",$C871=""),"",SUMIFS(Échéancier_Loyers!$G:$G,Échéancier_Loyers!$C:$C,$A871,Échéancier_Loyers!$B:$B,YEAR($C871)*100+MONTH($C871)))</f>
        <v/>
      </c>
      <c r="E871" s="13" t="str">
        <f>IF(OR($A871="",$C871=""),"",SUMIFS(Échéancier_Loyers!$J:$J,Échéancier_Loyers!$C:$C,$A871,Échéancier_Loyers!$B:$B,YEAR($C871)*100+MONTH($C871)))</f>
        <v/>
      </c>
      <c r="F871" s="13" t="str">
        <f>IF(OR($A871="",$C871=""),"",SUMIFS(Échéancier_Loyers!$K:$K,Échéancier_Loyers!$C:$C,$A871,Échéancier_Loyers!$B:$B,YEAR($C871)*100+MONTH($C871)))</f>
        <v/>
      </c>
      <c r="G871" s="13" t="str">
        <f>IF(OR($E871="",$F871=""),"",$E871-$F871)</f>
        <v/>
      </c>
      <c r="H871" t="str">
        <f ca="1">IF($D871="","",MAX(0,TODAY()-$D871))</f>
        <v/>
      </c>
      <c r="I871" t="str">
        <f ca="1">IF($G871&lt;=0,"",IF($H871&gt;=30,"Mise en demeure",IF($H871&gt;=15,"Relance 2",IF($H871&gt;=5,"Relance 1","À traiter"))))</f>
        <v>Mise en demeure</v>
      </c>
      <c r="K871" t="str">
        <f>IF($J871="","",$J871+7)</f>
        <v/>
      </c>
    </row>
    <row r="872" spans="2:11" ht="15">
      <c r="B872" t="str">
        <f>IF($A872="","",VLOOKUP(VLOOKUP($A872,Baux!$A:$K,3,FALSE),Locataires!$A:$I,2,FALSE))</f>
        <v/>
      </c>
      <c r="C872" s="17"/>
      <c r="D872" s="12" t="str">
        <f>IF(OR($A872="",$C872=""),"",SUMIFS(Échéancier_Loyers!$G:$G,Échéancier_Loyers!$C:$C,$A872,Échéancier_Loyers!$B:$B,YEAR($C872)*100+MONTH($C872)))</f>
        <v/>
      </c>
      <c r="E872" s="13" t="str">
        <f>IF(OR($A872="",$C872=""),"",SUMIFS(Échéancier_Loyers!$J:$J,Échéancier_Loyers!$C:$C,$A872,Échéancier_Loyers!$B:$B,YEAR($C872)*100+MONTH($C872)))</f>
        <v/>
      </c>
      <c r="F872" s="13" t="str">
        <f>IF(OR($A872="",$C872=""),"",SUMIFS(Échéancier_Loyers!$K:$K,Échéancier_Loyers!$C:$C,$A872,Échéancier_Loyers!$B:$B,YEAR($C872)*100+MONTH($C872)))</f>
        <v/>
      </c>
      <c r="G872" s="13" t="str">
        <f>IF(OR($E872="",$F872=""),"",$E872-$F872)</f>
        <v/>
      </c>
      <c r="H872" t="str">
        <f ca="1">IF($D872="","",MAX(0,TODAY()-$D872))</f>
        <v/>
      </c>
      <c r="I872" t="str">
        <f ca="1">IF($G872&lt;=0,"",IF($H872&gt;=30,"Mise en demeure",IF($H872&gt;=15,"Relance 2",IF($H872&gt;=5,"Relance 1","À traiter"))))</f>
        <v>Mise en demeure</v>
      </c>
      <c r="K872" t="str">
        <f>IF($J872="","",$J872+7)</f>
        <v/>
      </c>
    </row>
    <row r="873" spans="2:11" ht="15">
      <c r="B873" t="str">
        <f>IF($A873="","",VLOOKUP(VLOOKUP($A873,Baux!$A:$K,3,FALSE),Locataires!$A:$I,2,FALSE))</f>
        <v/>
      </c>
      <c r="C873" s="17"/>
      <c r="D873" s="12" t="str">
        <f>IF(OR($A873="",$C873=""),"",SUMIFS(Échéancier_Loyers!$G:$G,Échéancier_Loyers!$C:$C,$A873,Échéancier_Loyers!$B:$B,YEAR($C873)*100+MONTH($C873)))</f>
        <v/>
      </c>
      <c r="E873" s="13" t="str">
        <f>IF(OR($A873="",$C873=""),"",SUMIFS(Échéancier_Loyers!$J:$J,Échéancier_Loyers!$C:$C,$A873,Échéancier_Loyers!$B:$B,YEAR($C873)*100+MONTH($C873)))</f>
        <v/>
      </c>
      <c r="F873" s="13" t="str">
        <f>IF(OR($A873="",$C873=""),"",SUMIFS(Échéancier_Loyers!$K:$K,Échéancier_Loyers!$C:$C,$A873,Échéancier_Loyers!$B:$B,YEAR($C873)*100+MONTH($C873)))</f>
        <v/>
      </c>
      <c r="G873" s="13" t="str">
        <f>IF(OR($E873="",$F873=""),"",$E873-$F873)</f>
        <v/>
      </c>
      <c r="H873" t="str">
        <f ca="1">IF($D873="","",MAX(0,TODAY()-$D873))</f>
        <v/>
      </c>
      <c r="I873" t="str">
        <f ca="1">IF($G873&lt;=0,"",IF($H873&gt;=30,"Mise en demeure",IF($H873&gt;=15,"Relance 2",IF($H873&gt;=5,"Relance 1","À traiter"))))</f>
        <v>Mise en demeure</v>
      </c>
      <c r="K873" t="str">
        <f>IF($J873="","",$J873+7)</f>
        <v/>
      </c>
    </row>
    <row r="874" spans="2:11" ht="15">
      <c r="B874" t="str">
        <f>IF($A874="","",VLOOKUP(VLOOKUP($A874,Baux!$A:$K,3,FALSE),Locataires!$A:$I,2,FALSE))</f>
        <v/>
      </c>
      <c r="C874" s="17"/>
      <c r="D874" s="12" t="str">
        <f>IF(OR($A874="",$C874=""),"",SUMIFS(Échéancier_Loyers!$G:$G,Échéancier_Loyers!$C:$C,$A874,Échéancier_Loyers!$B:$B,YEAR($C874)*100+MONTH($C874)))</f>
        <v/>
      </c>
      <c r="E874" s="13" t="str">
        <f>IF(OR($A874="",$C874=""),"",SUMIFS(Échéancier_Loyers!$J:$J,Échéancier_Loyers!$C:$C,$A874,Échéancier_Loyers!$B:$B,YEAR($C874)*100+MONTH($C874)))</f>
        <v/>
      </c>
      <c r="F874" s="13" t="str">
        <f>IF(OR($A874="",$C874=""),"",SUMIFS(Échéancier_Loyers!$K:$K,Échéancier_Loyers!$C:$C,$A874,Échéancier_Loyers!$B:$B,YEAR($C874)*100+MONTH($C874)))</f>
        <v/>
      </c>
      <c r="G874" s="13" t="str">
        <f>IF(OR($E874="",$F874=""),"",$E874-$F874)</f>
        <v/>
      </c>
      <c r="H874" t="str">
        <f ca="1">IF($D874="","",MAX(0,TODAY()-$D874))</f>
        <v/>
      </c>
      <c r="I874" t="str">
        <f ca="1">IF($G874&lt;=0,"",IF($H874&gt;=30,"Mise en demeure",IF($H874&gt;=15,"Relance 2",IF($H874&gt;=5,"Relance 1","À traiter"))))</f>
        <v>Mise en demeure</v>
      </c>
      <c r="K874" t="str">
        <f>IF($J874="","",$J874+7)</f>
        <v/>
      </c>
    </row>
    <row r="875" spans="2:11" ht="15">
      <c r="B875" t="str">
        <f>IF($A875="","",VLOOKUP(VLOOKUP($A875,Baux!$A:$K,3,FALSE),Locataires!$A:$I,2,FALSE))</f>
        <v/>
      </c>
      <c r="C875" s="17"/>
      <c r="D875" s="12" t="str">
        <f>IF(OR($A875="",$C875=""),"",SUMIFS(Échéancier_Loyers!$G:$G,Échéancier_Loyers!$C:$C,$A875,Échéancier_Loyers!$B:$B,YEAR($C875)*100+MONTH($C875)))</f>
        <v/>
      </c>
      <c r="E875" s="13" t="str">
        <f>IF(OR($A875="",$C875=""),"",SUMIFS(Échéancier_Loyers!$J:$J,Échéancier_Loyers!$C:$C,$A875,Échéancier_Loyers!$B:$B,YEAR($C875)*100+MONTH($C875)))</f>
        <v/>
      </c>
      <c r="F875" s="13" t="str">
        <f>IF(OR($A875="",$C875=""),"",SUMIFS(Échéancier_Loyers!$K:$K,Échéancier_Loyers!$C:$C,$A875,Échéancier_Loyers!$B:$B,YEAR($C875)*100+MONTH($C875)))</f>
        <v/>
      </c>
      <c r="G875" s="13" t="str">
        <f>IF(OR($E875="",$F875=""),"",$E875-$F875)</f>
        <v/>
      </c>
      <c r="H875" t="str">
        <f ca="1">IF($D875="","",MAX(0,TODAY()-$D875))</f>
        <v/>
      </c>
      <c r="I875" t="str">
        <f ca="1">IF($G875&lt;=0,"",IF($H875&gt;=30,"Mise en demeure",IF($H875&gt;=15,"Relance 2",IF($H875&gt;=5,"Relance 1","À traiter"))))</f>
        <v>Mise en demeure</v>
      </c>
      <c r="K875" t="str">
        <f>IF($J875="","",$J875+7)</f>
        <v/>
      </c>
    </row>
    <row r="876" spans="2:11" ht="15">
      <c r="B876" t="str">
        <f>IF($A876="","",VLOOKUP(VLOOKUP($A876,Baux!$A:$K,3,FALSE),Locataires!$A:$I,2,FALSE))</f>
        <v/>
      </c>
      <c r="C876" s="17"/>
      <c r="D876" s="12" t="str">
        <f>IF(OR($A876="",$C876=""),"",SUMIFS(Échéancier_Loyers!$G:$G,Échéancier_Loyers!$C:$C,$A876,Échéancier_Loyers!$B:$B,YEAR($C876)*100+MONTH($C876)))</f>
        <v/>
      </c>
      <c r="E876" s="13" t="str">
        <f>IF(OR($A876="",$C876=""),"",SUMIFS(Échéancier_Loyers!$J:$J,Échéancier_Loyers!$C:$C,$A876,Échéancier_Loyers!$B:$B,YEAR($C876)*100+MONTH($C876)))</f>
        <v/>
      </c>
      <c r="F876" s="13" t="str">
        <f>IF(OR($A876="",$C876=""),"",SUMIFS(Échéancier_Loyers!$K:$K,Échéancier_Loyers!$C:$C,$A876,Échéancier_Loyers!$B:$B,YEAR($C876)*100+MONTH($C876)))</f>
        <v/>
      </c>
      <c r="G876" s="13" t="str">
        <f>IF(OR($E876="",$F876=""),"",$E876-$F876)</f>
        <v/>
      </c>
      <c r="H876" t="str">
        <f ca="1">IF($D876="","",MAX(0,TODAY()-$D876))</f>
        <v/>
      </c>
      <c r="I876" t="str">
        <f ca="1">IF($G876&lt;=0,"",IF($H876&gt;=30,"Mise en demeure",IF($H876&gt;=15,"Relance 2",IF($H876&gt;=5,"Relance 1","À traiter"))))</f>
        <v>Mise en demeure</v>
      </c>
      <c r="K876" t="str">
        <f>IF($J876="","",$J876+7)</f>
        <v/>
      </c>
    </row>
    <row r="877" spans="2:11" ht="15">
      <c r="B877" t="str">
        <f>IF($A877="","",VLOOKUP(VLOOKUP($A877,Baux!$A:$K,3,FALSE),Locataires!$A:$I,2,FALSE))</f>
        <v/>
      </c>
      <c r="C877" s="17"/>
      <c r="D877" s="12" t="str">
        <f>IF(OR($A877="",$C877=""),"",SUMIFS(Échéancier_Loyers!$G:$G,Échéancier_Loyers!$C:$C,$A877,Échéancier_Loyers!$B:$B,YEAR($C877)*100+MONTH($C877)))</f>
        <v/>
      </c>
      <c r="E877" s="13" t="str">
        <f>IF(OR($A877="",$C877=""),"",SUMIFS(Échéancier_Loyers!$J:$J,Échéancier_Loyers!$C:$C,$A877,Échéancier_Loyers!$B:$B,YEAR($C877)*100+MONTH($C877)))</f>
        <v/>
      </c>
      <c r="F877" s="13" t="str">
        <f>IF(OR($A877="",$C877=""),"",SUMIFS(Échéancier_Loyers!$K:$K,Échéancier_Loyers!$C:$C,$A877,Échéancier_Loyers!$B:$B,YEAR($C877)*100+MONTH($C877)))</f>
        <v/>
      </c>
      <c r="G877" s="13" t="str">
        <f>IF(OR($E877="",$F877=""),"",$E877-$F877)</f>
        <v/>
      </c>
      <c r="H877" t="str">
        <f ca="1">IF($D877="","",MAX(0,TODAY()-$D877))</f>
        <v/>
      </c>
      <c r="I877" t="str">
        <f ca="1">IF($G877&lt;=0,"",IF($H877&gt;=30,"Mise en demeure",IF($H877&gt;=15,"Relance 2",IF($H877&gt;=5,"Relance 1","À traiter"))))</f>
        <v>Mise en demeure</v>
      </c>
      <c r="K877" t="str">
        <f>IF($J877="","",$J877+7)</f>
        <v/>
      </c>
    </row>
    <row r="878" spans="2:11" ht="15">
      <c r="B878" t="str">
        <f>IF($A878="","",VLOOKUP(VLOOKUP($A878,Baux!$A:$K,3,FALSE),Locataires!$A:$I,2,FALSE))</f>
        <v/>
      </c>
      <c r="C878" s="17"/>
      <c r="D878" s="12" t="str">
        <f>IF(OR($A878="",$C878=""),"",SUMIFS(Échéancier_Loyers!$G:$G,Échéancier_Loyers!$C:$C,$A878,Échéancier_Loyers!$B:$B,YEAR($C878)*100+MONTH($C878)))</f>
        <v/>
      </c>
      <c r="E878" s="13" t="str">
        <f>IF(OR($A878="",$C878=""),"",SUMIFS(Échéancier_Loyers!$J:$J,Échéancier_Loyers!$C:$C,$A878,Échéancier_Loyers!$B:$B,YEAR($C878)*100+MONTH($C878)))</f>
        <v/>
      </c>
      <c r="F878" s="13" t="str">
        <f>IF(OR($A878="",$C878=""),"",SUMIFS(Échéancier_Loyers!$K:$K,Échéancier_Loyers!$C:$C,$A878,Échéancier_Loyers!$B:$B,YEAR($C878)*100+MONTH($C878)))</f>
        <v/>
      </c>
      <c r="G878" s="13" t="str">
        <f>IF(OR($E878="",$F878=""),"",$E878-$F878)</f>
        <v/>
      </c>
      <c r="H878" t="str">
        <f ca="1">IF($D878="","",MAX(0,TODAY()-$D878))</f>
        <v/>
      </c>
      <c r="I878" t="str">
        <f ca="1">IF($G878&lt;=0,"",IF($H878&gt;=30,"Mise en demeure",IF($H878&gt;=15,"Relance 2",IF($H878&gt;=5,"Relance 1","À traiter"))))</f>
        <v>Mise en demeure</v>
      </c>
      <c r="K878" t="str">
        <f>IF($J878="","",$J878+7)</f>
        <v/>
      </c>
    </row>
    <row r="879" spans="2:11" ht="15">
      <c r="B879" t="str">
        <f>IF($A879="","",VLOOKUP(VLOOKUP($A879,Baux!$A:$K,3,FALSE),Locataires!$A:$I,2,FALSE))</f>
        <v/>
      </c>
      <c r="C879" s="17"/>
      <c r="D879" s="12" t="str">
        <f>IF(OR($A879="",$C879=""),"",SUMIFS(Échéancier_Loyers!$G:$G,Échéancier_Loyers!$C:$C,$A879,Échéancier_Loyers!$B:$B,YEAR($C879)*100+MONTH($C879)))</f>
        <v/>
      </c>
      <c r="E879" s="13" t="str">
        <f>IF(OR($A879="",$C879=""),"",SUMIFS(Échéancier_Loyers!$J:$J,Échéancier_Loyers!$C:$C,$A879,Échéancier_Loyers!$B:$B,YEAR($C879)*100+MONTH($C879)))</f>
        <v/>
      </c>
      <c r="F879" s="13" t="str">
        <f>IF(OR($A879="",$C879=""),"",SUMIFS(Échéancier_Loyers!$K:$K,Échéancier_Loyers!$C:$C,$A879,Échéancier_Loyers!$B:$B,YEAR($C879)*100+MONTH($C879)))</f>
        <v/>
      </c>
      <c r="G879" s="13" t="str">
        <f>IF(OR($E879="",$F879=""),"",$E879-$F879)</f>
        <v/>
      </c>
      <c r="H879" t="str">
        <f ca="1">IF($D879="","",MAX(0,TODAY()-$D879))</f>
        <v/>
      </c>
      <c r="I879" t="str">
        <f ca="1">IF($G879&lt;=0,"",IF($H879&gt;=30,"Mise en demeure",IF($H879&gt;=15,"Relance 2",IF($H879&gt;=5,"Relance 1","À traiter"))))</f>
        <v>Mise en demeure</v>
      </c>
      <c r="K879" t="str">
        <f>IF($J879="","",$J879+7)</f>
        <v/>
      </c>
    </row>
    <row r="880" spans="2:11" ht="15">
      <c r="B880" t="str">
        <f>IF($A880="","",VLOOKUP(VLOOKUP($A880,Baux!$A:$K,3,FALSE),Locataires!$A:$I,2,FALSE))</f>
        <v/>
      </c>
      <c r="C880" s="17"/>
      <c r="D880" s="12" t="str">
        <f>IF(OR($A880="",$C880=""),"",SUMIFS(Échéancier_Loyers!$G:$G,Échéancier_Loyers!$C:$C,$A880,Échéancier_Loyers!$B:$B,YEAR($C880)*100+MONTH($C880)))</f>
        <v/>
      </c>
      <c r="E880" s="13" t="str">
        <f>IF(OR($A880="",$C880=""),"",SUMIFS(Échéancier_Loyers!$J:$J,Échéancier_Loyers!$C:$C,$A880,Échéancier_Loyers!$B:$B,YEAR($C880)*100+MONTH($C880)))</f>
        <v/>
      </c>
      <c r="F880" s="13" t="str">
        <f>IF(OR($A880="",$C880=""),"",SUMIFS(Échéancier_Loyers!$K:$K,Échéancier_Loyers!$C:$C,$A880,Échéancier_Loyers!$B:$B,YEAR($C880)*100+MONTH($C880)))</f>
        <v/>
      </c>
      <c r="G880" s="13" t="str">
        <f>IF(OR($E880="",$F880=""),"",$E880-$F880)</f>
        <v/>
      </c>
      <c r="H880" t="str">
        <f ca="1">IF($D880="","",MAX(0,TODAY()-$D880))</f>
        <v/>
      </c>
      <c r="I880" t="str">
        <f ca="1">IF($G880&lt;=0,"",IF($H880&gt;=30,"Mise en demeure",IF($H880&gt;=15,"Relance 2",IF($H880&gt;=5,"Relance 1","À traiter"))))</f>
        <v>Mise en demeure</v>
      </c>
      <c r="K880" t="str">
        <f>IF($J880="","",$J880+7)</f>
        <v/>
      </c>
    </row>
    <row r="881" spans="2:11" ht="15">
      <c r="B881" t="str">
        <f>IF($A881="","",VLOOKUP(VLOOKUP($A881,Baux!$A:$K,3,FALSE),Locataires!$A:$I,2,FALSE))</f>
        <v/>
      </c>
      <c r="C881" s="17"/>
      <c r="D881" s="12" t="str">
        <f>IF(OR($A881="",$C881=""),"",SUMIFS(Échéancier_Loyers!$G:$G,Échéancier_Loyers!$C:$C,$A881,Échéancier_Loyers!$B:$B,YEAR($C881)*100+MONTH($C881)))</f>
        <v/>
      </c>
      <c r="E881" s="13" t="str">
        <f>IF(OR($A881="",$C881=""),"",SUMIFS(Échéancier_Loyers!$J:$J,Échéancier_Loyers!$C:$C,$A881,Échéancier_Loyers!$B:$B,YEAR($C881)*100+MONTH($C881)))</f>
        <v/>
      </c>
      <c r="F881" s="13" t="str">
        <f>IF(OR($A881="",$C881=""),"",SUMIFS(Échéancier_Loyers!$K:$K,Échéancier_Loyers!$C:$C,$A881,Échéancier_Loyers!$B:$B,YEAR($C881)*100+MONTH($C881)))</f>
        <v/>
      </c>
      <c r="G881" s="13" t="str">
        <f>IF(OR($E881="",$F881=""),"",$E881-$F881)</f>
        <v/>
      </c>
      <c r="H881" t="str">
        <f ca="1">IF($D881="","",MAX(0,TODAY()-$D881))</f>
        <v/>
      </c>
      <c r="I881" t="str">
        <f ca="1">IF($G881&lt;=0,"",IF($H881&gt;=30,"Mise en demeure",IF($H881&gt;=15,"Relance 2",IF($H881&gt;=5,"Relance 1","À traiter"))))</f>
        <v>Mise en demeure</v>
      </c>
      <c r="K881" t="str">
        <f>IF($J881="","",$J881+7)</f>
        <v/>
      </c>
    </row>
    <row r="882" spans="2:11" ht="15">
      <c r="B882" t="str">
        <f>IF($A882="","",VLOOKUP(VLOOKUP($A882,Baux!$A:$K,3,FALSE),Locataires!$A:$I,2,FALSE))</f>
        <v/>
      </c>
      <c r="C882" s="17"/>
      <c r="D882" s="12" t="str">
        <f>IF(OR($A882="",$C882=""),"",SUMIFS(Échéancier_Loyers!$G:$G,Échéancier_Loyers!$C:$C,$A882,Échéancier_Loyers!$B:$B,YEAR($C882)*100+MONTH($C882)))</f>
        <v/>
      </c>
      <c r="E882" s="13" t="str">
        <f>IF(OR($A882="",$C882=""),"",SUMIFS(Échéancier_Loyers!$J:$J,Échéancier_Loyers!$C:$C,$A882,Échéancier_Loyers!$B:$B,YEAR($C882)*100+MONTH($C882)))</f>
        <v/>
      </c>
      <c r="F882" s="13" t="str">
        <f>IF(OR($A882="",$C882=""),"",SUMIFS(Échéancier_Loyers!$K:$K,Échéancier_Loyers!$C:$C,$A882,Échéancier_Loyers!$B:$B,YEAR($C882)*100+MONTH($C882)))</f>
        <v/>
      </c>
      <c r="G882" s="13" t="str">
        <f>IF(OR($E882="",$F882=""),"",$E882-$F882)</f>
        <v/>
      </c>
      <c r="H882" t="str">
        <f ca="1">IF($D882="","",MAX(0,TODAY()-$D882))</f>
        <v/>
      </c>
      <c r="I882" t="str">
        <f ca="1">IF($G882&lt;=0,"",IF($H882&gt;=30,"Mise en demeure",IF($H882&gt;=15,"Relance 2",IF($H882&gt;=5,"Relance 1","À traiter"))))</f>
        <v>Mise en demeure</v>
      </c>
      <c r="K882" t="str">
        <f>IF($J882="","",$J882+7)</f>
        <v/>
      </c>
    </row>
    <row r="883" spans="2:11" ht="15">
      <c r="B883" t="str">
        <f>IF($A883="","",VLOOKUP(VLOOKUP($A883,Baux!$A:$K,3,FALSE),Locataires!$A:$I,2,FALSE))</f>
        <v/>
      </c>
      <c r="C883" s="17"/>
      <c r="D883" s="12" t="str">
        <f>IF(OR($A883="",$C883=""),"",SUMIFS(Échéancier_Loyers!$G:$G,Échéancier_Loyers!$C:$C,$A883,Échéancier_Loyers!$B:$B,YEAR($C883)*100+MONTH($C883)))</f>
        <v/>
      </c>
      <c r="E883" s="13" t="str">
        <f>IF(OR($A883="",$C883=""),"",SUMIFS(Échéancier_Loyers!$J:$J,Échéancier_Loyers!$C:$C,$A883,Échéancier_Loyers!$B:$B,YEAR($C883)*100+MONTH($C883)))</f>
        <v/>
      </c>
      <c r="F883" s="13" t="str">
        <f>IF(OR($A883="",$C883=""),"",SUMIFS(Échéancier_Loyers!$K:$K,Échéancier_Loyers!$C:$C,$A883,Échéancier_Loyers!$B:$B,YEAR($C883)*100+MONTH($C883)))</f>
        <v/>
      </c>
      <c r="G883" s="13" t="str">
        <f>IF(OR($E883="",$F883=""),"",$E883-$F883)</f>
        <v/>
      </c>
      <c r="H883" t="str">
        <f ca="1">IF($D883="","",MAX(0,TODAY()-$D883))</f>
        <v/>
      </c>
      <c r="I883" t="str">
        <f ca="1">IF($G883&lt;=0,"",IF($H883&gt;=30,"Mise en demeure",IF($H883&gt;=15,"Relance 2",IF($H883&gt;=5,"Relance 1","À traiter"))))</f>
        <v>Mise en demeure</v>
      </c>
      <c r="K883" t="str">
        <f>IF($J883="","",$J883+7)</f>
        <v/>
      </c>
    </row>
    <row r="884" spans="2:11" ht="15">
      <c r="B884" t="str">
        <f>IF($A884="","",VLOOKUP(VLOOKUP($A884,Baux!$A:$K,3,FALSE),Locataires!$A:$I,2,FALSE))</f>
        <v/>
      </c>
      <c r="C884" s="17"/>
      <c r="D884" s="12" t="str">
        <f>IF(OR($A884="",$C884=""),"",SUMIFS(Échéancier_Loyers!$G:$G,Échéancier_Loyers!$C:$C,$A884,Échéancier_Loyers!$B:$B,YEAR($C884)*100+MONTH($C884)))</f>
        <v/>
      </c>
      <c r="E884" s="13" t="str">
        <f>IF(OR($A884="",$C884=""),"",SUMIFS(Échéancier_Loyers!$J:$J,Échéancier_Loyers!$C:$C,$A884,Échéancier_Loyers!$B:$B,YEAR($C884)*100+MONTH($C884)))</f>
        <v/>
      </c>
      <c r="F884" s="13" t="str">
        <f>IF(OR($A884="",$C884=""),"",SUMIFS(Échéancier_Loyers!$K:$K,Échéancier_Loyers!$C:$C,$A884,Échéancier_Loyers!$B:$B,YEAR($C884)*100+MONTH($C884)))</f>
        <v/>
      </c>
      <c r="G884" s="13" t="str">
        <f>IF(OR($E884="",$F884=""),"",$E884-$F884)</f>
        <v/>
      </c>
      <c r="H884" t="str">
        <f ca="1">IF($D884="","",MAX(0,TODAY()-$D884))</f>
        <v/>
      </c>
      <c r="I884" t="str">
        <f ca="1">IF($G884&lt;=0,"",IF($H884&gt;=30,"Mise en demeure",IF($H884&gt;=15,"Relance 2",IF($H884&gt;=5,"Relance 1","À traiter"))))</f>
        <v>Mise en demeure</v>
      </c>
      <c r="K884" t="str">
        <f>IF($J884="","",$J884+7)</f>
        <v/>
      </c>
    </row>
    <row r="885" spans="2:11" ht="15">
      <c r="B885" t="str">
        <f>IF($A885="","",VLOOKUP(VLOOKUP($A885,Baux!$A:$K,3,FALSE),Locataires!$A:$I,2,FALSE))</f>
        <v/>
      </c>
      <c r="C885" s="17"/>
      <c r="D885" s="12" t="str">
        <f>IF(OR($A885="",$C885=""),"",SUMIFS(Échéancier_Loyers!$G:$G,Échéancier_Loyers!$C:$C,$A885,Échéancier_Loyers!$B:$B,YEAR($C885)*100+MONTH($C885)))</f>
        <v/>
      </c>
      <c r="E885" s="13" t="str">
        <f>IF(OR($A885="",$C885=""),"",SUMIFS(Échéancier_Loyers!$J:$J,Échéancier_Loyers!$C:$C,$A885,Échéancier_Loyers!$B:$B,YEAR($C885)*100+MONTH($C885)))</f>
        <v/>
      </c>
      <c r="F885" s="13" t="str">
        <f>IF(OR($A885="",$C885=""),"",SUMIFS(Échéancier_Loyers!$K:$K,Échéancier_Loyers!$C:$C,$A885,Échéancier_Loyers!$B:$B,YEAR($C885)*100+MONTH($C885)))</f>
        <v/>
      </c>
      <c r="G885" s="13" t="str">
        <f>IF(OR($E885="",$F885=""),"",$E885-$F885)</f>
        <v/>
      </c>
      <c r="H885" t="str">
        <f ca="1">IF($D885="","",MAX(0,TODAY()-$D885))</f>
        <v/>
      </c>
      <c r="I885" t="str">
        <f ca="1">IF($G885&lt;=0,"",IF($H885&gt;=30,"Mise en demeure",IF($H885&gt;=15,"Relance 2",IF($H885&gt;=5,"Relance 1","À traiter"))))</f>
        <v>Mise en demeure</v>
      </c>
      <c r="K885" t="str">
        <f>IF($J885="","",$J885+7)</f>
        <v/>
      </c>
    </row>
    <row r="886" spans="2:11" ht="15">
      <c r="B886" t="str">
        <f>IF($A886="","",VLOOKUP(VLOOKUP($A886,Baux!$A:$K,3,FALSE),Locataires!$A:$I,2,FALSE))</f>
        <v/>
      </c>
      <c r="C886" s="17"/>
      <c r="D886" s="12" t="str">
        <f>IF(OR($A886="",$C886=""),"",SUMIFS(Échéancier_Loyers!$G:$G,Échéancier_Loyers!$C:$C,$A886,Échéancier_Loyers!$B:$B,YEAR($C886)*100+MONTH($C886)))</f>
        <v/>
      </c>
      <c r="E886" s="13" t="str">
        <f>IF(OR($A886="",$C886=""),"",SUMIFS(Échéancier_Loyers!$J:$J,Échéancier_Loyers!$C:$C,$A886,Échéancier_Loyers!$B:$B,YEAR($C886)*100+MONTH($C886)))</f>
        <v/>
      </c>
      <c r="F886" s="13" t="str">
        <f>IF(OR($A886="",$C886=""),"",SUMIFS(Échéancier_Loyers!$K:$K,Échéancier_Loyers!$C:$C,$A886,Échéancier_Loyers!$B:$B,YEAR($C886)*100+MONTH($C886)))</f>
        <v/>
      </c>
      <c r="G886" s="13" t="str">
        <f>IF(OR($E886="",$F886=""),"",$E886-$F886)</f>
        <v/>
      </c>
      <c r="H886" t="str">
        <f ca="1">IF($D886="","",MAX(0,TODAY()-$D886))</f>
        <v/>
      </c>
      <c r="I886" t="str">
        <f ca="1">IF($G886&lt;=0,"",IF($H886&gt;=30,"Mise en demeure",IF($H886&gt;=15,"Relance 2",IF($H886&gt;=5,"Relance 1","À traiter"))))</f>
        <v>Mise en demeure</v>
      </c>
      <c r="K886" t="str">
        <f>IF($J886="","",$J886+7)</f>
        <v/>
      </c>
    </row>
    <row r="887" spans="2:11" ht="15">
      <c r="B887" t="str">
        <f>IF($A887="","",VLOOKUP(VLOOKUP($A887,Baux!$A:$K,3,FALSE),Locataires!$A:$I,2,FALSE))</f>
        <v/>
      </c>
      <c r="C887" s="17"/>
      <c r="D887" s="12" t="str">
        <f>IF(OR($A887="",$C887=""),"",SUMIFS(Échéancier_Loyers!$G:$G,Échéancier_Loyers!$C:$C,$A887,Échéancier_Loyers!$B:$B,YEAR($C887)*100+MONTH($C887)))</f>
        <v/>
      </c>
      <c r="E887" s="13" t="str">
        <f>IF(OR($A887="",$C887=""),"",SUMIFS(Échéancier_Loyers!$J:$J,Échéancier_Loyers!$C:$C,$A887,Échéancier_Loyers!$B:$B,YEAR($C887)*100+MONTH($C887)))</f>
        <v/>
      </c>
      <c r="F887" s="13" t="str">
        <f>IF(OR($A887="",$C887=""),"",SUMIFS(Échéancier_Loyers!$K:$K,Échéancier_Loyers!$C:$C,$A887,Échéancier_Loyers!$B:$B,YEAR($C887)*100+MONTH($C887)))</f>
        <v/>
      </c>
      <c r="G887" s="13" t="str">
        <f>IF(OR($E887="",$F887=""),"",$E887-$F887)</f>
        <v/>
      </c>
      <c r="H887" t="str">
        <f ca="1">IF($D887="","",MAX(0,TODAY()-$D887))</f>
        <v/>
      </c>
      <c r="I887" t="str">
        <f ca="1">IF($G887&lt;=0,"",IF($H887&gt;=30,"Mise en demeure",IF($H887&gt;=15,"Relance 2",IF($H887&gt;=5,"Relance 1","À traiter"))))</f>
        <v>Mise en demeure</v>
      </c>
      <c r="K887" t="str">
        <f>IF($J887="","",$J887+7)</f>
        <v/>
      </c>
    </row>
    <row r="888" spans="2:11" ht="15">
      <c r="B888" t="str">
        <f>IF($A888="","",VLOOKUP(VLOOKUP($A888,Baux!$A:$K,3,FALSE),Locataires!$A:$I,2,FALSE))</f>
        <v/>
      </c>
      <c r="C888" s="17"/>
      <c r="D888" s="12" t="str">
        <f>IF(OR($A888="",$C888=""),"",SUMIFS(Échéancier_Loyers!$G:$G,Échéancier_Loyers!$C:$C,$A888,Échéancier_Loyers!$B:$B,YEAR($C888)*100+MONTH($C888)))</f>
        <v/>
      </c>
      <c r="E888" s="13" t="str">
        <f>IF(OR($A888="",$C888=""),"",SUMIFS(Échéancier_Loyers!$J:$J,Échéancier_Loyers!$C:$C,$A888,Échéancier_Loyers!$B:$B,YEAR($C888)*100+MONTH($C888)))</f>
        <v/>
      </c>
      <c r="F888" s="13" t="str">
        <f>IF(OR($A888="",$C888=""),"",SUMIFS(Échéancier_Loyers!$K:$K,Échéancier_Loyers!$C:$C,$A888,Échéancier_Loyers!$B:$B,YEAR($C888)*100+MONTH($C888)))</f>
        <v/>
      </c>
      <c r="G888" s="13" t="str">
        <f>IF(OR($E888="",$F888=""),"",$E888-$F888)</f>
        <v/>
      </c>
      <c r="H888" t="str">
        <f ca="1">IF($D888="","",MAX(0,TODAY()-$D888))</f>
        <v/>
      </c>
      <c r="I888" t="str">
        <f ca="1">IF($G888&lt;=0,"",IF($H888&gt;=30,"Mise en demeure",IF($H888&gt;=15,"Relance 2",IF($H888&gt;=5,"Relance 1","À traiter"))))</f>
        <v>Mise en demeure</v>
      </c>
      <c r="K888" t="str">
        <f>IF($J888="","",$J888+7)</f>
        <v/>
      </c>
    </row>
    <row r="889" spans="2:11" ht="15">
      <c r="B889" t="str">
        <f>IF($A889="","",VLOOKUP(VLOOKUP($A889,Baux!$A:$K,3,FALSE),Locataires!$A:$I,2,FALSE))</f>
        <v/>
      </c>
      <c r="C889" s="17"/>
      <c r="D889" s="12" t="str">
        <f>IF(OR($A889="",$C889=""),"",SUMIFS(Échéancier_Loyers!$G:$G,Échéancier_Loyers!$C:$C,$A889,Échéancier_Loyers!$B:$B,YEAR($C889)*100+MONTH($C889)))</f>
        <v/>
      </c>
      <c r="E889" s="13" t="str">
        <f>IF(OR($A889="",$C889=""),"",SUMIFS(Échéancier_Loyers!$J:$J,Échéancier_Loyers!$C:$C,$A889,Échéancier_Loyers!$B:$B,YEAR($C889)*100+MONTH($C889)))</f>
        <v/>
      </c>
      <c r="F889" s="13" t="str">
        <f>IF(OR($A889="",$C889=""),"",SUMIFS(Échéancier_Loyers!$K:$K,Échéancier_Loyers!$C:$C,$A889,Échéancier_Loyers!$B:$B,YEAR($C889)*100+MONTH($C889)))</f>
        <v/>
      </c>
      <c r="G889" s="13" t="str">
        <f>IF(OR($E889="",$F889=""),"",$E889-$F889)</f>
        <v/>
      </c>
      <c r="H889" t="str">
        <f ca="1">IF($D889="","",MAX(0,TODAY()-$D889))</f>
        <v/>
      </c>
      <c r="I889" t="str">
        <f ca="1">IF($G889&lt;=0,"",IF($H889&gt;=30,"Mise en demeure",IF($H889&gt;=15,"Relance 2",IF($H889&gt;=5,"Relance 1","À traiter"))))</f>
        <v>Mise en demeure</v>
      </c>
      <c r="K889" t="str">
        <f>IF($J889="","",$J889+7)</f>
        <v/>
      </c>
    </row>
    <row r="890" spans="2:11" ht="15">
      <c r="B890" t="str">
        <f>IF($A890="","",VLOOKUP(VLOOKUP($A890,Baux!$A:$K,3,FALSE),Locataires!$A:$I,2,FALSE))</f>
        <v/>
      </c>
      <c r="C890" s="17"/>
      <c r="D890" s="12" t="str">
        <f>IF(OR($A890="",$C890=""),"",SUMIFS(Échéancier_Loyers!$G:$G,Échéancier_Loyers!$C:$C,$A890,Échéancier_Loyers!$B:$B,YEAR($C890)*100+MONTH($C890)))</f>
        <v/>
      </c>
      <c r="E890" s="13" t="str">
        <f>IF(OR($A890="",$C890=""),"",SUMIFS(Échéancier_Loyers!$J:$J,Échéancier_Loyers!$C:$C,$A890,Échéancier_Loyers!$B:$B,YEAR($C890)*100+MONTH($C890)))</f>
        <v/>
      </c>
      <c r="F890" s="13" t="str">
        <f>IF(OR($A890="",$C890=""),"",SUMIFS(Échéancier_Loyers!$K:$K,Échéancier_Loyers!$C:$C,$A890,Échéancier_Loyers!$B:$B,YEAR($C890)*100+MONTH($C890)))</f>
        <v/>
      </c>
      <c r="G890" s="13" t="str">
        <f>IF(OR($E890="",$F890=""),"",$E890-$F890)</f>
        <v/>
      </c>
      <c r="H890" t="str">
        <f ca="1">IF($D890="","",MAX(0,TODAY()-$D890))</f>
        <v/>
      </c>
      <c r="I890" t="str">
        <f ca="1">IF($G890&lt;=0,"",IF($H890&gt;=30,"Mise en demeure",IF($H890&gt;=15,"Relance 2",IF($H890&gt;=5,"Relance 1","À traiter"))))</f>
        <v>Mise en demeure</v>
      </c>
      <c r="K890" t="str">
        <f>IF($J890="","",$J890+7)</f>
        <v/>
      </c>
    </row>
    <row r="891" spans="2:11" ht="15">
      <c r="B891" t="str">
        <f>IF($A891="","",VLOOKUP(VLOOKUP($A891,Baux!$A:$K,3,FALSE),Locataires!$A:$I,2,FALSE))</f>
        <v/>
      </c>
      <c r="C891" s="17"/>
      <c r="D891" s="12" t="str">
        <f>IF(OR($A891="",$C891=""),"",SUMIFS(Échéancier_Loyers!$G:$G,Échéancier_Loyers!$C:$C,$A891,Échéancier_Loyers!$B:$B,YEAR($C891)*100+MONTH($C891)))</f>
        <v/>
      </c>
      <c r="E891" s="13" t="str">
        <f>IF(OR($A891="",$C891=""),"",SUMIFS(Échéancier_Loyers!$J:$J,Échéancier_Loyers!$C:$C,$A891,Échéancier_Loyers!$B:$B,YEAR($C891)*100+MONTH($C891)))</f>
        <v/>
      </c>
      <c r="F891" s="13" t="str">
        <f>IF(OR($A891="",$C891=""),"",SUMIFS(Échéancier_Loyers!$K:$K,Échéancier_Loyers!$C:$C,$A891,Échéancier_Loyers!$B:$B,YEAR($C891)*100+MONTH($C891)))</f>
        <v/>
      </c>
      <c r="G891" s="13" t="str">
        <f>IF(OR($E891="",$F891=""),"",$E891-$F891)</f>
        <v/>
      </c>
      <c r="H891" t="str">
        <f ca="1">IF($D891="","",MAX(0,TODAY()-$D891))</f>
        <v/>
      </c>
      <c r="I891" t="str">
        <f ca="1">IF($G891&lt;=0,"",IF($H891&gt;=30,"Mise en demeure",IF($H891&gt;=15,"Relance 2",IF($H891&gt;=5,"Relance 1","À traiter"))))</f>
        <v>Mise en demeure</v>
      </c>
      <c r="K891" t="str">
        <f>IF($J891="","",$J891+7)</f>
        <v/>
      </c>
    </row>
    <row r="892" spans="2:11" ht="15">
      <c r="B892" t="str">
        <f>IF($A892="","",VLOOKUP(VLOOKUP($A892,Baux!$A:$K,3,FALSE),Locataires!$A:$I,2,FALSE))</f>
        <v/>
      </c>
      <c r="C892" s="17"/>
      <c r="D892" s="12" t="str">
        <f>IF(OR($A892="",$C892=""),"",SUMIFS(Échéancier_Loyers!$G:$G,Échéancier_Loyers!$C:$C,$A892,Échéancier_Loyers!$B:$B,YEAR($C892)*100+MONTH($C892)))</f>
        <v/>
      </c>
      <c r="E892" s="13" t="str">
        <f>IF(OR($A892="",$C892=""),"",SUMIFS(Échéancier_Loyers!$J:$J,Échéancier_Loyers!$C:$C,$A892,Échéancier_Loyers!$B:$B,YEAR($C892)*100+MONTH($C892)))</f>
        <v/>
      </c>
      <c r="F892" s="13" t="str">
        <f>IF(OR($A892="",$C892=""),"",SUMIFS(Échéancier_Loyers!$K:$K,Échéancier_Loyers!$C:$C,$A892,Échéancier_Loyers!$B:$B,YEAR($C892)*100+MONTH($C892)))</f>
        <v/>
      </c>
      <c r="G892" s="13" t="str">
        <f>IF(OR($E892="",$F892=""),"",$E892-$F892)</f>
        <v/>
      </c>
      <c r="H892" t="str">
        <f ca="1">IF($D892="","",MAX(0,TODAY()-$D892))</f>
        <v/>
      </c>
      <c r="I892" t="str">
        <f ca="1">IF($G892&lt;=0,"",IF($H892&gt;=30,"Mise en demeure",IF($H892&gt;=15,"Relance 2",IF($H892&gt;=5,"Relance 1","À traiter"))))</f>
        <v>Mise en demeure</v>
      </c>
      <c r="K892" t="str">
        <f>IF($J892="","",$J892+7)</f>
        <v/>
      </c>
    </row>
    <row r="893" spans="2:11" ht="15">
      <c r="B893" t="str">
        <f>IF($A893="","",VLOOKUP(VLOOKUP($A893,Baux!$A:$K,3,FALSE),Locataires!$A:$I,2,FALSE))</f>
        <v/>
      </c>
      <c r="C893" s="17"/>
      <c r="D893" s="12" t="str">
        <f>IF(OR($A893="",$C893=""),"",SUMIFS(Échéancier_Loyers!$G:$G,Échéancier_Loyers!$C:$C,$A893,Échéancier_Loyers!$B:$B,YEAR($C893)*100+MONTH($C893)))</f>
        <v/>
      </c>
      <c r="E893" s="13" t="str">
        <f>IF(OR($A893="",$C893=""),"",SUMIFS(Échéancier_Loyers!$J:$J,Échéancier_Loyers!$C:$C,$A893,Échéancier_Loyers!$B:$B,YEAR($C893)*100+MONTH($C893)))</f>
        <v/>
      </c>
      <c r="F893" s="13" t="str">
        <f>IF(OR($A893="",$C893=""),"",SUMIFS(Échéancier_Loyers!$K:$K,Échéancier_Loyers!$C:$C,$A893,Échéancier_Loyers!$B:$B,YEAR($C893)*100+MONTH($C893)))</f>
        <v/>
      </c>
      <c r="G893" s="13" t="str">
        <f>IF(OR($E893="",$F893=""),"",$E893-$F893)</f>
        <v/>
      </c>
      <c r="H893" t="str">
        <f ca="1">IF($D893="","",MAX(0,TODAY()-$D893))</f>
        <v/>
      </c>
      <c r="I893" t="str">
        <f ca="1">IF($G893&lt;=0,"",IF($H893&gt;=30,"Mise en demeure",IF($H893&gt;=15,"Relance 2",IF($H893&gt;=5,"Relance 1","À traiter"))))</f>
        <v>Mise en demeure</v>
      </c>
      <c r="K893" t="str">
        <f>IF($J893="","",$J893+7)</f>
        <v/>
      </c>
    </row>
    <row r="894" spans="2:11" ht="15">
      <c r="B894" t="str">
        <f>IF($A894="","",VLOOKUP(VLOOKUP($A894,Baux!$A:$K,3,FALSE),Locataires!$A:$I,2,FALSE))</f>
        <v/>
      </c>
      <c r="C894" s="17"/>
      <c r="D894" s="12" t="str">
        <f>IF(OR($A894="",$C894=""),"",SUMIFS(Échéancier_Loyers!$G:$G,Échéancier_Loyers!$C:$C,$A894,Échéancier_Loyers!$B:$B,YEAR($C894)*100+MONTH($C894)))</f>
        <v/>
      </c>
      <c r="E894" s="13" t="str">
        <f>IF(OR($A894="",$C894=""),"",SUMIFS(Échéancier_Loyers!$J:$J,Échéancier_Loyers!$C:$C,$A894,Échéancier_Loyers!$B:$B,YEAR($C894)*100+MONTH($C894)))</f>
        <v/>
      </c>
      <c r="F894" s="13" t="str">
        <f>IF(OR($A894="",$C894=""),"",SUMIFS(Échéancier_Loyers!$K:$K,Échéancier_Loyers!$C:$C,$A894,Échéancier_Loyers!$B:$B,YEAR($C894)*100+MONTH($C894)))</f>
        <v/>
      </c>
      <c r="G894" s="13" t="str">
        <f>IF(OR($E894="",$F894=""),"",$E894-$F894)</f>
        <v/>
      </c>
      <c r="H894" t="str">
        <f ca="1">IF($D894="","",MAX(0,TODAY()-$D894))</f>
        <v/>
      </c>
      <c r="I894" t="str">
        <f ca="1">IF($G894&lt;=0,"",IF($H894&gt;=30,"Mise en demeure",IF($H894&gt;=15,"Relance 2",IF($H894&gt;=5,"Relance 1","À traiter"))))</f>
        <v>Mise en demeure</v>
      </c>
      <c r="K894" t="str">
        <f>IF($J894="","",$J894+7)</f>
        <v/>
      </c>
    </row>
    <row r="895" spans="2:11" ht="15">
      <c r="B895" t="str">
        <f>IF($A895="","",VLOOKUP(VLOOKUP($A895,Baux!$A:$K,3,FALSE),Locataires!$A:$I,2,FALSE))</f>
        <v/>
      </c>
      <c r="C895" s="17"/>
      <c r="D895" s="12" t="str">
        <f>IF(OR($A895="",$C895=""),"",SUMIFS(Échéancier_Loyers!$G:$G,Échéancier_Loyers!$C:$C,$A895,Échéancier_Loyers!$B:$B,YEAR($C895)*100+MONTH($C895)))</f>
        <v/>
      </c>
      <c r="E895" s="13" t="str">
        <f>IF(OR($A895="",$C895=""),"",SUMIFS(Échéancier_Loyers!$J:$J,Échéancier_Loyers!$C:$C,$A895,Échéancier_Loyers!$B:$B,YEAR($C895)*100+MONTH($C895)))</f>
        <v/>
      </c>
      <c r="F895" s="13" t="str">
        <f>IF(OR($A895="",$C895=""),"",SUMIFS(Échéancier_Loyers!$K:$K,Échéancier_Loyers!$C:$C,$A895,Échéancier_Loyers!$B:$B,YEAR($C895)*100+MONTH($C895)))</f>
        <v/>
      </c>
      <c r="G895" s="13" t="str">
        <f>IF(OR($E895="",$F895=""),"",$E895-$F895)</f>
        <v/>
      </c>
      <c r="H895" t="str">
        <f ca="1">IF($D895="","",MAX(0,TODAY()-$D895))</f>
        <v/>
      </c>
      <c r="I895" t="str">
        <f ca="1">IF($G895&lt;=0,"",IF($H895&gt;=30,"Mise en demeure",IF($H895&gt;=15,"Relance 2",IF($H895&gt;=5,"Relance 1","À traiter"))))</f>
        <v>Mise en demeure</v>
      </c>
      <c r="K895" t="str">
        <f>IF($J895="","",$J895+7)</f>
        <v/>
      </c>
    </row>
    <row r="896" spans="2:11" ht="15">
      <c r="B896" t="str">
        <f>IF($A896="","",VLOOKUP(VLOOKUP($A896,Baux!$A:$K,3,FALSE),Locataires!$A:$I,2,FALSE))</f>
        <v/>
      </c>
      <c r="C896" s="17"/>
      <c r="D896" s="12" t="str">
        <f>IF(OR($A896="",$C896=""),"",SUMIFS(Échéancier_Loyers!$G:$G,Échéancier_Loyers!$C:$C,$A896,Échéancier_Loyers!$B:$B,YEAR($C896)*100+MONTH($C896)))</f>
        <v/>
      </c>
      <c r="E896" s="13" t="str">
        <f>IF(OR($A896="",$C896=""),"",SUMIFS(Échéancier_Loyers!$J:$J,Échéancier_Loyers!$C:$C,$A896,Échéancier_Loyers!$B:$B,YEAR($C896)*100+MONTH($C896)))</f>
        <v/>
      </c>
      <c r="F896" s="13" t="str">
        <f>IF(OR($A896="",$C896=""),"",SUMIFS(Échéancier_Loyers!$K:$K,Échéancier_Loyers!$C:$C,$A896,Échéancier_Loyers!$B:$B,YEAR($C896)*100+MONTH($C896)))</f>
        <v/>
      </c>
      <c r="G896" s="13" t="str">
        <f>IF(OR($E896="",$F896=""),"",$E896-$F896)</f>
        <v/>
      </c>
      <c r="H896" t="str">
        <f ca="1">IF($D896="","",MAX(0,TODAY()-$D896))</f>
        <v/>
      </c>
      <c r="I896" t="str">
        <f ca="1">IF($G896&lt;=0,"",IF($H896&gt;=30,"Mise en demeure",IF($H896&gt;=15,"Relance 2",IF($H896&gt;=5,"Relance 1","À traiter"))))</f>
        <v>Mise en demeure</v>
      </c>
      <c r="K896" t="str">
        <f>IF($J896="","",$J896+7)</f>
        <v/>
      </c>
    </row>
    <row r="897" spans="2:11" ht="15">
      <c r="B897" t="str">
        <f>IF($A897="","",VLOOKUP(VLOOKUP($A897,Baux!$A:$K,3,FALSE),Locataires!$A:$I,2,FALSE))</f>
        <v/>
      </c>
      <c r="C897" s="17"/>
      <c r="D897" s="12" t="str">
        <f>IF(OR($A897="",$C897=""),"",SUMIFS(Échéancier_Loyers!$G:$G,Échéancier_Loyers!$C:$C,$A897,Échéancier_Loyers!$B:$B,YEAR($C897)*100+MONTH($C897)))</f>
        <v/>
      </c>
      <c r="E897" s="13" t="str">
        <f>IF(OR($A897="",$C897=""),"",SUMIFS(Échéancier_Loyers!$J:$J,Échéancier_Loyers!$C:$C,$A897,Échéancier_Loyers!$B:$B,YEAR($C897)*100+MONTH($C897)))</f>
        <v/>
      </c>
      <c r="F897" s="13" t="str">
        <f>IF(OR($A897="",$C897=""),"",SUMIFS(Échéancier_Loyers!$K:$K,Échéancier_Loyers!$C:$C,$A897,Échéancier_Loyers!$B:$B,YEAR($C897)*100+MONTH($C897)))</f>
        <v/>
      </c>
      <c r="G897" s="13" t="str">
        <f>IF(OR($E897="",$F897=""),"",$E897-$F897)</f>
        <v/>
      </c>
      <c r="H897" t="str">
        <f ca="1">IF($D897="","",MAX(0,TODAY()-$D897))</f>
        <v/>
      </c>
      <c r="I897" t="str">
        <f ca="1">IF($G897&lt;=0,"",IF($H897&gt;=30,"Mise en demeure",IF($H897&gt;=15,"Relance 2",IF($H897&gt;=5,"Relance 1","À traiter"))))</f>
        <v>Mise en demeure</v>
      </c>
      <c r="K897" t="str">
        <f>IF($J897="","",$J897+7)</f>
        <v/>
      </c>
    </row>
    <row r="898" spans="2:11" ht="15">
      <c r="B898" t="str">
        <f>IF($A898="","",VLOOKUP(VLOOKUP($A898,Baux!$A:$K,3,FALSE),Locataires!$A:$I,2,FALSE))</f>
        <v/>
      </c>
      <c r="C898" s="17"/>
      <c r="D898" s="12" t="str">
        <f>IF(OR($A898="",$C898=""),"",SUMIFS(Échéancier_Loyers!$G:$G,Échéancier_Loyers!$C:$C,$A898,Échéancier_Loyers!$B:$B,YEAR($C898)*100+MONTH($C898)))</f>
        <v/>
      </c>
      <c r="E898" s="13" t="str">
        <f>IF(OR($A898="",$C898=""),"",SUMIFS(Échéancier_Loyers!$J:$J,Échéancier_Loyers!$C:$C,$A898,Échéancier_Loyers!$B:$B,YEAR($C898)*100+MONTH($C898)))</f>
        <v/>
      </c>
      <c r="F898" s="13" t="str">
        <f>IF(OR($A898="",$C898=""),"",SUMIFS(Échéancier_Loyers!$K:$K,Échéancier_Loyers!$C:$C,$A898,Échéancier_Loyers!$B:$B,YEAR($C898)*100+MONTH($C898)))</f>
        <v/>
      </c>
      <c r="G898" s="13" t="str">
        <f>IF(OR($E898="",$F898=""),"",$E898-$F898)</f>
        <v/>
      </c>
      <c r="H898" t="str">
        <f ca="1">IF($D898="","",MAX(0,TODAY()-$D898))</f>
        <v/>
      </c>
      <c r="I898" t="str">
        <f ca="1">IF($G898&lt;=0,"",IF($H898&gt;=30,"Mise en demeure",IF($H898&gt;=15,"Relance 2",IF($H898&gt;=5,"Relance 1","À traiter"))))</f>
        <v>Mise en demeure</v>
      </c>
      <c r="K898" t="str">
        <f>IF($J898="","",$J898+7)</f>
        <v/>
      </c>
    </row>
    <row r="899" spans="2:11" ht="15">
      <c r="B899" t="str">
        <f>IF($A899="","",VLOOKUP(VLOOKUP($A899,Baux!$A:$K,3,FALSE),Locataires!$A:$I,2,FALSE))</f>
        <v/>
      </c>
      <c r="C899" s="17"/>
      <c r="D899" s="12" t="str">
        <f>IF(OR($A899="",$C899=""),"",SUMIFS(Échéancier_Loyers!$G:$G,Échéancier_Loyers!$C:$C,$A899,Échéancier_Loyers!$B:$B,YEAR($C899)*100+MONTH($C899)))</f>
        <v/>
      </c>
      <c r="E899" s="13" t="str">
        <f>IF(OR($A899="",$C899=""),"",SUMIFS(Échéancier_Loyers!$J:$J,Échéancier_Loyers!$C:$C,$A899,Échéancier_Loyers!$B:$B,YEAR($C899)*100+MONTH($C899)))</f>
        <v/>
      </c>
      <c r="F899" s="13" t="str">
        <f>IF(OR($A899="",$C899=""),"",SUMIFS(Échéancier_Loyers!$K:$K,Échéancier_Loyers!$C:$C,$A899,Échéancier_Loyers!$B:$B,YEAR($C899)*100+MONTH($C899)))</f>
        <v/>
      </c>
      <c r="G899" s="13" t="str">
        <f>IF(OR($E899="",$F899=""),"",$E899-$F899)</f>
        <v/>
      </c>
      <c r="H899" t="str">
        <f ca="1">IF($D899="","",MAX(0,TODAY()-$D899))</f>
        <v/>
      </c>
      <c r="I899" t="str">
        <f ca="1">IF($G899&lt;=0,"",IF($H899&gt;=30,"Mise en demeure",IF($H899&gt;=15,"Relance 2",IF($H899&gt;=5,"Relance 1","À traiter"))))</f>
        <v>Mise en demeure</v>
      </c>
      <c r="K899" t="str">
        <f>IF($J899="","",$J899+7)</f>
        <v/>
      </c>
    </row>
    <row r="900" spans="2:11" ht="15">
      <c r="B900" t="str">
        <f>IF($A900="","",VLOOKUP(VLOOKUP($A900,Baux!$A:$K,3,FALSE),Locataires!$A:$I,2,FALSE))</f>
        <v/>
      </c>
      <c r="C900" s="17"/>
      <c r="D900" s="12" t="str">
        <f>IF(OR($A900="",$C900=""),"",SUMIFS(Échéancier_Loyers!$G:$G,Échéancier_Loyers!$C:$C,$A900,Échéancier_Loyers!$B:$B,YEAR($C900)*100+MONTH($C900)))</f>
        <v/>
      </c>
      <c r="E900" s="13" t="str">
        <f>IF(OR($A900="",$C900=""),"",SUMIFS(Échéancier_Loyers!$J:$J,Échéancier_Loyers!$C:$C,$A900,Échéancier_Loyers!$B:$B,YEAR($C900)*100+MONTH($C900)))</f>
        <v/>
      </c>
      <c r="F900" s="13" t="str">
        <f>IF(OR($A900="",$C900=""),"",SUMIFS(Échéancier_Loyers!$K:$K,Échéancier_Loyers!$C:$C,$A900,Échéancier_Loyers!$B:$B,YEAR($C900)*100+MONTH($C900)))</f>
        <v/>
      </c>
      <c r="G900" s="13" t="str">
        <f>IF(OR($E900="",$F900=""),"",$E900-$F900)</f>
        <v/>
      </c>
      <c r="H900" t="str">
        <f ca="1">IF($D900="","",MAX(0,TODAY()-$D900))</f>
        <v/>
      </c>
      <c r="I900" t="str">
        <f ca="1">IF($G900&lt;=0,"",IF($H900&gt;=30,"Mise en demeure",IF($H900&gt;=15,"Relance 2",IF($H900&gt;=5,"Relance 1","À traiter"))))</f>
        <v>Mise en demeure</v>
      </c>
      <c r="K900" t="str">
        <f>IF($J900="","",$J900+7)</f>
        <v/>
      </c>
    </row>
    <row r="901" spans="2:11" ht="15">
      <c r="B901" t="str">
        <f>IF($A901="","",VLOOKUP(VLOOKUP($A901,Baux!$A:$K,3,FALSE),Locataires!$A:$I,2,FALSE))</f>
        <v/>
      </c>
      <c r="C901" s="17"/>
      <c r="D901" s="12" t="str">
        <f>IF(OR($A901="",$C901=""),"",SUMIFS(Échéancier_Loyers!$G:$G,Échéancier_Loyers!$C:$C,$A901,Échéancier_Loyers!$B:$B,YEAR($C901)*100+MONTH($C901)))</f>
        <v/>
      </c>
      <c r="E901" s="13" t="str">
        <f>IF(OR($A901="",$C901=""),"",SUMIFS(Échéancier_Loyers!$J:$J,Échéancier_Loyers!$C:$C,$A901,Échéancier_Loyers!$B:$B,YEAR($C901)*100+MONTH($C901)))</f>
        <v/>
      </c>
      <c r="F901" s="13" t="str">
        <f>IF(OR($A901="",$C901=""),"",SUMIFS(Échéancier_Loyers!$K:$K,Échéancier_Loyers!$C:$C,$A901,Échéancier_Loyers!$B:$B,YEAR($C901)*100+MONTH($C901)))</f>
        <v/>
      </c>
      <c r="G901" s="13" t="str">
        <f>IF(OR($E901="",$F901=""),"",$E901-$F901)</f>
        <v/>
      </c>
      <c r="H901" t="str">
        <f ca="1">IF($D901="","",MAX(0,TODAY()-$D901))</f>
        <v/>
      </c>
      <c r="I901" t="str">
        <f ca="1">IF($G901&lt;=0,"",IF($H901&gt;=30,"Mise en demeure",IF($H901&gt;=15,"Relance 2",IF($H901&gt;=5,"Relance 1","À traiter"))))</f>
        <v>Mise en demeure</v>
      </c>
      <c r="K901" t="str">
        <f>IF($J901="","",$J901+7)</f>
        <v/>
      </c>
    </row>
    <row r="902" spans="2:11" ht="15">
      <c r="B902" t="str">
        <f>IF($A902="","",VLOOKUP(VLOOKUP($A902,Baux!$A:$K,3,FALSE),Locataires!$A:$I,2,FALSE))</f>
        <v/>
      </c>
      <c r="C902" s="17"/>
      <c r="D902" s="12" t="str">
        <f>IF(OR($A902="",$C902=""),"",SUMIFS(Échéancier_Loyers!$G:$G,Échéancier_Loyers!$C:$C,$A902,Échéancier_Loyers!$B:$B,YEAR($C902)*100+MONTH($C902)))</f>
        <v/>
      </c>
      <c r="E902" s="13" t="str">
        <f>IF(OR($A902="",$C902=""),"",SUMIFS(Échéancier_Loyers!$J:$J,Échéancier_Loyers!$C:$C,$A902,Échéancier_Loyers!$B:$B,YEAR($C902)*100+MONTH($C902)))</f>
        <v/>
      </c>
      <c r="F902" s="13" t="str">
        <f>IF(OR($A902="",$C902=""),"",SUMIFS(Échéancier_Loyers!$K:$K,Échéancier_Loyers!$C:$C,$A902,Échéancier_Loyers!$B:$B,YEAR($C902)*100+MONTH($C902)))</f>
        <v/>
      </c>
      <c r="G902" s="13" t="str">
        <f>IF(OR($E902="",$F902=""),"",$E902-$F902)</f>
        <v/>
      </c>
      <c r="H902" t="str">
        <f ca="1">IF($D902="","",MAX(0,TODAY()-$D902))</f>
        <v/>
      </c>
      <c r="I902" t="str">
        <f ca="1">IF($G902&lt;=0,"",IF($H902&gt;=30,"Mise en demeure",IF($H902&gt;=15,"Relance 2",IF($H902&gt;=5,"Relance 1","À traiter"))))</f>
        <v>Mise en demeure</v>
      </c>
      <c r="K902" t="str">
        <f>IF($J902="","",$J902+7)</f>
        <v/>
      </c>
    </row>
    <row r="903" spans="2:11" ht="15">
      <c r="B903" t="str">
        <f>IF($A903="","",VLOOKUP(VLOOKUP($A903,Baux!$A:$K,3,FALSE),Locataires!$A:$I,2,FALSE))</f>
        <v/>
      </c>
      <c r="C903" s="17"/>
      <c r="D903" s="12" t="str">
        <f>IF(OR($A903="",$C903=""),"",SUMIFS(Échéancier_Loyers!$G:$G,Échéancier_Loyers!$C:$C,$A903,Échéancier_Loyers!$B:$B,YEAR($C903)*100+MONTH($C903)))</f>
        <v/>
      </c>
      <c r="E903" s="13" t="str">
        <f>IF(OR($A903="",$C903=""),"",SUMIFS(Échéancier_Loyers!$J:$J,Échéancier_Loyers!$C:$C,$A903,Échéancier_Loyers!$B:$B,YEAR($C903)*100+MONTH($C903)))</f>
        <v/>
      </c>
      <c r="F903" s="13" t="str">
        <f>IF(OR($A903="",$C903=""),"",SUMIFS(Échéancier_Loyers!$K:$K,Échéancier_Loyers!$C:$C,$A903,Échéancier_Loyers!$B:$B,YEAR($C903)*100+MONTH($C903)))</f>
        <v/>
      </c>
      <c r="G903" s="13" t="str">
        <f>IF(OR($E903="",$F903=""),"",$E903-$F903)</f>
        <v/>
      </c>
      <c r="H903" t="str">
        <f ca="1">IF($D903="","",MAX(0,TODAY()-$D903))</f>
        <v/>
      </c>
      <c r="I903" t="str">
        <f ca="1">IF($G903&lt;=0,"",IF($H903&gt;=30,"Mise en demeure",IF($H903&gt;=15,"Relance 2",IF($H903&gt;=5,"Relance 1","À traiter"))))</f>
        <v>Mise en demeure</v>
      </c>
      <c r="K903" t="str">
        <f>IF($J903="","",$J903+7)</f>
        <v/>
      </c>
    </row>
    <row r="904" spans="2:11" ht="15">
      <c r="B904" t="str">
        <f>IF($A904="","",VLOOKUP(VLOOKUP($A904,Baux!$A:$K,3,FALSE),Locataires!$A:$I,2,FALSE))</f>
        <v/>
      </c>
      <c r="C904" s="17"/>
      <c r="D904" s="12" t="str">
        <f>IF(OR($A904="",$C904=""),"",SUMIFS(Échéancier_Loyers!$G:$G,Échéancier_Loyers!$C:$C,$A904,Échéancier_Loyers!$B:$B,YEAR($C904)*100+MONTH($C904)))</f>
        <v/>
      </c>
      <c r="E904" s="13" t="str">
        <f>IF(OR($A904="",$C904=""),"",SUMIFS(Échéancier_Loyers!$J:$J,Échéancier_Loyers!$C:$C,$A904,Échéancier_Loyers!$B:$B,YEAR($C904)*100+MONTH($C904)))</f>
        <v/>
      </c>
      <c r="F904" s="13" t="str">
        <f>IF(OR($A904="",$C904=""),"",SUMIFS(Échéancier_Loyers!$K:$K,Échéancier_Loyers!$C:$C,$A904,Échéancier_Loyers!$B:$B,YEAR($C904)*100+MONTH($C904)))</f>
        <v/>
      </c>
      <c r="G904" s="13" t="str">
        <f>IF(OR($E904="",$F904=""),"",$E904-$F904)</f>
        <v/>
      </c>
      <c r="H904" t="str">
        <f ca="1">IF($D904="","",MAX(0,TODAY()-$D904))</f>
        <v/>
      </c>
      <c r="I904" t="str">
        <f ca="1">IF($G904&lt;=0,"",IF($H904&gt;=30,"Mise en demeure",IF($H904&gt;=15,"Relance 2",IF($H904&gt;=5,"Relance 1","À traiter"))))</f>
        <v>Mise en demeure</v>
      </c>
      <c r="K904" t="str">
        <f>IF($J904="","",$J904+7)</f>
        <v/>
      </c>
    </row>
    <row r="905" spans="2:11" ht="15">
      <c r="B905" t="str">
        <f>IF($A905="","",VLOOKUP(VLOOKUP($A905,Baux!$A:$K,3,FALSE),Locataires!$A:$I,2,FALSE))</f>
        <v/>
      </c>
      <c r="C905" s="17"/>
      <c r="D905" s="12" t="str">
        <f>IF(OR($A905="",$C905=""),"",SUMIFS(Échéancier_Loyers!$G:$G,Échéancier_Loyers!$C:$C,$A905,Échéancier_Loyers!$B:$B,YEAR($C905)*100+MONTH($C905)))</f>
        <v/>
      </c>
      <c r="E905" s="13" t="str">
        <f>IF(OR($A905="",$C905=""),"",SUMIFS(Échéancier_Loyers!$J:$J,Échéancier_Loyers!$C:$C,$A905,Échéancier_Loyers!$B:$B,YEAR($C905)*100+MONTH($C905)))</f>
        <v/>
      </c>
      <c r="F905" s="13" t="str">
        <f>IF(OR($A905="",$C905=""),"",SUMIFS(Échéancier_Loyers!$K:$K,Échéancier_Loyers!$C:$C,$A905,Échéancier_Loyers!$B:$B,YEAR($C905)*100+MONTH($C905)))</f>
        <v/>
      </c>
      <c r="G905" s="13" t="str">
        <f>IF(OR($E905="",$F905=""),"",$E905-$F905)</f>
        <v/>
      </c>
      <c r="H905" t="str">
        <f ca="1">IF($D905="","",MAX(0,TODAY()-$D905))</f>
        <v/>
      </c>
      <c r="I905" t="str">
        <f ca="1">IF($G905&lt;=0,"",IF($H905&gt;=30,"Mise en demeure",IF($H905&gt;=15,"Relance 2",IF($H905&gt;=5,"Relance 1","À traiter"))))</f>
        <v>Mise en demeure</v>
      </c>
      <c r="K905" t="str">
        <f>IF($J905="","",$J905+7)</f>
        <v/>
      </c>
    </row>
    <row r="906" spans="2:11" ht="15">
      <c r="B906" t="str">
        <f>IF($A906="","",VLOOKUP(VLOOKUP($A906,Baux!$A:$K,3,FALSE),Locataires!$A:$I,2,FALSE))</f>
        <v/>
      </c>
      <c r="C906" s="17"/>
      <c r="D906" s="12" t="str">
        <f>IF(OR($A906="",$C906=""),"",SUMIFS(Échéancier_Loyers!$G:$G,Échéancier_Loyers!$C:$C,$A906,Échéancier_Loyers!$B:$B,YEAR($C906)*100+MONTH($C906)))</f>
        <v/>
      </c>
      <c r="E906" s="13" t="str">
        <f>IF(OR($A906="",$C906=""),"",SUMIFS(Échéancier_Loyers!$J:$J,Échéancier_Loyers!$C:$C,$A906,Échéancier_Loyers!$B:$B,YEAR($C906)*100+MONTH($C906)))</f>
        <v/>
      </c>
      <c r="F906" s="13" t="str">
        <f>IF(OR($A906="",$C906=""),"",SUMIFS(Échéancier_Loyers!$K:$K,Échéancier_Loyers!$C:$C,$A906,Échéancier_Loyers!$B:$B,YEAR($C906)*100+MONTH($C906)))</f>
        <v/>
      </c>
      <c r="G906" s="13" t="str">
        <f>IF(OR($E906="",$F906=""),"",$E906-$F906)</f>
        <v/>
      </c>
      <c r="H906" t="str">
        <f ca="1">IF($D906="","",MAX(0,TODAY()-$D906))</f>
        <v/>
      </c>
      <c r="I906" t="str">
        <f ca="1">IF($G906&lt;=0,"",IF($H906&gt;=30,"Mise en demeure",IF($H906&gt;=15,"Relance 2",IF($H906&gt;=5,"Relance 1","À traiter"))))</f>
        <v>Mise en demeure</v>
      </c>
      <c r="K906" t="str">
        <f>IF($J906="","",$J906+7)</f>
        <v/>
      </c>
    </row>
    <row r="907" spans="2:11" ht="15">
      <c r="B907" t="str">
        <f>IF($A907="","",VLOOKUP(VLOOKUP($A907,Baux!$A:$K,3,FALSE),Locataires!$A:$I,2,FALSE))</f>
        <v/>
      </c>
      <c r="C907" s="17"/>
      <c r="D907" s="12" t="str">
        <f>IF(OR($A907="",$C907=""),"",SUMIFS(Échéancier_Loyers!$G:$G,Échéancier_Loyers!$C:$C,$A907,Échéancier_Loyers!$B:$B,YEAR($C907)*100+MONTH($C907)))</f>
        <v/>
      </c>
      <c r="E907" s="13" t="str">
        <f>IF(OR($A907="",$C907=""),"",SUMIFS(Échéancier_Loyers!$J:$J,Échéancier_Loyers!$C:$C,$A907,Échéancier_Loyers!$B:$B,YEAR($C907)*100+MONTH($C907)))</f>
        <v/>
      </c>
      <c r="F907" s="13" t="str">
        <f>IF(OR($A907="",$C907=""),"",SUMIFS(Échéancier_Loyers!$K:$K,Échéancier_Loyers!$C:$C,$A907,Échéancier_Loyers!$B:$B,YEAR($C907)*100+MONTH($C907)))</f>
        <v/>
      </c>
      <c r="G907" s="13" t="str">
        <f>IF(OR($E907="",$F907=""),"",$E907-$F907)</f>
        <v/>
      </c>
      <c r="H907" t="str">
        <f ca="1">IF($D907="","",MAX(0,TODAY()-$D907))</f>
        <v/>
      </c>
      <c r="I907" t="str">
        <f ca="1">IF($G907&lt;=0,"",IF($H907&gt;=30,"Mise en demeure",IF($H907&gt;=15,"Relance 2",IF($H907&gt;=5,"Relance 1","À traiter"))))</f>
        <v>Mise en demeure</v>
      </c>
      <c r="K907" t="str">
        <f>IF($J907="","",$J907+7)</f>
        <v/>
      </c>
    </row>
    <row r="908" spans="2:11" ht="15">
      <c r="B908" t="str">
        <f>IF($A908="","",VLOOKUP(VLOOKUP($A908,Baux!$A:$K,3,FALSE),Locataires!$A:$I,2,FALSE))</f>
        <v/>
      </c>
      <c r="C908" s="17"/>
      <c r="D908" s="12" t="str">
        <f>IF(OR($A908="",$C908=""),"",SUMIFS(Échéancier_Loyers!$G:$G,Échéancier_Loyers!$C:$C,$A908,Échéancier_Loyers!$B:$B,YEAR($C908)*100+MONTH($C908)))</f>
        <v/>
      </c>
      <c r="E908" s="13" t="str">
        <f>IF(OR($A908="",$C908=""),"",SUMIFS(Échéancier_Loyers!$J:$J,Échéancier_Loyers!$C:$C,$A908,Échéancier_Loyers!$B:$B,YEAR($C908)*100+MONTH($C908)))</f>
        <v/>
      </c>
      <c r="F908" s="13" t="str">
        <f>IF(OR($A908="",$C908=""),"",SUMIFS(Échéancier_Loyers!$K:$K,Échéancier_Loyers!$C:$C,$A908,Échéancier_Loyers!$B:$B,YEAR($C908)*100+MONTH($C908)))</f>
        <v/>
      </c>
      <c r="G908" s="13" t="str">
        <f>IF(OR($E908="",$F908=""),"",$E908-$F908)</f>
        <v/>
      </c>
      <c r="H908" t="str">
        <f ca="1">IF($D908="","",MAX(0,TODAY()-$D908))</f>
        <v/>
      </c>
      <c r="I908" t="str">
        <f ca="1">IF($G908&lt;=0,"",IF($H908&gt;=30,"Mise en demeure",IF($H908&gt;=15,"Relance 2",IF($H908&gt;=5,"Relance 1","À traiter"))))</f>
        <v>Mise en demeure</v>
      </c>
      <c r="K908" t="str">
        <f>IF($J908="","",$J908+7)</f>
        <v/>
      </c>
    </row>
    <row r="909" spans="2:11" ht="15">
      <c r="B909" t="str">
        <f>IF($A909="","",VLOOKUP(VLOOKUP($A909,Baux!$A:$K,3,FALSE),Locataires!$A:$I,2,FALSE))</f>
        <v/>
      </c>
      <c r="C909" s="17"/>
      <c r="D909" s="12" t="str">
        <f>IF(OR($A909="",$C909=""),"",SUMIFS(Échéancier_Loyers!$G:$G,Échéancier_Loyers!$C:$C,$A909,Échéancier_Loyers!$B:$B,YEAR($C909)*100+MONTH($C909)))</f>
        <v/>
      </c>
      <c r="E909" s="13" t="str">
        <f>IF(OR($A909="",$C909=""),"",SUMIFS(Échéancier_Loyers!$J:$J,Échéancier_Loyers!$C:$C,$A909,Échéancier_Loyers!$B:$B,YEAR($C909)*100+MONTH($C909)))</f>
        <v/>
      </c>
      <c r="F909" s="13" t="str">
        <f>IF(OR($A909="",$C909=""),"",SUMIFS(Échéancier_Loyers!$K:$K,Échéancier_Loyers!$C:$C,$A909,Échéancier_Loyers!$B:$B,YEAR($C909)*100+MONTH($C909)))</f>
        <v/>
      </c>
      <c r="G909" s="13" t="str">
        <f>IF(OR($E909="",$F909=""),"",$E909-$F909)</f>
        <v/>
      </c>
      <c r="H909" t="str">
        <f ca="1">IF($D909="","",MAX(0,TODAY()-$D909))</f>
        <v/>
      </c>
      <c r="I909" t="str">
        <f ca="1">IF($G909&lt;=0,"",IF($H909&gt;=30,"Mise en demeure",IF($H909&gt;=15,"Relance 2",IF($H909&gt;=5,"Relance 1","À traiter"))))</f>
        <v>Mise en demeure</v>
      </c>
      <c r="K909" t="str">
        <f>IF($J909="","",$J909+7)</f>
        <v/>
      </c>
    </row>
    <row r="910" spans="2:11" ht="15">
      <c r="B910" t="str">
        <f>IF($A910="","",VLOOKUP(VLOOKUP($A910,Baux!$A:$K,3,FALSE),Locataires!$A:$I,2,FALSE))</f>
        <v/>
      </c>
      <c r="C910" s="17"/>
      <c r="D910" s="12" t="str">
        <f>IF(OR($A910="",$C910=""),"",SUMIFS(Échéancier_Loyers!$G:$G,Échéancier_Loyers!$C:$C,$A910,Échéancier_Loyers!$B:$B,YEAR($C910)*100+MONTH($C910)))</f>
        <v/>
      </c>
      <c r="E910" s="13" t="str">
        <f>IF(OR($A910="",$C910=""),"",SUMIFS(Échéancier_Loyers!$J:$J,Échéancier_Loyers!$C:$C,$A910,Échéancier_Loyers!$B:$B,YEAR($C910)*100+MONTH($C910)))</f>
        <v/>
      </c>
      <c r="F910" s="13" t="str">
        <f>IF(OR($A910="",$C910=""),"",SUMIFS(Échéancier_Loyers!$K:$K,Échéancier_Loyers!$C:$C,$A910,Échéancier_Loyers!$B:$B,YEAR($C910)*100+MONTH($C910)))</f>
        <v/>
      </c>
      <c r="G910" s="13" t="str">
        <f>IF(OR($E910="",$F910=""),"",$E910-$F910)</f>
        <v/>
      </c>
      <c r="H910" t="str">
        <f ca="1">IF($D910="","",MAX(0,TODAY()-$D910))</f>
        <v/>
      </c>
      <c r="I910" t="str">
        <f ca="1">IF($G910&lt;=0,"",IF($H910&gt;=30,"Mise en demeure",IF($H910&gt;=15,"Relance 2",IF($H910&gt;=5,"Relance 1","À traiter"))))</f>
        <v>Mise en demeure</v>
      </c>
      <c r="K910" t="str">
        <f>IF($J910="","",$J910+7)</f>
        <v/>
      </c>
    </row>
    <row r="911" spans="2:11" ht="15">
      <c r="B911" t="str">
        <f>IF($A911="","",VLOOKUP(VLOOKUP($A911,Baux!$A:$K,3,FALSE),Locataires!$A:$I,2,FALSE))</f>
        <v/>
      </c>
      <c r="C911" s="17"/>
      <c r="D911" s="12" t="str">
        <f>IF(OR($A911="",$C911=""),"",SUMIFS(Échéancier_Loyers!$G:$G,Échéancier_Loyers!$C:$C,$A911,Échéancier_Loyers!$B:$B,YEAR($C911)*100+MONTH($C911)))</f>
        <v/>
      </c>
      <c r="E911" s="13" t="str">
        <f>IF(OR($A911="",$C911=""),"",SUMIFS(Échéancier_Loyers!$J:$J,Échéancier_Loyers!$C:$C,$A911,Échéancier_Loyers!$B:$B,YEAR($C911)*100+MONTH($C911)))</f>
        <v/>
      </c>
      <c r="F911" s="13" t="str">
        <f>IF(OR($A911="",$C911=""),"",SUMIFS(Échéancier_Loyers!$K:$K,Échéancier_Loyers!$C:$C,$A911,Échéancier_Loyers!$B:$B,YEAR($C911)*100+MONTH($C911)))</f>
        <v/>
      </c>
      <c r="G911" s="13" t="str">
        <f>IF(OR($E911="",$F911=""),"",$E911-$F911)</f>
        <v/>
      </c>
      <c r="H911" t="str">
        <f ca="1">IF($D911="","",MAX(0,TODAY()-$D911))</f>
        <v/>
      </c>
      <c r="I911" t="str">
        <f ca="1">IF($G911&lt;=0,"",IF($H911&gt;=30,"Mise en demeure",IF($H911&gt;=15,"Relance 2",IF($H911&gt;=5,"Relance 1","À traiter"))))</f>
        <v>Mise en demeure</v>
      </c>
      <c r="K911" t="str">
        <f>IF($J911="","",$J911+7)</f>
        <v/>
      </c>
    </row>
    <row r="912" spans="2:11" ht="15">
      <c r="B912" t="str">
        <f>IF($A912="","",VLOOKUP(VLOOKUP($A912,Baux!$A:$K,3,FALSE),Locataires!$A:$I,2,FALSE))</f>
        <v/>
      </c>
      <c r="C912" s="17"/>
      <c r="D912" s="12" t="str">
        <f>IF(OR($A912="",$C912=""),"",SUMIFS(Échéancier_Loyers!$G:$G,Échéancier_Loyers!$C:$C,$A912,Échéancier_Loyers!$B:$B,YEAR($C912)*100+MONTH($C912)))</f>
        <v/>
      </c>
      <c r="E912" s="13" t="str">
        <f>IF(OR($A912="",$C912=""),"",SUMIFS(Échéancier_Loyers!$J:$J,Échéancier_Loyers!$C:$C,$A912,Échéancier_Loyers!$B:$B,YEAR($C912)*100+MONTH($C912)))</f>
        <v/>
      </c>
      <c r="F912" s="13" t="str">
        <f>IF(OR($A912="",$C912=""),"",SUMIFS(Échéancier_Loyers!$K:$K,Échéancier_Loyers!$C:$C,$A912,Échéancier_Loyers!$B:$B,YEAR($C912)*100+MONTH($C912)))</f>
        <v/>
      </c>
      <c r="G912" s="13" t="str">
        <f>IF(OR($E912="",$F912=""),"",$E912-$F912)</f>
        <v/>
      </c>
      <c r="H912" t="str">
        <f ca="1">IF($D912="","",MAX(0,TODAY()-$D912))</f>
        <v/>
      </c>
      <c r="I912" t="str">
        <f ca="1">IF($G912&lt;=0,"",IF($H912&gt;=30,"Mise en demeure",IF($H912&gt;=15,"Relance 2",IF($H912&gt;=5,"Relance 1","À traiter"))))</f>
        <v>Mise en demeure</v>
      </c>
      <c r="K912" t="str">
        <f>IF($J912="","",$J912+7)</f>
        <v/>
      </c>
    </row>
    <row r="913" spans="2:11" ht="15">
      <c r="B913" t="str">
        <f>IF($A913="","",VLOOKUP(VLOOKUP($A913,Baux!$A:$K,3,FALSE),Locataires!$A:$I,2,FALSE))</f>
        <v/>
      </c>
      <c r="C913" s="17"/>
      <c r="D913" s="12" t="str">
        <f>IF(OR($A913="",$C913=""),"",SUMIFS(Échéancier_Loyers!$G:$G,Échéancier_Loyers!$C:$C,$A913,Échéancier_Loyers!$B:$B,YEAR($C913)*100+MONTH($C913)))</f>
        <v/>
      </c>
      <c r="E913" s="13" t="str">
        <f>IF(OR($A913="",$C913=""),"",SUMIFS(Échéancier_Loyers!$J:$J,Échéancier_Loyers!$C:$C,$A913,Échéancier_Loyers!$B:$B,YEAR($C913)*100+MONTH($C913)))</f>
        <v/>
      </c>
      <c r="F913" s="13" t="str">
        <f>IF(OR($A913="",$C913=""),"",SUMIFS(Échéancier_Loyers!$K:$K,Échéancier_Loyers!$C:$C,$A913,Échéancier_Loyers!$B:$B,YEAR($C913)*100+MONTH($C913)))</f>
        <v/>
      </c>
      <c r="G913" s="13" t="str">
        <f>IF(OR($E913="",$F913=""),"",$E913-$F913)</f>
        <v/>
      </c>
      <c r="H913" t="str">
        <f ca="1">IF($D913="","",MAX(0,TODAY()-$D913))</f>
        <v/>
      </c>
      <c r="I913" t="str">
        <f ca="1">IF($G913&lt;=0,"",IF($H913&gt;=30,"Mise en demeure",IF($H913&gt;=15,"Relance 2",IF($H913&gt;=5,"Relance 1","À traiter"))))</f>
        <v>Mise en demeure</v>
      </c>
      <c r="K913" t="str">
        <f>IF($J913="","",$J913+7)</f>
        <v/>
      </c>
    </row>
    <row r="914" spans="2:11" ht="15">
      <c r="B914" t="str">
        <f>IF($A914="","",VLOOKUP(VLOOKUP($A914,Baux!$A:$K,3,FALSE),Locataires!$A:$I,2,FALSE))</f>
        <v/>
      </c>
      <c r="C914" s="17"/>
      <c r="D914" s="12" t="str">
        <f>IF(OR($A914="",$C914=""),"",SUMIFS(Échéancier_Loyers!$G:$G,Échéancier_Loyers!$C:$C,$A914,Échéancier_Loyers!$B:$B,YEAR($C914)*100+MONTH($C914)))</f>
        <v/>
      </c>
      <c r="E914" s="13" t="str">
        <f>IF(OR($A914="",$C914=""),"",SUMIFS(Échéancier_Loyers!$J:$J,Échéancier_Loyers!$C:$C,$A914,Échéancier_Loyers!$B:$B,YEAR($C914)*100+MONTH($C914)))</f>
        <v/>
      </c>
      <c r="F914" s="13" t="str">
        <f>IF(OR($A914="",$C914=""),"",SUMIFS(Échéancier_Loyers!$K:$K,Échéancier_Loyers!$C:$C,$A914,Échéancier_Loyers!$B:$B,YEAR($C914)*100+MONTH($C914)))</f>
        <v/>
      </c>
      <c r="G914" s="13" t="str">
        <f>IF(OR($E914="",$F914=""),"",$E914-$F914)</f>
        <v/>
      </c>
      <c r="H914" t="str">
        <f ca="1">IF($D914="","",MAX(0,TODAY()-$D914))</f>
        <v/>
      </c>
      <c r="I914" t="str">
        <f ca="1">IF($G914&lt;=0,"",IF($H914&gt;=30,"Mise en demeure",IF($H914&gt;=15,"Relance 2",IF($H914&gt;=5,"Relance 1","À traiter"))))</f>
        <v>Mise en demeure</v>
      </c>
      <c r="K914" t="str">
        <f>IF($J914="","",$J914+7)</f>
        <v/>
      </c>
    </row>
    <row r="915" spans="2:11" ht="15">
      <c r="B915" t="str">
        <f>IF($A915="","",VLOOKUP(VLOOKUP($A915,Baux!$A:$K,3,FALSE),Locataires!$A:$I,2,FALSE))</f>
        <v/>
      </c>
      <c r="C915" s="17"/>
      <c r="D915" s="12" t="str">
        <f>IF(OR($A915="",$C915=""),"",SUMIFS(Échéancier_Loyers!$G:$G,Échéancier_Loyers!$C:$C,$A915,Échéancier_Loyers!$B:$B,YEAR($C915)*100+MONTH($C915)))</f>
        <v/>
      </c>
      <c r="E915" s="13" t="str">
        <f>IF(OR($A915="",$C915=""),"",SUMIFS(Échéancier_Loyers!$J:$J,Échéancier_Loyers!$C:$C,$A915,Échéancier_Loyers!$B:$B,YEAR($C915)*100+MONTH($C915)))</f>
        <v/>
      </c>
      <c r="F915" s="13" t="str">
        <f>IF(OR($A915="",$C915=""),"",SUMIFS(Échéancier_Loyers!$K:$K,Échéancier_Loyers!$C:$C,$A915,Échéancier_Loyers!$B:$B,YEAR($C915)*100+MONTH($C915)))</f>
        <v/>
      </c>
      <c r="G915" s="13" t="str">
        <f>IF(OR($E915="",$F915=""),"",$E915-$F915)</f>
        <v/>
      </c>
      <c r="H915" t="str">
        <f ca="1">IF($D915="","",MAX(0,TODAY()-$D915))</f>
        <v/>
      </c>
      <c r="I915" t="str">
        <f ca="1">IF($G915&lt;=0,"",IF($H915&gt;=30,"Mise en demeure",IF($H915&gt;=15,"Relance 2",IF($H915&gt;=5,"Relance 1","À traiter"))))</f>
        <v>Mise en demeure</v>
      </c>
      <c r="K915" t="str">
        <f>IF($J915="","",$J915+7)</f>
        <v/>
      </c>
    </row>
    <row r="916" spans="2:11" ht="15">
      <c r="B916" t="str">
        <f>IF($A916="","",VLOOKUP(VLOOKUP($A916,Baux!$A:$K,3,FALSE),Locataires!$A:$I,2,FALSE))</f>
        <v/>
      </c>
      <c r="C916" s="17"/>
      <c r="D916" s="12" t="str">
        <f>IF(OR($A916="",$C916=""),"",SUMIFS(Échéancier_Loyers!$G:$G,Échéancier_Loyers!$C:$C,$A916,Échéancier_Loyers!$B:$B,YEAR($C916)*100+MONTH($C916)))</f>
        <v/>
      </c>
      <c r="E916" s="13" t="str">
        <f>IF(OR($A916="",$C916=""),"",SUMIFS(Échéancier_Loyers!$J:$J,Échéancier_Loyers!$C:$C,$A916,Échéancier_Loyers!$B:$B,YEAR($C916)*100+MONTH($C916)))</f>
        <v/>
      </c>
      <c r="F916" s="13" t="str">
        <f>IF(OR($A916="",$C916=""),"",SUMIFS(Échéancier_Loyers!$K:$K,Échéancier_Loyers!$C:$C,$A916,Échéancier_Loyers!$B:$B,YEAR($C916)*100+MONTH($C916)))</f>
        <v/>
      </c>
      <c r="G916" s="13" t="str">
        <f>IF(OR($E916="",$F916=""),"",$E916-$F916)</f>
        <v/>
      </c>
      <c r="H916" t="str">
        <f ca="1">IF($D916="","",MAX(0,TODAY()-$D916))</f>
        <v/>
      </c>
      <c r="I916" t="str">
        <f ca="1">IF($G916&lt;=0,"",IF($H916&gt;=30,"Mise en demeure",IF($H916&gt;=15,"Relance 2",IF($H916&gt;=5,"Relance 1","À traiter"))))</f>
        <v>Mise en demeure</v>
      </c>
      <c r="K916" t="str">
        <f>IF($J916="","",$J916+7)</f>
        <v/>
      </c>
    </row>
    <row r="917" spans="2:11" ht="15">
      <c r="B917" t="str">
        <f>IF($A917="","",VLOOKUP(VLOOKUP($A917,Baux!$A:$K,3,FALSE),Locataires!$A:$I,2,FALSE))</f>
        <v/>
      </c>
      <c r="C917" s="17"/>
      <c r="D917" s="12" t="str">
        <f>IF(OR($A917="",$C917=""),"",SUMIFS(Échéancier_Loyers!$G:$G,Échéancier_Loyers!$C:$C,$A917,Échéancier_Loyers!$B:$B,YEAR($C917)*100+MONTH($C917)))</f>
        <v/>
      </c>
      <c r="E917" s="13" t="str">
        <f>IF(OR($A917="",$C917=""),"",SUMIFS(Échéancier_Loyers!$J:$J,Échéancier_Loyers!$C:$C,$A917,Échéancier_Loyers!$B:$B,YEAR($C917)*100+MONTH($C917)))</f>
        <v/>
      </c>
      <c r="F917" s="13" t="str">
        <f>IF(OR($A917="",$C917=""),"",SUMIFS(Échéancier_Loyers!$K:$K,Échéancier_Loyers!$C:$C,$A917,Échéancier_Loyers!$B:$B,YEAR($C917)*100+MONTH($C917)))</f>
        <v/>
      </c>
      <c r="G917" s="13" t="str">
        <f>IF(OR($E917="",$F917=""),"",$E917-$F917)</f>
        <v/>
      </c>
      <c r="H917" t="str">
        <f ca="1">IF($D917="","",MAX(0,TODAY()-$D917))</f>
        <v/>
      </c>
      <c r="I917" t="str">
        <f ca="1">IF($G917&lt;=0,"",IF($H917&gt;=30,"Mise en demeure",IF($H917&gt;=15,"Relance 2",IF($H917&gt;=5,"Relance 1","À traiter"))))</f>
        <v>Mise en demeure</v>
      </c>
      <c r="K917" t="str">
        <f>IF($J917="","",$J917+7)</f>
        <v/>
      </c>
    </row>
    <row r="918" spans="2:11" ht="15">
      <c r="B918" t="str">
        <f>IF($A918="","",VLOOKUP(VLOOKUP($A918,Baux!$A:$K,3,FALSE),Locataires!$A:$I,2,FALSE))</f>
        <v/>
      </c>
      <c r="C918" s="17"/>
      <c r="D918" s="12" t="str">
        <f>IF(OR($A918="",$C918=""),"",SUMIFS(Échéancier_Loyers!$G:$G,Échéancier_Loyers!$C:$C,$A918,Échéancier_Loyers!$B:$B,YEAR($C918)*100+MONTH($C918)))</f>
        <v/>
      </c>
      <c r="E918" s="13" t="str">
        <f>IF(OR($A918="",$C918=""),"",SUMIFS(Échéancier_Loyers!$J:$J,Échéancier_Loyers!$C:$C,$A918,Échéancier_Loyers!$B:$B,YEAR($C918)*100+MONTH($C918)))</f>
        <v/>
      </c>
      <c r="F918" s="13" t="str">
        <f>IF(OR($A918="",$C918=""),"",SUMIFS(Échéancier_Loyers!$K:$K,Échéancier_Loyers!$C:$C,$A918,Échéancier_Loyers!$B:$B,YEAR($C918)*100+MONTH($C918)))</f>
        <v/>
      </c>
      <c r="G918" s="13" t="str">
        <f>IF(OR($E918="",$F918=""),"",$E918-$F918)</f>
        <v/>
      </c>
      <c r="H918" t="str">
        <f ca="1">IF($D918="","",MAX(0,TODAY()-$D918))</f>
        <v/>
      </c>
      <c r="I918" t="str">
        <f ca="1">IF($G918&lt;=0,"",IF($H918&gt;=30,"Mise en demeure",IF($H918&gt;=15,"Relance 2",IF($H918&gt;=5,"Relance 1","À traiter"))))</f>
        <v>Mise en demeure</v>
      </c>
      <c r="K918" t="str">
        <f>IF($J918="","",$J918+7)</f>
        <v/>
      </c>
    </row>
    <row r="919" spans="2:11" ht="15">
      <c r="B919" t="str">
        <f>IF($A919="","",VLOOKUP(VLOOKUP($A919,Baux!$A:$K,3,FALSE),Locataires!$A:$I,2,FALSE))</f>
        <v/>
      </c>
      <c r="C919" s="17"/>
      <c r="D919" s="12" t="str">
        <f>IF(OR($A919="",$C919=""),"",SUMIFS(Échéancier_Loyers!$G:$G,Échéancier_Loyers!$C:$C,$A919,Échéancier_Loyers!$B:$B,YEAR($C919)*100+MONTH($C919)))</f>
        <v/>
      </c>
      <c r="E919" s="13" t="str">
        <f>IF(OR($A919="",$C919=""),"",SUMIFS(Échéancier_Loyers!$J:$J,Échéancier_Loyers!$C:$C,$A919,Échéancier_Loyers!$B:$B,YEAR($C919)*100+MONTH($C919)))</f>
        <v/>
      </c>
      <c r="F919" s="13" t="str">
        <f>IF(OR($A919="",$C919=""),"",SUMIFS(Échéancier_Loyers!$K:$K,Échéancier_Loyers!$C:$C,$A919,Échéancier_Loyers!$B:$B,YEAR($C919)*100+MONTH($C919)))</f>
        <v/>
      </c>
      <c r="G919" s="13" t="str">
        <f>IF(OR($E919="",$F919=""),"",$E919-$F919)</f>
        <v/>
      </c>
      <c r="H919" t="str">
        <f ca="1">IF($D919="","",MAX(0,TODAY()-$D919))</f>
        <v/>
      </c>
      <c r="I919" t="str">
        <f ca="1">IF($G919&lt;=0,"",IF($H919&gt;=30,"Mise en demeure",IF($H919&gt;=15,"Relance 2",IF($H919&gt;=5,"Relance 1","À traiter"))))</f>
        <v>Mise en demeure</v>
      </c>
      <c r="K919" t="str">
        <f>IF($J919="","",$J919+7)</f>
        <v/>
      </c>
    </row>
    <row r="920" spans="2:11" ht="15">
      <c r="B920" t="str">
        <f>IF($A920="","",VLOOKUP(VLOOKUP($A920,Baux!$A:$K,3,FALSE),Locataires!$A:$I,2,FALSE))</f>
        <v/>
      </c>
      <c r="C920" s="17"/>
      <c r="D920" s="12" t="str">
        <f>IF(OR($A920="",$C920=""),"",SUMIFS(Échéancier_Loyers!$G:$G,Échéancier_Loyers!$C:$C,$A920,Échéancier_Loyers!$B:$B,YEAR($C920)*100+MONTH($C920)))</f>
        <v/>
      </c>
      <c r="E920" s="13" t="str">
        <f>IF(OR($A920="",$C920=""),"",SUMIFS(Échéancier_Loyers!$J:$J,Échéancier_Loyers!$C:$C,$A920,Échéancier_Loyers!$B:$B,YEAR($C920)*100+MONTH($C920)))</f>
        <v/>
      </c>
      <c r="F920" s="13" t="str">
        <f>IF(OR($A920="",$C920=""),"",SUMIFS(Échéancier_Loyers!$K:$K,Échéancier_Loyers!$C:$C,$A920,Échéancier_Loyers!$B:$B,YEAR($C920)*100+MONTH($C920)))</f>
        <v/>
      </c>
      <c r="G920" s="13" t="str">
        <f>IF(OR($E920="",$F920=""),"",$E920-$F920)</f>
        <v/>
      </c>
      <c r="H920" t="str">
        <f ca="1">IF($D920="","",MAX(0,TODAY()-$D920))</f>
        <v/>
      </c>
      <c r="I920" t="str">
        <f ca="1">IF($G920&lt;=0,"",IF($H920&gt;=30,"Mise en demeure",IF($H920&gt;=15,"Relance 2",IF($H920&gt;=5,"Relance 1","À traiter"))))</f>
        <v>Mise en demeure</v>
      </c>
      <c r="K920" t="str">
        <f>IF($J920="","",$J920+7)</f>
        <v/>
      </c>
    </row>
    <row r="921" spans="2:11" ht="15">
      <c r="B921" t="str">
        <f>IF($A921="","",VLOOKUP(VLOOKUP($A921,Baux!$A:$K,3,FALSE),Locataires!$A:$I,2,FALSE))</f>
        <v/>
      </c>
      <c r="C921" s="17"/>
      <c r="D921" s="12" t="str">
        <f>IF(OR($A921="",$C921=""),"",SUMIFS(Échéancier_Loyers!$G:$G,Échéancier_Loyers!$C:$C,$A921,Échéancier_Loyers!$B:$B,YEAR($C921)*100+MONTH($C921)))</f>
        <v/>
      </c>
      <c r="E921" s="13" t="str">
        <f>IF(OR($A921="",$C921=""),"",SUMIFS(Échéancier_Loyers!$J:$J,Échéancier_Loyers!$C:$C,$A921,Échéancier_Loyers!$B:$B,YEAR($C921)*100+MONTH($C921)))</f>
        <v/>
      </c>
      <c r="F921" s="13" t="str">
        <f>IF(OR($A921="",$C921=""),"",SUMIFS(Échéancier_Loyers!$K:$K,Échéancier_Loyers!$C:$C,$A921,Échéancier_Loyers!$B:$B,YEAR($C921)*100+MONTH($C921)))</f>
        <v/>
      </c>
      <c r="G921" s="13" t="str">
        <f>IF(OR($E921="",$F921=""),"",$E921-$F921)</f>
        <v/>
      </c>
      <c r="H921" t="str">
        <f ca="1">IF($D921="","",MAX(0,TODAY()-$D921))</f>
        <v/>
      </c>
      <c r="I921" t="str">
        <f ca="1">IF($G921&lt;=0,"",IF($H921&gt;=30,"Mise en demeure",IF($H921&gt;=15,"Relance 2",IF($H921&gt;=5,"Relance 1","À traiter"))))</f>
        <v>Mise en demeure</v>
      </c>
      <c r="K921" t="str">
        <f>IF($J921="","",$J921+7)</f>
        <v/>
      </c>
    </row>
    <row r="922" spans="2:11" ht="15">
      <c r="B922" t="str">
        <f>IF($A922="","",VLOOKUP(VLOOKUP($A922,Baux!$A:$K,3,FALSE),Locataires!$A:$I,2,FALSE))</f>
        <v/>
      </c>
      <c r="C922" s="17"/>
      <c r="D922" s="12" t="str">
        <f>IF(OR($A922="",$C922=""),"",SUMIFS(Échéancier_Loyers!$G:$G,Échéancier_Loyers!$C:$C,$A922,Échéancier_Loyers!$B:$B,YEAR($C922)*100+MONTH($C922)))</f>
        <v/>
      </c>
      <c r="E922" s="13" t="str">
        <f>IF(OR($A922="",$C922=""),"",SUMIFS(Échéancier_Loyers!$J:$J,Échéancier_Loyers!$C:$C,$A922,Échéancier_Loyers!$B:$B,YEAR($C922)*100+MONTH($C922)))</f>
        <v/>
      </c>
      <c r="F922" s="13" t="str">
        <f>IF(OR($A922="",$C922=""),"",SUMIFS(Échéancier_Loyers!$K:$K,Échéancier_Loyers!$C:$C,$A922,Échéancier_Loyers!$B:$B,YEAR($C922)*100+MONTH($C922)))</f>
        <v/>
      </c>
      <c r="G922" s="13" t="str">
        <f>IF(OR($E922="",$F922=""),"",$E922-$F922)</f>
        <v/>
      </c>
      <c r="H922" t="str">
        <f ca="1">IF($D922="","",MAX(0,TODAY()-$D922))</f>
        <v/>
      </c>
      <c r="I922" t="str">
        <f ca="1">IF($G922&lt;=0,"",IF($H922&gt;=30,"Mise en demeure",IF($H922&gt;=15,"Relance 2",IF($H922&gt;=5,"Relance 1","À traiter"))))</f>
        <v>Mise en demeure</v>
      </c>
      <c r="K922" t="str">
        <f>IF($J922="","",$J922+7)</f>
        <v/>
      </c>
    </row>
    <row r="923" spans="2:11" ht="15">
      <c r="B923" t="str">
        <f>IF($A923="","",VLOOKUP(VLOOKUP($A923,Baux!$A:$K,3,FALSE),Locataires!$A:$I,2,FALSE))</f>
        <v/>
      </c>
      <c r="C923" s="17"/>
      <c r="D923" s="12" t="str">
        <f>IF(OR($A923="",$C923=""),"",SUMIFS(Échéancier_Loyers!$G:$G,Échéancier_Loyers!$C:$C,$A923,Échéancier_Loyers!$B:$B,YEAR($C923)*100+MONTH($C923)))</f>
        <v/>
      </c>
      <c r="E923" s="13" t="str">
        <f>IF(OR($A923="",$C923=""),"",SUMIFS(Échéancier_Loyers!$J:$J,Échéancier_Loyers!$C:$C,$A923,Échéancier_Loyers!$B:$B,YEAR($C923)*100+MONTH($C923)))</f>
        <v/>
      </c>
      <c r="F923" s="13" t="str">
        <f>IF(OR($A923="",$C923=""),"",SUMIFS(Échéancier_Loyers!$K:$K,Échéancier_Loyers!$C:$C,$A923,Échéancier_Loyers!$B:$B,YEAR($C923)*100+MONTH($C923)))</f>
        <v/>
      </c>
      <c r="G923" s="13" t="str">
        <f>IF(OR($E923="",$F923=""),"",$E923-$F923)</f>
        <v/>
      </c>
      <c r="H923" t="str">
        <f ca="1">IF($D923="","",MAX(0,TODAY()-$D923))</f>
        <v/>
      </c>
      <c r="I923" t="str">
        <f ca="1">IF($G923&lt;=0,"",IF($H923&gt;=30,"Mise en demeure",IF($H923&gt;=15,"Relance 2",IF($H923&gt;=5,"Relance 1","À traiter"))))</f>
        <v>Mise en demeure</v>
      </c>
      <c r="K923" t="str">
        <f>IF($J923="","",$J923+7)</f>
        <v/>
      </c>
    </row>
    <row r="924" spans="2:11" ht="15">
      <c r="B924" t="str">
        <f>IF($A924="","",VLOOKUP(VLOOKUP($A924,Baux!$A:$K,3,FALSE),Locataires!$A:$I,2,FALSE))</f>
        <v/>
      </c>
      <c r="C924" s="17"/>
      <c r="D924" s="12" t="str">
        <f>IF(OR($A924="",$C924=""),"",SUMIFS(Échéancier_Loyers!$G:$G,Échéancier_Loyers!$C:$C,$A924,Échéancier_Loyers!$B:$B,YEAR($C924)*100+MONTH($C924)))</f>
        <v/>
      </c>
      <c r="E924" s="13" t="str">
        <f>IF(OR($A924="",$C924=""),"",SUMIFS(Échéancier_Loyers!$J:$J,Échéancier_Loyers!$C:$C,$A924,Échéancier_Loyers!$B:$B,YEAR($C924)*100+MONTH($C924)))</f>
        <v/>
      </c>
      <c r="F924" s="13" t="str">
        <f>IF(OR($A924="",$C924=""),"",SUMIFS(Échéancier_Loyers!$K:$K,Échéancier_Loyers!$C:$C,$A924,Échéancier_Loyers!$B:$B,YEAR($C924)*100+MONTH($C924)))</f>
        <v/>
      </c>
      <c r="G924" s="13" t="str">
        <f>IF(OR($E924="",$F924=""),"",$E924-$F924)</f>
        <v/>
      </c>
      <c r="H924" t="str">
        <f ca="1">IF($D924="","",MAX(0,TODAY()-$D924))</f>
        <v/>
      </c>
      <c r="I924" t="str">
        <f ca="1">IF($G924&lt;=0,"",IF($H924&gt;=30,"Mise en demeure",IF($H924&gt;=15,"Relance 2",IF($H924&gt;=5,"Relance 1","À traiter"))))</f>
        <v>Mise en demeure</v>
      </c>
      <c r="K924" t="str">
        <f>IF($J924="","",$J924+7)</f>
        <v/>
      </c>
    </row>
    <row r="925" spans="2:11" ht="15">
      <c r="B925" t="str">
        <f>IF($A925="","",VLOOKUP(VLOOKUP($A925,Baux!$A:$K,3,FALSE),Locataires!$A:$I,2,FALSE))</f>
        <v/>
      </c>
      <c r="C925" s="17"/>
      <c r="D925" s="12" t="str">
        <f>IF(OR($A925="",$C925=""),"",SUMIFS(Échéancier_Loyers!$G:$G,Échéancier_Loyers!$C:$C,$A925,Échéancier_Loyers!$B:$B,YEAR($C925)*100+MONTH($C925)))</f>
        <v/>
      </c>
      <c r="E925" s="13" t="str">
        <f>IF(OR($A925="",$C925=""),"",SUMIFS(Échéancier_Loyers!$J:$J,Échéancier_Loyers!$C:$C,$A925,Échéancier_Loyers!$B:$B,YEAR($C925)*100+MONTH($C925)))</f>
        <v/>
      </c>
      <c r="F925" s="13" t="str">
        <f>IF(OR($A925="",$C925=""),"",SUMIFS(Échéancier_Loyers!$K:$K,Échéancier_Loyers!$C:$C,$A925,Échéancier_Loyers!$B:$B,YEAR($C925)*100+MONTH($C925)))</f>
        <v/>
      </c>
      <c r="G925" s="13" t="str">
        <f>IF(OR($E925="",$F925=""),"",$E925-$F925)</f>
        <v/>
      </c>
      <c r="H925" t="str">
        <f ca="1">IF($D925="","",MAX(0,TODAY()-$D925))</f>
        <v/>
      </c>
      <c r="I925" t="str">
        <f ca="1">IF($G925&lt;=0,"",IF($H925&gt;=30,"Mise en demeure",IF($H925&gt;=15,"Relance 2",IF($H925&gt;=5,"Relance 1","À traiter"))))</f>
        <v>Mise en demeure</v>
      </c>
      <c r="K925" t="str">
        <f>IF($J925="","",$J925+7)</f>
        <v/>
      </c>
    </row>
    <row r="926" spans="2:11" ht="15">
      <c r="B926" t="str">
        <f>IF($A926="","",VLOOKUP(VLOOKUP($A926,Baux!$A:$K,3,FALSE),Locataires!$A:$I,2,FALSE))</f>
        <v/>
      </c>
      <c r="C926" s="17"/>
      <c r="D926" s="12" t="str">
        <f>IF(OR($A926="",$C926=""),"",SUMIFS(Échéancier_Loyers!$G:$G,Échéancier_Loyers!$C:$C,$A926,Échéancier_Loyers!$B:$B,YEAR($C926)*100+MONTH($C926)))</f>
        <v/>
      </c>
      <c r="E926" s="13" t="str">
        <f>IF(OR($A926="",$C926=""),"",SUMIFS(Échéancier_Loyers!$J:$J,Échéancier_Loyers!$C:$C,$A926,Échéancier_Loyers!$B:$B,YEAR($C926)*100+MONTH($C926)))</f>
        <v/>
      </c>
      <c r="F926" s="13" t="str">
        <f>IF(OR($A926="",$C926=""),"",SUMIFS(Échéancier_Loyers!$K:$K,Échéancier_Loyers!$C:$C,$A926,Échéancier_Loyers!$B:$B,YEAR($C926)*100+MONTH($C926)))</f>
        <v/>
      </c>
      <c r="G926" s="13" t="str">
        <f>IF(OR($E926="",$F926=""),"",$E926-$F926)</f>
        <v/>
      </c>
      <c r="H926" t="str">
        <f ca="1">IF($D926="","",MAX(0,TODAY()-$D926))</f>
        <v/>
      </c>
      <c r="I926" t="str">
        <f ca="1">IF($G926&lt;=0,"",IF($H926&gt;=30,"Mise en demeure",IF($H926&gt;=15,"Relance 2",IF($H926&gt;=5,"Relance 1","À traiter"))))</f>
        <v>Mise en demeure</v>
      </c>
      <c r="K926" t="str">
        <f>IF($J926="","",$J926+7)</f>
        <v/>
      </c>
    </row>
    <row r="927" spans="2:11" ht="15">
      <c r="B927" t="str">
        <f>IF($A927="","",VLOOKUP(VLOOKUP($A927,Baux!$A:$K,3,FALSE),Locataires!$A:$I,2,FALSE))</f>
        <v/>
      </c>
      <c r="C927" s="17"/>
      <c r="D927" s="12" t="str">
        <f>IF(OR($A927="",$C927=""),"",SUMIFS(Échéancier_Loyers!$G:$G,Échéancier_Loyers!$C:$C,$A927,Échéancier_Loyers!$B:$B,YEAR($C927)*100+MONTH($C927)))</f>
        <v/>
      </c>
      <c r="E927" s="13" t="str">
        <f>IF(OR($A927="",$C927=""),"",SUMIFS(Échéancier_Loyers!$J:$J,Échéancier_Loyers!$C:$C,$A927,Échéancier_Loyers!$B:$B,YEAR($C927)*100+MONTH($C927)))</f>
        <v/>
      </c>
      <c r="F927" s="13" t="str">
        <f>IF(OR($A927="",$C927=""),"",SUMIFS(Échéancier_Loyers!$K:$K,Échéancier_Loyers!$C:$C,$A927,Échéancier_Loyers!$B:$B,YEAR($C927)*100+MONTH($C927)))</f>
        <v/>
      </c>
      <c r="G927" s="13" t="str">
        <f>IF(OR($E927="",$F927=""),"",$E927-$F927)</f>
        <v/>
      </c>
      <c r="H927" t="str">
        <f ca="1">IF($D927="","",MAX(0,TODAY()-$D927))</f>
        <v/>
      </c>
      <c r="I927" t="str">
        <f ca="1">IF($G927&lt;=0,"",IF($H927&gt;=30,"Mise en demeure",IF($H927&gt;=15,"Relance 2",IF($H927&gt;=5,"Relance 1","À traiter"))))</f>
        <v>Mise en demeure</v>
      </c>
      <c r="K927" t="str">
        <f>IF($J927="","",$J927+7)</f>
        <v/>
      </c>
    </row>
    <row r="928" spans="2:11" ht="15">
      <c r="B928" t="str">
        <f>IF($A928="","",VLOOKUP(VLOOKUP($A928,Baux!$A:$K,3,FALSE),Locataires!$A:$I,2,FALSE))</f>
        <v/>
      </c>
      <c r="C928" s="17"/>
      <c r="D928" s="12" t="str">
        <f>IF(OR($A928="",$C928=""),"",SUMIFS(Échéancier_Loyers!$G:$G,Échéancier_Loyers!$C:$C,$A928,Échéancier_Loyers!$B:$B,YEAR($C928)*100+MONTH($C928)))</f>
        <v/>
      </c>
      <c r="E928" s="13" t="str">
        <f>IF(OR($A928="",$C928=""),"",SUMIFS(Échéancier_Loyers!$J:$J,Échéancier_Loyers!$C:$C,$A928,Échéancier_Loyers!$B:$B,YEAR($C928)*100+MONTH($C928)))</f>
        <v/>
      </c>
      <c r="F928" s="13" t="str">
        <f>IF(OR($A928="",$C928=""),"",SUMIFS(Échéancier_Loyers!$K:$K,Échéancier_Loyers!$C:$C,$A928,Échéancier_Loyers!$B:$B,YEAR($C928)*100+MONTH($C928)))</f>
        <v/>
      </c>
      <c r="G928" s="13" t="str">
        <f>IF(OR($E928="",$F928=""),"",$E928-$F928)</f>
        <v/>
      </c>
      <c r="H928" t="str">
        <f ca="1">IF($D928="","",MAX(0,TODAY()-$D928))</f>
        <v/>
      </c>
      <c r="I928" t="str">
        <f ca="1">IF($G928&lt;=0,"",IF($H928&gt;=30,"Mise en demeure",IF($H928&gt;=15,"Relance 2",IF($H928&gt;=5,"Relance 1","À traiter"))))</f>
        <v>Mise en demeure</v>
      </c>
      <c r="K928" t="str">
        <f>IF($J928="","",$J928+7)</f>
        <v/>
      </c>
    </row>
    <row r="929" spans="2:11" ht="15">
      <c r="B929" t="str">
        <f>IF($A929="","",VLOOKUP(VLOOKUP($A929,Baux!$A:$K,3,FALSE),Locataires!$A:$I,2,FALSE))</f>
        <v/>
      </c>
      <c r="C929" s="17"/>
      <c r="D929" s="12" t="str">
        <f>IF(OR($A929="",$C929=""),"",SUMIFS(Échéancier_Loyers!$G:$G,Échéancier_Loyers!$C:$C,$A929,Échéancier_Loyers!$B:$B,YEAR($C929)*100+MONTH($C929)))</f>
        <v/>
      </c>
      <c r="E929" s="13" t="str">
        <f>IF(OR($A929="",$C929=""),"",SUMIFS(Échéancier_Loyers!$J:$J,Échéancier_Loyers!$C:$C,$A929,Échéancier_Loyers!$B:$B,YEAR($C929)*100+MONTH($C929)))</f>
        <v/>
      </c>
      <c r="F929" s="13" t="str">
        <f>IF(OR($A929="",$C929=""),"",SUMIFS(Échéancier_Loyers!$K:$K,Échéancier_Loyers!$C:$C,$A929,Échéancier_Loyers!$B:$B,YEAR($C929)*100+MONTH($C929)))</f>
        <v/>
      </c>
      <c r="G929" s="13" t="str">
        <f>IF(OR($E929="",$F929=""),"",$E929-$F929)</f>
        <v/>
      </c>
      <c r="H929" t="str">
        <f ca="1">IF($D929="","",MAX(0,TODAY()-$D929))</f>
        <v/>
      </c>
      <c r="I929" t="str">
        <f ca="1">IF($G929&lt;=0,"",IF($H929&gt;=30,"Mise en demeure",IF($H929&gt;=15,"Relance 2",IF($H929&gt;=5,"Relance 1","À traiter"))))</f>
        <v>Mise en demeure</v>
      </c>
      <c r="K929" t="str">
        <f>IF($J929="","",$J929+7)</f>
        <v/>
      </c>
    </row>
    <row r="930" spans="2:11" ht="15">
      <c r="B930" t="str">
        <f>IF($A930="","",VLOOKUP(VLOOKUP($A930,Baux!$A:$K,3,FALSE),Locataires!$A:$I,2,FALSE))</f>
        <v/>
      </c>
      <c r="C930" s="17"/>
      <c r="D930" s="12" t="str">
        <f>IF(OR($A930="",$C930=""),"",SUMIFS(Échéancier_Loyers!$G:$G,Échéancier_Loyers!$C:$C,$A930,Échéancier_Loyers!$B:$B,YEAR($C930)*100+MONTH($C930)))</f>
        <v/>
      </c>
      <c r="E930" s="13" t="str">
        <f>IF(OR($A930="",$C930=""),"",SUMIFS(Échéancier_Loyers!$J:$J,Échéancier_Loyers!$C:$C,$A930,Échéancier_Loyers!$B:$B,YEAR($C930)*100+MONTH($C930)))</f>
        <v/>
      </c>
      <c r="F930" s="13" t="str">
        <f>IF(OR($A930="",$C930=""),"",SUMIFS(Échéancier_Loyers!$K:$K,Échéancier_Loyers!$C:$C,$A930,Échéancier_Loyers!$B:$B,YEAR($C930)*100+MONTH($C930)))</f>
        <v/>
      </c>
      <c r="G930" s="13" t="str">
        <f>IF(OR($E930="",$F930=""),"",$E930-$F930)</f>
        <v/>
      </c>
      <c r="H930" t="str">
        <f ca="1">IF($D930="","",MAX(0,TODAY()-$D930))</f>
        <v/>
      </c>
      <c r="I930" t="str">
        <f ca="1">IF($G930&lt;=0,"",IF($H930&gt;=30,"Mise en demeure",IF($H930&gt;=15,"Relance 2",IF($H930&gt;=5,"Relance 1","À traiter"))))</f>
        <v>Mise en demeure</v>
      </c>
      <c r="K930" t="str">
        <f>IF($J930="","",$J930+7)</f>
        <v/>
      </c>
    </row>
    <row r="931" spans="2:11" ht="15">
      <c r="B931" t="str">
        <f>IF($A931="","",VLOOKUP(VLOOKUP($A931,Baux!$A:$K,3,FALSE),Locataires!$A:$I,2,FALSE))</f>
        <v/>
      </c>
      <c r="C931" s="17"/>
      <c r="D931" s="12" t="str">
        <f>IF(OR($A931="",$C931=""),"",SUMIFS(Échéancier_Loyers!$G:$G,Échéancier_Loyers!$C:$C,$A931,Échéancier_Loyers!$B:$B,YEAR($C931)*100+MONTH($C931)))</f>
        <v/>
      </c>
      <c r="E931" s="13" t="str">
        <f>IF(OR($A931="",$C931=""),"",SUMIFS(Échéancier_Loyers!$J:$J,Échéancier_Loyers!$C:$C,$A931,Échéancier_Loyers!$B:$B,YEAR($C931)*100+MONTH($C931)))</f>
        <v/>
      </c>
      <c r="F931" s="13" t="str">
        <f>IF(OR($A931="",$C931=""),"",SUMIFS(Échéancier_Loyers!$K:$K,Échéancier_Loyers!$C:$C,$A931,Échéancier_Loyers!$B:$B,YEAR($C931)*100+MONTH($C931)))</f>
        <v/>
      </c>
      <c r="G931" s="13" t="str">
        <f>IF(OR($E931="",$F931=""),"",$E931-$F931)</f>
        <v/>
      </c>
      <c r="H931" t="str">
        <f ca="1">IF($D931="","",MAX(0,TODAY()-$D931))</f>
        <v/>
      </c>
      <c r="I931" t="str">
        <f ca="1">IF($G931&lt;=0,"",IF($H931&gt;=30,"Mise en demeure",IF($H931&gt;=15,"Relance 2",IF($H931&gt;=5,"Relance 1","À traiter"))))</f>
        <v>Mise en demeure</v>
      </c>
      <c r="K931" t="str">
        <f>IF($J931="","",$J931+7)</f>
        <v/>
      </c>
    </row>
    <row r="932" spans="2:11" ht="15">
      <c r="B932" t="str">
        <f>IF($A932="","",VLOOKUP(VLOOKUP($A932,Baux!$A:$K,3,FALSE),Locataires!$A:$I,2,FALSE))</f>
        <v/>
      </c>
      <c r="C932" s="17"/>
      <c r="D932" s="12" t="str">
        <f>IF(OR($A932="",$C932=""),"",SUMIFS(Échéancier_Loyers!$G:$G,Échéancier_Loyers!$C:$C,$A932,Échéancier_Loyers!$B:$B,YEAR($C932)*100+MONTH($C932)))</f>
        <v/>
      </c>
      <c r="E932" s="13" t="str">
        <f>IF(OR($A932="",$C932=""),"",SUMIFS(Échéancier_Loyers!$J:$J,Échéancier_Loyers!$C:$C,$A932,Échéancier_Loyers!$B:$B,YEAR($C932)*100+MONTH($C932)))</f>
        <v/>
      </c>
      <c r="F932" s="13" t="str">
        <f>IF(OR($A932="",$C932=""),"",SUMIFS(Échéancier_Loyers!$K:$K,Échéancier_Loyers!$C:$C,$A932,Échéancier_Loyers!$B:$B,YEAR($C932)*100+MONTH($C932)))</f>
        <v/>
      </c>
      <c r="G932" s="13" t="str">
        <f>IF(OR($E932="",$F932=""),"",$E932-$F932)</f>
        <v/>
      </c>
      <c r="H932" t="str">
        <f ca="1">IF($D932="","",MAX(0,TODAY()-$D932))</f>
        <v/>
      </c>
      <c r="I932" t="str">
        <f ca="1">IF($G932&lt;=0,"",IF($H932&gt;=30,"Mise en demeure",IF($H932&gt;=15,"Relance 2",IF($H932&gt;=5,"Relance 1","À traiter"))))</f>
        <v>Mise en demeure</v>
      </c>
      <c r="K932" t="str">
        <f>IF($J932="","",$J932+7)</f>
        <v/>
      </c>
    </row>
    <row r="933" spans="2:11" ht="15">
      <c r="B933" t="str">
        <f>IF($A933="","",VLOOKUP(VLOOKUP($A933,Baux!$A:$K,3,FALSE),Locataires!$A:$I,2,FALSE))</f>
        <v/>
      </c>
      <c r="C933" s="17"/>
      <c r="D933" s="12" t="str">
        <f>IF(OR($A933="",$C933=""),"",SUMIFS(Échéancier_Loyers!$G:$G,Échéancier_Loyers!$C:$C,$A933,Échéancier_Loyers!$B:$B,YEAR($C933)*100+MONTH($C933)))</f>
        <v/>
      </c>
      <c r="E933" s="13" t="str">
        <f>IF(OR($A933="",$C933=""),"",SUMIFS(Échéancier_Loyers!$J:$J,Échéancier_Loyers!$C:$C,$A933,Échéancier_Loyers!$B:$B,YEAR($C933)*100+MONTH($C933)))</f>
        <v/>
      </c>
      <c r="F933" s="13" t="str">
        <f>IF(OR($A933="",$C933=""),"",SUMIFS(Échéancier_Loyers!$K:$K,Échéancier_Loyers!$C:$C,$A933,Échéancier_Loyers!$B:$B,YEAR($C933)*100+MONTH($C933)))</f>
        <v/>
      </c>
      <c r="G933" s="13" t="str">
        <f>IF(OR($E933="",$F933=""),"",$E933-$F933)</f>
        <v/>
      </c>
      <c r="H933" t="str">
        <f ca="1">IF($D933="","",MAX(0,TODAY()-$D933))</f>
        <v/>
      </c>
      <c r="I933" t="str">
        <f ca="1">IF($G933&lt;=0,"",IF($H933&gt;=30,"Mise en demeure",IF($H933&gt;=15,"Relance 2",IF($H933&gt;=5,"Relance 1","À traiter"))))</f>
        <v>Mise en demeure</v>
      </c>
      <c r="K933" t="str">
        <f>IF($J933="","",$J933+7)</f>
        <v/>
      </c>
    </row>
    <row r="934" spans="2:11" ht="15">
      <c r="B934" t="str">
        <f>IF($A934="","",VLOOKUP(VLOOKUP($A934,Baux!$A:$K,3,FALSE),Locataires!$A:$I,2,FALSE))</f>
        <v/>
      </c>
      <c r="C934" s="17"/>
      <c r="D934" s="12" t="str">
        <f>IF(OR($A934="",$C934=""),"",SUMIFS(Échéancier_Loyers!$G:$G,Échéancier_Loyers!$C:$C,$A934,Échéancier_Loyers!$B:$B,YEAR($C934)*100+MONTH($C934)))</f>
        <v/>
      </c>
      <c r="E934" s="13" t="str">
        <f>IF(OR($A934="",$C934=""),"",SUMIFS(Échéancier_Loyers!$J:$J,Échéancier_Loyers!$C:$C,$A934,Échéancier_Loyers!$B:$B,YEAR($C934)*100+MONTH($C934)))</f>
        <v/>
      </c>
      <c r="F934" s="13" t="str">
        <f>IF(OR($A934="",$C934=""),"",SUMIFS(Échéancier_Loyers!$K:$K,Échéancier_Loyers!$C:$C,$A934,Échéancier_Loyers!$B:$B,YEAR($C934)*100+MONTH($C934)))</f>
        <v/>
      </c>
      <c r="G934" s="13" t="str">
        <f>IF(OR($E934="",$F934=""),"",$E934-$F934)</f>
        <v/>
      </c>
      <c r="H934" t="str">
        <f ca="1">IF($D934="","",MAX(0,TODAY()-$D934))</f>
        <v/>
      </c>
      <c r="I934" t="str">
        <f ca="1">IF($G934&lt;=0,"",IF($H934&gt;=30,"Mise en demeure",IF($H934&gt;=15,"Relance 2",IF($H934&gt;=5,"Relance 1","À traiter"))))</f>
        <v>Mise en demeure</v>
      </c>
      <c r="K934" t="str">
        <f>IF($J934="","",$J934+7)</f>
        <v/>
      </c>
    </row>
    <row r="935" spans="2:11" ht="15">
      <c r="B935" t="str">
        <f>IF($A935="","",VLOOKUP(VLOOKUP($A935,Baux!$A:$K,3,FALSE),Locataires!$A:$I,2,FALSE))</f>
        <v/>
      </c>
      <c r="C935" s="17"/>
      <c r="D935" s="12" t="str">
        <f>IF(OR($A935="",$C935=""),"",SUMIFS(Échéancier_Loyers!$G:$G,Échéancier_Loyers!$C:$C,$A935,Échéancier_Loyers!$B:$B,YEAR($C935)*100+MONTH($C935)))</f>
        <v/>
      </c>
      <c r="E935" s="13" t="str">
        <f>IF(OR($A935="",$C935=""),"",SUMIFS(Échéancier_Loyers!$J:$J,Échéancier_Loyers!$C:$C,$A935,Échéancier_Loyers!$B:$B,YEAR($C935)*100+MONTH($C935)))</f>
        <v/>
      </c>
      <c r="F935" s="13" t="str">
        <f>IF(OR($A935="",$C935=""),"",SUMIFS(Échéancier_Loyers!$K:$K,Échéancier_Loyers!$C:$C,$A935,Échéancier_Loyers!$B:$B,YEAR($C935)*100+MONTH($C935)))</f>
        <v/>
      </c>
      <c r="G935" s="13" t="str">
        <f>IF(OR($E935="",$F935=""),"",$E935-$F935)</f>
        <v/>
      </c>
      <c r="H935" t="str">
        <f ca="1">IF($D935="","",MAX(0,TODAY()-$D935))</f>
        <v/>
      </c>
      <c r="I935" t="str">
        <f ca="1">IF($G935&lt;=0,"",IF($H935&gt;=30,"Mise en demeure",IF($H935&gt;=15,"Relance 2",IF($H935&gt;=5,"Relance 1","À traiter"))))</f>
        <v>Mise en demeure</v>
      </c>
      <c r="K935" t="str">
        <f>IF($J935="","",$J935+7)</f>
        <v/>
      </c>
    </row>
    <row r="936" spans="2:11" ht="15">
      <c r="B936" t="str">
        <f>IF($A936="","",VLOOKUP(VLOOKUP($A936,Baux!$A:$K,3,FALSE),Locataires!$A:$I,2,FALSE))</f>
        <v/>
      </c>
      <c r="C936" s="17"/>
      <c r="D936" s="12" t="str">
        <f>IF(OR($A936="",$C936=""),"",SUMIFS(Échéancier_Loyers!$G:$G,Échéancier_Loyers!$C:$C,$A936,Échéancier_Loyers!$B:$B,YEAR($C936)*100+MONTH($C936)))</f>
        <v/>
      </c>
      <c r="E936" s="13" t="str">
        <f>IF(OR($A936="",$C936=""),"",SUMIFS(Échéancier_Loyers!$J:$J,Échéancier_Loyers!$C:$C,$A936,Échéancier_Loyers!$B:$B,YEAR($C936)*100+MONTH($C936)))</f>
        <v/>
      </c>
      <c r="F936" s="13" t="str">
        <f>IF(OR($A936="",$C936=""),"",SUMIFS(Échéancier_Loyers!$K:$K,Échéancier_Loyers!$C:$C,$A936,Échéancier_Loyers!$B:$B,YEAR($C936)*100+MONTH($C936)))</f>
        <v/>
      </c>
      <c r="G936" s="13" t="str">
        <f>IF(OR($E936="",$F936=""),"",$E936-$F936)</f>
        <v/>
      </c>
      <c r="H936" t="str">
        <f ca="1">IF($D936="","",MAX(0,TODAY()-$D936))</f>
        <v/>
      </c>
      <c r="I936" t="str">
        <f ca="1">IF($G936&lt;=0,"",IF($H936&gt;=30,"Mise en demeure",IF($H936&gt;=15,"Relance 2",IF($H936&gt;=5,"Relance 1","À traiter"))))</f>
        <v>Mise en demeure</v>
      </c>
      <c r="K936" t="str">
        <f>IF($J936="","",$J936+7)</f>
        <v/>
      </c>
    </row>
    <row r="937" spans="2:11" ht="15">
      <c r="B937" t="str">
        <f>IF($A937="","",VLOOKUP(VLOOKUP($A937,Baux!$A:$K,3,FALSE),Locataires!$A:$I,2,FALSE))</f>
        <v/>
      </c>
      <c r="C937" s="17"/>
      <c r="D937" s="12" t="str">
        <f>IF(OR($A937="",$C937=""),"",SUMIFS(Échéancier_Loyers!$G:$G,Échéancier_Loyers!$C:$C,$A937,Échéancier_Loyers!$B:$B,YEAR($C937)*100+MONTH($C937)))</f>
        <v/>
      </c>
      <c r="E937" s="13" t="str">
        <f>IF(OR($A937="",$C937=""),"",SUMIFS(Échéancier_Loyers!$J:$J,Échéancier_Loyers!$C:$C,$A937,Échéancier_Loyers!$B:$B,YEAR($C937)*100+MONTH($C937)))</f>
        <v/>
      </c>
      <c r="F937" s="13" t="str">
        <f>IF(OR($A937="",$C937=""),"",SUMIFS(Échéancier_Loyers!$K:$K,Échéancier_Loyers!$C:$C,$A937,Échéancier_Loyers!$B:$B,YEAR($C937)*100+MONTH($C937)))</f>
        <v/>
      </c>
      <c r="G937" s="13" t="str">
        <f>IF(OR($E937="",$F937=""),"",$E937-$F937)</f>
        <v/>
      </c>
      <c r="H937" t="str">
        <f ca="1">IF($D937="","",MAX(0,TODAY()-$D937))</f>
        <v/>
      </c>
      <c r="I937" t="str">
        <f ca="1">IF($G937&lt;=0,"",IF($H937&gt;=30,"Mise en demeure",IF($H937&gt;=15,"Relance 2",IF($H937&gt;=5,"Relance 1","À traiter"))))</f>
        <v>Mise en demeure</v>
      </c>
      <c r="K937" t="str">
        <f>IF($J937="","",$J937+7)</f>
        <v/>
      </c>
    </row>
    <row r="938" spans="2:11" ht="15">
      <c r="B938" t="str">
        <f>IF($A938="","",VLOOKUP(VLOOKUP($A938,Baux!$A:$K,3,FALSE),Locataires!$A:$I,2,FALSE))</f>
        <v/>
      </c>
      <c r="C938" s="17"/>
      <c r="D938" s="12" t="str">
        <f>IF(OR($A938="",$C938=""),"",SUMIFS(Échéancier_Loyers!$G:$G,Échéancier_Loyers!$C:$C,$A938,Échéancier_Loyers!$B:$B,YEAR($C938)*100+MONTH($C938)))</f>
        <v/>
      </c>
      <c r="E938" s="13" t="str">
        <f>IF(OR($A938="",$C938=""),"",SUMIFS(Échéancier_Loyers!$J:$J,Échéancier_Loyers!$C:$C,$A938,Échéancier_Loyers!$B:$B,YEAR($C938)*100+MONTH($C938)))</f>
        <v/>
      </c>
      <c r="F938" s="13" t="str">
        <f>IF(OR($A938="",$C938=""),"",SUMIFS(Échéancier_Loyers!$K:$K,Échéancier_Loyers!$C:$C,$A938,Échéancier_Loyers!$B:$B,YEAR($C938)*100+MONTH($C938)))</f>
        <v/>
      </c>
      <c r="G938" s="13" t="str">
        <f>IF(OR($E938="",$F938=""),"",$E938-$F938)</f>
        <v/>
      </c>
      <c r="H938" t="str">
        <f ca="1">IF($D938="","",MAX(0,TODAY()-$D938))</f>
        <v/>
      </c>
      <c r="I938" t="str">
        <f ca="1">IF($G938&lt;=0,"",IF($H938&gt;=30,"Mise en demeure",IF($H938&gt;=15,"Relance 2",IF($H938&gt;=5,"Relance 1","À traiter"))))</f>
        <v>Mise en demeure</v>
      </c>
      <c r="K938" t="str">
        <f>IF($J938="","",$J938+7)</f>
        <v/>
      </c>
    </row>
    <row r="939" spans="2:11" ht="15">
      <c r="B939" t="str">
        <f>IF($A939="","",VLOOKUP(VLOOKUP($A939,Baux!$A:$K,3,FALSE),Locataires!$A:$I,2,FALSE))</f>
        <v/>
      </c>
      <c r="C939" s="17"/>
      <c r="D939" s="12" t="str">
        <f>IF(OR($A939="",$C939=""),"",SUMIFS(Échéancier_Loyers!$G:$G,Échéancier_Loyers!$C:$C,$A939,Échéancier_Loyers!$B:$B,YEAR($C939)*100+MONTH($C939)))</f>
        <v/>
      </c>
      <c r="E939" s="13" t="str">
        <f>IF(OR($A939="",$C939=""),"",SUMIFS(Échéancier_Loyers!$J:$J,Échéancier_Loyers!$C:$C,$A939,Échéancier_Loyers!$B:$B,YEAR($C939)*100+MONTH($C939)))</f>
        <v/>
      </c>
      <c r="F939" s="13" t="str">
        <f>IF(OR($A939="",$C939=""),"",SUMIFS(Échéancier_Loyers!$K:$K,Échéancier_Loyers!$C:$C,$A939,Échéancier_Loyers!$B:$B,YEAR($C939)*100+MONTH($C939)))</f>
        <v/>
      </c>
      <c r="G939" s="13" t="str">
        <f>IF(OR($E939="",$F939=""),"",$E939-$F939)</f>
        <v/>
      </c>
      <c r="H939" t="str">
        <f ca="1">IF($D939="","",MAX(0,TODAY()-$D939))</f>
        <v/>
      </c>
      <c r="I939" t="str">
        <f ca="1">IF($G939&lt;=0,"",IF($H939&gt;=30,"Mise en demeure",IF($H939&gt;=15,"Relance 2",IF($H939&gt;=5,"Relance 1","À traiter"))))</f>
        <v>Mise en demeure</v>
      </c>
      <c r="K939" t="str">
        <f>IF($J939="","",$J939+7)</f>
        <v/>
      </c>
    </row>
    <row r="940" spans="2:11" ht="15">
      <c r="B940" t="str">
        <f>IF($A940="","",VLOOKUP(VLOOKUP($A940,Baux!$A:$K,3,FALSE),Locataires!$A:$I,2,FALSE))</f>
        <v/>
      </c>
      <c r="C940" s="17"/>
      <c r="D940" s="12" t="str">
        <f>IF(OR($A940="",$C940=""),"",SUMIFS(Échéancier_Loyers!$G:$G,Échéancier_Loyers!$C:$C,$A940,Échéancier_Loyers!$B:$B,YEAR($C940)*100+MONTH($C940)))</f>
        <v/>
      </c>
      <c r="E940" s="13" t="str">
        <f>IF(OR($A940="",$C940=""),"",SUMIFS(Échéancier_Loyers!$J:$J,Échéancier_Loyers!$C:$C,$A940,Échéancier_Loyers!$B:$B,YEAR($C940)*100+MONTH($C940)))</f>
        <v/>
      </c>
      <c r="F940" s="13" t="str">
        <f>IF(OR($A940="",$C940=""),"",SUMIFS(Échéancier_Loyers!$K:$K,Échéancier_Loyers!$C:$C,$A940,Échéancier_Loyers!$B:$B,YEAR($C940)*100+MONTH($C940)))</f>
        <v/>
      </c>
      <c r="G940" s="13" t="str">
        <f>IF(OR($E940="",$F940=""),"",$E940-$F940)</f>
        <v/>
      </c>
      <c r="H940" t="str">
        <f ca="1">IF($D940="","",MAX(0,TODAY()-$D940))</f>
        <v/>
      </c>
      <c r="I940" t="str">
        <f ca="1">IF($G940&lt;=0,"",IF($H940&gt;=30,"Mise en demeure",IF($H940&gt;=15,"Relance 2",IF($H940&gt;=5,"Relance 1","À traiter"))))</f>
        <v>Mise en demeure</v>
      </c>
      <c r="K940" t="str">
        <f>IF($J940="","",$J940+7)</f>
        <v/>
      </c>
    </row>
    <row r="941" spans="2:11" ht="15">
      <c r="B941" t="str">
        <f>IF($A941="","",VLOOKUP(VLOOKUP($A941,Baux!$A:$K,3,FALSE),Locataires!$A:$I,2,FALSE))</f>
        <v/>
      </c>
      <c r="C941" s="17"/>
      <c r="D941" s="12" t="str">
        <f>IF(OR($A941="",$C941=""),"",SUMIFS(Échéancier_Loyers!$G:$G,Échéancier_Loyers!$C:$C,$A941,Échéancier_Loyers!$B:$B,YEAR($C941)*100+MONTH($C941)))</f>
        <v/>
      </c>
      <c r="E941" s="13" t="str">
        <f>IF(OR($A941="",$C941=""),"",SUMIFS(Échéancier_Loyers!$J:$J,Échéancier_Loyers!$C:$C,$A941,Échéancier_Loyers!$B:$B,YEAR($C941)*100+MONTH($C941)))</f>
        <v/>
      </c>
      <c r="F941" s="13" t="str">
        <f>IF(OR($A941="",$C941=""),"",SUMIFS(Échéancier_Loyers!$K:$K,Échéancier_Loyers!$C:$C,$A941,Échéancier_Loyers!$B:$B,YEAR($C941)*100+MONTH($C941)))</f>
        <v/>
      </c>
      <c r="G941" s="13" t="str">
        <f>IF(OR($E941="",$F941=""),"",$E941-$F941)</f>
        <v/>
      </c>
      <c r="H941" t="str">
        <f ca="1">IF($D941="","",MAX(0,TODAY()-$D941))</f>
        <v/>
      </c>
      <c r="I941" t="str">
        <f ca="1">IF($G941&lt;=0,"",IF($H941&gt;=30,"Mise en demeure",IF($H941&gt;=15,"Relance 2",IF($H941&gt;=5,"Relance 1","À traiter"))))</f>
        <v>Mise en demeure</v>
      </c>
      <c r="K941" t="str">
        <f>IF($J941="","",$J941+7)</f>
        <v/>
      </c>
    </row>
    <row r="942" spans="2:11" ht="15">
      <c r="B942" t="str">
        <f>IF($A942="","",VLOOKUP(VLOOKUP($A942,Baux!$A:$K,3,FALSE),Locataires!$A:$I,2,FALSE))</f>
        <v/>
      </c>
      <c r="C942" s="17"/>
      <c r="D942" s="12" t="str">
        <f>IF(OR($A942="",$C942=""),"",SUMIFS(Échéancier_Loyers!$G:$G,Échéancier_Loyers!$C:$C,$A942,Échéancier_Loyers!$B:$B,YEAR($C942)*100+MONTH($C942)))</f>
        <v/>
      </c>
      <c r="E942" s="13" t="str">
        <f>IF(OR($A942="",$C942=""),"",SUMIFS(Échéancier_Loyers!$J:$J,Échéancier_Loyers!$C:$C,$A942,Échéancier_Loyers!$B:$B,YEAR($C942)*100+MONTH($C942)))</f>
        <v/>
      </c>
      <c r="F942" s="13" t="str">
        <f>IF(OR($A942="",$C942=""),"",SUMIFS(Échéancier_Loyers!$K:$K,Échéancier_Loyers!$C:$C,$A942,Échéancier_Loyers!$B:$B,YEAR($C942)*100+MONTH($C942)))</f>
        <v/>
      </c>
      <c r="G942" s="13" t="str">
        <f>IF(OR($E942="",$F942=""),"",$E942-$F942)</f>
        <v/>
      </c>
      <c r="H942" t="str">
        <f ca="1">IF($D942="","",MAX(0,TODAY()-$D942))</f>
        <v/>
      </c>
      <c r="I942" t="str">
        <f ca="1">IF($G942&lt;=0,"",IF($H942&gt;=30,"Mise en demeure",IF($H942&gt;=15,"Relance 2",IF($H942&gt;=5,"Relance 1","À traiter"))))</f>
        <v>Mise en demeure</v>
      </c>
      <c r="K942" t="str">
        <f>IF($J942="","",$J942+7)</f>
        <v/>
      </c>
    </row>
    <row r="943" spans="2:11" ht="15">
      <c r="B943" t="str">
        <f>IF($A943="","",VLOOKUP(VLOOKUP($A943,Baux!$A:$K,3,FALSE),Locataires!$A:$I,2,FALSE))</f>
        <v/>
      </c>
      <c r="C943" s="17"/>
      <c r="D943" s="12" t="str">
        <f>IF(OR($A943="",$C943=""),"",SUMIFS(Échéancier_Loyers!$G:$G,Échéancier_Loyers!$C:$C,$A943,Échéancier_Loyers!$B:$B,YEAR($C943)*100+MONTH($C943)))</f>
        <v/>
      </c>
      <c r="E943" s="13" t="str">
        <f>IF(OR($A943="",$C943=""),"",SUMIFS(Échéancier_Loyers!$J:$J,Échéancier_Loyers!$C:$C,$A943,Échéancier_Loyers!$B:$B,YEAR($C943)*100+MONTH($C943)))</f>
        <v/>
      </c>
      <c r="F943" s="13" t="str">
        <f>IF(OR($A943="",$C943=""),"",SUMIFS(Échéancier_Loyers!$K:$K,Échéancier_Loyers!$C:$C,$A943,Échéancier_Loyers!$B:$B,YEAR($C943)*100+MONTH($C943)))</f>
        <v/>
      </c>
      <c r="G943" s="13" t="str">
        <f>IF(OR($E943="",$F943=""),"",$E943-$F943)</f>
        <v/>
      </c>
      <c r="H943" t="str">
        <f ca="1">IF($D943="","",MAX(0,TODAY()-$D943))</f>
        <v/>
      </c>
      <c r="I943" t="str">
        <f ca="1">IF($G943&lt;=0,"",IF($H943&gt;=30,"Mise en demeure",IF($H943&gt;=15,"Relance 2",IF($H943&gt;=5,"Relance 1","À traiter"))))</f>
        <v>Mise en demeure</v>
      </c>
      <c r="K943" t="str">
        <f>IF($J943="","",$J943+7)</f>
        <v/>
      </c>
    </row>
    <row r="944" spans="2:11" ht="15">
      <c r="B944" t="str">
        <f>IF($A944="","",VLOOKUP(VLOOKUP($A944,Baux!$A:$K,3,FALSE),Locataires!$A:$I,2,FALSE))</f>
        <v/>
      </c>
      <c r="C944" s="17"/>
      <c r="D944" s="12" t="str">
        <f>IF(OR($A944="",$C944=""),"",SUMIFS(Échéancier_Loyers!$G:$G,Échéancier_Loyers!$C:$C,$A944,Échéancier_Loyers!$B:$B,YEAR($C944)*100+MONTH($C944)))</f>
        <v/>
      </c>
      <c r="E944" s="13" t="str">
        <f>IF(OR($A944="",$C944=""),"",SUMIFS(Échéancier_Loyers!$J:$J,Échéancier_Loyers!$C:$C,$A944,Échéancier_Loyers!$B:$B,YEAR($C944)*100+MONTH($C944)))</f>
        <v/>
      </c>
      <c r="F944" s="13" t="str">
        <f>IF(OR($A944="",$C944=""),"",SUMIFS(Échéancier_Loyers!$K:$K,Échéancier_Loyers!$C:$C,$A944,Échéancier_Loyers!$B:$B,YEAR($C944)*100+MONTH($C944)))</f>
        <v/>
      </c>
      <c r="G944" s="13" t="str">
        <f>IF(OR($E944="",$F944=""),"",$E944-$F944)</f>
        <v/>
      </c>
      <c r="H944" t="str">
        <f ca="1">IF($D944="","",MAX(0,TODAY()-$D944))</f>
        <v/>
      </c>
      <c r="I944" t="str">
        <f ca="1">IF($G944&lt;=0,"",IF($H944&gt;=30,"Mise en demeure",IF($H944&gt;=15,"Relance 2",IF($H944&gt;=5,"Relance 1","À traiter"))))</f>
        <v>Mise en demeure</v>
      </c>
      <c r="K944" t="str">
        <f>IF($J944="","",$J944+7)</f>
        <v/>
      </c>
    </row>
    <row r="945" spans="2:11" ht="15">
      <c r="B945" t="str">
        <f>IF($A945="","",VLOOKUP(VLOOKUP($A945,Baux!$A:$K,3,FALSE),Locataires!$A:$I,2,FALSE))</f>
        <v/>
      </c>
      <c r="C945" s="17"/>
      <c r="D945" s="12" t="str">
        <f>IF(OR($A945="",$C945=""),"",SUMIFS(Échéancier_Loyers!$G:$G,Échéancier_Loyers!$C:$C,$A945,Échéancier_Loyers!$B:$B,YEAR($C945)*100+MONTH($C945)))</f>
        <v/>
      </c>
      <c r="E945" s="13" t="str">
        <f>IF(OR($A945="",$C945=""),"",SUMIFS(Échéancier_Loyers!$J:$J,Échéancier_Loyers!$C:$C,$A945,Échéancier_Loyers!$B:$B,YEAR($C945)*100+MONTH($C945)))</f>
        <v/>
      </c>
      <c r="F945" s="13" t="str">
        <f>IF(OR($A945="",$C945=""),"",SUMIFS(Échéancier_Loyers!$K:$K,Échéancier_Loyers!$C:$C,$A945,Échéancier_Loyers!$B:$B,YEAR($C945)*100+MONTH($C945)))</f>
        <v/>
      </c>
      <c r="G945" s="13" t="str">
        <f>IF(OR($E945="",$F945=""),"",$E945-$F945)</f>
        <v/>
      </c>
      <c r="H945" t="str">
        <f ca="1">IF($D945="","",MAX(0,TODAY()-$D945))</f>
        <v/>
      </c>
      <c r="I945" t="str">
        <f ca="1">IF($G945&lt;=0,"",IF($H945&gt;=30,"Mise en demeure",IF($H945&gt;=15,"Relance 2",IF($H945&gt;=5,"Relance 1","À traiter"))))</f>
        <v>Mise en demeure</v>
      </c>
      <c r="K945" t="str">
        <f>IF($J945="","",$J945+7)</f>
        <v/>
      </c>
    </row>
    <row r="946" spans="2:11" ht="15">
      <c r="B946" t="str">
        <f>IF($A946="","",VLOOKUP(VLOOKUP($A946,Baux!$A:$K,3,FALSE),Locataires!$A:$I,2,FALSE))</f>
        <v/>
      </c>
      <c r="C946" s="17"/>
      <c r="D946" s="12" t="str">
        <f>IF(OR($A946="",$C946=""),"",SUMIFS(Échéancier_Loyers!$G:$G,Échéancier_Loyers!$C:$C,$A946,Échéancier_Loyers!$B:$B,YEAR($C946)*100+MONTH($C946)))</f>
        <v/>
      </c>
      <c r="E946" s="13" t="str">
        <f>IF(OR($A946="",$C946=""),"",SUMIFS(Échéancier_Loyers!$J:$J,Échéancier_Loyers!$C:$C,$A946,Échéancier_Loyers!$B:$B,YEAR($C946)*100+MONTH($C946)))</f>
        <v/>
      </c>
      <c r="F946" s="13" t="str">
        <f>IF(OR($A946="",$C946=""),"",SUMIFS(Échéancier_Loyers!$K:$K,Échéancier_Loyers!$C:$C,$A946,Échéancier_Loyers!$B:$B,YEAR($C946)*100+MONTH($C946)))</f>
        <v/>
      </c>
      <c r="G946" s="13" t="str">
        <f>IF(OR($E946="",$F946=""),"",$E946-$F946)</f>
        <v/>
      </c>
      <c r="H946" t="str">
        <f ca="1">IF($D946="","",MAX(0,TODAY()-$D946))</f>
        <v/>
      </c>
      <c r="I946" t="str">
        <f ca="1">IF($G946&lt;=0,"",IF($H946&gt;=30,"Mise en demeure",IF($H946&gt;=15,"Relance 2",IF($H946&gt;=5,"Relance 1","À traiter"))))</f>
        <v>Mise en demeure</v>
      </c>
      <c r="K946" t="str">
        <f>IF($J946="","",$J946+7)</f>
        <v/>
      </c>
    </row>
    <row r="947" spans="2:11" ht="15">
      <c r="B947" t="str">
        <f>IF($A947="","",VLOOKUP(VLOOKUP($A947,Baux!$A:$K,3,FALSE),Locataires!$A:$I,2,FALSE))</f>
        <v/>
      </c>
      <c r="C947" s="17"/>
      <c r="D947" s="12" t="str">
        <f>IF(OR($A947="",$C947=""),"",SUMIFS(Échéancier_Loyers!$G:$G,Échéancier_Loyers!$C:$C,$A947,Échéancier_Loyers!$B:$B,YEAR($C947)*100+MONTH($C947)))</f>
        <v/>
      </c>
      <c r="E947" s="13" t="str">
        <f>IF(OR($A947="",$C947=""),"",SUMIFS(Échéancier_Loyers!$J:$J,Échéancier_Loyers!$C:$C,$A947,Échéancier_Loyers!$B:$B,YEAR($C947)*100+MONTH($C947)))</f>
        <v/>
      </c>
      <c r="F947" s="13" t="str">
        <f>IF(OR($A947="",$C947=""),"",SUMIFS(Échéancier_Loyers!$K:$K,Échéancier_Loyers!$C:$C,$A947,Échéancier_Loyers!$B:$B,YEAR($C947)*100+MONTH($C947)))</f>
        <v/>
      </c>
      <c r="G947" s="13" t="str">
        <f>IF(OR($E947="",$F947=""),"",$E947-$F947)</f>
        <v/>
      </c>
      <c r="H947" t="str">
        <f ca="1">IF($D947="","",MAX(0,TODAY()-$D947))</f>
        <v/>
      </c>
      <c r="I947" t="str">
        <f ca="1">IF($G947&lt;=0,"",IF($H947&gt;=30,"Mise en demeure",IF($H947&gt;=15,"Relance 2",IF($H947&gt;=5,"Relance 1","À traiter"))))</f>
        <v>Mise en demeure</v>
      </c>
      <c r="K947" t="str">
        <f>IF($J947="","",$J947+7)</f>
        <v/>
      </c>
    </row>
    <row r="948" spans="2:11" ht="15">
      <c r="B948" t="str">
        <f>IF($A948="","",VLOOKUP(VLOOKUP($A948,Baux!$A:$K,3,FALSE),Locataires!$A:$I,2,FALSE))</f>
        <v/>
      </c>
      <c r="C948" s="17"/>
      <c r="D948" s="12" t="str">
        <f>IF(OR($A948="",$C948=""),"",SUMIFS(Échéancier_Loyers!$G:$G,Échéancier_Loyers!$C:$C,$A948,Échéancier_Loyers!$B:$B,YEAR($C948)*100+MONTH($C948)))</f>
        <v/>
      </c>
      <c r="E948" s="13" t="str">
        <f>IF(OR($A948="",$C948=""),"",SUMIFS(Échéancier_Loyers!$J:$J,Échéancier_Loyers!$C:$C,$A948,Échéancier_Loyers!$B:$B,YEAR($C948)*100+MONTH($C948)))</f>
        <v/>
      </c>
      <c r="F948" s="13" t="str">
        <f>IF(OR($A948="",$C948=""),"",SUMIFS(Échéancier_Loyers!$K:$K,Échéancier_Loyers!$C:$C,$A948,Échéancier_Loyers!$B:$B,YEAR($C948)*100+MONTH($C948)))</f>
        <v/>
      </c>
      <c r="G948" s="13" t="str">
        <f>IF(OR($E948="",$F948=""),"",$E948-$F948)</f>
        <v/>
      </c>
      <c r="H948" t="str">
        <f ca="1">IF($D948="","",MAX(0,TODAY()-$D948))</f>
        <v/>
      </c>
      <c r="I948" t="str">
        <f ca="1">IF($G948&lt;=0,"",IF($H948&gt;=30,"Mise en demeure",IF($H948&gt;=15,"Relance 2",IF($H948&gt;=5,"Relance 1","À traiter"))))</f>
        <v>Mise en demeure</v>
      </c>
      <c r="K948" t="str">
        <f>IF($J948="","",$J948+7)</f>
        <v/>
      </c>
    </row>
    <row r="949" spans="2:11" ht="15">
      <c r="B949" t="str">
        <f>IF($A949="","",VLOOKUP(VLOOKUP($A949,Baux!$A:$K,3,FALSE),Locataires!$A:$I,2,FALSE))</f>
        <v/>
      </c>
      <c r="C949" s="17"/>
      <c r="D949" s="12" t="str">
        <f>IF(OR($A949="",$C949=""),"",SUMIFS(Échéancier_Loyers!$G:$G,Échéancier_Loyers!$C:$C,$A949,Échéancier_Loyers!$B:$B,YEAR($C949)*100+MONTH($C949)))</f>
        <v/>
      </c>
      <c r="E949" s="13" t="str">
        <f>IF(OR($A949="",$C949=""),"",SUMIFS(Échéancier_Loyers!$J:$J,Échéancier_Loyers!$C:$C,$A949,Échéancier_Loyers!$B:$B,YEAR($C949)*100+MONTH($C949)))</f>
        <v/>
      </c>
      <c r="F949" s="13" t="str">
        <f>IF(OR($A949="",$C949=""),"",SUMIFS(Échéancier_Loyers!$K:$K,Échéancier_Loyers!$C:$C,$A949,Échéancier_Loyers!$B:$B,YEAR($C949)*100+MONTH($C949)))</f>
        <v/>
      </c>
      <c r="G949" s="13" t="str">
        <f>IF(OR($E949="",$F949=""),"",$E949-$F949)</f>
        <v/>
      </c>
      <c r="H949" t="str">
        <f ca="1">IF($D949="","",MAX(0,TODAY()-$D949))</f>
        <v/>
      </c>
      <c r="I949" t="str">
        <f ca="1">IF($G949&lt;=0,"",IF($H949&gt;=30,"Mise en demeure",IF($H949&gt;=15,"Relance 2",IF($H949&gt;=5,"Relance 1","À traiter"))))</f>
        <v>Mise en demeure</v>
      </c>
      <c r="K949" t="str">
        <f>IF($J949="","",$J949+7)</f>
        <v/>
      </c>
    </row>
    <row r="950" spans="2:11" ht="15">
      <c r="B950" t="str">
        <f>IF($A950="","",VLOOKUP(VLOOKUP($A950,Baux!$A:$K,3,FALSE),Locataires!$A:$I,2,FALSE))</f>
        <v/>
      </c>
      <c r="C950" s="17"/>
      <c r="D950" s="12" t="str">
        <f>IF(OR($A950="",$C950=""),"",SUMIFS(Échéancier_Loyers!$G:$G,Échéancier_Loyers!$C:$C,$A950,Échéancier_Loyers!$B:$B,YEAR($C950)*100+MONTH($C950)))</f>
        <v/>
      </c>
      <c r="E950" s="13" t="str">
        <f>IF(OR($A950="",$C950=""),"",SUMIFS(Échéancier_Loyers!$J:$J,Échéancier_Loyers!$C:$C,$A950,Échéancier_Loyers!$B:$B,YEAR($C950)*100+MONTH($C950)))</f>
        <v/>
      </c>
      <c r="F950" s="13" t="str">
        <f>IF(OR($A950="",$C950=""),"",SUMIFS(Échéancier_Loyers!$K:$K,Échéancier_Loyers!$C:$C,$A950,Échéancier_Loyers!$B:$B,YEAR($C950)*100+MONTH($C950)))</f>
        <v/>
      </c>
      <c r="G950" s="13" t="str">
        <f>IF(OR($E950="",$F950=""),"",$E950-$F950)</f>
        <v/>
      </c>
      <c r="H950" t="str">
        <f ca="1">IF($D950="","",MAX(0,TODAY()-$D950))</f>
        <v/>
      </c>
      <c r="I950" t="str">
        <f ca="1">IF($G950&lt;=0,"",IF($H950&gt;=30,"Mise en demeure",IF($H950&gt;=15,"Relance 2",IF($H950&gt;=5,"Relance 1","À traiter"))))</f>
        <v>Mise en demeure</v>
      </c>
      <c r="K950" t="str">
        <f>IF($J950="","",$J950+7)</f>
        <v/>
      </c>
    </row>
    <row r="951" spans="2:11" ht="15">
      <c r="B951" t="str">
        <f>IF($A951="","",VLOOKUP(VLOOKUP($A951,Baux!$A:$K,3,FALSE),Locataires!$A:$I,2,FALSE))</f>
        <v/>
      </c>
      <c r="C951" s="17"/>
      <c r="D951" s="12" t="str">
        <f>IF(OR($A951="",$C951=""),"",SUMIFS(Échéancier_Loyers!$G:$G,Échéancier_Loyers!$C:$C,$A951,Échéancier_Loyers!$B:$B,YEAR($C951)*100+MONTH($C951)))</f>
        <v/>
      </c>
      <c r="E951" s="13" t="str">
        <f>IF(OR($A951="",$C951=""),"",SUMIFS(Échéancier_Loyers!$J:$J,Échéancier_Loyers!$C:$C,$A951,Échéancier_Loyers!$B:$B,YEAR($C951)*100+MONTH($C951)))</f>
        <v/>
      </c>
      <c r="F951" s="13" t="str">
        <f>IF(OR($A951="",$C951=""),"",SUMIFS(Échéancier_Loyers!$K:$K,Échéancier_Loyers!$C:$C,$A951,Échéancier_Loyers!$B:$B,YEAR($C951)*100+MONTH($C951)))</f>
        <v/>
      </c>
      <c r="G951" s="13" t="str">
        <f>IF(OR($E951="",$F951=""),"",$E951-$F951)</f>
        <v/>
      </c>
      <c r="H951" t="str">
        <f ca="1">IF($D951="","",MAX(0,TODAY()-$D951))</f>
        <v/>
      </c>
      <c r="I951" t="str">
        <f ca="1">IF($G951&lt;=0,"",IF($H951&gt;=30,"Mise en demeure",IF($H951&gt;=15,"Relance 2",IF($H951&gt;=5,"Relance 1","À traiter"))))</f>
        <v>Mise en demeure</v>
      </c>
      <c r="K951" t="str">
        <f>IF($J951="","",$J951+7)</f>
        <v/>
      </c>
    </row>
    <row r="952" spans="2:11" ht="15">
      <c r="B952" t="str">
        <f>IF($A952="","",VLOOKUP(VLOOKUP($A952,Baux!$A:$K,3,FALSE),Locataires!$A:$I,2,FALSE))</f>
        <v/>
      </c>
      <c r="C952" s="17"/>
      <c r="D952" s="12" t="str">
        <f>IF(OR($A952="",$C952=""),"",SUMIFS(Échéancier_Loyers!$G:$G,Échéancier_Loyers!$C:$C,$A952,Échéancier_Loyers!$B:$B,YEAR($C952)*100+MONTH($C952)))</f>
        <v/>
      </c>
      <c r="E952" s="13" t="str">
        <f>IF(OR($A952="",$C952=""),"",SUMIFS(Échéancier_Loyers!$J:$J,Échéancier_Loyers!$C:$C,$A952,Échéancier_Loyers!$B:$B,YEAR($C952)*100+MONTH($C952)))</f>
        <v/>
      </c>
      <c r="F952" s="13" t="str">
        <f>IF(OR($A952="",$C952=""),"",SUMIFS(Échéancier_Loyers!$K:$K,Échéancier_Loyers!$C:$C,$A952,Échéancier_Loyers!$B:$B,YEAR($C952)*100+MONTH($C952)))</f>
        <v/>
      </c>
      <c r="G952" s="13" t="str">
        <f>IF(OR($E952="",$F952=""),"",$E952-$F952)</f>
        <v/>
      </c>
      <c r="H952" t="str">
        <f ca="1">IF($D952="","",MAX(0,TODAY()-$D952))</f>
        <v/>
      </c>
      <c r="I952" t="str">
        <f ca="1">IF($G952&lt;=0,"",IF($H952&gt;=30,"Mise en demeure",IF($H952&gt;=15,"Relance 2",IF($H952&gt;=5,"Relance 1","À traiter"))))</f>
        <v>Mise en demeure</v>
      </c>
      <c r="K952" t="str">
        <f>IF($J952="","",$J952+7)</f>
        <v/>
      </c>
    </row>
    <row r="953" spans="2:11" ht="15">
      <c r="B953" t="str">
        <f>IF($A953="","",VLOOKUP(VLOOKUP($A953,Baux!$A:$K,3,FALSE),Locataires!$A:$I,2,FALSE))</f>
        <v/>
      </c>
      <c r="C953" s="17"/>
      <c r="D953" s="12" t="str">
        <f>IF(OR($A953="",$C953=""),"",SUMIFS(Échéancier_Loyers!$G:$G,Échéancier_Loyers!$C:$C,$A953,Échéancier_Loyers!$B:$B,YEAR($C953)*100+MONTH($C953)))</f>
        <v/>
      </c>
      <c r="E953" s="13" t="str">
        <f>IF(OR($A953="",$C953=""),"",SUMIFS(Échéancier_Loyers!$J:$J,Échéancier_Loyers!$C:$C,$A953,Échéancier_Loyers!$B:$B,YEAR($C953)*100+MONTH($C953)))</f>
        <v/>
      </c>
      <c r="F953" s="13" t="str">
        <f>IF(OR($A953="",$C953=""),"",SUMIFS(Échéancier_Loyers!$K:$K,Échéancier_Loyers!$C:$C,$A953,Échéancier_Loyers!$B:$B,YEAR($C953)*100+MONTH($C953)))</f>
        <v/>
      </c>
      <c r="G953" s="13" t="str">
        <f>IF(OR($E953="",$F953=""),"",$E953-$F953)</f>
        <v/>
      </c>
      <c r="H953" t="str">
        <f ca="1">IF($D953="","",MAX(0,TODAY()-$D953))</f>
        <v/>
      </c>
      <c r="I953" t="str">
        <f ca="1">IF($G953&lt;=0,"",IF($H953&gt;=30,"Mise en demeure",IF($H953&gt;=15,"Relance 2",IF($H953&gt;=5,"Relance 1","À traiter"))))</f>
        <v>Mise en demeure</v>
      </c>
      <c r="K953" t="str">
        <f>IF($J953="","",$J953+7)</f>
        <v/>
      </c>
    </row>
    <row r="954" spans="2:11" ht="15">
      <c r="B954" t="str">
        <f>IF($A954="","",VLOOKUP(VLOOKUP($A954,Baux!$A:$K,3,FALSE),Locataires!$A:$I,2,FALSE))</f>
        <v/>
      </c>
      <c r="C954" s="17"/>
      <c r="D954" s="12" t="str">
        <f>IF(OR($A954="",$C954=""),"",SUMIFS(Échéancier_Loyers!$G:$G,Échéancier_Loyers!$C:$C,$A954,Échéancier_Loyers!$B:$B,YEAR($C954)*100+MONTH($C954)))</f>
        <v/>
      </c>
      <c r="E954" s="13" t="str">
        <f>IF(OR($A954="",$C954=""),"",SUMIFS(Échéancier_Loyers!$J:$J,Échéancier_Loyers!$C:$C,$A954,Échéancier_Loyers!$B:$B,YEAR($C954)*100+MONTH($C954)))</f>
        <v/>
      </c>
      <c r="F954" s="13" t="str">
        <f>IF(OR($A954="",$C954=""),"",SUMIFS(Échéancier_Loyers!$K:$K,Échéancier_Loyers!$C:$C,$A954,Échéancier_Loyers!$B:$B,YEAR($C954)*100+MONTH($C954)))</f>
        <v/>
      </c>
      <c r="G954" s="13" t="str">
        <f>IF(OR($E954="",$F954=""),"",$E954-$F954)</f>
        <v/>
      </c>
      <c r="H954" t="str">
        <f ca="1">IF($D954="","",MAX(0,TODAY()-$D954))</f>
        <v/>
      </c>
      <c r="I954" t="str">
        <f ca="1">IF($G954&lt;=0,"",IF($H954&gt;=30,"Mise en demeure",IF($H954&gt;=15,"Relance 2",IF($H954&gt;=5,"Relance 1","À traiter"))))</f>
        <v>Mise en demeure</v>
      </c>
      <c r="K954" t="str">
        <f>IF($J954="","",$J954+7)</f>
        <v/>
      </c>
    </row>
    <row r="955" spans="2:11" ht="15">
      <c r="B955" t="str">
        <f>IF($A955="","",VLOOKUP(VLOOKUP($A955,Baux!$A:$K,3,FALSE),Locataires!$A:$I,2,FALSE))</f>
        <v/>
      </c>
      <c r="C955" s="17"/>
      <c r="D955" s="12" t="str">
        <f>IF(OR($A955="",$C955=""),"",SUMIFS(Échéancier_Loyers!$G:$G,Échéancier_Loyers!$C:$C,$A955,Échéancier_Loyers!$B:$B,YEAR($C955)*100+MONTH($C955)))</f>
        <v/>
      </c>
      <c r="E955" s="13" t="str">
        <f>IF(OR($A955="",$C955=""),"",SUMIFS(Échéancier_Loyers!$J:$J,Échéancier_Loyers!$C:$C,$A955,Échéancier_Loyers!$B:$B,YEAR($C955)*100+MONTH($C955)))</f>
        <v/>
      </c>
      <c r="F955" s="13" t="str">
        <f>IF(OR($A955="",$C955=""),"",SUMIFS(Échéancier_Loyers!$K:$K,Échéancier_Loyers!$C:$C,$A955,Échéancier_Loyers!$B:$B,YEAR($C955)*100+MONTH($C955)))</f>
        <v/>
      </c>
      <c r="G955" s="13" t="str">
        <f>IF(OR($E955="",$F955=""),"",$E955-$F955)</f>
        <v/>
      </c>
      <c r="H955" t="str">
        <f ca="1">IF($D955="","",MAX(0,TODAY()-$D955))</f>
        <v/>
      </c>
      <c r="I955" t="str">
        <f ca="1">IF($G955&lt;=0,"",IF($H955&gt;=30,"Mise en demeure",IF($H955&gt;=15,"Relance 2",IF($H955&gt;=5,"Relance 1","À traiter"))))</f>
        <v>Mise en demeure</v>
      </c>
      <c r="K955" t="str">
        <f>IF($J955="","",$J955+7)</f>
        <v/>
      </c>
    </row>
    <row r="956" spans="2:11" ht="15">
      <c r="B956" t="str">
        <f>IF($A956="","",VLOOKUP(VLOOKUP($A956,Baux!$A:$K,3,FALSE),Locataires!$A:$I,2,FALSE))</f>
        <v/>
      </c>
      <c r="C956" s="17"/>
      <c r="D956" s="12" t="str">
        <f>IF(OR($A956="",$C956=""),"",SUMIFS(Échéancier_Loyers!$G:$G,Échéancier_Loyers!$C:$C,$A956,Échéancier_Loyers!$B:$B,YEAR($C956)*100+MONTH($C956)))</f>
        <v/>
      </c>
      <c r="E956" s="13" t="str">
        <f>IF(OR($A956="",$C956=""),"",SUMIFS(Échéancier_Loyers!$J:$J,Échéancier_Loyers!$C:$C,$A956,Échéancier_Loyers!$B:$B,YEAR($C956)*100+MONTH($C956)))</f>
        <v/>
      </c>
      <c r="F956" s="13" t="str">
        <f>IF(OR($A956="",$C956=""),"",SUMIFS(Échéancier_Loyers!$K:$K,Échéancier_Loyers!$C:$C,$A956,Échéancier_Loyers!$B:$B,YEAR($C956)*100+MONTH($C956)))</f>
        <v/>
      </c>
      <c r="G956" s="13" t="str">
        <f>IF(OR($E956="",$F956=""),"",$E956-$F956)</f>
        <v/>
      </c>
      <c r="H956" t="str">
        <f ca="1">IF($D956="","",MAX(0,TODAY()-$D956))</f>
        <v/>
      </c>
      <c r="I956" t="str">
        <f ca="1">IF($G956&lt;=0,"",IF($H956&gt;=30,"Mise en demeure",IF($H956&gt;=15,"Relance 2",IF($H956&gt;=5,"Relance 1","À traiter"))))</f>
        <v>Mise en demeure</v>
      </c>
      <c r="K956" t="str">
        <f>IF($J956="","",$J956+7)</f>
        <v/>
      </c>
    </row>
    <row r="957" spans="2:11" ht="15">
      <c r="B957" t="str">
        <f>IF($A957="","",VLOOKUP(VLOOKUP($A957,Baux!$A:$K,3,FALSE),Locataires!$A:$I,2,FALSE))</f>
        <v/>
      </c>
      <c r="C957" s="17"/>
      <c r="D957" s="12" t="str">
        <f>IF(OR($A957="",$C957=""),"",SUMIFS(Échéancier_Loyers!$G:$G,Échéancier_Loyers!$C:$C,$A957,Échéancier_Loyers!$B:$B,YEAR($C957)*100+MONTH($C957)))</f>
        <v/>
      </c>
      <c r="E957" s="13" t="str">
        <f>IF(OR($A957="",$C957=""),"",SUMIFS(Échéancier_Loyers!$J:$J,Échéancier_Loyers!$C:$C,$A957,Échéancier_Loyers!$B:$B,YEAR($C957)*100+MONTH($C957)))</f>
        <v/>
      </c>
      <c r="F957" s="13" t="str">
        <f>IF(OR($A957="",$C957=""),"",SUMIFS(Échéancier_Loyers!$K:$K,Échéancier_Loyers!$C:$C,$A957,Échéancier_Loyers!$B:$B,YEAR($C957)*100+MONTH($C957)))</f>
        <v/>
      </c>
      <c r="G957" s="13" t="str">
        <f>IF(OR($E957="",$F957=""),"",$E957-$F957)</f>
        <v/>
      </c>
      <c r="H957" t="str">
        <f ca="1">IF($D957="","",MAX(0,TODAY()-$D957))</f>
        <v/>
      </c>
      <c r="I957" t="str">
        <f ca="1">IF($G957&lt;=0,"",IF($H957&gt;=30,"Mise en demeure",IF($H957&gt;=15,"Relance 2",IF($H957&gt;=5,"Relance 1","À traiter"))))</f>
        <v>Mise en demeure</v>
      </c>
      <c r="K957" t="str">
        <f>IF($J957="","",$J957+7)</f>
        <v/>
      </c>
    </row>
    <row r="958" spans="2:11" ht="15">
      <c r="B958" t="str">
        <f>IF($A958="","",VLOOKUP(VLOOKUP($A958,Baux!$A:$K,3,FALSE),Locataires!$A:$I,2,FALSE))</f>
        <v/>
      </c>
      <c r="C958" s="17"/>
      <c r="D958" s="12" t="str">
        <f>IF(OR($A958="",$C958=""),"",SUMIFS(Échéancier_Loyers!$G:$G,Échéancier_Loyers!$C:$C,$A958,Échéancier_Loyers!$B:$B,YEAR($C958)*100+MONTH($C958)))</f>
        <v/>
      </c>
      <c r="E958" s="13" t="str">
        <f>IF(OR($A958="",$C958=""),"",SUMIFS(Échéancier_Loyers!$J:$J,Échéancier_Loyers!$C:$C,$A958,Échéancier_Loyers!$B:$B,YEAR($C958)*100+MONTH($C958)))</f>
        <v/>
      </c>
      <c r="F958" s="13" t="str">
        <f>IF(OR($A958="",$C958=""),"",SUMIFS(Échéancier_Loyers!$K:$K,Échéancier_Loyers!$C:$C,$A958,Échéancier_Loyers!$B:$B,YEAR($C958)*100+MONTH($C958)))</f>
        <v/>
      </c>
      <c r="G958" s="13" t="str">
        <f>IF(OR($E958="",$F958=""),"",$E958-$F958)</f>
        <v/>
      </c>
      <c r="H958" t="str">
        <f ca="1">IF($D958="","",MAX(0,TODAY()-$D958))</f>
        <v/>
      </c>
      <c r="I958" t="str">
        <f ca="1">IF($G958&lt;=0,"",IF($H958&gt;=30,"Mise en demeure",IF($H958&gt;=15,"Relance 2",IF($H958&gt;=5,"Relance 1","À traiter"))))</f>
        <v>Mise en demeure</v>
      </c>
      <c r="K958" t="str">
        <f>IF($J958="","",$J958+7)</f>
        <v/>
      </c>
    </row>
    <row r="959" spans="2:11" ht="15">
      <c r="B959" t="str">
        <f>IF($A959="","",VLOOKUP(VLOOKUP($A959,Baux!$A:$K,3,FALSE),Locataires!$A:$I,2,FALSE))</f>
        <v/>
      </c>
      <c r="C959" s="17"/>
      <c r="D959" s="12" t="str">
        <f>IF(OR($A959="",$C959=""),"",SUMIFS(Échéancier_Loyers!$G:$G,Échéancier_Loyers!$C:$C,$A959,Échéancier_Loyers!$B:$B,YEAR($C959)*100+MONTH($C959)))</f>
        <v/>
      </c>
      <c r="E959" s="13" t="str">
        <f>IF(OR($A959="",$C959=""),"",SUMIFS(Échéancier_Loyers!$J:$J,Échéancier_Loyers!$C:$C,$A959,Échéancier_Loyers!$B:$B,YEAR($C959)*100+MONTH($C959)))</f>
        <v/>
      </c>
      <c r="F959" s="13" t="str">
        <f>IF(OR($A959="",$C959=""),"",SUMIFS(Échéancier_Loyers!$K:$K,Échéancier_Loyers!$C:$C,$A959,Échéancier_Loyers!$B:$B,YEAR($C959)*100+MONTH($C959)))</f>
        <v/>
      </c>
      <c r="G959" s="13" t="str">
        <f>IF(OR($E959="",$F959=""),"",$E959-$F959)</f>
        <v/>
      </c>
      <c r="H959" t="str">
        <f ca="1">IF($D959="","",MAX(0,TODAY()-$D959))</f>
        <v/>
      </c>
      <c r="I959" t="str">
        <f ca="1">IF($G959&lt;=0,"",IF($H959&gt;=30,"Mise en demeure",IF($H959&gt;=15,"Relance 2",IF($H959&gt;=5,"Relance 1","À traiter"))))</f>
        <v>Mise en demeure</v>
      </c>
      <c r="K959" t="str">
        <f>IF($J959="","",$J959+7)</f>
        <v/>
      </c>
    </row>
    <row r="960" spans="2:11" ht="15">
      <c r="B960" t="str">
        <f>IF($A960="","",VLOOKUP(VLOOKUP($A960,Baux!$A:$K,3,FALSE),Locataires!$A:$I,2,FALSE))</f>
        <v/>
      </c>
      <c r="C960" s="17"/>
      <c r="D960" s="12" t="str">
        <f>IF(OR($A960="",$C960=""),"",SUMIFS(Échéancier_Loyers!$G:$G,Échéancier_Loyers!$C:$C,$A960,Échéancier_Loyers!$B:$B,YEAR($C960)*100+MONTH($C960)))</f>
        <v/>
      </c>
      <c r="E960" s="13" t="str">
        <f>IF(OR($A960="",$C960=""),"",SUMIFS(Échéancier_Loyers!$J:$J,Échéancier_Loyers!$C:$C,$A960,Échéancier_Loyers!$B:$B,YEAR($C960)*100+MONTH($C960)))</f>
        <v/>
      </c>
      <c r="F960" s="13" t="str">
        <f>IF(OR($A960="",$C960=""),"",SUMIFS(Échéancier_Loyers!$K:$K,Échéancier_Loyers!$C:$C,$A960,Échéancier_Loyers!$B:$B,YEAR($C960)*100+MONTH($C960)))</f>
        <v/>
      </c>
      <c r="G960" s="13" t="str">
        <f>IF(OR($E960="",$F960=""),"",$E960-$F960)</f>
        <v/>
      </c>
      <c r="H960" t="str">
        <f ca="1">IF($D960="","",MAX(0,TODAY()-$D960))</f>
        <v/>
      </c>
      <c r="I960" t="str">
        <f ca="1">IF($G960&lt;=0,"",IF($H960&gt;=30,"Mise en demeure",IF($H960&gt;=15,"Relance 2",IF($H960&gt;=5,"Relance 1","À traiter"))))</f>
        <v>Mise en demeure</v>
      </c>
      <c r="K960" t="str">
        <f>IF($J960="","",$J960+7)</f>
        <v/>
      </c>
    </row>
    <row r="961" spans="2:11" ht="15">
      <c r="B961" t="str">
        <f>IF($A961="","",VLOOKUP(VLOOKUP($A961,Baux!$A:$K,3,FALSE),Locataires!$A:$I,2,FALSE))</f>
        <v/>
      </c>
      <c r="C961" s="17"/>
      <c r="D961" s="12" t="str">
        <f>IF(OR($A961="",$C961=""),"",SUMIFS(Échéancier_Loyers!$G:$G,Échéancier_Loyers!$C:$C,$A961,Échéancier_Loyers!$B:$B,YEAR($C961)*100+MONTH($C961)))</f>
        <v/>
      </c>
      <c r="E961" s="13" t="str">
        <f>IF(OR($A961="",$C961=""),"",SUMIFS(Échéancier_Loyers!$J:$J,Échéancier_Loyers!$C:$C,$A961,Échéancier_Loyers!$B:$B,YEAR($C961)*100+MONTH($C961)))</f>
        <v/>
      </c>
      <c r="F961" s="13" t="str">
        <f>IF(OR($A961="",$C961=""),"",SUMIFS(Échéancier_Loyers!$K:$K,Échéancier_Loyers!$C:$C,$A961,Échéancier_Loyers!$B:$B,YEAR($C961)*100+MONTH($C961)))</f>
        <v/>
      </c>
      <c r="G961" s="13" t="str">
        <f>IF(OR($E961="",$F961=""),"",$E961-$F961)</f>
        <v/>
      </c>
      <c r="H961" t="str">
        <f ca="1">IF($D961="","",MAX(0,TODAY()-$D961))</f>
        <v/>
      </c>
      <c r="I961" t="str">
        <f ca="1">IF($G961&lt;=0,"",IF($H961&gt;=30,"Mise en demeure",IF($H961&gt;=15,"Relance 2",IF($H961&gt;=5,"Relance 1","À traiter"))))</f>
        <v>Mise en demeure</v>
      </c>
      <c r="K961" t="str">
        <f>IF($J961="","",$J961+7)</f>
        <v/>
      </c>
    </row>
    <row r="962" spans="2:11" ht="15">
      <c r="B962" t="str">
        <f>IF($A962="","",VLOOKUP(VLOOKUP($A962,Baux!$A:$K,3,FALSE),Locataires!$A:$I,2,FALSE))</f>
        <v/>
      </c>
      <c r="C962" s="17"/>
      <c r="D962" s="12" t="str">
        <f>IF(OR($A962="",$C962=""),"",SUMIFS(Échéancier_Loyers!$G:$G,Échéancier_Loyers!$C:$C,$A962,Échéancier_Loyers!$B:$B,YEAR($C962)*100+MONTH($C962)))</f>
        <v/>
      </c>
      <c r="E962" s="13" t="str">
        <f>IF(OR($A962="",$C962=""),"",SUMIFS(Échéancier_Loyers!$J:$J,Échéancier_Loyers!$C:$C,$A962,Échéancier_Loyers!$B:$B,YEAR($C962)*100+MONTH($C962)))</f>
        <v/>
      </c>
      <c r="F962" s="13" t="str">
        <f>IF(OR($A962="",$C962=""),"",SUMIFS(Échéancier_Loyers!$K:$K,Échéancier_Loyers!$C:$C,$A962,Échéancier_Loyers!$B:$B,YEAR($C962)*100+MONTH($C962)))</f>
        <v/>
      </c>
      <c r="G962" s="13" t="str">
        <f>IF(OR($E962="",$F962=""),"",$E962-$F962)</f>
        <v/>
      </c>
      <c r="H962" t="str">
        <f ca="1">IF($D962="","",MAX(0,TODAY()-$D962))</f>
        <v/>
      </c>
      <c r="I962" t="str">
        <f ca="1">IF($G962&lt;=0,"",IF($H962&gt;=30,"Mise en demeure",IF($H962&gt;=15,"Relance 2",IF($H962&gt;=5,"Relance 1","À traiter"))))</f>
        <v>Mise en demeure</v>
      </c>
      <c r="K962" t="str">
        <f>IF($J962="","",$J962+7)</f>
        <v/>
      </c>
    </row>
    <row r="963" spans="2:11" ht="15">
      <c r="B963" t="str">
        <f>IF($A963="","",VLOOKUP(VLOOKUP($A963,Baux!$A:$K,3,FALSE),Locataires!$A:$I,2,FALSE))</f>
        <v/>
      </c>
      <c r="C963" s="17"/>
      <c r="D963" s="12" t="str">
        <f>IF(OR($A963="",$C963=""),"",SUMIFS(Échéancier_Loyers!$G:$G,Échéancier_Loyers!$C:$C,$A963,Échéancier_Loyers!$B:$B,YEAR($C963)*100+MONTH($C963)))</f>
        <v/>
      </c>
      <c r="E963" s="13" t="str">
        <f>IF(OR($A963="",$C963=""),"",SUMIFS(Échéancier_Loyers!$J:$J,Échéancier_Loyers!$C:$C,$A963,Échéancier_Loyers!$B:$B,YEAR($C963)*100+MONTH($C963)))</f>
        <v/>
      </c>
      <c r="F963" s="13" t="str">
        <f>IF(OR($A963="",$C963=""),"",SUMIFS(Échéancier_Loyers!$K:$K,Échéancier_Loyers!$C:$C,$A963,Échéancier_Loyers!$B:$B,YEAR($C963)*100+MONTH($C963)))</f>
        <v/>
      </c>
      <c r="G963" s="13" t="str">
        <f>IF(OR($E963="",$F963=""),"",$E963-$F963)</f>
        <v/>
      </c>
      <c r="H963" t="str">
        <f ca="1">IF($D963="","",MAX(0,TODAY()-$D963))</f>
        <v/>
      </c>
      <c r="I963" t="str">
        <f ca="1">IF($G963&lt;=0,"",IF($H963&gt;=30,"Mise en demeure",IF($H963&gt;=15,"Relance 2",IF($H963&gt;=5,"Relance 1","À traiter"))))</f>
        <v>Mise en demeure</v>
      </c>
      <c r="K963" t="str">
        <f>IF($J963="","",$J963+7)</f>
        <v/>
      </c>
    </row>
    <row r="964" spans="2:11" ht="15">
      <c r="B964" t="str">
        <f>IF($A964="","",VLOOKUP(VLOOKUP($A964,Baux!$A:$K,3,FALSE),Locataires!$A:$I,2,FALSE))</f>
        <v/>
      </c>
      <c r="C964" s="17"/>
      <c r="D964" s="12" t="str">
        <f>IF(OR($A964="",$C964=""),"",SUMIFS(Échéancier_Loyers!$G:$G,Échéancier_Loyers!$C:$C,$A964,Échéancier_Loyers!$B:$B,YEAR($C964)*100+MONTH($C964)))</f>
        <v/>
      </c>
      <c r="E964" s="13" t="str">
        <f>IF(OR($A964="",$C964=""),"",SUMIFS(Échéancier_Loyers!$J:$J,Échéancier_Loyers!$C:$C,$A964,Échéancier_Loyers!$B:$B,YEAR($C964)*100+MONTH($C964)))</f>
        <v/>
      </c>
      <c r="F964" s="13" t="str">
        <f>IF(OR($A964="",$C964=""),"",SUMIFS(Échéancier_Loyers!$K:$K,Échéancier_Loyers!$C:$C,$A964,Échéancier_Loyers!$B:$B,YEAR($C964)*100+MONTH($C964)))</f>
        <v/>
      </c>
      <c r="G964" s="13" t="str">
        <f>IF(OR($E964="",$F964=""),"",$E964-$F964)</f>
        <v/>
      </c>
      <c r="H964" t="str">
        <f ca="1">IF($D964="","",MAX(0,TODAY()-$D964))</f>
        <v/>
      </c>
      <c r="I964" t="str">
        <f ca="1">IF($G964&lt;=0,"",IF($H964&gt;=30,"Mise en demeure",IF($H964&gt;=15,"Relance 2",IF($H964&gt;=5,"Relance 1","À traiter"))))</f>
        <v>Mise en demeure</v>
      </c>
      <c r="K964" t="str">
        <f>IF($J964="","",$J964+7)</f>
        <v/>
      </c>
    </row>
    <row r="965" spans="2:11" ht="15">
      <c r="B965" t="str">
        <f>IF($A965="","",VLOOKUP(VLOOKUP($A965,Baux!$A:$K,3,FALSE),Locataires!$A:$I,2,FALSE))</f>
        <v/>
      </c>
      <c r="C965" s="17"/>
      <c r="D965" s="12" t="str">
        <f>IF(OR($A965="",$C965=""),"",SUMIFS(Échéancier_Loyers!$G:$G,Échéancier_Loyers!$C:$C,$A965,Échéancier_Loyers!$B:$B,YEAR($C965)*100+MONTH($C965)))</f>
        <v/>
      </c>
      <c r="E965" s="13" t="str">
        <f>IF(OR($A965="",$C965=""),"",SUMIFS(Échéancier_Loyers!$J:$J,Échéancier_Loyers!$C:$C,$A965,Échéancier_Loyers!$B:$B,YEAR($C965)*100+MONTH($C965)))</f>
        <v/>
      </c>
      <c r="F965" s="13" t="str">
        <f>IF(OR($A965="",$C965=""),"",SUMIFS(Échéancier_Loyers!$K:$K,Échéancier_Loyers!$C:$C,$A965,Échéancier_Loyers!$B:$B,YEAR($C965)*100+MONTH($C965)))</f>
        <v/>
      </c>
      <c r="G965" s="13" t="str">
        <f>IF(OR($E965="",$F965=""),"",$E965-$F965)</f>
        <v/>
      </c>
      <c r="H965" t="str">
        <f ca="1">IF($D965="","",MAX(0,TODAY()-$D965))</f>
        <v/>
      </c>
      <c r="I965" t="str">
        <f ca="1">IF($G965&lt;=0,"",IF($H965&gt;=30,"Mise en demeure",IF($H965&gt;=15,"Relance 2",IF($H965&gt;=5,"Relance 1","À traiter"))))</f>
        <v>Mise en demeure</v>
      </c>
      <c r="K965" t="str">
        <f>IF($J965="","",$J965+7)</f>
        <v/>
      </c>
    </row>
    <row r="966" spans="2:11" ht="15">
      <c r="B966" t="str">
        <f>IF($A966="","",VLOOKUP(VLOOKUP($A966,Baux!$A:$K,3,FALSE),Locataires!$A:$I,2,FALSE))</f>
        <v/>
      </c>
      <c r="C966" s="17"/>
      <c r="D966" s="12" t="str">
        <f>IF(OR($A966="",$C966=""),"",SUMIFS(Échéancier_Loyers!$G:$G,Échéancier_Loyers!$C:$C,$A966,Échéancier_Loyers!$B:$B,YEAR($C966)*100+MONTH($C966)))</f>
        <v/>
      </c>
      <c r="E966" s="13" t="str">
        <f>IF(OR($A966="",$C966=""),"",SUMIFS(Échéancier_Loyers!$J:$J,Échéancier_Loyers!$C:$C,$A966,Échéancier_Loyers!$B:$B,YEAR($C966)*100+MONTH($C966)))</f>
        <v/>
      </c>
      <c r="F966" s="13" t="str">
        <f>IF(OR($A966="",$C966=""),"",SUMIFS(Échéancier_Loyers!$K:$K,Échéancier_Loyers!$C:$C,$A966,Échéancier_Loyers!$B:$B,YEAR($C966)*100+MONTH($C966)))</f>
        <v/>
      </c>
      <c r="G966" s="13" t="str">
        <f>IF(OR($E966="",$F966=""),"",$E966-$F966)</f>
        <v/>
      </c>
      <c r="H966" t="str">
        <f ca="1">IF($D966="","",MAX(0,TODAY()-$D966))</f>
        <v/>
      </c>
      <c r="I966" t="str">
        <f ca="1">IF($G966&lt;=0,"",IF($H966&gt;=30,"Mise en demeure",IF($H966&gt;=15,"Relance 2",IF($H966&gt;=5,"Relance 1","À traiter"))))</f>
        <v>Mise en demeure</v>
      </c>
      <c r="K966" t="str">
        <f>IF($J966="","",$J966+7)</f>
        <v/>
      </c>
    </row>
    <row r="967" spans="2:11" ht="15">
      <c r="B967" t="str">
        <f>IF($A967="","",VLOOKUP(VLOOKUP($A967,Baux!$A:$K,3,FALSE),Locataires!$A:$I,2,FALSE))</f>
        <v/>
      </c>
      <c r="C967" s="17"/>
      <c r="D967" s="12" t="str">
        <f>IF(OR($A967="",$C967=""),"",SUMIFS(Échéancier_Loyers!$G:$G,Échéancier_Loyers!$C:$C,$A967,Échéancier_Loyers!$B:$B,YEAR($C967)*100+MONTH($C967)))</f>
        <v/>
      </c>
      <c r="E967" s="13" t="str">
        <f>IF(OR($A967="",$C967=""),"",SUMIFS(Échéancier_Loyers!$J:$J,Échéancier_Loyers!$C:$C,$A967,Échéancier_Loyers!$B:$B,YEAR($C967)*100+MONTH($C967)))</f>
        <v/>
      </c>
      <c r="F967" s="13" t="str">
        <f>IF(OR($A967="",$C967=""),"",SUMIFS(Échéancier_Loyers!$K:$K,Échéancier_Loyers!$C:$C,$A967,Échéancier_Loyers!$B:$B,YEAR($C967)*100+MONTH($C967)))</f>
        <v/>
      </c>
      <c r="G967" s="13" t="str">
        <f>IF(OR($E967="",$F967=""),"",$E967-$F967)</f>
        <v/>
      </c>
      <c r="H967" t="str">
        <f ca="1">IF($D967="","",MAX(0,TODAY()-$D967))</f>
        <v/>
      </c>
      <c r="I967" t="str">
        <f ca="1">IF($G967&lt;=0,"",IF($H967&gt;=30,"Mise en demeure",IF($H967&gt;=15,"Relance 2",IF($H967&gt;=5,"Relance 1","À traiter"))))</f>
        <v>Mise en demeure</v>
      </c>
      <c r="K967" t="str">
        <f>IF($J967="","",$J967+7)</f>
        <v/>
      </c>
    </row>
    <row r="968" spans="2:11" ht="15">
      <c r="B968" t="str">
        <f>IF($A968="","",VLOOKUP(VLOOKUP($A968,Baux!$A:$K,3,FALSE),Locataires!$A:$I,2,FALSE))</f>
        <v/>
      </c>
      <c r="C968" s="17"/>
      <c r="D968" s="12" t="str">
        <f>IF(OR($A968="",$C968=""),"",SUMIFS(Échéancier_Loyers!$G:$G,Échéancier_Loyers!$C:$C,$A968,Échéancier_Loyers!$B:$B,YEAR($C968)*100+MONTH($C968)))</f>
        <v/>
      </c>
      <c r="E968" s="13" t="str">
        <f>IF(OR($A968="",$C968=""),"",SUMIFS(Échéancier_Loyers!$J:$J,Échéancier_Loyers!$C:$C,$A968,Échéancier_Loyers!$B:$B,YEAR($C968)*100+MONTH($C968)))</f>
        <v/>
      </c>
      <c r="F968" s="13" t="str">
        <f>IF(OR($A968="",$C968=""),"",SUMIFS(Échéancier_Loyers!$K:$K,Échéancier_Loyers!$C:$C,$A968,Échéancier_Loyers!$B:$B,YEAR($C968)*100+MONTH($C968)))</f>
        <v/>
      </c>
      <c r="G968" s="13" t="str">
        <f>IF(OR($E968="",$F968=""),"",$E968-$F968)</f>
        <v/>
      </c>
      <c r="H968" t="str">
        <f ca="1">IF($D968="","",MAX(0,TODAY()-$D968))</f>
        <v/>
      </c>
      <c r="I968" t="str">
        <f ca="1">IF($G968&lt;=0,"",IF($H968&gt;=30,"Mise en demeure",IF($H968&gt;=15,"Relance 2",IF($H968&gt;=5,"Relance 1","À traiter"))))</f>
        <v>Mise en demeure</v>
      </c>
      <c r="K968" t="str">
        <f>IF($J968="","",$J968+7)</f>
        <v/>
      </c>
    </row>
    <row r="969" spans="2:11" ht="15">
      <c r="B969" t="str">
        <f>IF($A969="","",VLOOKUP(VLOOKUP($A969,Baux!$A:$K,3,FALSE),Locataires!$A:$I,2,FALSE))</f>
        <v/>
      </c>
      <c r="C969" s="17"/>
      <c r="D969" s="12" t="str">
        <f>IF(OR($A969="",$C969=""),"",SUMIFS(Échéancier_Loyers!$G:$G,Échéancier_Loyers!$C:$C,$A969,Échéancier_Loyers!$B:$B,YEAR($C969)*100+MONTH($C969)))</f>
        <v/>
      </c>
      <c r="E969" s="13" t="str">
        <f>IF(OR($A969="",$C969=""),"",SUMIFS(Échéancier_Loyers!$J:$J,Échéancier_Loyers!$C:$C,$A969,Échéancier_Loyers!$B:$B,YEAR($C969)*100+MONTH($C969)))</f>
        <v/>
      </c>
      <c r="F969" s="13" t="str">
        <f>IF(OR($A969="",$C969=""),"",SUMIFS(Échéancier_Loyers!$K:$K,Échéancier_Loyers!$C:$C,$A969,Échéancier_Loyers!$B:$B,YEAR($C969)*100+MONTH($C969)))</f>
        <v/>
      </c>
      <c r="G969" s="13" t="str">
        <f>IF(OR($E969="",$F969=""),"",$E969-$F969)</f>
        <v/>
      </c>
      <c r="H969" t="str">
        <f ca="1">IF($D969="","",MAX(0,TODAY()-$D969))</f>
        <v/>
      </c>
      <c r="I969" t="str">
        <f ca="1">IF($G969&lt;=0,"",IF($H969&gt;=30,"Mise en demeure",IF($H969&gt;=15,"Relance 2",IF($H969&gt;=5,"Relance 1","À traiter"))))</f>
        <v>Mise en demeure</v>
      </c>
      <c r="K969" t="str">
        <f>IF($J969="","",$J969+7)</f>
        <v/>
      </c>
    </row>
    <row r="970" spans="2:11" ht="15">
      <c r="B970" t="str">
        <f>IF($A970="","",VLOOKUP(VLOOKUP($A970,Baux!$A:$K,3,FALSE),Locataires!$A:$I,2,FALSE))</f>
        <v/>
      </c>
      <c r="C970" s="17"/>
      <c r="D970" s="12" t="str">
        <f>IF(OR($A970="",$C970=""),"",SUMIFS(Échéancier_Loyers!$G:$G,Échéancier_Loyers!$C:$C,$A970,Échéancier_Loyers!$B:$B,YEAR($C970)*100+MONTH($C970)))</f>
        <v/>
      </c>
      <c r="E970" s="13" t="str">
        <f>IF(OR($A970="",$C970=""),"",SUMIFS(Échéancier_Loyers!$J:$J,Échéancier_Loyers!$C:$C,$A970,Échéancier_Loyers!$B:$B,YEAR($C970)*100+MONTH($C970)))</f>
        <v/>
      </c>
      <c r="F970" s="13" t="str">
        <f>IF(OR($A970="",$C970=""),"",SUMIFS(Échéancier_Loyers!$K:$K,Échéancier_Loyers!$C:$C,$A970,Échéancier_Loyers!$B:$B,YEAR($C970)*100+MONTH($C970)))</f>
        <v/>
      </c>
      <c r="G970" s="13" t="str">
        <f>IF(OR($E970="",$F970=""),"",$E970-$F970)</f>
        <v/>
      </c>
      <c r="H970" t="str">
        <f ca="1">IF($D970="","",MAX(0,TODAY()-$D970))</f>
        <v/>
      </c>
      <c r="I970" t="str">
        <f ca="1">IF($G970&lt;=0,"",IF($H970&gt;=30,"Mise en demeure",IF($H970&gt;=15,"Relance 2",IF($H970&gt;=5,"Relance 1","À traiter"))))</f>
        <v>Mise en demeure</v>
      </c>
      <c r="K970" t="str">
        <f>IF($J970="","",$J970+7)</f>
        <v/>
      </c>
    </row>
    <row r="971" spans="2:11" ht="15">
      <c r="B971" t="str">
        <f>IF($A971="","",VLOOKUP(VLOOKUP($A971,Baux!$A:$K,3,FALSE),Locataires!$A:$I,2,FALSE))</f>
        <v/>
      </c>
      <c r="C971" s="17"/>
      <c r="D971" s="12" t="str">
        <f>IF(OR($A971="",$C971=""),"",SUMIFS(Échéancier_Loyers!$G:$G,Échéancier_Loyers!$C:$C,$A971,Échéancier_Loyers!$B:$B,YEAR($C971)*100+MONTH($C971)))</f>
        <v/>
      </c>
      <c r="E971" s="13" t="str">
        <f>IF(OR($A971="",$C971=""),"",SUMIFS(Échéancier_Loyers!$J:$J,Échéancier_Loyers!$C:$C,$A971,Échéancier_Loyers!$B:$B,YEAR($C971)*100+MONTH($C971)))</f>
        <v/>
      </c>
      <c r="F971" s="13" t="str">
        <f>IF(OR($A971="",$C971=""),"",SUMIFS(Échéancier_Loyers!$K:$K,Échéancier_Loyers!$C:$C,$A971,Échéancier_Loyers!$B:$B,YEAR($C971)*100+MONTH($C971)))</f>
        <v/>
      </c>
      <c r="G971" s="13" t="str">
        <f>IF(OR($E971="",$F971=""),"",$E971-$F971)</f>
        <v/>
      </c>
      <c r="H971" t="str">
        <f ca="1">IF($D971="","",MAX(0,TODAY()-$D971))</f>
        <v/>
      </c>
      <c r="I971" t="str">
        <f ca="1">IF($G971&lt;=0,"",IF($H971&gt;=30,"Mise en demeure",IF($H971&gt;=15,"Relance 2",IF($H971&gt;=5,"Relance 1","À traiter"))))</f>
        <v>Mise en demeure</v>
      </c>
      <c r="K971" t="str">
        <f>IF($J971="","",$J971+7)</f>
        <v/>
      </c>
    </row>
    <row r="972" spans="2:11" ht="15">
      <c r="B972" t="str">
        <f>IF($A972="","",VLOOKUP(VLOOKUP($A972,Baux!$A:$K,3,FALSE),Locataires!$A:$I,2,FALSE))</f>
        <v/>
      </c>
      <c r="C972" s="17"/>
      <c r="D972" s="12" t="str">
        <f>IF(OR($A972="",$C972=""),"",SUMIFS(Échéancier_Loyers!$G:$G,Échéancier_Loyers!$C:$C,$A972,Échéancier_Loyers!$B:$B,YEAR($C972)*100+MONTH($C972)))</f>
        <v/>
      </c>
      <c r="E972" s="13" t="str">
        <f>IF(OR($A972="",$C972=""),"",SUMIFS(Échéancier_Loyers!$J:$J,Échéancier_Loyers!$C:$C,$A972,Échéancier_Loyers!$B:$B,YEAR($C972)*100+MONTH($C972)))</f>
        <v/>
      </c>
      <c r="F972" s="13" t="str">
        <f>IF(OR($A972="",$C972=""),"",SUMIFS(Échéancier_Loyers!$K:$K,Échéancier_Loyers!$C:$C,$A972,Échéancier_Loyers!$B:$B,YEAR($C972)*100+MONTH($C972)))</f>
        <v/>
      </c>
      <c r="G972" s="13" t="str">
        <f>IF(OR($E972="",$F972=""),"",$E972-$F972)</f>
        <v/>
      </c>
      <c r="H972" t="str">
        <f ca="1">IF($D972="","",MAX(0,TODAY()-$D972))</f>
        <v/>
      </c>
      <c r="I972" t="str">
        <f ca="1">IF($G972&lt;=0,"",IF($H972&gt;=30,"Mise en demeure",IF($H972&gt;=15,"Relance 2",IF($H972&gt;=5,"Relance 1","À traiter"))))</f>
        <v>Mise en demeure</v>
      </c>
      <c r="K972" t="str">
        <f>IF($J972="","",$J972+7)</f>
        <v/>
      </c>
    </row>
    <row r="973" spans="2:11" ht="15">
      <c r="B973" t="str">
        <f>IF($A973="","",VLOOKUP(VLOOKUP($A973,Baux!$A:$K,3,FALSE),Locataires!$A:$I,2,FALSE))</f>
        <v/>
      </c>
      <c r="C973" s="17"/>
      <c r="D973" s="12" t="str">
        <f>IF(OR($A973="",$C973=""),"",SUMIFS(Échéancier_Loyers!$G:$G,Échéancier_Loyers!$C:$C,$A973,Échéancier_Loyers!$B:$B,YEAR($C973)*100+MONTH($C973)))</f>
        <v/>
      </c>
      <c r="E973" s="13" t="str">
        <f>IF(OR($A973="",$C973=""),"",SUMIFS(Échéancier_Loyers!$J:$J,Échéancier_Loyers!$C:$C,$A973,Échéancier_Loyers!$B:$B,YEAR($C973)*100+MONTH($C973)))</f>
        <v/>
      </c>
      <c r="F973" s="13" t="str">
        <f>IF(OR($A973="",$C973=""),"",SUMIFS(Échéancier_Loyers!$K:$K,Échéancier_Loyers!$C:$C,$A973,Échéancier_Loyers!$B:$B,YEAR($C973)*100+MONTH($C973)))</f>
        <v/>
      </c>
      <c r="G973" s="13" t="str">
        <f>IF(OR($E973="",$F973=""),"",$E973-$F973)</f>
        <v/>
      </c>
      <c r="H973" t="str">
        <f ca="1">IF($D973="","",MAX(0,TODAY()-$D973))</f>
        <v/>
      </c>
      <c r="I973" t="str">
        <f ca="1">IF($G973&lt;=0,"",IF($H973&gt;=30,"Mise en demeure",IF($H973&gt;=15,"Relance 2",IF($H973&gt;=5,"Relance 1","À traiter"))))</f>
        <v>Mise en demeure</v>
      </c>
      <c r="K973" t="str">
        <f>IF($J973="","",$J973+7)</f>
        <v/>
      </c>
    </row>
    <row r="974" spans="2:11" ht="15">
      <c r="B974" t="str">
        <f>IF($A974="","",VLOOKUP(VLOOKUP($A974,Baux!$A:$K,3,FALSE),Locataires!$A:$I,2,FALSE))</f>
        <v/>
      </c>
      <c r="C974" s="17"/>
      <c r="D974" s="12" t="str">
        <f>IF(OR($A974="",$C974=""),"",SUMIFS(Échéancier_Loyers!$G:$G,Échéancier_Loyers!$C:$C,$A974,Échéancier_Loyers!$B:$B,YEAR($C974)*100+MONTH($C974)))</f>
        <v/>
      </c>
      <c r="E974" s="13" t="str">
        <f>IF(OR($A974="",$C974=""),"",SUMIFS(Échéancier_Loyers!$J:$J,Échéancier_Loyers!$C:$C,$A974,Échéancier_Loyers!$B:$B,YEAR($C974)*100+MONTH($C974)))</f>
        <v/>
      </c>
      <c r="F974" s="13" t="str">
        <f>IF(OR($A974="",$C974=""),"",SUMIFS(Échéancier_Loyers!$K:$K,Échéancier_Loyers!$C:$C,$A974,Échéancier_Loyers!$B:$B,YEAR($C974)*100+MONTH($C974)))</f>
        <v/>
      </c>
      <c r="G974" s="13" t="str">
        <f>IF(OR($E974="",$F974=""),"",$E974-$F974)</f>
        <v/>
      </c>
      <c r="H974" t="str">
        <f ca="1">IF($D974="","",MAX(0,TODAY()-$D974))</f>
        <v/>
      </c>
      <c r="I974" t="str">
        <f ca="1">IF($G974&lt;=0,"",IF($H974&gt;=30,"Mise en demeure",IF($H974&gt;=15,"Relance 2",IF($H974&gt;=5,"Relance 1","À traiter"))))</f>
        <v>Mise en demeure</v>
      </c>
      <c r="K974" t="str">
        <f>IF($J974="","",$J974+7)</f>
        <v/>
      </c>
    </row>
    <row r="975" spans="2:11" ht="15">
      <c r="B975" t="str">
        <f>IF($A975="","",VLOOKUP(VLOOKUP($A975,Baux!$A:$K,3,FALSE),Locataires!$A:$I,2,FALSE))</f>
        <v/>
      </c>
      <c r="C975" s="17"/>
      <c r="D975" s="12" t="str">
        <f>IF(OR($A975="",$C975=""),"",SUMIFS(Échéancier_Loyers!$G:$G,Échéancier_Loyers!$C:$C,$A975,Échéancier_Loyers!$B:$B,YEAR($C975)*100+MONTH($C975)))</f>
        <v/>
      </c>
      <c r="E975" s="13" t="str">
        <f>IF(OR($A975="",$C975=""),"",SUMIFS(Échéancier_Loyers!$J:$J,Échéancier_Loyers!$C:$C,$A975,Échéancier_Loyers!$B:$B,YEAR($C975)*100+MONTH($C975)))</f>
        <v/>
      </c>
      <c r="F975" s="13" t="str">
        <f>IF(OR($A975="",$C975=""),"",SUMIFS(Échéancier_Loyers!$K:$K,Échéancier_Loyers!$C:$C,$A975,Échéancier_Loyers!$B:$B,YEAR($C975)*100+MONTH($C975)))</f>
        <v/>
      </c>
      <c r="G975" s="13" t="str">
        <f>IF(OR($E975="",$F975=""),"",$E975-$F975)</f>
        <v/>
      </c>
      <c r="H975" t="str">
        <f ca="1">IF($D975="","",MAX(0,TODAY()-$D975))</f>
        <v/>
      </c>
      <c r="I975" t="str">
        <f ca="1">IF($G975&lt;=0,"",IF($H975&gt;=30,"Mise en demeure",IF($H975&gt;=15,"Relance 2",IF($H975&gt;=5,"Relance 1","À traiter"))))</f>
        <v>Mise en demeure</v>
      </c>
      <c r="K975" t="str">
        <f>IF($J975="","",$J975+7)</f>
        <v/>
      </c>
    </row>
    <row r="976" spans="2:11" ht="15">
      <c r="B976" t="str">
        <f>IF($A976="","",VLOOKUP(VLOOKUP($A976,Baux!$A:$K,3,FALSE),Locataires!$A:$I,2,FALSE))</f>
        <v/>
      </c>
      <c r="C976" s="17"/>
      <c r="D976" s="12" t="str">
        <f>IF(OR($A976="",$C976=""),"",SUMIFS(Échéancier_Loyers!$G:$G,Échéancier_Loyers!$C:$C,$A976,Échéancier_Loyers!$B:$B,YEAR($C976)*100+MONTH($C976)))</f>
        <v/>
      </c>
      <c r="E976" s="13" t="str">
        <f>IF(OR($A976="",$C976=""),"",SUMIFS(Échéancier_Loyers!$J:$J,Échéancier_Loyers!$C:$C,$A976,Échéancier_Loyers!$B:$B,YEAR($C976)*100+MONTH($C976)))</f>
        <v/>
      </c>
      <c r="F976" s="13" t="str">
        <f>IF(OR($A976="",$C976=""),"",SUMIFS(Échéancier_Loyers!$K:$K,Échéancier_Loyers!$C:$C,$A976,Échéancier_Loyers!$B:$B,YEAR($C976)*100+MONTH($C976)))</f>
        <v/>
      </c>
      <c r="G976" s="13" t="str">
        <f>IF(OR($E976="",$F976=""),"",$E976-$F976)</f>
        <v/>
      </c>
      <c r="H976" t="str">
        <f ca="1">IF($D976="","",MAX(0,TODAY()-$D976))</f>
        <v/>
      </c>
      <c r="I976" t="str">
        <f ca="1">IF($G976&lt;=0,"",IF($H976&gt;=30,"Mise en demeure",IF($H976&gt;=15,"Relance 2",IF($H976&gt;=5,"Relance 1","À traiter"))))</f>
        <v>Mise en demeure</v>
      </c>
      <c r="K976" t="str">
        <f>IF($J976="","",$J976+7)</f>
        <v/>
      </c>
    </row>
    <row r="977" spans="2:11" ht="15">
      <c r="B977" t="str">
        <f>IF($A977="","",VLOOKUP(VLOOKUP($A977,Baux!$A:$K,3,FALSE),Locataires!$A:$I,2,FALSE))</f>
        <v/>
      </c>
      <c r="C977" s="17"/>
      <c r="D977" s="12" t="str">
        <f>IF(OR($A977="",$C977=""),"",SUMIFS(Échéancier_Loyers!$G:$G,Échéancier_Loyers!$C:$C,$A977,Échéancier_Loyers!$B:$B,YEAR($C977)*100+MONTH($C977)))</f>
        <v/>
      </c>
      <c r="E977" s="13" t="str">
        <f>IF(OR($A977="",$C977=""),"",SUMIFS(Échéancier_Loyers!$J:$J,Échéancier_Loyers!$C:$C,$A977,Échéancier_Loyers!$B:$B,YEAR($C977)*100+MONTH($C977)))</f>
        <v/>
      </c>
      <c r="F977" s="13" t="str">
        <f>IF(OR($A977="",$C977=""),"",SUMIFS(Échéancier_Loyers!$K:$K,Échéancier_Loyers!$C:$C,$A977,Échéancier_Loyers!$B:$B,YEAR($C977)*100+MONTH($C977)))</f>
        <v/>
      </c>
      <c r="G977" s="13" t="str">
        <f>IF(OR($E977="",$F977=""),"",$E977-$F977)</f>
        <v/>
      </c>
      <c r="H977" t="str">
        <f ca="1">IF($D977="","",MAX(0,TODAY()-$D977))</f>
        <v/>
      </c>
      <c r="I977" t="str">
        <f ca="1">IF($G977&lt;=0,"",IF($H977&gt;=30,"Mise en demeure",IF($H977&gt;=15,"Relance 2",IF($H977&gt;=5,"Relance 1","À traiter"))))</f>
        <v>Mise en demeure</v>
      </c>
      <c r="K977" t="str">
        <f>IF($J977="","",$J977+7)</f>
        <v/>
      </c>
    </row>
    <row r="978" spans="2:11" ht="15">
      <c r="B978" t="str">
        <f>IF($A978="","",VLOOKUP(VLOOKUP($A978,Baux!$A:$K,3,FALSE),Locataires!$A:$I,2,FALSE))</f>
        <v/>
      </c>
      <c r="C978" s="17"/>
      <c r="D978" s="12" t="str">
        <f>IF(OR($A978="",$C978=""),"",SUMIFS(Échéancier_Loyers!$G:$G,Échéancier_Loyers!$C:$C,$A978,Échéancier_Loyers!$B:$B,YEAR($C978)*100+MONTH($C978)))</f>
        <v/>
      </c>
      <c r="E978" s="13" t="str">
        <f>IF(OR($A978="",$C978=""),"",SUMIFS(Échéancier_Loyers!$J:$J,Échéancier_Loyers!$C:$C,$A978,Échéancier_Loyers!$B:$B,YEAR($C978)*100+MONTH($C978)))</f>
        <v/>
      </c>
      <c r="F978" s="13" t="str">
        <f>IF(OR($A978="",$C978=""),"",SUMIFS(Échéancier_Loyers!$K:$K,Échéancier_Loyers!$C:$C,$A978,Échéancier_Loyers!$B:$B,YEAR($C978)*100+MONTH($C978)))</f>
        <v/>
      </c>
      <c r="G978" s="13" t="str">
        <f>IF(OR($E978="",$F978=""),"",$E978-$F978)</f>
        <v/>
      </c>
      <c r="H978" t="str">
        <f ca="1">IF($D978="","",MAX(0,TODAY()-$D978))</f>
        <v/>
      </c>
      <c r="I978" t="str">
        <f ca="1">IF($G978&lt;=0,"",IF($H978&gt;=30,"Mise en demeure",IF($H978&gt;=15,"Relance 2",IF($H978&gt;=5,"Relance 1","À traiter"))))</f>
        <v>Mise en demeure</v>
      </c>
      <c r="K978" t="str">
        <f>IF($J978="","",$J978+7)</f>
        <v/>
      </c>
    </row>
    <row r="979" spans="2:11" ht="15">
      <c r="B979" t="str">
        <f>IF($A979="","",VLOOKUP(VLOOKUP($A979,Baux!$A:$K,3,FALSE),Locataires!$A:$I,2,FALSE))</f>
        <v/>
      </c>
      <c r="C979" s="17"/>
      <c r="D979" s="12" t="str">
        <f>IF(OR($A979="",$C979=""),"",SUMIFS(Échéancier_Loyers!$G:$G,Échéancier_Loyers!$C:$C,$A979,Échéancier_Loyers!$B:$B,YEAR($C979)*100+MONTH($C979)))</f>
        <v/>
      </c>
      <c r="E979" s="13" t="str">
        <f>IF(OR($A979="",$C979=""),"",SUMIFS(Échéancier_Loyers!$J:$J,Échéancier_Loyers!$C:$C,$A979,Échéancier_Loyers!$B:$B,YEAR($C979)*100+MONTH($C979)))</f>
        <v/>
      </c>
      <c r="F979" s="13" t="str">
        <f>IF(OR($A979="",$C979=""),"",SUMIFS(Échéancier_Loyers!$K:$K,Échéancier_Loyers!$C:$C,$A979,Échéancier_Loyers!$B:$B,YEAR($C979)*100+MONTH($C979)))</f>
        <v/>
      </c>
      <c r="G979" s="13" t="str">
        <f>IF(OR($E979="",$F979=""),"",$E979-$F979)</f>
        <v/>
      </c>
      <c r="H979" t="str">
        <f ca="1">IF($D979="","",MAX(0,TODAY()-$D979))</f>
        <v/>
      </c>
      <c r="I979" t="str">
        <f ca="1">IF($G979&lt;=0,"",IF($H979&gt;=30,"Mise en demeure",IF($H979&gt;=15,"Relance 2",IF($H979&gt;=5,"Relance 1","À traiter"))))</f>
        <v>Mise en demeure</v>
      </c>
      <c r="K979" t="str">
        <f>IF($J979="","",$J979+7)</f>
        <v/>
      </c>
    </row>
    <row r="980" spans="2:11" ht="15">
      <c r="B980" t="str">
        <f>IF($A980="","",VLOOKUP(VLOOKUP($A980,Baux!$A:$K,3,FALSE),Locataires!$A:$I,2,FALSE))</f>
        <v/>
      </c>
      <c r="C980" s="17"/>
      <c r="D980" s="12" t="str">
        <f>IF(OR($A980="",$C980=""),"",SUMIFS(Échéancier_Loyers!$G:$G,Échéancier_Loyers!$C:$C,$A980,Échéancier_Loyers!$B:$B,YEAR($C980)*100+MONTH($C980)))</f>
        <v/>
      </c>
      <c r="E980" s="13" t="str">
        <f>IF(OR($A980="",$C980=""),"",SUMIFS(Échéancier_Loyers!$J:$J,Échéancier_Loyers!$C:$C,$A980,Échéancier_Loyers!$B:$B,YEAR($C980)*100+MONTH($C980)))</f>
        <v/>
      </c>
      <c r="F980" s="13" t="str">
        <f>IF(OR($A980="",$C980=""),"",SUMIFS(Échéancier_Loyers!$K:$K,Échéancier_Loyers!$C:$C,$A980,Échéancier_Loyers!$B:$B,YEAR($C980)*100+MONTH($C980)))</f>
        <v/>
      </c>
      <c r="G980" s="13" t="str">
        <f>IF(OR($E980="",$F980=""),"",$E980-$F980)</f>
        <v/>
      </c>
      <c r="H980" t="str">
        <f ca="1">IF($D980="","",MAX(0,TODAY()-$D980))</f>
        <v/>
      </c>
      <c r="I980" t="str">
        <f ca="1">IF($G980&lt;=0,"",IF($H980&gt;=30,"Mise en demeure",IF($H980&gt;=15,"Relance 2",IF($H980&gt;=5,"Relance 1","À traiter"))))</f>
        <v>Mise en demeure</v>
      </c>
      <c r="K980" t="str">
        <f>IF($J980="","",$J980+7)</f>
        <v/>
      </c>
    </row>
    <row r="981" spans="2:11" ht="15">
      <c r="B981" t="str">
        <f>IF($A981="","",VLOOKUP(VLOOKUP($A981,Baux!$A:$K,3,FALSE),Locataires!$A:$I,2,FALSE))</f>
        <v/>
      </c>
      <c r="C981" s="17"/>
      <c r="D981" s="12" t="str">
        <f>IF(OR($A981="",$C981=""),"",SUMIFS(Échéancier_Loyers!$G:$G,Échéancier_Loyers!$C:$C,$A981,Échéancier_Loyers!$B:$B,YEAR($C981)*100+MONTH($C981)))</f>
        <v/>
      </c>
      <c r="E981" s="13" t="str">
        <f>IF(OR($A981="",$C981=""),"",SUMIFS(Échéancier_Loyers!$J:$J,Échéancier_Loyers!$C:$C,$A981,Échéancier_Loyers!$B:$B,YEAR($C981)*100+MONTH($C981)))</f>
        <v/>
      </c>
      <c r="F981" s="13" t="str">
        <f>IF(OR($A981="",$C981=""),"",SUMIFS(Échéancier_Loyers!$K:$K,Échéancier_Loyers!$C:$C,$A981,Échéancier_Loyers!$B:$B,YEAR($C981)*100+MONTH($C981)))</f>
        <v/>
      </c>
      <c r="G981" s="13" t="str">
        <f>IF(OR($E981="",$F981=""),"",$E981-$F981)</f>
        <v/>
      </c>
      <c r="H981" t="str">
        <f ca="1">IF($D981="","",MAX(0,TODAY()-$D981))</f>
        <v/>
      </c>
      <c r="I981" t="str">
        <f ca="1">IF($G981&lt;=0,"",IF($H981&gt;=30,"Mise en demeure",IF($H981&gt;=15,"Relance 2",IF($H981&gt;=5,"Relance 1","À traiter"))))</f>
        <v>Mise en demeure</v>
      </c>
      <c r="K981" t="str">
        <f>IF($J981="","",$J981+7)</f>
        <v/>
      </c>
    </row>
    <row r="982" spans="2:11" ht="15">
      <c r="B982" t="str">
        <f>IF($A982="","",VLOOKUP(VLOOKUP($A982,Baux!$A:$K,3,FALSE),Locataires!$A:$I,2,FALSE))</f>
        <v/>
      </c>
      <c r="C982" s="17"/>
      <c r="D982" s="12" t="str">
        <f>IF(OR($A982="",$C982=""),"",SUMIFS(Échéancier_Loyers!$G:$G,Échéancier_Loyers!$C:$C,$A982,Échéancier_Loyers!$B:$B,YEAR($C982)*100+MONTH($C982)))</f>
        <v/>
      </c>
      <c r="E982" s="13" t="str">
        <f>IF(OR($A982="",$C982=""),"",SUMIFS(Échéancier_Loyers!$J:$J,Échéancier_Loyers!$C:$C,$A982,Échéancier_Loyers!$B:$B,YEAR($C982)*100+MONTH($C982)))</f>
        <v/>
      </c>
      <c r="F982" s="13" t="str">
        <f>IF(OR($A982="",$C982=""),"",SUMIFS(Échéancier_Loyers!$K:$K,Échéancier_Loyers!$C:$C,$A982,Échéancier_Loyers!$B:$B,YEAR($C982)*100+MONTH($C982)))</f>
        <v/>
      </c>
      <c r="G982" s="13" t="str">
        <f>IF(OR($E982="",$F982=""),"",$E982-$F982)</f>
        <v/>
      </c>
      <c r="H982" t="str">
        <f ca="1">IF($D982="","",MAX(0,TODAY()-$D982))</f>
        <v/>
      </c>
      <c r="I982" t="str">
        <f ca="1">IF($G982&lt;=0,"",IF($H982&gt;=30,"Mise en demeure",IF($H982&gt;=15,"Relance 2",IF($H982&gt;=5,"Relance 1","À traiter"))))</f>
        <v>Mise en demeure</v>
      </c>
      <c r="K982" t="str">
        <f>IF($J982="","",$J982+7)</f>
        <v/>
      </c>
    </row>
    <row r="983" spans="2:11" ht="15">
      <c r="B983" t="str">
        <f>IF($A983="","",VLOOKUP(VLOOKUP($A983,Baux!$A:$K,3,FALSE),Locataires!$A:$I,2,FALSE))</f>
        <v/>
      </c>
      <c r="C983" s="17"/>
      <c r="D983" s="12" t="str">
        <f>IF(OR($A983="",$C983=""),"",SUMIFS(Échéancier_Loyers!$G:$G,Échéancier_Loyers!$C:$C,$A983,Échéancier_Loyers!$B:$B,YEAR($C983)*100+MONTH($C983)))</f>
        <v/>
      </c>
      <c r="E983" s="13" t="str">
        <f>IF(OR($A983="",$C983=""),"",SUMIFS(Échéancier_Loyers!$J:$J,Échéancier_Loyers!$C:$C,$A983,Échéancier_Loyers!$B:$B,YEAR($C983)*100+MONTH($C983)))</f>
        <v/>
      </c>
      <c r="F983" s="13" t="str">
        <f>IF(OR($A983="",$C983=""),"",SUMIFS(Échéancier_Loyers!$K:$K,Échéancier_Loyers!$C:$C,$A983,Échéancier_Loyers!$B:$B,YEAR($C983)*100+MONTH($C983)))</f>
        <v/>
      </c>
      <c r="G983" s="13" t="str">
        <f>IF(OR($E983="",$F983=""),"",$E983-$F983)</f>
        <v/>
      </c>
      <c r="H983" t="str">
        <f ca="1">IF($D983="","",MAX(0,TODAY()-$D983))</f>
        <v/>
      </c>
      <c r="I983" t="str">
        <f ca="1">IF($G983&lt;=0,"",IF($H983&gt;=30,"Mise en demeure",IF($H983&gt;=15,"Relance 2",IF($H983&gt;=5,"Relance 1","À traiter"))))</f>
        <v>Mise en demeure</v>
      </c>
      <c r="K983" t="str">
        <f>IF($J983="","",$J983+7)</f>
        <v/>
      </c>
    </row>
    <row r="984" spans="2:11" ht="15">
      <c r="B984" t="str">
        <f>IF($A984="","",VLOOKUP(VLOOKUP($A984,Baux!$A:$K,3,FALSE),Locataires!$A:$I,2,FALSE))</f>
        <v/>
      </c>
      <c r="C984" s="17"/>
      <c r="D984" s="12" t="str">
        <f>IF(OR($A984="",$C984=""),"",SUMIFS(Échéancier_Loyers!$G:$G,Échéancier_Loyers!$C:$C,$A984,Échéancier_Loyers!$B:$B,YEAR($C984)*100+MONTH($C984)))</f>
        <v/>
      </c>
      <c r="E984" s="13" t="str">
        <f>IF(OR($A984="",$C984=""),"",SUMIFS(Échéancier_Loyers!$J:$J,Échéancier_Loyers!$C:$C,$A984,Échéancier_Loyers!$B:$B,YEAR($C984)*100+MONTH($C984)))</f>
        <v/>
      </c>
      <c r="F984" s="13" t="str">
        <f>IF(OR($A984="",$C984=""),"",SUMIFS(Échéancier_Loyers!$K:$K,Échéancier_Loyers!$C:$C,$A984,Échéancier_Loyers!$B:$B,YEAR($C984)*100+MONTH($C984)))</f>
        <v/>
      </c>
      <c r="G984" s="13" t="str">
        <f>IF(OR($E984="",$F984=""),"",$E984-$F984)</f>
        <v/>
      </c>
      <c r="H984" t="str">
        <f ca="1">IF($D984="","",MAX(0,TODAY()-$D984))</f>
        <v/>
      </c>
      <c r="I984" t="str">
        <f ca="1">IF($G984&lt;=0,"",IF($H984&gt;=30,"Mise en demeure",IF($H984&gt;=15,"Relance 2",IF($H984&gt;=5,"Relance 1","À traiter"))))</f>
        <v>Mise en demeure</v>
      </c>
      <c r="K984" t="str">
        <f>IF($J984="","",$J984+7)</f>
        <v/>
      </c>
    </row>
    <row r="985" spans="2:11" ht="15">
      <c r="B985" t="str">
        <f>IF($A985="","",VLOOKUP(VLOOKUP($A985,Baux!$A:$K,3,FALSE),Locataires!$A:$I,2,FALSE))</f>
        <v/>
      </c>
      <c r="C985" s="17"/>
      <c r="D985" s="12" t="str">
        <f>IF(OR($A985="",$C985=""),"",SUMIFS(Échéancier_Loyers!$G:$G,Échéancier_Loyers!$C:$C,$A985,Échéancier_Loyers!$B:$B,YEAR($C985)*100+MONTH($C985)))</f>
        <v/>
      </c>
      <c r="E985" s="13" t="str">
        <f>IF(OR($A985="",$C985=""),"",SUMIFS(Échéancier_Loyers!$J:$J,Échéancier_Loyers!$C:$C,$A985,Échéancier_Loyers!$B:$B,YEAR($C985)*100+MONTH($C985)))</f>
        <v/>
      </c>
      <c r="F985" s="13" t="str">
        <f>IF(OR($A985="",$C985=""),"",SUMIFS(Échéancier_Loyers!$K:$K,Échéancier_Loyers!$C:$C,$A985,Échéancier_Loyers!$B:$B,YEAR($C985)*100+MONTH($C985)))</f>
        <v/>
      </c>
      <c r="G985" s="13" t="str">
        <f>IF(OR($E985="",$F985=""),"",$E985-$F985)</f>
        <v/>
      </c>
      <c r="H985" t="str">
        <f ca="1">IF($D985="","",MAX(0,TODAY()-$D985))</f>
        <v/>
      </c>
      <c r="I985" t="str">
        <f ca="1">IF($G985&lt;=0,"",IF($H985&gt;=30,"Mise en demeure",IF($H985&gt;=15,"Relance 2",IF($H985&gt;=5,"Relance 1","À traiter"))))</f>
        <v>Mise en demeure</v>
      </c>
      <c r="K985" t="str">
        <f>IF($J985="","",$J985+7)</f>
        <v/>
      </c>
    </row>
    <row r="986" spans="2:11" ht="15">
      <c r="B986" t="str">
        <f>IF($A986="","",VLOOKUP(VLOOKUP($A986,Baux!$A:$K,3,FALSE),Locataires!$A:$I,2,FALSE))</f>
        <v/>
      </c>
      <c r="C986" s="17"/>
      <c r="D986" s="12" t="str">
        <f>IF(OR($A986="",$C986=""),"",SUMIFS(Échéancier_Loyers!$G:$G,Échéancier_Loyers!$C:$C,$A986,Échéancier_Loyers!$B:$B,YEAR($C986)*100+MONTH($C986)))</f>
        <v/>
      </c>
      <c r="E986" s="13" t="str">
        <f>IF(OR($A986="",$C986=""),"",SUMIFS(Échéancier_Loyers!$J:$J,Échéancier_Loyers!$C:$C,$A986,Échéancier_Loyers!$B:$B,YEAR($C986)*100+MONTH($C986)))</f>
        <v/>
      </c>
      <c r="F986" s="13" t="str">
        <f>IF(OR($A986="",$C986=""),"",SUMIFS(Échéancier_Loyers!$K:$K,Échéancier_Loyers!$C:$C,$A986,Échéancier_Loyers!$B:$B,YEAR($C986)*100+MONTH($C986)))</f>
        <v/>
      </c>
      <c r="G986" s="13" t="str">
        <f>IF(OR($E986="",$F986=""),"",$E986-$F986)</f>
        <v/>
      </c>
      <c r="H986" t="str">
        <f ca="1">IF($D986="","",MAX(0,TODAY()-$D986))</f>
        <v/>
      </c>
      <c r="I986" t="str">
        <f ca="1">IF($G986&lt;=0,"",IF($H986&gt;=30,"Mise en demeure",IF($H986&gt;=15,"Relance 2",IF($H986&gt;=5,"Relance 1","À traiter"))))</f>
        <v>Mise en demeure</v>
      </c>
      <c r="K986" t="str">
        <f>IF($J986="","",$J986+7)</f>
        <v/>
      </c>
    </row>
    <row r="987" spans="2:11" ht="15">
      <c r="B987" t="str">
        <f>IF($A987="","",VLOOKUP(VLOOKUP($A987,Baux!$A:$K,3,FALSE),Locataires!$A:$I,2,FALSE))</f>
        <v/>
      </c>
      <c r="C987" s="17"/>
      <c r="D987" s="12" t="str">
        <f>IF(OR($A987="",$C987=""),"",SUMIFS(Échéancier_Loyers!$G:$G,Échéancier_Loyers!$C:$C,$A987,Échéancier_Loyers!$B:$B,YEAR($C987)*100+MONTH($C987)))</f>
        <v/>
      </c>
      <c r="E987" s="13" t="str">
        <f>IF(OR($A987="",$C987=""),"",SUMIFS(Échéancier_Loyers!$J:$J,Échéancier_Loyers!$C:$C,$A987,Échéancier_Loyers!$B:$B,YEAR($C987)*100+MONTH($C987)))</f>
        <v/>
      </c>
      <c r="F987" s="13" t="str">
        <f>IF(OR($A987="",$C987=""),"",SUMIFS(Échéancier_Loyers!$K:$K,Échéancier_Loyers!$C:$C,$A987,Échéancier_Loyers!$B:$B,YEAR($C987)*100+MONTH($C987)))</f>
        <v/>
      </c>
      <c r="G987" s="13" t="str">
        <f>IF(OR($E987="",$F987=""),"",$E987-$F987)</f>
        <v/>
      </c>
      <c r="H987" t="str">
        <f ca="1">IF($D987="","",MAX(0,TODAY()-$D987))</f>
        <v/>
      </c>
      <c r="I987" t="str">
        <f ca="1">IF($G987&lt;=0,"",IF($H987&gt;=30,"Mise en demeure",IF($H987&gt;=15,"Relance 2",IF($H987&gt;=5,"Relance 1","À traiter"))))</f>
        <v>Mise en demeure</v>
      </c>
      <c r="K987" t="str">
        <f>IF($J987="","",$J987+7)</f>
        <v/>
      </c>
    </row>
    <row r="988" spans="2:11" ht="15">
      <c r="B988" t="str">
        <f>IF($A988="","",VLOOKUP(VLOOKUP($A988,Baux!$A:$K,3,FALSE),Locataires!$A:$I,2,FALSE))</f>
        <v/>
      </c>
      <c r="C988" s="17"/>
      <c r="D988" s="12" t="str">
        <f>IF(OR($A988="",$C988=""),"",SUMIFS(Échéancier_Loyers!$G:$G,Échéancier_Loyers!$C:$C,$A988,Échéancier_Loyers!$B:$B,YEAR($C988)*100+MONTH($C988)))</f>
        <v/>
      </c>
      <c r="E988" s="13" t="str">
        <f>IF(OR($A988="",$C988=""),"",SUMIFS(Échéancier_Loyers!$J:$J,Échéancier_Loyers!$C:$C,$A988,Échéancier_Loyers!$B:$B,YEAR($C988)*100+MONTH($C988)))</f>
        <v/>
      </c>
      <c r="F988" s="13" t="str">
        <f>IF(OR($A988="",$C988=""),"",SUMIFS(Échéancier_Loyers!$K:$K,Échéancier_Loyers!$C:$C,$A988,Échéancier_Loyers!$B:$B,YEAR($C988)*100+MONTH($C988)))</f>
        <v/>
      </c>
      <c r="G988" s="13" t="str">
        <f>IF(OR($E988="",$F988=""),"",$E988-$F988)</f>
        <v/>
      </c>
      <c r="H988" t="str">
        <f ca="1">IF($D988="","",MAX(0,TODAY()-$D988))</f>
        <v/>
      </c>
      <c r="I988" t="str">
        <f ca="1">IF($G988&lt;=0,"",IF($H988&gt;=30,"Mise en demeure",IF($H988&gt;=15,"Relance 2",IF($H988&gt;=5,"Relance 1","À traiter"))))</f>
        <v>Mise en demeure</v>
      </c>
      <c r="K988" t="str">
        <f>IF($J988="","",$J988+7)</f>
        <v/>
      </c>
    </row>
    <row r="989" spans="2:11" ht="15">
      <c r="B989" t="str">
        <f>IF($A989="","",VLOOKUP(VLOOKUP($A989,Baux!$A:$K,3,FALSE),Locataires!$A:$I,2,FALSE))</f>
        <v/>
      </c>
      <c r="C989" s="17"/>
      <c r="D989" s="12" t="str">
        <f>IF(OR($A989="",$C989=""),"",SUMIFS(Échéancier_Loyers!$G:$G,Échéancier_Loyers!$C:$C,$A989,Échéancier_Loyers!$B:$B,YEAR($C989)*100+MONTH($C989)))</f>
        <v/>
      </c>
      <c r="E989" s="13" t="str">
        <f>IF(OR($A989="",$C989=""),"",SUMIFS(Échéancier_Loyers!$J:$J,Échéancier_Loyers!$C:$C,$A989,Échéancier_Loyers!$B:$B,YEAR($C989)*100+MONTH($C989)))</f>
        <v/>
      </c>
      <c r="F989" s="13" t="str">
        <f>IF(OR($A989="",$C989=""),"",SUMIFS(Échéancier_Loyers!$K:$K,Échéancier_Loyers!$C:$C,$A989,Échéancier_Loyers!$B:$B,YEAR($C989)*100+MONTH($C989)))</f>
        <v/>
      </c>
      <c r="G989" s="13" t="str">
        <f>IF(OR($E989="",$F989=""),"",$E989-$F989)</f>
        <v/>
      </c>
      <c r="H989" t="str">
        <f ca="1">IF($D989="","",MAX(0,TODAY()-$D989))</f>
        <v/>
      </c>
      <c r="I989" t="str">
        <f ca="1">IF($G989&lt;=0,"",IF($H989&gt;=30,"Mise en demeure",IF($H989&gt;=15,"Relance 2",IF($H989&gt;=5,"Relance 1","À traiter"))))</f>
        <v>Mise en demeure</v>
      </c>
      <c r="K989" t="str">
        <f>IF($J989="","",$J989+7)</f>
        <v/>
      </c>
    </row>
    <row r="990" spans="2:11" ht="15">
      <c r="B990" t="str">
        <f>IF($A990="","",VLOOKUP(VLOOKUP($A990,Baux!$A:$K,3,FALSE),Locataires!$A:$I,2,FALSE))</f>
        <v/>
      </c>
      <c r="C990" s="17"/>
      <c r="D990" s="12" t="str">
        <f>IF(OR($A990="",$C990=""),"",SUMIFS(Échéancier_Loyers!$G:$G,Échéancier_Loyers!$C:$C,$A990,Échéancier_Loyers!$B:$B,YEAR($C990)*100+MONTH($C990)))</f>
        <v/>
      </c>
      <c r="E990" s="13" t="str">
        <f>IF(OR($A990="",$C990=""),"",SUMIFS(Échéancier_Loyers!$J:$J,Échéancier_Loyers!$C:$C,$A990,Échéancier_Loyers!$B:$B,YEAR($C990)*100+MONTH($C990)))</f>
        <v/>
      </c>
      <c r="F990" s="13" t="str">
        <f>IF(OR($A990="",$C990=""),"",SUMIFS(Échéancier_Loyers!$K:$K,Échéancier_Loyers!$C:$C,$A990,Échéancier_Loyers!$B:$B,YEAR($C990)*100+MONTH($C990)))</f>
        <v/>
      </c>
      <c r="G990" s="13" t="str">
        <f>IF(OR($E990="",$F990=""),"",$E990-$F990)</f>
        <v/>
      </c>
      <c r="H990" t="str">
        <f ca="1">IF($D990="","",MAX(0,TODAY()-$D990))</f>
        <v/>
      </c>
      <c r="I990" t="str">
        <f ca="1">IF($G990&lt;=0,"",IF($H990&gt;=30,"Mise en demeure",IF($H990&gt;=15,"Relance 2",IF($H990&gt;=5,"Relance 1","À traiter"))))</f>
        <v>Mise en demeure</v>
      </c>
      <c r="K990" t="str">
        <f>IF($J990="","",$J990+7)</f>
        <v/>
      </c>
    </row>
    <row r="991" spans="2:11" ht="15">
      <c r="B991" t="str">
        <f>IF($A991="","",VLOOKUP(VLOOKUP($A991,Baux!$A:$K,3,FALSE),Locataires!$A:$I,2,FALSE))</f>
        <v/>
      </c>
      <c r="C991" s="17"/>
      <c r="D991" s="12" t="str">
        <f>IF(OR($A991="",$C991=""),"",SUMIFS(Échéancier_Loyers!$G:$G,Échéancier_Loyers!$C:$C,$A991,Échéancier_Loyers!$B:$B,YEAR($C991)*100+MONTH($C991)))</f>
        <v/>
      </c>
      <c r="E991" s="13" t="str">
        <f>IF(OR($A991="",$C991=""),"",SUMIFS(Échéancier_Loyers!$J:$J,Échéancier_Loyers!$C:$C,$A991,Échéancier_Loyers!$B:$B,YEAR($C991)*100+MONTH($C991)))</f>
        <v/>
      </c>
      <c r="F991" s="13" t="str">
        <f>IF(OR($A991="",$C991=""),"",SUMIFS(Échéancier_Loyers!$K:$K,Échéancier_Loyers!$C:$C,$A991,Échéancier_Loyers!$B:$B,YEAR($C991)*100+MONTH($C991)))</f>
        <v/>
      </c>
      <c r="G991" s="13" t="str">
        <f>IF(OR($E991="",$F991=""),"",$E991-$F991)</f>
        <v/>
      </c>
      <c r="H991" t="str">
        <f ca="1">IF($D991="","",MAX(0,TODAY()-$D991))</f>
        <v/>
      </c>
      <c r="I991" t="str">
        <f ca="1">IF($G991&lt;=0,"",IF($H991&gt;=30,"Mise en demeure",IF($H991&gt;=15,"Relance 2",IF($H991&gt;=5,"Relance 1","À traiter"))))</f>
        <v>Mise en demeure</v>
      </c>
      <c r="K991" t="str">
        <f>IF($J991="","",$J991+7)</f>
        <v/>
      </c>
    </row>
    <row r="992" spans="2:11" ht="15">
      <c r="B992" t="str">
        <f>IF($A992="","",VLOOKUP(VLOOKUP($A992,Baux!$A:$K,3,FALSE),Locataires!$A:$I,2,FALSE))</f>
        <v/>
      </c>
      <c r="C992" s="17"/>
      <c r="D992" s="12" t="str">
        <f>IF(OR($A992="",$C992=""),"",SUMIFS(Échéancier_Loyers!$G:$G,Échéancier_Loyers!$C:$C,$A992,Échéancier_Loyers!$B:$B,YEAR($C992)*100+MONTH($C992)))</f>
        <v/>
      </c>
      <c r="E992" s="13" t="str">
        <f>IF(OR($A992="",$C992=""),"",SUMIFS(Échéancier_Loyers!$J:$J,Échéancier_Loyers!$C:$C,$A992,Échéancier_Loyers!$B:$B,YEAR($C992)*100+MONTH($C992)))</f>
        <v/>
      </c>
      <c r="F992" s="13" t="str">
        <f>IF(OR($A992="",$C992=""),"",SUMIFS(Échéancier_Loyers!$K:$K,Échéancier_Loyers!$C:$C,$A992,Échéancier_Loyers!$B:$B,YEAR($C992)*100+MONTH($C992)))</f>
        <v/>
      </c>
      <c r="G992" s="13" t="str">
        <f>IF(OR($E992="",$F992=""),"",$E992-$F992)</f>
        <v/>
      </c>
      <c r="H992" t="str">
        <f ca="1">IF($D992="","",MAX(0,TODAY()-$D992))</f>
        <v/>
      </c>
      <c r="I992" t="str">
        <f ca="1">IF($G992&lt;=0,"",IF($H992&gt;=30,"Mise en demeure",IF($H992&gt;=15,"Relance 2",IF($H992&gt;=5,"Relance 1","À traiter"))))</f>
        <v>Mise en demeure</v>
      </c>
      <c r="K992" t="str">
        <f>IF($J992="","",$J992+7)</f>
        <v/>
      </c>
    </row>
    <row r="993" spans="2:11" ht="15">
      <c r="B993" t="str">
        <f>IF($A993="","",VLOOKUP(VLOOKUP($A993,Baux!$A:$K,3,FALSE),Locataires!$A:$I,2,FALSE))</f>
        <v/>
      </c>
      <c r="C993" s="17"/>
      <c r="D993" s="12" t="str">
        <f>IF(OR($A993="",$C993=""),"",SUMIFS(Échéancier_Loyers!$G:$G,Échéancier_Loyers!$C:$C,$A993,Échéancier_Loyers!$B:$B,YEAR($C993)*100+MONTH($C993)))</f>
        <v/>
      </c>
      <c r="E993" s="13" t="str">
        <f>IF(OR($A993="",$C993=""),"",SUMIFS(Échéancier_Loyers!$J:$J,Échéancier_Loyers!$C:$C,$A993,Échéancier_Loyers!$B:$B,YEAR($C993)*100+MONTH($C993)))</f>
        <v/>
      </c>
      <c r="F993" s="13" t="str">
        <f>IF(OR($A993="",$C993=""),"",SUMIFS(Échéancier_Loyers!$K:$K,Échéancier_Loyers!$C:$C,$A993,Échéancier_Loyers!$B:$B,YEAR($C993)*100+MONTH($C993)))</f>
        <v/>
      </c>
      <c r="G993" s="13" t="str">
        <f>IF(OR($E993="",$F993=""),"",$E993-$F993)</f>
        <v/>
      </c>
      <c r="H993" t="str">
        <f ca="1">IF($D993="","",MAX(0,TODAY()-$D993))</f>
        <v/>
      </c>
      <c r="I993" t="str">
        <f ca="1">IF($G993&lt;=0,"",IF($H993&gt;=30,"Mise en demeure",IF($H993&gt;=15,"Relance 2",IF($H993&gt;=5,"Relance 1","À traiter"))))</f>
        <v>Mise en demeure</v>
      </c>
      <c r="K993" t="str">
        <f>IF($J993="","",$J993+7)</f>
        <v/>
      </c>
    </row>
    <row r="994" spans="2:11" ht="15">
      <c r="B994" t="str">
        <f>IF($A994="","",VLOOKUP(VLOOKUP($A994,Baux!$A:$K,3,FALSE),Locataires!$A:$I,2,FALSE))</f>
        <v/>
      </c>
      <c r="C994" s="17"/>
      <c r="D994" s="12" t="str">
        <f>IF(OR($A994="",$C994=""),"",SUMIFS(Échéancier_Loyers!$G:$G,Échéancier_Loyers!$C:$C,$A994,Échéancier_Loyers!$B:$B,YEAR($C994)*100+MONTH($C994)))</f>
        <v/>
      </c>
      <c r="E994" s="13" t="str">
        <f>IF(OR($A994="",$C994=""),"",SUMIFS(Échéancier_Loyers!$J:$J,Échéancier_Loyers!$C:$C,$A994,Échéancier_Loyers!$B:$B,YEAR($C994)*100+MONTH($C994)))</f>
        <v/>
      </c>
      <c r="F994" s="13" t="str">
        <f>IF(OR($A994="",$C994=""),"",SUMIFS(Échéancier_Loyers!$K:$K,Échéancier_Loyers!$C:$C,$A994,Échéancier_Loyers!$B:$B,YEAR($C994)*100+MONTH($C994)))</f>
        <v/>
      </c>
      <c r="G994" s="13" t="str">
        <f>IF(OR($E994="",$F994=""),"",$E994-$F994)</f>
        <v/>
      </c>
      <c r="H994" t="str">
        <f ca="1">IF($D994="","",MAX(0,TODAY()-$D994))</f>
        <v/>
      </c>
      <c r="I994" t="str">
        <f ca="1">IF($G994&lt;=0,"",IF($H994&gt;=30,"Mise en demeure",IF($H994&gt;=15,"Relance 2",IF($H994&gt;=5,"Relance 1","À traiter"))))</f>
        <v>Mise en demeure</v>
      </c>
      <c r="K994" t="str">
        <f>IF($J994="","",$J994+7)</f>
        <v/>
      </c>
    </row>
    <row r="995" spans="2:11" ht="15">
      <c r="B995" t="str">
        <f>IF($A995="","",VLOOKUP(VLOOKUP($A995,Baux!$A:$K,3,FALSE),Locataires!$A:$I,2,FALSE))</f>
        <v/>
      </c>
      <c r="C995" s="17"/>
      <c r="D995" s="12" t="str">
        <f>IF(OR($A995="",$C995=""),"",SUMIFS(Échéancier_Loyers!$G:$G,Échéancier_Loyers!$C:$C,$A995,Échéancier_Loyers!$B:$B,YEAR($C995)*100+MONTH($C995)))</f>
        <v/>
      </c>
      <c r="E995" s="13" t="str">
        <f>IF(OR($A995="",$C995=""),"",SUMIFS(Échéancier_Loyers!$J:$J,Échéancier_Loyers!$C:$C,$A995,Échéancier_Loyers!$B:$B,YEAR($C995)*100+MONTH($C995)))</f>
        <v/>
      </c>
      <c r="F995" s="13" t="str">
        <f>IF(OR($A995="",$C995=""),"",SUMIFS(Échéancier_Loyers!$K:$K,Échéancier_Loyers!$C:$C,$A995,Échéancier_Loyers!$B:$B,YEAR($C995)*100+MONTH($C995)))</f>
        <v/>
      </c>
      <c r="G995" s="13" t="str">
        <f>IF(OR($E995="",$F995=""),"",$E995-$F995)</f>
        <v/>
      </c>
      <c r="H995" t="str">
        <f ca="1">IF($D995="","",MAX(0,TODAY()-$D995))</f>
        <v/>
      </c>
      <c r="I995" t="str">
        <f ca="1">IF($G995&lt;=0,"",IF($H995&gt;=30,"Mise en demeure",IF($H995&gt;=15,"Relance 2",IF($H995&gt;=5,"Relance 1","À traiter"))))</f>
        <v>Mise en demeure</v>
      </c>
      <c r="K995" t="str">
        <f>IF($J995="","",$J995+7)</f>
        <v/>
      </c>
    </row>
    <row r="996" spans="2:11" ht="15">
      <c r="B996" t="str">
        <f>IF($A996="","",VLOOKUP(VLOOKUP($A996,Baux!$A:$K,3,FALSE),Locataires!$A:$I,2,FALSE))</f>
        <v/>
      </c>
      <c r="C996" s="17"/>
      <c r="D996" s="12" t="str">
        <f>IF(OR($A996="",$C996=""),"",SUMIFS(Échéancier_Loyers!$G:$G,Échéancier_Loyers!$C:$C,$A996,Échéancier_Loyers!$B:$B,YEAR($C996)*100+MONTH($C996)))</f>
        <v/>
      </c>
      <c r="E996" s="13" t="str">
        <f>IF(OR($A996="",$C996=""),"",SUMIFS(Échéancier_Loyers!$J:$J,Échéancier_Loyers!$C:$C,$A996,Échéancier_Loyers!$B:$B,YEAR($C996)*100+MONTH($C996)))</f>
        <v/>
      </c>
      <c r="F996" s="13" t="str">
        <f>IF(OR($A996="",$C996=""),"",SUMIFS(Échéancier_Loyers!$K:$K,Échéancier_Loyers!$C:$C,$A996,Échéancier_Loyers!$B:$B,YEAR($C996)*100+MONTH($C996)))</f>
        <v/>
      </c>
      <c r="G996" s="13" t="str">
        <f>IF(OR($E996="",$F996=""),"",$E996-$F996)</f>
        <v/>
      </c>
      <c r="H996" t="str">
        <f ca="1">IF($D996="","",MAX(0,TODAY()-$D996))</f>
        <v/>
      </c>
      <c r="I996" t="str">
        <f ca="1">IF($G996&lt;=0,"",IF($H996&gt;=30,"Mise en demeure",IF($H996&gt;=15,"Relance 2",IF($H996&gt;=5,"Relance 1","À traiter"))))</f>
        <v>Mise en demeure</v>
      </c>
      <c r="K996" t="str">
        <f>IF($J996="","",$J996+7)</f>
        <v/>
      </c>
    </row>
    <row r="997" spans="2:11" ht="15">
      <c r="B997" t="str">
        <f>IF($A997="","",VLOOKUP(VLOOKUP($A997,Baux!$A:$K,3,FALSE),Locataires!$A:$I,2,FALSE))</f>
        <v/>
      </c>
      <c r="C997" s="17"/>
      <c r="D997" s="12" t="str">
        <f>IF(OR($A997="",$C997=""),"",SUMIFS(Échéancier_Loyers!$G:$G,Échéancier_Loyers!$C:$C,$A997,Échéancier_Loyers!$B:$B,YEAR($C997)*100+MONTH($C997)))</f>
        <v/>
      </c>
      <c r="E997" s="13" t="str">
        <f>IF(OR($A997="",$C997=""),"",SUMIFS(Échéancier_Loyers!$J:$J,Échéancier_Loyers!$C:$C,$A997,Échéancier_Loyers!$B:$B,YEAR($C997)*100+MONTH($C997)))</f>
        <v/>
      </c>
      <c r="F997" s="13" t="str">
        <f>IF(OR($A997="",$C997=""),"",SUMIFS(Échéancier_Loyers!$K:$K,Échéancier_Loyers!$C:$C,$A997,Échéancier_Loyers!$B:$B,YEAR($C997)*100+MONTH($C997)))</f>
        <v/>
      </c>
      <c r="G997" s="13" t="str">
        <f>IF(OR($E997="",$F997=""),"",$E997-$F997)</f>
        <v/>
      </c>
      <c r="H997" t="str">
        <f ca="1">IF($D997="","",MAX(0,TODAY()-$D997))</f>
        <v/>
      </c>
      <c r="I997" t="str">
        <f ca="1">IF($G997&lt;=0,"",IF($H997&gt;=30,"Mise en demeure",IF($H997&gt;=15,"Relance 2",IF($H997&gt;=5,"Relance 1","À traiter"))))</f>
        <v>Mise en demeure</v>
      </c>
      <c r="K997" t="str">
        <f>IF($J997="","",$J997+7)</f>
        <v/>
      </c>
    </row>
    <row r="998" spans="2:11" ht="15">
      <c r="B998" t="str">
        <f>IF($A998="","",VLOOKUP(VLOOKUP($A998,Baux!$A:$K,3,FALSE),Locataires!$A:$I,2,FALSE))</f>
        <v/>
      </c>
      <c r="C998" s="17"/>
      <c r="D998" s="12" t="str">
        <f>IF(OR($A998="",$C998=""),"",SUMIFS(Échéancier_Loyers!$G:$G,Échéancier_Loyers!$C:$C,$A998,Échéancier_Loyers!$B:$B,YEAR($C998)*100+MONTH($C998)))</f>
        <v/>
      </c>
      <c r="E998" s="13" t="str">
        <f>IF(OR($A998="",$C998=""),"",SUMIFS(Échéancier_Loyers!$J:$J,Échéancier_Loyers!$C:$C,$A998,Échéancier_Loyers!$B:$B,YEAR($C998)*100+MONTH($C998)))</f>
        <v/>
      </c>
      <c r="F998" s="13" t="str">
        <f>IF(OR($A998="",$C998=""),"",SUMIFS(Échéancier_Loyers!$K:$K,Échéancier_Loyers!$C:$C,$A998,Échéancier_Loyers!$B:$B,YEAR($C998)*100+MONTH($C998)))</f>
        <v/>
      </c>
      <c r="G998" s="13" t="str">
        <f>IF(OR($E998="",$F998=""),"",$E998-$F998)</f>
        <v/>
      </c>
      <c r="H998" t="str">
        <f ca="1">IF($D998="","",MAX(0,TODAY()-$D998))</f>
        <v/>
      </c>
      <c r="I998" t="str">
        <f ca="1">IF($G998&lt;=0,"",IF($H998&gt;=30,"Mise en demeure",IF($H998&gt;=15,"Relance 2",IF($H998&gt;=5,"Relance 1","À traiter"))))</f>
        <v>Mise en demeure</v>
      </c>
      <c r="K998" t="str">
        <f>IF($J998="","",$J998+7)</f>
        <v/>
      </c>
    </row>
    <row r="999" spans="2:11" ht="15">
      <c r="B999" t="str">
        <f>IF($A999="","",VLOOKUP(VLOOKUP($A999,Baux!$A:$K,3,FALSE),Locataires!$A:$I,2,FALSE))</f>
        <v/>
      </c>
      <c r="C999" s="17"/>
      <c r="D999" s="12" t="str">
        <f>IF(OR($A999="",$C999=""),"",SUMIFS(Échéancier_Loyers!$G:$G,Échéancier_Loyers!$C:$C,$A999,Échéancier_Loyers!$B:$B,YEAR($C999)*100+MONTH($C999)))</f>
        <v/>
      </c>
      <c r="E999" s="13" t="str">
        <f>IF(OR($A999="",$C999=""),"",SUMIFS(Échéancier_Loyers!$J:$J,Échéancier_Loyers!$C:$C,$A999,Échéancier_Loyers!$B:$B,YEAR($C999)*100+MONTH($C999)))</f>
        <v/>
      </c>
      <c r="F999" s="13" t="str">
        <f>IF(OR($A999="",$C999=""),"",SUMIFS(Échéancier_Loyers!$K:$K,Échéancier_Loyers!$C:$C,$A999,Échéancier_Loyers!$B:$B,YEAR($C999)*100+MONTH($C999)))</f>
        <v/>
      </c>
      <c r="G999" s="13" t="str">
        <f>IF(OR($E999="",$F999=""),"",$E999-$F999)</f>
        <v/>
      </c>
      <c r="H999" t="str">
        <f ca="1">IF($D999="","",MAX(0,TODAY()-$D999))</f>
        <v/>
      </c>
      <c r="I999" t="str">
        <f ca="1">IF($G999&lt;=0,"",IF($H999&gt;=30,"Mise en demeure",IF($H999&gt;=15,"Relance 2",IF($H999&gt;=5,"Relance 1","À traiter"))))</f>
        <v>Mise en demeure</v>
      </c>
      <c r="K999" t="str">
        <f>IF($J999="","",$J999+7)</f>
        <v/>
      </c>
    </row>
    <row r="1000" spans="2:11" ht="15">
      <c r="B1000" t="str">
        <f>IF($A1000="","",VLOOKUP(VLOOKUP($A1000,Baux!$A:$K,3,FALSE),Locataires!$A:$I,2,FALSE))</f>
        <v/>
      </c>
      <c r="C1000" s="17"/>
      <c r="D1000" s="12" t="str">
        <f>IF(OR($A1000="",$C1000=""),"",SUMIFS(Échéancier_Loyers!$G:$G,Échéancier_Loyers!$C:$C,$A1000,Échéancier_Loyers!$B:$B,YEAR($C1000)*100+MONTH($C1000)))</f>
        <v/>
      </c>
      <c r="E1000" s="13" t="str">
        <f>IF(OR($A1000="",$C1000=""),"",SUMIFS(Échéancier_Loyers!$J:$J,Échéancier_Loyers!$C:$C,$A1000,Échéancier_Loyers!$B:$B,YEAR($C1000)*100+MONTH($C1000)))</f>
        <v/>
      </c>
      <c r="F1000" s="13" t="str">
        <f>IF(OR($A1000="",$C1000=""),"",SUMIFS(Échéancier_Loyers!$K:$K,Échéancier_Loyers!$C:$C,$A1000,Échéancier_Loyers!$B:$B,YEAR($C1000)*100+MONTH($C1000)))</f>
        <v/>
      </c>
      <c r="G1000" s="13" t="str">
        <f>IF(OR($E1000="",$F1000=""),"",$E1000-$F1000)</f>
        <v/>
      </c>
      <c r="H1000" t="str">
        <f ca="1">IF($D1000="","",MAX(0,TODAY()-$D1000))</f>
        <v/>
      </c>
      <c r="I1000" t="str">
        <f ca="1">IF($G1000&lt;=0,"",IF($H1000&gt;=30,"Mise en demeure",IF($H1000&gt;=15,"Relance 2",IF($H1000&gt;=5,"Relance 1","À traiter"))))</f>
        <v>Mise en demeure</v>
      </c>
      <c r="K1000" t="str">
        <f>IF($J1000="","",$J1000+7)</f>
        <v/>
      </c>
    </row>
    <row r="1001" spans="2:11" ht="15">
      <c r="B1001" t="str">
        <f>IF($A1001="","",VLOOKUP(VLOOKUP($A1001,Baux!$A:$K,3,FALSE),Locataires!$A:$I,2,FALSE))</f>
        <v/>
      </c>
      <c r="C1001" s="17"/>
      <c r="D1001" s="12" t="str">
        <f>IF(OR($A1001="",$C1001=""),"",SUMIFS(Échéancier_Loyers!$G:$G,Échéancier_Loyers!$C:$C,$A1001,Échéancier_Loyers!$B:$B,YEAR($C1001)*100+MONTH($C1001)))</f>
        <v/>
      </c>
      <c r="E1001" s="13" t="str">
        <f>IF(OR($A1001="",$C1001=""),"",SUMIFS(Échéancier_Loyers!$J:$J,Échéancier_Loyers!$C:$C,$A1001,Échéancier_Loyers!$B:$B,YEAR($C1001)*100+MONTH($C1001)))</f>
        <v/>
      </c>
      <c r="F1001" s="13" t="str">
        <f>IF(OR($A1001="",$C1001=""),"",SUMIFS(Échéancier_Loyers!$K:$K,Échéancier_Loyers!$C:$C,$A1001,Échéancier_Loyers!$B:$B,YEAR($C1001)*100+MONTH($C1001)))</f>
        <v/>
      </c>
      <c r="G1001" s="13" t="str">
        <f>IF(OR($E1001="",$F1001=""),"",$E1001-$F1001)</f>
        <v/>
      </c>
      <c r="H1001" t="str">
        <f ca="1">IF($D1001="","",MAX(0,TODAY()-$D1001))</f>
        <v/>
      </c>
      <c r="I1001" t="str">
        <f ca="1">IF($G1001&lt;=0,"",IF($H1001&gt;=30,"Mise en demeure",IF($H1001&gt;=15,"Relance 2",IF($H1001&gt;=5,"Relance 1","À traiter"))))</f>
        <v>Mise en demeure</v>
      </c>
      <c r="K1001" t="str">
        <f>IF($J1001="","",$J1001+7)</f>
        <v/>
      </c>
    </row>
    <row r="1002" spans="2:11" ht="15">
      <c r="B1002" t="str">
        <f>IF($A1002="","",VLOOKUP(VLOOKUP($A1002,Baux!$A:$K,3,FALSE),Locataires!$A:$I,2,FALSE))</f>
        <v/>
      </c>
      <c r="C1002" s="17"/>
      <c r="D1002" s="12" t="str">
        <f>IF(OR($A1002="",$C1002=""),"",SUMIFS(Échéancier_Loyers!$G:$G,Échéancier_Loyers!$C:$C,$A1002,Échéancier_Loyers!$B:$B,YEAR($C1002)*100+MONTH($C1002)))</f>
        <v/>
      </c>
      <c r="E1002" s="13" t="str">
        <f>IF(OR($A1002="",$C1002=""),"",SUMIFS(Échéancier_Loyers!$J:$J,Échéancier_Loyers!$C:$C,$A1002,Échéancier_Loyers!$B:$B,YEAR($C1002)*100+MONTH($C1002)))</f>
        <v/>
      </c>
      <c r="F1002" s="13" t="str">
        <f>IF(OR($A1002="",$C1002=""),"",SUMIFS(Échéancier_Loyers!$K:$K,Échéancier_Loyers!$C:$C,$A1002,Échéancier_Loyers!$B:$B,YEAR($C1002)*100+MONTH($C1002)))</f>
        <v/>
      </c>
      <c r="G1002" s="13" t="str">
        <f>IF(OR($E1002="",$F1002=""),"",$E1002-$F1002)</f>
        <v/>
      </c>
      <c r="H1002" t="str">
        <f ca="1">IF($D1002="","",MAX(0,TODAY()-$D1002))</f>
        <v/>
      </c>
      <c r="I1002" t="str">
        <f ca="1">IF($G1002&lt;=0,"",IF($H1002&gt;=30,"Mise en demeure",IF($H1002&gt;=15,"Relance 2",IF($H1002&gt;=5,"Relance 1","À traiter"))))</f>
        <v>Mise en demeure</v>
      </c>
      <c r="K1002" t="str">
        <f>IF($J1002="","",$J1002+7)</f>
        <v/>
      </c>
    </row>
    <row r="1003" spans="2:11" ht="15">
      <c r="B1003" t="str">
        <f>IF($A1003="","",VLOOKUP(VLOOKUP($A1003,Baux!$A:$K,3,FALSE),Locataires!$A:$I,2,FALSE))</f>
        <v/>
      </c>
      <c r="C1003" s="17"/>
      <c r="D1003" s="12" t="str">
        <f>IF(OR($A1003="",$C1003=""),"",SUMIFS(Échéancier_Loyers!$G:$G,Échéancier_Loyers!$C:$C,$A1003,Échéancier_Loyers!$B:$B,YEAR($C1003)*100+MONTH($C1003)))</f>
        <v/>
      </c>
      <c r="E1003" s="13" t="str">
        <f>IF(OR($A1003="",$C1003=""),"",SUMIFS(Échéancier_Loyers!$J:$J,Échéancier_Loyers!$C:$C,$A1003,Échéancier_Loyers!$B:$B,YEAR($C1003)*100+MONTH($C1003)))</f>
        <v/>
      </c>
      <c r="F1003" s="13" t="str">
        <f>IF(OR($A1003="",$C1003=""),"",SUMIFS(Échéancier_Loyers!$K:$K,Échéancier_Loyers!$C:$C,$A1003,Échéancier_Loyers!$B:$B,YEAR($C1003)*100+MONTH($C1003)))</f>
        <v/>
      </c>
      <c r="G1003" s="13" t="str">
        <f>IF(OR($E1003="",$F1003=""),"",$E1003-$F1003)</f>
        <v/>
      </c>
      <c r="H1003" t="str">
        <f ca="1">IF($D1003="","",MAX(0,TODAY()-$D1003))</f>
        <v/>
      </c>
      <c r="I1003" t="str">
        <f ca="1">IF($G1003&lt;=0,"",IF($H1003&gt;=30,"Mise en demeure",IF($H1003&gt;=15,"Relance 2",IF($H1003&gt;=5,"Relance 1","À traiter"))))</f>
        <v>Mise en demeure</v>
      </c>
      <c r="K1003" t="str">
        <f>IF($J1003="","",$J1003+7)</f>
        <v/>
      </c>
    </row>
    <row r="1004" spans="2:11" ht="15">
      <c r="B1004" t="str">
        <f>IF($A1004="","",VLOOKUP(VLOOKUP($A1004,Baux!$A:$K,3,FALSE),Locataires!$A:$I,2,FALSE))</f>
        <v/>
      </c>
      <c r="C1004" s="17"/>
      <c r="D1004" s="12" t="str">
        <f>IF(OR($A1004="",$C1004=""),"",SUMIFS(Échéancier_Loyers!$G:$G,Échéancier_Loyers!$C:$C,$A1004,Échéancier_Loyers!$B:$B,YEAR($C1004)*100+MONTH($C1004)))</f>
        <v/>
      </c>
      <c r="E1004" s="13" t="str">
        <f>IF(OR($A1004="",$C1004=""),"",SUMIFS(Échéancier_Loyers!$J:$J,Échéancier_Loyers!$C:$C,$A1004,Échéancier_Loyers!$B:$B,YEAR($C1004)*100+MONTH($C1004)))</f>
        <v/>
      </c>
      <c r="F1004" s="13" t="str">
        <f>IF(OR($A1004="",$C1004=""),"",SUMIFS(Échéancier_Loyers!$K:$K,Échéancier_Loyers!$C:$C,$A1004,Échéancier_Loyers!$B:$B,YEAR($C1004)*100+MONTH($C1004)))</f>
        <v/>
      </c>
      <c r="G1004" s="13" t="str">
        <f>IF(OR($E1004="",$F1004=""),"",$E1004-$F1004)</f>
        <v/>
      </c>
      <c r="H1004" t="str">
        <f ca="1">IF($D1004="","",MAX(0,TODAY()-$D1004))</f>
        <v/>
      </c>
      <c r="I1004" t="str">
        <f ca="1">IF($G1004&lt;=0,"",IF($H1004&gt;=30,"Mise en demeure",IF($H1004&gt;=15,"Relance 2",IF($H1004&gt;=5,"Relance 1","À traiter"))))</f>
        <v>Mise en demeure</v>
      </c>
      <c r="K1004" t="str">
        <f>IF($J1004="","",$J1004+7)</f>
        <v/>
      </c>
    </row>
    <row r="1005" spans="2:11" ht="15">
      <c r="B1005" t="str">
        <f>IF($A1005="","",VLOOKUP(VLOOKUP($A1005,Baux!$A:$K,3,FALSE),Locataires!$A:$I,2,FALSE))</f>
        <v/>
      </c>
      <c r="C1005" s="17"/>
      <c r="D1005" s="12" t="str">
        <f>IF(OR($A1005="",$C1005=""),"",SUMIFS(Échéancier_Loyers!$G:$G,Échéancier_Loyers!$C:$C,$A1005,Échéancier_Loyers!$B:$B,YEAR($C1005)*100+MONTH($C1005)))</f>
        <v/>
      </c>
      <c r="E1005" s="13" t="str">
        <f>IF(OR($A1005="",$C1005=""),"",SUMIFS(Échéancier_Loyers!$J:$J,Échéancier_Loyers!$C:$C,$A1005,Échéancier_Loyers!$B:$B,YEAR($C1005)*100+MONTH($C1005)))</f>
        <v/>
      </c>
      <c r="F1005" s="13" t="str">
        <f>IF(OR($A1005="",$C1005=""),"",SUMIFS(Échéancier_Loyers!$K:$K,Échéancier_Loyers!$C:$C,$A1005,Échéancier_Loyers!$B:$B,YEAR($C1005)*100+MONTH($C1005)))</f>
        <v/>
      </c>
      <c r="G1005" s="13" t="str">
        <f>IF(OR($E1005="",$F1005=""),"",$E1005-$F1005)</f>
        <v/>
      </c>
      <c r="H1005" t="str">
        <f ca="1">IF($D1005="","",MAX(0,TODAY()-$D1005))</f>
        <v/>
      </c>
      <c r="I1005" t="str">
        <f ca="1">IF($G1005&lt;=0,"",IF($H1005&gt;=30,"Mise en demeure",IF($H1005&gt;=15,"Relance 2",IF($H1005&gt;=5,"Relance 1","À traiter"))))</f>
        <v>Mise en demeure</v>
      </c>
      <c r="K1005" t="str">
        <f>IF($J1005="","",$J1005+7)</f>
        <v/>
      </c>
    </row>
    <row r="1006" spans="2:11" ht="15">
      <c r="B1006" t="str">
        <f>IF($A1006="","",VLOOKUP(VLOOKUP($A1006,Baux!$A:$K,3,FALSE),Locataires!$A:$I,2,FALSE))</f>
        <v/>
      </c>
      <c r="C1006" s="17"/>
      <c r="D1006" s="12" t="str">
        <f>IF(OR($A1006="",$C1006=""),"",SUMIFS(Échéancier_Loyers!$G:$G,Échéancier_Loyers!$C:$C,$A1006,Échéancier_Loyers!$B:$B,YEAR($C1006)*100+MONTH($C1006)))</f>
        <v/>
      </c>
      <c r="E1006" s="13" t="str">
        <f>IF(OR($A1006="",$C1006=""),"",SUMIFS(Échéancier_Loyers!$J:$J,Échéancier_Loyers!$C:$C,$A1006,Échéancier_Loyers!$B:$B,YEAR($C1006)*100+MONTH($C1006)))</f>
        <v/>
      </c>
      <c r="F1006" s="13" t="str">
        <f>IF(OR($A1006="",$C1006=""),"",SUMIFS(Échéancier_Loyers!$K:$K,Échéancier_Loyers!$C:$C,$A1006,Échéancier_Loyers!$B:$B,YEAR($C1006)*100+MONTH($C1006)))</f>
        <v/>
      </c>
      <c r="G1006" s="13" t="str">
        <f>IF(OR($E1006="",$F1006=""),"",$E1006-$F1006)</f>
        <v/>
      </c>
      <c r="H1006" t="str">
        <f ca="1">IF($D1006="","",MAX(0,TODAY()-$D1006))</f>
        <v/>
      </c>
      <c r="I1006" t="str">
        <f ca="1">IF($G1006&lt;=0,"",IF($H1006&gt;=30,"Mise en demeure",IF($H1006&gt;=15,"Relance 2",IF($H1006&gt;=5,"Relance 1","À traiter"))))</f>
        <v>Mise en demeure</v>
      </c>
      <c r="K1006" t="str">
        <f>IF($J1006="","",$J1006+7)</f>
        <v/>
      </c>
    </row>
    <row r="1007" spans="2:11" ht="15">
      <c r="B1007" t="str">
        <f>IF($A1007="","",VLOOKUP(VLOOKUP($A1007,Baux!$A:$K,3,FALSE),Locataires!$A:$I,2,FALSE))</f>
        <v/>
      </c>
      <c r="C1007" s="17"/>
      <c r="D1007" s="12" t="str">
        <f>IF(OR($A1007="",$C1007=""),"",SUMIFS(Échéancier_Loyers!$G:$G,Échéancier_Loyers!$C:$C,$A1007,Échéancier_Loyers!$B:$B,YEAR($C1007)*100+MONTH($C1007)))</f>
        <v/>
      </c>
      <c r="E1007" s="13" t="str">
        <f>IF(OR($A1007="",$C1007=""),"",SUMIFS(Échéancier_Loyers!$J:$J,Échéancier_Loyers!$C:$C,$A1007,Échéancier_Loyers!$B:$B,YEAR($C1007)*100+MONTH($C1007)))</f>
        <v/>
      </c>
      <c r="F1007" s="13" t="str">
        <f>IF(OR($A1007="",$C1007=""),"",SUMIFS(Échéancier_Loyers!$K:$K,Échéancier_Loyers!$C:$C,$A1007,Échéancier_Loyers!$B:$B,YEAR($C1007)*100+MONTH($C1007)))</f>
        <v/>
      </c>
      <c r="G1007" s="13" t="str">
        <f>IF(OR($E1007="",$F1007=""),"",$E1007-$F1007)</f>
        <v/>
      </c>
      <c r="H1007" t="str">
        <f ca="1">IF($D1007="","",MAX(0,TODAY()-$D1007))</f>
        <v/>
      </c>
      <c r="I1007" t="str">
        <f ca="1">IF($G1007&lt;=0,"",IF($H1007&gt;=30,"Mise en demeure",IF($H1007&gt;=15,"Relance 2",IF($H1007&gt;=5,"Relance 1","À traiter"))))</f>
        <v>Mise en demeure</v>
      </c>
      <c r="K1007" t="str">
        <f>IF($J1007="","",$J1007+7)</f>
        <v/>
      </c>
    </row>
    <row r="1008" spans="2:11" ht="15">
      <c r="B1008" t="str">
        <f>IF($A1008="","",VLOOKUP(VLOOKUP($A1008,Baux!$A:$K,3,FALSE),Locataires!$A:$I,2,FALSE))</f>
        <v/>
      </c>
      <c r="C1008" s="17"/>
      <c r="D1008" s="12" t="str">
        <f>IF(OR($A1008="",$C1008=""),"",SUMIFS(Échéancier_Loyers!$G:$G,Échéancier_Loyers!$C:$C,$A1008,Échéancier_Loyers!$B:$B,YEAR($C1008)*100+MONTH($C1008)))</f>
        <v/>
      </c>
      <c r="E1008" s="13" t="str">
        <f>IF(OR($A1008="",$C1008=""),"",SUMIFS(Échéancier_Loyers!$J:$J,Échéancier_Loyers!$C:$C,$A1008,Échéancier_Loyers!$B:$B,YEAR($C1008)*100+MONTH($C1008)))</f>
        <v/>
      </c>
      <c r="F1008" s="13" t="str">
        <f>IF(OR($A1008="",$C1008=""),"",SUMIFS(Échéancier_Loyers!$K:$K,Échéancier_Loyers!$C:$C,$A1008,Échéancier_Loyers!$B:$B,YEAR($C1008)*100+MONTH($C1008)))</f>
        <v/>
      </c>
      <c r="G1008" s="13" t="str">
        <f>IF(OR($E1008="",$F1008=""),"",$E1008-$F1008)</f>
        <v/>
      </c>
      <c r="H1008" t="str">
        <f ca="1">IF($D1008="","",MAX(0,TODAY()-$D1008))</f>
        <v/>
      </c>
      <c r="I1008" t="str">
        <f ca="1">IF($G1008&lt;=0,"",IF($H1008&gt;=30,"Mise en demeure",IF($H1008&gt;=15,"Relance 2",IF($H1008&gt;=5,"Relance 1","À traiter"))))</f>
        <v>Mise en demeure</v>
      </c>
      <c r="K1008" t="str">
        <f>IF($J1008="","",$J1008+7)</f>
        <v/>
      </c>
    </row>
    <row r="1009" spans="2:11" ht="15">
      <c r="B1009" t="str">
        <f>IF($A1009="","",VLOOKUP(VLOOKUP($A1009,Baux!$A:$K,3,FALSE),Locataires!$A:$I,2,FALSE))</f>
        <v/>
      </c>
      <c r="C1009" s="17"/>
      <c r="D1009" s="12" t="str">
        <f>IF(OR($A1009="",$C1009=""),"",SUMIFS(Échéancier_Loyers!$G:$G,Échéancier_Loyers!$C:$C,$A1009,Échéancier_Loyers!$B:$B,YEAR($C1009)*100+MONTH($C1009)))</f>
        <v/>
      </c>
      <c r="E1009" s="13" t="str">
        <f>IF(OR($A1009="",$C1009=""),"",SUMIFS(Échéancier_Loyers!$J:$J,Échéancier_Loyers!$C:$C,$A1009,Échéancier_Loyers!$B:$B,YEAR($C1009)*100+MONTH($C1009)))</f>
        <v/>
      </c>
      <c r="F1009" s="13" t="str">
        <f>IF(OR($A1009="",$C1009=""),"",SUMIFS(Échéancier_Loyers!$K:$K,Échéancier_Loyers!$C:$C,$A1009,Échéancier_Loyers!$B:$B,YEAR($C1009)*100+MONTH($C1009)))</f>
        <v/>
      </c>
      <c r="G1009" s="13" t="str">
        <f>IF(OR($E1009="",$F1009=""),"",$E1009-$F1009)</f>
        <v/>
      </c>
      <c r="H1009" t="str">
        <f ca="1">IF($D1009="","",MAX(0,TODAY()-$D1009))</f>
        <v/>
      </c>
      <c r="I1009" t="str">
        <f ca="1">IF($G1009&lt;=0,"",IF($H1009&gt;=30,"Mise en demeure",IF($H1009&gt;=15,"Relance 2",IF($H1009&gt;=5,"Relance 1","À traiter"))))</f>
        <v>Mise en demeure</v>
      </c>
      <c r="K1009" t="str">
        <f>IF($J1009="","",$J1009+7)</f>
        <v/>
      </c>
    </row>
    <row r="1010" spans="2:11" ht="15">
      <c r="B1010" t="str">
        <f>IF($A1010="","",VLOOKUP(VLOOKUP($A1010,Baux!$A:$K,3,FALSE),Locataires!$A:$I,2,FALSE))</f>
        <v/>
      </c>
      <c r="C1010" s="17"/>
      <c r="D1010" s="12" t="str">
        <f>IF(OR($A1010="",$C1010=""),"",SUMIFS(Échéancier_Loyers!$G:$G,Échéancier_Loyers!$C:$C,$A1010,Échéancier_Loyers!$B:$B,YEAR($C1010)*100+MONTH($C1010)))</f>
        <v/>
      </c>
      <c r="E1010" s="13" t="str">
        <f>IF(OR($A1010="",$C1010=""),"",SUMIFS(Échéancier_Loyers!$J:$J,Échéancier_Loyers!$C:$C,$A1010,Échéancier_Loyers!$B:$B,YEAR($C1010)*100+MONTH($C1010)))</f>
        <v/>
      </c>
      <c r="F1010" s="13" t="str">
        <f>IF(OR($A1010="",$C1010=""),"",SUMIFS(Échéancier_Loyers!$K:$K,Échéancier_Loyers!$C:$C,$A1010,Échéancier_Loyers!$B:$B,YEAR($C1010)*100+MONTH($C1010)))</f>
        <v/>
      </c>
      <c r="G1010" s="13" t="str">
        <f>IF(OR($E1010="",$F1010=""),"",$E1010-$F1010)</f>
        <v/>
      </c>
      <c r="H1010" t="str">
        <f ca="1">IF($D1010="","",MAX(0,TODAY()-$D1010))</f>
        <v/>
      </c>
      <c r="I1010" t="str">
        <f ca="1">IF($G1010&lt;=0,"",IF($H1010&gt;=30,"Mise en demeure",IF($H1010&gt;=15,"Relance 2",IF($H1010&gt;=5,"Relance 1","À traiter"))))</f>
        <v>Mise en demeure</v>
      </c>
      <c r="K1010" t="str">
        <f>IF($J1010="","",$J1010+7)</f>
        <v/>
      </c>
    </row>
    <row r="1011" spans="2:11" ht="15">
      <c r="B1011" t="str">
        <f>IF($A1011="","",VLOOKUP(VLOOKUP($A1011,Baux!$A:$K,3,FALSE),Locataires!$A:$I,2,FALSE))</f>
        <v/>
      </c>
      <c r="C1011" s="17"/>
      <c r="D1011" s="12" t="str">
        <f>IF(OR($A1011="",$C1011=""),"",SUMIFS(Échéancier_Loyers!$G:$G,Échéancier_Loyers!$C:$C,$A1011,Échéancier_Loyers!$B:$B,YEAR($C1011)*100+MONTH($C1011)))</f>
        <v/>
      </c>
      <c r="E1011" s="13" t="str">
        <f>IF(OR($A1011="",$C1011=""),"",SUMIFS(Échéancier_Loyers!$J:$J,Échéancier_Loyers!$C:$C,$A1011,Échéancier_Loyers!$B:$B,YEAR($C1011)*100+MONTH($C1011)))</f>
        <v/>
      </c>
      <c r="F1011" s="13" t="str">
        <f>IF(OR($A1011="",$C1011=""),"",SUMIFS(Échéancier_Loyers!$K:$K,Échéancier_Loyers!$C:$C,$A1011,Échéancier_Loyers!$B:$B,YEAR($C1011)*100+MONTH($C1011)))</f>
        <v/>
      </c>
      <c r="G1011" s="13" t="str">
        <f>IF(OR($E1011="",$F1011=""),"",$E1011-$F1011)</f>
        <v/>
      </c>
      <c r="H1011" t="str">
        <f ca="1">IF($D1011="","",MAX(0,TODAY()-$D1011))</f>
        <v/>
      </c>
      <c r="I1011" t="str">
        <f ca="1">IF($G1011&lt;=0,"",IF($H1011&gt;=30,"Mise en demeure",IF($H1011&gt;=15,"Relance 2",IF($H1011&gt;=5,"Relance 1","À traiter"))))</f>
        <v>Mise en demeure</v>
      </c>
      <c r="K1011" t="str">
        <f>IF($J1011="","",$J1011+7)</f>
        <v/>
      </c>
    </row>
    <row r="1012" spans="2:11" ht="15">
      <c r="B1012" t="str">
        <f>IF($A1012="","",VLOOKUP(VLOOKUP($A1012,Baux!$A:$K,3,FALSE),Locataires!$A:$I,2,FALSE))</f>
        <v/>
      </c>
      <c r="C1012" s="17"/>
      <c r="D1012" s="12" t="str">
        <f>IF(OR($A1012="",$C1012=""),"",SUMIFS(Échéancier_Loyers!$G:$G,Échéancier_Loyers!$C:$C,$A1012,Échéancier_Loyers!$B:$B,YEAR($C1012)*100+MONTH($C1012)))</f>
        <v/>
      </c>
      <c r="E1012" s="13" t="str">
        <f>IF(OR($A1012="",$C1012=""),"",SUMIFS(Échéancier_Loyers!$J:$J,Échéancier_Loyers!$C:$C,$A1012,Échéancier_Loyers!$B:$B,YEAR($C1012)*100+MONTH($C1012)))</f>
        <v/>
      </c>
      <c r="F1012" s="13" t="str">
        <f>IF(OR($A1012="",$C1012=""),"",SUMIFS(Échéancier_Loyers!$K:$K,Échéancier_Loyers!$C:$C,$A1012,Échéancier_Loyers!$B:$B,YEAR($C1012)*100+MONTH($C1012)))</f>
        <v/>
      </c>
      <c r="G1012" s="13" t="str">
        <f>IF(OR($E1012="",$F1012=""),"",$E1012-$F1012)</f>
        <v/>
      </c>
      <c r="H1012" t="str">
        <f ca="1">IF($D1012="","",MAX(0,TODAY()-$D1012))</f>
        <v/>
      </c>
      <c r="I1012" t="str">
        <f ca="1">IF($G1012&lt;=0,"",IF($H1012&gt;=30,"Mise en demeure",IF($H1012&gt;=15,"Relance 2",IF($H1012&gt;=5,"Relance 1","À traiter"))))</f>
        <v>Mise en demeure</v>
      </c>
      <c r="K1012" t="str">
        <f>IF($J1012="","",$J1012+7)</f>
        <v/>
      </c>
    </row>
    <row r="1013" spans="2:11" ht="15">
      <c r="B1013" t="str">
        <f>IF($A1013="","",VLOOKUP(VLOOKUP($A1013,Baux!$A:$K,3,FALSE),Locataires!$A:$I,2,FALSE))</f>
        <v/>
      </c>
      <c r="C1013" s="17"/>
      <c r="D1013" s="12" t="str">
        <f>IF(OR($A1013="",$C1013=""),"",SUMIFS(Échéancier_Loyers!$G:$G,Échéancier_Loyers!$C:$C,$A1013,Échéancier_Loyers!$B:$B,YEAR($C1013)*100+MONTH($C1013)))</f>
        <v/>
      </c>
      <c r="E1013" s="13" t="str">
        <f>IF(OR($A1013="",$C1013=""),"",SUMIFS(Échéancier_Loyers!$J:$J,Échéancier_Loyers!$C:$C,$A1013,Échéancier_Loyers!$B:$B,YEAR($C1013)*100+MONTH($C1013)))</f>
        <v/>
      </c>
      <c r="F1013" s="13" t="str">
        <f>IF(OR($A1013="",$C1013=""),"",SUMIFS(Échéancier_Loyers!$K:$K,Échéancier_Loyers!$C:$C,$A1013,Échéancier_Loyers!$B:$B,YEAR($C1013)*100+MONTH($C1013)))</f>
        <v/>
      </c>
      <c r="G1013" s="13" t="str">
        <f>IF(OR($E1013="",$F1013=""),"",$E1013-$F1013)</f>
        <v/>
      </c>
      <c r="H1013" t="str">
        <f ca="1">IF($D1013="","",MAX(0,TODAY()-$D1013))</f>
        <v/>
      </c>
      <c r="I1013" t="str">
        <f ca="1">IF($G1013&lt;=0,"",IF($H1013&gt;=30,"Mise en demeure",IF($H1013&gt;=15,"Relance 2",IF($H1013&gt;=5,"Relance 1","À traiter"))))</f>
        <v>Mise en demeure</v>
      </c>
      <c r="K1013" t="str">
        <f>IF($J1013="","",$J1013+7)</f>
        <v/>
      </c>
    </row>
    <row r="1014" spans="2:11" ht="15">
      <c r="B1014" t="str">
        <f>IF($A1014="","",VLOOKUP(VLOOKUP($A1014,Baux!$A:$K,3,FALSE),Locataires!$A:$I,2,FALSE))</f>
        <v/>
      </c>
      <c r="C1014" s="17"/>
      <c r="D1014" s="12" t="str">
        <f>IF(OR($A1014="",$C1014=""),"",SUMIFS(Échéancier_Loyers!$G:$G,Échéancier_Loyers!$C:$C,$A1014,Échéancier_Loyers!$B:$B,YEAR($C1014)*100+MONTH($C1014)))</f>
        <v/>
      </c>
      <c r="E1014" s="13" t="str">
        <f>IF(OR($A1014="",$C1014=""),"",SUMIFS(Échéancier_Loyers!$J:$J,Échéancier_Loyers!$C:$C,$A1014,Échéancier_Loyers!$B:$B,YEAR($C1014)*100+MONTH($C1014)))</f>
        <v/>
      </c>
      <c r="F1014" s="13" t="str">
        <f>IF(OR($A1014="",$C1014=""),"",SUMIFS(Échéancier_Loyers!$K:$K,Échéancier_Loyers!$C:$C,$A1014,Échéancier_Loyers!$B:$B,YEAR($C1014)*100+MONTH($C1014)))</f>
        <v/>
      </c>
      <c r="G1014" s="13" t="str">
        <f>IF(OR($E1014="",$F1014=""),"",$E1014-$F1014)</f>
        <v/>
      </c>
      <c r="H1014" t="str">
        <f ca="1">IF($D1014="","",MAX(0,TODAY()-$D1014))</f>
        <v/>
      </c>
      <c r="I1014" t="str">
        <f ca="1">IF($G1014&lt;=0,"",IF($H1014&gt;=30,"Mise en demeure",IF($H1014&gt;=15,"Relance 2",IF($H1014&gt;=5,"Relance 1","À traiter"))))</f>
        <v>Mise en demeure</v>
      </c>
      <c r="K1014" t="str">
        <f>IF($J1014="","",$J1014+7)</f>
        <v/>
      </c>
    </row>
    <row r="1015" spans="2:11" ht="15">
      <c r="B1015" t="str">
        <f>IF($A1015="","",VLOOKUP(VLOOKUP($A1015,Baux!$A:$K,3,FALSE),Locataires!$A:$I,2,FALSE))</f>
        <v/>
      </c>
      <c r="C1015" s="17"/>
      <c r="D1015" s="12" t="str">
        <f>IF(OR($A1015="",$C1015=""),"",SUMIFS(Échéancier_Loyers!$G:$G,Échéancier_Loyers!$C:$C,$A1015,Échéancier_Loyers!$B:$B,YEAR($C1015)*100+MONTH($C1015)))</f>
        <v/>
      </c>
      <c r="E1015" s="13" t="str">
        <f>IF(OR($A1015="",$C1015=""),"",SUMIFS(Échéancier_Loyers!$J:$J,Échéancier_Loyers!$C:$C,$A1015,Échéancier_Loyers!$B:$B,YEAR($C1015)*100+MONTH($C1015)))</f>
        <v/>
      </c>
      <c r="F1015" s="13" t="str">
        <f>IF(OR($A1015="",$C1015=""),"",SUMIFS(Échéancier_Loyers!$K:$K,Échéancier_Loyers!$C:$C,$A1015,Échéancier_Loyers!$B:$B,YEAR($C1015)*100+MONTH($C1015)))</f>
        <v/>
      </c>
      <c r="G1015" s="13" t="str">
        <f>IF(OR($E1015="",$F1015=""),"",$E1015-$F1015)</f>
        <v/>
      </c>
      <c r="H1015" t="str">
        <f ca="1">IF($D1015="","",MAX(0,TODAY()-$D1015))</f>
        <v/>
      </c>
      <c r="I1015" t="str">
        <f ca="1">IF($G1015&lt;=0,"",IF($H1015&gt;=30,"Mise en demeure",IF($H1015&gt;=15,"Relance 2",IF($H1015&gt;=5,"Relance 1","À traiter"))))</f>
        <v>Mise en demeure</v>
      </c>
      <c r="K1015" t="str">
        <f>IF($J1015="","",$J1015+7)</f>
        <v/>
      </c>
    </row>
    <row r="1016" spans="2:11" ht="15">
      <c r="B1016" t="str">
        <f>IF($A1016="","",VLOOKUP(VLOOKUP($A1016,Baux!$A:$K,3,FALSE),Locataires!$A:$I,2,FALSE))</f>
        <v/>
      </c>
      <c r="C1016" s="17"/>
      <c r="D1016" s="12" t="str">
        <f>IF(OR($A1016="",$C1016=""),"",SUMIFS(Échéancier_Loyers!$G:$G,Échéancier_Loyers!$C:$C,$A1016,Échéancier_Loyers!$B:$B,YEAR($C1016)*100+MONTH($C1016)))</f>
        <v/>
      </c>
      <c r="E1016" s="13" t="str">
        <f>IF(OR($A1016="",$C1016=""),"",SUMIFS(Échéancier_Loyers!$J:$J,Échéancier_Loyers!$C:$C,$A1016,Échéancier_Loyers!$B:$B,YEAR($C1016)*100+MONTH($C1016)))</f>
        <v/>
      </c>
      <c r="F1016" s="13" t="str">
        <f>IF(OR($A1016="",$C1016=""),"",SUMIFS(Échéancier_Loyers!$K:$K,Échéancier_Loyers!$C:$C,$A1016,Échéancier_Loyers!$B:$B,YEAR($C1016)*100+MONTH($C1016)))</f>
        <v/>
      </c>
      <c r="G1016" s="13" t="str">
        <f>IF(OR($E1016="",$F1016=""),"",$E1016-$F1016)</f>
        <v/>
      </c>
      <c r="H1016" t="str">
        <f ca="1">IF($D1016="","",MAX(0,TODAY()-$D1016))</f>
        <v/>
      </c>
      <c r="I1016" t="str">
        <f ca="1">IF($G1016&lt;=0,"",IF($H1016&gt;=30,"Mise en demeure",IF($H1016&gt;=15,"Relance 2",IF($H1016&gt;=5,"Relance 1","À traiter"))))</f>
        <v>Mise en demeure</v>
      </c>
      <c r="K1016" t="str">
        <f>IF($J1016="","",$J1016+7)</f>
        <v/>
      </c>
    </row>
    <row r="1017" spans="2:11" ht="15">
      <c r="B1017" t="str">
        <f>IF($A1017="","",VLOOKUP(VLOOKUP($A1017,Baux!$A:$K,3,FALSE),Locataires!$A:$I,2,FALSE))</f>
        <v/>
      </c>
      <c r="C1017" s="17"/>
      <c r="D1017" s="12" t="str">
        <f>IF(OR($A1017="",$C1017=""),"",SUMIFS(Échéancier_Loyers!$G:$G,Échéancier_Loyers!$C:$C,$A1017,Échéancier_Loyers!$B:$B,YEAR($C1017)*100+MONTH($C1017)))</f>
        <v/>
      </c>
      <c r="E1017" s="13" t="str">
        <f>IF(OR($A1017="",$C1017=""),"",SUMIFS(Échéancier_Loyers!$J:$J,Échéancier_Loyers!$C:$C,$A1017,Échéancier_Loyers!$B:$B,YEAR($C1017)*100+MONTH($C1017)))</f>
        <v/>
      </c>
      <c r="F1017" s="13" t="str">
        <f>IF(OR($A1017="",$C1017=""),"",SUMIFS(Échéancier_Loyers!$K:$K,Échéancier_Loyers!$C:$C,$A1017,Échéancier_Loyers!$B:$B,YEAR($C1017)*100+MONTH($C1017)))</f>
        <v/>
      </c>
      <c r="G1017" s="13" t="str">
        <f>IF(OR($E1017="",$F1017=""),"",$E1017-$F1017)</f>
        <v/>
      </c>
      <c r="H1017" t="str">
        <f ca="1">IF($D1017="","",MAX(0,TODAY()-$D1017))</f>
        <v/>
      </c>
      <c r="I1017" t="str">
        <f ca="1">IF($G1017&lt;=0,"",IF($H1017&gt;=30,"Mise en demeure",IF($H1017&gt;=15,"Relance 2",IF($H1017&gt;=5,"Relance 1","À traiter"))))</f>
        <v>Mise en demeure</v>
      </c>
      <c r="K1017" t="str">
        <f>IF($J1017="","",$J1017+7)</f>
        <v/>
      </c>
    </row>
    <row r="1018" spans="2:11" ht="15">
      <c r="B1018" t="str">
        <f>IF($A1018="","",VLOOKUP(VLOOKUP($A1018,Baux!$A:$K,3,FALSE),Locataires!$A:$I,2,FALSE))</f>
        <v/>
      </c>
      <c r="C1018" s="17"/>
      <c r="D1018" s="12" t="str">
        <f>IF(OR($A1018="",$C1018=""),"",SUMIFS(Échéancier_Loyers!$G:$G,Échéancier_Loyers!$C:$C,$A1018,Échéancier_Loyers!$B:$B,YEAR($C1018)*100+MONTH($C1018)))</f>
        <v/>
      </c>
      <c r="E1018" s="13" t="str">
        <f>IF(OR($A1018="",$C1018=""),"",SUMIFS(Échéancier_Loyers!$J:$J,Échéancier_Loyers!$C:$C,$A1018,Échéancier_Loyers!$B:$B,YEAR($C1018)*100+MONTH($C1018)))</f>
        <v/>
      </c>
      <c r="F1018" s="13" t="str">
        <f>IF(OR($A1018="",$C1018=""),"",SUMIFS(Échéancier_Loyers!$K:$K,Échéancier_Loyers!$C:$C,$A1018,Échéancier_Loyers!$B:$B,YEAR($C1018)*100+MONTH($C1018)))</f>
        <v/>
      </c>
      <c r="G1018" s="13" t="str">
        <f>IF(OR($E1018="",$F1018=""),"",$E1018-$F1018)</f>
        <v/>
      </c>
      <c r="H1018" t="str">
        <f ca="1">IF($D1018="","",MAX(0,TODAY()-$D1018))</f>
        <v/>
      </c>
      <c r="I1018" t="str">
        <f ca="1">IF($G1018&lt;=0,"",IF($H1018&gt;=30,"Mise en demeure",IF($H1018&gt;=15,"Relance 2",IF($H1018&gt;=5,"Relance 1","À traiter"))))</f>
        <v>Mise en demeure</v>
      </c>
      <c r="K1018" t="str">
        <f>IF($J1018="","",$J1018+7)</f>
        <v/>
      </c>
    </row>
    <row r="1019" spans="2:11" ht="15">
      <c r="B1019" t="str">
        <f>IF($A1019="","",VLOOKUP(VLOOKUP($A1019,Baux!$A:$K,3,FALSE),Locataires!$A:$I,2,FALSE))</f>
        <v/>
      </c>
      <c r="C1019" s="17"/>
      <c r="D1019" s="12" t="str">
        <f>IF(OR($A1019="",$C1019=""),"",SUMIFS(Échéancier_Loyers!$G:$G,Échéancier_Loyers!$C:$C,$A1019,Échéancier_Loyers!$B:$B,YEAR($C1019)*100+MONTH($C1019)))</f>
        <v/>
      </c>
      <c r="E1019" s="13" t="str">
        <f>IF(OR($A1019="",$C1019=""),"",SUMIFS(Échéancier_Loyers!$J:$J,Échéancier_Loyers!$C:$C,$A1019,Échéancier_Loyers!$B:$B,YEAR($C1019)*100+MONTH($C1019)))</f>
        <v/>
      </c>
      <c r="F1019" s="13" t="str">
        <f>IF(OR($A1019="",$C1019=""),"",SUMIFS(Échéancier_Loyers!$K:$K,Échéancier_Loyers!$C:$C,$A1019,Échéancier_Loyers!$B:$B,YEAR($C1019)*100+MONTH($C1019)))</f>
        <v/>
      </c>
      <c r="G1019" s="13" t="str">
        <f>IF(OR($E1019="",$F1019=""),"",$E1019-$F1019)</f>
        <v/>
      </c>
      <c r="H1019" t="str">
        <f ca="1">IF($D1019="","",MAX(0,TODAY()-$D1019))</f>
        <v/>
      </c>
      <c r="I1019" t="str">
        <f ca="1">IF($G1019&lt;=0,"",IF($H1019&gt;=30,"Mise en demeure",IF($H1019&gt;=15,"Relance 2",IF($H1019&gt;=5,"Relance 1","À traiter"))))</f>
        <v>Mise en demeure</v>
      </c>
      <c r="K1019" t="str">
        <f>IF($J1019="","",$J1019+7)</f>
        <v/>
      </c>
    </row>
    <row r="1020" spans="2:11" ht="15">
      <c r="B1020" t="str">
        <f>IF($A1020="","",VLOOKUP(VLOOKUP($A1020,Baux!$A:$K,3,FALSE),Locataires!$A:$I,2,FALSE))</f>
        <v/>
      </c>
      <c r="C1020" s="17"/>
      <c r="D1020" s="12" t="str">
        <f>IF(OR($A1020="",$C1020=""),"",SUMIFS(Échéancier_Loyers!$G:$G,Échéancier_Loyers!$C:$C,$A1020,Échéancier_Loyers!$B:$B,YEAR($C1020)*100+MONTH($C1020)))</f>
        <v/>
      </c>
      <c r="E1020" s="13" t="str">
        <f>IF(OR($A1020="",$C1020=""),"",SUMIFS(Échéancier_Loyers!$J:$J,Échéancier_Loyers!$C:$C,$A1020,Échéancier_Loyers!$B:$B,YEAR($C1020)*100+MONTH($C1020)))</f>
        <v/>
      </c>
      <c r="F1020" s="13" t="str">
        <f>IF(OR($A1020="",$C1020=""),"",SUMIFS(Échéancier_Loyers!$K:$K,Échéancier_Loyers!$C:$C,$A1020,Échéancier_Loyers!$B:$B,YEAR($C1020)*100+MONTH($C1020)))</f>
        <v/>
      </c>
      <c r="G1020" s="13" t="str">
        <f>IF(OR($E1020="",$F1020=""),"",$E1020-$F1020)</f>
        <v/>
      </c>
      <c r="H1020" t="str">
        <f ca="1">IF($D1020="","",MAX(0,TODAY()-$D1020))</f>
        <v/>
      </c>
      <c r="I1020" t="str">
        <f ca="1">IF($G1020&lt;=0,"",IF($H1020&gt;=30,"Mise en demeure",IF($H1020&gt;=15,"Relance 2",IF($H1020&gt;=5,"Relance 1","À traiter"))))</f>
        <v>Mise en demeure</v>
      </c>
      <c r="K1020" t="str">
        <f>IF($J1020="","",$J1020+7)</f>
        <v/>
      </c>
    </row>
    <row r="1021" spans="2:11" ht="15">
      <c r="B1021" t="str">
        <f>IF($A1021="","",VLOOKUP(VLOOKUP($A1021,Baux!$A:$K,3,FALSE),Locataires!$A:$I,2,FALSE))</f>
        <v/>
      </c>
      <c r="C1021" s="17"/>
      <c r="D1021" s="12" t="str">
        <f>IF(OR($A1021="",$C1021=""),"",SUMIFS(Échéancier_Loyers!$G:$G,Échéancier_Loyers!$C:$C,$A1021,Échéancier_Loyers!$B:$B,YEAR($C1021)*100+MONTH($C1021)))</f>
        <v/>
      </c>
      <c r="E1021" s="13" t="str">
        <f>IF(OR($A1021="",$C1021=""),"",SUMIFS(Échéancier_Loyers!$J:$J,Échéancier_Loyers!$C:$C,$A1021,Échéancier_Loyers!$B:$B,YEAR($C1021)*100+MONTH($C1021)))</f>
        <v/>
      </c>
      <c r="F1021" s="13" t="str">
        <f>IF(OR($A1021="",$C1021=""),"",SUMIFS(Échéancier_Loyers!$K:$K,Échéancier_Loyers!$C:$C,$A1021,Échéancier_Loyers!$B:$B,YEAR($C1021)*100+MONTH($C1021)))</f>
        <v/>
      </c>
      <c r="G1021" s="13" t="str">
        <f>IF(OR($E1021="",$F1021=""),"",$E1021-$F1021)</f>
        <v/>
      </c>
      <c r="H1021" t="str">
        <f ca="1">IF($D1021="","",MAX(0,TODAY()-$D1021))</f>
        <v/>
      </c>
      <c r="I1021" t="str">
        <f ca="1">IF($G1021&lt;=0,"",IF($H1021&gt;=30,"Mise en demeure",IF($H1021&gt;=15,"Relance 2",IF($H1021&gt;=5,"Relance 1","À traiter"))))</f>
        <v>Mise en demeure</v>
      </c>
      <c r="K1021" t="str">
        <f>IF($J1021="","",$J1021+7)</f>
        <v/>
      </c>
    </row>
    <row r="1022" spans="2:11" ht="15">
      <c r="B1022" t="str">
        <f>IF($A1022="","",VLOOKUP(VLOOKUP($A1022,Baux!$A:$K,3,FALSE),Locataires!$A:$I,2,FALSE))</f>
        <v/>
      </c>
      <c r="C1022" s="17"/>
      <c r="D1022" s="12" t="str">
        <f>IF(OR($A1022="",$C1022=""),"",SUMIFS(Échéancier_Loyers!$G:$G,Échéancier_Loyers!$C:$C,$A1022,Échéancier_Loyers!$B:$B,YEAR($C1022)*100+MONTH($C1022)))</f>
        <v/>
      </c>
      <c r="E1022" s="13" t="str">
        <f>IF(OR($A1022="",$C1022=""),"",SUMIFS(Échéancier_Loyers!$J:$J,Échéancier_Loyers!$C:$C,$A1022,Échéancier_Loyers!$B:$B,YEAR($C1022)*100+MONTH($C1022)))</f>
        <v/>
      </c>
      <c r="F1022" s="13" t="str">
        <f>IF(OR($A1022="",$C1022=""),"",SUMIFS(Échéancier_Loyers!$K:$K,Échéancier_Loyers!$C:$C,$A1022,Échéancier_Loyers!$B:$B,YEAR($C1022)*100+MONTH($C1022)))</f>
        <v/>
      </c>
      <c r="G1022" s="13" t="str">
        <f>IF(OR($E1022="",$F1022=""),"",$E1022-$F1022)</f>
        <v/>
      </c>
      <c r="H1022" t="str">
        <f ca="1">IF($D1022="","",MAX(0,TODAY()-$D1022))</f>
        <v/>
      </c>
      <c r="I1022" t="str">
        <f ca="1">IF($G1022&lt;=0,"",IF($H1022&gt;=30,"Mise en demeure",IF($H1022&gt;=15,"Relance 2",IF($H1022&gt;=5,"Relance 1","À traiter"))))</f>
        <v>Mise en demeure</v>
      </c>
      <c r="K1022" t="str">
        <f>IF($J1022="","",$J1022+7)</f>
        <v/>
      </c>
    </row>
    <row r="1023" spans="2:11" ht="15">
      <c r="B1023" t="str">
        <f>IF($A1023="","",VLOOKUP(VLOOKUP($A1023,Baux!$A:$K,3,FALSE),Locataires!$A:$I,2,FALSE))</f>
        <v/>
      </c>
      <c r="C1023" s="17"/>
      <c r="D1023" s="12" t="str">
        <f>IF(OR($A1023="",$C1023=""),"",SUMIFS(Échéancier_Loyers!$G:$G,Échéancier_Loyers!$C:$C,$A1023,Échéancier_Loyers!$B:$B,YEAR($C1023)*100+MONTH($C1023)))</f>
        <v/>
      </c>
      <c r="E1023" s="13" t="str">
        <f>IF(OR($A1023="",$C1023=""),"",SUMIFS(Échéancier_Loyers!$J:$J,Échéancier_Loyers!$C:$C,$A1023,Échéancier_Loyers!$B:$B,YEAR($C1023)*100+MONTH($C1023)))</f>
        <v/>
      </c>
      <c r="F1023" s="13" t="str">
        <f>IF(OR($A1023="",$C1023=""),"",SUMIFS(Échéancier_Loyers!$K:$K,Échéancier_Loyers!$C:$C,$A1023,Échéancier_Loyers!$B:$B,YEAR($C1023)*100+MONTH($C1023)))</f>
        <v/>
      </c>
      <c r="G1023" s="13" t="str">
        <f>IF(OR($E1023="",$F1023=""),"",$E1023-$F1023)</f>
        <v/>
      </c>
      <c r="H1023" t="str">
        <f ca="1">IF($D1023="","",MAX(0,TODAY()-$D1023))</f>
        <v/>
      </c>
      <c r="I1023" t="str">
        <f ca="1">IF($G1023&lt;=0,"",IF($H1023&gt;=30,"Mise en demeure",IF($H1023&gt;=15,"Relance 2",IF($H1023&gt;=5,"Relance 1","À traiter"))))</f>
        <v>Mise en demeure</v>
      </c>
      <c r="K1023" t="str">
        <f>IF($J1023="","",$J1023+7)</f>
        <v/>
      </c>
    </row>
    <row r="1024" spans="2:11" ht="15">
      <c r="B1024" t="str">
        <f>IF($A1024="","",VLOOKUP(VLOOKUP($A1024,Baux!$A:$K,3,FALSE),Locataires!$A:$I,2,FALSE))</f>
        <v/>
      </c>
      <c r="C1024" s="17"/>
      <c r="D1024" s="12" t="str">
        <f>IF(OR($A1024="",$C1024=""),"",SUMIFS(Échéancier_Loyers!$G:$G,Échéancier_Loyers!$C:$C,$A1024,Échéancier_Loyers!$B:$B,YEAR($C1024)*100+MONTH($C1024)))</f>
        <v/>
      </c>
      <c r="E1024" s="13" t="str">
        <f>IF(OR($A1024="",$C1024=""),"",SUMIFS(Échéancier_Loyers!$J:$J,Échéancier_Loyers!$C:$C,$A1024,Échéancier_Loyers!$B:$B,YEAR($C1024)*100+MONTH($C1024)))</f>
        <v/>
      </c>
      <c r="F1024" s="13" t="str">
        <f>IF(OR($A1024="",$C1024=""),"",SUMIFS(Échéancier_Loyers!$K:$K,Échéancier_Loyers!$C:$C,$A1024,Échéancier_Loyers!$B:$B,YEAR($C1024)*100+MONTH($C1024)))</f>
        <v/>
      </c>
      <c r="G1024" s="13" t="str">
        <f>IF(OR($E1024="",$F1024=""),"",$E1024-$F1024)</f>
        <v/>
      </c>
      <c r="H1024" t="str">
        <f ca="1">IF($D1024="","",MAX(0,TODAY()-$D1024))</f>
        <v/>
      </c>
      <c r="I1024" t="str">
        <f ca="1">IF($G1024&lt;=0,"",IF($H1024&gt;=30,"Mise en demeure",IF($H1024&gt;=15,"Relance 2",IF($H1024&gt;=5,"Relance 1","À traiter"))))</f>
        <v>Mise en demeure</v>
      </c>
      <c r="K1024" t="str">
        <f>IF($J1024="","",$J1024+7)</f>
        <v/>
      </c>
    </row>
    <row r="1025" spans="2:11" ht="15">
      <c r="B1025" t="str">
        <f>IF($A1025="","",VLOOKUP(VLOOKUP($A1025,Baux!$A:$K,3,FALSE),Locataires!$A:$I,2,FALSE))</f>
        <v/>
      </c>
      <c r="C1025" s="17"/>
      <c r="D1025" s="12" t="str">
        <f>IF(OR($A1025="",$C1025=""),"",SUMIFS(Échéancier_Loyers!$G:$G,Échéancier_Loyers!$C:$C,$A1025,Échéancier_Loyers!$B:$B,YEAR($C1025)*100+MONTH($C1025)))</f>
        <v/>
      </c>
      <c r="E1025" s="13" t="str">
        <f>IF(OR($A1025="",$C1025=""),"",SUMIFS(Échéancier_Loyers!$J:$J,Échéancier_Loyers!$C:$C,$A1025,Échéancier_Loyers!$B:$B,YEAR($C1025)*100+MONTH($C1025)))</f>
        <v/>
      </c>
      <c r="F1025" s="13" t="str">
        <f>IF(OR($A1025="",$C1025=""),"",SUMIFS(Échéancier_Loyers!$K:$K,Échéancier_Loyers!$C:$C,$A1025,Échéancier_Loyers!$B:$B,YEAR($C1025)*100+MONTH($C1025)))</f>
        <v/>
      </c>
      <c r="G1025" s="13" t="str">
        <f>IF(OR($E1025="",$F1025=""),"",$E1025-$F1025)</f>
        <v/>
      </c>
      <c r="H1025" t="str">
        <f ca="1">IF($D1025="","",MAX(0,TODAY()-$D1025))</f>
        <v/>
      </c>
      <c r="I1025" t="str">
        <f ca="1">IF($G1025&lt;=0,"",IF($H1025&gt;=30,"Mise en demeure",IF($H1025&gt;=15,"Relance 2",IF($H1025&gt;=5,"Relance 1","À traiter"))))</f>
        <v>Mise en demeure</v>
      </c>
      <c r="K1025" t="str">
        <f>IF($J1025="","",$J1025+7)</f>
        <v/>
      </c>
    </row>
    <row r="1026" spans="2:11" ht="15">
      <c r="B1026" t="str">
        <f>IF($A1026="","",VLOOKUP(VLOOKUP($A1026,Baux!$A:$K,3,FALSE),Locataires!$A:$I,2,FALSE))</f>
        <v/>
      </c>
      <c r="C1026" s="17"/>
      <c r="D1026" s="12" t="str">
        <f>IF(OR($A1026="",$C1026=""),"",SUMIFS(Échéancier_Loyers!$G:$G,Échéancier_Loyers!$C:$C,$A1026,Échéancier_Loyers!$B:$B,YEAR($C1026)*100+MONTH($C1026)))</f>
        <v/>
      </c>
      <c r="E1026" s="13" t="str">
        <f>IF(OR($A1026="",$C1026=""),"",SUMIFS(Échéancier_Loyers!$J:$J,Échéancier_Loyers!$C:$C,$A1026,Échéancier_Loyers!$B:$B,YEAR($C1026)*100+MONTH($C1026)))</f>
        <v/>
      </c>
      <c r="F1026" s="13" t="str">
        <f>IF(OR($A1026="",$C1026=""),"",SUMIFS(Échéancier_Loyers!$K:$K,Échéancier_Loyers!$C:$C,$A1026,Échéancier_Loyers!$B:$B,YEAR($C1026)*100+MONTH($C1026)))</f>
        <v/>
      </c>
      <c r="G1026" s="13" t="str">
        <f>IF(OR($E1026="",$F1026=""),"",$E1026-$F1026)</f>
        <v/>
      </c>
      <c r="H1026" t="str">
        <f ca="1">IF($D1026="","",MAX(0,TODAY()-$D1026))</f>
        <v/>
      </c>
      <c r="I1026" t="str">
        <f ca="1">IF($G1026&lt;=0,"",IF($H1026&gt;=30,"Mise en demeure",IF($H1026&gt;=15,"Relance 2",IF($H1026&gt;=5,"Relance 1","À traiter"))))</f>
        <v>Mise en demeure</v>
      </c>
      <c r="K1026" t="str">
        <f>IF($J1026="","",$J1026+7)</f>
        <v/>
      </c>
    </row>
    <row r="1027" spans="2:11" ht="15">
      <c r="B1027" t="str">
        <f>IF($A1027="","",VLOOKUP(VLOOKUP($A1027,Baux!$A:$K,3,FALSE),Locataires!$A:$I,2,FALSE))</f>
        <v/>
      </c>
      <c r="C1027" s="17"/>
      <c r="D1027" s="12" t="str">
        <f>IF(OR($A1027="",$C1027=""),"",SUMIFS(Échéancier_Loyers!$G:$G,Échéancier_Loyers!$C:$C,$A1027,Échéancier_Loyers!$B:$B,YEAR($C1027)*100+MONTH($C1027)))</f>
        <v/>
      </c>
      <c r="E1027" s="13" t="str">
        <f>IF(OR($A1027="",$C1027=""),"",SUMIFS(Échéancier_Loyers!$J:$J,Échéancier_Loyers!$C:$C,$A1027,Échéancier_Loyers!$B:$B,YEAR($C1027)*100+MONTH($C1027)))</f>
        <v/>
      </c>
      <c r="F1027" s="13" t="str">
        <f>IF(OR($A1027="",$C1027=""),"",SUMIFS(Échéancier_Loyers!$K:$K,Échéancier_Loyers!$C:$C,$A1027,Échéancier_Loyers!$B:$B,YEAR($C1027)*100+MONTH($C1027)))</f>
        <v/>
      </c>
      <c r="G1027" s="13" t="str">
        <f>IF(OR($E1027="",$F1027=""),"",$E1027-$F1027)</f>
        <v/>
      </c>
      <c r="H1027" t="str">
        <f ca="1">IF($D1027="","",MAX(0,TODAY()-$D1027))</f>
        <v/>
      </c>
      <c r="I1027" t="str">
        <f ca="1">IF($G1027&lt;=0,"",IF($H1027&gt;=30,"Mise en demeure",IF($H1027&gt;=15,"Relance 2",IF($H1027&gt;=5,"Relance 1","À traiter"))))</f>
        <v>Mise en demeure</v>
      </c>
      <c r="K1027" t="str">
        <f>IF($J1027="","",$J1027+7)</f>
        <v/>
      </c>
    </row>
    <row r="1028" spans="2:11" ht="15">
      <c r="B1028" t="str">
        <f>IF($A1028="","",VLOOKUP(VLOOKUP($A1028,Baux!$A:$K,3,FALSE),Locataires!$A:$I,2,FALSE))</f>
        <v/>
      </c>
      <c r="C1028" s="17"/>
      <c r="D1028" s="12" t="str">
        <f>IF(OR($A1028="",$C1028=""),"",SUMIFS(Échéancier_Loyers!$G:$G,Échéancier_Loyers!$C:$C,$A1028,Échéancier_Loyers!$B:$B,YEAR($C1028)*100+MONTH($C1028)))</f>
        <v/>
      </c>
      <c r="E1028" s="13" t="str">
        <f>IF(OR($A1028="",$C1028=""),"",SUMIFS(Échéancier_Loyers!$J:$J,Échéancier_Loyers!$C:$C,$A1028,Échéancier_Loyers!$B:$B,YEAR($C1028)*100+MONTH($C1028)))</f>
        <v/>
      </c>
      <c r="F1028" s="13" t="str">
        <f>IF(OR($A1028="",$C1028=""),"",SUMIFS(Échéancier_Loyers!$K:$K,Échéancier_Loyers!$C:$C,$A1028,Échéancier_Loyers!$B:$B,YEAR($C1028)*100+MONTH($C1028)))</f>
        <v/>
      </c>
      <c r="G1028" s="13" t="str">
        <f>IF(OR($E1028="",$F1028=""),"",$E1028-$F1028)</f>
        <v/>
      </c>
      <c r="H1028" t="str">
        <f ca="1">IF($D1028="","",MAX(0,TODAY()-$D1028))</f>
        <v/>
      </c>
      <c r="I1028" t="str">
        <f ca="1">IF($G1028&lt;=0,"",IF($H1028&gt;=30,"Mise en demeure",IF($H1028&gt;=15,"Relance 2",IF($H1028&gt;=5,"Relance 1","À traiter"))))</f>
        <v>Mise en demeure</v>
      </c>
      <c r="K1028" t="str">
        <f>IF($J1028="","",$J1028+7)</f>
        <v/>
      </c>
    </row>
    <row r="1029" spans="2:11" ht="15">
      <c r="B1029" t="str">
        <f>IF($A1029="","",VLOOKUP(VLOOKUP($A1029,Baux!$A:$K,3,FALSE),Locataires!$A:$I,2,FALSE))</f>
        <v/>
      </c>
      <c r="C1029" s="17"/>
      <c r="D1029" s="12" t="str">
        <f>IF(OR($A1029="",$C1029=""),"",SUMIFS(Échéancier_Loyers!$G:$G,Échéancier_Loyers!$C:$C,$A1029,Échéancier_Loyers!$B:$B,YEAR($C1029)*100+MONTH($C1029)))</f>
        <v/>
      </c>
      <c r="E1029" s="13" t="str">
        <f>IF(OR($A1029="",$C1029=""),"",SUMIFS(Échéancier_Loyers!$J:$J,Échéancier_Loyers!$C:$C,$A1029,Échéancier_Loyers!$B:$B,YEAR($C1029)*100+MONTH($C1029)))</f>
        <v/>
      </c>
      <c r="F1029" s="13" t="str">
        <f>IF(OR($A1029="",$C1029=""),"",SUMIFS(Échéancier_Loyers!$K:$K,Échéancier_Loyers!$C:$C,$A1029,Échéancier_Loyers!$B:$B,YEAR($C1029)*100+MONTH($C1029)))</f>
        <v/>
      </c>
      <c r="G1029" s="13" t="str">
        <f>IF(OR($E1029="",$F1029=""),"",$E1029-$F1029)</f>
        <v/>
      </c>
      <c r="H1029" t="str">
        <f ca="1">IF($D1029="","",MAX(0,TODAY()-$D1029))</f>
        <v/>
      </c>
      <c r="I1029" t="str">
        <f ca="1">IF($G1029&lt;=0,"",IF($H1029&gt;=30,"Mise en demeure",IF($H1029&gt;=15,"Relance 2",IF($H1029&gt;=5,"Relance 1","À traiter"))))</f>
        <v>Mise en demeure</v>
      </c>
      <c r="K1029" t="str">
        <f>IF($J1029="","",$J1029+7)</f>
        <v/>
      </c>
    </row>
    <row r="1030" spans="2:11" ht="15">
      <c r="B1030" t="str">
        <f>IF($A1030="","",VLOOKUP(VLOOKUP($A1030,Baux!$A:$K,3,FALSE),Locataires!$A:$I,2,FALSE))</f>
        <v/>
      </c>
      <c r="C1030" s="17"/>
      <c r="D1030" s="12" t="str">
        <f>IF(OR($A1030="",$C1030=""),"",SUMIFS(Échéancier_Loyers!$G:$G,Échéancier_Loyers!$C:$C,$A1030,Échéancier_Loyers!$B:$B,YEAR($C1030)*100+MONTH($C1030)))</f>
        <v/>
      </c>
      <c r="E1030" s="13" t="str">
        <f>IF(OR($A1030="",$C1030=""),"",SUMIFS(Échéancier_Loyers!$J:$J,Échéancier_Loyers!$C:$C,$A1030,Échéancier_Loyers!$B:$B,YEAR($C1030)*100+MONTH($C1030)))</f>
        <v/>
      </c>
      <c r="F1030" s="13" t="str">
        <f>IF(OR($A1030="",$C1030=""),"",SUMIFS(Échéancier_Loyers!$K:$K,Échéancier_Loyers!$C:$C,$A1030,Échéancier_Loyers!$B:$B,YEAR($C1030)*100+MONTH($C1030)))</f>
        <v/>
      </c>
      <c r="G1030" s="13" t="str">
        <f>IF(OR($E1030="",$F1030=""),"",$E1030-$F1030)</f>
        <v/>
      </c>
      <c r="H1030" t="str">
        <f ca="1">IF($D1030="","",MAX(0,TODAY()-$D1030))</f>
        <v/>
      </c>
      <c r="I1030" t="str">
        <f ca="1">IF($G1030&lt;=0,"",IF($H1030&gt;=30,"Mise en demeure",IF($H1030&gt;=15,"Relance 2",IF($H1030&gt;=5,"Relance 1","À traiter"))))</f>
        <v>Mise en demeure</v>
      </c>
      <c r="K1030" t="str">
        <f>IF($J1030="","",$J1030+7)</f>
        <v/>
      </c>
    </row>
    <row r="1031" spans="2:11" ht="15">
      <c r="B1031" t="str">
        <f>IF($A1031="","",VLOOKUP(VLOOKUP($A1031,Baux!$A:$K,3,FALSE),Locataires!$A:$I,2,FALSE))</f>
        <v/>
      </c>
      <c r="C1031" s="17"/>
      <c r="D1031" s="12" t="str">
        <f>IF(OR($A1031="",$C1031=""),"",SUMIFS(Échéancier_Loyers!$G:$G,Échéancier_Loyers!$C:$C,$A1031,Échéancier_Loyers!$B:$B,YEAR($C1031)*100+MONTH($C1031)))</f>
        <v/>
      </c>
      <c r="E1031" s="13" t="str">
        <f>IF(OR($A1031="",$C1031=""),"",SUMIFS(Échéancier_Loyers!$J:$J,Échéancier_Loyers!$C:$C,$A1031,Échéancier_Loyers!$B:$B,YEAR($C1031)*100+MONTH($C1031)))</f>
        <v/>
      </c>
      <c r="F1031" s="13" t="str">
        <f>IF(OR($A1031="",$C1031=""),"",SUMIFS(Échéancier_Loyers!$K:$K,Échéancier_Loyers!$C:$C,$A1031,Échéancier_Loyers!$B:$B,YEAR($C1031)*100+MONTH($C1031)))</f>
        <v/>
      </c>
      <c r="G1031" s="13" t="str">
        <f>IF(OR($E1031="",$F1031=""),"",$E1031-$F1031)</f>
        <v/>
      </c>
      <c r="H1031" t="str">
        <f ca="1">IF($D1031="","",MAX(0,TODAY()-$D1031))</f>
        <v/>
      </c>
      <c r="I1031" t="str">
        <f ca="1">IF($G1031&lt;=0,"",IF($H1031&gt;=30,"Mise en demeure",IF($H1031&gt;=15,"Relance 2",IF($H1031&gt;=5,"Relance 1","À traiter"))))</f>
        <v>Mise en demeure</v>
      </c>
      <c r="K1031" t="str">
        <f>IF($J1031="","",$J1031+7)</f>
        <v/>
      </c>
    </row>
    <row r="1032" spans="2:11" ht="15">
      <c r="B1032" t="str">
        <f>IF($A1032="","",VLOOKUP(VLOOKUP($A1032,Baux!$A:$K,3,FALSE),Locataires!$A:$I,2,FALSE))</f>
        <v/>
      </c>
      <c r="C1032" s="17"/>
      <c r="D1032" s="12" t="str">
        <f>IF(OR($A1032="",$C1032=""),"",SUMIFS(Échéancier_Loyers!$G:$G,Échéancier_Loyers!$C:$C,$A1032,Échéancier_Loyers!$B:$B,YEAR($C1032)*100+MONTH($C1032)))</f>
        <v/>
      </c>
      <c r="E1032" s="13" t="str">
        <f>IF(OR($A1032="",$C1032=""),"",SUMIFS(Échéancier_Loyers!$J:$J,Échéancier_Loyers!$C:$C,$A1032,Échéancier_Loyers!$B:$B,YEAR($C1032)*100+MONTH($C1032)))</f>
        <v/>
      </c>
      <c r="F1032" s="13" t="str">
        <f>IF(OR($A1032="",$C1032=""),"",SUMIFS(Échéancier_Loyers!$K:$K,Échéancier_Loyers!$C:$C,$A1032,Échéancier_Loyers!$B:$B,YEAR($C1032)*100+MONTH($C1032)))</f>
        <v/>
      </c>
      <c r="G1032" s="13" t="str">
        <f>IF(OR($E1032="",$F1032=""),"",$E1032-$F1032)</f>
        <v/>
      </c>
      <c r="H1032" t="str">
        <f ca="1">IF($D1032="","",MAX(0,TODAY()-$D1032))</f>
        <v/>
      </c>
      <c r="I1032" t="str">
        <f ca="1">IF($G1032&lt;=0,"",IF($H1032&gt;=30,"Mise en demeure",IF($H1032&gt;=15,"Relance 2",IF($H1032&gt;=5,"Relance 1","À traiter"))))</f>
        <v>Mise en demeure</v>
      </c>
      <c r="K1032" t="str">
        <f>IF($J1032="","",$J1032+7)</f>
        <v/>
      </c>
    </row>
    <row r="1033" spans="2:11" ht="15">
      <c r="B1033" t="str">
        <f>IF($A1033="","",VLOOKUP(VLOOKUP($A1033,Baux!$A:$K,3,FALSE),Locataires!$A:$I,2,FALSE))</f>
        <v/>
      </c>
      <c r="C1033" s="17"/>
      <c r="D1033" s="12" t="str">
        <f>IF(OR($A1033="",$C1033=""),"",SUMIFS(Échéancier_Loyers!$G:$G,Échéancier_Loyers!$C:$C,$A1033,Échéancier_Loyers!$B:$B,YEAR($C1033)*100+MONTH($C1033)))</f>
        <v/>
      </c>
      <c r="E1033" s="13" t="str">
        <f>IF(OR($A1033="",$C1033=""),"",SUMIFS(Échéancier_Loyers!$J:$J,Échéancier_Loyers!$C:$C,$A1033,Échéancier_Loyers!$B:$B,YEAR($C1033)*100+MONTH($C1033)))</f>
        <v/>
      </c>
      <c r="F1033" s="13" t="str">
        <f>IF(OR($A1033="",$C1033=""),"",SUMIFS(Échéancier_Loyers!$K:$K,Échéancier_Loyers!$C:$C,$A1033,Échéancier_Loyers!$B:$B,YEAR($C1033)*100+MONTH($C1033)))</f>
        <v/>
      </c>
      <c r="G1033" s="13" t="str">
        <f>IF(OR($E1033="",$F1033=""),"",$E1033-$F1033)</f>
        <v/>
      </c>
      <c r="H1033" t="str">
        <f ca="1">IF($D1033="","",MAX(0,TODAY()-$D1033))</f>
        <v/>
      </c>
      <c r="I1033" t="str">
        <f ca="1">IF($G1033&lt;=0,"",IF($H1033&gt;=30,"Mise en demeure",IF($H1033&gt;=15,"Relance 2",IF($H1033&gt;=5,"Relance 1","À traiter"))))</f>
        <v>Mise en demeure</v>
      </c>
      <c r="K1033" t="str">
        <f>IF($J1033="","",$J1033+7)</f>
        <v/>
      </c>
    </row>
    <row r="1034" spans="2:11" ht="15">
      <c r="B1034" t="str">
        <f>IF($A1034="","",VLOOKUP(VLOOKUP($A1034,Baux!$A:$K,3,FALSE),Locataires!$A:$I,2,FALSE))</f>
        <v/>
      </c>
      <c r="C1034" s="17"/>
      <c r="D1034" s="12" t="str">
        <f>IF(OR($A1034="",$C1034=""),"",SUMIFS(Échéancier_Loyers!$G:$G,Échéancier_Loyers!$C:$C,$A1034,Échéancier_Loyers!$B:$B,YEAR($C1034)*100+MONTH($C1034)))</f>
        <v/>
      </c>
      <c r="E1034" s="13" t="str">
        <f>IF(OR($A1034="",$C1034=""),"",SUMIFS(Échéancier_Loyers!$J:$J,Échéancier_Loyers!$C:$C,$A1034,Échéancier_Loyers!$B:$B,YEAR($C1034)*100+MONTH($C1034)))</f>
        <v/>
      </c>
      <c r="F1034" s="13" t="str">
        <f>IF(OR($A1034="",$C1034=""),"",SUMIFS(Échéancier_Loyers!$K:$K,Échéancier_Loyers!$C:$C,$A1034,Échéancier_Loyers!$B:$B,YEAR($C1034)*100+MONTH($C1034)))</f>
        <v/>
      </c>
      <c r="G1034" s="13" t="str">
        <f>IF(OR($E1034="",$F1034=""),"",$E1034-$F1034)</f>
        <v/>
      </c>
      <c r="H1034" t="str">
        <f ca="1">IF($D1034="","",MAX(0,TODAY()-$D1034))</f>
        <v/>
      </c>
      <c r="I1034" t="str">
        <f ca="1">IF($G1034&lt;=0,"",IF($H1034&gt;=30,"Mise en demeure",IF($H1034&gt;=15,"Relance 2",IF($H1034&gt;=5,"Relance 1","À traiter"))))</f>
        <v>Mise en demeure</v>
      </c>
      <c r="K1034" t="str">
        <f>IF($J1034="","",$J1034+7)</f>
        <v/>
      </c>
    </row>
    <row r="1035" spans="2:11" ht="15">
      <c r="B1035" t="str">
        <f>IF($A1035="","",VLOOKUP(VLOOKUP($A1035,Baux!$A:$K,3,FALSE),Locataires!$A:$I,2,FALSE))</f>
        <v/>
      </c>
      <c r="C1035" s="17"/>
      <c r="D1035" s="12" t="str">
        <f>IF(OR($A1035="",$C1035=""),"",SUMIFS(Échéancier_Loyers!$G:$G,Échéancier_Loyers!$C:$C,$A1035,Échéancier_Loyers!$B:$B,YEAR($C1035)*100+MONTH($C1035)))</f>
        <v/>
      </c>
      <c r="E1035" s="13" t="str">
        <f>IF(OR($A1035="",$C1035=""),"",SUMIFS(Échéancier_Loyers!$J:$J,Échéancier_Loyers!$C:$C,$A1035,Échéancier_Loyers!$B:$B,YEAR($C1035)*100+MONTH($C1035)))</f>
        <v/>
      </c>
      <c r="F1035" s="13" t="str">
        <f>IF(OR($A1035="",$C1035=""),"",SUMIFS(Échéancier_Loyers!$K:$K,Échéancier_Loyers!$C:$C,$A1035,Échéancier_Loyers!$B:$B,YEAR($C1035)*100+MONTH($C1035)))</f>
        <v/>
      </c>
      <c r="G1035" s="13" t="str">
        <f>IF(OR($E1035="",$F1035=""),"",$E1035-$F1035)</f>
        <v/>
      </c>
      <c r="H1035" t="str">
        <f ca="1">IF($D1035="","",MAX(0,TODAY()-$D1035))</f>
        <v/>
      </c>
      <c r="I1035" t="str">
        <f ca="1">IF($G1035&lt;=0,"",IF($H1035&gt;=30,"Mise en demeure",IF($H1035&gt;=15,"Relance 2",IF($H1035&gt;=5,"Relance 1","À traiter"))))</f>
        <v>Mise en demeure</v>
      </c>
      <c r="K1035" t="str">
        <f>IF($J1035="","",$J1035+7)</f>
        <v/>
      </c>
    </row>
    <row r="1036" spans="2:11" ht="15">
      <c r="B1036" t="str">
        <f>IF($A1036="","",VLOOKUP(VLOOKUP($A1036,Baux!$A:$K,3,FALSE),Locataires!$A:$I,2,FALSE))</f>
        <v/>
      </c>
      <c r="C1036" s="17"/>
      <c r="D1036" s="12" t="str">
        <f>IF(OR($A1036="",$C1036=""),"",SUMIFS(Échéancier_Loyers!$G:$G,Échéancier_Loyers!$C:$C,$A1036,Échéancier_Loyers!$B:$B,YEAR($C1036)*100+MONTH($C1036)))</f>
        <v/>
      </c>
      <c r="E1036" s="13" t="str">
        <f>IF(OR($A1036="",$C1036=""),"",SUMIFS(Échéancier_Loyers!$J:$J,Échéancier_Loyers!$C:$C,$A1036,Échéancier_Loyers!$B:$B,YEAR($C1036)*100+MONTH($C1036)))</f>
        <v/>
      </c>
      <c r="F1036" s="13" t="str">
        <f>IF(OR($A1036="",$C1036=""),"",SUMIFS(Échéancier_Loyers!$K:$K,Échéancier_Loyers!$C:$C,$A1036,Échéancier_Loyers!$B:$B,YEAR($C1036)*100+MONTH($C1036)))</f>
        <v/>
      </c>
      <c r="G1036" s="13" t="str">
        <f>IF(OR($E1036="",$F1036=""),"",$E1036-$F1036)</f>
        <v/>
      </c>
      <c r="H1036" t="str">
        <f ca="1">IF($D1036="","",MAX(0,TODAY()-$D1036))</f>
        <v/>
      </c>
      <c r="I1036" t="str">
        <f ca="1">IF($G1036&lt;=0,"",IF($H1036&gt;=30,"Mise en demeure",IF($H1036&gt;=15,"Relance 2",IF($H1036&gt;=5,"Relance 1","À traiter"))))</f>
        <v>Mise en demeure</v>
      </c>
      <c r="K1036" t="str">
        <f>IF($J1036="","",$J1036+7)</f>
        <v/>
      </c>
    </row>
    <row r="1037" spans="2:11" ht="15">
      <c r="B1037" t="str">
        <f>IF($A1037="","",VLOOKUP(VLOOKUP($A1037,Baux!$A:$K,3,FALSE),Locataires!$A:$I,2,FALSE))</f>
        <v/>
      </c>
      <c r="C1037" s="17"/>
      <c r="D1037" s="12" t="str">
        <f>IF(OR($A1037="",$C1037=""),"",SUMIFS(Échéancier_Loyers!$G:$G,Échéancier_Loyers!$C:$C,$A1037,Échéancier_Loyers!$B:$B,YEAR($C1037)*100+MONTH($C1037)))</f>
        <v/>
      </c>
      <c r="E1037" s="13" t="str">
        <f>IF(OR($A1037="",$C1037=""),"",SUMIFS(Échéancier_Loyers!$J:$J,Échéancier_Loyers!$C:$C,$A1037,Échéancier_Loyers!$B:$B,YEAR($C1037)*100+MONTH($C1037)))</f>
        <v/>
      </c>
      <c r="F1037" s="13" t="str">
        <f>IF(OR($A1037="",$C1037=""),"",SUMIFS(Échéancier_Loyers!$K:$K,Échéancier_Loyers!$C:$C,$A1037,Échéancier_Loyers!$B:$B,YEAR($C1037)*100+MONTH($C1037)))</f>
        <v/>
      </c>
      <c r="G1037" s="13" t="str">
        <f>IF(OR($E1037="",$F1037=""),"",$E1037-$F1037)</f>
        <v/>
      </c>
      <c r="H1037" t="str">
        <f ca="1">IF($D1037="","",MAX(0,TODAY()-$D1037))</f>
        <v/>
      </c>
      <c r="I1037" t="str">
        <f ca="1">IF($G1037&lt;=0,"",IF($H1037&gt;=30,"Mise en demeure",IF($H1037&gt;=15,"Relance 2",IF($H1037&gt;=5,"Relance 1","À traiter"))))</f>
        <v>Mise en demeure</v>
      </c>
      <c r="K1037" t="str">
        <f>IF($J1037="","",$J1037+7)</f>
        <v/>
      </c>
    </row>
    <row r="1038" spans="2:11" ht="15">
      <c r="B1038" t="str">
        <f>IF($A1038="","",VLOOKUP(VLOOKUP($A1038,Baux!$A:$K,3,FALSE),Locataires!$A:$I,2,FALSE))</f>
        <v/>
      </c>
      <c r="C1038" s="17"/>
      <c r="D1038" s="12" t="str">
        <f>IF(OR($A1038="",$C1038=""),"",SUMIFS(Échéancier_Loyers!$G:$G,Échéancier_Loyers!$C:$C,$A1038,Échéancier_Loyers!$B:$B,YEAR($C1038)*100+MONTH($C1038)))</f>
        <v/>
      </c>
      <c r="E1038" s="13" t="str">
        <f>IF(OR($A1038="",$C1038=""),"",SUMIFS(Échéancier_Loyers!$J:$J,Échéancier_Loyers!$C:$C,$A1038,Échéancier_Loyers!$B:$B,YEAR($C1038)*100+MONTH($C1038)))</f>
        <v/>
      </c>
      <c r="F1038" s="13" t="str">
        <f>IF(OR($A1038="",$C1038=""),"",SUMIFS(Échéancier_Loyers!$K:$K,Échéancier_Loyers!$C:$C,$A1038,Échéancier_Loyers!$B:$B,YEAR($C1038)*100+MONTH($C1038)))</f>
        <v/>
      </c>
      <c r="G1038" s="13" t="str">
        <f>IF(OR($E1038="",$F1038=""),"",$E1038-$F1038)</f>
        <v/>
      </c>
      <c r="H1038" t="str">
        <f ca="1">IF($D1038="","",MAX(0,TODAY()-$D1038))</f>
        <v/>
      </c>
      <c r="I1038" t="str">
        <f ca="1">IF($G1038&lt;=0,"",IF($H1038&gt;=30,"Mise en demeure",IF($H1038&gt;=15,"Relance 2",IF($H1038&gt;=5,"Relance 1","À traiter"))))</f>
        <v>Mise en demeure</v>
      </c>
      <c r="K1038" t="str">
        <f>IF($J1038="","",$J1038+7)</f>
        <v/>
      </c>
    </row>
    <row r="1039" spans="2:11" ht="15">
      <c r="B1039" t="str">
        <f>IF($A1039="","",VLOOKUP(VLOOKUP($A1039,Baux!$A:$K,3,FALSE),Locataires!$A:$I,2,FALSE))</f>
        <v/>
      </c>
      <c r="C1039" s="17"/>
      <c r="D1039" s="12" t="str">
        <f>IF(OR($A1039="",$C1039=""),"",SUMIFS(Échéancier_Loyers!$G:$G,Échéancier_Loyers!$C:$C,$A1039,Échéancier_Loyers!$B:$B,YEAR($C1039)*100+MONTH($C1039)))</f>
        <v/>
      </c>
      <c r="E1039" s="13" t="str">
        <f>IF(OR($A1039="",$C1039=""),"",SUMIFS(Échéancier_Loyers!$J:$J,Échéancier_Loyers!$C:$C,$A1039,Échéancier_Loyers!$B:$B,YEAR($C1039)*100+MONTH($C1039)))</f>
        <v/>
      </c>
      <c r="F1039" s="13" t="str">
        <f>IF(OR($A1039="",$C1039=""),"",SUMIFS(Échéancier_Loyers!$K:$K,Échéancier_Loyers!$C:$C,$A1039,Échéancier_Loyers!$B:$B,YEAR($C1039)*100+MONTH($C1039)))</f>
        <v/>
      </c>
      <c r="G1039" s="13" t="str">
        <f>IF(OR($E1039="",$F1039=""),"",$E1039-$F1039)</f>
        <v/>
      </c>
      <c r="H1039" t="str">
        <f ca="1">IF($D1039="","",MAX(0,TODAY()-$D1039))</f>
        <v/>
      </c>
      <c r="I1039" t="str">
        <f ca="1">IF($G1039&lt;=0,"",IF($H1039&gt;=30,"Mise en demeure",IF($H1039&gt;=15,"Relance 2",IF($H1039&gt;=5,"Relance 1","À traiter"))))</f>
        <v>Mise en demeure</v>
      </c>
      <c r="K1039" t="str">
        <f>IF($J1039="","",$J1039+7)</f>
        <v/>
      </c>
    </row>
    <row r="1040" spans="2:11" ht="15">
      <c r="B1040" t="str">
        <f>IF($A1040="","",VLOOKUP(VLOOKUP($A1040,Baux!$A:$K,3,FALSE),Locataires!$A:$I,2,FALSE))</f>
        <v/>
      </c>
      <c r="C1040" s="17"/>
      <c r="D1040" s="12" t="str">
        <f>IF(OR($A1040="",$C1040=""),"",SUMIFS(Échéancier_Loyers!$G:$G,Échéancier_Loyers!$C:$C,$A1040,Échéancier_Loyers!$B:$B,YEAR($C1040)*100+MONTH($C1040)))</f>
        <v/>
      </c>
      <c r="E1040" s="13" t="str">
        <f>IF(OR($A1040="",$C1040=""),"",SUMIFS(Échéancier_Loyers!$J:$J,Échéancier_Loyers!$C:$C,$A1040,Échéancier_Loyers!$B:$B,YEAR($C1040)*100+MONTH($C1040)))</f>
        <v/>
      </c>
      <c r="F1040" s="13" t="str">
        <f>IF(OR($A1040="",$C1040=""),"",SUMIFS(Échéancier_Loyers!$K:$K,Échéancier_Loyers!$C:$C,$A1040,Échéancier_Loyers!$B:$B,YEAR($C1040)*100+MONTH($C1040)))</f>
        <v/>
      </c>
      <c r="G1040" s="13" t="str">
        <f>IF(OR($E1040="",$F1040=""),"",$E1040-$F1040)</f>
        <v/>
      </c>
      <c r="H1040" t="str">
        <f ca="1">IF($D1040="","",MAX(0,TODAY()-$D1040))</f>
        <v/>
      </c>
      <c r="I1040" t="str">
        <f ca="1">IF($G1040&lt;=0,"",IF($H1040&gt;=30,"Mise en demeure",IF($H1040&gt;=15,"Relance 2",IF($H1040&gt;=5,"Relance 1","À traiter"))))</f>
        <v>Mise en demeure</v>
      </c>
      <c r="K1040" t="str">
        <f>IF($J1040="","",$J1040+7)</f>
        <v/>
      </c>
    </row>
    <row r="1041" spans="2:11" ht="15">
      <c r="B1041" t="str">
        <f>IF($A1041="","",VLOOKUP(VLOOKUP($A1041,Baux!$A:$K,3,FALSE),Locataires!$A:$I,2,FALSE))</f>
        <v/>
      </c>
      <c r="C1041" s="17"/>
      <c r="D1041" s="12" t="str">
        <f>IF(OR($A1041="",$C1041=""),"",SUMIFS(Échéancier_Loyers!$G:$G,Échéancier_Loyers!$C:$C,$A1041,Échéancier_Loyers!$B:$B,YEAR($C1041)*100+MONTH($C1041)))</f>
        <v/>
      </c>
      <c r="E1041" s="13" t="str">
        <f>IF(OR($A1041="",$C1041=""),"",SUMIFS(Échéancier_Loyers!$J:$J,Échéancier_Loyers!$C:$C,$A1041,Échéancier_Loyers!$B:$B,YEAR($C1041)*100+MONTH($C1041)))</f>
        <v/>
      </c>
      <c r="F1041" s="13" t="str">
        <f>IF(OR($A1041="",$C1041=""),"",SUMIFS(Échéancier_Loyers!$K:$K,Échéancier_Loyers!$C:$C,$A1041,Échéancier_Loyers!$B:$B,YEAR($C1041)*100+MONTH($C1041)))</f>
        <v/>
      </c>
      <c r="G1041" s="13" t="str">
        <f>IF(OR($E1041="",$F1041=""),"",$E1041-$F1041)</f>
        <v/>
      </c>
      <c r="H1041" t="str">
        <f ca="1">IF($D1041="","",MAX(0,TODAY()-$D1041))</f>
        <v/>
      </c>
      <c r="I1041" t="str">
        <f ca="1">IF($G1041&lt;=0,"",IF($H1041&gt;=30,"Mise en demeure",IF($H1041&gt;=15,"Relance 2",IF($H1041&gt;=5,"Relance 1","À traiter"))))</f>
        <v>Mise en demeure</v>
      </c>
      <c r="K1041" t="str">
        <f>IF($J1041="","",$J1041+7)</f>
        <v/>
      </c>
    </row>
    <row r="1042" spans="2:11" ht="15">
      <c r="B1042" t="str">
        <f>IF($A1042="","",VLOOKUP(VLOOKUP($A1042,Baux!$A:$K,3,FALSE),Locataires!$A:$I,2,FALSE))</f>
        <v/>
      </c>
      <c r="C1042" s="17"/>
      <c r="D1042" s="12" t="str">
        <f>IF(OR($A1042="",$C1042=""),"",SUMIFS(Échéancier_Loyers!$G:$G,Échéancier_Loyers!$C:$C,$A1042,Échéancier_Loyers!$B:$B,YEAR($C1042)*100+MONTH($C1042)))</f>
        <v/>
      </c>
      <c r="E1042" s="13" t="str">
        <f>IF(OR($A1042="",$C1042=""),"",SUMIFS(Échéancier_Loyers!$J:$J,Échéancier_Loyers!$C:$C,$A1042,Échéancier_Loyers!$B:$B,YEAR($C1042)*100+MONTH($C1042)))</f>
        <v/>
      </c>
      <c r="F1042" s="13" t="str">
        <f>IF(OR($A1042="",$C1042=""),"",SUMIFS(Échéancier_Loyers!$K:$K,Échéancier_Loyers!$C:$C,$A1042,Échéancier_Loyers!$B:$B,YEAR($C1042)*100+MONTH($C1042)))</f>
        <v/>
      </c>
      <c r="G1042" s="13" t="str">
        <f>IF(OR($E1042="",$F1042=""),"",$E1042-$F1042)</f>
        <v/>
      </c>
      <c r="H1042" t="str">
        <f ca="1">IF($D1042="","",MAX(0,TODAY()-$D1042))</f>
        <v/>
      </c>
      <c r="I1042" t="str">
        <f ca="1">IF($G1042&lt;=0,"",IF($H1042&gt;=30,"Mise en demeure",IF($H1042&gt;=15,"Relance 2",IF($H1042&gt;=5,"Relance 1","À traiter"))))</f>
        <v>Mise en demeure</v>
      </c>
      <c r="K1042" t="str">
        <f>IF($J1042="","",$J1042+7)</f>
        <v/>
      </c>
    </row>
    <row r="1043" spans="2:11" ht="15">
      <c r="B1043" t="str">
        <f>IF($A1043="","",VLOOKUP(VLOOKUP($A1043,Baux!$A:$K,3,FALSE),Locataires!$A:$I,2,FALSE))</f>
        <v/>
      </c>
      <c r="C1043" s="17"/>
      <c r="D1043" s="12" t="str">
        <f>IF(OR($A1043="",$C1043=""),"",SUMIFS(Échéancier_Loyers!$G:$G,Échéancier_Loyers!$C:$C,$A1043,Échéancier_Loyers!$B:$B,YEAR($C1043)*100+MONTH($C1043)))</f>
        <v/>
      </c>
      <c r="E1043" s="13" t="str">
        <f>IF(OR($A1043="",$C1043=""),"",SUMIFS(Échéancier_Loyers!$J:$J,Échéancier_Loyers!$C:$C,$A1043,Échéancier_Loyers!$B:$B,YEAR($C1043)*100+MONTH($C1043)))</f>
        <v/>
      </c>
      <c r="F1043" s="13" t="str">
        <f>IF(OR($A1043="",$C1043=""),"",SUMIFS(Échéancier_Loyers!$K:$K,Échéancier_Loyers!$C:$C,$A1043,Échéancier_Loyers!$B:$B,YEAR($C1043)*100+MONTH($C1043)))</f>
        <v/>
      </c>
      <c r="G1043" s="13" t="str">
        <f>IF(OR($E1043="",$F1043=""),"",$E1043-$F1043)</f>
        <v/>
      </c>
      <c r="H1043" t="str">
        <f ca="1">IF($D1043="","",MAX(0,TODAY()-$D1043))</f>
        <v/>
      </c>
      <c r="I1043" t="str">
        <f ca="1">IF($G1043&lt;=0,"",IF($H1043&gt;=30,"Mise en demeure",IF($H1043&gt;=15,"Relance 2",IF($H1043&gt;=5,"Relance 1","À traiter"))))</f>
        <v>Mise en demeure</v>
      </c>
      <c r="K1043" t="str">
        <f>IF($J1043="","",$J1043+7)</f>
        <v/>
      </c>
    </row>
    <row r="1044" spans="2:11" ht="15">
      <c r="B1044" t="str">
        <f>IF($A1044="","",VLOOKUP(VLOOKUP($A1044,Baux!$A:$K,3,FALSE),Locataires!$A:$I,2,FALSE))</f>
        <v/>
      </c>
      <c r="C1044" s="17"/>
      <c r="D1044" s="12" t="str">
        <f>IF(OR($A1044="",$C1044=""),"",SUMIFS(Échéancier_Loyers!$G:$G,Échéancier_Loyers!$C:$C,$A1044,Échéancier_Loyers!$B:$B,YEAR($C1044)*100+MONTH($C1044)))</f>
        <v/>
      </c>
      <c r="E1044" s="13" t="str">
        <f>IF(OR($A1044="",$C1044=""),"",SUMIFS(Échéancier_Loyers!$J:$J,Échéancier_Loyers!$C:$C,$A1044,Échéancier_Loyers!$B:$B,YEAR($C1044)*100+MONTH($C1044)))</f>
        <v/>
      </c>
      <c r="F1044" s="13" t="str">
        <f>IF(OR($A1044="",$C1044=""),"",SUMIFS(Échéancier_Loyers!$K:$K,Échéancier_Loyers!$C:$C,$A1044,Échéancier_Loyers!$B:$B,YEAR($C1044)*100+MONTH($C1044)))</f>
        <v/>
      </c>
      <c r="G1044" s="13" t="str">
        <f>IF(OR($E1044="",$F1044=""),"",$E1044-$F1044)</f>
        <v/>
      </c>
      <c r="H1044" t="str">
        <f ca="1">IF($D1044="","",MAX(0,TODAY()-$D1044))</f>
        <v/>
      </c>
      <c r="I1044" t="str">
        <f ca="1">IF($G1044&lt;=0,"",IF($H1044&gt;=30,"Mise en demeure",IF($H1044&gt;=15,"Relance 2",IF($H1044&gt;=5,"Relance 1","À traiter"))))</f>
        <v>Mise en demeure</v>
      </c>
      <c r="K1044" t="str">
        <f>IF($J1044="","",$J1044+7)</f>
        <v/>
      </c>
    </row>
    <row r="1045" spans="2:11" ht="15">
      <c r="B1045" t="str">
        <f>IF($A1045="","",VLOOKUP(VLOOKUP($A1045,Baux!$A:$K,3,FALSE),Locataires!$A:$I,2,FALSE))</f>
        <v/>
      </c>
      <c r="C1045" s="17"/>
      <c r="D1045" s="12" t="str">
        <f>IF(OR($A1045="",$C1045=""),"",SUMIFS(Échéancier_Loyers!$G:$G,Échéancier_Loyers!$C:$C,$A1045,Échéancier_Loyers!$B:$B,YEAR($C1045)*100+MONTH($C1045)))</f>
        <v/>
      </c>
      <c r="E1045" s="13" t="str">
        <f>IF(OR($A1045="",$C1045=""),"",SUMIFS(Échéancier_Loyers!$J:$J,Échéancier_Loyers!$C:$C,$A1045,Échéancier_Loyers!$B:$B,YEAR($C1045)*100+MONTH($C1045)))</f>
        <v/>
      </c>
      <c r="F1045" s="13" t="str">
        <f>IF(OR($A1045="",$C1045=""),"",SUMIFS(Échéancier_Loyers!$K:$K,Échéancier_Loyers!$C:$C,$A1045,Échéancier_Loyers!$B:$B,YEAR($C1045)*100+MONTH($C1045)))</f>
        <v/>
      </c>
      <c r="G1045" s="13" t="str">
        <f>IF(OR($E1045="",$F1045=""),"",$E1045-$F1045)</f>
        <v/>
      </c>
      <c r="H1045" t="str">
        <f ca="1">IF($D1045="","",MAX(0,TODAY()-$D1045))</f>
        <v/>
      </c>
      <c r="I1045" t="str">
        <f ca="1">IF($G1045&lt;=0,"",IF($H1045&gt;=30,"Mise en demeure",IF($H1045&gt;=15,"Relance 2",IF($H1045&gt;=5,"Relance 1","À traiter"))))</f>
        <v>Mise en demeure</v>
      </c>
      <c r="K1045" t="str">
        <f>IF($J1045="","",$J1045+7)</f>
        <v/>
      </c>
    </row>
    <row r="1046" spans="2:11" ht="15">
      <c r="B1046" t="str">
        <f>IF($A1046="","",VLOOKUP(VLOOKUP($A1046,Baux!$A:$K,3,FALSE),Locataires!$A:$I,2,FALSE))</f>
        <v/>
      </c>
      <c r="C1046" s="17"/>
      <c r="D1046" s="12" t="str">
        <f>IF(OR($A1046="",$C1046=""),"",SUMIFS(Échéancier_Loyers!$G:$G,Échéancier_Loyers!$C:$C,$A1046,Échéancier_Loyers!$B:$B,YEAR($C1046)*100+MONTH($C1046)))</f>
        <v/>
      </c>
      <c r="E1046" s="13" t="str">
        <f>IF(OR($A1046="",$C1046=""),"",SUMIFS(Échéancier_Loyers!$J:$J,Échéancier_Loyers!$C:$C,$A1046,Échéancier_Loyers!$B:$B,YEAR($C1046)*100+MONTH($C1046)))</f>
        <v/>
      </c>
      <c r="F1046" s="13" t="str">
        <f>IF(OR($A1046="",$C1046=""),"",SUMIFS(Échéancier_Loyers!$K:$K,Échéancier_Loyers!$C:$C,$A1046,Échéancier_Loyers!$B:$B,YEAR($C1046)*100+MONTH($C1046)))</f>
        <v/>
      </c>
      <c r="G1046" s="13" t="str">
        <f>IF(OR($E1046="",$F1046=""),"",$E1046-$F1046)</f>
        <v/>
      </c>
      <c r="H1046" t="str">
        <f ca="1">IF($D1046="","",MAX(0,TODAY()-$D1046))</f>
        <v/>
      </c>
      <c r="I1046" t="str">
        <f ca="1">IF($G1046&lt;=0,"",IF($H1046&gt;=30,"Mise en demeure",IF($H1046&gt;=15,"Relance 2",IF($H1046&gt;=5,"Relance 1","À traiter"))))</f>
        <v>Mise en demeure</v>
      </c>
      <c r="K1046" t="str">
        <f>IF($J1046="","",$J1046+7)</f>
        <v/>
      </c>
    </row>
    <row r="1047" spans="2:11" ht="15">
      <c r="B1047" t="str">
        <f>IF($A1047="","",VLOOKUP(VLOOKUP($A1047,Baux!$A:$K,3,FALSE),Locataires!$A:$I,2,FALSE))</f>
        <v/>
      </c>
      <c r="C1047" s="17"/>
      <c r="D1047" s="12" t="str">
        <f>IF(OR($A1047="",$C1047=""),"",SUMIFS(Échéancier_Loyers!$G:$G,Échéancier_Loyers!$C:$C,$A1047,Échéancier_Loyers!$B:$B,YEAR($C1047)*100+MONTH($C1047)))</f>
        <v/>
      </c>
      <c r="E1047" s="13" t="str">
        <f>IF(OR($A1047="",$C1047=""),"",SUMIFS(Échéancier_Loyers!$J:$J,Échéancier_Loyers!$C:$C,$A1047,Échéancier_Loyers!$B:$B,YEAR($C1047)*100+MONTH($C1047)))</f>
        <v/>
      </c>
      <c r="F1047" s="13" t="str">
        <f>IF(OR($A1047="",$C1047=""),"",SUMIFS(Échéancier_Loyers!$K:$K,Échéancier_Loyers!$C:$C,$A1047,Échéancier_Loyers!$B:$B,YEAR($C1047)*100+MONTH($C1047)))</f>
        <v/>
      </c>
      <c r="G1047" s="13" t="str">
        <f>IF(OR($E1047="",$F1047=""),"",$E1047-$F1047)</f>
        <v/>
      </c>
      <c r="H1047" t="str">
        <f ca="1">IF($D1047="","",MAX(0,TODAY()-$D1047))</f>
        <v/>
      </c>
      <c r="I1047" t="str">
        <f ca="1">IF($G1047&lt;=0,"",IF($H1047&gt;=30,"Mise en demeure",IF($H1047&gt;=15,"Relance 2",IF($H1047&gt;=5,"Relance 1","À traiter"))))</f>
        <v>Mise en demeure</v>
      </c>
      <c r="K1047" t="str">
        <f>IF($J1047="","",$J1047+7)</f>
        <v/>
      </c>
    </row>
    <row r="1048" spans="2:11" ht="15">
      <c r="B1048" t="str">
        <f>IF($A1048="","",VLOOKUP(VLOOKUP($A1048,Baux!$A:$K,3,FALSE),Locataires!$A:$I,2,FALSE))</f>
        <v/>
      </c>
      <c r="C1048" s="17"/>
      <c r="D1048" s="12" t="str">
        <f>IF(OR($A1048="",$C1048=""),"",SUMIFS(Échéancier_Loyers!$G:$G,Échéancier_Loyers!$C:$C,$A1048,Échéancier_Loyers!$B:$B,YEAR($C1048)*100+MONTH($C1048)))</f>
        <v/>
      </c>
      <c r="E1048" s="13" t="str">
        <f>IF(OR($A1048="",$C1048=""),"",SUMIFS(Échéancier_Loyers!$J:$J,Échéancier_Loyers!$C:$C,$A1048,Échéancier_Loyers!$B:$B,YEAR($C1048)*100+MONTH($C1048)))</f>
        <v/>
      </c>
      <c r="F1048" s="13" t="str">
        <f>IF(OR($A1048="",$C1048=""),"",SUMIFS(Échéancier_Loyers!$K:$K,Échéancier_Loyers!$C:$C,$A1048,Échéancier_Loyers!$B:$B,YEAR($C1048)*100+MONTH($C1048)))</f>
        <v/>
      </c>
      <c r="G1048" s="13" t="str">
        <f>IF(OR($E1048="",$F1048=""),"",$E1048-$F1048)</f>
        <v/>
      </c>
      <c r="H1048" t="str">
        <f ca="1">IF($D1048="","",MAX(0,TODAY()-$D1048))</f>
        <v/>
      </c>
      <c r="I1048" t="str">
        <f ca="1">IF($G1048&lt;=0,"",IF($H1048&gt;=30,"Mise en demeure",IF($H1048&gt;=15,"Relance 2",IF($H1048&gt;=5,"Relance 1","À traiter"))))</f>
        <v>Mise en demeure</v>
      </c>
      <c r="K1048" t="str">
        <f>IF($J1048="","",$J1048+7)</f>
        <v/>
      </c>
    </row>
    <row r="1049" spans="2:11" ht="15">
      <c r="B1049" t="str">
        <f>IF($A1049="","",VLOOKUP(VLOOKUP($A1049,Baux!$A:$K,3,FALSE),Locataires!$A:$I,2,FALSE))</f>
        <v/>
      </c>
      <c r="C1049" s="17"/>
      <c r="D1049" s="12" t="str">
        <f>IF(OR($A1049="",$C1049=""),"",SUMIFS(Échéancier_Loyers!$G:$G,Échéancier_Loyers!$C:$C,$A1049,Échéancier_Loyers!$B:$B,YEAR($C1049)*100+MONTH($C1049)))</f>
        <v/>
      </c>
      <c r="E1049" s="13" t="str">
        <f>IF(OR($A1049="",$C1049=""),"",SUMIFS(Échéancier_Loyers!$J:$J,Échéancier_Loyers!$C:$C,$A1049,Échéancier_Loyers!$B:$B,YEAR($C1049)*100+MONTH($C1049)))</f>
        <v/>
      </c>
      <c r="F1049" s="13" t="str">
        <f>IF(OR($A1049="",$C1049=""),"",SUMIFS(Échéancier_Loyers!$K:$K,Échéancier_Loyers!$C:$C,$A1049,Échéancier_Loyers!$B:$B,YEAR($C1049)*100+MONTH($C1049)))</f>
        <v/>
      </c>
      <c r="G1049" s="13" t="str">
        <f>IF(OR($E1049="",$F1049=""),"",$E1049-$F1049)</f>
        <v/>
      </c>
      <c r="H1049" t="str">
        <f ca="1">IF($D1049="","",MAX(0,TODAY()-$D1049))</f>
        <v/>
      </c>
      <c r="I1049" t="str">
        <f ca="1">IF($G1049&lt;=0,"",IF($H1049&gt;=30,"Mise en demeure",IF($H1049&gt;=15,"Relance 2",IF($H1049&gt;=5,"Relance 1","À traiter"))))</f>
        <v>Mise en demeure</v>
      </c>
      <c r="K1049" t="str">
        <f>IF($J1049="","",$J1049+7)</f>
        <v/>
      </c>
    </row>
    <row r="1050" spans="2:11" ht="15">
      <c r="B1050" t="str">
        <f>IF($A1050="","",VLOOKUP(VLOOKUP($A1050,Baux!$A:$K,3,FALSE),Locataires!$A:$I,2,FALSE))</f>
        <v/>
      </c>
      <c r="C1050" s="17"/>
      <c r="D1050" s="12" t="str">
        <f>IF(OR($A1050="",$C1050=""),"",SUMIFS(Échéancier_Loyers!$G:$G,Échéancier_Loyers!$C:$C,$A1050,Échéancier_Loyers!$B:$B,YEAR($C1050)*100+MONTH($C1050)))</f>
        <v/>
      </c>
      <c r="E1050" s="13" t="str">
        <f>IF(OR($A1050="",$C1050=""),"",SUMIFS(Échéancier_Loyers!$J:$J,Échéancier_Loyers!$C:$C,$A1050,Échéancier_Loyers!$B:$B,YEAR($C1050)*100+MONTH($C1050)))</f>
        <v/>
      </c>
      <c r="F1050" s="13" t="str">
        <f>IF(OR($A1050="",$C1050=""),"",SUMIFS(Échéancier_Loyers!$K:$K,Échéancier_Loyers!$C:$C,$A1050,Échéancier_Loyers!$B:$B,YEAR($C1050)*100+MONTH($C1050)))</f>
        <v/>
      </c>
      <c r="G1050" s="13" t="str">
        <f>IF(OR($E1050="",$F1050=""),"",$E1050-$F1050)</f>
        <v/>
      </c>
      <c r="H1050" t="str">
        <f ca="1">IF($D1050="","",MAX(0,TODAY()-$D1050))</f>
        <v/>
      </c>
      <c r="I1050" t="str">
        <f ca="1">IF($G1050&lt;=0,"",IF($H1050&gt;=30,"Mise en demeure",IF($H1050&gt;=15,"Relance 2",IF($H1050&gt;=5,"Relance 1","À traiter"))))</f>
        <v>Mise en demeure</v>
      </c>
      <c r="K1050" t="str">
        <f>IF($J1050="","",$J1050+7)</f>
        <v/>
      </c>
    </row>
    <row r="1051" spans="2:11" ht="15">
      <c r="B1051" t="str">
        <f>IF($A1051="","",VLOOKUP(VLOOKUP($A1051,Baux!$A:$K,3,FALSE),Locataires!$A:$I,2,FALSE))</f>
        <v/>
      </c>
      <c r="C1051" s="17"/>
      <c r="D1051" s="12" t="str">
        <f>IF(OR($A1051="",$C1051=""),"",SUMIFS(Échéancier_Loyers!$G:$G,Échéancier_Loyers!$C:$C,$A1051,Échéancier_Loyers!$B:$B,YEAR($C1051)*100+MONTH($C1051)))</f>
        <v/>
      </c>
      <c r="E1051" s="13" t="str">
        <f>IF(OR($A1051="",$C1051=""),"",SUMIFS(Échéancier_Loyers!$J:$J,Échéancier_Loyers!$C:$C,$A1051,Échéancier_Loyers!$B:$B,YEAR($C1051)*100+MONTH($C1051)))</f>
        <v/>
      </c>
      <c r="F1051" s="13" t="str">
        <f>IF(OR($A1051="",$C1051=""),"",SUMIFS(Échéancier_Loyers!$K:$K,Échéancier_Loyers!$C:$C,$A1051,Échéancier_Loyers!$B:$B,YEAR($C1051)*100+MONTH($C1051)))</f>
        <v/>
      </c>
      <c r="G1051" s="13" t="str">
        <f>IF(OR($E1051="",$F1051=""),"",$E1051-$F1051)</f>
        <v/>
      </c>
      <c r="H1051" t="str">
        <f ca="1">IF($D1051="","",MAX(0,TODAY()-$D1051))</f>
        <v/>
      </c>
      <c r="I1051" t="str">
        <f ca="1">IF($G1051&lt;=0,"",IF($H1051&gt;=30,"Mise en demeure",IF($H1051&gt;=15,"Relance 2",IF($H1051&gt;=5,"Relance 1","À traiter"))))</f>
        <v>Mise en demeure</v>
      </c>
      <c r="K1051" t="str">
        <f>IF($J1051="","",$J1051+7)</f>
        <v/>
      </c>
    </row>
    <row r="1052" spans="2:11" ht="15">
      <c r="B1052" t="str">
        <f>IF($A1052="","",VLOOKUP(VLOOKUP($A1052,Baux!$A:$K,3,FALSE),Locataires!$A:$I,2,FALSE))</f>
        <v/>
      </c>
      <c r="C1052" s="17"/>
      <c r="D1052" s="12" t="str">
        <f>IF(OR($A1052="",$C1052=""),"",SUMIFS(Échéancier_Loyers!$G:$G,Échéancier_Loyers!$C:$C,$A1052,Échéancier_Loyers!$B:$B,YEAR($C1052)*100+MONTH($C1052)))</f>
        <v/>
      </c>
      <c r="E1052" s="13" t="str">
        <f>IF(OR($A1052="",$C1052=""),"",SUMIFS(Échéancier_Loyers!$J:$J,Échéancier_Loyers!$C:$C,$A1052,Échéancier_Loyers!$B:$B,YEAR($C1052)*100+MONTH($C1052)))</f>
        <v/>
      </c>
      <c r="F1052" s="13" t="str">
        <f>IF(OR($A1052="",$C1052=""),"",SUMIFS(Échéancier_Loyers!$K:$K,Échéancier_Loyers!$C:$C,$A1052,Échéancier_Loyers!$B:$B,YEAR($C1052)*100+MONTH($C1052)))</f>
        <v/>
      </c>
      <c r="G1052" s="13" t="str">
        <f>IF(OR($E1052="",$F1052=""),"",$E1052-$F1052)</f>
        <v/>
      </c>
      <c r="H1052" t="str">
        <f ca="1">IF($D1052="","",MAX(0,TODAY()-$D1052))</f>
        <v/>
      </c>
      <c r="I1052" t="str">
        <f ca="1">IF($G1052&lt;=0,"",IF($H1052&gt;=30,"Mise en demeure",IF($H1052&gt;=15,"Relance 2",IF($H1052&gt;=5,"Relance 1","À traiter"))))</f>
        <v>Mise en demeure</v>
      </c>
      <c r="K1052" t="str">
        <f>IF($J1052="","",$J1052+7)</f>
        <v/>
      </c>
    </row>
    <row r="1053" spans="2:11" ht="15">
      <c r="B1053" t="str">
        <f>IF($A1053="","",VLOOKUP(VLOOKUP($A1053,Baux!$A:$K,3,FALSE),Locataires!$A:$I,2,FALSE))</f>
        <v/>
      </c>
      <c r="C1053" s="17"/>
      <c r="D1053" s="12" t="str">
        <f>IF(OR($A1053="",$C1053=""),"",SUMIFS(Échéancier_Loyers!$G:$G,Échéancier_Loyers!$C:$C,$A1053,Échéancier_Loyers!$B:$B,YEAR($C1053)*100+MONTH($C1053)))</f>
        <v/>
      </c>
      <c r="E1053" s="13" t="str">
        <f>IF(OR($A1053="",$C1053=""),"",SUMIFS(Échéancier_Loyers!$J:$J,Échéancier_Loyers!$C:$C,$A1053,Échéancier_Loyers!$B:$B,YEAR($C1053)*100+MONTH($C1053)))</f>
        <v/>
      </c>
      <c r="F1053" s="13" t="str">
        <f>IF(OR($A1053="",$C1053=""),"",SUMIFS(Échéancier_Loyers!$K:$K,Échéancier_Loyers!$C:$C,$A1053,Échéancier_Loyers!$B:$B,YEAR($C1053)*100+MONTH($C1053)))</f>
        <v/>
      </c>
      <c r="G1053" s="13" t="str">
        <f>IF(OR($E1053="",$F1053=""),"",$E1053-$F1053)</f>
        <v/>
      </c>
      <c r="H1053" t="str">
        <f ca="1">IF($D1053="","",MAX(0,TODAY()-$D1053))</f>
        <v/>
      </c>
      <c r="I1053" t="str">
        <f ca="1">IF($G1053&lt;=0,"",IF($H1053&gt;=30,"Mise en demeure",IF($H1053&gt;=15,"Relance 2",IF($H1053&gt;=5,"Relance 1","À traiter"))))</f>
        <v>Mise en demeure</v>
      </c>
      <c r="K1053" t="str">
        <f>IF($J1053="","",$J1053+7)</f>
        <v/>
      </c>
    </row>
    <row r="1054" spans="2:11" ht="15">
      <c r="B1054" t="str">
        <f>IF($A1054="","",VLOOKUP(VLOOKUP($A1054,Baux!$A:$K,3,FALSE),Locataires!$A:$I,2,FALSE))</f>
        <v/>
      </c>
      <c r="C1054" s="17"/>
      <c r="D1054" s="12" t="str">
        <f>IF(OR($A1054="",$C1054=""),"",SUMIFS(Échéancier_Loyers!$G:$G,Échéancier_Loyers!$C:$C,$A1054,Échéancier_Loyers!$B:$B,YEAR($C1054)*100+MONTH($C1054)))</f>
        <v/>
      </c>
      <c r="E1054" s="13" t="str">
        <f>IF(OR($A1054="",$C1054=""),"",SUMIFS(Échéancier_Loyers!$J:$J,Échéancier_Loyers!$C:$C,$A1054,Échéancier_Loyers!$B:$B,YEAR($C1054)*100+MONTH($C1054)))</f>
        <v/>
      </c>
      <c r="F1054" s="13" t="str">
        <f>IF(OR($A1054="",$C1054=""),"",SUMIFS(Échéancier_Loyers!$K:$K,Échéancier_Loyers!$C:$C,$A1054,Échéancier_Loyers!$B:$B,YEAR($C1054)*100+MONTH($C1054)))</f>
        <v/>
      </c>
      <c r="G1054" s="13" t="str">
        <f>IF(OR($E1054="",$F1054=""),"",$E1054-$F1054)</f>
        <v/>
      </c>
      <c r="H1054" t="str">
        <f ca="1">IF($D1054="","",MAX(0,TODAY()-$D1054))</f>
        <v/>
      </c>
      <c r="I1054" t="str">
        <f ca="1">IF($G1054&lt;=0,"",IF($H1054&gt;=30,"Mise en demeure",IF($H1054&gt;=15,"Relance 2",IF($H1054&gt;=5,"Relance 1","À traiter"))))</f>
        <v>Mise en demeure</v>
      </c>
      <c r="K1054" t="str">
        <f>IF($J1054="","",$J1054+7)</f>
        <v/>
      </c>
    </row>
    <row r="1055" spans="2:11" ht="15">
      <c r="B1055" t="str">
        <f>IF($A1055="","",VLOOKUP(VLOOKUP($A1055,Baux!$A:$K,3,FALSE),Locataires!$A:$I,2,FALSE))</f>
        <v/>
      </c>
      <c r="C1055" s="17"/>
      <c r="D1055" s="12" t="str">
        <f>IF(OR($A1055="",$C1055=""),"",SUMIFS(Échéancier_Loyers!$G:$G,Échéancier_Loyers!$C:$C,$A1055,Échéancier_Loyers!$B:$B,YEAR($C1055)*100+MONTH($C1055)))</f>
        <v/>
      </c>
      <c r="E1055" s="13" t="str">
        <f>IF(OR($A1055="",$C1055=""),"",SUMIFS(Échéancier_Loyers!$J:$J,Échéancier_Loyers!$C:$C,$A1055,Échéancier_Loyers!$B:$B,YEAR($C1055)*100+MONTH($C1055)))</f>
        <v/>
      </c>
      <c r="F1055" s="13" t="str">
        <f>IF(OR($A1055="",$C1055=""),"",SUMIFS(Échéancier_Loyers!$K:$K,Échéancier_Loyers!$C:$C,$A1055,Échéancier_Loyers!$B:$B,YEAR($C1055)*100+MONTH($C1055)))</f>
        <v/>
      </c>
      <c r="G1055" s="13" t="str">
        <f>IF(OR($E1055="",$F1055=""),"",$E1055-$F1055)</f>
        <v/>
      </c>
      <c r="H1055" t="str">
        <f ca="1">IF($D1055="","",MAX(0,TODAY()-$D1055))</f>
        <v/>
      </c>
      <c r="I1055" t="str">
        <f ca="1">IF($G1055&lt;=0,"",IF($H1055&gt;=30,"Mise en demeure",IF($H1055&gt;=15,"Relance 2",IF($H1055&gt;=5,"Relance 1","À traiter"))))</f>
        <v>Mise en demeure</v>
      </c>
      <c r="K1055" t="str">
        <f>IF($J1055="","",$J1055+7)</f>
        <v/>
      </c>
    </row>
    <row r="1056" spans="2:11" ht="15">
      <c r="B1056" t="str">
        <f>IF($A1056="","",VLOOKUP(VLOOKUP($A1056,Baux!$A:$K,3,FALSE),Locataires!$A:$I,2,FALSE))</f>
        <v/>
      </c>
      <c r="C1056" s="17"/>
      <c r="D1056" s="12" t="str">
        <f>IF(OR($A1056="",$C1056=""),"",SUMIFS(Échéancier_Loyers!$G:$G,Échéancier_Loyers!$C:$C,$A1056,Échéancier_Loyers!$B:$B,YEAR($C1056)*100+MONTH($C1056)))</f>
        <v/>
      </c>
      <c r="E1056" s="13" t="str">
        <f>IF(OR($A1056="",$C1056=""),"",SUMIFS(Échéancier_Loyers!$J:$J,Échéancier_Loyers!$C:$C,$A1056,Échéancier_Loyers!$B:$B,YEAR($C1056)*100+MONTH($C1056)))</f>
        <v/>
      </c>
      <c r="F1056" s="13" t="str">
        <f>IF(OR($A1056="",$C1056=""),"",SUMIFS(Échéancier_Loyers!$K:$K,Échéancier_Loyers!$C:$C,$A1056,Échéancier_Loyers!$B:$B,YEAR($C1056)*100+MONTH($C1056)))</f>
        <v/>
      </c>
      <c r="G1056" s="13" t="str">
        <f>IF(OR($E1056="",$F1056=""),"",$E1056-$F1056)</f>
        <v/>
      </c>
      <c r="H1056" t="str">
        <f ca="1">IF($D1056="","",MAX(0,TODAY()-$D1056))</f>
        <v/>
      </c>
      <c r="I1056" t="str">
        <f ca="1">IF($G1056&lt;=0,"",IF($H1056&gt;=30,"Mise en demeure",IF($H1056&gt;=15,"Relance 2",IF($H1056&gt;=5,"Relance 1","À traiter"))))</f>
        <v>Mise en demeure</v>
      </c>
      <c r="K1056" t="str">
        <f>IF($J1056="","",$J1056+7)</f>
        <v/>
      </c>
    </row>
    <row r="1057" spans="2:11" ht="15">
      <c r="B1057" t="str">
        <f>IF($A1057="","",VLOOKUP(VLOOKUP($A1057,Baux!$A:$K,3,FALSE),Locataires!$A:$I,2,FALSE))</f>
        <v/>
      </c>
      <c r="C1057" s="17"/>
      <c r="D1057" s="12" t="str">
        <f>IF(OR($A1057="",$C1057=""),"",SUMIFS(Échéancier_Loyers!$G:$G,Échéancier_Loyers!$C:$C,$A1057,Échéancier_Loyers!$B:$B,YEAR($C1057)*100+MONTH($C1057)))</f>
        <v/>
      </c>
      <c r="E1057" s="13" t="str">
        <f>IF(OR($A1057="",$C1057=""),"",SUMIFS(Échéancier_Loyers!$J:$J,Échéancier_Loyers!$C:$C,$A1057,Échéancier_Loyers!$B:$B,YEAR($C1057)*100+MONTH($C1057)))</f>
        <v/>
      </c>
      <c r="F1057" s="13" t="str">
        <f>IF(OR($A1057="",$C1057=""),"",SUMIFS(Échéancier_Loyers!$K:$K,Échéancier_Loyers!$C:$C,$A1057,Échéancier_Loyers!$B:$B,YEAR($C1057)*100+MONTH($C1057)))</f>
        <v/>
      </c>
      <c r="G1057" s="13" t="str">
        <f>IF(OR($E1057="",$F1057=""),"",$E1057-$F1057)</f>
        <v/>
      </c>
      <c r="H1057" t="str">
        <f ca="1">IF($D1057="","",MAX(0,TODAY()-$D1057))</f>
        <v/>
      </c>
      <c r="I1057" t="str">
        <f ca="1">IF($G1057&lt;=0,"",IF($H1057&gt;=30,"Mise en demeure",IF($H1057&gt;=15,"Relance 2",IF($H1057&gt;=5,"Relance 1","À traiter"))))</f>
        <v>Mise en demeure</v>
      </c>
      <c r="K1057" t="str">
        <f>IF($J1057="","",$J1057+7)</f>
        <v/>
      </c>
    </row>
    <row r="1058" spans="2:11" ht="15">
      <c r="B1058" t="str">
        <f>IF($A1058="","",VLOOKUP(VLOOKUP($A1058,Baux!$A:$K,3,FALSE),Locataires!$A:$I,2,FALSE))</f>
        <v/>
      </c>
      <c r="C1058" s="17"/>
      <c r="D1058" s="12" t="str">
        <f>IF(OR($A1058="",$C1058=""),"",SUMIFS(Échéancier_Loyers!$G:$G,Échéancier_Loyers!$C:$C,$A1058,Échéancier_Loyers!$B:$B,YEAR($C1058)*100+MONTH($C1058)))</f>
        <v/>
      </c>
      <c r="E1058" s="13" t="str">
        <f>IF(OR($A1058="",$C1058=""),"",SUMIFS(Échéancier_Loyers!$J:$J,Échéancier_Loyers!$C:$C,$A1058,Échéancier_Loyers!$B:$B,YEAR($C1058)*100+MONTH($C1058)))</f>
        <v/>
      </c>
      <c r="F1058" s="13" t="str">
        <f>IF(OR($A1058="",$C1058=""),"",SUMIFS(Échéancier_Loyers!$K:$K,Échéancier_Loyers!$C:$C,$A1058,Échéancier_Loyers!$B:$B,YEAR($C1058)*100+MONTH($C1058)))</f>
        <v/>
      </c>
      <c r="G1058" s="13" t="str">
        <f>IF(OR($E1058="",$F1058=""),"",$E1058-$F1058)</f>
        <v/>
      </c>
      <c r="H1058" t="str">
        <f ca="1">IF($D1058="","",MAX(0,TODAY()-$D1058))</f>
        <v/>
      </c>
      <c r="I1058" t="str">
        <f ca="1">IF($G1058&lt;=0,"",IF($H1058&gt;=30,"Mise en demeure",IF($H1058&gt;=15,"Relance 2",IF($H1058&gt;=5,"Relance 1","À traiter"))))</f>
        <v>Mise en demeure</v>
      </c>
      <c r="K1058" t="str">
        <f>IF($J1058="","",$J1058+7)</f>
        <v/>
      </c>
    </row>
    <row r="1059" spans="2:11" ht="15">
      <c r="B1059" t="str">
        <f>IF($A1059="","",VLOOKUP(VLOOKUP($A1059,Baux!$A:$K,3,FALSE),Locataires!$A:$I,2,FALSE))</f>
        <v/>
      </c>
      <c r="C1059" s="17"/>
      <c r="D1059" s="12" t="str">
        <f>IF(OR($A1059="",$C1059=""),"",SUMIFS(Échéancier_Loyers!$G:$G,Échéancier_Loyers!$C:$C,$A1059,Échéancier_Loyers!$B:$B,YEAR($C1059)*100+MONTH($C1059)))</f>
        <v/>
      </c>
      <c r="E1059" s="13" t="str">
        <f>IF(OR($A1059="",$C1059=""),"",SUMIFS(Échéancier_Loyers!$J:$J,Échéancier_Loyers!$C:$C,$A1059,Échéancier_Loyers!$B:$B,YEAR($C1059)*100+MONTH($C1059)))</f>
        <v/>
      </c>
      <c r="F1059" s="13" t="str">
        <f>IF(OR($A1059="",$C1059=""),"",SUMIFS(Échéancier_Loyers!$K:$K,Échéancier_Loyers!$C:$C,$A1059,Échéancier_Loyers!$B:$B,YEAR($C1059)*100+MONTH($C1059)))</f>
        <v/>
      </c>
      <c r="G1059" s="13" t="str">
        <f>IF(OR($E1059="",$F1059=""),"",$E1059-$F1059)</f>
        <v/>
      </c>
      <c r="H1059" t="str">
        <f ca="1">IF($D1059="","",MAX(0,TODAY()-$D1059))</f>
        <v/>
      </c>
      <c r="I1059" t="str">
        <f ca="1">IF($G1059&lt;=0,"",IF($H1059&gt;=30,"Mise en demeure",IF($H1059&gt;=15,"Relance 2",IF($H1059&gt;=5,"Relance 1","À traiter"))))</f>
        <v>Mise en demeure</v>
      </c>
      <c r="K1059" t="str">
        <f>IF($J1059="","",$J1059+7)</f>
        <v/>
      </c>
    </row>
    <row r="1060" spans="2:11" ht="15">
      <c r="B1060" t="str">
        <f>IF($A1060="","",VLOOKUP(VLOOKUP($A1060,Baux!$A:$K,3,FALSE),Locataires!$A:$I,2,FALSE))</f>
        <v/>
      </c>
      <c r="C1060" s="17"/>
      <c r="D1060" s="12" t="str">
        <f>IF(OR($A1060="",$C1060=""),"",SUMIFS(Échéancier_Loyers!$G:$G,Échéancier_Loyers!$C:$C,$A1060,Échéancier_Loyers!$B:$B,YEAR($C1060)*100+MONTH($C1060)))</f>
        <v/>
      </c>
      <c r="E1060" s="13" t="str">
        <f>IF(OR($A1060="",$C1060=""),"",SUMIFS(Échéancier_Loyers!$J:$J,Échéancier_Loyers!$C:$C,$A1060,Échéancier_Loyers!$B:$B,YEAR($C1060)*100+MONTH($C1060)))</f>
        <v/>
      </c>
      <c r="F1060" s="13" t="str">
        <f>IF(OR($A1060="",$C1060=""),"",SUMIFS(Échéancier_Loyers!$K:$K,Échéancier_Loyers!$C:$C,$A1060,Échéancier_Loyers!$B:$B,YEAR($C1060)*100+MONTH($C1060)))</f>
        <v/>
      </c>
      <c r="G1060" s="13" t="str">
        <f>IF(OR($E1060="",$F1060=""),"",$E1060-$F1060)</f>
        <v/>
      </c>
      <c r="H1060" t="str">
        <f ca="1">IF($D1060="","",MAX(0,TODAY()-$D1060))</f>
        <v/>
      </c>
      <c r="I1060" t="str">
        <f ca="1">IF($G1060&lt;=0,"",IF($H1060&gt;=30,"Mise en demeure",IF($H1060&gt;=15,"Relance 2",IF($H1060&gt;=5,"Relance 1","À traiter"))))</f>
        <v>Mise en demeure</v>
      </c>
      <c r="K1060" t="str">
        <f>IF($J1060="","",$J1060+7)</f>
        <v/>
      </c>
    </row>
    <row r="1061" spans="2:11" ht="15">
      <c r="B1061" t="str">
        <f>IF($A1061="","",VLOOKUP(VLOOKUP($A1061,Baux!$A:$K,3,FALSE),Locataires!$A:$I,2,FALSE))</f>
        <v/>
      </c>
      <c r="C1061" s="17"/>
      <c r="D1061" s="12" t="str">
        <f>IF(OR($A1061="",$C1061=""),"",SUMIFS(Échéancier_Loyers!$G:$G,Échéancier_Loyers!$C:$C,$A1061,Échéancier_Loyers!$B:$B,YEAR($C1061)*100+MONTH($C1061)))</f>
        <v/>
      </c>
      <c r="E1061" s="13" t="str">
        <f>IF(OR($A1061="",$C1061=""),"",SUMIFS(Échéancier_Loyers!$J:$J,Échéancier_Loyers!$C:$C,$A1061,Échéancier_Loyers!$B:$B,YEAR($C1061)*100+MONTH($C1061)))</f>
        <v/>
      </c>
      <c r="F1061" s="13" t="str">
        <f>IF(OR($A1061="",$C1061=""),"",SUMIFS(Échéancier_Loyers!$K:$K,Échéancier_Loyers!$C:$C,$A1061,Échéancier_Loyers!$B:$B,YEAR($C1061)*100+MONTH($C1061)))</f>
        <v/>
      </c>
      <c r="G1061" s="13" t="str">
        <f>IF(OR($E1061="",$F1061=""),"",$E1061-$F1061)</f>
        <v/>
      </c>
      <c r="H1061" t="str">
        <f ca="1">IF($D1061="","",MAX(0,TODAY()-$D1061))</f>
        <v/>
      </c>
      <c r="I1061" t="str">
        <f ca="1">IF($G1061&lt;=0,"",IF($H1061&gt;=30,"Mise en demeure",IF($H1061&gt;=15,"Relance 2",IF($H1061&gt;=5,"Relance 1","À traiter"))))</f>
        <v>Mise en demeure</v>
      </c>
      <c r="K1061" t="str">
        <f>IF($J1061="","",$J1061+7)</f>
        <v/>
      </c>
    </row>
    <row r="1062" spans="2:11" ht="15">
      <c r="B1062" t="str">
        <f>IF($A1062="","",VLOOKUP(VLOOKUP($A1062,Baux!$A:$K,3,FALSE),Locataires!$A:$I,2,FALSE))</f>
        <v/>
      </c>
      <c r="C1062" s="17"/>
      <c r="D1062" s="12" t="str">
        <f>IF(OR($A1062="",$C1062=""),"",SUMIFS(Échéancier_Loyers!$G:$G,Échéancier_Loyers!$C:$C,$A1062,Échéancier_Loyers!$B:$B,YEAR($C1062)*100+MONTH($C1062)))</f>
        <v/>
      </c>
      <c r="E1062" s="13" t="str">
        <f>IF(OR($A1062="",$C1062=""),"",SUMIFS(Échéancier_Loyers!$J:$J,Échéancier_Loyers!$C:$C,$A1062,Échéancier_Loyers!$B:$B,YEAR($C1062)*100+MONTH($C1062)))</f>
        <v/>
      </c>
      <c r="F1062" s="13" t="str">
        <f>IF(OR($A1062="",$C1062=""),"",SUMIFS(Échéancier_Loyers!$K:$K,Échéancier_Loyers!$C:$C,$A1062,Échéancier_Loyers!$B:$B,YEAR($C1062)*100+MONTH($C1062)))</f>
        <v/>
      </c>
      <c r="G1062" s="13" t="str">
        <f>IF(OR($E1062="",$F1062=""),"",$E1062-$F1062)</f>
        <v/>
      </c>
      <c r="H1062" t="str">
        <f ca="1">IF($D1062="","",MAX(0,TODAY()-$D1062))</f>
        <v/>
      </c>
      <c r="I1062" t="str">
        <f ca="1">IF($G1062&lt;=0,"",IF($H1062&gt;=30,"Mise en demeure",IF($H1062&gt;=15,"Relance 2",IF($H1062&gt;=5,"Relance 1","À traiter"))))</f>
        <v>Mise en demeure</v>
      </c>
      <c r="K1062" t="str">
        <f>IF($J1062="","",$J1062+7)</f>
        <v/>
      </c>
    </row>
    <row r="1063" spans="2:11" ht="15">
      <c r="B1063" t="str">
        <f>IF($A1063="","",VLOOKUP(VLOOKUP($A1063,Baux!$A:$K,3,FALSE),Locataires!$A:$I,2,FALSE))</f>
        <v/>
      </c>
      <c r="C1063" s="17"/>
      <c r="D1063" s="12" t="str">
        <f>IF(OR($A1063="",$C1063=""),"",SUMIFS(Échéancier_Loyers!$G:$G,Échéancier_Loyers!$C:$C,$A1063,Échéancier_Loyers!$B:$B,YEAR($C1063)*100+MONTH($C1063)))</f>
        <v/>
      </c>
      <c r="E1063" s="13" t="str">
        <f>IF(OR($A1063="",$C1063=""),"",SUMIFS(Échéancier_Loyers!$J:$J,Échéancier_Loyers!$C:$C,$A1063,Échéancier_Loyers!$B:$B,YEAR($C1063)*100+MONTH($C1063)))</f>
        <v/>
      </c>
      <c r="F1063" s="13" t="str">
        <f>IF(OR($A1063="",$C1063=""),"",SUMIFS(Échéancier_Loyers!$K:$K,Échéancier_Loyers!$C:$C,$A1063,Échéancier_Loyers!$B:$B,YEAR($C1063)*100+MONTH($C1063)))</f>
        <v/>
      </c>
      <c r="G1063" s="13" t="str">
        <f>IF(OR($E1063="",$F1063=""),"",$E1063-$F1063)</f>
        <v/>
      </c>
      <c r="H1063" t="str">
        <f ca="1">IF($D1063="","",MAX(0,TODAY()-$D1063))</f>
        <v/>
      </c>
      <c r="I1063" t="str">
        <f ca="1">IF($G1063&lt;=0,"",IF($H1063&gt;=30,"Mise en demeure",IF($H1063&gt;=15,"Relance 2",IF($H1063&gt;=5,"Relance 1","À traiter"))))</f>
        <v>Mise en demeure</v>
      </c>
      <c r="K1063" t="str">
        <f>IF($J1063="","",$J1063+7)</f>
        <v/>
      </c>
    </row>
    <row r="1064" spans="2:11" ht="15">
      <c r="B1064" t="str">
        <f>IF($A1064="","",VLOOKUP(VLOOKUP($A1064,Baux!$A:$K,3,FALSE),Locataires!$A:$I,2,FALSE))</f>
        <v/>
      </c>
      <c r="C1064" s="17"/>
      <c r="D1064" s="12" t="str">
        <f>IF(OR($A1064="",$C1064=""),"",SUMIFS(Échéancier_Loyers!$G:$G,Échéancier_Loyers!$C:$C,$A1064,Échéancier_Loyers!$B:$B,YEAR($C1064)*100+MONTH($C1064)))</f>
        <v/>
      </c>
      <c r="E1064" s="13" t="str">
        <f>IF(OR($A1064="",$C1064=""),"",SUMIFS(Échéancier_Loyers!$J:$J,Échéancier_Loyers!$C:$C,$A1064,Échéancier_Loyers!$B:$B,YEAR($C1064)*100+MONTH($C1064)))</f>
        <v/>
      </c>
      <c r="F1064" s="13" t="str">
        <f>IF(OR($A1064="",$C1064=""),"",SUMIFS(Échéancier_Loyers!$K:$K,Échéancier_Loyers!$C:$C,$A1064,Échéancier_Loyers!$B:$B,YEAR($C1064)*100+MONTH($C1064)))</f>
        <v/>
      </c>
      <c r="G1064" s="13" t="str">
        <f>IF(OR($E1064="",$F1064=""),"",$E1064-$F1064)</f>
        <v/>
      </c>
      <c r="H1064" t="str">
        <f ca="1">IF($D1064="","",MAX(0,TODAY()-$D1064))</f>
        <v/>
      </c>
      <c r="I1064" t="str">
        <f ca="1">IF($G1064&lt;=0,"",IF($H1064&gt;=30,"Mise en demeure",IF($H1064&gt;=15,"Relance 2",IF($H1064&gt;=5,"Relance 1","À traiter"))))</f>
        <v>Mise en demeure</v>
      </c>
      <c r="K1064" t="str">
        <f>IF($J1064="","",$J1064+7)</f>
        <v/>
      </c>
    </row>
    <row r="1065" spans="2:11" ht="15">
      <c r="B1065" t="str">
        <f>IF($A1065="","",VLOOKUP(VLOOKUP($A1065,Baux!$A:$K,3,FALSE),Locataires!$A:$I,2,FALSE))</f>
        <v/>
      </c>
      <c r="C1065" s="17"/>
      <c r="D1065" s="12" t="str">
        <f>IF(OR($A1065="",$C1065=""),"",SUMIFS(Échéancier_Loyers!$G:$G,Échéancier_Loyers!$C:$C,$A1065,Échéancier_Loyers!$B:$B,YEAR($C1065)*100+MONTH($C1065)))</f>
        <v/>
      </c>
      <c r="E1065" s="13" t="str">
        <f>IF(OR($A1065="",$C1065=""),"",SUMIFS(Échéancier_Loyers!$J:$J,Échéancier_Loyers!$C:$C,$A1065,Échéancier_Loyers!$B:$B,YEAR($C1065)*100+MONTH($C1065)))</f>
        <v/>
      </c>
      <c r="F1065" s="13" t="str">
        <f>IF(OR($A1065="",$C1065=""),"",SUMIFS(Échéancier_Loyers!$K:$K,Échéancier_Loyers!$C:$C,$A1065,Échéancier_Loyers!$B:$B,YEAR($C1065)*100+MONTH($C1065)))</f>
        <v/>
      </c>
      <c r="G1065" s="13" t="str">
        <f>IF(OR($E1065="",$F1065=""),"",$E1065-$F1065)</f>
        <v/>
      </c>
      <c r="H1065" t="str">
        <f ca="1">IF($D1065="","",MAX(0,TODAY()-$D1065))</f>
        <v/>
      </c>
      <c r="I1065" t="str">
        <f ca="1">IF($G1065&lt;=0,"",IF($H1065&gt;=30,"Mise en demeure",IF($H1065&gt;=15,"Relance 2",IF($H1065&gt;=5,"Relance 1","À traiter"))))</f>
        <v>Mise en demeure</v>
      </c>
      <c r="K1065" t="str">
        <f>IF($J1065="","",$J1065+7)</f>
        <v/>
      </c>
    </row>
    <row r="1066" spans="2:11" ht="15">
      <c r="B1066" t="str">
        <f>IF($A1066="","",VLOOKUP(VLOOKUP($A1066,Baux!$A:$K,3,FALSE),Locataires!$A:$I,2,FALSE))</f>
        <v/>
      </c>
      <c r="C1066" s="17"/>
      <c r="D1066" s="12" t="str">
        <f>IF(OR($A1066="",$C1066=""),"",SUMIFS(Échéancier_Loyers!$G:$G,Échéancier_Loyers!$C:$C,$A1066,Échéancier_Loyers!$B:$B,YEAR($C1066)*100+MONTH($C1066)))</f>
        <v/>
      </c>
      <c r="E1066" s="13" t="str">
        <f>IF(OR($A1066="",$C1066=""),"",SUMIFS(Échéancier_Loyers!$J:$J,Échéancier_Loyers!$C:$C,$A1066,Échéancier_Loyers!$B:$B,YEAR($C1066)*100+MONTH($C1066)))</f>
        <v/>
      </c>
      <c r="F1066" s="13" t="str">
        <f>IF(OR($A1066="",$C1066=""),"",SUMIFS(Échéancier_Loyers!$K:$K,Échéancier_Loyers!$C:$C,$A1066,Échéancier_Loyers!$B:$B,YEAR($C1066)*100+MONTH($C1066)))</f>
        <v/>
      </c>
      <c r="G1066" s="13" t="str">
        <f>IF(OR($E1066="",$F1066=""),"",$E1066-$F1066)</f>
        <v/>
      </c>
      <c r="H1066" t="str">
        <f ca="1">IF($D1066="","",MAX(0,TODAY()-$D1066))</f>
        <v/>
      </c>
      <c r="I1066" t="str">
        <f ca="1">IF($G1066&lt;=0,"",IF($H1066&gt;=30,"Mise en demeure",IF($H1066&gt;=15,"Relance 2",IF($H1066&gt;=5,"Relance 1","À traiter"))))</f>
        <v>Mise en demeure</v>
      </c>
      <c r="K1066" t="str">
        <f>IF($J1066="","",$J1066+7)</f>
        <v/>
      </c>
    </row>
    <row r="1067" spans="2:11" ht="15">
      <c r="B1067" t="str">
        <f>IF($A1067="","",VLOOKUP(VLOOKUP($A1067,Baux!$A:$K,3,FALSE),Locataires!$A:$I,2,FALSE))</f>
        <v/>
      </c>
      <c r="C1067" s="17"/>
      <c r="D1067" s="12" t="str">
        <f>IF(OR($A1067="",$C1067=""),"",SUMIFS(Échéancier_Loyers!$G:$G,Échéancier_Loyers!$C:$C,$A1067,Échéancier_Loyers!$B:$B,YEAR($C1067)*100+MONTH($C1067)))</f>
        <v/>
      </c>
      <c r="E1067" s="13" t="str">
        <f>IF(OR($A1067="",$C1067=""),"",SUMIFS(Échéancier_Loyers!$J:$J,Échéancier_Loyers!$C:$C,$A1067,Échéancier_Loyers!$B:$B,YEAR($C1067)*100+MONTH($C1067)))</f>
        <v/>
      </c>
      <c r="F1067" s="13" t="str">
        <f>IF(OR($A1067="",$C1067=""),"",SUMIFS(Échéancier_Loyers!$K:$K,Échéancier_Loyers!$C:$C,$A1067,Échéancier_Loyers!$B:$B,YEAR($C1067)*100+MONTH($C1067)))</f>
        <v/>
      </c>
      <c r="G1067" s="13" t="str">
        <f>IF(OR($E1067="",$F1067=""),"",$E1067-$F1067)</f>
        <v/>
      </c>
      <c r="H1067" t="str">
        <f ca="1">IF($D1067="","",MAX(0,TODAY()-$D1067))</f>
        <v/>
      </c>
      <c r="I1067" t="str">
        <f ca="1">IF($G1067&lt;=0,"",IF($H1067&gt;=30,"Mise en demeure",IF($H1067&gt;=15,"Relance 2",IF($H1067&gt;=5,"Relance 1","À traiter"))))</f>
        <v>Mise en demeure</v>
      </c>
      <c r="K1067" t="str">
        <f>IF($J1067="","",$J1067+7)</f>
        <v/>
      </c>
    </row>
    <row r="1068" spans="2:11" ht="15">
      <c r="B1068" t="str">
        <f>IF($A1068="","",VLOOKUP(VLOOKUP($A1068,Baux!$A:$K,3,FALSE),Locataires!$A:$I,2,FALSE))</f>
        <v/>
      </c>
      <c r="C1068" s="17"/>
      <c r="D1068" s="12" t="str">
        <f>IF(OR($A1068="",$C1068=""),"",SUMIFS(Échéancier_Loyers!$G:$G,Échéancier_Loyers!$C:$C,$A1068,Échéancier_Loyers!$B:$B,YEAR($C1068)*100+MONTH($C1068)))</f>
        <v/>
      </c>
      <c r="E1068" s="13" t="str">
        <f>IF(OR($A1068="",$C1068=""),"",SUMIFS(Échéancier_Loyers!$J:$J,Échéancier_Loyers!$C:$C,$A1068,Échéancier_Loyers!$B:$B,YEAR($C1068)*100+MONTH($C1068)))</f>
        <v/>
      </c>
      <c r="F1068" s="13" t="str">
        <f>IF(OR($A1068="",$C1068=""),"",SUMIFS(Échéancier_Loyers!$K:$K,Échéancier_Loyers!$C:$C,$A1068,Échéancier_Loyers!$B:$B,YEAR($C1068)*100+MONTH($C1068)))</f>
        <v/>
      </c>
      <c r="G1068" s="13" t="str">
        <f>IF(OR($E1068="",$F1068=""),"",$E1068-$F1068)</f>
        <v/>
      </c>
      <c r="H1068" t="str">
        <f ca="1">IF($D1068="","",MAX(0,TODAY()-$D1068))</f>
        <v/>
      </c>
      <c r="I1068" t="str">
        <f ca="1">IF($G1068&lt;=0,"",IF($H1068&gt;=30,"Mise en demeure",IF($H1068&gt;=15,"Relance 2",IF($H1068&gt;=5,"Relance 1","À traiter"))))</f>
        <v>Mise en demeure</v>
      </c>
      <c r="K1068" t="str">
        <f>IF($J1068="","",$J1068+7)</f>
        <v/>
      </c>
    </row>
    <row r="1069" spans="2:11" ht="15">
      <c r="B1069" t="str">
        <f>IF($A1069="","",VLOOKUP(VLOOKUP($A1069,Baux!$A:$K,3,FALSE),Locataires!$A:$I,2,FALSE))</f>
        <v/>
      </c>
      <c r="C1069" s="17"/>
      <c r="D1069" s="12" t="str">
        <f>IF(OR($A1069="",$C1069=""),"",SUMIFS(Échéancier_Loyers!$G:$G,Échéancier_Loyers!$C:$C,$A1069,Échéancier_Loyers!$B:$B,YEAR($C1069)*100+MONTH($C1069)))</f>
        <v/>
      </c>
      <c r="E1069" s="13" t="str">
        <f>IF(OR($A1069="",$C1069=""),"",SUMIFS(Échéancier_Loyers!$J:$J,Échéancier_Loyers!$C:$C,$A1069,Échéancier_Loyers!$B:$B,YEAR($C1069)*100+MONTH($C1069)))</f>
        <v/>
      </c>
      <c r="F1069" s="13" t="str">
        <f>IF(OR($A1069="",$C1069=""),"",SUMIFS(Échéancier_Loyers!$K:$K,Échéancier_Loyers!$C:$C,$A1069,Échéancier_Loyers!$B:$B,YEAR($C1069)*100+MONTH($C1069)))</f>
        <v/>
      </c>
      <c r="G1069" s="13" t="str">
        <f>IF(OR($E1069="",$F1069=""),"",$E1069-$F1069)</f>
        <v/>
      </c>
      <c r="H1069" t="str">
        <f ca="1">IF($D1069="","",MAX(0,TODAY()-$D1069))</f>
        <v/>
      </c>
      <c r="I1069" t="str">
        <f ca="1">IF($G1069&lt;=0,"",IF($H1069&gt;=30,"Mise en demeure",IF($H1069&gt;=15,"Relance 2",IF($H1069&gt;=5,"Relance 1","À traiter"))))</f>
        <v>Mise en demeure</v>
      </c>
      <c r="K1069" t="str">
        <f>IF($J1069="","",$J1069+7)</f>
        <v/>
      </c>
    </row>
    <row r="1070" spans="2:11" ht="15">
      <c r="B1070" t="str">
        <f>IF($A1070="","",VLOOKUP(VLOOKUP($A1070,Baux!$A:$K,3,FALSE),Locataires!$A:$I,2,FALSE))</f>
        <v/>
      </c>
      <c r="C1070" s="17"/>
      <c r="D1070" s="12" t="str">
        <f>IF(OR($A1070="",$C1070=""),"",SUMIFS(Échéancier_Loyers!$G:$G,Échéancier_Loyers!$C:$C,$A1070,Échéancier_Loyers!$B:$B,YEAR($C1070)*100+MONTH($C1070)))</f>
        <v/>
      </c>
      <c r="E1070" s="13" t="str">
        <f>IF(OR($A1070="",$C1070=""),"",SUMIFS(Échéancier_Loyers!$J:$J,Échéancier_Loyers!$C:$C,$A1070,Échéancier_Loyers!$B:$B,YEAR($C1070)*100+MONTH($C1070)))</f>
        <v/>
      </c>
      <c r="F1070" s="13" t="str">
        <f>IF(OR($A1070="",$C1070=""),"",SUMIFS(Échéancier_Loyers!$K:$K,Échéancier_Loyers!$C:$C,$A1070,Échéancier_Loyers!$B:$B,YEAR($C1070)*100+MONTH($C1070)))</f>
        <v/>
      </c>
      <c r="G1070" s="13" t="str">
        <f>IF(OR($E1070="",$F1070=""),"",$E1070-$F1070)</f>
        <v/>
      </c>
      <c r="H1070" t="str">
        <f ca="1">IF($D1070="","",MAX(0,TODAY()-$D1070))</f>
        <v/>
      </c>
      <c r="I1070" t="str">
        <f ca="1">IF($G1070&lt;=0,"",IF($H1070&gt;=30,"Mise en demeure",IF($H1070&gt;=15,"Relance 2",IF($H1070&gt;=5,"Relance 1","À traiter"))))</f>
        <v>Mise en demeure</v>
      </c>
      <c r="K1070" t="str">
        <f>IF($J1070="","",$J1070+7)</f>
        <v/>
      </c>
    </row>
    <row r="1071" spans="2:11" ht="15">
      <c r="B1071" t="str">
        <f>IF($A1071="","",VLOOKUP(VLOOKUP($A1071,Baux!$A:$K,3,FALSE),Locataires!$A:$I,2,FALSE))</f>
        <v/>
      </c>
      <c r="C1071" s="17"/>
      <c r="D1071" s="12" t="str">
        <f>IF(OR($A1071="",$C1071=""),"",SUMIFS(Échéancier_Loyers!$G:$G,Échéancier_Loyers!$C:$C,$A1071,Échéancier_Loyers!$B:$B,YEAR($C1071)*100+MONTH($C1071)))</f>
        <v/>
      </c>
      <c r="E1071" s="13" t="str">
        <f>IF(OR($A1071="",$C1071=""),"",SUMIFS(Échéancier_Loyers!$J:$J,Échéancier_Loyers!$C:$C,$A1071,Échéancier_Loyers!$B:$B,YEAR($C1071)*100+MONTH($C1071)))</f>
        <v/>
      </c>
      <c r="F1071" s="13" t="str">
        <f>IF(OR($A1071="",$C1071=""),"",SUMIFS(Échéancier_Loyers!$K:$K,Échéancier_Loyers!$C:$C,$A1071,Échéancier_Loyers!$B:$B,YEAR($C1071)*100+MONTH($C1071)))</f>
        <v/>
      </c>
      <c r="G1071" s="13" t="str">
        <f>IF(OR($E1071="",$F1071=""),"",$E1071-$F1071)</f>
        <v/>
      </c>
      <c r="H1071" t="str">
        <f ca="1">IF($D1071="","",MAX(0,TODAY()-$D1071))</f>
        <v/>
      </c>
      <c r="I1071" t="str">
        <f ca="1">IF($G1071&lt;=0,"",IF($H1071&gt;=30,"Mise en demeure",IF($H1071&gt;=15,"Relance 2",IF($H1071&gt;=5,"Relance 1","À traiter"))))</f>
        <v>Mise en demeure</v>
      </c>
      <c r="K1071" t="str">
        <f>IF($J1071="","",$J1071+7)</f>
        <v/>
      </c>
    </row>
    <row r="1072" spans="2:11" ht="15">
      <c r="B1072" t="str">
        <f>IF($A1072="","",VLOOKUP(VLOOKUP($A1072,Baux!$A:$K,3,FALSE),Locataires!$A:$I,2,FALSE))</f>
        <v/>
      </c>
      <c r="C1072" s="17"/>
      <c r="D1072" s="12" t="str">
        <f>IF(OR($A1072="",$C1072=""),"",SUMIFS(Échéancier_Loyers!$G:$G,Échéancier_Loyers!$C:$C,$A1072,Échéancier_Loyers!$B:$B,YEAR($C1072)*100+MONTH($C1072)))</f>
        <v/>
      </c>
      <c r="E1072" s="13" t="str">
        <f>IF(OR($A1072="",$C1072=""),"",SUMIFS(Échéancier_Loyers!$J:$J,Échéancier_Loyers!$C:$C,$A1072,Échéancier_Loyers!$B:$B,YEAR($C1072)*100+MONTH($C1072)))</f>
        <v/>
      </c>
      <c r="F1072" s="13" t="str">
        <f>IF(OR($A1072="",$C1072=""),"",SUMIFS(Échéancier_Loyers!$K:$K,Échéancier_Loyers!$C:$C,$A1072,Échéancier_Loyers!$B:$B,YEAR($C1072)*100+MONTH($C1072)))</f>
        <v/>
      </c>
      <c r="G1072" s="13" t="str">
        <f>IF(OR($E1072="",$F1072=""),"",$E1072-$F1072)</f>
        <v/>
      </c>
      <c r="H1072" t="str">
        <f ca="1">IF($D1072="","",MAX(0,TODAY()-$D1072))</f>
        <v/>
      </c>
      <c r="I1072" t="str">
        <f ca="1">IF($G1072&lt;=0,"",IF($H1072&gt;=30,"Mise en demeure",IF($H1072&gt;=15,"Relance 2",IF($H1072&gt;=5,"Relance 1","À traiter"))))</f>
        <v>Mise en demeure</v>
      </c>
      <c r="K1072" t="str">
        <f>IF($J1072="","",$J1072+7)</f>
        <v/>
      </c>
    </row>
    <row r="1073" spans="2:11" ht="15">
      <c r="B1073" t="str">
        <f>IF($A1073="","",VLOOKUP(VLOOKUP($A1073,Baux!$A:$K,3,FALSE),Locataires!$A:$I,2,FALSE))</f>
        <v/>
      </c>
      <c r="C1073" s="17"/>
      <c r="D1073" s="12" t="str">
        <f>IF(OR($A1073="",$C1073=""),"",SUMIFS(Échéancier_Loyers!$G:$G,Échéancier_Loyers!$C:$C,$A1073,Échéancier_Loyers!$B:$B,YEAR($C1073)*100+MONTH($C1073)))</f>
        <v/>
      </c>
      <c r="E1073" s="13" t="str">
        <f>IF(OR($A1073="",$C1073=""),"",SUMIFS(Échéancier_Loyers!$J:$J,Échéancier_Loyers!$C:$C,$A1073,Échéancier_Loyers!$B:$B,YEAR($C1073)*100+MONTH($C1073)))</f>
        <v/>
      </c>
      <c r="F1073" s="13" t="str">
        <f>IF(OR($A1073="",$C1073=""),"",SUMIFS(Échéancier_Loyers!$K:$K,Échéancier_Loyers!$C:$C,$A1073,Échéancier_Loyers!$B:$B,YEAR($C1073)*100+MONTH($C1073)))</f>
        <v/>
      </c>
      <c r="G1073" s="13" t="str">
        <f>IF(OR($E1073="",$F1073=""),"",$E1073-$F1073)</f>
        <v/>
      </c>
      <c r="H1073" t="str">
        <f ca="1">IF($D1073="","",MAX(0,TODAY()-$D1073))</f>
        <v/>
      </c>
      <c r="I1073" t="str">
        <f ca="1">IF($G1073&lt;=0,"",IF($H1073&gt;=30,"Mise en demeure",IF($H1073&gt;=15,"Relance 2",IF($H1073&gt;=5,"Relance 1","À traiter"))))</f>
        <v>Mise en demeure</v>
      </c>
      <c r="K1073" t="str">
        <f>IF($J1073="","",$J1073+7)</f>
        <v/>
      </c>
    </row>
    <row r="1074" spans="2:11" ht="15">
      <c r="B1074" t="str">
        <f>IF($A1074="","",VLOOKUP(VLOOKUP($A1074,Baux!$A:$K,3,FALSE),Locataires!$A:$I,2,FALSE))</f>
        <v/>
      </c>
      <c r="C1074" s="17"/>
      <c r="D1074" s="12" t="str">
        <f>IF(OR($A1074="",$C1074=""),"",SUMIFS(Échéancier_Loyers!$G:$G,Échéancier_Loyers!$C:$C,$A1074,Échéancier_Loyers!$B:$B,YEAR($C1074)*100+MONTH($C1074)))</f>
        <v/>
      </c>
      <c r="E1074" s="13" t="str">
        <f>IF(OR($A1074="",$C1074=""),"",SUMIFS(Échéancier_Loyers!$J:$J,Échéancier_Loyers!$C:$C,$A1074,Échéancier_Loyers!$B:$B,YEAR($C1074)*100+MONTH($C1074)))</f>
        <v/>
      </c>
      <c r="F1074" s="13" t="str">
        <f>IF(OR($A1074="",$C1074=""),"",SUMIFS(Échéancier_Loyers!$K:$K,Échéancier_Loyers!$C:$C,$A1074,Échéancier_Loyers!$B:$B,YEAR($C1074)*100+MONTH($C1074)))</f>
        <v/>
      </c>
      <c r="G1074" s="13" t="str">
        <f>IF(OR($E1074="",$F1074=""),"",$E1074-$F1074)</f>
        <v/>
      </c>
      <c r="H1074" t="str">
        <f ca="1">IF($D1074="","",MAX(0,TODAY()-$D1074))</f>
        <v/>
      </c>
      <c r="I1074" t="str">
        <f ca="1">IF($G1074&lt;=0,"",IF($H1074&gt;=30,"Mise en demeure",IF($H1074&gt;=15,"Relance 2",IF($H1074&gt;=5,"Relance 1","À traiter"))))</f>
        <v>Mise en demeure</v>
      </c>
      <c r="K1074" t="str">
        <f>IF($J1074="","",$J1074+7)</f>
        <v/>
      </c>
    </row>
    <row r="1075" spans="2:11" ht="15">
      <c r="B1075" t="str">
        <f>IF($A1075="","",VLOOKUP(VLOOKUP($A1075,Baux!$A:$K,3,FALSE),Locataires!$A:$I,2,FALSE))</f>
        <v/>
      </c>
      <c r="C1075" s="17"/>
      <c r="D1075" s="12" t="str">
        <f>IF(OR($A1075="",$C1075=""),"",SUMIFS(Échéancier_Loyers!$G:$G,Échéancier_Loyers!$C:$C,$A1075,Échéancier_Loyers!$B:$B,YEAR($C1075)*100+MONTH($C1075)))</f>
        <v/>
      </c>
      <c r="E1075" s="13" t="str">
        <f>IF(OR($A1075="",$C1075=""),"",SUMIFS(Échéancier_Loyers!$J:$J,Échéancier_Loyers!$C:$C,$A1075,Échéancier_Loyers!$B:$B,YEAR($C1075)*100+MONTH($C1075)))</f>
        <v/>
      </c>
      <c r="F1075" s="13" t="str">
        <f>IF(OR($A1075="",$C1075=""),"",SUMIFS(Échéancier_Loyers!$K:$K,Échéancier_Loyers!$C:$C,$A1075,Échéancier_Loyers!$B:$B,YEAR($C1075)*100+MONTH($C1075)))</f>
        <v/>
      </c>
      <c r="G1075" s="13" t="str">
        <f>IF(OR($E1075="",$F1075=""),"",$E1075-$F1075)</f>
        <v/>
      </c>
      <c r="H1075" t="str">
        <f ca="1">IF($D1075="","",MAX(0,TODAY()-$D1075))</f>
        <v/>
      </c>
      <c r="I1075" t="str">
        <f ca="1">IF($G1075&lt;=0,"",IF($H1075&gt;=30,"Mise en demeure",IF($H1075&gt;=15,"Relance 2",IF($H1075&gt;=5,"Relance 1","À traiter"))))</f>
        <v>Mise en demeure</v>
      </c>
      <c r="K1075" t="str">
        <f>IF($J1075="","",$J1075+7)</f>
        <v/>
      </c>
    </row>
    <row r="1076" spans="2:11" ht="15">
      <c r="B1076" t="str">
        <f>IF($A1076="","",VLOOKUP(VLOOKUP($A1076,Baux!$A:$K,3,FALSE),Locataires!$A:$I,2,FALSE))</f>
        <v/>
      </c>
      <c r="C1076" s="17"/>
      <c r="D1076" s="12" t="str">
        <f>IF(OR($A1076="",$C1076=""),"",SUMIFS(Échéancier_Loyers!$G:$G,Échéancier_Loyers!$C:$C,$A1076,Échéancier_Loyers!$B:$B,YEAR($C1076)*100+MONTH($C1076)))</f>
        <v/>
      </c>
      <c r="E1076" s="13" t="str">
        <f>IF(OR($A1076="",$C1076=""),"",SUMIFS(Échéancier_Loyers!$J:$J,Échéancier_Loyers!$C:$C,$A1076,Échéancier_Loyers!$B:$B,YEAR($C1076)*100+MONTH($C1076)))</f>
        <v/>
      </c>
      <c r="F1076" s="13" t="str">
        <f>IF(OR($A1076="",$C1076=""),"",SUMIFS(Échéancier_Loyers!$K:$K,Échéancier_Loyers!$C:$C,$A1076,Échéancier_Loyers!$B:$B,YEAR($C1076)*100+MONTH($C1076)))</f>
        <v/>
      </c>
      <c r="G1076" s="13" t="str">
        <f>IF(OR($E1076="",$F1076=""),"",$E1076-$F1076)</f>
        <v/>
      </c>
      <c r="H1076" t="str">
        <f ca="1">IF($D1076="","",MAX(0,TODAY()-$D1076))</f>
        <v/>
      </c>
      <c r="I1076" t="str">
        <f ca="1">IF($G1076&lt;=0,"",IF($H1076&gt;=30,"Mise en demeure",IF($H1076&gt;=15,"Relance 2",IF($H1076&gt;=5,"Relance 1","À traiter"))))</f>
        <v>Mise en demeure</v>
      </c>
      <c r="K1076" t="str">
        <f>IF($J1076="","",$J1076+7)</f>
        <v/>
      </c>
    </row>
    <row r="1077" spans="2:11" ht="15">
      <c r="B1077" t="str">
        <f>IF($A1077="","",VLOOKUP(VLOOKUP($A1077,Baux!$A:$K,3,FALSE),Locataires!$A:$I,2,FALSE))</f>
        <v/>
      </c>
      <c r="C1077" s="17"/>
      <c r="D1077" s="12" t="str">
        <f>IF(OR($A1077="",$C1077=""),"",SUMIFS(Échéancier_Loyers!$G:$G,Échéancier_Loyers!$C:$C,$A1077,Échéancier_Loyers!$B:$B,YEAR($C1077)*100+MONTH($C1077)))</f>
        <v/>
      </c>
      <c r="E1077" s="13" t="str">
        <f>IF(OR($A1077="",$C1077=""),"",SUMIFS(Échéancier_Loyers!$J:$J,Échéancier_Loyers!$C:$C,$A1077,Échéancier_Loyers!$B:$B,YEAR($C1077)*100+MONTH($C1077)))</f>
        <v/>
      </c>
      <c r="F1077" s="13" t="str">
        <f>IF(OR($A1077="",$C1077=""),"",SUMIFS(Échéancier_Loyers!$K:$K,Échéancier_Loyers!$C:$C,$A1077,Échéancier_Loyers!$B:$B,YEAR($C1077)*100+MONTH($C1077)))</f>
        <v/>
      </c>
      <c r="G1077" s="13" t="str">
        <f>IF(OR($E1077="",$F1077=""),"",$E1077-$F1077)</f>
        <v/>
      </c>
      <c r="H1077" t="str">
        <f ca="1">IF($D1077="","",MAX(0,TODAY()-$D1077))</f>
        <v/>
      </c>
      <c r="I1077" t="str">
        <f ca="1">IF($G1077&lt;=0,"",IF($H1077&gt;=30,"Mise en demeure",IF($H1077&gt;=15,"Relance 2",IF($H1077&gt;=5,"Relance 1","À traiter"))))</f>
        <v>Mise en demeure</v>
      </c>
      <c r="K1077" t="str">
        <f>IF($J1077="","",$J1077+7)</f>
        <v/>
      </c>
    </row>
    <row r="1078" spans="2:11" ht="15">
      <c r="B1078" t="str">
        <f>IF($A1078="","",VLOOKUP(VLOOKUP($A1078,Baux!$A:$K,3,FALSE),Locataires!$A:$I,2,FALSE))</f>
        <v/>
      </c>
      <c r="C1078" s="17"/>
      <c r="D1078" s="12" t="str">
        <f>IF(OR($A1078="",$C1078=""),"",SUMIFS(Échéancier_Loyers!$G:$G,Échéancier_Loyers!$C:$C,$A1078,Échéancier_Loyers!$B:$B,YEAR($C1078)*100+MONTH($C1078)))</f>
        <v/>
      </c>
      <c r="E1078" s="13" t="str">
        <f>IF(OR($A1078="",$C1078=""),"",SUMIFS(Échéancier_Loyers!$J:$J,Échéancier_Loyers!$C:$C,$A1078,Échéancier_Loyers!$B:$B,YEAR($C1078)*100+MONTH($C1078)))</f>
        <v/>
      </c>
      <c r="F1078" s="13" t="str">
        <f>IF(OR($A1078="",$C1078=""),"",SUMIFS(Échéancier_Loyers!$K:$K,Échéancier_Loyers!$C:$C,$A1078,Échéancier_Loyers!$B:$B,YEAR($C1078)*100+MONTH($C1078)))</f>
        <v/>
      </c>
      <c r="G1078" s="13" t="str">
        <f>IF(OR($E1078="",$F1078=""),"",$E1078-$F1078)</f>
        <v/>
      </c>
      <c r="H1078" t="str">
        <f ca="1">IF($D1078="","",MAX(0,TODAY()-$D1078))</f>
        <v/>
      </c>
      <c r="I1078" t="str">
        <f ca="1">IF($G1078&lt;=0,"",IF($H1078&gt;=30,"Mise en demeure",IF($H1078&gt;=15,"Relance 2",IF($H1078&gt;=5,"Relance 1","À traiter"))))</f>
        <v>Mise en demeure</v>
      </c>
      <c r="K1078" t="str">
        <f>IF($J1078="","",$J1078+7)</f>
        <v/>
      </c>
    </row>
    <row r="1079" spans="2:11" ht="15">
      <c r="B1079" t="str">
        <f>IF($A1079="","",VLOOKUP(VLOOKUP($A1079,Baux!$A:$K,3,FALSE),Locataires!$A:$I,2,FALSE))</f>
        <v/>
      </c>
      <c r="C1079" s="17"/>
      <c r="D1079" s="12" t="str">
        <f>IF(OR($A1079="",$C1079=""),"",SUMIFS(Échéancier_Loyers!$G:$G,Échéancier_Loyers!$C:$C,$A1079,Échéancier_Loyers!$B:$B,YEAR($C1079)*100+MONTH($C1079)))</f>
        <v/>
      </c>
      <c r="E1079" s="13" t="str">
        <f>IF(OR($A1079="",$C1079=""),"",SUMIFS(Échéancier_Loyers!$J:$J,Échéancier_Loyers!$C:$C,$A1079,Échéancier_Loyers!$B:$B,YEAR($C1079)*100+MONTH($C1079)))</f>
        <v/>
      </c>
      <c r="F1079" s="13" t="str">
        <f>IF(OR($A1079="",$C1079=""),"",SUMIFS(Échéancier_Loyers!$K:$K,Échéancier_Loyers!$C:$C,$A1079,Échéancier_Loyers!$B:$B,YEAR($C1079)*100+MONTH($C1079)))</f>
        <v/>
      </c>
      <c r="G1079" s="13" t="str">
        <f>IF(OR($E1079="",$F1079=""),"",$E1079-$F1079)</f>
        <v/>
      </c>
      <c r="H1079" t="str">
        <f ca="1">IF($D1079="","",MAX(0,TODAY()-$D1079))</f>
        <v/>
      </c>
      <c r="I1079" t="str">
        <f ca="1">IF($G1079&lt;=0,"",IF($H1079&gt;=30,"Mise en demeure",IF($H1079&gt;=15,"Relance 2",IF($H1079&gt;=5,"Relance 1","À traiter"))))</f>
        <v>Mise en demeure</v>
      </c>
      <c r="K1079" t="str">
        <f>IF($J1079="","",$J1079+7)</f>
        <v/>
      </c>
    </row>
    <row r="1080" spans="2:11" ht="15">
      <c r="B1080" t="str">
        <f>IF($A1080="","",VLOOKUP(VLOOKUP($A1080,Baux!$A:$K,3,FALSE),Locataires!$A:$I,2,FALSE))</f>
        <v/>
      </c>
      <c r="C1080" s="17"/>
      <c r="D1080" s="12" t="str">
        <f>IF(OR($A1080="",$C1080=""),"",SUMIFS(Échéancier_Loyers!$G:$G,Échéancier_Loyers!$C:$C,$A1080,Échéancier_Loyers!$B:$B,YEAR($C1080)*100+MONTH($C1080)))</f>
        <v/>
      </c>
      <c r="E1080" s="13" t="str">
        <f>IF(OR($A1080="",$C1080=""),"",SUMIFS(Échéancier_Loyers!$J:$J,Échéancier_Loyers!$C:$C,$A1080,Échéancier_Loyers!$B:$B,YEAR($C1080)*100+MONTH($C1080)))</f>
        <v/>
      </c>
      <c r="F1080" s="13" t="str">
        <f>IF(OR($A1080="",$C1080=""),"",SUMIFS(Échéancier_Loyers!$K:$K,Échéancier_Loyers!$C:$C,$A1080,Échéancier_Loyers!$B:$B,YEAR($C1080)*100+MONTH($C1080)))</f>
        <v/>
      </c>
      <c r="G1080" s="13" t="str">
        <f>IF(OR($E1080="",$F1080=""),"",$E1080-$F1080)</f>
        <v/>
      </c>
      <c r="H1080" t="str">
        <f ca="1">IF($D1080="","",MAX(0,TODAY()-$D1080))</f>
        <v/>
      </c>
      <c r="I1080" t="str">
        <f ca="1">IF($G1080&lt;=0,"",IF($H1080&gt;=30,"Mise en demeure",IF($H1080&gt;=15,"Relance 2",IF($H1080&gt;=5,"Relance 1","À traiter"))))</f>
        <v>Mise en demeure</v>
      </c>
      <c r="K1080" t="str">
        <f>IF($J1080="","",$J1080+7)</f>
        <v/>
      </c>
    </row>
    <row r="1081" spans="2:11" ht="15">
      <c r="B1081" t="str">
        <f>IF($A1081="","",VLOOKUP(VLOOKUP($A1081,Baux!$A:$K,3,FALSE),Locataires!$A:$I,2,FALSE))</f>
        <v/>
      </c>
      <c r="C1081" s="17"/>
      <c r="D1081" s="12" t="str">
        <f>IF(OR($A1081="",$C1081=""),"",SUMIFS(Échéancier_Loyers!$G:$G,Échéancier_Loyers!$C:$C,$A1081,Échéancier_Loyers!$B:$B,YEAR($C1081)*100+MONTH($C1081)))</f>
        <v/>
      </c>
      <c r="E1081" s="13" t="str">
        <f>IF(OR($A1081="",$C1081=""),"",SUMIFS(Échéancier_Loyers!$J:$J,Échéancier_Loyers!$C:$C,$A1081,Échéancier_Loyers!$B:$B,YEAR($C1081)*100+MONTH($C1081)))</f>
        <v/>
      </c>
      <c r="F1081" s="13" t="str">
        <f>IF(OR($A1081="",$C1081=""),"",SUMIFS(Échéancier_Loyers!$K:$K,Échéancier_Loyers!$C:$C,$A1081,Échéancier_Loyers!$B:$B,YEAR($C1081)*100+MONTH($C1081)))</f>
        <v/>
      </c>
      <c r="G1081" s="13" t="str">
        <f>IF(OR($E1081="",$F1081=""),"",$E1081-$F1081)</f>
        <v/>
      </c>
      <c r="H1081" t="str">
        <f ca="1">IF($D1081="","",MAX(0,TODAY()-$D1081))</f>
        <v/>
      </c>
      <c r="I1081" t="str">
        <f ca="1">IF($G1081&lt;=0,"",IF($H1081&gt;=30,"Mise en demeure",IF($H1081&gt;=15,"Relance 2",IF($H1081&gt;=5,"Relance 1","À traiter"))))</f>
        <v>Mise en demeure</v>
      </c>
      <c r="K1081" t="str">
        <f>IF($J1081="","",$J1081+7)</f>
        <v/>
      </c>
    </row>
    <row r="1082" spans="2:11" ht="15">
      <c r="B1082" t="str">
        <f>IF($A1082="","",VLOOKUP(VLOOKUP($A1082,Baux!$A:$K,3,FALSE),Locataires!$A:$I,2,FALSE))</f>
        <v/>
      </c>
      <c r="C1082" s="17"/>
      <c r="D1082" s="12" t="str">
        <f>IF(OR($A1082="",$C1082=""),"",SUMIFS(Échéancier_Loyers!$G:$G,Échéancier_Loyers!$C:$C,$A1082,Échéancier_Loyers!$B:$B,YEAR($C1082)*100+MONTH($C1082)))</f>
        <v/>
      </c>
      <c r="E1082" s="13" t="str">
        <f>IF(OR($A1082="",$C1082=""),"",SUMIFS(Échéancier_Loyers!$J:$J,Échéancier_Loyers!$C:$C,$A1082,Échéancier_Loyers!$B:$B,YEAR($C1082)*100+MONTH($C1082)))</f>
        <v/>
      </c>
      <c r="F1082" s="13" t="str">
        <f>IF(OR($A1082="",$C1082=""),"",SUMIFS(Échéancier_Loyers!$K:$K,Échéancier_Loyers!$C:$C,$A1082,Échéancier_Loyers!$B:$B,YEAR($C1082)*100+MONTH($C1082)))</f>
        <v/>
      </c>
      <c r="G1082" s="13" t="str">
        <f>IF(OR($E1082="",$F1082=""),"",$E1082-$F1082)</f>
        <v/>
      </c>
      <c r="H1082" t="str">
        <f ca="1">IF($D1082="","",MAX(0,TODAY()-$D1082))</f>
        <v/>
      </c>
      <c r="I1082" t="str">
        <f ca="1">IF($G1082&lt;=0,"",IF($H1082&gt;=30,"Mise en demeure",IF($H1082&gt;=15,"Relance 2",IF($H1082&gt;=5,"Relance 1","À traiter"))))</f>
        <v>Mise en demeure</v>
      </c>
      <c r="K1082" t="str">
        <f>IF($J1082="","",$J1082+7)</f>
        <v/>
      </c>
    </row>
    <row r="1083" spans="2:11" ht="15">
      <c r="B1083" t="str">
        <f>IF($A1083="","",VLOOKUP(VLOOKUP($A1083,Baux!$A:$K,3,FALSE),Locataires!$A:$I,2,FALSE))</f>
        <v/>
      </c>
      <c r="C1083" s="17"/>
      <c r="D1083" s="12" t="str">
        <f>IF(OR($A1083="",$C1083=""),"",SUMIFS(Échéancier_Loyers!$G:$G,Échéancier_Loyers!$C:$C,$A1083,Échéancier_Loyers!$B:$B,YEAR($C1083)*100+MONTH($C1083)))</f>
        <v/>
      </c>
      <c r="E1083" s="13" t="str">
        <f>IF(OR($A1083="",$C1083=""),"",SUMIFS(Échéancier_Loyers!$J:$J,Échéancier_Loyers!$C:$C,$A1083,Échéancier_Loyers!$B:$B,YEAR($C1083)*100+MONTH($C1083)))</f>
        <v/>
      </c>
      <c r="F1083" s="13" t="str">
        <f>IF(OR($A1083="",$C1083=""),"",SUMIFS(Échéancier_Loyers!$K:$K,Échéancier_Loyers!$C:$C,$A1083,Échéancier_Loyers!$B:$B,YEAR($C1083)*100+MONTH($C1083)))</f>
        <v/>
      </c>
      <c r="G1083" s="13" t="str">
        <f>IF(OR($E1083="",$F1083=""),"",$E1083-$F1083)</f>
        <v/>
      </c>
      <c r="H1083" t="str">
        <f ca="1">IF($D1083="","",MAX(0,TODAY()-$D1083))</f>
        <v/>
      </c>
      <c r="I1083" t="str">
        <f ca="1">IF($G1083&lt;=0,"",IF($H1083&gt;=30,"Mise en demeure",IF($H1083&gt;=15,"Relance 2",IF($H1083&gt;=5,"Relance 1","À traiter"))))</f>
        <v>Mise en demeure</v>
      </c>
      <c r="K1083" t="str">
        <f>IF($J1083="","",$J1083+7)</f>
        <v/>
      </c>
    </row>
    <row r="1084" spans="2:11" ht="15">
      <c r="B1084" t="str">
        <f>IF($A1084="","",VLOOKUP(VLOOKUP($A1084,Baux!$A:$K,3,FALSE),Locataires!$A:$I,2,FALSE))</f>
        <v/>
      </c>
      <c r="C1084" s="17"/>
      <c r="D1084" s="12" t="str">
        <f>IF(OR($A1084="",$C1084=""),"",SUMIFS(Échéancier_Loyers!$G:$G,Échéancier_Loyers!$C:$C,$A1084,Échéancier_Loyers!$B:$B,YEAR($C1084)*100+MONTH($C1084)))</f>
        <v/>
      </c>
      <c r="E1084" s="13" t="str">
        <f>IF(OR($A1084="",$C1084=""),"",SUMIFS(Échéancier_Loyers!$J:$J,Échéancier_Loyers!$C:$C,$A1084,Échéancier_Loyers!$B:$B,YEAR($C1084)*100+MONTH($C1084)))</f>
        <v/>
      </c>
      <c r="F1084" s="13" t="str">
        <f>IF(OR($A1084="",$C1084=""),"",SUMIFS(Échéancier_Loyers!$K:$K,Échéancier_Loyers!$C:$C,$A1084,Échéancier_Loyers!$B:$B,YEAR($C1084)*100+MONTH($C1084)))</f>
        <v/>
      </c>
      <c r="G1084" s="13" t="str">
        <f>IF(OR($E1084="",$F1084=""),"",$E1084-$F1084)</f>
        <v/>
      </c>
      <c r="H1084" t="str">
        <f ca="1">IF($D1084="","",MAX(0,TODAY()-$D1084))</f>
        <v/>
      </c>
      <c r="I1084" t="str">
        <f ca="1">IF($G1084&lt;=0,"",IF($H1084&gt;=30,"Mise en demeure",IF($H1084&gt;=15,"Relance 2",IF($H1084&gt;=5,"Relance 1","À traiter"))))</f>
        <v>Mise en demeure</v>
      </c>
      <c r="K1084" t="str">
        <f>IF($J1084="","",$J1084+7)</f>
        <v/>
      </c>
    </row>
    <row r="1085" spans="2:11" ht="15">
      <c r="B1085" t="str">
        <f>IF($A1085="","",VLOOKUP(VLOOKUP($A1085,Baux!$A:$K,3,FALSE),Locataires!$A:$I,2,FALSE))</f>
        <v/>
      </c>
      <c r="C1085" s="17"/>
      <c r="D1085" s="12" t="str">
        <f>IF(OR($A1085="",$C1085=""),"",SUMIFS(Échéancier_Loyers!$G:$G,Échéancier_Loyers!$C:$C,$A1085,Échéancier_Loyers!$B:$B,YEAR($C1085)*100+MONTH($C1085)))</f>
        <v/>
      </c>
      <c r="E1085" s="13" t="str">
        <f>IF(OR($A1085="",$C1085=""),"",SUMIFS(Échéancier_Loyers!$J:$J,Échéancier_Loyers!$C:$C,$A1085,Échéancier_Loyers!$B:$B,YEAR($C1085)*100+MONTH($C1085)))</f>
        <v/>
      </c>
      <c r="F1085" s="13" t="str">
        <f>IF(OR($A1085="",$C1085=""),"",SUMIFS(Échéancier_Loyers!$K:$K,Échéancier_Loyers!$C:$C,$A1085,Échéancier_Loyers!$B:$B,YEAR($C1085)*100+MONTH($C1085)))</f>
        <v/>
      </c>
      <c r="G1085" s="13" t="str">
        <f>IF(OR($E1085="",$F1085=""),"",$E1085-$F1085)</f>
        <v/>
      </c>
      <c r="H1085" t="str">
        <f ca="1">IF($D1085="","",MAX(0,TODAY()-$D1085))</f>
        <v/>
      </c>
      <c r="I1085" t="str">
        <f ca="1">IF($G1085&lt;=0,"",IF($H1085&gt;=30,"Mise en demeure",IF($H1085&gt;=15,"Relance 2",IF($H1085&gt;=5,"Relance 1","À traiter"))))</f>
        <v>Mise en demeure</v>
      </c>
      <c r="K1085" t="str">
        <f>IF($J1085="","",$J1085+7)</f>
        <v/>
      </c>
    </row>
    <row r="1086" spans="2:11" ht="15">
      <c r="B1086" t="str">
        <f>IF($A1086="","",VLOOKUP(VLOOKUP($A1086,Baux!$A:$K,3,FALSE),Locataires!$A:$I,2,FALSE))</f>
        <v/>
      </c>
      <c r="C1086" s="17"/>
      <c r="D1086" s="12" t="str">
        <f>IF(OR($A1086="",$C1086=""),"",SUMIFS(Échéancier_Loyers!$G:$G,Échéancier_Loyers!$C:$C,$A1086,Échéancier_Loyers!$B:$B,YEAR($C1086)*100+MONTH($C1086)))</f>
        <v/>
      </c>
      <c r="E1086" s="13" t="str">
        <f>IF(OR($A1086="",$C1086=""),"",SUMIFS(Échéancier_Loyers!$J:$J,Échéancier_Loyers!$C:$C,$A1086,Échéancier_Loyers!$B:$B,YEAR($C1086)*100+MONTH($C1086)))</f>
        <v/>
      </c>
      <c r="F1086" s="13" t="str">
        <f>IF(OR($A1086="",$C1086=""),"",SUMIFS(Échéancier_Loyers!$K:$K,Échéancier_Loyers!$C:$C,$A1086,Échéancier_Loyers!$B:$B,YEAR($C1086)*100+MONTH($C1086)))</f>
        <v/>
      </c>
      <c r="G1086" s="13" t="str">
        <f>IF(OR($E1086="",$F1086=""),"",$E1086-$F1086)</f>
        <v/>
      </c>
      <c r="H1086" t="str">
        <f ca="1">IF($D1086="","",MAX(0,TODAY()-$D1086))</f>
        <v/>
      </c>
      <c r="I1086" t="str">
        <f ca="1">IF($G1086&lt;=0,"",IF($H1086&gt;=30,"Mise en demeure",IF($H1086&gt;=15,"Relance 2",IF($H1086&gt;=5,"Relance 1","À traiter"))))</f>
        <v>Mise en demeure</v>
      </c>
      <c r="K1086" t="str">
        <f>IF($J1086="","",$J1086+7)</f>
        <v/>
      </c>
    </row>
    <row r="1087" spans="2:11" ht="15">
      <c r="B1087" t="str">
        <f>IF($A1087="","",VLOOKUP(VLOOKUP($A1087,Baux!$A:$K,3,FALSE),Locataires!$A:$I,2,FALSE))</f>
        <v/>
      </c>
      <c r="C1087" s="17"/>
      <c r="D1087" s="12" t="str">
        <f>IF(OR($A1087="",$C1087=""),"",SUMIFS(Échéancier_Loyers!$G:$G,Échéancier_Loyers!$C:$C,$A1087,Échéancier_Loyers!$B:$B,YEAR($C1087)*100+MONTH($C1087)))</f>
        <v/>
      </c>
      <c r="E1087" s="13" t="str">
        <f>IF(OR($A1087="",$C1087=""),"",SUMIFS(Échéancier_Loyers!$J:$J,Échéancier_Loyers!$C:$C,$A1087,Échéancier_Loyers!$B:$B,YEAR($C1087)*100+MONTH($C1087)))</f>
        <v/>
      </c>
      <c r="F1087" s="13" t="str">
        <f>IF(OR($A1087="",$C1087=""),"",SUMIFS(Échéancier_Loyers!$K:$K,Échéancier_Loyers!$C:$C,$A1087,Échéancier_Loyers!$B:$B,YEAR($C1087)*100+MONTH($C1087)))</f>
        <v/>
      </c>
      <c r="G1087" s="13" t="str">
        <f>IF(OR($E1087="",$F1087=""),"",$E1087-$F1087)</f>
        <v/>
      </c>
      <c r="H1087" t="str">
        <f ca="1">IF($D1087="","",MAX(0,TODAY()-$D1087))</f>
        <v/>
      </c>
      <c r="I1087" t="str">
        <f ca="1">IF($G1087&lt;=0,"",IF($H1087&gt;=30,"Mise en demeure",IF($H1087&gt;=15,"Relance 2",IF($H1087&gt;=5,"Relance 1","À traiter"))))</f>
        <v>Mise en demeure</v>
      </c>
      <c r="K1087" t="str">
        <f>IF($J1087="","",$J1087+7)</f>
        <v/>
      </c>
    </row>
    <row r="1088" spans="2:11" ht="15">
      <c r="B1088" t="str">
        <f>IF($A1088="","",VLOOKUP(VLOOKUP($A1088,Baux!$A:$K,3,FALSE),Locataires!$A:$I,2,FALSE))</f>
        <v/>
      </c>
      <c r="C1088" s="17"/>
      <c r="D1088" s="12" t="str">
        <f>IF(OR($A1088="",$C1088=""),"",SUMIFS(Échéancier_Loyers!$G:$G,Échéancier_Loyers!$C:$C,$A1088,Échéancier_Loyers!$B:$B,YEAR($C1088)*100+MONTH($C1088)))</f>
        <v/>
      </c>
      <c r="E1088" s="13" t="str">
        <f>IF(OR($A1088="",$C1088=""),"",SUMIFS(Échéancier_Loyers!$J:$J,Échéancier_Loyers!$C:$C,$A1088,Échéancier_Loyers!$B:$B,YEAR($C1088)*100+MONTH($C1088)))</f>
        <v/>
      </c>
      <c r="F1088" s="13" t="str">
        <f>IF(OR($A1088="",$C1088=""),"",SUMIFS(Échéancier_Loyers!$K:$K,Échéancier_Loyers!$C:$C,$A1088,Échéancier_Loyers!$B:$B,YEAR($C1088)*100+MONTH($C1088)))</f>
        <v/>
      </c>
      <c r="G1088" s="13" t="str">
        <f>IF(OR($E1088="",$F1088=""),"",$E1088-$F1088)</f>
        <v/>
      </c>
      <c r="H1088" t="str">
        <f ca="1">IF($D1088="","",MAX(0,TODAY()-$D1088))</f>
        <v/>
      </c>
      <c r="I1088" t="str">
        <f ca="1">IF($G1088&lt;=0,"",IF($H1088&gt;=30,"Mise en demeure",IF($H1088&gt;=15,"Relance 2",IF($H1088&gt;=5,"Relance 1","À traiter"))))</f>
        <v>Mise en demeure</v>
      </c>
      <c r="K1088" t="str">
        <f>IF($J1088="","",$J1088+7)</f>
        <v/>
      </c>
    </row>
    <row r="1089" spans="2:11" ht="15">
      <c r="B1089" t="str">
        <f>IF($A1089="","",VLOOKUP(VLOOKUP($A1089,Baux!$A:$K,3,FALSE),Locataires!$A:$I,2,FALSE))</f>
        <v/>
      </c>
      <c r="C1089" s="17"/>
      <c r="D1089" s="12" t="str">
        <f>IF(OR($A1089="",$C1089=""),"",SUMIFS(Échéancier_Loyers!$G:$G,Échéancier_Loyers!$C:$C,$A1089,Échéancier_Loyers!$B:$B,YEAR($C1089)*100+MONTH($C1089)))</f>
        <v/>
      </c>
      <c r="E1089" s="13" t="str">
        <f>IF(OR($A1089="",$C1089=""),"",SUMIFS(Échéancier_Loyers!$J:$J,Échéancier_Loyers!$C:$C,$A1089,Échéancier_Loyers!$B:$B,YEAR($C1089)*100+MONTH($C1089)))</f>
        <v/>
      </c>
      <c r="F1089" s="13" t="str">
        <f>IF(OR($A1089="",$C1089=""),"",SUMIFS(Échéancier_Loyers!$K:$K,Échéancier_Loyers!$C:$C,$A1089,Échéancier_Loyers!$B:$B,YEAR($C1089)*100+MONTH($C1089)))</f>
        <v/>
      </c>
      <c r="G1089" s="13" t="str">
        <f>IF(OR($E1089="",$F1089=""),"",$E1089-$F1089)</f>
        <v/>
      </c>
      <c r="H1089" t="str">
        <f ca="1">IF($D1089="","",MAX(0,TODAY()-$D1089))</f>
        <v/>
      </c>
      <c r="I1089" t="str">
        <f ca="1">IF($G1089&lt;=0,"",IF($H1089&gt;=30,"Mise en demeure",IF($H1089&gt;=15,"Relance 2",IF($H1089&gt;=5,"Relance 1","À traiter"))))</f>
        <v>Mise en demeure</v>
      </c>
      <c r="K1089" t="str">
        <f>IF($J1089="","",$J1089+7)</f>
        <v/>
      </c>
    </row>
    <row r="1090" spans="2:11" ht="15">
      <c r="B1090" t="str">
        <f>IF($A1090="","",VLOOKUP(VLOOKUP($A1090,Baux!$A:$K,3,FALSE),Locataires!$A:$I,2,FALSE))</f>
        <v/>
      </c>
      <c r="C1090" s="17"/>
      <c r="D1090" s="12" t="str">
        <f>IF(OR($A1090="",$C1090=""),"",SUMIFS(Échéancier_Loyers!$G:$G,Échéancier_Loyers!$C:$C,$A1090,Échéancier_Loyers!$B:$B,YEAR($C1090)*100+MONTH($C1090)))</f>
        <v/>
      </c>
      <c r="E1090" s="13" t="str">
        <f>IF(OR($A1090="",$C1090=""),"",SUMIFS(Échéancier_Loyers!$J:$J,Échéancier_Loyers!$C:$C,$A1090,Échéancier_Loyers!$B:$B,YEAR($C1090)*100+MONTH($C1090)))</f>
        <v/>
      </c>
      <c r="F1090" s="13" t="str">
        <f>IF(OR($A1090="",$C1090=""),"",SUMIFS(Échéancier_Loyers!$K:$K,Échéancier_Loyers!$C:$C,$A1090,Échéancier_Loyers!$B:$B,YEAR($C1090)*100+MONTH($C1090)))</f>
        <v/>
      </c>
      <c r="G1090" s="13" t="str">
        <f>IF(OR($E1090="",$F1090=""),"",$E1090-$F1090)</f>
        <v/>
      </c>
      <c r="H1090" t="str">
        <f ca="1">IF($D1090="","",MAX(0,TODAY()-$D1090))</f>
        <v/>
      </c>
      <c r="I1090" t="str">
        <f ca="1">IF($G1090&lt;=0,"",IF($H1090&gt;=30,"Mise en demeure",IF($H1090&gt;=15,"Relance 2",IF($H1090&gt;=5,"Relance 1","À traiter"))))</f>
        <v>Mise en demeure</v>
      </c>
      <c r="K1090" t="str">
        <f>IF($J1090="","",$J1090+7)</f>
        <v/>
      </c>
    </row>
    <row r="1091" spans="2:11" ht="15">
      <c r="B1091" t="str">
        <f>IF($A1091="","",VLOOKUP(VLOOKUP($A1091,Baux!$A:$K,3,FALSE),Locataires!$A:$I,2,FALSE))</f>
        <v/>
      </c>
      <c r="C1091" s="17"/>
      <c r="D1091" s="12" t="str">
        <f>IF(OR($A1091="",$C1091=""),"",SUMIFS(Échéancier_Loyers!$G:$G,Échéancier_Loyers!$C:$C,$A1091,Échéancier_Loyers!$B:$B,YEAR($C1091)*100+MONTH($C1091)))</f>
        <v/>
      </c>
      <c r="E1091" s="13" t="str">
        <f>IF(OR($A1091="",$C1091=""),"",SUMIFS(Échéancier_Loyers!$J:$J,Échéancier_Loyers!$C:$C,$A1091,Échéancier_Loyers!$B:$B,YEAR($C1091)*100+MONTH($C1091)))</f>
        <v/>
      </c>
      <c r="F1091" s="13" t="str">
        <f>IF(OR($A1091="",$C1091=""),"",SUMIFS(Échéancier_Loyers!$K:$K,Échéancier_Loyers!$C:$C,$A1091,Échéancier_Loyers!$B:$B,YEAR($C1091)*100+MONTH($C1091)))</f>
        <v/>
      </c>
      <c r="G1091" s="13" t="str">
        <f>IF(OR($E1091="",$F1091=""),"",$E1091-$F1091)</f>
        <v/>
      </c>
      <c r="H1091" t="str">
        <f ca="1">IF($D1091="","",MAX(0,TODAY()-$D1091))</f>
        <v/>
      </c>
      <c r="I1091" t="str">
        <f ca="1">IF($G1091&lt;=0,"",IF($H1091&gt;=30,"Mise en demeure",IF($H1091&gt;=15,"Relance 2",IF($H1091&gt;=5,"Relance 1","À traiter"))))</f>
        <v>Mise en demeure</v>
      </c>
      <c r="K1091" t="str">
        <f>IF($J1091="","",$J1091+7)</f>
        <v/>
      </c>
    </row>
    <row r="1092" spans="2:11" ht="15">
      <c r="B1092" t="str">
        <f>IF($A1092="","",VLOOKUP(VLOOKUP($A1092,Baux!$A:$K,3,FALSE),Locataires!$A:$I,2,FALSE))</f>
        <v/>
      </c>
      <c r="C1092" s="17"/>
      <c r="D1092" s="12" t="str">
        <f>IF(OR($A1092="",$C1092=""),"",SUMIFS(Échéancier_Loyers!$G:$G,Échéancier_Loyers!$C:$C,$A1092,Échéancier_Loyers!$B:$B,YEAR($C1092)*100+MONTH($C1092)))</f>
        <v/>
      </c>
      <c r="E1092" s="13" t="str">
        <f>IF(OR($A1092="",$C1092=""),"",SUMIFS(Échéancier_Loyers!$J:$J,Échéancier_Loyers!$C:$C,$A1092,Échéancier_Loyers!$B:$B,YEAR($C1092)*100+MONTH($C1092)))</f>
        <v/>
      </c>
      <c r="F1092" s="13" t="str">
        <f>IF(OR($A1092="",$C1092=""),"",SUMIFS(Échéancier_Loyers!$K:$K,Échéancier_Loyers!$C:$C,$A1092,Échéancier_Loyers!$B:$B,YEAR($C1092)*100+MONTH($C1092)))</f>
        <v/>
      </c>
      <c r="G1092" s="13" t="str">
        <f>IF(OR($E1092="",$F1092=""),"",$E1092-$F1092)</f>
        <v/>
      </c>
      <c r="H1092" t="str">
        <f ca="1">IF($D1092="","",MAX(0,TODAY()-$D1092))</f>
        <v/>
      </c>
      <c r="I1092" t="str">
        <f ca="1">IF($G1092&lt;=0,"",IF($H1092&gt;=30,"Mise en demeure",IF($H1092&gt;=15,"Relance 2",IF($H1092&gt;=5,"Relance 1","À traiter"))))</f>
        <v>Mise en demeure</v>
      </c>
      <c r="K1092" t="str">
        <f>IF($J1092="","",$J1092+7)</f>
        <v/>
      </c>
    </row>
    <row r="1093" spans="2:11" ht="15">
      <c r="B1093" t="str">
        <f>IF($A1093="","",VLOOKUP(VLOOKUP($A1093,Baux!$A:$K,3,FALSE),Locataires!$A:$I,2,FALSE))</f>
        <v/>
      </c>
      <c r="C1093" s="17"/>
      <c r="D1093" s="12" t="str">
        <f>IF(OR($A1093="",$C1093=""),"",SUMIFS(Échéancier_Loyers!$G:$G,Échéancier_Loyers!$C:$C,$A1093,Échéancier_Loyers!$B:$B,YEAR($C1093)*100+MONTH($C1093)))</f>
        <v/>
      </c>
      <c r="E1093" s="13" t="str">
        <f>IF(OR($A1093="",$C1093=""),"",SUMIFS(Échéancier_Loyers!$J:$J,Échéancier_Loyers!$C:$C,$A1093,Échéancier_Loyers!$B:$B,YEAR($C1093)*100+MONTH($C1093)))</f>
        <v/>
      </c>
      <c r="F1093" s="13" t="str">
        <f>IF(OR($A1093="",$C1093=""),"",SUMIFS(Échéancier_Loyers!$K:$K,Échéancier_Loyers!$C:$C,$A1093,Échéancier_Loyers!$B:$B,YEAR($C1093)*100+MONTH($C1093)))</f>
        <v/>
      </c>
      <c r="G1093" s="13" t="str">
        <f>IF(OR($E1093="",$F1093=""),"",$E1093-$F1093)</f>
        <v/>
      </c>
      <c r="H1093" t="str">
        <f ca="1">IF($D1093="","",MAX(0,TODAY()-$D1093))</f>
        <v/>
      </c>
      <c r="I1093" t="str">
        <f ca="1">IF($G1093&lt;=0,"",IF($H1093&gt;=30,"Mise en demeure",IF($H1093&gt;=15,"Relance 2",IF($H1093&gt;=5,"Relance 1","À traiter"))))</f>
        <v>Mise en demeure</v>
      </c>
      <c r="K1093" t="str">
        <f>IF($J1093="","",$J1093+7)</f>
        <v/>
      </c>
    </row>
    <row r="1094" spans="2:11" ht="15">
      <c r="B1094" t="str">
        <f>IF($A1094="","",VLOOKUP(VLOOKUP($A1094,Baux!$A:$K,3,FALSE),Locataires!$A:$I,2,FALSE))</f>
        <v/>
      </c>
      <c r="C1094" s="17"/>
      <c r="D1094" s="12" t="str">
        <f>IF(OR($A1094="",$C1094=""),"",SUMIFS(Échéancier_Loyers!$G:$G,Échéancier_Loyers!$C:$C,$A1094,Échéancier_Loyers!$B:$B,YEAR($C1094)*100+MONTH($C1094)))</f>
        <v/>
      </c>
      <c r="E1094" s="13" t="str">
        <f>IF(OR($A1094="",$C1094=""),"",SUMIFS(Échéancier_Loyers!$J:$J,Échéancier_Loyers!$C:$C,$A1094,Échéancier_Loyers!$B:$B,YEAR($C1094)*100+MONTH($C1094)))</f>
        <v/>
      </c>
      <c r="F1094" s="13" t="str">
        <f>IF(OR($A1094="",$C1094=""),"",SUMIFS(Échéancier_Loyers!$K:$K,Échéancier_Loyers!$C:$C,$A1094,Échéancier_Loyers!$B:$B,YEAR($C1094)*100+MONTH($C1094)))</f>
        <v/>
      </c>
      <c r="G1094" s="13" t="str">
        <f>IF(OR($E1094="",$F1094=""),"",$E1094-$F1094)</f>
        <v/>
      </c>
      <c r="H1094" t="str">
        <f ca="1">IF($D1094="","",MAX(0,TODAY()-$D1094))</f>
        <v/>
      </c>
      <c r="I1094" t="str">
        <f ca="1">IF($G1094&lt;=0,"",IF($H1094&gt;=30,"Mise en demeure",IF($H1094&gt;=15,"Relance 2",IF($H1094&gt;=5,"Relance 1","À traiter"))))</f>
        <v>Mise en demeure</v>
      </c>
      <c r="K1094" t="str">
        <f>IF($J1094="","",$J1094+7)</f>
        <v/>
      </c>
    </row>
    <row r="1095" spans="2:11" ht="15">
      <c r="B1095" t="str">
        <f>IF($A1095="","",VLOOKUP(VLOOKUP($A1095,Baux!$A:$K,3,FALSE),Locataires!$A:$I,2,FALSE))</f>
        <v/>
      </c>
      <c r="C1095" s="17"/>
      <c r="D1095" s="12" t="str">
        <f>IF(OR($A1095="",$C1095=""),"",SUMIFS(Échéancier_Loyers!$G:$G,Échéancier_Loyers!$C:$C,$A1095,Échéancier_Loyers!$B:$B,YEAR($C1095)*100+MONTH($C1095)))</f>
        <v/>
      </c>
      <c r="E1095" s="13" t="str">
        <f>IF(OR($A1095="",$C1095=""),"",SUMIFS(Échéancier_Loyers!$J:$J,Échéancier_Loyers!$C:$C,$A1095,Échéancier_Loyers!$B:$B,YEAR($C1095)*100+MONTH($C1095)))</f>
        <v/>
      </c>
      <c r="F1095" s="13" t="str">
        <f>IF(OR($A1095="",$C1095=""),"",SUMIFS(Échéancier_Loyers!$K:$K,Échéancier_Loyers!$C:$C,$A1095,Échéancier_Loyers!$B:$B,YEAR($C1095)*100+MONTH($C1095)))</f>
        <v/>
      </c>
      <c r="G1095" s="13" t="str">
        <f>IF(OR($E1095="",$F1095=""),"",$E1095-$F1095)</f>
        <v/>
      </c>
      <c r="H1095" t="str">
        <f ca="1">IF($D1095="","",MAX(0,TODAY()-$D1095))</f>
        <v/>
      </c>
      <c r="I1095" t="str">
        <f ca="1">IF($G1095&lt;=0,"",IF($H1095&gt;=30,"Mise en demeure",IF($H1095&gt;=15,"Relance 2",IF($H1095&gt;=5,"Relance 1","À traiter"))))</f>
        <v>Mise en demeure</v>
      </c>
      <c r="K1095" t="str">
        <f>IF($J1095="","",$J1095+7)</f>
        <v/>
      </c>
    </row>
    <row r="1096" spans="2:11" ht="15">
      <c r="B1096" t="str">
        <f>IF($A1096="","",VLOOKUP(VLOOKUP($A1096,Baux!$A:$K,3,FALSE),Locataires!$A:$I,2,FALSE))</f>
        <v/>
      </c>
      <c r="C1096" s="17"/>
      <c r="D1096" s="12" t="str">
        <f>IF(OR($A1096="",$C1096=""),"",SUMIFS(Échéancier_Loyers!$G:$G,Échéancier_Loyers!$C:$C,$A1096,Échéancier_Loyers!$B:$B,YEAR($C1096)*100+MONTH($C1096)))</f>
        <v/>
      </c>
      <c r="E1096" s="13" t="str">
        <f>IF(OR($A1096="",$C1096=""),"",SUMIFS(Échéancier_Loyers!$J:$J,Échéancier_Loyers!$C:$C,$A1096,Échéancier_Loyers!$B:$B,YEAR($C1096)*100+MONTH($C1096)))</f>
        <v/>
      </c>
      <c r="F1096" s="13" t="str">
        <f>IF(OR($A1096="",$C1096=""),"",SUMIFS(Échéancier_Loyers!$K:$K,Échéancier_Loyers!$C:$C,$A1096,Échéancier_Loyers!$B:$B,YEAR($C1096)*100+MONTH($C1096)))</f>
        <v/>
      </c>
      <c r="G1096" s="13" t="str">
        <f>IF(OR($E1096="",$F1096=""),"",$E1096-$F1096)</f>
        <v/>
      </c>
      <c r="H1096" t="str">
        <f ca="1">IF($D1096="","",MAX(0,TODAY()-$D1096))</f>
        <v/>
      </c>
      <c r="I1096" t="str">
        <f ca="1">IF($G1096&lt;=0,"",IF($H1096&gt;=30,"Mise en demeure",IF($H1096&gt;=15,"Relance 2",IF($H1096&gt;=5,"Relance 1","À traiter"))))</f>
        <v>Mise en demeure</v>
      </c>
      <c r="K1096" t="str">
        <f>IF($J1096="","",$J1096+7)</f>
        <v/>
      </c>
    </row>
    <row r="1097" spans="2:11" ht="15">
      <c r="B1097" t="str">
        <f>IF($A1097="","",VLOOKUP(VLOOKUP($A1097,Baux!$A:$K,3,FALSE),Locataires!$A:$I,2,FALSE))</f>
        <v/>
      </c>
      <c r="C1097" s="17"/>
      <c r="D1097" s="12" t="str">
        <f>IF(OR($A1097="",$C1097=""),"",SUMIFS(Échéancier_Loyers!$G:$G,Échéancier_Loyers!$C:$C,$A1097,Échéancier_Loyers!$B:$B,YEAR($C1097)*100+MONTH($C1097)))</f>
        <v/>
      </c>
      <c r="E1097" s="13" t="str">
        <f>IF(OR($A1097="",$C1097=""),"",SUMIFS(Échéancier_Loyers!$J:$J,Échéancier_Loyers!$C:$C,$A1097,Échéancier_Loyers!$B:$B,YEAR($C1097)*100+MONTH($C1097)))</f>
        <v/>
      </c>
      <c r="F1097" s="13" t="str">
        <f>IF(OR($A1097="",$C1097=""),"",SUMIFS(Échéancier_Loyers!$K:$K,Échéancier_Loyers!$C:$C,$A1097,Échéancier_Loyers!$B:$B,YEAR($C1097)*100+MONTH($C1097)))</f>
        <v/>
      </c>
      <c r="G1097" s="13" t="str">
        <f>IF(OR($E1097="",$F1097=""),"",$E1097-$F1097)</f>
        <v/>
      </c>
      <c r="H1097" t="str">
        <f ca="1">IF($D1097="","",MAX(0,TODAY()-$D1097))</f>
        <v/>
      </c>
      <c r="I1097" t="str">
        <f ca="1">IF($G1097&lt;=0,"",IF($H1097&gt;=30,"Mise en demeure",IF($H1097&gt;=15,"Relance 2",IF($H1097&gt;=5,"Relance 1","À traiter"))))</f>
        <v>Mise en demeure</v>
      </c>
      <c r="K1097" t="str">
        <f>IF($J1097="","",$J1097+7)</f>
        <v/>
      </c>
    </row>
    <row r="1098" spans="2:11" ht="15">
      <c r="B1098" t="str">
        <f>IF($A1098="","",VLOOKUP(VLOOKUP($A1098,Baux!$A:$K,3,FALSE),Locataires!$A:$I,2,FALSE))</f>
        <v/>
      </c>
      <c r="C1098" s="17"/>
      <c r="D1098" s="12" t="str">
        <f>IF(OR($A1098="",$C1098=""),"",SUMIFS(Échéancier_Loyers!$G:$G,Échéancier_Loyers!$C:$C,$A1098,Échéancier_Loyers!$B:$B,YEAR($C1098)*100+MONTH($C1098)))</f>
        <v/>
      </c>
      <c r="E1098" s="13" t="str">
        <f>IF(OR($A1098="",$C1098=""),"",SUMIFS(Échéancier_Loyers!$J:$J,Échéancier_Loyers!$C:$C,$A1098,Échéancier_Loyers!$B:$B,YEAR($C1098)*100+MONTH($C1098)))</f>
        <v/>
      </c>
      <c r="F1098" s="13" t="str">
        <f>IF(OR($A1098="",$C1098=""),"",SUMIFS(Échéancier_Loyers!$K:$K,Échéancier_Loyers!$C:$C,$A1098,Échéancier_Loyers!$B:$B,YEAR($C1098)*100+MONTH($C1098)))</f>
        <v/>
      </c>
      <c r="G1098" s="13" t="str">
        <f>IF(OR($E1098="",$F1098=""),"",$E1098-$F1098)</f>
        <v/>
      </c>
      <c r="H1098" t="str">
        <f ca="1">IF($D1098="","",MAX(0,TODAY()-$D1098))</f>
        <v/>
      </c>
      <c r="I1098" t="str">
        <f ca="1">IF($G1098&lt;=0,"",IF($H1098&gt;=30,"Mise en demeure",IF($H1098&gt;=15,"Relance 2",IF($H1098&gt;=5,"Relance 1","À traiter"))))</f>
        <v>Mise en demeure</v>
      </c>
      <c r="K1098" t="str">
        <f>IF($J1098="","",$J1098+7)</f>
        <v/>
      </c>
    </row>
    <row r="1099" spans="2:11" ht="15">
      <c r="B1099" t="str">
        <f>IF($A1099="","",VLOOKUP(VLOOKUP($A1099,Baux!$A:$K,3,FALSE),Locataires!$A:$I,2,FALSE))</f>
        <v/>
      </c>
      <c r="C1099" s="17"/>
      <c r="D1099" s="12" t="str">
        <f>IF(OR($A1099="",$C1099=""),"",SUMIFS(Échéancier_Loyers!$G:$G,Échéancier_Loyers!$C:$C,$A1099,Échéancier_Loyers!$B:$B,YEAR($C1099)*100+MONTH($C1099)))</f>
        <v/>
      </c>
      <c r="E1099" s="13" t="str">
        <f>IF(OR($A1099="",$C1099=""),"",SUMIFS(Échéancier_Loyers!$J:$J,Échéancier_Loyers!$C:$C,$A1099,Échéancier_Loyers!$B:$B,YEAR($C1099)*100+MONTH($C1099)))</f>
        <v/>
      </c>
      <c r="F1099" s="13" t="str">
        <f>IF(OR($A1099="",$C1099=""),"",SUMIFS(Échéancier_Loyers!$K:$K,Échéancier_Loyers!$C:$C,$A1099,Échéancier_Loyers!$B:$B,YEAR($C1099)*100+MONTH($C1099)))</f>
        <v/>
      </c>
      <c r="G1099" s="13" t="str">
        <f>IF(OR($E1099="",$F1099=""),"",$E1099-$F1099)</f>
        <v/>
      </c>
      <c r="H1099" t="str">
        <f ca="1">IF($D1099="","",MAX(0,TODAY()-$D1099))</f>
        <v/>
      </c>
      <c r="I1099" t="str">
        <f ca="1">IF($G1099&lt;=0,"",IF($H1099&gt;=30,"Mise en demeure",IF($H1099&gt;=15,"Relance 2",IF($H1099&gt;=5,"Relance 1","À traiter"))))</f>
        <v>Mise en demeure</v>
      </c>
      <c r="K1099" t="str">
        <f>IF($J1099="","",$J1099+7)</f>
        <v/>
      </c>
    </row>
    <row r="1100" spans="2:11" ht="15">
      <c r="B1100" t="str">
        <f>IF($A1100="","",VLOOKUP(VLOOKUP($A1100,Baux!$A:$K,3,FALSE),Locataires!$A:$I,2,FALSE))</f>
        <v/>
      </c>
      <c r="C1100" s="17"/>
      <c r="D1100" s="12" t="str">
        <f>IF(OR($A1100="",$C1100=""),"",SUMIFS(Échéancier_Loyers!$G:$G,Échéancier_Loyers!$C:$C,$A1100,Échéancier_Loyers!$B:$B,YEAR($C1100)*100+MONTH($C1100)))</f>
        <v/>
      </c>
      <c r="E1100" s="13" t="str">
        <f>IF(OR($A1100="",$C1100=""),"",SUMIFS(Échéancier_Loyers!$J:$J,Échéancier_Loyers!$C:$C,$A1100,Échéancier_Loyers!$B:$B,YEAR($C1100)*100+MONTH($C1100)))</f>
        <v/>
      </c>
      <c r="F1100" s="13" t="str">
        <f>IF(OR($A1100="",$C1100=""),"",SUMIFS(Échéancier_Loyers!$K:$K,Échéancier_Loyers!$C:$C,$A1100,Échéancier_Loyers!$B:$B,YEAR($C1100)*100+MONTH($C1100)))</f>
        <v/>
      </c>
      <c r="G1100" s="13" t="str">
        <f>IF(OR($E1100="",$F1100=""),"",$E1100-$F1100)</f>
        <v/>
      </c>
      <c r="H1100" t="str">
        <f ca="1">IF($D1100="","",MAX(0,TODAY()-$D1100))</f>
        <v/>
      </c>
      <c r="I1100" t="str">
        <f ca="1">IF($G1100&lt;=0,"",IF($H1100&gt;=30,"Mise en demeure",IF($H1100&gt;=15,"Relance 2",IF($H1100&gt;=5,"Relance 1","À traiter"))))</f>
        <v>Mise en demeure</v>
      </c>
      <c r="K1100" t="str">
        <f>IF($J1100="","",$J1100+7)</f>
        <v/>
      </c>
    </row>
    <row r="1101" spans="2:11" ht="15">
      <c r="B1101" t="str">
        <f>IF($A1101="","",VLOOKUP(VLOOKUP($A1101,Baux!$A:$K,3,FALSE),Locataires!$A:$I,2,FALSE))</f>
        <v/>
      </c>
      <c r="C1101" s="17"/>
      <c r="D1101" s="12" t="str">
        <f>IF(OR($A1101="",$C1101=""),"",SUMIFS(Échéancier_Loyers!$G:$G,Échéancier_Loyers!$C:$C,$A1101,Échéancier_Loyers!$B:$B,YEAR($C1101)*100+MONTH($C1101)))</f>
        <v/>
      </c>
      <c r="E1101" s="13" t="str">
        <f>IF(OR($A1101="",$C1101=""),"",SUMIFS(Échéancier_Loyers!$J:$J,Échéancier_Loyers!$C:$C,$A1101,Échéancier_Loyers!$B:$B,YEAR($C1101)*100+MONTH($C1101)))</f>
        <v/>
      </c>
      <c r="F1101" s="13" t="str">
        <f>IF(OR($A1101="",$C1101=""),"",SUMIFS(Échéancier_Loyers!$K:$K,Échéancier_Loyers!$C:$C,$A1101,Échéancier_Loyers!$B:$B,YEAR($C1101)*100+MONTH($C1101)))</f>
        <v/>
      </c>
      <c r="G1101" s="13" t="str">
        <f>IF(OR($E1101="",$F1101=""),"",$E1101-$F1101)</f>
        <v/>
      </c>
      <c r="H1101" t="str">
        <f ca="1">IF($D1101="","",MAX(0,TODAY()-$D1101))</f>
        <v/>
      </c>
      <c r="I1101" t="str">
        <f ca="1">IF($G1101&lt;=0,"",IF($H1101&gt;=30,"Mise en demeure",IF($H1101&gt;=15,"Relance 2",IF($H1101&gt;=5,"Relance 1","À traiter"))))</f>
        <v>Mise en demeure</v>
      </c>
      <c r="K1101" t="str">
        <f>IF($J1101="","",$J1101+7)</f>
        <v/>
      </c>
    </row>
    <row r="1102" spans="2:11" ht="15">
      <c r="B1102" t="str">
        <f>IF($A1102="","",VLOOKUP(VLOOKUP($A1102,Baux!$A:$K,3,FALSE),Locataires!$A:$I,2,FALSE))</f>
        <v/>
      </c>
      <c r="C1102" s="17"/>
      <c r="D1102" s="12" t="str">
        <f>IF(OR($A1102="",$C1102=""),"",SUMIFS(Échéancier_Loyers!$G:$G,Échéancier_Loyers!$C:$C,$A1102,Échéancier_Loyers!$B:$B,YEAR($C1102)*100+MONTH($C1102)))</f>
        <v/>
      </c>
      <c r="E1102" s="13" t="str">
        <f>IF(OR($A1102="",$C1102=""),"",SUMIFS(Échéancier_Loyers!$J:$J,Échéancier_Loyers!$C:$C,$A1102,Échéancier_Loyers!$B:$B,YEAR($C1102)*100+MONTH($C1102)))</f>
        <v/>
      </c>
      <c r="F1102" s="13" t="str">
        <f>IF(OR($A1102="",$C1102=""),"",SUMIFS(Échéancier_Loyers!$K:$K,Échéancier_Loyers!$C:$C,$A1102,Échéancier_Loyers!$B:$B,YEAR($C1102)*100+MONTH($C1102)))</f>
        <v/>
      </c>
      <c r="G1102" s="13" t="str">
        <f>IF(OR($E1102="",$F1102=""),"",$E1102-$F1102)</f>
        <v/>
      </c>
      <c r="H1102" t="str">
        <f ca="1">IF($D1102="","",MAX(0,TODAY()-$D1102))</f>
        <v/>
      </c>
      <c r="I1102" t="str">
        <f ca="1">IF($G1102&lt;=0,"",IF($H1102&gt;=30,"Mise en demeure",IF($H1102&gt;=15,"Relance 2",IF($H1102&gt;=5,"Relance 1","À traiter"))))</f>
        <v>Mise en demeure</v>
      </c>
      <c r="K1102" t="str">
        <f>IF($J1102="","",$J1102+7)</f>
        <v/>
      </c>
    </row>
    <row r="1103" spans="2:11" ht="15">
      <c r="B1103" t="str">
        <f>IF($A1103="","",VLOOKUP(VLOOKUP($A1103,Baux!$A:$K,3,FALSE),Locataires!$A:$I,2,FALSE))</f>
        <v/>
      </c>
      <c r="C1103" s="17"/>
      <c r="D1103" s="12" t="str">
        <f>IF(OR($A1103="",$C1103=""),"",SUMIFS(Échéancier_Loyers!$G:$G,Échéancier_Loyers!$C:$C,$A1103,Échéancier_Loyers!$B:$B,YEAR($C1103)*100+MONTH($C1103)))</f>
        <v/>
      </c>
      <c r="E1103" s="13" t="str">
        <f>IF(OR($A1103="",$C1103=""),"",SUMIFS(Échéancier_Loyers!$J:$J,Échéancier_Loyers!$C:$C,$A1103,Échéancier_Loyers!$B:$B,YEAR($C1103)*100+MONTH($C1103)))</f>
        <v/>
      </c>
      <c r="F1103" s="13" t="str">
        <f>IF(OR($A1103="",$C1103=""),"",SUMIFS(Échéancier_Loyers!$K:$K,Échéancier_Loyers!$C:$C,$A1103,Échéancier_Loyers!$B:$B,YEAR($C1103)*100+MONTH($C1103)))</f>
        <v/>
      </c>
      <c r="G1103" s="13" t="str">
        <f>IF(OR($E1103="",$F1103=""),"",$E1103-$F1103)</f>
        <v/>
      </c>
      <c r="H1103" t="str">
        <f ca="1">IF($D1103="","",MAX(0,TODAY()-$D1103))</f>
        <v/>
      </c>
      <c r="I1103" t="str">
        <f ca="1">IF($G1103&lt;=0,"",IF($H1103&gt;=30,"Mise en demeure",IF($H1103&gt;=15,"Relance 2",IF($H1103&gt;=5,"Relance 1","À traiter"))))</f>
        <v>Mise en demeure</v>
      </c>
      <c r="K1103" t="str">
        <f>IF($J1103="","",$J1103+7)</f>
        <v/>
      </c>
    </row>
    <row r="1104" spans="2:11" ht="15">
      <c r="B1104" t="str">
        <f>IF($A1104="","",VLOOKUP(VLOOKUP($A1104,Baux!$A:$K,3,FALSE),Locataires!$A:$I,2,FALSE))</f>
        <v/>
      </c>
      <c r="C1104" s="17"/>
      <c r="D1104" s="12" t="str">
        <f>IF(OR($A1104="",$C1104=""),"",SUMIFS(Échéancier_Loyers!$G:$G,Échéancier_Loyers!$C:$C,$A1104,Échéancier_Loyers!$B:$B,YEAR($C1104)*100+MONTH($C1104)))</f>
        <v/>
      </c>
      <c r="E1104" s="13" t="str">
        <f>IF(OR($A1104="",$C1104=""),"",SUMIFS(Échéancier_Loyers!$J:$J,Échéancier_Loyers!$C:$C,$A1104,Échéancier_Loyers!$B:$B,YEAR($C1104)*100+MONTH($C1104)))</f>
        <v/>
      </c>
      <c r="F1104" s="13" t="str">
        <f>IF(OR($A1104="",$C1104=""),"",SUMIFS(Échéancier_Loyers!$K:$K,Échéancier_Loyers!$C:$C,$A1104,Échéancier_Loyers!$B:$B,YEAR($C1104)*100+MONTH($C1104)))</f>
        <v/>
      </c>
      <c r="G1104" s="13" t="str">
        <f>IF(OR($E1104="",$F1104=""),"",$E1104-$F1104)</f>
        <v/>
      </c>
      <c r="H1104" t="str">
        <f ca="1">IF($D1104="","",MAX(0,TODAY()-$D1104))</f>
        <v/>
      </c>
      <c r="I1104" t="str">
        <f ca="1">IF($G1104&lt;=0,"",IF($H1104&gt;=30,"Mise en demeure",IF($H1104&gt;=15,"Relance 2",IF($H1104&gt;=5,"Relance 1","À traiter"))))</f>
        <v>Mise en demeure</v>
      </c>
      <c r="K1104" t="str">
        <f>IF($J1104="","",$J1104+7)</f>
        <v/>
      </c>
    </row>
    <row r="1105" spans="2:11" ht="15">
      <c r="B1105" t="str">
        <f>IF($A1105="","",VLOOKUP(VLOOKUP($A1105,Baux!$A:$K,3,FALSE),Locataires!$A:$I,2,FALSE))</f>
        <v/>
      </c>
      <c r="C1105" s="17"/>
      <c r="D1105" s="12" t="str">
        <f>IF(OR($A1105="",$C1105=""),"",SUMIFS(Échéancier_Loyers!$G:$G,Échéancier_Loyers!$C:$C,$A1105,Échéancier_Loyers!$B:$B,YEAR($C1105)*100+MONTH($C1105)))</f>
        <v/>
      </c>
      <c r="E1105" s="13" t="str">
        <f>IF(OR($A1105="",$C1105=""),"",SUMIFS(Échéancier_Loyers!$J:$J,Échéancier_Loyers!$C:$C,$A1105,Échéancier_Loyers!$B:$B,YEAR($C1105)*100+MONTH($C1105)))</f>
        <v/>
      </c>
      <c r="F1105" s="13" t="str">
        <f>IF(OR($A1105="",$C1105=""),"",SUMIFS(Échéancier_Loyers!$K:$K,Échéancier_Loyers!$C:$C,$A1105,Échéancier_Loyers!$B:$B,YEAR($C1105)*100+MONTH($C1105)))</f>
        <v/>
      </c>
      <c r="G1105" s="13" t="str">
        <f>IF(OR($E1105="",$F1105=""),"",$E1105-$F1105)</f>
        <v/>
      </c>
      <c r="H1105" t="str">
        <f ca="1">IF($D1105="","",MAX(0,TODAY()-$D1105))</f>
        <v/>
      </c>
      <c r="I1105" t="str">
        <f ca="1">IF($G1105&lt;=0,"",IF($H1105&gt;=30,"Mise en demeure",IF($H1105&gt;=15,"Relance 2",IF($H1105&gt;=5,"Relance 1","À traiter"))))</f>
        <v>Mise en demeure</v>
      </c>
      <c r="K1105" t="str">
        <f>IF($J1105="","",$J1105+7)</f>
        <v/>
      </c>
    </row>
    <row r="1106" spans="2:11" ht="15">
      <c r="B1106" t="str">
        <f>IF($A1106="","",VLOOKUP(VLOOKUP($A1106,Baux!$A:$K,3,FALSE),Locataires!$A:$I,2,FALSE))</f>
        <v/>
      </c>
      <c r="C1106" s="17"/>
      <c r="D1106" s="12" t="str">
        <f>IF(OR($A1106="",$C1106=""),"",SUMIFS(Échéancier_Loyers!$G:$G,Échéancier_Loyers!$C:$C,$A1106,Échéancier_Loyers!$B:$B,YEAR($C1106)*100+MONTH($C1106)))</f>
        <v/>
      </c>
      <c r="E1106" s="13" t="str">
        <f>IF(OR($A1106="",$C1106=""),"",SUMIFS(Échéancier_Loyers!$J:$J,Échéancier_Loyers!$C:$C,$A1106,Échéancier_Loyers!$B:$B,YEAR($C1106)*100+MONTH($C1106)))</f>
        <v/>
      </c>
      <c r="F1106" s="13" t="str">
        <f>IF(OR($A1106="",$C1106=""),"",SUMIFS(Échéancier_Loyers!$K:$K,Échéancier_Loyers!$C:$C,$A1106,Échéancier_Loyers!$B:$B,YEAR($C1106)*100+MONTH($C1106)))</f>
        <v/>
      </c>
      <c r="G1106" s="13" t="str">
        <f>IF(OR($E1106="",$F1106=""),"",$E1106-$F1106)</f>
        <v/>
      </c>
      <c r="H1106" t="str">
        <f ca="1">IF($D1106="","",MAX(0,TODAY()-$D1106))</f>
        <v/>
      </c>
      <c r="I1106" t="str">
        <f ca="1">IF($G1106&lt;=0,"",IF($H1106&gt;=30,"Mise en demeure",IF($H1106&gt;=15,"Relance 2",IF($H1106&gt;=5,"Relance 1","À traiter"))))</f>
        <v>Mise en demeure</v>
      </c>
      <c r="K1106" t="str">
        <f>IF($J1106="","",$J1106+7)</f>
        <v/>
      </c>
    </row>
    <row r="1107" spans="2:11" ht="15">
      <c r="B1107" t="str">
        <f>IF($A1107="","",VLOOKUP(VLOOKUP($A1107,Baux!$A:$K,3,FALSE),Locataires!$A:$I,2,FALSE))</f>
        <v/>
      </c>
      <c r="C1107" s="17"/>
      <c r="D1107" s="12" t="str">
        <f>IF(OR($A1107="",$C1107=""),"",SUMIFS(Échéancier_Loyers!$G:$G,Échéancier_Loyers!$C:$C,$A1107,Échéancier_Loyers!$B:$B,YEAR($C1107)*100+MONTH($C1107)))</f>
        <v/>
      </c>
      <c r="E1107" s="13" t="str">
        <f>IF(OR($A1107="",$C1107=""),"",SUMIFS(Échéancier_Loyers!$J:$J,Échéancier_Loyers!$C:$C,$A1107,Échéancier_Loyers!$B:$B,YEAR($C1107)*100+MONTH($C1107)))</f>
        <v/>
      </c>
      <c r="F1107" s="13" t="str">
        <f>IF(OR($A1107="",$C1107=""),"",SUMIFS(Échéancier_Loyers!$K:$K,Échéancier_Loyers!$C:$C,$A1107,Échéancier_Loyers!$B:$B,YEAR($C1107)*100+MONTH($C1107)))</f>
        <v/>
      </c>
      <c r="G1107" s="13" t="str">
        <f>IF(OR($E1107="",$F1107=""),"",$E1107-$F1107)</f>
        <v/>
      </c>
      <c r="H1107" t="str">
        <f ca="1">IF($D1107="","",MAX(0,TODAY()-$D1107))</f>
        <v/>
      </c>
      <c r="I1107" t="str">
        <f ca="1">IF($G1107&lt;=0,"",IF($H1107&gt;=30,"Mise en demeure",IF($H1107&gt;=15,"Relance 2",IF($H1107&gt;=5,"Relance 1","À traiter"))))</f>
        <v>Mise en demeure</v>
      </c>
      <c r="K1107" t="str">
        <f>IF($J1107="","",$J1107+7)</f>
        <v/>
      </c>
    </row>
    <row r="1108" spans="2:11" ht="15">
      <c r="B1108" t="str">
        <f>IF($A1108="","",VLOOKUP(VLOOKUP($A1108,Baux!$A:$K,3,FALSE),Locataires!$A:$I,2,FALSE))</f>
        <v/>
      </c>
      <c r="C1108" s="17"/>
      <c r="D1108" s="12" t="str">
        <f>IF(OR($A1108="",$C1108=""),"",SUMIFS(Échéancier_Loyers!$G:$G,Échéancier_Loyers!$C:$C,$A1108,Échéancier_Loyers!$B:$B,YEAR($C1108)*100+MONTH($C1108)))</f>
        <v/>
      </c>
      <c r="E1108" s="13" t="str">
        <f>IF(OR($A1108="",$C1108=""),"",SUMIFS(Échéancier_Loyers!$J:$J,Échéancier_Loyers!$C:$C,$A1108,Échéancier_Loyers!$B:$B,YEAR($C1108)*100+MONTH($C1108)))</f>
        <v/>
      </c>
      <c r="F1108" s="13" t="str">
        <f>IF(OR($A1108="",$C1108=""),"",SUMIFS(Échéancier_Loyers!$K:$K,Échéancier_Loyers!$C:$C,$A1108,Échéancier_Loyers!$B:$B,YEAR($C1108)*100+MONTH($C1108)))</f>
        <v/>
      </c>
      <c r="G1108" s="13" t="str">
        <f>IF(OR($E1108="",$F1108=""),"",$E1108-$F1108)</f>
        <v/>
      </c>
      <c r="H1108" t="str">
        <f ca="1">IF($D1108="","",MAX(0,TODAY()-$D1108))</f>
        <v/>
      </c>
      <c r="I1108" t="str">
        <f ca="1">IF($G1108&lt;=0,"",IF($H1108&gt;=30,"Mise en demeure",IF($H1108&gt;=15,"Relance 2",IF($H1108&gt;=5,"Relance 1","À traiter"))))</f>
        <v>Mise en demeure</v>
      </c>
      <c r="K1108" t="str">
        <f>IF($J1108="","",$J1108+7)</f>
        <v/>
      </c>
    </row>
    <row r="1109" spans="2:11" ht="15">
      <c r="B1109" t="str">
        <f>IF($A1109="","",VLOOKUP(VLOOKUP($A1109,Baux!$A:$K,3,FALSE),Locataires!$A:$I,2,FALSE))</f>
        <v/>
      </c>
      <c r="C1109" s="17"/>
      <c r="D1109" s="12" t="str">
        <f>IF(OR($A1109="",$C1109=""),"",SUMIFS(Échéancier_Loyers!$G:$G,Échéancier_Loyers!$C:$C,$A1109,Échéancier_Loyers!$B:$B,YEAR($C1109)*100+MONTH($C1109)))</f>
        <v/>
      </c>
      <c r="E1109" s="13" t="str">
        <f>IF(OR($A1109="",$C1109=""),"",SUMIFS(Échéancier_Loyers!$J:$J,Échéancier_Loyers!$C:$C,$A1109,Échéancier_Loyers!$B:$B,YEAR($C1109)*100+MONTH($C1109)))</f>
        <v/>
      </c>
      <c r="F1109" s="13" t="str">
        <f>IF(OR($A1109="",$C1109=""),"",SUMIFS(Échéancier_Loyers!$K:$K,Échéancier_Loyers!$C:$C,$A1109,Échéancier_Loyers!$B:$B,YEAR($C1109)*100+MONTH($C1109)))</f>
        <v/>
      </c>
      <c r="G1109" s="13" t="str">
        <f>IF(OR($E1109="",$F1109=""),"",$E1109-$F1109)</f>
        <v/>
      </c>
      <c r="H1109" t="str">
        <f ca="1">IF($D1109="","",MAX(0,TODAY()-$D1109))</f>
        <v/>
      </c>
      <c r="I1109" t="str">
        <f ca="1">IF($G1109&lt;=0,"",IF($H1109&gt;=30,"Mise en demeure",IF($H1109&gt;=15,"Relance 2",IF($H1109&gt;=5,"Relance 1","À traiter"))))</f>
        <v>Mise en demeure</v>
      </c>
      <c r="K1109" t="str">
        <f>IF($J1109="","",$J1109+7)</f>
        <v/>
      </c>
    </row>
    <row r="1110" spans="2:11" ht="15">
      <c r="B1110" t="str">
        <f>IF($A1110="","",VLOOKUP(VLOOKUP($A1110,Baux!$A:$K,3,FALSE),Locataires!$A:$I,2,FALSE))</f>
        <v/>
      </c>
      <c r="C1110" s="17"/>
      <c r="D1110" s="12" t="str">
        <f>IF(OR($A1110="",$C1110=""),"",SUMIFS(Échéancier_Loyers!$G:$G,Échéancier_Loyers!$C:$C,$A1110,Échéancier_Loyers!$B:$B,YEAR($C1110)*100+MONTH($C1110)))</f>
        <v/>
      </c>
      <c r="E1110" s="13" t="str">
        <f>IF(OR($A1110="",$C1110=""),"",SUMIFS(Échéancier_Loyers!$J:$J,Échéancier_Loyers!$C:$C,$A1110,Échéancier_Loyers!$B:$B,YEAR($C1110)*100+MONTH($C1110)))</f>
        <v/>
      </c>
      <c r="F1110" s="13" t="str">
        <f>IF(OR($A1110="",$C1110=""),"",SUMIFS(Échéancier_Loyers!$K:$K,Échéancier_Loyers!$C:$C,$A1110,Échéancier_Loyers!$B:$B,YEAR($C1110)*100+MONTH($C1110)))</f>
        <v/>
      </c>
      <c r="G1110" s="13" t="str">
        <f>IF(OR($E1110="",$F1110=""),"",$E1110-$F1110)</f>
        <v/>
      </c>
      <c r="H1110" t="str">
        <f ca="1">IF($D1110="","",MAX(0,TODAY()-$D1110))</f>
        <v/>
      </c>
      <c r="I1110" t="str">
        <f ca="1">IF($G1110&lt;=0,"",IF($H1110&gt;=30,"Mise en demeure",IF($H1110&gt;=15,"Relance 2",IF($H1110&gt;=5,"Relance 1","À traiter"))))</f>
        <v>Mise en demeure</v>
      </c>
      <c r="K1110" t="str">
        <f>IF($J1110="","",$J1110+7)</f>
        <v/>
      </c>
    </row>
    <row r="1111" spans="2:11" ht="15">
      <c r="B1111" t="str">
        <f>IF($A1111="","",VLOOKUP(VLOOKUP($A1111,Baux!$A:$K,3,FALSE),Locataires!$A:$I,2,FALSE))</f>
        <v/>
      </c>
      <c r="C1111" s="17"/>
      <c r="D1111" s="12" t="str">
        <f>IF(OR($A1111="",$C1111=""),"",SUMIFS(Échéancier_Loyers!$G:$G,Échéancier_Loyers!$C:$C,$A1111,Échéancier_Loyers!$B:$B,YEAR($C1111)*100+MONTH($C1111)))</f>
        <v/>
      </c>
      <c r="E1111" s="13" t="str">
        <f>IF(OR($A1111="",$C1111=""),"",SUMIFS(Échéancier_Loyers!$J:$J,Échéancier_Loyers!$C:$C,$A1111,Échéancier_Loyers!$B:$B,YEAR($C1111)*100+MONTH($C1111)))</f>
        <v/>
      </c>
      <c r="F1111" s="13" t="str">
        <f>IF(OR($A1111="",$C1111=""),"",SUMIFS(Échéancier_Loyers!$K:$K,Échéancier_Loyers!$C:$C,$A1111,Échéancier_Loyers!$B:$B,YEAR($C1111)*100+MONTH($C1111)))</f>
        <v/>
      </c>
      <c r="G1111" s="13" t="str">
        <f>IF(OR($E1111="",$F1111=""),"",$E1111-$F1111)</f>
        <v/>
      </c>
      <c r="H1111" t="str">
        <f ca="1">IF($D1111="","",MAX(0,TODAY()-$D1111))</f>
        <v/>
      </c>
      <c r="I1111" t="str">
        <f ca="1">IF($G1111&lt;=0,"",IF($H1111&gt;=30,"Mise en demeure",IF($H1111&gt;=15,"Relance 2",IF($H1111&gt;=5,"Relance 1","À traiter"))))</f>
        <v>Mise en demeure</v>
      </c>
      <c r="K1111" t="str">
        <f>IF($J1111="","",$J1111+7)</f>
        <v/>
      </c>
    </row>
    <row r="1112" spans="2:11" ht="15">
      <c r="B1112" t="str">
        <f>IF($A1112="","",VLOOKUP(VLOOKUP($A1112,Baux!$A:$K,3,FALSE),Locataires!$A:$I,2,FALSE))</f>
        <v/>
      </c>
      <c r="C1112" s="17"/>
      <c r="D1112" s="12" t="str">
        <f>IF(OR($A1112="",$C1112=""),"",SUMIFS(Échéancier_Loyers!$G:$G,Échéancier_Loyers!$C:$C,$A1112,Échéancier_Loyers!$B:$B,YEAR($C1112)*100+MONTH($C1112)))</f>
        <v/>
      </c>
      <c r="E1112" s="13" t="str">
        <f>IF(OR($A1112="",$C1112=""),"",SUMIFS(Échéancier_Loyers!$J:$J,Échéancier_Loyers!$C:$C,$A1112,Échéancier_Loyers!$B:$B,YEAR($C1112)*100+MONTH($C1112)))</f>
        <v/>
      </c>
      <c r="F1112" s="13" t="str">
        <f>IF(OR($A1112="",$C1112=""),"",SUMIFS(Échéancier_Loyers!$K:$K,Échéancier_Loyers!$C:$C,$A1112,Échéancier_Loyers!$B:$B,YEAR($C1112)*100+MONTH($C1112)))</f>
        <v/>
      </c>
      <c r="G1112" s="13" t="str">
        <f>IF(OR($E1112="",$F1112=""),"",$E1112-$F1112)</f>
        <v/>
      </c>
      <c r="H1112" t="str">
        <f ca="1">IF($D1112="","",MAX(0,TODAY()-$D1112))</f>
        <v/>
      </c>
      <c r="I1112" t="str">
        <f ca="1">IF($G1112&lt;=0,"",IF($H1112&gt;=30,"Mise en demeure",IF($H1112&gt;=15,"Relance 2",IF($H1112&gt;=5,"Relance 1","À traiter"))))</f>
        <v>Mise en demeure</v>
      </c>
      <c r="K1112" t="str">
        <f>IF($J1112="","",$J1112+7)</f>
        <v/>
      </c>
    </row>
    <row r="1113" spans="2:11" ht="15">
      <c r="B1113" t="str">
        <f>IF($A1113="","",VLOOKUP(VLOOKUP($A1113,Baux!$A:$K,3,FALSE),Locataires!$A:$I,2,FALSE))</f>
        <v/>
      </c>
      <c r="C1113" s="17"/>
      <c r="D1113" s="12" t="str">
        <f>IF(OR($A1113="",$C1113=""),"",SUMIFS(Échéancier_Loyers!$G:$G,Échéancier_Loyers!$C:$C,$A1113,Échéancier_Loyers!$B:$B,YEAR($C1113)*100+MONTH($C1113)))</f>
        <v/>
      </c>
      <c r="E1113" s="13" t="str">
        <f>IF(OR($A1113="",$C1113=""),"",SUMIFS(Échéancier_Loyers!$J:$J,Échéancier_Loyers!$C:$C,$A1113,Échéancier_Loyers!$B:$B,YEAR($C1113)*100+MONTH($C1113)))</f>
        <v/>
      </c>
      <c r="F1113" s="13" t="str">
        <f>IF(OR($A1113="",$C1113=""),"",SUMIFS(Échéancier_Loyers!$K:$K,Échéancier_Loyers!$C:$C,$A1113,Échéancier_Loyers!$B:$B,YEAR($C1113)*100+MONTH($C1113)))</f>
        <v/>
      </c>
      <c r="G1113" s="13" t="str">
        <f>IF(OR($E1113="",$F1113=""),"",$E1113-$F1113)</f>
        <v/>
      </c>
      <c r="H1113" t="str">
        <f ca="1">IF($D1113="","",MAX(0,TODAY()-$D1113))</f>
        <v/>
      </c>
      <c r="I1113" t="str">
        <f ca="1">IF($G1113&lt;=0,"",IF($H1113&gt;=30,"Mise en demeure",IF($H1113&gt;=15,"Relance 2",IF($H1113&gt;=5,"Relance 1","À traiter"))))</f>
        <v>Mise en demeure</v>
      </c>
      <c r="K1113" t="str">
        <f>IF($J1113="","",$J1113+7)</f>
        <v/>
      </c>
    </row>
    <row r="1114" spans="2:11" ht="15">
      <c r="B1114" t="str">
        <f>IF($A1114="","",VLOOKUP(VLOOKUP($A1114,Baux!$A:$K,3,FALSE),Locataires!$A:$I,2,FALSE))</f>
        <v/>
      </c>
      <c r="C1114" s="17"/>
      <c r="D1114" s="12" t="str">
        <f>IF(OR($A1114="",$C1114=""),"",SUMIFS(Échéancier_Loyers!$G:$G,Échéancier_Loyers!$C:$C,$A1114,Échéancier_Loyers!$B:$B,YEAR($C1114)*100+MONTH($C1114)))</f>
        <v/>
      </c>
      <c r="E1114" s="13" t="str">
        <f>IF(OR($A1114="",$C1114=""),"",SUMIFS(Échéancier_Loyers!$J:$J,Échéancier_Loyers!$C:$C,$A1114,Échéancier_Loyers!$B:$B,YEAR($C1114)*100+MONTH($C1114)))</f>
        <v/>
      </c>
      <c r="F1114" s="13" t="str">
        <f>IF(OR($A1114="",$C1114=""),"",SUMIFS(Échéancier_Loyers!$K:$K,Échéancier_Loyers!$C:$C,$A1114,Échéancier_Loyers!$B:$B,YEAR($C1114)*100+MONTH($C1114)))</f>
        <v/>
      </c>
      <c r="G1114" s="13" t="str">
        <f>IF(OR($E1114="",$F1114=""),"",$E1114-$F1114)</f>
        <v/>
      </c>
      <c r="H1114" t="str">
        <f ca="1">IF($D1114="","",MAX(0,TODAY()-$D1114))</f>
        <v/>
      </c>
      <c r="I1114" t="str">
        <f ca="1">IF($G1114&lt;=0,"",IF($H1114&gt;=30,"Mise en demeure",IF($H1114&gt;=15,"Relance 2",IF($H1114&gt;=5,"Relance 1","À traiter"))))</f>
        <v>Mise en demeure</v>
      </c>
      <c r="K1114" t="str">
        <f>IF($J1114="","",$J1114+7)</f>
        <v/>
      </c>
    </row>
    <row r="1115" spans="2:11" ht="15">
      <c r="B1115" t="str">
        <f>IF($A1115="","",VLOOKUP(VLOOKUP($A1115,Baux!$A:$K,3,FALSE),Locataires!$A:$I,2,FALSE))</f>
        <v/>
      </c>
      <c r="C1115" s="17"/>
      <c r="D1115" s="12" t="str">
        <f>IF(OR($A1115="",$C1115=""),"",SUMIFS(Échéancier_Loyers!$G:$G,Échéancier_Loyers!$C:$C,$A1115,Échéancier_Loyers!$B:$B,YEAR($C1115)*100+MONTH($C1115)))</f>
        <v/>
      </c>
      <c r="E1115" s="13" t="str">
        <f>IF(OR($A1115="",$C1115=""),"",SUMIFS(Échéancier_Loyers!$J:$J,Échéancier_Loyers!$C:$C,$A1115,Échéancier_Loyers!$B:$B,YEAR($C1115)*100+MONTH($C1115)))</f>
        <v/>
      </c>
      <c r="F1115" s="13" t="str">
        <f>IF(OR($A1115="",$C1115=""),"",SUMIFS(Échéancier_Loyers!$K:$K,Échéancier_Loyers!$C:$C,$A1115,Échéancier_Loyers!$B:$B,YEAR($C1115)*100+MONTH($C1115)))</f>
        <v/>
      </c>
      <c r="G1115" s="13" t="str">
        <f>IF(OR($E1115="",$F1115=""),"",$E1115-$F1115)</f>
        <v/>
      </c>
      <c r="H1115" t="str">
        <f ca="1">IF($D1115="","",MAX(0,TODAY()-$D1115))</f>
        <v/>
      </c>
      <c r="I1115" t="str">
        <f ca="1">IF($G1115&lt;=0,"",IF($H1115&gt;=30,"Mise en demeure",IF($H1115&gt;=15,"Relance 2",IF($H1115&gt;=5,"Relance 1","À traiter"))))</f>
        <v>Mise en demeure</v>
      </c>
      <c r="K1115" t="str">
        <f>IF($J1115="","",$J1115+7)</f>
        <v/>
      </c>
    </row>
    <row r="1116" spans="2:11" ht="15">
      <c r="B1116" t="str">
        <f>IF($A1116="","",VLOOKUP(VLOOKUP($A1116,Baux!$A:$K,3,FALSE),Locataires!$A:$I,2,FALSE))</f>
        <v/>
      </c>
      <c r="C1116" s="17"/>
      <c r="D1116" s="12" t="str">
        <f>IF(OR($A1116="",$C1116=""),"",SUMIFS(Échéancier_Loyers!$G:$G,Échéancier_Loyers!$C:$C,$A1116,Échéancier_Loyers!$B:$B,YEAR($C1116)*100+MONTH($C1116)))</f>
        <v/>
      </c>
      <c r="E1116" s="13" t="str">
        <f>IF(OR($A1116="",$C1116=""),"",SUMIFS(Échéancier_Loyers!$J:$J,Échéancier_Loyers!$C:$C,$A1116,Échéancier_Loyers!$B:$B,YEAR($C1116)*100+MONTH($C1116)))</f>
        <v/>
      </c>
      <c r="F1116" s="13" t="str">
        <f>IF(OR($A1116="",$C1116=""),"",SUMIFS(Échéancier_Loyers!$K:$K,Échéancier_Loyers!$C:$C,$A1116,Échéancier_Loyers!$B:$B,YEAR($C1116)*100+MONTH($C1116)))</f>
        <v/>
      </c>
      <c r="G1116" s="13" t="str">
        <f>IF(OR($E1116="",$F1116=""),"",$E1116-$F1116)</f>
        <v/>
      </c>
      <c r="H1116" t="str">
        <f ca="1">IF($D1116="","",MAX(0,TODAY()-$D1116))</f>
        <v/>
      </c>
      <c r="I1116" t="str">
        <f ca="1">IF($G1116&lt;=0,"",IF($H1116&gt;=30,"Mise en demeure",IF($H1116&gt;=15,"Relance 2",IF($H1116&gt;=5,"Relance 1","À traiter"))))</f>
        <v>Mise en demeure</v>
      </c>
      <c r="K1116" t="str">
        <f>IF($J1116="","",$J1116+7)</f>
        <v/>
      </c>
    </row>
    <row r="1117" spans="2:11" ht="15">
      <c r="B1117" t="str">
        <f>IF($A1117="","",VLOOKUP(VLOOKUP($A1117,Baux!$A:$K,3,FALSE),Locataires!$A:$I,2,FALSE))</f>
        <v/>
      </c>
      <c r="C1117" s="17"/>
      <c r="D1117" s="12" t="str">
        <f>IF(OR($A1117="",$C1117=""),"",SUMIFS(Échéancier_Loyers!$G:$G,Échéancier_Loyers!$C:$C,$A1117,Échéancier_Loyers!$B:$B,YEAR($C1117)*100+MONTH($C1117)))</f>
        <v/>
      </c>
      <c r="E1117" s="13" t="str">
        <f>IF(OR($A1117="",$C1117=""),"",SUMIFS(Échéancier_Loyers!$J:$J,Échéancier_Loyers!$C:$C,$A1117,Échéancier_Loyers!$B:$B,YEAR($C1117)*100+MONTH($C1117)))</f>
        <v/>
      </c>
      <c r="F1117" s="13" t="str">
        <f>IF(OR($A1117="",$C1117=""),"",SUMIFS(Échéancier_Loyers!$K:$K,Échéancier_Loyers!$C:$C,$A1117,Échéancier_Loyers!$B:$B,YEAR($C1117)*100+MONTH($C1117)))</f>
        <v/>
      </c>
      <c r="G1117" s="13" t="str">
        <f>IF(OR($E1117="",$F1117=""),"",$E1117-$F1117)</f>
        <v/>
      </c>
      <c r="H1117" t="str">
        <f ca="1">IF($D1117="","",MAX(0,TODAY()-$D1117))</f>
        <v/>
      </c>
      <c r="I1117" t="str">
        <f ca="1">IF($G1117&lt;=0,"",IF($H1117&gt;=30,"Mise en demeure",IF($H1117&gt;=15,"Relance 2",IF($H1117&gt;=5,"Relance 1","À traiter"))))</f>
        <v>Mise en demeure</v>
      </c>
      <c r="K1117" t="str">
        <f>IF($J1117="","",$J1117+7)</f>
        <v/>
      </c>
    </row>
    <row r="1118" spans="2:11" ht="15">
      <c r="B1118" t="str">
        <f>IF($A1118="","",VLOOKUP(VLOOKUP($A1118,Baux!$A:$K,3,FALSE),Locataires!$A:$I,2,FALSE))</f>
        <v/>
      </c>
      <c r="C1118" s="17"/>
      <c r="D1118" s="12" t="str">
        <f>IF(OR($A1118="",$C1118=""),"",SUMIFS(Échéancier_Loyers!$G:$G,Échéancier_Loyers!$C:$C,$A1118,Échéancier_Loyers!$B:$B,YEAR($C1118)*100+MONTH($C1118)))</f>
        <v/>
      </c>
      <c r="E1118" s="13" t="str">
        <f>IF(OR($A1118="",$C1118=""),"",SUMIFS(Échéancier_Loyers!$J:$J,Échéancier_Loyers!$C:$C,$A1118,Échéancier_Loyers!$B:$B,YEAR($C1118)*100+MONTH($C1118)))</f>
        <v/>
      </c>
      <c r="F1118" s="13" t="str">
        <f>IF(OR($A1118="",$C1118=""),"",SUMIFS(Échéancier_Loyers!$K:$K,Échéancier_Loyers!$C:$C,$A1118,Échéancier_Loyers!$B:$B,YEAR($C1118)*100+MONTH($C1118)))</f>
        <v/>
      </c>
      <c r="G1118" s="13" t="str">
        <f>IF(OR($E1118="",$F1118=""),"",$E1118-$F1118)</f>
        <v/>
      </c>
      <c r="H1118" t="str">
        <f ca="1">IF($D1118="","",MAX(0,TODAY()-$D1118))</f>
        <v/>
      </c>
      <c r="I1118" t="str">
        <f ca="1">IF($G1118&lt;=0,"",IF($H1118&gt;=30,"Mise en demeure",IF($H1118&gt;=15,"Relance 2",IF($H1118&gt;=5,"Relance 1","À traiter"))))</f>
        <v>Mise en demeure</v>
      </c>
      <c r="K1118" t="str">
        <f>IF($J1118="","",$J1118+7)</f>
        <v/>
      </c>
    </row>
    <row r="1119" spans="2:11" ht="15">
      <c r="B1119" t="str">
        <f>IF($A1119="","",VLOOKUP(VLOOKUP($A1119,Baux!$A:$K,3,FALSE),Locataires!$A:$I,2,FALSE))</f>
        <v/>
      </c>
      <c r="C1119" s="17"/>
      <c r="D1119" s="12" t="str">
        <f>IF(OR($A1119="",$C1119=""),"",SUMIFS(Échéancier_Loyers!$G:$G,Échéancier_Loyers!$C:$C,$A1119,Échéancier_Loyers!$B:$B,YEAR($C1119)*100+MONTH($C1119)))</f>
        <v/>
      </c>
      <c r="E1119" s="13" t="str">
        <f>IF(OR($A1119="",$C1119=""),"",SUMIFS(Échéancier_Loyers!$J:$J,Échéancier_Loyers!$C:$C,$A1119,Échéancier_Loyers!$B:$B,YEAR($C1119)*100+MONTH($C1119)))</f>
        <v/>
      </c>
      <c r="F1119" s="13" t="str">
        <f>IF(OR($A1119="",$C1119=""),"",SUMIFS(Échéancier_Loyers!$K:$K,Échéancier_Loyers!$C:$C,$A1119,Échéancier_Loyers!$B:$B,YEAR($C1119)*100+MONTH($C1119)))</f>
        <v/>
      </c>
      <c r="G1119" s="13" t="str">
        <f>IF(OR($E1119="",$F1119=""),"",$E1119-$F1119)</f>
        <v/>
      </c>
      <c r="H1119" t="str">
        <f ca="1">IF($D1119="","",MAX(0,TODAY()-$D1119))</f>
        <v/>
      </c>
      <c r="I1119" t="str">
        <f ca="1">IF($G1119&lt;=0,"",IF($H1119&gt;=30,"Mise en demeure",IF($H1119&gt;=15,"Relance 2",IF($H1119&gt;=5,"Relance 1","À traiter"))))</f>
        <v>Mise en demeure</v>
      </c>
      <c r="K1119" t="str">
        <f>IF($J1119="","",$J1119+7)</f>
        <v/>
      </c>
    </row>
    <row r="1120" spans="2:11" ht="15">
      <c r="B1120" t="str">
        <f>IF($A1120="","",VLOOKUP(VLOOKUP($A1120,Baux!$A:$K,3,FALSE),Locataires!$A:$I,2,FALSE))</f>
        <v/>
      </c>
      <c r="C1120" s="17"/>
      <c r="D1120" s="12" t="str">
        <f>IF(OR($A1120="",$C1120=""),"",SUMIFS(Échéancier_Loyers!$G:$G,Échéancier_Loyers!$C:$C,$A1120,Échéancier_Loyers!$B:$B,YEAR($C1120)*100+MONTH($C1120)))</f>
        <v/>
      </c>
      <c r="E1120" s="13" t="str">
        <f>IF(OR($A1120="",$C1120=""),"",SUMIFS(Échéancier_Loyers!$J:$J,Échéancier_Loyers!$C:$C,$A1120,Échéancier_Loyers!$B:$B,YEAR($C1120)*100+MONTH($C1120)))</f>
        <v/>
      </c>
      <c r="F1120" s="13" t="str">
        <f>IF(OR($A1120="",$C1120=""),"",SUMIFS(Échéancier_Loyers!$K:$K,Échéancier_Loyers!$C:$C,$A1120,Échéancier_Loyers!$B:$B,YEAR($C1120)*100+MONTH($C1120)))</f>
        <v/>
      </c>
      <c r="G1120" s="13" t="str">
        <f>IF(OR($E1120="",$F1120=""),"",$E1120-$F1120)</f>
        <v/>
      </c>
      <c r="H1120" t="str">
        <f ca="1">IF($D1120="","",MAX(0,TODAY()-$D1120))</f>
        <v/>
      </c>
      <c r="I1120" t="str">
        <f ca="1">IF($G1120&lt;=0,"",IF($H1120&gt;=30,"Mise en demeure",IF($H1120&gt;=15,"Relance 2",IF($H1120&gt;=5,"Relance 1","À traiter"))))</f>
        <v>Mise en demeure</v>
      </c>
      <c r="K1120" t="str">
        <f>IF($J1120="","",$J1120+7)</f>
        <v/>
      </c>
    </row>
    <row r="1121" spans="2:11" ht="15">
      <c r="B1121" t="str">
        <f>IF($A1121="","",VLOOKUP(VLOOKUP($A1121,Baux!$A:$K,3,FALSE),Locataires!$A:$I,2,FALSE))</f>
        <v/>
      </c>
      <c r="C1121" s="17"/>
      <c r="D1121" s="12" t="str">
        <f>IF(OR($A1121="",$C1121=""),"",SUMIFS(Échéancier_Loyers!$G:$G,Échéancier_Loyers!$C:$C,$A1121,Échéancier_Loyers!$B:$B,YEAR($C1121)*100+MONTH($C1121)))</f>
        <v/>
      </c>
      <c r="E1121" s="13" t="str">
        <f>IF(OR($A1121="",$C1121=""),"",SUMIFS(Échéancier_Loyers!$J:$J,Échéancier_Loyers!$C:$C,$A1121,Échéancier_Loyers!$B:$B,YEAR($C1121)*100+MONTH($C1121)))</f>
        <v/>
      </c>
      <c r="F1121" s="13" t="str">
        <f>IF(OR($A1121="",$C1121=""),"",SUMIFS(Échéancier_Loyers!$K:$K,Échéancier_Loyers!$C:$C,$A1121,Échéancier_Loyers!$B:$B,YEAR($C1121)*100+MONTH($C1121)))</f>
        <v/>
      </c>
      <c r="G1121" s="13" t="str">
        <f>IF(OR($E1121="",$F1121=""),"",$E1121-$F1121)</f>
        <v/>
      </c>
      <c r="H1121" t="str">
        <f ca="1">IF($D1121="","",MAX(0,TODAY()-$D1121))</f>
        <v/>
      </c>
      <c r="I1121" t="str">
        <f ca="1">IF($G1121&lt;=0,"",IF($H1121&gt;=30,"Mise en demeure",IF($H1121&gt;=15,"Relance 2",IF($H1121&gt;=5,"Relance 1","À traiter"))))</f>
        <v>Mise en demeure</v>
      </c>
      <c r="K1121" t="str">
        <f>IF($J1121="","",$J1121+7)</f>
        <v/>
      </c>
    </row>
    <row r="1122" spans="2:11" ht="15">
      <c r="B1122" t="str">
        <f>IF($A1122="","",VLOOKUP(VLOOKUP($A1122,Baux!$A:$K,3,FALSE),Locataires!$A:$I,2,FALSE))</f>
        <v/>
      </c>
      <c r="C1122" s="17"/>
      <c r="D1122" s="12" t="str">
        <f>IF(OR($A1122="",$C1122=""),"",SUMIFS(Échéancier_Loyers!$G:$G,Échéancier_Loyers!$C:$C,$A1122,Échéancier_Loyers!$B:$B,YEAR($C1122)*100+MONTH($C1122)))</f>
        <v/>
      </c>
      <c r="E1122" s="13" t="str">
        <f>IF(OR($A1122="",$C1122=""),"",SUMIFS(Échéancier_Loyers!$J:$J,Échéancier_Loyers!$C:$C,$A1122,Échéancier_Loyers!$B:$B,YEAR($C1122)*100+MONTH($C1122)))</f>
        <v/>
      </c>
      <c r="F1122" s="13" t="str">
        <f>IF(OR($A1122="",$C1122=""),"",SUMIFS(Échéancier_Loyers!$K:$K,Échéancier_Loyers!$C:$C,$A1122,Échéancier_Loyers!$B:$B,YEAR($C1122)*100+MONTH($C1122)))</f>
        <v/>
      </c>
      <c r="G1122" s="13" t="str">
        <f>IF(OR($E1122="",$F1122=""),"",$E1122-$F1122)</f>
        <v/>
      </c>
      <c r="H1122" t="str">
        <f ca="1">IF($D1122="","",MAX(0,TODAY()-$D1122))</f>
        <v/>
      </c>
      <c r="I1122" t="str">
        <f ca="1">IF($G1122&lt;=0,"",IF($H1122&gt;=30,"Mise en demeure",IF($H1122&gt;=15,"Relance 2",IF($H1122&gt;=5,"Relance 1","À traiter"))))</f>
        <v>Mise en demeure</v>
      </c>
      <c r="K1122" t="str">
        <f>IF($J1122="","",$J1122+7)</f>
        <v/>
      </c>
    </row>
    <row r="1123" spans="2:11" ht="15">
      <c r="B1123" t="str">
        <f>IF($A1123="","",VLOOKUP(VLOOKUP($A1123,Baux!$A:$K,3,FALSE),Locataires!$A:$I,2,FALSE))</f>
        <v/>
      </c>
      <c r="C1123" s="17"/>
      <c r="D1123" s="12" t="str">
        <f>IF(OR($A1123="",$C1123=""),"",SUMIFS(Échéancier_Loyers!$G:$G,Échéancier_Loyers!$C:$C,$A1123,Échéancier_Loyers!$B:$B,YEAR($C1123)*100+MONTH($C1123)))</f>
        <v/>
      </c>
      <c r="E1123" s="13" t="str">
        <f>IF(OR($A1123="",$C1123=""),"",SUMIFS(Échéancier_Loyers!$J:$J,Échéancier_Loyers!$C:$C,$A1123,Échéancier_Loyers!$B:$B,YEAR($C1123)*100+MONTH($C1123)))</f>
        <v/>
      </c>
      <c r="F1123" s="13" t="str">
        <f>IF(OR($A1123="",$C1123=""),"",SUMIFS(Échéancier_Loyers!$K:$K,Échéancier_Loyers!$C:$C,$A1123,Échéancier_Loyers!$B:$B,YEAR($C1123)*100+MONTH($C1123)))</f>
        <v/>
      </c>
      <c r="G1123" s="13" t="str">
        <f>IF(OR($E1123="",$F1123=""),"",$E1123-$F1123)</f>
        <v/>
      </c>
      <c r="H1123" t="str">
        <f ca="1">IF($D1123="","",MAX(0,TODAY()-$D1123))</f>
        <v/>
      </c>
      <c r="I1123" t="str">
        <f ca="1">IF($G1123&lt;=0,"",IF($H1123&gt;=30,"Mise en demeure",IF($H1123&gt;=15,"Relance 2",IF($H1123&gt;=5,"Relance 1","À traiter"))))</f>
        <v>Mise en demeure</v>
      </c>
      <c r="K1123" t="str">
        <f>IF($J1123="","",$J1123+7)</f>
        <v/>
      </c>
    </row>
    <row r="1124" spans="2:11" ht="15">
      <c r="B1124" t="str">
        <f>IF($A1124="","",VLOOKUP(VLOOKUP($A1124,Baux!$A:$K,3,FALSE),Locataires!$A:$I,2,FALSE))</f>
        <v/>
      </c>
      <c r="C1124" s="17"/>
      <c r="D1124" s="12" t="str">
        <f>IF(OR($A1124="",$C1124=""),"",SUMIFS(Échéancier_Loyers!$G:$G,Échéancier_Loyers!$C:$C,$A1124,Échéancier_Loyers!$B:$B,YEAR($C1124)*100+MONTH($C1124)))</f>
        <v/>
      </c>
      <c r="E1124" s="13" t="str">
        <f>IF(OR($A1124="",$C1124=""),"",SUMIFS(Échéancier_Loyers!$J:$J,Échéancier_Loyers!$C:$C,$A1124,Échéancier_Loyers!$B:$B,YEAR($C1124)*100+MONTH($C1124)))</f>
        <v/>
      </c>
      <c r="F1124" s="13" t="str">
        <f>IF(OR($A1124="",$C1124=""),"",SUMIFS(Échéancier_Loyers!$K:$K,Échéancier_Loyers!$C:$C,$A1124,Échéancier_Loyers!$B:$B,YEAR($C1124)*100+MONTH($C1124)))</f>
        <v/>
      </c>
      <c r="G1124" s="13" t="str">
        <f>IF(OR($E1124="",$F1124=""),"",$E1124-$F1124)</f>
        <v/>
      </c>
      <c r="H1124" t="str">
        <f ca="1">IF($D1124="","",MAX(0,TODAY()-$D1124))</f>
        <v/>
      </c>
      <c r="I1124" t="str">
        <f ca="1">IF($G1124&lt;=0,"",IF($H1124&gt;=30,"Mise en demeure",IF($H1124&gt;=15,"Relance 2",IF($H1124&gt;=5,"Relance 1","À traiter"))))</f>
        <v>Mise en demeure</v>
      </c>
      <c r="K1124" t="str">
        <f>IF($J1124="","",$J1124+7)</f>
        <v/>
      </c>
    </row>
    <row r="1125" spans="2:11" ht="15">
      <c r="B1125" t="str">
        <f>IF($A1125="","",VLOOKUP(VLOOKUP($A1125,Baux!$A:$K,3,FALSE),Locataires!$A:$I,2,FALSE))</f>
        <v/>
      </c>
      <c r="C1125" s="17"/>
      <c r="D1125" s="12" t="str">
        <f>IF(OR($A1125="",$C1125=""),"",SUMIFS(Échéancier_Loyers!$G:$G,Échéancier_Loyers!$C:$C,$A1125,Échéancier_Loyers!$B:$B,YEAR($C1125)*100+MONTH($C1125)))</f>
        <v/>
      </c>
      <c r="E1125" s="13" t="str">
        <f>IF(OR($A1125="",$C1125=""),"",SUMIFS(Échéancier_Loyers!$J:$J,Échéancier_Loyers!$C:$C,$A1125,Échéancier_Loyers!$B:$B,YEAR($C1125)*100+MONTH($C1125)))</f>
        <v/>
      </c>
      <c r="F1125" s="13" t="str">
        <f>IF(OR($A1125="",$C1125=""),"",SUMIFS(Échéancier_Loyers!$K:$K,Échéancier_Loyers!$C:$C,$A1125,Échéancier_Loyers!$B:$B,YEAR($C1125)*100+MONTH($C1125)))</f>
        <v/>
      </c>
      <c r="G1125" s="13" t="str">
        <f>IF(OR($E1125="",$F1125=""),"",$E1125-$F1125)</f>
        <v/>
      </c>
      <c r="H1125" t="str">
        <f ca="1">IF($D1125="","",MAX(0,TODAY()-$D1125))</f>
        <v/>
      </c>
      <c r="I1125" t="str">
        <f ca="1">IF($G1125&lt;=0,"",IF($H1125&gt;=30,"Mise en demeure",IF($H1125&gt;=15,"Relance 2",IF($H1125&gt;=5,"Relance 1","À traiter"))))</f>
        <v>Mise en demeure</v>
      </c>
      <c r="K1125" t="str">
        <f>IF($J1125="","",$J1125+7)</f>
        <v/>
      </c>
    </row>
    <row r="1126" spans="2:11" ht="15">
      <c r="B1126" t="str">
        <f>IF($A1126="","",VLOOKUP(VLOOKUP($A1126,Baux!$A:$K,3,FALSE),Locataires!$A:$I,2,FALSE))</f>
        <v/>
      </c>
      <c r="C1126" s="17"/>
      <c r="D1126" s="12" t="str">
        <f>IF(OR($A1126="",$C1126=""),"",SUMIFS(Échéancier_Loyers!$G:$G,Échéancier_Loyers!$C:$C,$A1126,Échéancier_Loyers!$B:$B,YEAR($C1126)*100+MONTH($C1126)))</f>
        <v/>
      </c>
      <c r="E1126" s="13" t="str">
        <f>IF(OR($A1126="",$C1126=""),"",SUMIFS(Échéancier_Loyers!$J:$J,Échéancier_Loyers!$C:$C,$A1126,Échéancier_Loyers!$B:$B,YEAR($C1126)*100+MONTH($C1126)))</f>
        <v/>
      </c>
      <c r="F1126" s="13" t="str">
        <f>IF(OR($A1126="",$C1126=""),"",SUMIFS(Échéancier_Loyers!$K:$K,Échéancier_Loyers!$C:$C,$A1126,Échéancier_Loyers!$B:$B,YEAR($C1126)*100+MONTH($C1126)))</f>
        <v/>
      </c>
      <c r="G1126" s="13" t="str">
        <f>IF(OR($E1126="",$F1126=""),"",$E1126-$F1126)</f>
        <v/>
      </c>
      <c r="H1126" t="str">
        <f ca="1">IF($D1126="","",MAX(0,TODAY()-$D1126))</f>
        <v/>
      </c>
      <c r="I1126" t="str">
        <f ca="1">IF($G1126&lt;=0,"",IF($H1126&gt;=30,"Mise en demeure",IF($H1126&gt;=15,"Relance 2",IF($H1126&gt;=5,"Relance 1","À traiter"))))</f>
        <v>Mise en demeure</v>
      </c>
      <c r="K1126" t="str">
        <f>IF($J1126="","",$J1126+7)</f>
        <v/>
      </c>
    </row>
    <row r="1127" spans="2:11" ht="15">
      <c r="B1127" t="str">
        <f>IF($A1127="","",VLOOKUP(VLOOKUP($A1127,Baux!$A:$K,3,FALSE),Locataires!$A:$I,2,FALSE))</f>
        <v/>
      </c>
      <c r="C1127" s="17"/>
      <c r="D1127" s="12" t="str">
        <f>IF(OR($A1127="",$C1127=""),"",SUMIFS(Échéancier_Loyers!$G:$G,Échéancier_Loyers!$C:$C,$A1127,Échéancier_Loyers!$B:$B,YEAR($C1127)*100+MONTH($C1127)))</f>
        <v/>
      </c>
      <c r="E1127" s="13" t="str">
        <f>IF(OR($A1127="",$C1127=""),"",SUMIFS(Échéancier_Loyers!$J:$J,Échéancier_Loyers!$C:$C,$A1127,Échéancier_Loyers!$B:$B,YEAR($C1127)*100+MONTH($C1127)))</f>
        <v/>
      </c>
      <c r="F1127" s="13" t="str">
        <f>IF(OR($A1127="",$C1127=""),"",SUMIFS(Échéancier_Loyers!$K:$K,Échéancier_Loyers!$C:$C,$A1127,Échéancier_Loyers!$B:$B,YEAR($C1127)*100+MONTH($C1127)))</f>
        <v/>
      </c>
      <c r="G1127" s="13" t="str">
        <f>IF(OR($E1127="",$F1127=""),"",$E1127-$F1127)</f>
        <v/>
      </c>
      <c r="H1127" t="str">
        <f ca="1">IF($D1127="","",MAX(0,TODAY()-$D1127))</f>
        <v/>
      </c>
      <c r="I1127" t="str">
        <f ca="1">IF($G1127&lt;=0,"",IF($H1127&gt;=30,"Mise en demeure",IF($H1127&gt;=15,"Relance 2",IF($H1127&gt;=5,"Relance 1","À traiter"))))</f>
        <v>Mise en demeure</v>
      </c>
      <c r="K1127" t="str">
        <f>IF($J1127="","",$J1127+7)</f>
        <v/>
      </c>
    </row>
    <row r="1128" spans="2:11" ht="15">
      <c r="B1128" t="str">
        <f>IF($A1128="","",VLOOKUP(VLOOKUP($A1128,Baux!$A:$K,3,FALSE),Locataires!$A:$I,2,FALSE))</f>
        <v/>
      </c>
      <c r="C1128" s="17"/>
      <c r="D1128" s="12" t="str">
        <f>IF(OR($A1128="",$C1128=""),"",SUMIFS(Échéancier_Loyers!$G:$G,Échéancier_Loyers!$C:$C,$A1128,Échéancier_Loyers!$B:$B,YEAR($C1128)*100+MONTH($C1128)))</f>
        <v/>
      </c>
      <c r="E1128" s="13" t="str">
        <f>IF(OR($A1128="",$C1128=""),"",SUMIFS(Échéancier_Loyers!$J:$J,Échéancier_Loyers!$C:$C,$A1128,Échéancier_Loyers!$B:$B,YEAR($C1128)*100+MONTH($C1128)))</f>
        <v/>
      </c>
      <c r="F1128" s="13" t="str">
        <f>IF(OR($A1128="",$C1128=""),"",SUMIFS(Échéancier_Loyers!$K:$K,Échéancier_Loyers!$C:$C,$A1128,Échéancier_Loyers!$B:$B,YEAR($C1128)*100+MONTH($C1128)))</f>
        <v/>
      </c>
      <c r="G1128" s="13" t="str">
        <f>IF(OR($E1128="",$F1128=""),"",$E1128-$F1128)</f>
        <v/>
      </c>
      <c r="H1128" t="str">
        <f ca="1">IF($D1128="","",MAX(0,TODAY()-$D1128))</f>
        <v/>
      </c>
      <c r="I1128" t="str">
        <f ca="1">IF($G1128&lt;=0,"",IF($H1128&gt;=30,"Mise en demeure",IF($H1128&gt;=15,"Relance 2",IF($H1128&gt;=5,"Relance 1","À traiter"))))</f>
        <v>Mise en demeure</v>
      </c>
      <c r="K1128" t="str">
        <f>IF($J1128="","",$J1128+7)</f>
        <v/>
      </c>
    </row>
    <row r="1129" spans="2:11" ht="15">
      <c r="B1129" t="str">
        <f>IF($A1129="","",VLOOKUP(VLOOKUP($A1129,Baux!$A:$K,3,FALSE),Locataires!$A:$I,2,FALSE))</f>
        <v/>
      </c>
      <c r="C1129" s="17"/>
      <c r="D1129" s="12" t="str">
        <f>IF(OR($A1129="",$C1129=""),"",SUMIFS(Échéancier_Loyers!$G:$G,Échéancier_Loyers!$C:$C,$A1129,Échéancier_Loyers!$B:$B,YEAR($C1129)*100+MONTH($C1129)))</f>
        <v/>
      </c>
      <c r="E1129" s="13" t="str">
        <f>IF(OR($A1129="",$C1129=""),"",SUMIFS(Échéancier_Loyers!$J:$J,Échéancier_Loyers!$C:$C,$A1129,Échéancier_Loyers!$B:$B,YEAR($C1129)*100+MONTH($C1129)))</f>
        <v/>
      </c>
      <c r="F1129" s="13" t="str">
        <f>IF(OR($A1129="",$C1129=""),"",SUMIFS(Échéancier_Loyers!$K:$K,Échéancier_Loyers!$C:$C,$A1129,Échéancier_Loyers!$B:$B,YEAR($C1129)*100+MONTH($C1129)))</f>
        <v/>
      </c>
      <c r="G1129" s="13" t="str">
        <f>IF(OR($E1129="",$F1129=""),"",$E1129-$F1129)</f>
        <v/>
      </c>
      <c r="H1129" t="str">
        <f ca="1">IF($D1129="","",MAX(0,TODAY()-$D1129))</f>
        <v/>
      </c>
      <c r="I1129" t="str">
        <f ca="1">IF($G1129&lt;=0,"",IF($H1129&gt;=30,"Mise en demeure",IF($H1129&gt;=15,"Relance 2",IF($H1129&gt;=5,"Relance 1","À traiter"))))</f>
        <v>Mise en demeure</v>
      </c>
      <c r="K1129" t="str">
        <f>IF($J1129="","",$J1129+7)</f>
        <v/>
      </c>
    </row>
    <row r="1130" spans="2:11" ht="15">
      <c r="B1130" t="str">
        <f>IF($A1130="","",VLOOKUP(VLOOKUP($A1130,Baux!$A:$K,3,FALSE),Locataires!$A:$I,2,FALSE))</f>
        <v/>
      </c>
      <c r="C1130" s="17"/>
      <c r="D1130" s="12" t="str">
        <f>IF(OR($A1130="",$C1130=""),"",SUMIFS(Échéancier_Loyers!$G:$G,Échéancier_Loyers!$C:$C,$A1130,Échéancier_Loyers!$B:$B,YEAR($C1130)*100+MONTH($C1130)))</f>
        <v/>
      </c>
      <c r="E1130" s="13" t="str">
        <f>IF(OR($A1130="",$C1130=""),"",SUMIFS(Échéancier_Loyers!$J:$J,Échéancier_Loyers!$C:$C,$A1130,Échéancier_Loyers!$B:$B,YEAR($C1130)*100+MONTH($C1130)))</f>
        <v/>
      </c>
      <c r="F1130" s="13" t="str">
        <f>IF(OR($A1130="",$C1130=""),"",SUMIFS(Échéancier_Loyers!$K:$K,Échéancier_Loyers!$C:$C,$A1130,Échéancier_Loyers!$B:$B,YEAR($C1130)*100+MONTH($C1130)))</f>
        <v/>
      </c>
      <c r="G1130" s="13" t="str">
        <f>IF(OR($E1130="",$F1130=""),"",$E1130-$F1130)</f>
        <v/>
      </c>
      <c r="H1130" t="str">
        <f ca="1">IF($D1130="","",MAX(0,TODAY()-$D1130))</f>
        <v/>
      </c>
      <c r="I1130" t="str">
        <f ca="1">IF($G1130&lt;=0,"",IF($H1130&gt;=30,"Mise en demeure",IF($H1130&gt;=15,"Relance 2",IF($H1130&gt;=5,"Relance 1","À traiter"))))</f>
        <v>Mise en demeure</v>
      </c>
      <c r="K1130" t="str">
        <f>IF($J1130="","",$J1130+7)</f>
        <v/>
      </c>
    </row>
    <row r="1131" spans="2:11" ht="15">
      <c r="B1131" t="str">
        <f>IF($A1131="","",VLOOKUP(VLOOKUP($A1131,Baux!$A:$K,3,FALSE),Locataires!$A:$I,2,FALSE))</f>
        <v/>
      </c>
      <c r="C1131" s="17"/>
      <c r="D1131" s="12" t="str">
        <f>IF(OR($A1131="",$C1131=""),"",SUMIFS(Échéancier_Loyers!$G:$G,Échéancier_Loyers!$C:$C,$A1131,Échéancier_Loyers!$B:$B,YEAR($C1131)*100+MONTH($C1131)))</f>
        <v/>
      </c>
      <c r="E1131" s="13" t="str">
        <f>IF(OR($A1131="",$C1131=""),"",SUMIFS(Échéancier_Loyers!$J:$J,Échéancier_Loyers!$C:$C,$A1131,Échéancier_Loyers!$B:$B,YEAR($C1131)*100+MONTH($C1131)))</f>
        <v/>
      </c>
      <c r="F1131" s="13" t="str">
        <f>IF(OR($A1131="",$C1131=""),"",SUMIFS(Échéancier_Loyers!$K:$K,Échéancier_Loyers!$C:$C,$A1131,Échéancier_Loyers!$B:$B,YEAR($C1131)*100+MONTH($C1131)))</f>
        <v/>
      </c>
      <c r="G1131" s="13" t="str">
        <f>IF(OR($E1131="",$F1131=""),"",$E1131-$F1131)</f>
        <v/>
      </c>
      <c r="H1131" t="str">
        <f ca="1">IF($D1131="","",MAX(0,TODAY()-$D1131))</f>
        <v/>
      </c>
      <c r="I1131" t="str">
        <f ca="1">IF($G1131&lt;=0,"",IF($H1131&gt;=30,"Mise en demeure",IF($H1131&gt;=15,"Relance 2",IF($H1131&gt;=5,"Relance 1","À traiter"))))</f>
        <v>Mise en demeure</v>
      </c>
      <c r="K1131" t="str">
        <f>IF($J1131="","",$J1131+7)</f>
        <v/>
      </c>
    </row>
    <row r="1132" spans="2:11" ht="15">
      <c r="B1132" t="str">
        <f>IF($A1132="","",VLOOKUP(VLOOKUP($A1132,Baux!$A:$K,3,FALSE),Locataires!$A:$I,2,FALSE))</f>
        <v/>
      </c>
      <c r="C1132" s="17"/>
      <c r="D1132" s="12" t="str">
        <f>IF(OR($A1132="",$C1132=""),"",SUMIFS(Échéancier_Loyers!$G:$G,Échéancier_Loyers!$C:$C,$A1132,Échéancier_Loyers!$B:$B,YEAR($C1132)*100+MONTH($C1132)))</f>
        <v/>
      </c>
      <c r="E1132" s="13" t="str">
        <f>IF(OR($A1132="",$C1132=""),"",SUMIFS(Échéancier_Loyers!$J:$J,Échéancier_Loyers!$C:$C,$A1132,Échéancier_Loyers!$B:$B,YEAR($C1132)*100+MONTH($C1132)))</f>
        <v/>
      </c>
      <c r="F1132" s="13" t="str">
        <f>IF(OR($A1132="",$C1132=""),"",SUMIFS(Échéancier_Loyers!$K:$K,Échéancier_Loyers!$C:$C,$A1132,Échéancier_Loyers!$B:$B,YEAR($C1132)*100+MONTH($C1132)))</f>
        <v/>
      </c>
      <c r="G1132" s="13" t="str">
        <f>IF(OR($E1132="",$F1132=""),"",$E1132-$F1132)</f>
        <v/>
      </c>
      <c r="H1132" t="str">
        <f ca="1">IF($D1132="","",MAX(0,TODAY()-$D1132))</f>
        <v/>
      </c>
      <c r="I1132" t="str">
        <f ca="1">IF($G1132&lt;=0,"",IF($H1132&gt;=30,"Mise en demeure",IF($H1132&gt;=15,"Relance 2",IF($H1132&gt;=5,"Relance 1","À traiter"))))</f>
        <v>Mise en demeure</v>
      </c>
      <c r="K1132" t="str">
        <f>IF($J1132="","",$J1132+7)</f>
        <v/>
      </c>
    </row>
    <row r="1133" spans="2:11" ht="15">
      <c r="B1133" t="str">
        <f>IF($A1133="","",VLOOKUP(VLOOKUP($A1133,Baux!$A:$K,3,FALSE),Locataires!$A:$I,2,FALSE))</f>
        <v/>
      </c>
      <c r="C1133" s="17"/>
      <c r="D1133" s="12" t="str">
        <f>IF(OR($A1133="",$C1133=""),"",SUMIFS(Échéancier_Loyers!$G:$G,Échéancier_Loyers!$C:$C,$A1133,Échéancier_Loyers!$B:$B,YEAR($C1133)*100+MONTH($C1133)))</f>
        <v/>
      </c>
      <c r="E1133" s="13" t="str">
        <f>IF(OR($A1133="",$C1133=""),"",SUMIFS(Échéancier_Loyers!$J:$J,Échéancier_Loyers!$C:$C,$A1133,Échéancier_Loyers!$B:$B,YEAR($C1133)*100+MONTH($C1133)))</f>
        <v/>
      </c>
      <c r="F1133" s="13" t="str">
        <f>IF(OR($A1133="",$C1133=""),"",SUMIFS(Échéancier_Loyers!$K:$K,Échéancier_Loyers!$C:$C,$A1133,Échéancier_Loyers!$B:$B,YEAR($C1133)*100+MONTH($C1133)))</f>
        <v/>
      </c>
      <c r="G1133" s="13" t="str">
        <f>IF(OR($E1133="",$F1133=""),"",$E1133-$F1133)</f>
        <v/>
      </c>
      <c r="H1133" t="str">
        <f ca="1">IF($D1133="","",MAX(0,TODAY()-$D1133))</f>
        <v/>
      </c>
      <c r="I1133" t="str">
        <f ca="1">IF($G1133&lt;=0,"",IF($H1133&gt;=30,"Mise en demeure",IF($H1133&gt;=15,"Relance 2",IF($H1133&gt;=5,"Relance 1","À traiter"))))</f>
        <v>Mise en demeure</v>
      </c>
      <c r="K1133" t="str">
        <f>IF($J1133="","",$J1133+7)</f>
        <v/>
      </c>
    </row>
    <row r="1134" spans="2:11" ht="15">
      <c r="B1134" t="str">
        <f>IF($A1134="","",VLOOKUP(VLOOKUP($A1134,Baux!$A:$K,3,FALSE),Locataires!$A:$I,2,FALSE))</f>
        <v/>
      </c>
      <c r="C1134" s="17"/>
      <c r="D1134" s="12" t="str">
        <f>IF(OR($A1134="",$C1134=""),"",SUMIFS(Échéancier_Loyers!$G:$G,Échéancier_Loyers!$C:$C,$A1134,Échéancier_Loyers!$B:$B,YEAR($C1134)*100+MONTH($C1134)))</f>
        <v/>
      </c>
      <c r="E1134" s="13" t="str">
        <f>IF(OR($A1134="",$C1134=""),"",SUMIFS(Échéancier_Loyers!$J:$J,Échéancier_Loyers!$C:$C,$A1134,Échéancier_Loyers!$B:$B,YEAR($C1134)*100+MONTH($C1134)))</f>
        <v/>
      </c>
      <c r="F1134" s="13" t="str">
        <f>IF(OR($A1134="",$C1134=""),"",SUMIFS(Échéancier_Loyers!$K:$K,Échéancier_Loyers!$C:$C,$A1134,Échéancier_Loyers!$B:$B,YEAR($C1134)*100+MONTH($C1134)))</f>
        <v/>
      </c>
      <c r="G1134" s="13" t="str">
        <f>IF(OR($E1134="",$F1134=""),"",$E1134-$F1134)</f>
        <v/>
      </c>
      <c r="H1134" t="str">
        <f ca="1">IF($D1134="","",MAX(0,TODAY()-$D1134))</f>
        <v/>
      </c>
      <c r="I1134" t="str">
        <f ca="1">IF($G1134&lt;=0,"",IF($H1134&gt;=30,"Mise en demeure",IF($H1134&gt;=15,"Relance 2",IF($H1134&gt;=5,"Relance 1","À traiter"))))</f>
        <v>Mise en demeure</v>
      </c>
      <c r="K1134" t="str">
        <f>IF($J1134="","",$J1134+7)</f>
        <v/>
      </c>
    </row>
    <row r="1135" spans="2:11" ht="15">
      <c r="B1135" t="str">
        <f>IF($A1135="","",VLOOKUP(VLOOKUP($A1135,Baux!$A:$K,3,FALSE),Locataires!$A:$I,2,FALSE))</f>
        <v/>
      </c>
      <c r="C1135" s="17"/>
      <c r="D1135" s="12" t="str">
        <f>IF(OR($A1135="",$C1135=""),"",SUMIFS(Échéancier_Loyers!$G:$G,Échéancier_Loyers!$C:$C,$A1135,Échéancier_Loyers!$B:$B,YEAR($C1135)*100+MONTH($C1135)))</f>
        <v/>
      </c>
      <c r="E1135" s="13" t="str">
        <f>IF(OR($A1135="",$C1135=""),"",SUMIFS(Échéancier_Loyers!$J:$J,Échéancier_Loyers!$C:$C,$A1135,Échéancier_Loyers!$B:$B,YEAR($C1135)*100+MONTH($C1135)))</f>
        <v/>
      </c>
      <c r="F1135" s="13" t="str">
        <f>IF(OR($A1135="",$C1135=""),"",SUMIFS(Échéancier_Loyers!$K:$K,Échéancier_Loyers!$C:$C,$A1135,Échéancier_Loyers!$B:$B,YEAR($C1135)*100+MONTH($C1135)))</f>
        <v/>
      </c>
      <c r="G1135" s="13" t="str">
        <f>IF(OR($E1135="",$F1135=""),"",$E1135-$F1135)</f>
        <v/>
      </c>
      <c r="H1135" t="str">
        <f ca="1">IF($D1135="","",MAX(0,TODAY()-$D1135))</f>
        <v/>
      </c>
      <c r="I1135" t="str">
        <f ca="1">IF($G1135&lt;=0,"",IF($H1135&gt;=30,"Mise en demeure",IF($H1135&gt;=15,"Relance 2",IF($H1135&gt;=5,"Relance 1","À traiter"))))</f>
        <v>Mise en demeure</v>
      </c>
      <c r="K1135" t="str">
        <f>IF($J1135="","",$J1135+7)</f>
        <v/>
      </c>
    </row>
    <row r="1136" spans="2:11" ht="15">
      <c r="B1136" t="str">
        <f>IF($A1136="","",VLOOKUP(VLOOKUP($A1136,Baux!$A:$K,3,FALSE),Locataires!$A:$I,2,FALSE))</f>
        <v/>
      </c>
      <c r="C1136" s="17"/>
      <c r="D1136" s="12" t="str">
        <f>IF(OR($A1136="",$C1136=""),"",SUMIFS(Échéancier_Loyers!$G:$G,Échéancier_Loyers!$C:$C,$A1136,Échéancier_Loyers!$B:$B,YEAR($C1136)*100+MONTH($C1136)))</f>
        <v/>
      </c>
      <c r="E1136" s="13" t="str">
        <f>IF(OR($A1136="",$C1136=""),"",SUMIFS(Échéancier_Loyers!$J:$J,Échéancier_Loyers!$C:$C,$A1136,Échéancier_Loyers!$B:$B,YEAR($C1136)*100+MONTH($C1136)))</f>
        <v/>
      </c>
      <c r="F1136" s="13" t="str">
        <f>IF(OR($A1136="",$C1136=""),"",SUMIFS(Échéancier_Loyers!$K:$K,Échéancier_Loyers!$C:$C,$A1136,Échéancier_Loyers!$B:$B,YEAR($C1136)*100+MONTH($C1136)))</f>
        <v/>
      </c>
      <c r="G1136" s="13" t="str">
        <f>IF(OR($E1136="",$F1136=""),"",$E1136-$F1136)</f>
        <v/>
      </c>
      <c r="H1136" t="str">
        <f ca="1">IF($D1136="","",MAX(0,TODAY()-$D1136))</f>
        <v/>
      </c>
      <c r="I1136" t="str">
        <f ca="1">IF($G1136&lt;=0,"",IF($H1136&gt;=30,"Mise en demeure",IF($H1136&gt;=15,"Relance 2",IF($H1136&gt;=5,"Relance 1","À traiter"))))</f>
        <v>Mise en demeure</v>
      </c>
      <c r="K1136" t="str">
        <f>IF($J1136="","",$J1136+7)</f>
        <v/>
      </c>
    </row>
    <row r="1137" spans="2:11" ht="15">
      <c r="B1137" t="str">
        <f>IF($A1137="","",VLOOKUP(VLOOKUP($A1137,Baux!$A:$K,3,FALSE),Locataires!$A:$I,2,FALSE))</f>
        <v/>
      </c>
      <c r="C1137" s="17"/>
      <c r="D1137" s="12" t="str">
        <f>IF(OR($A1137="",$C1137=""),"",SUMIFS(Échéancier_Loyers!$G:$G,Échéancier_Loyers!$C:$C,$A1137,Échéancier_Loyers!$B:$B,YEAR($C1137)*100+MONTH($C1137)))</f>
        <v/>
      </c>
      <c r="E1137" s="13" t="str">
        <f>IF(OR($A1137="",$C1137=""),"",SUMIFS(Échéancier_Loyers!$J:$J,Échéancier_Loyers!$C:$C,$A1137,Échéancier_Loyers!$B:$B,YEAR($C1137)*100+MONTH($C1137)))</f>
        <v/>
      </c>
      <c r="F1137" s="13" t="str">
        <f>IF(OR($A1137="",$C1137=""),"",SUMIFS(Échéancier_Loyers!$K:$K,Échéancier_Loyers!$C:$C,$A1137,Échéancier_Loyers!$B:$B,YEAR($C1137)*100+MONTH($C1137)))</f>
        <v/>
      </c>
      <c r="G1137" s="13" t="str">
        <f>IF(OR($E1137="",$F1137=""),"",$E1137-$F1137)</f>
        <v/>
      </c>
      <c r="H1137" t="str">
        <f ca="1">IF($D1137="","",MAX(0,TODAY()-$D1137))</f>
        <v/>
      </c>
      <c r="I1137" t="str">
        <f ca="1">IF($G1137&lt;=0,"",IF($H1137&gt;=30,"Mise en demeure",IF($H1137&gt;=15,"Relance 2",IF($H1137&gt;=5,"Relance 1","À traiter"))))</f>
        <v>Mise en demeure</v>
      </c>
      <c r="K1137" t="str">
        <f>IF($J1137="","",$J1137+7)</f>
        <v/>
      </c>
    </row>
    <row r="1138" spans="2:11" ht="15">
      <c r="B1138" t="str">
        <f>IF($A1138="","",VLOOKUP(VLOOKUP($A1138,Baux!$A:$K,3,FALSE),Locataires!$A:$I,2,FALSE))</f>
        <v/>
      </c>
      <c r="C1138" s="17"/>
      <c r="D1138" s="12" t="str">
        <f>IF(OR($A1138="",$C1138=""),"",SUMIFS(Échéancier_Loyers!$G:$G,Échéancier_Loyers!$C:$C,$A1138,Échéancier_Loyers!$B:$B,YEAR($C1138)*100+MONTH($C1138)))</f>
        <v/>
      </c>
      <c r="E1138" s="13" t="str">
        <f>IF(OR($A1138="",$C1138=""),"",SUMIFS(Échéancier_Loyers!$J:$J,Échéancier_Loyers!$C:$C,$A1138,Échéancier_Loyers!$B:$B,YEAR($C1138)*100+MONTH($C1138)))</f>
        <v/>
      </c>
      <c r="F1138" s="13" t="str">
        <f>IF(OR($A1138="",$C1138=""),"",SUMIFS(Échéancier_Loyers!$K:$K,Échéancier_Loyers!$C:$C,$A1138,Échéancier_Loyers!$B:$B,YEAR($C1138)*100+MONTH($C1138)))</f>
        <v/>
      </c>
      <c r="G1138" s="13" t="str">
        <f>IF(OR($E1138="",$F1138=""),"",$E1138-$F1138)</f>
        <v/>
      </c>
      <c r="H1138" t="str">
        <f ca="1">IF($D1138="","",MAX(0,TODAY()-$D1138))</f>
        <v/>
      </c>
      <c r="I1138" t="str">
        <f ca="1">IF($G1138&lt;=0,"",IF($H1138&gt;=30,"Mise en demeure",IF($H1138&gt;=15,"Relance 2",IF($H1138&gt;=5,"Relance 1","À traiter"))))</f>
        <v>Mise en demeure</v>
      </c>
      <c r="K1138" t="str">
        <f>IF($J1138="","",$J1138+7)</f>
        <v/>
      </c>
    </row>
    <row r="1139" spans="2:11" ht="15">
      <c r="B1139" t="str">
        <f>IF($A1139="","",VLOOKUP(VLOOKUP($A1139,Baux!$A:$K,3,FALSE),Locataires!$A:$I,2,FALSE))</f>
        <v/>
      </c>
      <c r="C1139" s="17"/>
      <c r="D1139" s="12" t="str">
        <f>IF(OR($A1139="",$C1139=""),"",SUMIFS(Échéancier_Loyers!$G:$G,Échéancier_Loyers!$C:$C,$A1139,Échéancier_Loyers!$B:$B,YEAR($C1139)*100+MONTH($C1139)))</f>
        <v/>
      </c>
      <c r="E1139" s="13" t="str">
        <f>IF(OR($A1139="",$C1139=""),"",SUMIFS(Échéancier_Loyers!$J:$J,Échéancier_Loyers!$C:$C,$A1139,Échéancier_Loyers!$B:$B,YEAR($C1139)*100+MONTH($C1139)))</f>
        <v/>
      </c>
      <c r="F1139" s="13" t="str">
        <f>IF(OR($A1139="",$C1139=""),"",SUMIFS(Échéancier_Loyers!$K:$K,Échéancier_Loyers!$C:$C,$A1139,Échéancier_Loyers!$B:$B,YEAR($C1139)*100+MONTH($C1139)))</f>
        <v/>
      </c>
      <c r="G1139" s="13" t="str">
        <f>IF(OR($E1139="",$F1139=""),"",$E1139-$F1139)</f>
        <v/>
      </c>
      <c r="H1139" t="str">
        <f ca="1">IF($D1139="","",MAX(0,TODAY()-$D1139))</f>
        <v/>
      </c>
      <c r="I1139" t="str">
        <f ca="1">IF($G1139&lt;=0,"",IF($H1139&gt;=30,"Mise en demeure",IF($H1139&gt;=15,"Relance 2",IF($H1139&gt;=5,"Relance 1","À traiter"))))</f>
        <v>Mise en demeure</v>
      </c>
      <c r="K1139" t="str">
        <f>IF($J1139="","",$J1139+7)</f>
        <v/>
      </c>
    </row>
    <row r="1140" spans="2:11" ht="15">
      <c r="B1140" t="str">
        <f>IF($A1140="","",VLOOKUP(VLOOKUP($A1140,Baux!$A:$K,3,FALSE),Locataires!$A:$I,2,FALSE))</f>
        <v/>
      </c>
      <c r="C1140" s="17"/>
      <c r="D1140" s="12" t="str">
        <f>IF(OR($A1140="",$C1140=""),"",SUMIFS(Échéancier_Loyers!$G:$G,Échéancier_Loyers!$C:$C,$A1140,Échéancier_Loyers!$B:$B,YEAR($C1140)*100+MONTH($C1140)))</f>
        <v/>
      </c>
      <c r="E1140" s="13" t="str">
        <f>IF(OR($A1140="",$C1140=""),"",SUMIFS(Échéancier_Loyers!$J:$J,Échéancier_Loyers!$C:$C,$A1140,Échéancier_Loyers!$B:$B,YEAR($C1140)*100+MONTH($C1140)))</f>
        <v/>
      </c>
      <c r="F1140" s="13" t="str">
        <f>IF(OR($A1140="",$C1140=""),"",SUMIFS(Échéancier_Loyers!$K:$K,Échéancier_Loyers!$C:$C,$A1140,Échéancier_Loyers!$B:$B,YEAR($C1140)*100+MONTH($C1140)))</f>
        <v/>
      </c>
      <c r="G1140" s="13" t="str">
        <f>IF(OR($E1140="",$F1140=""),"",$E1140-$F1140)</f>
        <v/>
      </c>
      <c r="H1140" t="str">
        <f ca="1">IF($D1140="","",MAX(0,TODAY()-$D1140))</f>
        <v/>
      </c>
      <c r="I1140" t="str">
        <f ca="1">IF($G1140&lt;=0,"",IF($H1140&gt;=30,"Mise en demeure",IF($H1140&gt;=15,"Relance 2",IF($H1140&gt;=5,"Relance 1","À traiter"))))</f>
        <v>Mise en demeure</v>
      </c>
      <c r="K1140" t="str">
        <f>IF($J1140="","",$J1140+7)</f>
        <v/>
      </c>
    </row>
    <row r="1141" spans="2:11" ht="15">
      <c r="B1141" t="str">
        <f>IF($A1141="","",VLOOKUP(VLOOKUP($A1141,Baux!$A:$K,3,FALSE),Locataires!$A:$I,2,FALSE))</f>
        <v/>
      </c>
      <c r="C1141" s="17"/>
      <c r="D1141" s="12" t="str">
        <f>IF(OR($A1141="",$C1141=""),"",SUMIFS(Échéancier_Loyers!$G:$G,Échéancier_Loyers!$C:$C,$A1141,Échéancier_Loyers!$B:$B,YEAR($C1141)*100+MONTH($C1141)))</f>
        <v/>
      </c>
      <c r="E1141" s="13" t="str">
        <f>IF(OR($A1141="",$C1141=""),"",SUMIFS(Échéancier_Loyers!$J:$J,Échéancier_Loyers!$C:$C,$A1141,Échéancier_Loyers!$B:$B,YEAR($C1141)*100+MONTH($C1141)))</f>
        <v/>
      </c>
      <c r="F1141" s="13" t="str">
        <f>IF(OR($A1141="",$C1141=""),"",SUMIFS(Échéancier_Loyers!$K:$K,Échéancier_Loyers!$C:$C,$A1141,Échéancier_Loyers!$B:$B,YEAR($C1141)*100+MONTH($C1141)))</f>
        <v/>
      </c>
      <c r="G1141" s="13" t="str">
        <f>IF(OR($E1141="",$F1141=""),"",$E1141-$F1141)</f>
        <v/>
      </c>
      <c r="H1141" t="str">
        <f ca="1">IF($D1141="","",MAX(0,TODAY()-$D1141))</f>
        <v/>
      </c>
      <c r="I1141" t="str">
        <f ca="1">IF($G1141&lt;=0,"",IF($H1141&gt;=30,"Mise en demeure",IF($H1141&gt;=15,"Relance 2",IF($H1141&gt;=5,"Relance 1","À traiter"))))</f>
        <v>Mise en demeure</v>
      </c>
      <c r="K1141" t="str">
        <f>IF($J1141="","",$J1141+7)</f>
        <v/>
      </c>
    </row>
    <row r="1142" spans="2:11" ht="15">
      <c r="B1142" t="str">
        <f>IF($A1142="","",VLOOKUP(VLOOKUP($A1142,Baux!$A:$K,3,FALSE),Locataires!$A:$I,2,FALSE))</f>
        <v/>
      </c>
      <c r="C1142" s="17"/>
      <c r="D1142" s="12" t="str">
        <f>IF(OR($A1142="",$C1142=""),"",SUMIFS(Échéancier_Loyers!$G:$G,Échéancier_Loyers!$C:$C,$A1142,Échéancier_Loyers!$B:$B,YEAR($C1142)*100+MONTH($C1142)))</f>
        <v/>
      </c>
      <c r="E1142" s="13" t="str">
        <f>IF(OR($A1142="",$C1142=""),"",SUMIFS(Échéancier_Loyers!$J:$J,Échéancier_Loyers!$C:$C,$A1142,Échéancier_Loyers!$B:$B,YEAR($C1142)*100+MONTH($C1142)))</f>
        <v/>
      </c>
      <c r="F1142" s="13" t="str">
        <f>IF(OR($A1142="",$C1142=""),"",SUMIFS(Échéancier_Loyers!$K:$K,Échéancier_Loyers!$C:$C,$A1142,Échéancier_Loyers!$B:$B,YEAR($C1142)*100+MONTH($C1142)))</f>
        <v/>
      </c>
      <c r="G1142" s="13" t="str">
        <f>IF(OR($E1142="",$F1142=""),"",$E1142-$F1142)</f>
        <v/>
      </c>
      <c r="H1142" t="str">
        <f ca="1">IF($D1142="","",MAX(0,TODAY()-$D1142))</f>
        <v/>
      </c>
      <c r="I1142" t="str">
        <f ca="1">IF($G1142&lt;=0,"",IF($H1142&gt;=30,"Mise en demeure",IF($H1142&gt;=15,"Relance 2",IF($H1142&gt;=5,"Relance 1","À traiter"))))</f>
        <v>Mise en demeure</v>
      </c>
      <c r="K1142" t="str">
        <f>IF($J1142="","",$J1142+7)</f>
        <v/>
      </c>
    </row>
    <row r="1143" spans="2:11" ht="15">
      <c r="B1143" t="str">
        <f>IF($A1143="","",VLOOKUP(VLOOKUP($A1143,Baux!$A:$K,3,FALSE),Locataires!$A:$I,2,FALSE))</f>
        <v/>
      </c>
      <c r="C1143" s="17"/>
      <c r="D1143" s="12" t="str">
        <f>IF(OR($A1143="",$C1143=""),"",SUMIFS(Échéancier_Loyers!$G:$G,Échéancier_Loyers!$C:$C,$A1143,Échéancier_Loyers!$B:$B,YEAR($C1143)*100+MONTH($C1143)))</f>
        <v/>
      </c>
      <c r="E1143" s="13" t="str">
        <f>IF(OR($A1143="",$C1143=""),"",SUMIFS(Échéancier_Loyers!$J:$J,Échéancier_Loyers!$C:$C,$A1143,Échéancier_Loyers!$B:$B,YEAR($C1143)*100+MONTH($C1143)))</f>
        <v/>
      </c>
      <c r="F1143" s="13" t="str">
        <f>IF(OR($A1143="",$C1143=""),"",SUMIFS(Échéancier_Loyers!$K:$K,Échéancier_Loyers!$C:$C,$A1143,Échéancier_Loyers!$B:$B,YEAR($C1143)*100+MONTH($C1143)))</f>
        <v/>
      </c>
      <c r="G1143" s="13" t="str">
        <f>IF(OR($E1143="",$F1143=""),"",$E1143-$F1143)</f>
        <v/>
      </c>
      <c r="H1143" t="str">
        <f ca="1">IF($D1143="","",MAX(0,TODAY()-$D1143))</f>
        <v/>
      </c>
      <c r="I1143" t="str">
        <f ca="1">IF($G1143&lt;=0,"",IF($H1143&gt;=30,"Mise en demeure",IF($H1143&gt;=15,"Relance 2",IF($H1143&gt;=5,"Relance 1","À traiter"))))</f>
        <v>Mise en demeure</v>
      </c>
      <c r="K1143" t="str">
        <f>IF($J1143="","",$J1143+7)</f>
        <v/>
      </c>
    </row>
    <row r="1144" spans="2:11" ht="15">
      <c r="B1144" t="str">
        <f>IF($A1144="","",VLOOKUP(VLOOKUP($A1144,Baux!$A:$K,3,FALSE),Locataires!$A:$I,2,FALSE))</f>
        <v/>
      </c>
      <c r="C1144" s="17"/>
      <c r="D1144" s="12" t="str">
        <f>IF(OR($A1144="",$C1144=""),"",SUMIFS(Échéancier_Loyers!$G:$G,Échéancier_Loyers!$C:$C,$A1144,Échéancier_Loyers!$B:$B,YEAR($C1144)*100+MONTH($C1144)))</f>
        <v/>
      </c>
      <c r="E1144" s="13" t="str">
        <f>IF(OR($A1144="",$C1144=""),"",SUMIFS(Échéancier_Loyers!$J:$J,Échéancier_Loyers!$C:$C,$A1144,Échéancier_Loyers!$B:$B,YEAR($C1144)*100+MONTH($C1144)))</f>
        <v/>
      </c>
      <c r="F1144" s="13" t="str">
        <f>IF(OR($A1144="",$C1144=""),"",SUMIFS(Échéancier_Loyers!$K:$K,Échéancier_Loyers!$C:$C,$A1144,Échéancier_Loyers!$B:$B,YEAR($C1144)*100+MONTH($C1144)))</f>
        <v/>
      </c>
      <c r="G1144" s="13" t="str">
        <f>IF(OR($E1144="",$F1144=""),"",$E1144-$F1144)</f>
        <v/>
      </c>
      <c r="H1144" t="str">
        <f ca="1">IF($D1144="","",MAX(0,TODAY()-$D1144))</f>
        <v/>
      </c>
      <c r="I1144" t="str">
        <f ca="1">IF($G1144&lt;=0,"",IF($H1144&gt;=30,"Mise en demeure",IF($H1144&gt;=15,"Relance 2",IF($H1144&gt;=5,"Relance 1","À traiter"))))</f>
        <v>Mise en demeure</v>
      </c>
      <c r="K1144" t="str">
        <f>IF($J1144="","",$J1144+7)</f>
        <v/>
      </c>
    </row>
    <row r="1145" spans="2:11" ht="15">
      <c r="B1145" t="str">
        <f>IF($A1145="","",VLOOKUP(VLOOKUP($A1145,Baux!$A:$K,3,FALSE),Locataires!$A:$I,2,FALSE))</f>
        <v/>
      </c>
      <c r="C1145" s="17"/>
      <c r="D1145" s="12" t="str">
        <f>IF(OR($A1145="",$C1145=""),"",SUMIFS(Échéancier_Loyers!$G:$G,Échéancier_Loyers!$C:$C,$A1145,Échéancier_Loyers!$B:$B,YEAR($C1145)*100+MONTH($C1145)))</f>
        <v/>
      </c>
      <c r="E1145" s="13" t="str">
        <f>IF(OR($A1145="",$C1145=""),"",SUMIFS(Échéancier_Loyers!$J:$J,Échéancier_Loyers!$C:$C,$A1145,Échéancier_Loyers!$B:$B,YEAR($C1145)*100+MONTH($C1145)))</f>
        <v/>
      </c>
      <c r="F1145" s="13" t="str">
        <f>IF(OR($A1145="",$C1145=""),"",SUMIFS(Échéancier_Loyers!$K:$K,Échéancier_Loyers!$C:$C,$A1145,Échéancier_Loyers!$B:$B,YEAR($C1145)*100+MONTH($C1145)))</f>
        <v/>
      </c>
      <c r="G1145" s="13" t="str">
        <f>IF(OR($E1145="",$F1145=""),"",$E1145-$F1145)</f>
        <v/>
      </c>
      <c r="H1145" t="str">
        <f ca="1">IF($D1145="","",MAX(0,TODAY()-$D1145))</f>
        <v/>
      </c>
      <c r="I1145" t="str">
        <f ca="1">IF($G1145&lt;=0,"",IF($H1145&gt;=30,"Mise en demeure",IF($H1145&gt;=15,"Relance 2",IF($H1145&gt;=5,"Relance 1","À traiter"))))</f>
        <v>Mise en demeure</v>
      </c>
      <c r="K1145" t="str">
        <f>IF($J1145="","",$J1145+7)</f>
        <v/>
      </c>
    </row>
    <row r="1146" spans="2:11" ht="15">
      <c r="B1146" t="str">
        <f>IF($A1146="","",VLOOKUP(VLOOKUP($A1146,Baux!$A:$K,3,FALSE),Locataires!$A:$I,2,FALSE))</f>
        <v/>
      </c>
      <c r="C1146" s="17"/>
      <c r="D1146" s="12" t="str">
        <f>IF(OR($A1146="",$C1146=""),"",SUMIFS(Échéancier_Loyers!$G:$G,Échéancier_Loyers!$C:$C,$A1146,Échéancier_Loyers!$B:$B,YEAR($C1146)*100+MONTH($C1146)))</f>
        <v/>
      </c>
      <c r="E1146" s="13" t="str">
        <f>IF(OR($A1146="",$C1146=""),"",SUMIFS(Échéancier_Loyers!$J:$J,Échéancier_Loyers!$C:$C,$A1146,Échéancier_Loyers!$B:$B,YEAR($C1146)*100+MONTH($C1146)))</f>
        <v/>
      </c>
      <c r="F1146" s="13" t="str">
        <f>IF(OR($A1146="",$C1146=""),"",SUMIFS(Échéancier_Loyers!$K:$K,Échéancier_Loyers!$C:$C,$A1146,Échéancier_Loyers!$B:$B,YEAR($C1146)*100+MONTH($C1146)))</f>
        <v/>
      </c>
      <c r="G1146" s="13" t="str">
        <f>IF(OR($E1146="",$F1146=""),"",$E1146-$F1146)</f>
        <v/>
      </c>
      <c r="H1146" t="str">
        <f ca="1">IF($D1146="","",MAX(0,TODAY()-$D1146))</f>
        <v/>
      </c>
      <c r="I1146" t="str">
        <f ca="1">IF($G1146&lt;=0,"",IF($H1146&gt;=30,"Mise en demeure",IF($H1146&gt;=15,"Relance 2",IF($H1146&gt;=5,"Relance 1","À traiter"))))</f>
        <v>Mise en demeure</v>
      </c>
      <c r="K1146" t="str">
        <f>IF($J1146="","",$J1146+7)</f>
        <v/>
      </c>
    </row>
    <row r="1147" spans="2:11" ht="15">
      <c r="B1147" t="str">
        <f>IF($A1147="","",VLOOKUP(VLOOKUP($A1147,Baux!$A:$K,3,FALSE),Locataires!$A:$I,2,FALSE))</f>
        <v/>
      </c>
      <c r="C1147" s="17"/>
      <c r="D1147" s="12" t="str">
        <f>IF(OR($A1147="",$C1147=""),"",SUMIFS(Échéancier_Loyers!$G:$G,Échéancier_Loyers!$C:$C,$A1147,Échéancier_Loyers!$B:$B,YEAR($C1147)*100+MONTH($C1147)))</f>
        <v/>
      </c>
      <c r="E1147" s="13" t="str">
        <f>IF(OR($A1147="",$C1147=""),"",SUMIFS(Échéancier_Loyers!$J:$J,Échéancier_Loyers!$C:$C,$A1147,Échéancier_Loyers!$B:$B,YEAR($C1147)*100+MONTH($C1147)))</f>
        <v/>
      </c>
      <c r="F1147" s="13" t="str">
        <f>IF(OR($A1147="",$C1147=""),"",SUMIFS(Échéancier_Loyers!$K:$K,Échéancier_Loyers!$C:$C,$A1147,Échéancier_Loyers!$B:$B,YEAR($C1147)*100+MONTH($C1147)))</f>
        <v/>
      </c>
      <c r="G1147" s="13" t="str">
        <f>IF(OR($E1147="",$F1147=""),"",$E1147-$F1147)</f>
        <v/>
      </c>
      <c r="H1147" t="str">
        <f ca="1">IF($D1147="","",MAX(0,TODAY()-$D1147))</f>
        <v/>
      </c>
      <c r="I1147" t="str">
        <f ca="1">IF($G1147&lt;=0,"",IF($H1147&gt;=30,"Mise en demeure",IF($H1147&gt;=15,"Relance 2",IF($H1147&gt;=5,"Relance 1","À traiter"))))</f>
        <v>Mise en demeure</v>
      </c>
      <c r="K1147" t="str">
        <f>IF($J1147="","",$J1147+7)</f>
        <v/>
      </c>
    </row>
    <row r="1148" spans="2:11" ht="15">
      <c r="B1148" t="str">
        <f>IF($A1148="","",VLOOKUP(VLOOKUP($A1148,Baux!$A:$K,3,FALSE),Locataires!$A:$I,2,FALSE))</f>
        <v/>
      </c>
      <c r="C1148" s="17"/>
      <c r="D1148" s="12" t="str">
        <f>IF(OR($A1148="",$C1148=""),"",SUMIFS(Échéancier_Loyers!$G:$G,Échéancier_Loyers!$C:$C,$A1148,Échéancier_Loyers!$B:$B,YEAR($C1148)*100+MONTH($C1148)))</f>
        <v/>
      </c>
      <c r="E1148" s="13" t="str">
        <f>IF(OR($A1148="",$C1148=""),"",SUMIFS(Échéancier_Loyers!$J:$J,Échéancier_Loyers!$C:$C,$A1148,Échéancier_Loyers!$B:$B,YEAR($C1148)*100+MONTH($C1148)))</f>
        <v/>
      </c>
      <c r="F1148" s="13" t="str">
        <f>IF(OR($A1148="",$C1148=""),"",SUMIFS(Échéancier_Loyers!$K:$K,Échéancier_Loyers!$C:$C,$A1148,Échéancier_Loyers!$B:$B,YEAR($C1148)*100+MONTH($C1148)))</f>
        <v/>
      </c>
      <c r="G1148" s="13" t="str">
        <f>IF(OR($E1148="",$F1148=""),"",$E1148-$F1148)</f>
        <v/>
      </c>
      <c r="H1148" t="str">
        <f ca="1">IF($D1148="","",MAX(0,TODAY()-$D1148))</f>
        <v/>
      </c>
      <c r="I1148" t="str">
        <f ca="1">IF($G1148&lt;=0,"",IF($H1148&gt;=30,"Mise en demeure",IF($H1148&gt;=15,"Relance 2",IF($H1148&gt;=5,"Relance 1","À traiter"))))</f>
        <v>Mise en demeure</v>
      </c>
      <c r="K1148" t="str">
        <f>IF($J1148="","",$J1148+7)</f>
        <v/>
      </c>
    </row>
    <row r="1149" spans="2:11" ht="15">
      <c r="B1149" t="str">
        <f>IF($A1149="","",VLOOKUP(VLOOKUP($A1149,Baux!$A:$K,3,FALSE),Locataires!$A:$I,2,FALSE))</f>
        <v/>
      </c>
      <c r="C1149" s="17"/>
      <c r="D1149" s="12" t="str">
        <f>IF(OR($A1149="",$C1149=""),"",SUMIFS(Échéancier_Loyers!$G:$G,Échéancier_Loyers!$C:$C,$A1149,Échéancier_Loyers!$B:$B,YEAR($C1149)*100+MONTH($C1149)))</f>
        <v/>
      </c>
      <c r="E1149" s="13" t="str">
        <f>IF(OR($A1149="",$C1149=""),"",SUMIFS(Échéancier_Loyers!$J:$J,Échéancier_Loyers!$C:$C,$A1149,Échéancier_Loyers!$B:$B,YEAR($C1149)*100+MONTH($C1149)))</f>
        <v/>
      </c>
      <c r="F1149" s="13" t="str">
        <f>IF(OR($A1149="",$C1149=""),"",SUMIFS(Échéancier_Loyers!$K:$K,Échéancier_Loyers!$C:$C,$A1149,Échéancier_Loyers!$B:$B,YEAR($C1149)*100+MONTH($C1149)))</f>
        <v/>
      </c>
      <c r="G1149" s="13" t="str">
        <f>IF(OR($E1149="",$F1149=""),"",$E1149-$F1149)</f>
        <v/>
      </c>
      <c r="H1149" t="str">
        <f ca="1">IF($D1149="","",MAX(0,TODAY()-$D1149))</f>
        <v/>
      </c>
      <c r="I1149" t="str">
        <f ca="1">IF($G1149&lt;=0,"",IF($H1149&gt;=30,"Mise en demeure",IF($H1149&gt;=15,"Relance 2",IF($H1149&gt;=5,"Relance 1","À traiter"))))</f>
        <v>Mise en demeure</v>
      </c>
      <c r="K1149" t="str">
        <f>IF($J1149="","",$J1149+7)</f>
        <v/>
      </c>
    </row>
    <row r="1150" spans="2:11" ht="15">
      <c r="B1150" t="str">
        <f>IF($A1150="","",VLOOKUP(VLOOKUP($A1150,Baux!$A:$K,3,FALSE),Locataires!$A:$I,2,FALSE))</f>
        <v/>
      </c>
      <c r="C1150" s="17"/>
      <c r="D1150" s="12" t="str">
        <f>IF(OR($A1150="",$C1150=""),"",SUMIFS(Échéancier_Loyers!$G:$G,Échéancier_Loyers!$C:$C,$A1150,Échéancier_Loyers!$B:$B,YEAR($C1150)*100+MONTH($C1150)))</f>
        <v/>
      </c>
      <c r="E1150" s="13" t="str">
        <f>IF(OR($A1150="",$C1150=""),"",SUMIFS(Échéancier_Loyers!$J:$J,Échéancier_Loyers!$C:$C,$A1150,Échéancier_Loyers!$B:$B,YEAR($C1150)*100+MONTH($C1150)))</f>
        <v/>
      </c>
      <c r="F1150" s="13" t="str">
        <f>IF(OR($A1150="",$C1150=""),"",SUMIFS(Échéancier_Loyers!$K:$K,Échéancier_Loyers!$C:$C,$A1150,Échéancier_Loyers!$B:$B,YEAR($C1150)*100+MONTH($C1150)))</f>
        <v/>
      </c>
      <c r="G1150" s="13" t="str">
        <f>IF(OR($E1150="",$F1150=""),"",$E1150-$F1150)</f>
        <v/>
      </c>
      <c r="H1150" t="str">
        <f ca="1">IF($D1150="","",MAX(0,TODAY()-$D1150))</f>
        <v/>
      </c>
      <c r="I1150" t="str">
        <f ca="1">IF($G1150&lt;=0,"",IF($H1150&gt;=30,"Mise en demeure",IF($H1150&gt;=15,"Relance 2",IF($H1150&gt;=5,"Relance 1","À traiter"))))</f>
        <v>Mise en demeure</v>
      </c>
      <c r="K1150" t="str">
        <f>IF($J1150="","",$J1150+7)</f>
        <v/>
      </c>
    </row>
    <row r="1151" spans="2:11" ht="15">
      <c r="B1151" t="str">
        <f>IF($A1151="","",VLOOKUP(VLOOKUP($A1151,Baux!$A:$K,3,FALSE),Locataires!$A:$I,2,FALSE))</f>
        <v/>
      </c>
      <c r="C1151" s="17"/>
      <c r="D1151" s="12" t="str">
        <f>IF(OR($A1151="",$C1151=""),"",SUMIFS(Échéancier_Loyers!$G:$G,Échéancier_Loyers!$C:$C,$A1151,Échéancier_Loyers!$B:$B,YEAR($C1151)*100+MONTH($C1151)))</f>
        <v/>
      </c>
      <c r="E1151" s="13" t="str">
        <f>IF(OR($A1151="",$C1151=""),"",SUMIFS(Échéancier_Loyers!$J:$J,Échéancier_Loyers!$C:$C,$A1151,Échéancier_Loyers!$B:$B,YEAR($C1151)*100+MONTH($C1151)))</f>
        <v/>
      </c>
      <c r="F1151" s="13" t="str">
        <f>IF(OR($A1151="",$C1151=""),"",SUMIFS(Échéancier_Loyers!$K:$K,Échéancier_Loyers!$C:$C,$A1151,Échéancier_Loyers!$B:$B,YEAR($C1151)*100+MONTH($C1151)))</f>
        <v/>
      </c>
      <c r="G1151" s="13" t="str">
        <f>IF(OR($E1151="",$F1151=""),"",$E1151-$F1151)</f>
        <v/>
      </c>
      <c r="H1151" t="str">
        <f ca="1">IF($D1151="","",MAX(0,TODAY()-$D1151))</f>
        <v/>
      </c>
      <c r="I1151" t="str">
        <f ca="1">IF($G1151&lt;=0,"",IF($H1151&gt;=30,"Mise en demeure",IF($H1151&gt;=15,"Relance 2",IF($H1151&gt;=5,"Relance 1","À traiter"))))</f>
        <v>Mise en demeure</v>
      </c>
      <c r="K1151" t="str">
        <f>IF($J1151="","",$J1151+7)</f>
        <v/>
      </c>
    </row>
    <row r="1152" spans="2:11" ht="15">
      <c r="B1152" t="str">
        <f>IF($A1152="","",VLOOKUP(VLOOKUP($A1152,Baux!$A:$K,3,FALSE),Locataires!$A:$I,2,FALSE))</f>
        <v/>
      </c>
      <c r="C1152" s="17"/>
      <c r="D1152" s="12" t="str">
        <f>IF(OR($A1152="",$C1152=""),"",SUMIFS(Échéancier_Loyers!$G:$G,Échéancier_Loyers!$C:$C,$A1152,Échéancier_Loyers!$B:$B,YEAR($C1152)*100+MONTH($C1152)))</f>
        <v/>
      </c>
      <c r="E1152" s="13" t="str">
        <f>IF(OR($A1152="",$C1152=""),"",SUMIFS(Échéancier_Loyers!$J:$J,Échéancier_Loyers!$C:$C,$A1152,Échéancier_Loyers!$B:$B,YEAR($C1152)*100+MONTH($C1152)))</f>
        <v/>
      </c>
      <c r="F1152" s="13" t="str">
        <f>IF(OR($A1152="",$C1152=""),"",SUMIFS(Échéancier_Loyers!$K:$K,Échéancier_Loyers!$C:$C,$A1152,Échéancier_Loyers!$B:$B,YEAR($C1152)*100+MONTH($C1152)))</f>
        <v/>
      </c>
      <c r="G1152" s="13" t="str">
        <f>IF(OR($E1152="",$F1152=""),"",$E1152-$F1152)</f>
        <v/>
      </c>
      <c r="H1152" t="str">
        <f ca="1">IF($D1152="","",MAX(0,TODAY()-$D1152))</f>
        <v/>
      </c>
      <c r="I1152" t="str">
        <f ca="1">IF($G1152&lt;=0,"",IF($H1152&gt;=30,"Mise en demeure",IF($H1152&gt;=15,"Relance 2",IF($H1152&gt;=5,"Relance 1","À traiter"))))</f>
        <v>Mise en demeure</v>
      </c>
      <c r="K1152" t="str">
        <f>IF($J1152="","",$J1152+7)</f>
        <v/>
      </c>
    </row>
    <row r="1153" spans="2:11" ht="15">
      <c r="B1153" t="str">
        <f>IF($A1153="","",VLOOKUP(VLOOKUP($A1153,Baux!$A:$K,3,FALSE),Locataires!$A:$I,2,FALSE))</f>
        <v/>
      </c>
      <c r="C1153" s="17"/>
      <c r="D1153" s="12" t="str">
        <f>IF(OR($A1153="",$C1153=""),"",SUMIFS(Échéancier_Loyers!$G:$G,Échéancier_Loyers!$C:$C,$A1153,Échéancier_Loyers!$B:$B,YEAR($C1153)*100+MONTH($C1153)))</f>
        <v/>
      </c>
      <c r="E1153" s="13" t="str">
        <f>IF(OR($A1153="",$C1153=""),"",SUMIFS(Échéancier_Loyers!$J:$J,Échéancier_Loyers!$C:$C,$A1153,Échéancier_Loyers!$B:$B,YEAR($C1153)*100+MONTH($C1153)))</f>
        <v/>
      </c>
      <c r="F1153" s="13" t="str">
        <f>IF(OR($A1153="",$C1153=""),"",SUMIFS(Échéancier_Loyers!$K:$K,Échéancier_Loyers!$C:$C,$A1153,Échéancier_Loyers!$B:$B,YEAR($C1153)*100+MONTH($C1153)))</f>
        <v/>
      </c>
      <c r="G1153" s="13" t="str">
        <f>IF(OR($E1153="",$F1153=""),"",$E1153-$F1153)</f>
        <v/>
      </c>
      <c r="H1153" t="str">
        <f ca="1">IF($D1153="","",MAX(0,TODAY()-$D1153))</f>
        <v/>
      </c>
      <c r="I1153" t="str">
        <f ca="1">IF($G1153&lt;=0,"",IF($H1153&gt;=30,"Mise en demeure",IF($H1153&gt;=15,"Relance 2",IF($H1153&gt;=5,"Relance 1","À traiter"))))</f>
        <v>Mise en demeure</v>
      </c>
      <c r="K1153" t="str">
        <f>IF($J1153="","",$J1153+7)</f>
        <v/>
      </c>
    </row>
    <row r="1154" spans="2:11" ht="15">
      <c r="B1154" t="str">
        <f>IF($A1154="","",VLOOKUP(VLOOKUP($A1154,Baux!$A:$K,3,FALSE),Locataires!$A:$I,2,FALSE))</f>
        <v/>
      </c>
      <c r="C1154" s="17"/>
      <c r="D1154" s="12" t="str">
        <f>IF(OR($A1154="",$C1154=""),"",SUMIFS(Échéancier_Loyers!$G:$G,Échéancier_Loyers!$C:$C,$A1154,Échéancier_Loyers!$B:$B,YEAR($C1154)*100+MONTH($C1154)))</f>
        <v/>
      </c>
      <c r="E1154" s="13" t="str">
        <f>IF(OR($A1154="",$C1154=""),"",SUMIFS(Échéancier_Loyers!$J:$J,Échéancier_Loyers!$C:$C,$A1154,Échéancier_Loyers!$B:$B,YEAR($C1154)*100+MONTH($C1154)))</f>
        <v/>
      </c>
      <c r="F1154" s="13" t="str">
        <f>IF(OR($A1154="",$C1154=""),"",SUMIFS(Échéancier_Loyers!$K:$K,Échéancier_Loyers!$C:$C,$A1154,Échéancier_Loyers!$B:$B,YEAR($C1154)*100+MONTH($C1154)))</f>
        <v/>
      </c>
      <c r="G1154" s="13" t="str">
        <f>IF(OR($E1154="",$F1154=""),"",$E1154-$F1154)</f>
        <v/>
      </c>
      <c r="H1154" t="str">
        <f ca="1">IF($D1154="","",MAX(0,TODAY()-$D1154))</f>
        <v/>
      </c>
      <c r="I1154" t="str">
        <f ca="1">IF($G1154&lt;=0,"",IF($H1154&gt;=30,"Mise en demeure",IF($H1154&gt;=15,"Relance 2",IF($H1154&gt;=5,"Relance 1","À traiter"))))</f>
        <v>Mise en demeure</v>
      </c>
      <c r="K1154" t="str">
        <f>IF($J1154="","",$J1154+7)</f>
        <v/>
      </c>
    </row>
    <row r="1155" spans="2:11" ht="15">
      <c r="B1155" t="str">
        <f>IF($A1155="","",VLOOKUP(VLOOKUP($A1155,Baux!$A:$K,3,FALSE),Locataires!$A:$I,2,FALSE))</f>
        <v/>
      </c>
      <c r="C1155" s="17"/>
      <c r="D1155" s="12" t="str">
        <f>IF(OR($A1155="",$C1155=""),"",SUMIFS(Échéancier_Loyers!$G:$G,Échéancier_Loyers!$C:$C,$A1155,Échéancier_Loyers!$B:$B,YEAR($C1155)*100+MONTH($C1155)))</f>
        <v/>
      </c>
      <c r="E1155" s="13" t="str">
        <f>IF(OR($A1155="",$C1155=""),"",SUMIFS(Échéancier_Loyers!$J:$J,Échéancier_Loyers!$C:$C,$A1155,Échéancier_Loyers!$B:$B,YEAR($C1155)*100+MONTH($C1155)))</f>
        <v/>
      </c>
      <c r="F1155" s="13" t="str">
        <f>IF(OR($A1155="",$C1155=""),"",SUMIFS(Échéancier_Loyers!$K:$K,Échéancier_Loyers!$C:$C,$A1155,Échéancier_Loyers!$B:$B,YEAR($C1155)*100+MONTH($C1155)))</f>
        <v/>
      </c>
      <c r="G1155" s="13" t="str">
        <f>IF(OR($E1155="",$F1155=""),"",$E1155-$F1155)</f>
        <v/>
      </c>
      <c r="H1155" t="str">
        <f ca="1">IF($D1155="","",MAX(0,TODAY()-$D1155))</f>
        <v/>
      </c>
      <c r="I1155" t="str">
        <f ca="1">IF($G1155&lt;=0,"",IF($H1155&gt;=30,"Mise en demeure",IF($H1155&gt;=15,"Relance 2",IF($H1155&gt;=5,"Relance 1","À traiter"))))</f>
        <v>Mise en demeure</v>
      </c>
      <c r="K1155" t="str">
        <f>IF($J1155="","",$J1155+7)</f>
        <v/>
      </c>
    </row>
    <row r="1156" spans="2:11" ht="15">
      <c r="B1156" t="str">
        <f>IF($A1156="","",VLOOKUP(VLOOKUP($A1156,Baux!$A:$K,3,FALSE),Locataires!$A:$I,2,FALSE))</f>
        <v/>
      </c>
      <c r="C1156" s="17"/>
      <c r="D1156" s="12" t="str">
        <f>IF(OR($A1156="",$C1156=""),"",SUMIFS(Échéancier_Loyers!$G:$G,Échéancier_Loyers!$C:$C,$A1156,Échéancier_Loyers!$B:$B,YEAR($C1156)*100+MONTH($C1156)))</f>
        <v/>
      </c>
      <c r="E1156" s="13" t="str">
        <f>IF(OR($A1156="",$C1156=""),"",SUMIFS(Échéancier_Loyers!$J:$J,Échéancier_Loyers!$C:$C,$A1156,Échéancier_Loyers!$B:$B,YEAR($C1156)*100+MONTH($C1156)))</f>
        <v/>
      </c>
      <c r="F1156" s="13" t="str">
        <f>IF(OR($A1156="",$C1156=""),"",SUMIFS(Échéancier_Loyers!$K:$K,Échéancier_Loyers!$C:$C,$A1156,Échéancier_Loyers!$B:$B,YEAR($C1156)*100+MONTH($C1156)))</f>
        <v/>
      </c>
      <c r="G1156" s="13" t="str">
        <f>IF(OR($E1156="",$F1156=""),"",$E1156-$F1156)</f>
        <v/>
      </c>
      <c r="H1156" t="str">
        <f ca="1">IF($D1156="","",MAX(0,TODAY()-$D1156))</f>
        <v/>
      </c>
      <c r="I1156" t="str">
        <f ca="1">IF($G1156&lt;=0,"",IF($H1156&gt;=30,"Mise en demeure",IF($H1156&gt;=15,"Relance 2",IF($H1156&gt;=5,"Relance 1","À traiter"))))</f>
        <v>Mise en demeure</v>
      </c>
      <c r="K1156" t="str">
        <f>IF($J1156="","",$J1156+7)</f>
        <v/>
      </c>
    </row>
    <row r="1157" spans="2:11" ht="15">
      <c r="B1157" t="str">
        <f>IF($A1157="","",VLOOKUP(VLOOKUP($A1157,Baux!$A:$K,3,FALSE),Locataires!$A:$I,2,FALSE))</f>
        <v/>
      </c>
      <c r="C1157" s="17"/>
      <c r="D1157" s="12" t="str">
        <f>IF(OR($A1157="",$C1157=""),"",SUMIFS(Échéancier_Loyers!$G:$G,Échéancier_Loyers!$C:$C,$A1157,Échéancier_Loyers!$B:$B,YEAR($C1157)*100+MONTH($C1157)))</f>
        <v/>
      </c>
      <c r="E1157" s="13" t="str">
        <f>IF(OR($A1157="",$C1157=""),"",SUMIFS(Échéancier_Loyers!$J:$J,Échéancier_Loyers!$C:$C,$A1157,Échéancier_Loyers!$B:$B,YEAR($C1157)*100+MONTH($C1157)))</f>
        <v/>
      </c>
      <c r="F1157" s="13" t="str">
        <f>IF(OR($A1157="",$C1157=""),"",SUMIFS(Échéancier_Loyers!$K:$K,Échéancier_Loyers!$C:$C,$A1157,Échéancier_Loyers!$B:$B,YEAR($C1157)*100+MONTH($C1157)))</f>
        <v/>
      </c>
      <c r="G1157" s="13" t="str">
        <f>IF(OR($E1157="",$F1157=""),"",$E1157-$F1157)</f>
        <v/>
      </c>
      <c r="H1157" t="str">
        <f ca="1">IF($D1157="","",MAX(0,TODAY()-$D1157))</f>
        <v/>
      </c>
      <c r="I1157" t="str">
        <f ca="1">IF($G1157&lt;=0,"",IF($H1157&gt;=30,"Mise en demeure",IF($H1157&gt;=15,"Relance 2",IF($H1157&gt;=5,"Relance 1","À traiter"))))</f>
        <v>Mise en demeure</v>
      </c>
      <c r="K1157" t="str">
        <f>IF($J1157="","",$J1157+7)</f>
        <v/>
      </c>
    </row>
    <row r="1158" spans="2:11" ht="15">
      <c r="B1158" t="str">
        <f>IF($A1158="","",VLOOKUP(VLOOKUP($A1158,Baux!$A:$K,3,FALSE),Locataires!$A:$I,2,FALSE))</f>
        <v/>
      </c>
      <c r="C1158" s="17"/>
      <c r="D1158" s="12" t="str">
        <f>IF(OR($A1158="",$C1158=""),"",SUMIFS(Échéancier_Loyers!$G:$G,Échéancier_Loyers!$C:$C,$A1158,Échéancier_Loyers!$B:$B,YEAR($C1158)*100+MONTH($C1158)))</f>
        <v/>
      </c>
      <c r="E1158" s="13" t="str">
        <f>IF(OR($A1158="",$C1158=""),"",SUMIFS(Échéancier_Loyers!$J:$J,Échéancier_Loyers!$C:$C,$A1158,Échéancier_Loyers!$B:$B,YEAR($C1158)*100+MONTH($C1158)))</f>
        <v/>
      </c>
      <c r="F1158" s="13" t="str">
        <f>IF(OR($A1158="",$C1158=""),"",SUMIFS(Échéancier_Loyers!$K:$K,Échéancier_Loyers!$C:$C,$A1158,Échéancier_Loyers!$B:$B,YEAR($C1158)*100+MONTH($C1158)))</f>
        <v/>
      </c>
      <c r="G1158" s="13" t="str">
        <f>IF(OR($E1158="",$F1158=""),"",$E1158-$F1158)</f>
        <v/>
      </c>
      <c r="H1158" t="str">
        <f ca="1">IF($D1158="","",MAX(0,TODAY()-$D1158))</f>
        <v/>
      </c>
      <c r="I1158" t="str">
        <f ca="1">IF($G1158&lt;=0,"",IF($H1158&gt;=30,"Mise en demeure",IF($H1158&gt;=15,"Relance 2",IF($H1158&gt;=5,"Relance 1","À traiter"))))</f>
        <v>Mise en demeure</v>
      </c>
      <c r="K1158" t="str">
        <f>IF($J1158="","",$J1158+7)</f>
        <v/>
      </c>
    </row>
    <row r="1159" spans="2:11" ht="15">
      <c r="B1159" t="str">
        <f>IF($A1159="","",VLOOKUP(VLOOKUP($A1159,Baux!$A:$K,3,FALSE),Locataires!$A:$I,2,FALSE))</f>
        <v/>
      </c>
      <c r="C1159" s="17"/>
      <c r="D1159" s="12" t="str">
        <f>IF(OR($A1159="",$C1159=""),"",SUMIFS(Échéancier_Loyers!$G:$G,Échéancier_Loyers!$C:$C,$A1159,Échéancier_Loyers!$B:$B,YEAR($C1159)*100+MONTH($C1159)))</f>
        <v/>
      </c>
      <c r="E1159" s="13" t="str">
        <f>IF(OR($A1159="",$C1159=""),"",SUMIFS(Échéancier_Loyers!$J:$J,Échéancier_Loyers!$C:$C,$A1159,Échéancier_Loyers!$B:$B,YEAR($C1159)*100+MONTH($C1159)))</f>
        <v/>
      </c>
      <c r="F1159" s="13" t="str">
        <f>IF(OR($A1159="",$C1159=""),"",SUMIFS(Échéancier_Loyers!$K:$K,Échéancier_Loyers!$C:$C,$A1159,Échéancier_Loyers!$B:$B,YEAR($C1159)*100+MONTH($C1159)))</f>
        <v/>
      </c>
      <c r="G1159" s="13" t="str">
        <f>IF(OR($E1159="",$F1159=""),"",$E1159-$F1159)</f>
        <v/>
      </c>
      <c r="H1159" t="str">
        <f ca="1">IF($D1159="","",MAX(0,TODAY()-$D1159))</f>
        <v/>
      </c>
      <c r="I1159" t="str">
        <f ca="1">IF($G1159&lt;=0,"",IF($H1159&gt;=30,"Mise en demeure",IF($H1159&gt;=15,"Relance 2",IF($H1159&gt;=5,"Relance 1","À traiter"))))</f>
        <v>Mise en demeure</v>
      </c>
      <c r="K1159" t="str">
        <f>IF($J1159="","",$J1159+7)</f>
        <v/>
      </c>
    </row>
    <row r="1160" spans="2:11" ht="15">
      <c r="B1160" t="str">
        <f>IF($A1160="","",VLOOKUP(VLOOKUP($A1160,Baux!$A:$K,3,FALSE),Locataires!$A:$I,2,FALSE))</f>
        <v/>
      </c>
      <c r="C1160" s="17"/>
      <c r="D1160" s="12" t="str">
        <f>IF(OR($A1160="",$C1160=""),"",SUMIFS(Échéancier_Loyers!$G:$G,Échéancier_Loyers!$C:$C,$A1160,Échéancier_Loyers!$B:$B,YEAR($C1160)*100+MONTH($C1160)))</f>
        <v/>
      </c>
      <c r="E1160" s="13" t="str">
        <f>IF(OR($A1160="",$C1160=""),"",SUMIFS(Échéancier_Loyers!$J:$J,Échéancier_Loyers!$C:$C,$A1160,Échéancier_Loyers!$B:$B,YEAR($C1160)*100+MONTH($C1160)))</f>
        <v/>
      </c>
      <c r="F1160" s="13" t="str">
        <f>IF(OR($A1160="",$C1160=""),"",SUMIFS(Échéancier_Loyers!$K:$K,Échéancier_Loyers!$C:$C,$A1160,Échéancier_Loyers!$B:$B,YEAR($C1160)*100+MONTH($C1160)))</f>
        <v/>
      </c>
      <c r="G1160" s="13" t="str">
        <f>IF(OR($E1160="",$F1160=""),"",$E1160-$F1160)</f>
        <v/>
      </c>
      <c r="H1160" t="str">
        <f ca="1">IF($D1160="","",MAX(0,TODAY()-$D1160))</f>
        <v/>
      </c>
      <c r="I1160" t="str">
        <f ca="1">IF($G1160&lt;=0,"",IF($H1160&gt;=30,"Mise en demeure",IF($H1160&gt;=15,"Relance 2",IF($H1160&gt;=5,"Relance 1","À traiter"))))</f>
        <v>Mise en demeure</v>
      </c>
      <c r="K1160" t="str">
        <f>IF($J1160="","",$J1160+7)</f>
        <v/>
      </c>
    </row>
    <row r="1161" spans="2:11" ht="15">
      <c r="B1161" t="str">
        <f>IF($A1161="","",VLOOKUP(VLOOKUP($A1161,Baux!$A:$K,3,FALSE),Locataires!$A:$I,2,FALSE))</f>
        <v/>
      </c>
      <c r="C1161" s="17"/>
      <c r="D1161" s="12" t="str">
        <f>IF(OR($A1161="",$C1161=""),"",SUMIFS(Échéancier_Loyers!$G:$G,Échéancier_Loyers!$C:$C,$A1161,Échéancier_Loyers!$B:$B,YEAR($C1161)*100+MONTH($C1161)))</f>
        <v/>
      </c>
      <c r="E1161" s="13" t="str">
        <f>IF(OR($A1161="",$C1161=""),"",SUMIFS(Échéancier_Loyers!$J:$J,Échéancier_Loyers!$C:$C,$A1161,Échéancier_Loyers!$B:$B,YEAR($C1161)*100+MONTH($C1161)))</f>
        <v/>
      </c>
      <c r="F1161" s="13" t="str">
        <f>IF(OR($A1161="",$C1161=""),"",SUMIFS(Échéancier_Loyers!$K:$K,Échéancier_Loyers!$C:$C,$A1161,Échéancier_Loyers!$B:$B,YEAR($C1161)*100+MONTH($C1161)))</f>
        <v/>
      </c>
      <c r="G1161" s="13" t="str">
        <f>IF(OR($E1161="",$F1161=""),"",$E1161-$F1161)</f>
        <v/>
      </c>
      <c r="H1161" t="str">
        <f ca="1">IF($D1161="","",MAX(0,TODAY()-$D1161))</f>
        <v/>
      </c>
      <c r="I1161" t="str">
        <f ca="1">IF($G1161&lt;=0,"",IF($H1161&gt;=30,"Mise en demeure",IF($H1161&gt;=15,"Relance 2",IF($H1161&gt;=5,"Relance 1","À traiter"))))</f>
        <v>Mise en demeure</v>
      </c>
      <c r="K1161" t="str">
        <f>IF($J1161="","",$J1161+7)</f>
        <v/>
      </c>
    </row>
    <row r="1162" spans="2:11" ht="15">
      <c r="B1162" t="str">
        <f>IF($A1162="","",VLOOKUP(VLOOKUP($A1162,Baux!$A:$K,3,FALSE),Locataires!$A:$I,2,FALSE))</f>
        <v/>
      </c>
      <c r="C1162" s="17"/>
      <c r="D1162" s="12" t="str">
        <f>IF(OR($A1162="",$C1162=""),"",SUMIFS(Échéancier_Loyers!$G:$G,Échéancier_Loyers!$C:$C,$A1162,Échéancier_Loyers!$B:$B,YEAR($C1162)*100+MONTH($C1162)))</f>
        <v/>
      </c>
      <c r="E1162" s="13" t="str">
        <f>IF(OR($A1162="",$C1162=""),"",SUMIFS(Échéancier_Loyers!$J:$J,Échéancier_Loyers!$C:$C,$A1162,Échéancier_Loyers!$B:$B,YEAR($C1162)*100+MONTH($C1162)))</f>
        <v/>
      </c>
      <c r="F1162" s="13" t="str">
        <f>IF(OR($A1162="",$C1162=""),"",SUMIFS(Échéancier_Loyers!$K:$K,Échéancier_Loyers!$C:$C,$A1162,Échéancier_Loyers!$B:$B,YEAR($C1162)*100+MONTH($C1162)))</f>
        <v/>
      </c>
      <c r="G1162" s="13" t="str">
        <f>IF(OR($E1162="",$F1162=""),"",$E1162-$F1162)</f>
        <v/>
      </c>
      <c r="H1162" t="str">
        <f ca="1">IF($D1162="","",MAX(0,TODAY()-$D1162))</f>
        <v/>
      </c>
      <c r="I1162" t="str">
        <f ca="1">IF($G1162&lt;=0,"",IF($H1162&gt;=30,"Mise en demeure",IF($H1162&gt;=15,"Relance 2",IF($H1162&gt;=5,"Relance 1","À traiter"))))</f>
        <v>Mise en demeure</v>
      </c>
      <c r="K1162" t="str">
        <f>IF($J1162="","",$J1162+7)</f>
        <v/>
      </c>
    </row>
    <row r="1163" spans="2:11" ht="15">
      <c r="B1163" t="str">
        <f>IF($A1163="","",VLOOKUP(VLOOKUP($A1163,Baux!$A:$K,3,FALSE),Locataires!$A:$I,2,FALSE))</f>
        <v/>
      </c>
      <c r="C1163" s="17"/>
      <c r="D1163" s="12" t="str">
        <f>IF(OR($A1163="",$C1163=""),"",SUMIFS(Échéancier_Loyers!$G:$G,Échéancier_Loyers!$C:$C,$A1163,Échéancier_Loyers!$B:$B,YEAR($C1163)*100+MONTH($C1163)))</f>
        <v/>
      </c>
      <c r="E1163" s="13" t="str">
        <f>IF(OR($A1163="",$C1163=""),"",SUMIFS(Échéancier_Loyers!$J:$J,Échéancier_Loyers!$C:$C,$A1163,Échéancier_Loyers!$B:$B,YEAR($C1163)*100+MONTH($C1163)))</f>
        <v/>
      </c>
      <c r="F1163" s="13" t="str">
        <f>IF(OR($A1163="",$C1163=""),"",SUMIFS(Échéancier_Loyers!$K:$K,Échéancier_Loyers!$C:$C,$A1163,Échéancier_Loyers!$B:$B,YEAR($C1163)*100+MONTH($C1163)))</f>
        <v/>
      </c>
      <c r="G1163" s="13" t="str">
        <f>IF(OR($E1163="",$F1163=""),"",$E1163-$F1163)</f>
        <v/>
      </c>
      <c r="H1163" t="str">
        <f ca="1">IF($D1163="","",MAX(0,TODAY()-$D1163))</f>
        <v/>
      </c>
      <c r="I1163" t="str">
        <f ca="1">IF($G1163&lt;=0,"",IF($H1163&gt;=30,"Mise en demeure",IF($H1163&gt;=15,"Relance 2",IF($H1163&gt;=5,"Relance 1","À traiter"))))</f>
        <v>Mise en demeure</v>
      </c>
      <c r="K1163" t="str">
        <f>IF($J1163="","",$J1163+7)</f>
        <v/>
      </c>
    </row>
    <row r="1164" spans="2:11" ht="15">
      <c r="B1164" t="str">
        <f>IF($A1164="","",VLOOKUP(VLOOKUP($A1164,Baux!$A:$K,3,FALSE),Locataires!$A:$I,2,FALSE))</f>
        <v/>
      </c>
      <c r="C1164" s="17"/>
      <c r="D1164" s="12" t="str">
        <f>IF(OR($A1164="",$C1164=""),"",SUMIFS(Échéancier_Loyers!$G:$G,Échéancier_Loyers!$C:$C,$A1164,Échéancier_Loyers!$B:$B,YEAR($C1164)*100+MONTH($C1164)))</f>
        <v/>
      </c>
      <c r="E1164" s="13" t="str">
        <f>IF(OR($A1164="",$C1164=""),"",SUMIFS(Échéancier_Loyers!$J:$J,Échéancier_Loyers!$C:$C,$A1164,Échéancier_Loyers!$B:$B,YEAR($C1164)*100+MONTH($C1164)))</f>
        <v/>
      </c>
      <c r="F1164" s="13" t="str">
        <f>IF(OR($A1164="",$C1164=""),"",SUMIFS(Échéancier_Loyers!$K:$K,Échéancier_Loyers!$C:$C,$A1164,Échéancier_Loyers!$B:$B,YEAR($C1164)*100+MONTH($C1164)))</f>
        <v/>
      </c>
      <c r="G1164" s="13" t="str">
        <f>IF(OR($E1164="",$F1164=""),"",$E1164-$F1164)</f>
        <v/>
      </c>
      <c r="H1164" t="str">
        <f ca="1">IF($D1164="","",MAX(0,TODAY()-$D1164))</f>
        <v/>
      </c>
      <c r="I1164" t="str">
        <f ca="1">IF($G1164&lt;=0,"",IF($H1164&gt;=30,"Mise en demeure",IF($H1164&gt;=15,"Relance 2",IF($H1164&gt;=5,"Relance 1","À traiter"))))</f>
        <v>Mise en demeure</v>
      </c>
      <c r="K1164" t="str">
        <f>IF($J1164="","",$J1164+7)</f>
        <v/>
      </c>
    </row>
    <row r="1165" spans="2:11" ht="15">
      <c r="B1165" t="str">
        <f>IF($A1165="","",VLOOKUP(VLOOKUP($A1165,Baux!$A:$K,3,FALSE),Locataires!$A:$I,2,FALSE))</f>
        <v/>
      </c>
      <c r="C1165" s="17"/>
      <c r="D1165" s="12" t="str">
        <f>IF(OR($A1165="",$C1165=""),"",SUMIFS(Échéancier_Loyers!$G:$G,Échéancier_Loyers!$C:$C,$A1165,Échéancier_Loyers!$B:$B,YEAR($C1165)*100+MONTH($C1165)))</f>
        <v/>
      </c>
      <c r="E1165" s="13" t="str">
        <f>IF(OR($A1165="",$C1165=""),"",SUMIFS(Échéancier_Loyers!$J:$J,Échéancier_Loyers!$C:$C,$A1165,Échéancier_Loyers!$B:$B,YEAR($C1165)*100+MONTH($C1165)))</f>
        <v/>
      </c>
      <c r="F1165" s="13" t="str">
        <f>IF(OR($A1165="",$C1165=""),"",SUMIFS(Échéancier_Loyers!$K:$K,Échéancier_Loyers!$C:$C,$A1165,Échéancier_Loyers!$B:$B,YEAR($C1165)*100+MONTH($C1165)))</f>
        <v/>
      </c>
      <c r="G1165" s="13" t="str">
        <f>IF(OR($E1165="",$F1165=""),"",$E1165-$F1165)</f>
        <v/>
      </c>
      <c r="H1165" t="str">
        <f ca="1">IF($D1165="","",MAX(0,TODAY()-$D1165))</f>
        <v/>
      </c>
      <c r="I1165" t="str">
        <f ca="1">IF($G1165&lt;=0,"",IF($H1165&gt;=30,"Mise en demeure",IF($H1165&gt;=15,"Relance 2",IF($H1165&gt;=5,"Relance 1","À traiter"))))</f>
        <v>Mise en demeure</v>
      </c>
      <c r="K1165" t="str">
        <f>IF($J1165="","",$J1165+7)</f>
        <v/>
      </c>
    </row>
    <row r="1166" spans="2:11" ht="15">
      <c r="B1166" t="str">
        <f>IF($A1166="","",VLOOKUP(VLOOKUP($A1166,Baux!$A:$K,3,FALSE),Locataires!$A:$I,2,FALSE))</f>
        <v/>
      </c>
      <c r="C1166" s="17"/>
      <c r="D1166" s="12" t="str">
        <f>IF(OR($A1166="",$C1166=""),"",SUMIFS(Échéancier_Loyers!$G:$G,Échéancier_Loyers!$C:$C,$A1166,Échéancier_Loyers!$B:$B,YEAR($C1166)*100+MONTH($C1166)))</f>
        <v/>
      </c>
      <c r="E1166" s="13" t="str">
        <f>IF(OR($A1166="",$C1166=""),"",SUMIFS(Échéancier_Loyers!$J:$J,Échéancier_Loyers!$C:$C,$A1166,Échéancier_Loyers!$B:$B,YEAR($C1166)*100+MONTH($C1166)))</f>
        <v/>
      </c>
      <c r="F1166" s="13" t="str">
        <f>IF(OR($A1166="",$C1166=""),"",SUMIFS(Échéancier_Loyers!$K:$K,Échéancier_Loyers!$C:$C,$A1166,Échéancier_Loyers!$B:$B,YEAR($C1166)*100+MONTH($C1166)))</f>
        <v/>
      </c>
      <c r="G1166" s="13" t="str">
        <f>IF(OR($E1166="",$F1166=""),"",$E1166-$F1166)</f>
        <v/>
      </c>
      <c r="H1166" t="str">
        <f ca="1">IF($D1166="","",MAX(0,TODAY()-$D1166))</f>
        <v/>
      </c>
      <c r="I1166" t="str">
        <f ca="1">IF($G1166&lt;=0,"",IF($H1166&gt;=30,"Mise en demeure",IF($H1166&gt;=15,"Relance 2",IF($H1166&gt;=5,"Relance 1","À traiter"))))</f>
        <v>Mise en demeure</v>
      </c>
      <c r="K1166" t="str">
        <f>IF($J1166="","",$J1166+7)</f>
        <v/>
      </c>
    </row>
    <row r="1167" spans="2:11" ht="15">
      <c r="B1167" t="str">
        <f>IF($A1167="","",VLOOKUP(VLOOKUP($A1167,Baux!$A:$K,3,FALSE),Locataires!$A:$I,2,FALSE))</f>
        <v/>
      </c>
      <c r="C1167" s="17"/>
      <c r="D1167" s="12" t="str">
        <f>IF(OR($A1167="",$C1167=""),"",SUMIFS(Échéancier_Loyers!$G:$G,Échéancier_Loyers!$C:$C,$A1167,Échéancier_Loyers!$B:$B,YEAR($C1167)*100+MONTH($C1167)))</f>
        <v/>
      </c>
      <c r="E1167" s="13" t="str">
        <f>IF(OR($A1167="",$C1167=""),"",SUMIFS(Échéancier_Loyers!$J:$J,Échéancier_Loyers!$C:$C,$A1167,Échéancier_Loyers!$B:$B,YEAR($C1167)*100+MONTH($C1167)))</f>
        <v/>
      </c>
      <c r="F1167" s="13" t="str">
        <f>IF(OR($A1167="",$C1167=""),"",SUMIFS(Échéancier_Loyers!$K:$K,Échéancier_Loyers!$C:$C,$A1167,Échéancier_Loyers!$B:$B,YEAR($C1167)*100+MONTH($C1167)))</f>
        <v/>
      </c>
      <c r="G1167" s="13" t="str">
        <f>IF(OR($E1167="",$F1167=""),"",$E1167-$F1167)</f>
        <v/>
      </c>
      <c r="H1167" t="str">
        <f ca="1">IF($D1167="","",MAX(0,TODAY()-$D1167))</f>
        <v/>
      </c>
      <c r="I1167" t="str">
        <f ca="1">IF($G1167&lt;=0,"",IF($H1167&gt;=30,"Mise en demeure",IF($H1167&gt;=15,"Relance 2",IF($H1167&gt;=5,"Relance 1","À traiter"))))</f>
        <v>Mise en demeure</v>
      </c>
      <c r="K1167" t="str">
        <f>IF($J1167="","",$J1167+7)</f>
        <v/>
      </c>
    </row>
    <row r="1168" spans="2:11" ht="15">
      <c r="B1168" t="str">
        <f>IF($A1168="","",VLOOKUP(VLOOKUP($A1168,Baux!$A:$K,3,FALSE),Locataires!$A:$I,2,FALSE))</f>
        <v/>
      </c>
      <c r="C1168" s="17"/>
      <c r="D1168" s="12" t="str">
        <f>IF(OR($A1168="",$C1168=""),"",SUMIFS(Échéancier_Loyers!$G:$G,Échéancier_Loyers!$C:$C,$A1168,Échéancier_Loyers!$B:$B,YEAR($C1168)*100+MONTH($C1168)))</f>
        <v/>
      </c>
      <c r="E1168" s="13" t="str">
        <f>IF(OR($A1168="",$C1168=""),"",SUMIFS(Échéancier_Loyers!$J:$J,Échéancier_Loyers!$C:$C,$A1168,Échéancier_Loyers!$B:$B,YEAR($C1168)*100+MONTH($C1168)))</f>
        <v/>
      </c>
      <c r="F1168" s="13" t="str">
        <f>IF(OR($A1168="",$C1168=""),"",SUMIFS(Échéancier_Loyers!$K:$K,Échéancier_Loyers!$C:$C,$A1168,Échéancier_Loyers!$B:$B,YEAR($C1168)*100+MONTH($C1168)))</f>
        <v/>
      </c>
      <c r="G1168" s="13" t="str">
        <f>IF(OR($E1168="",$F1168=""),"",$E1168-$F1168)</f>
        <v/>
      </c>
      <c r="H1168" t="str">
        <f ca="1">IF($D1168="","",MAX(0,TODAY()-$D1168))</f>
        <v/>
      </c>
      <c r="I1168" t="str">
        <f ca="1">IF($G1168&lt;=0,"",IF($H1168&gt;=30,"Mise en demeure",IF($H1168&gt;=15,"Relance 2",IF($H1168&gt;=5,"Relance 1","À traiter"))))</f>
        <v>Mise en demeure</v>
      </c>
      <c r="K1168" t="str">
        <f>IF($J1168="","",$J1168+7)</f>
        <v/>
      </c>
    </row>
    <row r="1169" spans="2:11" ht="15">
      <c r="B1169" t="str">
        <f>IF($A1169="","",VLOOKUP(VLOOKUP($A1169,Baux!$A:$K,3,FALSE),Locataires!$A:$I,2,FALSE))</f>
        <v/>
      </c>
      <c r="C1169" s="17"/>
      <c r="D1169" s="12" t="str">
        <f>IF(OR($A1169="",$C1169=""),"",SUMIFS(Échéancier_Loyers!$G:$G,Échéancier_Loyers!$C:$C,$A1169,Échéancier_Loyers!$B:$B,YEAR($C1169)*100+MONTH($C1169)))</f>
        <v/>
      </c>
      <c r="E1169" s="13" t="str">
        <f>IF(OR($A1169="",$C1169=""),"",SUMIFS(Échéancier_Loyers!$J:$J,Échéancier_Loyers!$C:$C,$A1169,Échéancier_Loyers!$B:$B,YEAR($C1169)*100+MONTH($C1169)))</f>
        <v/>
      </c>
      <c r="F1169" s="13" t="str">
        <f>IF(OR($A1169="",$C1169=""),"",SUMIFS(Échéancier_Loyers!$K:$K,Échéancier_Loyers!$C:$C,$A1169,Échéancier_Loyers!$B:$B,YEAR($C1169)*100+MONTH($C1169)))</f>
        <v/>
      </c>
      <c r="G1169" s="13" t="str">
        <f>IF(OR($E1169="",$F1169=""),"",$E1169-$F1169)</f>
        <v/>
      </c>
      <c r="H1169" t="str">
        <f ca="1">IF($D1169="","",MAX(0,TODAY()-$D1169))</f>
        <v/>
      </c>
      <c r="I1169" t="str">
        <f ca="1">IF($G1169&lt;=0,"",IF($H1169&gt;=30,"Mise en demeure",IF($H1169&gt;=15,"Relance 2",IF($H1169&gt;=5,"Relance 1","À traiter"))))</f>
        <v>Mise en demeure</v>
      </c>
      <c r="K1169" t="str">
        <f>IF($J1169="","",$J1169+7)</f>
        <v/>
      </c>
    </row>
    <row r="1170" spans="2:11" ht="15">
      <c r="B1170" t="str">
        <f>IF($A1170="","",VLOOKUP(VLOOKUP($A1170,Baux!$A:$K,3,FALSE),Locataires!$A:$I,2,FALSE))</f>
        <v/>
      </c>
      <c r="C1170" s="17"/>
      <c r="D1170" s="12" t="str">
        <f>IF(OR($A1170="",$C1170=""),"",SUMIFS(Échéancier_Loyers!$G:$G,Échéancier_Loyers!$C:$C,$A1170,Échéancier_Loyers!$B:$B,YEAR($C1170)*100+MONTH($C1170)))</f>
        <v/>
      </c>
      <c r="E1170" s="13" t="str">
        <f>IF(OR($A1170="",$C1170=""),"",SUMIFS(Échéancier_Loyers!$J:$J,Échéancier_Loyers!$C:$C,$A1170,Échéancier_Loyers!$B:$B,YEAR($C1170)*100+MONTH($C1170)))</f>
        <v/>
      </c>
      <c r="F1170" s="13" t="str">
        <f>IF(OR($A1170="",$C1170=""),"",SUMIFS(Échéancier_Loyers!$K:$K,Échéancier_Loyers!$C:$C,$A1170,Échéancier_Loyers!$B:$B,YEAR($C1170)*100+MONTH($C1170)))</f>
        <v/>
      </c>
      <c r="G1170" s="13" t="str">
        <f>IF(OR($E1170="",$F1170=""),"",$E1170-$F1170)</f>
        <v/>
      </c>
      <c r="H1170" t="str">
        <f ca="1">IF($D1170="","",MAX(0,TODAY()-$D1170))</f>
        <v/>
      </c>
      <c r="I1170" t="str">
        <f ca="1">IF($G1170&lt;=0,"",IF($H1170&gt;=30,"Mise en demeure",IF($H1170&gt;=15,"Relance 2",IF($H1170&gt;=5,"Relance 1","À traiter"))))</f>
        <v>Mise en demeure</v>
      </c>
      <c r="K1170" t="str">
        <f>IF($J1170="","",$J1170+7)</f>
        <v/>
      </c>
    </row>
    <row r="1171" spans="2:11" ht="15">
      <c r="B1171" t="str">
        <f>IF($A1171="","",VLOOKUP(VLOOKUP($A1171,Baux!$A:$K,3,FALSE),Locataires!$A:$I,2,FALSE))</f>
        <v/>
      </c>
      <c r="C1171" s="17"/>
      <c r="D1171" s="12" t="str">
        <f>IF(OR($A1171="",$C1171=""),"",SUMIFS(Échéancier_Loyers!$G:$G,Échéancier_Loyers!$C:$C,$A1171,Échéancier_Loyers!$B:$B,YEAR($C1171)*100+MONTH($C1171)))</f>
        <v/>
      </c>
      <c r="E1171" s="13" t="str">
        <f>IF(OR($A1171="",$C1171=""),"",SUMIFS(Échéancier_Loyers!$J:$J,Échéancier_Loyers!$C:$C,$A1171,Échéancier_Loyers!$B:$B,YEAR($C1171)*100+MONTH($C1171)))</f>
        <v/>
      </c>
      <c r="F1171" s="13" t="str">
        <f>IF(OR($A1171="",$C1171=""),"",SUMIFS(Échéancier_Loyers!$K:$K,Échéancier_Loyers!$C:$C,$A1171,Échéancier_Loyers!$B:$B,YEAR($C1171)*100+MONTH($C1171)))</f>
        <v/>
      </c>
      <c r="G1171" s="13" t="str">
        <f>IF(OR($E1171="",$F1171=""),"",$E1171-$F1171)</f>
        <v/>
      </c>
      <c r="H1171" t="str">
        <f ca="1">IF($D1171="","",MAX(0,TODAY()-$D1171))</f>
        <v/>
      </c>
      <c r="I1171" t="str">
        <f ca="1">IF($G1171&lt;=0,"",IF($H1171&gt;=30,"Mise en demeure",IF($H1171&gt;=15,"Relance 2",IF($H1171&gt;=5,"Relance 1","À traiter"))))</f>
        <v>Mise en demeure</v>
      </c>
      <c r="K1171" t="str">
        <f>IF($J1171="","",$J1171+7)</f>
        <v/>
      </c>
    </row>
    <row r="1172" spans="2:11" ht="15">
      <c r="B1172" t="str">
        <f>IF($A1172="","",VLOOKUP(VLOOKUP($A1172,Baux!$A:$K,3,FALSE),Locataires!$A:$I,2,FALSE))</f>
        <v/>
      </c>
      <c r="C1172" s="17"/>
      <c r="D1172" s="12" t="str">
        <f>IF(OR($A1172="",$C1172=""),"",SUMIFS(Échéancier_Loyers!$G:$G,Échéancier_Loyers!$C:$C,$A1172,Échéancier_Loyers!$B:$B,YEAR($C1172)*100+MONTH($C1172)))</f>
        <v/>
      </c>
      <c r="E1172" s="13" t="str">
        <f>IF(OR($A1172="",$C1172=""),"",SUMIFS(Échéancier_Loyers!$J:$J,Échéancier_Loyers!$C:$C,$A1172,Échéancier_Loyers!$B:$B,YEAR($C1172)*100+MONTH($C1172)))</f>
        <v/>
      </c>
      <c r="F1172" s="13" t="str">
        <f>IF(OR($A1172="",$C1172=""),"",SUMIFS(Échéancier_Loyers!$K:$K,Échéancier_Loyers!$C:$C,$A1172,Échéancier_Loyers!$B:$B,YEAR($C1172)*100+MONTH($C1172)))</f>
        <v/>
      </c>
      <c r="G1172" s="13" t="str">
        <f>IF(OR($E1172="",$F1172=""),"",$E1172-$F1172)</f>
        <v/>
      </c>
      <c r="H1172" t="str">
        <f ca="1">IF($D1172="","",MAX(0,TODAY()-$D1172))</f>
        <v/>
      </c>
      <c r="I1172" t="str">
        <f ca="1">IF($G1172&lt;=0,"",IF($H1172&gt;=30,"Mise en demeure",IF($H1172&gt;=15,"Relance 2",IF($H1172&gt;=5,"Relance 1","À traiter"))))</f>
        <v>Mise en demeure</v>
      </c>
      <c r="K1172" t="str">
        <f>IF($J1172="","",$J1172+7)</f>
        <v/>
      </c>
    </row>
    <row r="1173" spans="2:11" ht="15">
      <c r="B1173" t="str">
        <f>IF($A1173="","",VLOOKUP(VLOOKUP($A1173,Baux!$A:$K,3,FALSE),Locataires!$A:$I,2,FALSE))</f>
        <v/>
      </c>
      <c r="C1173" s="17"/>
      <c r="D1173" s="12" t="str">
        <f>IF(OR($A1173="",$C1173=""),"",SUMIFS(Échéancier_Loyers!$G:$G,Échéancier_Loyers!$C:$C,$A1173,Échéancier_Loyers!$B:$B,YEAR($C1173)*100+MONTH($C1173)))</f>
        <v/>
      </c>
      <c r="E1173" s="13" t="str">
        <f>IF(OR($A1173="",$C1173=""),"",SUMIFS(Échéancier_Loyers!$J:$J,Échéancier_Loyers!$C:$C,$A1173,Échéancier_Loyers!$B:$B,YEAR($C1173)*100+MONTH($C1173)))</f>
        <v/>
      </c>
      <c r="F1173" s="13" t="str">
        <f>IF(OR($A1173="",$C1173=""),"",SUMIFS(Échéancier_Loyers!$K:$K,Échéancier_Loyers!$C:$C,$A1173,Échéancier_Loyers!$B:$B,YEAR($C1173)*100+MONTH($C1173)))</f>
        <v/>
      </c>
      <c r="G1173" s="13" t="str">
        <f>IF(OR($E1173="",$F1173=""),"",$E1173-$F1173)</f>
        <v/>
      </c>
      <c r="H1173" t="str">
        <f ca="1">IF($D1173="","",MAX(0,TODAY()-$D1173))</f>
        <v/>
      </c>
      <c r="I1173" t="str">
        <f ca="1">IF($G1173&lt;=0,"",IF($H1173&gt;=30,"Mise en demeure",IF($H1173&gt;=15,"Relance 2",IF($H1173&gt;=5,"Relance 1","À traiter"))))</f>
        <v>Mise en demeure</v>
      </c>
      <c r="K1173" t="str">
        <f>IF($J1173="","",$J1173+7)</f>
        <v/>
      </c>
    </row>
    <row r="1174" spans="2:11" ht="15">
      <c r="B1174" t="str">
        <f>IF($A1174="","",VLOOKUP(VLOOKUP($A1174,Baux!$A:$K,3,FALSE),Locataires!$A:$I,2,FALSE))</f>
        <v/>
      </c>
      <c r="C1174" s="17"/>
      <c r="D1174" s="12" t="str">
        <f>IF(OR($A1174="",$C1174=""),"",SUMIFS(Échéancier_Loyers!$G:$G,Échéancier_Loyers!$C:$C,$A1174,Échéancier_Loyers!$B:$B,YEAR($C1174)*100+MONTH($C1174)))</f>
        <v/>
      </c>
      <c r="E1174" s="13" t="str">
        <f>IF(OR($A1174="",$C1174=""),"",SUMIFS(Échéancier_Loyers!$J:$J,Échéancier_Loyers!$C:$C,$A1174,Échéancier_Loyers!$B:$B,YEAR($C1174)*100+MONTH($C1174)))</f>
        <v/>
      </c>
      <c r="F1174" s="13" t="str">
        <f>IF(OR($A1174="",$C1174=""),"",SUMIFS(Échéancier_Loyers!$K:$K,Échéancier_Loyers!$C:$C,$A1174,Échéancier_Loyers!$B:$B,YEAR($C1174)*100+MONTH($C1174)))</f>
        <v/>
      </c>
      <c r="G1174" s="13" t="str">
        <f>IF(OR($E1174="",$F1174=""),"",$E1174-$F1174)</f>
        <v/>
      </c>
      <c r="H1174" t="str">
        <f ca="1">IF($D1174="","",MAX(0,TODAY()-$D1174))</f>
        <v/>
      </c>
      <c r="I1174" t="str">
        <f ca="1">IF($G1174&lt;=0,"",IF($H1174&gt;=30,"Mise en demeure",IF($H1174&gt;=15,"Relance 2",IF($H1174&gt;=5,"Relance 1","À traiter"))))</f>
        <v>Mise en demeure</v>
      </c>
      <c r="K1174" t="str">
        <f>IF($J1174="","",$J1174+7)</f>
        <v/>
      </c>
    </row>
    <row r="1175" spans="2:11" ht="15">
      <c r="B1175" t="str">
        <f>IF($A1175="","",VLOOKUP(VLOOKUP($A1175,Baux!$A:$K,3,FALSE),Locataires!$A:$I,2,FALSE))</f>
        <v/>
      </c>
      <c r="C1175" s="17"/>
      <c r="D1175" s="12" t="str">
        <f>IF(OR($A1175="",$C1175=""),"",SUMIFS(Échéancier_Loyers!$G:$G,Échéancier_Loyers!$C:$C,$A1175,Échéancier_Loyers!$B:$B,YEAR($C1175)*100+MONTH($C1175)))</f>
        <v/>
      </c>
      <c r="E1175" s="13" t="str">
        <f>IF(OR($A1175="",$C1175=""),"",SUMIFS(Échéancier_Loyers!$J:$J,Échéancier_Loyers!$C:$C,$A1175,Échéancier_Loyers!$B:$B,YEAR($C1175)*100+MONTH($C1175)))</f>
        <v/>
      </c>
      <c r="F1175" s="13" t="str">
        <f>IF(OR($A1175="",$C1175=""),"",SUMIFS(Échéancier_Loyers!$K:$K,Échéancier_Loyers!$C:$C,$A1175,Échéancier_Loyers!$B:$B,YEAR($C1175)*100+MONTH($C1175)))</f>
        <v/>
      </c>
      <c r="G1175" s="13" t="str">
        <f>IF(OR($E1175="",$F1175=""),"",$E1175-$F1175)</f>
        <v/>
      </c>
      <c r="H1175" t="str">
        <f ca="1">IF($D1175="","",MAX(0,TODAY()-$D1175))</f>
        <v/>
      </c>
      <c r="I1175" t="str">
        <f ca="1">IF($G1175&lt;=0,"",IF($H1175&gt;=30,"Mise en demeure",IF($H1175&gt;=15,"Relance 2",IF($H1175&gt;=5,"Relance 1","À traiter"))))</f>
        <v>Mise en demeure</v>
      </c>
      <c r="K1175" t="str">
        <f>IF($J1175="","",$J1175+7)</f>
        <v/>
      </c>
    </row>
    <row r="1176" spans="2:11" ht="15">
      <c r="B1176" t="str">
        <f>IF($A1176="","",VLOOKUP(VLOOKUP($A1176,Baux!$A:$K,3,FALSE),Locataires!$A:$I,2,FALSE))</f>
        <v/>
      </c>
      <c r="C1176" s="17"/>
      <c r="D1176" s="12" t="str">
        <f>IF(OR($A1176="",$C1176=""),"",SUMIFS(Échéancier_Loyers!$G:$G,Échéancier_Loyers!$C:$C,$A1176,Échéancier_Loyers!$B:$B,YEAR($C1176)*100+MONTH($C1176)))</f>
        <v/>
      </c>
      <c r="E1176" s="13" t="str">
        <f>IF(OR($A1176="",$C1176=""),"",SUMIFS(Échéancier_Loyers!$J:$J,Échéancier_Loyers!$C:$C,$A1176,Échéancier_Loyers!$B:$B,YEAR($C1176)*100+MONTH($C1176)))</f>
        <v/>
      </c>
      <c r="F1176" s="13" t="str">
        <f>IF(OR($A1176="",$C1176=""),"",SUMIFS(Échéancier_Loyers!$K:$K,Échéancier_Loyers!$C:$C,$A1176,Échéancier_Loyers!$B:$B,YEAR($C1176)*100+MONTH($C1176)))</f>
        <v/>
      </c>
      <c r="G1176" s="13" t="str">
        <f>IF(OR($E1176="",$F1176=""),"",$E1176-$F1176)</f>
        <v/>
      </c>
      <c r="H1176" t="str">
        <f ca="1">IF($D1176="","",MAX(0,TODAY()-$D1176))</f>
        <v/>
      </c>
      <c r="I1176" t="str">
        <f ca="1">IF($G1176&lt;=0,"",IF($H1176&gt;=30,"Mise en demeure",IF($H1176&gt;=15,"Relance 2",IF($H1176&gt;=5,"Relance 1","À traiter"))))</f>
        <v>Mise en demeure</v>
      </c>
      <c r="K1176" t="str">
        <f>IF($J1176="","",$J1176+7)</f>
        <v/>
      </c>
    </row>
    <row r="1177" spans="2:11" ht="15">
      <c r="B1177" t="str">
        <f>IF($A1177="","",VLOOKUP(VLOOKUP($A1177,Baux!$A:$K,3,FALSE),Locataires!$A:$I,2,FALSE))</f>
        <v/>
      </c>
      <c r="C1177" s="17"/>
      <c r="D1177" s="12" t="str">
        <f>IF(OR($A1177="",$C1177=""),"",SUMIFS(Échéancier_Loyers!$G:$G,Échéancier_Loyers!$C:$C,$A1177,Échéancier_Loyers!$B:$B,YEAR($C1177)*100+MONTH($C1177)))</f>
        <v/>
      </c>
      <c r="E1177" s="13" t="str">
        <f>IF(OR($A1177="",$C1177=""),"",SUMIFS(Échéancier_Loyers!$J:$J,Échéancier_Loyers!$C:$C,$A1177,Échéancier_Loyers!$B:$B,YEAR($C1177)*100+MONTH($C1177)))</f>
        <v/>
      </c>
      <c r="F1177" s="13" t="str">
        <f>IF(OR($A1177="",$C1177=""),"",SUMIFS(Échéancier_Loyers!$K:$K,Échéancier_Loyers!$C:$C,$A1177,Échéancier_Loyers!$B:$B,YEAR($C1177)*100+MONTH($C1177)))</f>
        <v/>
      </c>
      <c r="G1177" s="13" t="str">
        <f>IF(OR($E1177="",$F1177=""),"",$E1177-$F1177)</f>
        <v/>
      </c>
      <c r="H1177" t="str">
        <f ca="1">IF($D1177="","",MAX(0,TODAY()-$D1177))</f>
        <v/>
      </c>
      <c r="I1177" t="str">
        <f ca="1">IF($G1177&lt;=0,"",IF($H1177&gt;=30,"Mise en demeure",IF($H1177&gt;=15,"Relance 2",IF($H1177&gt;=5,"Relance 1","À traiter"))))</f>
        <v>Mise en demeure</v>
      </c>
      <c r="K1177" t="str">
        <f>IF($J1177="","",$J1177+7)</f>
        <v/>
      </c>
    </row>
    <row r="1178" spans="2:11" ht="15">
      <c r="B1178" t="str">
        <f>IF($A1178="","",VLOOKUP(VLOOKUP($A1178,Baux!$A:$K,3,FALSE),Locataires!$A:$I,2,FALSE))</f>
        <v/>
      </c>
      <c r="C1178" s="17"/>
      <c r="D1178" s="12" t="str">
        <f>IF(OR($A1178="",$C1178=""),"",SUMIFS(Échéancier_Loyers!$G:$G,Échéancier_Loyers!$C:$C,$A1178,Échéancier_Loyers!$B:$B,YEAR($C1178)*100+MONTH($C1178)))</f>
        <v/>
      </c>
      <c r="E1178" s="13" t="str">
        <f>IF(OR($A1178="",$C1178=""),"",SUMIFS(Échéancier_Loyers!$J:$J,Échéancier_Loyers!$C:$C,$A1178,Échéancier_Loyers!$B:$B,YEAR($C1178)*100+MONTH($C1178)))</f>
        <v/>
      </c>
      <c r="F1178" s="13" t="str">
        <f>IF(OR($A1178="",$C1178=""),"",SUMIFS(Échéancier_Loyers!$K:$K,Échéancier_Loyers!$C:$C,$A1178,Échéancier_Loyers!$B:$B,YEAR($C1178)*100+MONTH($C1178)))</f>
        <v/>
      </c>
      <c r="G1178" s="13" t="str">
        <f>IF(OR($E1178="",$F1178=""),"",$E1178-$F1178)</f>
        <v/>
      </c>
      <c r="H1178" t="str">
        <f ca="1">IF($D1178="","",MAX(0,TODAY()-$D1178))</f>
        <v/>
      </c>
      <c r="I1178" t="str">
        <f ca="1">IF($G1178&lt;=0,"",IF($H1178&gt;=30,"Mise en demeure",IF($H1178&gt;=15,"Relance 2",IF($H1178&gt;=5,"Relance 1","À traiter"))))</f>
        <v>Mise en demeure</v>
      </c>
      <c r="K1178" t="str">
        <f>IF($J1178="","",$J1178+7)</f>
        <v/>
      </c>
    </row>
    <row r="1179" spans="2:11" ht="15">
      <c r="B1179" t="str">
        <f>IF($A1179="","",VLOOKUP(VLOOKUP($A1179,Baux!$A:$K,3,FALSE),Locataires!$A:$I,2,FALSE))</f>
        <v/>
      </c>
      <c r="C1179" s="17"/>
      <c r="D1179" s="12" t="str">
        <f>IF(OR($A1179="",$C1179=""),"",SUMIFS(Échéancier_Loyers!$G:$G,Échéancier_Loyers!$C:$C,$A1179,Échéancier_Loyers!$B:$B,YEAR($C1179)*100+MONTH($C1179)))</f>
        <v/>
      </c>
      <c r="E1179" s="13" t="str">
        <f>IF(OR($A1179="",$C1179=""),"",SUMIFS(Échéancier_Loyers!$J:$J,Échéancier_Loyers!$C:$C,$A1179,Échéancier_Loyers!$B:$B,YEAR($C1179)*100+MONTH($C1179)))</f>
        <v/>
      </c>
      <c r="F1179" s="13" t="str">
        <f>IF(OR($A1179="",$C1179=""),"",SUMIFS(Échéancier_Loyers!$K:$K,Échéancier_Loyers!$C:$C,$A1179,Échéancier_Loyers!$B:$B,YEAR($C1179)*100+MONTH($C1179)))</f>
        <v/>
      </c>
      <c r="G1179" s="13" t="str">
        <f>IF(OR($E1179="",$F1179=""),"",$E1179-$F1179)</f>
        <v/>
      </c>
      <c r="H1179" t="str">
        <f ca="1">IF($D1179="","",MAX(0,TODAY()-$D1179))</f>
        <v/>
      </c>
      <c r="I1179" t="str">
        <f ca="1">IF($G1179&lt;=0,"",IF($H1179&gt;=30,"Mise en demeure",IF($H1179&gt;=15,"Relance 2",IF($H1179&gt;=5,"Relance 1","À traiter"))))</f>
        <v>Mise en demeure</v>
      </c>
      <c r="K1179" t="str">
        <f>IF($J1179="","",$J1179+7)</f>
        <v/>
      </c>
    </row>
    <row r="1180" spans="2:11" ht="15">
      <c r="B1180" t="str">
        <f>IF($A1180="","",VLOOKUP(VLOOKUP($A1180,Baux!$A:$K,3,FALSE),Locataires!$A:$I,2,FALSE))</f>
        <v/>
      </c>
      <c r="C1180" s="17"/>
      <c r="D1180" s="12" t="str">
        <f>IF(OR($A1180="",$C1180=""),"",SUMIFS(Échéancier_Loyers!$G:$G,Échéancier_Loyers!$C:$C,$A1180,Échéancier_Loyers!$B:$B,YEAR($C1180)*100+MONTH($C1180)))</f>
        <v/>
      </c>
      <c r="E1180" s="13" t="str">
        <f>IF(OR($A1180="",$C1180=""),"",SUMIFS(Échéancier_Loyers!$J:$J,Échéancier_Loyers!$C:$C,$A1180,Échéancier_Loyers!$B:$B,YEAR($C1180)*100+MONTH($C1180)))</f>
        <v/>
      </c>
      <c r="F1180" s="13" t="str">
        <f>IF(OR($A1180="",$C1180=""),"",SUMIFS(Échéancier_Loyers!$K:$K,Échéancier_Loyers!$C:$C,$A1180,Échéancier_Loyers!$B:$B,YEAR($C1180)*100+MONTH($C1180)))</f>
        <v/>
      </c>
      <c r="G1180" s="13" t="str">
        <f>IF(OR($E1180="",$F1180=""),"",$E1180-$F1180)</f>
        <v/>
      </c>
      <c r="H1180" t="str">
        <f ca="1">IF($D1180="","",MAX(0,TODAY()-$D1180))</f>
        <v/>
      </c>
      <c r="I1180" t="str">
        <f ca="1">IF($G1180&lt;=0,"",IF($H1180&gt;=30,"Mise en demeure",IF($H1180&gt;=15,"Relance 2",IF($H1180&gt;=5,"Relance 1","À traiter"))))</f>
        <v>Mise en demeure</v>
      </c>
      <c r="K1180" t="str">
        <f>IF($J1180="","",$J1180+7)</f>
        <v/>
      </c>
    </row>
    <row r="1181" spans="2:11" ht="15">
      <c r="B1181" t="str">
        <f>IF($A1181="","",VLOOKUP(VLOOKUP($A1181,Baux!$A:$K,3,FALSE),Locataires!$A:$I,2,FALSE))</f>
        <v/>
      </c>
      <c r="C1181" s="17"/>
      <c r="D1181" s="12" t="str">
        <f>IF(OR($A1181="",$C1181=""),"",SUMIFS(Échéancier_Loyers!$G:$G,Échéancier_Loyers!$C:$C,$A1181,Échéancier_Loyers!$B:$B,YEAR($C1181)*100+MONTH($C1181)))</f>
        <v/>
      </c>
      <c r="E1181" s="13" t="str">
        <f>IF(OR($A1181="",$C1181=""),"",SUMIFS(Échéancier_Loyers!$J:$J,Échéancier_Loyers!$C:$C,$A1181,Échéancier_Loyers!$B:$B,YEAR($C1181)*100+MONTH($C1181)))</f>
        <v/>
      </c>
      <c r="F1181" s="13" t="str">
        <f>IF(OR($A1181="",$C1181=""),"",SUMIFS(Échéancier_Loyers!$K:$K,Échéancier_Loyers!$C:$C,$A1181,Échéancier_Loyers!$B:$B,YEAR($C1181)*100+MONTH($C1181)))</f>
        <v/>
      </c>
      <c r="G1181" s="13" t="str">
        <f>IF(OR($E1181="",$F1181=""),"",$E1181-$F1181)</f>
        <v/>
      </c>
      <c r="H1181" t="str">
        <f ca="1">IF($D1181="","",MAX(0,TODAY()-$D1181))</f>
        <v/>
      </c>
      <c r="I1181" t="str">
        <f ca="1">IF($G1181&lt;=0,"",IF($H1181&gt;=30,"Mise en demeure",IF($H1181&gt;=15,"Relance 2",IF($H1181&gt;=5,"Relance 1","À traiter"))))</f>
        <v>Mise en demeure</v>
      </c>
      <c r="K1181" t="str">
        <f>IF($J1181="","",$J1181+7)</f>
        <v/>
      </c>
    </row>
    <row r="1182" spans="2:11" ht="15">
      <c r="B1182" t="str">
        <f>IF($A1182="","",VLOOKUP(VLOOKUP($A1182,Baux!$A:$K,3,FALSE),Locataires!$A:$I,2,FALSE))</f>
        <v/>
      </c>
      <c r="C1182" s="17"/>
      <c r="D1182" s="12" t="str">
        <f>IF(OR($A1182="",$C1182=""),"",SUMIFS(Échéancier_Loyers!$G:$G,Échéancier_Loyers!$C:$C,$A1182,Échéancier_Loyers!$B:$B,YEAR($C1182)*100+MONTH($C1182)))</f>
        <v/>
      </c>
      <c r="E1182" s="13" t="str">
        <f>IF(OR($A1182="",$C1182=""),"",SUMIFS(Échéancier_Loyers!$J:$J,Échéancier_Loyers!$C:$C,$A1182,Échéancier_Loyers!$B:$B,YEAR($C1182)*100+MONTH($C1182)))</f>
        <v/>
      </c>
      <c r="F1182" s="13" t="str">
        <f>IF(OR($A1182="",$C1182=""),"",SUMIFS(Échéancier_Loyers!$K:$K,Échéancier_Loyers!$C:$C,$A1182,Échéancier_Loyers!$B:$B,YEAR($C1182)*100+MONTH($C1182)))</f>
        <v/>
      </c>
      <c r="G1182" s="13" t="str">
        <f>IF(OR($E1182="",$F1182=""),"",$E1182-$F1182)</f>
        <v/>
      </c>
      <c r="H1182" t="str">
        <f ca="1">IF($D1182="","",MAX(0,TODAY()-$D1182))</f>
        <v/>
      </c>
      <c r="I1182" t="str">
        <f ca="1">IF($G1182&lt;=0,"",IF($H1182&gt;=30,"Mise en demeure",IF($H1182&gt;=15,"Relance 2",IF($H1182&gt;=5,"Relance 1","À traiter"))))</f>
        <v>Mise en demeure</v>
      </c>
      <c r="K1182" t="str">
        <f>IF($J1182="","",$J1182+7)</f>
        <v/>
      </c>
    </row>
    <row r="1183" spans="2:11" ht="15">
      <c r="B1183" t="str">
        <f>IF($A1183="","",VLOOKUP(VLOOKUP($A1183,Baux!$A:$K,3,FALSE),Locataires!$A:$I,2,FALSE))</f>
        <v/>
      </c>
      <c r="C1183" s="17"/>
      <c r="D1183" s="12" t="str">
        <f>IF(OR($A1183="",$C1183=""),"",SUMIFS(Échéancier_Loyers!$G:$G,Échéancier_Loyers!$C:$C,$A1183,Échéancier_Loyers!$B:$B,YEAR($C1183)*100+MONTH($C1183)))</f>
        <v/>
      </c>
      <c r="E1183" s="13" t="str">
        <f>IF(OR($A1183="",$C1183=""),"",SUMIFS(Échéancier_Loyers!$J:$J,Échéancier_Loyers!$C:$C,$A1183,Échéancier_Loyers!$B:$B,YEAR($C1183)*100+MONTH($C1183)))</f>
        <v/>
      </c>
      <c r="F1183" s="13" t="str">
        <f>IF(OR($A1183="",$C1183=""),"",SUMIFS(Échéancier_Loyers!$K:$K,Échéancier_Loyers!$C:$C,$A1183,Échéancier_Loyers!$B:$B,YEAR($C1183)*100+MONTH($C1183)))</f>
        <v/>
      </c>
      <c r="G1183" s="13" t="str">
        <f>IF(OR($E1183="",$F1183=""),"",$E1183-$F1183)</f>
        <v/>
      </c>
      <c r="H1183" t="str">
        <f ca="1">IF($D1183="","",MAX(0,TODAY()-$D1183))</f>
        <v/>
      </c>
      <c r="I1183" t="str">
        <f ca="1">IF($G1183&lt;=0,"",IF($H1183&gt;=30,"Mise en demeure",IF($H1183&gt;=15,"Relance 2",IF($H1183&gt;=5,"Relance 1","À traiter"))))</f>
        <v>Mise en demeure</v>
      </c>
      <c r="K1183" t="str">
        <f>IF($J1183="","",$J1183+7)</f>
        <v/>
      </c>
    </row>
    <row r="1184" spans="2:11" ht="15">
      <c r="B1184" t="str">
        <f>IF($A1184="","",VLOOKUP(VLOOKUP($A1184,Baux!$A:$K,3,FALSE),Locataires!$A:$I,2,FALSE))</f>
        <v/>
      </c>
      <c r="C1184" s="17"/>
      <c r="D1184" s="12" t="str">
        <f>IF(OR($A1184="",$C1184=""),"",SUMIFS(Échéancier_Loyers!$G:$G,Échéancier_Loyers!$C:$C,$A1184,Échéancier_Loyers!$B:$B,YEAR($C1184)*100+MONTH($C1184)))</f>
        <v/>
      </c>
      <c r="E1184" s="13" t="str">
        <f>IF(OR($A1184="",$C1184=""),"",SUMIFS(Échéancier_Loyers!$J:$J,Échéancier_Loyers!$C:$C,$A1184,Échéancier_Loyers!$B:$B,YEAR($C1184)*100+MONTH($C1184)))</f>
        <v/>
      </c>
      <c r="F1184" s="13" t="str">
        <f>IF(OR($A1184="",$C1184=""),"",SUMIFS(Échéancier_Loyers!$K:$K,Échéancier_Loyers!$C:$C,$A1184,Échéancier_Loyers!$B:$B,YEAR($C1184)*100+MONTH($C1184)))</f>
        <v/>
      </c>
      <c r="G1184" s="13" t="str">
        <f>IF(OR($E1184="",$F1184=""),"",$E1184-$F1184)</f>
        <v/>
      </c>
      <c r="H1184" t="str">
        <f ca="1">IF($D1184="","",MAX(0,TODAY()-$D1184))</f>
        <v/>
      </c>
      <c r="I1184" t="str">
        <f ca="1">IF($G1184&lt;=0,"",IF($H1184&gt;=30,"Mise en demeure",IF($H1184&gt;=15,"Relance 2",IF($H1184&gt;=5,"Relance 1","À traiter"))))</f>
        <v>Mise en demeure</v>
      </c>
      <c r="K1184" t="str">
        <f>IF($J1184="","",$J1184+7)</f>
        <v/>
      </c>
    </row>
    <row r="1185" spans="2:11" ht="15">
      <c r="B1185" t="str">
        <f>IF($A1185="","",VLOOKUP(VLOOKUP($A1185,Baux!$A:$K,3,FALSE),Locataires!$A:$I,2,FALSE))</f>
        <v/>
      </c>
      <c r="C1185" s="17"/>
      <c r="D1185" s="12" t="str">
        <f>IF(OR($A1185="",$C1185=""),"",SUMIFS(Échéancier_Loyers!$G:$G,Échéancier_Loyers!$C:$C,$A1185,Échéancier_Loyers!$B:$B,YEAR($C1185)*100+MONTH($C1185)))</f>
        <v/>
      </c>
      <c r="E1185" s="13" t="str">
        <f>IF(OR($A1185="",$C1185=""),"",SUMIFS(Échéancier_Loyers!$J:$J,Échéancier_Loyers!$C:$C,$A1185,Échéancier_Loyers!$B:$B,YEAR($C1185)*100+MONTH($C1185)))</f>
        <v/>
      </c>
      <c r="F1185" s="13" t="str">
        <f>IF(OR($A1185="",$C1185=""),"",SUMIFS(Échéancier_Loyers!$K:$K,Échéancier_Loyers!$C:$C,$A1185,Échéancier_Loyers!$B:$B,YEAR($C1185)*100+MONTH($C1185)))</f>
        <v/>
      </c>
      <c r="G1185" s="13" t="str">
        <f>IF(OR($E1185="",$F1185=""),"",$E1185-$F1185)</f>
        <v/>
      </c>
      <c r="H1185" t="str">
        <f ca="1">IF($D1185="","",MAX(0,TODAY()-$D1185))</f>
        <v/>
      </c>
      <c r="I1185" t="str">
        <f ca="1">IF($G1185&lt;=0,"",IF($H1185&gt;=30,"Mise en demeure",IF($H1185&gt;=15,"Relance 2",IF($H1185&gt;=5,"Relance 1","À traiter"))))</f>
        <v>Mise en demeure</v>
      </c>
      <c r="K1185" t="str">
        <f>IF($J1185="","",$J1185+7)</f>
        <v/>
      </c>
    </row>
    <row r="1186" spans="2:11" ht="15">
      <c r="B1186" t="str">
        <f>IF($A1186="","",VLOOKUP(VLOOKUP($A1186,Baux!$A:$K,3,FALSE),Locataires!$A:$I,2,FALSE))</f>
        <v/>
      </c>
      <c r="C1186" s="17"/>
      <c r="D1186" s="12" t="str">
        <f>IF(OR($A1186="",$C1186=""),"",SUMIFS(Échéancier_Loyers!$G:$G,Échéancier_Loyers!$C:$C,$A1186,Échéancier_Loyers!$B:$B,YEAR($C1186)*100+MONTH($C1186)))</f>
        <v/>
      </c>
      <c r="E1186" s="13" t="str">
        <f>IF(OR($A1186="",$C1186=""),"",SUMIFS(Échéancier_Loyers!$J:$J,Échéancier_Loyers!$C:$C,$A1186,Échéancier_Loyers!$B:$B,YEAR($C1186)*100+MONTH($C1186)))</f>
        <v/>
      </c>
      <c r="F1186" s="13" t="str">
        <f>IF(OR($A1186="",$C1186=""),"",SUMIFS(Échéancier_Loyers!$K:$K,Échéancier_Loyers!$C:$C,$A1186,Échéancier_Loyers!$B:$B,YEAR($C1186)*100+MONTH($C1186)))</f>
        <v/>
      </c>
      <c r="G1186" s="13" t="str">
        <f>IF(OR($E1186="",$F1186=""),"",$E1186-$F1186)</f>
        <v/>
      </c>
      <c r="H1186" t="str">
        <f ca="1">IF($D1186="","",MAX(0,TODAY()-$D1186))</f>
        <v/>
      </c>
      <c r="I1186" t="str">
        <f ca="1">IF($G1186&lt;=0,"",IF($H1186&gt;=30,"Mise en demeure",IF($H1186&gt;=15,"Relance 2",IF($H1186&gt;=5,"Relance 1","À traiter"))))</f>
        <v>Mise en demeure</v>
      </c>
      <c r="K1186" t="str">
        <f>IF($J1186="","",$J1186+7)</f>
        <v/>
      </c>
    </row>
    <row r="1187" spans="2:11" ht="15">
      <c r="B1187" t="str">
        <f>IF($A1187="","",VLOOKUP(VLOOKUP($A1187,Baux!$A:$K,3,FALSE),Locataires!$A:$I,2,FALSE))</f>
        <v/>
      </c>
      <c r="C1187" s="17"/>
      <c r="D1187" s="12" t="str">
        <f>IF(OR($A1187="",$C1187=""),"",SUMIFS(Échéancier_Loyers!$G:$G,Échéancier_Loyers!$C:$C,$A1187,Échéancier_Loyers!$B:$B,YEAR($C1187)*100+MONTH($C1187)))</f>
        <v/>
      </c>
      <c r="E1187" s="13" t="str">
        <f>IF(OR($A1187="",$C1187=""),"",SUMIFS(Échéancier_Loyers!$J:$J,Échéancier_Loyers!$C:$C,$A1187,Échéancier_Loyers!$B:$B,YEAR($C1187)*100+MONTH($C1187)))</f>
        <v/>
      </c>
      <c r="F1187" s="13" t="str">
        <f>IF(OR($A1187="",$C1187=""),"",SUMIFS(Échéancier_Loyers!$K:$K,Échéancier_Loyers!$C:$C,$A1187,Échéancier_Loyers!$B:$B,YEAR($C1187)*100+MONTH($C1187)))</f>
        <v/>
      </c>
      <c r="G1187" s="13" t="str">
        <f>IF(OR($E1187="",$F1187=""),"",$E1187-$F1187)</f>
        <v/>
      </c>
      <c r="H1187" t="str">
        <f ca="1">IF($D1187="","",MAX(0,TODAY()-$D1187))</f>
        <v/>
      </c>
      <c r="I1187" t="str">
        <f ca="1">IF($G1187&lt;=0,"",IF($H1187&gt;=30,"Mise en demeure",IF($H1187&gt;=15,"Relance 2",IF($H1187&gt;=5,"Relance 1","À traiter"))))</f>
        <v>Mise en demeure</v>
      </c>
      <c r="K1187" t="str">
        <f>IF($J1187="","",$J1187+7)</f>
        <v/>
      </c>
    </row>
    <row r="1188" spans="2:11" ht="15">
      <c r="B1188" t="str">
        <f>IF($A1188="","",VLOOKUP(VLOOKUP($A1188,Baux!$A:$K,3,FALSE),Locataires!$A:$I,2,FALSE))</f>
        <v/>
      </c>
      <c r="C1188" s="17"/>
      <c r="D1188" s="12" t="str">
        <f>IF(OR($A1188="",$C1188=""),"",SUMIFS(Échéancier_Loyers!$G:$G,Échéancier_Loyers!$C:$C,$A1188,Échéancier_Loyers!$B:$B,YEAR($C1188)*100+MONTH($C1188)))</f>
        <v/>
      </c>
      <c r="E1188" s="13" t="str">
        <f>IF(OR($A1188="",$C1188=""),"",SUMIFS(Échéancier_Loyers!$J:$J,Échéancier_Loyers!$C:$C,$A1188,Échéancier_Loyers!$B:$B,YEAR($C1188)*100+MONTH($C1188)))</f>
        <v/>
      </c>
      <c r="F1188" s="13" t="str">
        <f>IF(OR($A1188="",$C1188=""),"",SUMIFS(Échéancier_Loyers!$K:$K,Échéancier_Loyers!$C:$C,$A1188,Échéancier_Loyers!$B:$B,YEAR($C1188)*100+MONTH($C1188)))</f>
        <v/>
      </c>
      <c r="G1188" s="13" t="str">
        <f>IF(OR($E1188="",$F1188=""),"",$E1188-$F1188)</f>
        <v/>
      </c>
      <c r="H1188" t="str">
        <f ca="1">IF($D1188="","",MAX(0,TODAY()-$D1188))</f>
        <v/>
      </c>
      <c r="I1188" t="str">
        <f ca="1">IF($G1188&lt;=0,"",IF($H1188&gt;=30,"Mise en demeure",IF($H1188&gt;=15,"Relance 2",IF($H1188&gt;=5,"Relance 1","À traiter"))))</f>
        <v>Mise en demeure</v>
      </c>
      <c r="K1188" t="str">
        <f>IF($J1188="","",$J1188+7)</f>
        <v/>
      </c>
    </row>
    <row r="1189" spans="2:11" ht="15">
      <c r="B1189" t="str">
        <f>IF($A1189="","",VLOOKUP(VLOOKUP($A1189,Baux!$A:$K,3,FALSE),Locataires!$A:$I,2,FALSE))</f>
        <v/>
      </c>
      <c r="C1189" s="17"/>
      <c r="D1189" s="12" t="str">
        <f>IF(OR($A1189="",$C1189=""),"",SUMIFS(Échéancier_Loyers!$G:$G,Échéancier_Loyers!$C:$C,$A1189,Échéancier_Loyers!$B:$B,YEAR($C1189)*100+MONTH($C1189)))</f>
        <v/>
      </c>
      <c r="E1189" s="13" t="str">
        <f>IF(OR($A1189="",$C1189=""),"",SUMIFS(Échéancier_Loyers!$J:$J,Échéancier_Loyers!$C:$C,$A1189,Échéancier_Loyers!$B:$B,YEAR($C1189)*100+MONTH($C1189)))</f>
        <v/>
      </c>
      <c r="F1189" s="13" t="str">
        <f>IF(OR($A1189="",$C1189=""),"",SUMIFS(Échéancier_Loyers!$K:$K,Échéancier_Loyers!$C:$C,$A1189,Échéancier_Loyers!$B:$B,YEAR($C1189)*100+MONTH($C1189)))</f>
        <v/>
      </c>
      <c r="G1189" s="13" t="str">
        <f>IF(OR($E1189="",$F1189=""),"",$E1189-$F1189)</f>
        <v/>
      </c>
      <c r="H1189" t="str">
        <f ca="1">IF($D1189="","",MAX(0,TODAY()-$D1189))</f>
        <v/>
      </c>
      <c r="I1189" t="str">
        <f ca="1">IF($G1189&lt;=0,"",IF($H1189&gt;=30,"Mise en demeure",IF($H1189&gt;=15,"Relance 2",IF($H1189&gt;=5,"Relance 1","À traiter"))))</f>
        <v>Mise en demeure</v>
      </c>
      <c r="K1189" t="str">
        <f>IF($J1189="","",$J1189+7)</f>
        <v/>
      </c>
    </row>
    <row r="1190" spans="2:11" ht="15">
      <c r="B1190" t="str">
        <f>IF($A1190="","",VLOOKUP(VLOOKUP($A1190,Baux!$A:$K,3,FALSE),Locataires!$A:$I,2,FALSE))</f>
        <v/>
      </c>
      <c r="C1190" s="17"/>
      <c r="D1190" s="12" t="str">
        <f>IF(OR($A1190="",$C1190=""),"",SUMIFS(Échéancier_Loyers!$G:$G,Échéancier_Loyers!$C:$C,$A1190,Échéancier_Loyers!$B:$B,YEAR($C1190)*100+MONTH($C1190)))</f>
        <v/>
      </c>
      <c r="E1190" s="13" t="str">
        <f>IF(OR($A1190="",$C1190=""),"",SUMIFS(Échéancier_Loyers!$J:$J,Échéancier_Loyers!$C:$C,$A1190,Échéancier_Loyers!$B:$B,YEAR($C1190)*100+MONTH($C1190)))</f>
        <v/>
      </c>
      <c r="F1190" s="13" t="str">
        <f>IF(OR($A1190="",$C1190=""),"",SUMIFS(Échéancier_Loyers!$K:$K,Échéancier_Loyers!$C:$C,$A1190,Échéancier_Loyers!$B:$B,YEAR($C1190)*100+MONTH($C1190)))</f>
        <v/>
      </c>
      <c r="G1190" s="13" t="str">
        <f>IF(OR($E1190="",$F1190=""),"",$E1190-$F1190)</f>
        <v/>
      </c>
      <c r="H1190" t="str">
        <f ca="1">IF($D1190="","",MAX(0,TODAY()-$D1190))</f>
        <v/>
      </c>
      <c r="I1190" t="str">
        <f ca="1">IF($G1190&lt;=0,"",IF($H1190&gt;=30,"Mise en demeure",IF($H1190&gt;=15,"Relance 2",IF($H1190&gt;=5,"Relance 1","À traiter"))))</f>
        <v>Mise en demeure</v>
      </c>
      <c r="K1190" t="str">
        <f>IF($J1190="","",$J1190+7)</f>
        <v/>
      </c>
    </row>
    <row r="1191" spans="2:11" ht="15">
      <c r="B1191" t="str">
        <f>IF($A1191="","",VLOOKUP(VLOOKUP($A1191,Baux!$A:$K,3,FALSE),Locataires!$A:$I,2,FALSE))</f>
        <v/>
      </c>
      <c r="C1191" s="17"/>
      <c r="D1191" s="12" t="str">
        <f>IF(OR($A1191="",$C1191=""),"",SUMIFS(Échéancier_Loyers!$G:$G,Échéancier_Loyers!$C:$C,$A1191,Échéancier_Loyers!$B:$B,YEAR($C1191)*100+MONTH($C1191)))</f>
        <v/>
      </c>
      <c r="E1191" s="13" t="str">
        <f>IF(OR($A1191="",$C1191=""),"",SUMIFS(Échéancier_Loyers!$J:$J,Échéancier_Loyers!$C:$C,$A1191,Échéancier_Loyers!$B:$B,YEAR($C1191)*100+MONTH($C1191)))</f>
        <v/>
      </c>
      <c r="F1191" s="13" t="str">
        <f>IF(OR($A1191="",$C1191=""),"",SUMIFS(Échéancier_Loyers!$K:$K,Échéancier_Loyers!$C:$C,$A1191,Échéancier_Loyers!$B:$B,YEAR($C1191)*100+MONTH($C1191)))</f>
        <v/>
      </c>
      <c r="G1191" s="13" t="str">
        <f>IF(OR($E1191="",$F1191=""),"",$E1191-$F1191)</f>
        <v/>
      </c>
      <c r="H1191" t="str">
        <f ca="1">IF($D1191="","",MAX(0,TODAY()-$D1191))</f>
        <v/>
      </c>
      <c r="I1191" t="str">
        <f ca="1">IF($G1191&lt;=0,"",IF($H1191&gt;=30,"Mise en demeure",IF($H1191&gt;=15,"Relance 2",IF($H1191&gt;=5,"Relance 1","À traiter"))))</f>
        <v>Mise en demeure</v>
      </c>
      <c r="K1191" t="str">
        <f>IF($J1191="","",$J1191+7)</f>
        <v/>
      </c>
    </row>
    <row r="1192" spans="2:11" ht="15">
      <c r="B1192" t="str">
        <f>IF($A1192="","",VLOOKUP(VLOOKUP($A1192,Baux!$A:$K,3,FALSE),Locataires!$A:$I,2,FALSE))</f>
        <v/>
      </c>
      <c r="C1192" s="17"/>
      <c r="D1192" s="12" t="str">
        <f>IF(OR($A1192="",$C1192=""),"",SUMIFS(Échéancier_Loyers!$G:$G,Échéancier_Loyers!$C:$C,$A1192,Échéancier_Loyers!$B:$B,YEAR($C1192)*100+MONTH($C1192)))</f>
        <v/>
      </c>
      <c r="E1192" s="13" t="str">
        <f>IF(OR($A1192="",$C1192=""),"",SUMIFS(Échéancier_Loyers!$J:$J,Échéancier_Loyers!$C:$C,$A1192,Échéancier_Loyers!$B:$B,YEAR($C1192)*100+MONTH($C1192)))</f>
        <v/>
      </c>
      <c r="F1192" s="13" t="str">
        <f>IF(OR($A1192="",$C1192=""),"",SUMIFS(Échéancier_Loyers!$K:$K,Échéancier_Loyers!$C:$C,$A1192,Échéancier_Loyers!$B:$B,YEAR($C1192)*100+MONTH($C1192)))</f>
        <v/>
      </c>
      <c r="G1192" s="13" t="str">
        <f>IF(OR($E1192="",$F1192=""),"",$E1192-$F1192)</f>
        <v/>
      </c>
      <c r="H1192" t="str">
        <f ca="1">IF($D1192="","",MAX(0,TODAY()-$D1192))</f>
        <v/>
      </c>
      <c r="I1192" t="str">
        <f ca="1">IF($G1192&lt;=0,"",IF($H1192&gt;=30,"Mise en demeure",IF($H1192&gt;=15,"Relance 2",IF($H1192&gt;=5,"Relance 1","À traiter"))))</f>
        <v>Mise en demeure</v>
      </c>
      <c r="K1192" t="str">
        <f>IF($J1192="","",$J1192+7)</f>
        <v/>
      </c>
    </row>
    <row r="1193" spans="2:11" ht="15">
      <c r="B1193" t="str">
        <f>IF($A1193="","",VLOOKUP(VLOOKUP($A1193,Baux!$A:$K,3,FALSE),Locataires!$A:$I,2,FALSE))</f>
        <v/>
      </c>
      <c r="C1193" s="17"/>
      <c r="D1193" s="12" t="str">
        <f>IF(OR($A1193="",$C1193=""),"",SUMIFS(Échéancier_Loyers!$G:$G,Échéancier_Loyers!$C:$C,$A1193,Échéancier_Loyers!$B:$B,YEAR($C1193)*100+MONTH($C1193)))</f>
        <v/>
      </c>
      <c r="E1193" s="13" t="str">
        <f>IF(OR($A1193="",$C1193=""),"",SUMIFS(Échéancier_Loyers!$J:$J,Échéancier_Loyers!$C:$C,$A1193,Échéancier_Loyers!$B:$B,YEAR($C1193)*100+MONTH($C1193)))</f>
        <v/>
      </c>
      <c r="F1193" s="13" t="str">
        <f>IF(OR($A1193="",$C1193=""),"",SUMIFS(Échéancier_Loyers!$K:$K,Échéancier_Loyers!$C:$C,$A1193,Échéancier_Loyers!$B:$B,YEAR($C1193)*100+MONTH($C1193)))</f>
        <v/>
      </c>
      <c r="G1193" s="13" t="str">
        <f>IF(OR($E1193="",$F1193=""),"",$E1193-$F1193)</f>
        <v/>
      </c>
      <c r="H1193" t="str">
        <f ca="1">IF($D1193="","",MAX(0,TODAY()-$D1193))</f>
        <v/>
      </c>
      <c r="I1193" t="str">
        <f ca="1">IF($G1193&lt;=0,"",IF($H1193&gt;=30,"Mise en demeure",IF($H1193&gt;=15,"Relance 2",IF($H1193&gt;=5,"Relance 1","À traiter"))))</f>
        <v>Mise en demeure</v>
      </c>
      <c r="K1193" t="str">
        <f>IF($J1193="","",$J1193+7)</f>
        <v/>
      </c>
    </row>
    <row r="1194" spans="2:11" ht="15">
      <c r="B1194" t="str">
        <f>IF($A1194="","",VLOOKUP(VLOOKUP($A1194,Baux!$A:$K,3,FALSE),Locataires!$A:$I,2,FALSE))</f>
        <v/>
      </c>
      <c r="C1194" s="17"/>
      <c r="D1194" s="12" t="str">
        <f>IF(OR($A1194="",$C1194=""),"",SUMIFS(Échéancier_Loyers!$G:$G,Échéancier_Loyers!$C:$C,$A1194,Échéancier_Loyers!$B:$B,YEAR($C1194)*100+MONTH($C1194)))</f>
        <v/>
      </c>
      <c r="E1194" s="13" t="str">
        <f>IF(OR($A1194="",$C1194=""),"",SUMIFS(Échéancier_Loyers!$J:$J,Échéancier_Loyers!$C:$C,$A1194,Échéancier_Loyers!$B:$B,YEAR($C1194)*100+MONTH($C1194)))</f>
        <v/>
      </c>
      <c r="F1194" s="13" t="str">
        <f>IF(OR($A1194="",$C1194=""),"",SUMIFS(Échéancier_Loyers!$K:$K,Échéancier_Loyers!$C:$C,$A1194,Échéancier_Loyers!$B:$B,YEAR($C1194)*100+MONTH($C1194)))</f>
        <v/>
      </c>
      <c r="G1194" s="13" t="str">
        <f>IF(OR($E1194="",$F1194=""),"",$E1194-$F1194)</f>
        <v/>
      </c>
      <c r="H1194" t="str">
        <f ca="1">IF($D1194="","",MAX(0,TODAY()-$D1194))</f>
        <v/>
      </c>
      <c r="I1194" t="str">
        <f ca="1">IF($G1194&lt;=0,"",IF($H1194&gt;=30,"Mise en demeure",IF($H1194&gt;=15,"Relance 2",IF($H1194&gt;=5,"Relance 1","À traiter"))))</f>
        <v>Mise en demeure</v>
      </c>
      <c r="K1194" t="str">
        <f>IF($J1194="","",$J1194+7)</f>
        <v/>
      </c>
    </row>
    <row r="1195" spans="2:11" ht="15">
      <c r="B1195" t="str">
        <f>IF($A1195="","",VLOOKUP(VLOOKUP($A1195,Baux!$A:$K,3,FALSE),Locataires!$A:$I,2,FALSE))</f>
        <v/>
      </c>
      <c r="C1195" s="17"/>
      <c r="D1195" s="12" t="str">
        <f>IF(OR($A1195="",$C1195=""),"",SUMIFS(Échéancier_Loyers!$G:$G,Échéancier_Loyers!$C:$C,$A1195,Échéancier_Loyers!$B:$B,YEAR($C1195)*100+MONTH($C1195)))</f>
        <v/>
      </c>
      <c r="E1195" s="13" t="str">
        <f>IF(OR($A1195="",$C1195=""),"",SUMIFS(Échéancier_Loyers!$J:$J,Échéancier_Loyers!$C:$C,$A1195,Échéancier_Loyers!$B:$B,YEAR($C1195)*100+MONTH($C1195)))</f>
        <v/>
      </c>
      <c r="F1195" s="13" t="str">
        <f>IF(OR($A1195="",$C1195=""),"",SUMIFS(Échéancier_Loyers!$K:$K,Échéancier_Loyers!$C:$C,$A1195,Échéancier_Loyers!$B:$B,YEAR($C1195)*100+MONTH($C1195)))</f>
        <v/>
      </c>
      <c r="G1195" s="13" t="str">
        <f>IF(OR($E1195="",$F1195=""),"",$E1195-$F1195)</f>
        <v/>
      </c>
      <c r="H1195" t="str">
        <f ca="1">IF($D1195="","",MAX(0,TODAY()-$D1195))</f>
        <v/>
      </c>
      <c r="I1195" t="str">
        <f ca="1">IF($G1195&lt;=0,"",IF($H1195&gt;=30,"Mise en demeure",IF($H1195&gt;=15,"Relance 2",IF($H1195&gt;=5,"Relance 1","À traiter"))))</f>
        <v>Mise en demeure</v>
      </c>
      <c r="K1195" t="str">
        <f>IF($J1195="","",$J1195+7)</f>
        <v/>
      </c>
    </row>
    <row r="1196" spans="2:11" ht="15">
      <c r="B1196" t="str">
        <f>IF($A1196="","",VLOOKUP(VLOOKUP($A1196,Baux!$A:$K,3,FALSE),Locataires!$A:$I,2,FALSE))</f>
        <v/>
      </c>
      <c r="C1196" s="17"/>
      <c r="D1196" s="12" t="str">
        <f>IF(OR($A1196="",$C1196=""),"",SUMIFS(Échéancier_Loyers!$G:$G,Échéancier_Loyers!$C:$C,$A1196,Échéancier_Loyers!$B:$B,YEAR($C1196)*100+MONTH($C1196)))</f>
        <v/>
      </c>
      <c r="E1196" s="13" t="str">
        <f>IF(OR($A1196="",$C1196=""),"",SUMIFS(Échéancier_Loyers!$J:$J,Échéancier_Loyers!$C:$C,$A1196,Échéancier_Loyers!$B:$B,YEAR($C1196)*100+MONTH($C1196)))</f>
        <v/>
      </c>
      <c r="F1196" s="13" t="str">
        <f>IF(OR($A1196="",$C1196=""),"",SUMIFS(Échéancier_Loyers!$K:$K,Échéancier_Loyers!$C:$C,$A1196,Échéancier_Loyers!$B:$B,YEAR($C1196)*100+MONTH($C1196)))</f>
        <v/>
      </c>
      <c r="G1196" s="13" t="str">
        <f>IF(OR($E1196="",$F1196=""),"",$E1196-$F1196)</f>
        <v/>
      </c>
      <c r="H1196" t="str">
        <f ca="1">IF($D1196="","",MAX(0,TODAY()-$D1196))</f>
        <v/>
      </c>
      <c r="I1196" t="str">
        <f ca="1">IF($G1196&lt;=0,"",IF($H1196&gt;=30,"Mise en demeure",IF($H1196&gt;=15,"Relance 2",IF($H1196&gt;=5,"Relance 1","À traiter"))))</f>
        <v>Mise en demeure</v>
      </c>
      <c r="K1196" t="str">
        <f>IF($J1196="","",$J1196+7)</f>
        <v/>
      </c>
    </row>
    <row r="1197" spans="2:11" ht="15">
      <c r="B1197" t="str">
        <f>IF($A1197="","",VLOOKUP(VLOOKUP($A1197,Baux!$A:$K,3,FALSE),Locataires!$A:$I,2,FALSE))</f>
        <v/>
      </c>
      <c r="C1197" s="17"/>
      <c r="D1197" s="12" t="str">
        <f>IF(OR($A1197="",$C1197=""),"",SUMIFS(Échéancier_Loyers!$G:$G,Échéancier_Loyers!$C:$C,$A1197,Échéancier_Loyers!$B:$B,YEAR($C1197)*100+MONTH($C1197)))</f>
        <v/>
      </c>
      <c r="E1197" s="13" t="str">
        <f>IF(OR($A1197="",$C1197=""),"",SUMIFS(Échéancier_Loyers!$J:$J,Échéancier_Loyers!$C:$C,$A1197,Échéancier_Loyers!$B:$B,YEAR($C1197)*100+MONTH($C1197)))</f>
        <v/>
      </c>
      <c r="F1197" s="13" t="str">
        <f>IF(OR($A1197="",$C1197=""),"",SUMIFS(Échéancier_Loyers!$K:$K,Échéancier_Loyers!$C:$C,$A1197,Échéancier_Loyers!$B:$B,YEAR($C1197)*100+MONTH($C1197)))</f>
        <v/>
      </c>
      <c r="G1197" s="13" t="str">
        <f>IF(OR($E1197="",$F1197=""),"",$E1197-$F1197)</f>
        <v/>
      </c>
      <c r="H1197" t="str">
        <f ca="1">IF($D1197="","",MAX(0,TODAY()-$D1197))</f>
        <v/>
      </c>
      <c r="I1197" t="str">
        <f ca="1">IF($G1197&lt;=0,"",IF($H1197&gt;=30,"Mise en demeure",IF($H1197&gt;=15,"Relance 2",IF($H1197&gt;=5,"Relance 1","À traiter"))))</f>
        <v>Mise en demeure</v>
      </c>
      <c r="K1197" t="str">
        <f>IF($J1197="","",$J1197+7)</f>
        <v/>
      </c>
    </row>
    <row r="1198" spans="2:11" ht="15">
      <c r="B1198" t="str">
        <f>IF($A1198="","",VLOOKUP(VLOOKUP($A1198,Baux!$A:$K,3,FALSE),Locataires!$A:$I,2,FALSE))</f>
        <v/>
      </c>
      <c r="C1198" s="17"/>
      <c r="D1198" s="12" t="str">
        <f>IF(OR($A1198="",$C1198=""),"",SUMIFS(Échéancier_Loyers!$G:$G,Échéancier_Loyers!$C:$C,$A1198,Échéancier_Loyers!$B:$B,YEAR($C1198)*100+MONTH($C1198)))</f>
        <v/>
      </c>
      <c r="E1198" s="13" t="str">
        <f>IF(OR($A1198="",$C1198=""),"",SUMIFS(Échéancier_Loyers!$J:$J,Échéancier_Loyers!$C:$C,$A1198,Échéancier_Loyers!$B:$B,YEAR($C1198)*100+MONTH($C1198)))</f>
        <v/>
      </c>
      <c r="F1198" s="13" t="str">
        <f>IF(OR($A1198="",$C1198=""),"",SUMIFS(Échéancier_Loyers!$K:$K,Échéancier_Loyers!$C:$C,$A1198,Échéancier_Loyers!$B:$B,YEAR($C1198)*100+MONTH($C1198)))</f>
        <v/>
      </c>
      <c r="G1198" s="13" t="str">
        <f>IF(OR($E1198="",$F1198=""),"",$E1198-$F1198)</f>
        <v/>
      </c>
      <c r="H1198" t="str">
        <f ca="1">IF($D1198="","",MAX(0,TODAY()-$D1198))</f>
        <v/>
      </c>
      <c r="I1198" t="str">
        <f ca="1">IF($G1198&lt;=0,"",IF($H1198&gt;=30,"Mise en demeure",IF($H1198&gt;=15,"Relance 2",IF($H1198&gt;=5,"Relance 1","À traiter"))))</f>
        <v>Mise en demeure</v>
      </c>
      <c r="K1198" t="str">
        <f>IF($J1198="","",$J1198+7)</f>
        <v/>
      </c>
    </row>
    <row r="1199" spans="2:11" ht="15">
      <c r="B1199" t="str">
        <f>IF($A1199="","",VLOOKUP(VLOOKUP($A1199,Baux!$A:$K,3,FALSE),Locataires!$A:$I,2,FALSE))</f>
        <v/>
      </c>
      <c r="C1199" s="17"/>
      <c r="D1199" s="12" t="str">
        <f>IF(OR($A1199="",$C1199=""),"",SUMIFS(Échéancier_Loyers!$G:$G,Échéancier_Loyers!$C:$C,$A1199,Échéancier_Loyers!$B:$B,YEAR($C1199)*100+MONTH($C1199)))</f>
        <v/>
      </c>
      <c r="E1199" s="13" t="str">
        <f>IF(OR($A1199="",$C1199=""),"",SUMIFS(Échéancier_Loyers!$J:$J,Échéancier_Loyers!$C:$C,$A1199,Échéancier_Loyers!$B:$B,YEAR($C1199)*100+MONTH($C1199)))</f>
        <v/>
      </c>
      <c r="F1199" s="13" t="str">
        <f>IF(OR($A1199="",$C1199=""),"",SUMIFS(Échéancier_Loyers!$K:$K,Échéancier_Loyers!$C:$C,$A1199,Échéancier_Loyers!$B:$B,YEAR($C1199)*100+MONTH($C1199)))</f>
        <v/>
      </c>
      <c r="G1199" s="13" t="str">
        <f>IF(OR($E1199="",$F1199=""),"",$E1199-$F1199)</f>
        <v/>
      </c>
      <c r="H1199" t="str">
        <f ca="1">IF($D1199="","",MAX(0,TODAY()-$D1199))</f>
        <v/>
      </c>
      <c r="I1199" t="str">
        <f ca="1">IF($G1199&lt;=0,"",IF($H1199&gt;=30,"Mise en demeure",IF($H1199&gt;=15,"Relance 2",IF($H1199&gt;=5,"Relance 1","À traiter"))))</f>
        <v>Mise en demeure</v>
      </c>
      <c r="K1199" t="str">
        <f>IF($J1199="","",$J1199+7)</f>
        <v/>
      </c>
    </row>
    <row r="1200" spans="2:11" ht="15">
      <c r="B1200" t="str">
        <f>IF($A1200="","",VLOOKUP(VLOOKUP($A1200,Baux!$A:$K,3,FALSE),Locataires!$A:$I,2,FALSE))</f>
        <v/>
      </c>
      <c r="C1200" s="17"/>
      <c r="D1200" s="12" t="str">
        <f>IF(OR($A1200="",$C1200=""),"",SUMIFS(Échéancier_Loyers!$G:$G,Échéancier_Loyers!$C:$C,$A1200,Échéancier_Loyers!$B:$B,YEAR($C1200)*100+MONTH($C1200)))</f>
        <v/>
      </c>
      <c r="E1200" s="13" t="str">
        <f>IF(OR($A1200="",$C1200=""),"",SUMIFS(Échéancier_Loyers!$J:$J,Échéancier_Loyers!$C:$C,$A1200,Échéancier_Loyers!$B:$B,YEAR($C1200)*100+MONTH($C1200)))</f>
        <v/>
      </c>
      <c r="F1200" s="13" t="str">
        <f>IF(OR($A1200="",$C1200=""),"",SUMIFS(Échéancier_Loyers!$K:$K,Échéancier_Loyers!$C:$C,$A1200,Échéancier_Loyers!$B:$B,YEAR($C1200)*100+MONTH($C1200)))</f>
        <v/>
      </c>
      <c r="G1200" s="13" t="str">
        <f>IF(OR($E1200="",$F1200=""),"",$E1200-$F1200)</f>
        <v/>
      </c>
      <c r="H1200" t="str">
        <f ca="1">IF($D1200="","",MAX(0,TODAY()-$D1200))</f>
        <v/>
      </c>
      <c r="I1200" t="str">
        <f ca="1">IF($G1200&lt;=0,"",IF($H1200&gt;=30,"Mise en demeure",IF($H1200&gt;=15,"Relance 2",IF($H1200&gt;=5,"Relance 1","À traiter"))))</f>
        <v>Mise en demeure</v>
      </c>
      <c r="K1200" t="str">
        <f>IF($J1200="","",$J1200+7)</f>
        <v/>
      </c>
    </row>
    <row r="1201" spans="2:11" ht="15">
      <c r="B1201" t="str">
        <f>IF($A1201="","",VLOOKUP(VLOOKUP($A1201,Baux!$A:$K,3,FALSE),Locataires!$A:$I,2,FALSE))</f>
        <v/>
      </c>
      <c r="C1201" s="17"/>
      <c r="D1201" s="12" t="str">
        <f>IF(OR($A1201="",$C1201=""),"",SUMIFS(Échéancier_Loyers!$G:$G,Échéancier_Loyers!$C:$C,$A1201,Échéancier_Loyers!$B:$B,YEAR($C1201)*100+MONTH($C1201)))</f>
        <v/>
      </c>
      <c r="E1201" s="13" t="str">
        <f>IF(OR($A1201="",$C1201=""),"",SUMIFS(Échéancier_Loyers!$J:$J,Échéancier_Loyers!$C:$C,$A1201,Échéancier_Loyers!$B:$B,YEAR($C1201)*100+MONTH($C1201)))</f>
        <v/>
      </c>
      <c r="F1201" s="13" t="str">
        <f>IF(OR($A1201="",$C1201=""),"",SUMIFS(Échéancier_Loyers!$K:$K,Échéancier_Loyers!$C:$C,$A1201,Échéancier_Loyers!$B:$B,YEAR($C1201)*100+MONTH($C1201)))</f>
        <v/>
      </c>
      <c r="G1201" s="13" t="str">
        <f>IF(OR($E1201="",$F1201=""),"",$E1201-$F1201)</f>
        <v/>
      </c>
      <c r="H1201" t="str">
        <f ca="1">IF($D1201="","",MAX(0,TODAY()-$D1201))</f>
        <v/>
      </c>
      <c r="I1201" t="str">
        <f ca="1">IF($G1201&lt;=0,"",IF($H1201&gt;=30,"Mise en demeure",IF($H1201&gt;=15,"Relance 2",IF($H1201&gt;=5,"Relance 1","À traiter"))))</f>
        <v>Mise en demeure</v>
      </c>
      <c r="K1201" t="str">
        <f>IF($J1201="","",$J1201+7)</f>
        <v/>
      </c>
    </row>
    <row r="1202" spans="2:11" ht="15">
      <c r="B1202" t="str">
        <f>IF($A1202="","",VLOOKUP(VLOOKUP($A1202,Baux!$A:$K,3,FALSE),Locataires!$A:$I,2,FALSE))</f>
        <v/>
      </c>
      <c r="C1202" s="17"/>
      <c r="D1202" s="12" t="str">
        <f>IF(OR($A1202="",$C1202=""),"",SUMIFS(Échéancier_Loyers!$G:$G,Échéancier_Loyers!$C:$C,$A1202,Échéancier_Loyers!$B:$B,YEAR($C1202)*100+MONTH($C1202)))</f>
        <v/>
      </c>
      <c r="E1202" s="13" t="str">
        <f>IF(OR($A1202="",$C1202=""),"",SUMIFS(Échéancier_Loyers!$J:$J,Échéancier_Loyers!$C:$C,$A1202,Échéancier_Loyers!$B:$B,YEAR($C1202)*100+MONTH($C1202)))</f>
        <v/>
      </c>
      <c r="F1202" s="13" t="str">
        <f>IF(OR($A1202="",$C1202=""),"",SUMIFS(Échéancier_Loyers!$K:$K,Échéancier_Loyers!$C:$C,$A1202,Échéancier_Loyers!$B:$B,YEAR($C1202)*100+MONTH($C1202)))</f>
        <v/>
      </c>
      <c r="G1202" s="13" t="str">
        <f>IF(OR($E1202="",$F1202=""),"",$E1202-$F1202)</f>
        <v/>
      </c>
      <c r="H1202" t="str">
        <f ca="1">IF($D1202="","",MAX(0,TODAY()-$D1202))</f>
        <v/>
      </c>
      <c r="I1202" t="str">
        <f ca="1">IF($G1202&lt;=0,"",IF($H1202&gt;=30,"Mise en demeure",IF($H1202&gt;=15,"Relance 2",IF($H1202&gt;=5,"Relance 1","À traiter"))))</f>
        <v>Mise en demeure</v>
      </c>
      <c r="K1202" t="str">
        <f>IF($J1202="","",$J1202+7)</f>
        <v/>
      </c>
    </row>
    <row r="1203" spans="2:11" ht="15">
      <c r="B1203" t="str">
        <f>IF($A1203="","",VLOOKUP(VLOOKUP($A1203,Baux!$A:$K,3,FALSE),Locataires!$A:$I,2,FALSE))</f>
        <v/>
      </c>
      <c r="C1203" s="17"/>
      <c r="D1203" s="12" t="str">
        <f>IF(OR($A1203="",$C1203=""),"",SUMIFS(Échéancier_Loyers!$G:$G,Échéancier_Loyers!$C:$C,$A1203,Échéancier_Loyers!$B:$B,YEAR($C1203)*100+MONTH($C1203)))</f>
        <v/>
      </c>
      <c r="E1203" s="13" t="str">
        <f>IF(OR($A1203="",$C1203=""),"",SUMIFS(Échéancier_Loyers!$J:$J,Échéancier_Loyers!$C:$C,$A1203,Échéancier_Loyers!$B:$B,YEAR($C1203)*100+MONTH($C1203)))</f>
        <v/>
      </c>
      <c r="F1203" s="13" t="str">
        <f>IF(OR($A1203="",$C1203=""),"",SUMIFS(Échéancier_Loyers!$K:$K,Échéancier_Loyers!$C:$C,$A1203,Échéancier_Loyers!$B:$B,YEAR($C1203)*100+MONTH($C1203)))</f>
        <v/>
      </c>
      <c r="G1203" s="13" t="str">
        <f>IF(OR($E1203="",$F1203=""),"",$E1203-$F1203)</f>
        <v/>
      </c>
      <c r="H1203" t="str">
        <f ca="1">IF($D1203="","",MAX(0,TODAY()-$D1203))</f>
        <v/>
      </c>
      <c r="I1203" t="str">
        <f ca="1">IF($G1203&lt;=0,"",IF($H1203&gt;=30,"Mise en demeure",IF($H1203&gt;=15,"Relance 2",IF($H1203&gt;=5,"Relance 1","À traiter"))))</f>
        <v>Mise en demeure</v>
      </c>
      <c r="K1203" t="str">
        <f>IF($J1203="","",$J1203+7)</f>
        <v/>
      </c>
    </row>
    <row r="1204" spans="2:11" ht="15">
      <c r="B1204" t="str">
        <f>IF($A1204="","",VLOOKUP(VLOOKUP($A1204,Baux!$A:$K,3,FALSE),Locataires!$A:$I,2,FALSE))</f>
        <v/>
      </c>
      <c r="C1204" s="17"/>
      <c r="D1204" s="12" t="str">
        <f>IF(OR($A1204="",$C1204=""),"",SUMIFS(Échéancier_Loyers!$G:$G,Échéancier_Loyers!$C:$C,$A1204,Échéancier_Loyers!$B:$B,YEAR($C1204)*100+MONTH($C1204)))</f>
        <v/>
      </c>
      <c r="E1204" s="13" t="str">
        <f>IF(OR($A1204="",$C1204=""),"",SUMIFS(Échéancier_Loyers!$J:$J,Échéancier_Loyers!$C:$C,$A1204,Échéancier_Loyers!$B:$B,YEAR($C1204)*100+MONTH($C1204)))</f>
        <v/>
      </c>
      <c r="F1204" s="13" t="str">
        <f>IF(OR($A1204="",$C1204=""),"",SUMIFS(Échéancier_Loyers!$K:$K,Échéancier_Loyers!$C:$C,$A1204,Échéancier_Loyers!$B:$B,YEAR($C1204)*100+MONTH($C1204)))</f>
        <v/>
      </c>
      <c r="G1204" s="13" t="str">
        <f>IF(OR($E1204="",$F1204=""),"",$E1204-$F1204)</f>
        <v/>
      </c>
      <c r="H1204" t="str">
        <f ca="1">IF($D1204="","",MAX(0,TODAY()-$D1204))</f>
        <v/>
      </c>
      <c r="I1204" t="str">
        <f ca="1">IF($G1204&lt;=0,"",IF($H1204&gt;=30,"Mise en demeure",IF($H1204&gt;=15,"Relance 2",IF($H1204&gt;=5,"Relance 1","À traiter"))))</f>
        <v>Mise en demeure</v>
      </c>
      <c r="K1204" t="str">
        <f>IF($J1204="","",$J1204+7)</f>
        <v/>
      </c>
    </row>
    <row r="1205" spans="2:11" ht="15">
      <c r="B1205" t="str">
        <f>IF($A1205="","",VLOOKUP(VLOOKUP($A1205,Baux!$A:$K,3,FALSE),Locataires!$A:$I,2,FALSE))</f>
        <v/>
      </c>
      <c r="C1205" s="17"/>
      <c r="D1205" s="12" t="str">
        <f>IF(OR($A1205="",$C1205=""),"",SUMIFS(Échéancier_Loyers!$G:$G,Échéancier_Loyers!$C:$C,$A1205,Échéancier_Loyers!$B:$B,YEAR($C1205)*100+MONTH($C1205)))</f>
        <v/>
      </c>
      <c r="E1205" s="13" t="str">
        <f>IF(OR($A1205="",$C1205=""),"",SUMIFS(Échéancier_Loyers!$J:$J,Échéancier_Loyers!$C:$C,$A1205,Échéancier_Loyers!$B:$B,YEAR($C1205)*100+MONTH($C1205)))</f>
        <v/>
      </c>
      <c r="F1205" s="13" t="str">
        <f>IF(OR($A1205="",$C1205=""),"",SUMIFS(Échéancier_Loyers!$K:$K,Échéancier_Loyers!$C:$C,$A1205,Échéancier_Loyers!$B:$B,YEAR($C1205)*100+MONTH($C1205)))</f>
        <v/>
      </c>
      <c r="G1205" s="13" t="str">
        <f>IF(OR($E1205="",$F1205=""),"",$E1205-$F1205)</f>
        <v/>
      </c>
      <c r="H1205" t="str">
        <f ca="1">IF($D1205="","",MAX(0,TODAY()-$D1205))</f>
        <v/>
      </c>
      <c r="I1205" t="str">
        <f ca="1">IF($G1205&lt;=0,"",IF($H1205&gt;=30,"Mise en demeure",IF($H1205&gt;=15,"Relance 2",IF($H1205&gt;=5,"Relance 1","À traiter"))))</f>
        <v>Mise en demeure</v>
      </c>
      <c r="K1205" t="str">
        <f>IF($J1205="","",$J1205+7)</f>
        <v/>
      </c>
    </row>
    <row r="1206" spans="2:11" ht="15">
      <c r="B1206" t="str">
        <f>IF($A1206="","",VLOOKUP(VLOOKUP($A1206,Baux!$A:$K,3,FALSE),Locataires!$A:$I,2,FALSE))</f>
        <v/>
      </c>
      <c r="C1206" s="17"/>
      <c r="D1206" s="12" t="str">
        <f>IF(OR($A1206="",$C1206=""),"",SUMIFS(Échéancier_Loyers!$G:$G,Échéancier_Loyers!$C:$C,$A1206,Échéancier_Loyers!$B:$B,YEAR($C1206)*100+MONTH($C1206)))</f>
        <v/>
      </c>
      <c r="E1206" s="13" t="str">
        <f>IF(OR($A1206="",$C1206=""),"",SUMIFS(Échéancier_Loyers!$J:$J,Échéancier_Loyers!$C:$C,$A1206,Échéancier_Loyers!$B:$B,YEAR($C1206)*100+MONTH($C1206)))</f>
        <v/>
      </c>
      <c r="F1206" s="13" t="str">
        <f>IF(OR($A1206="",$C1206=""),"",SUMIFS(Échéancier_Loyers!$K:$K,Échéancier_Loyers!$C:$C,$A1206,Échéancier_Loyers!$B:$B,YEAR($C1206)*100+MONTH($C1206)))</f>
        <v/>
      </c>
      <c r="G1206" s="13" t="str">
        <f>IF(OR($E1206="",$F1206=""),"",$E1206-$F1206)</f>
        <v/>
      </c>
      <c r="H1206" t="str">
        <f ca="1">IF($D1206="","",MAX(0,TODAY()-$D1206))</f>
        <v/>
      </c>
      <c r="I1206" t="str">
        <f ca="1">IF($G1206&lt;=0,"",IF($H1206&gt;=30,"Mise en demeure",IF($H1206&gt;=15,"Relance 2",IF($H1206&gt;=5,"Relance 1","À traiter"))))</f>
        <v>Mise en demeure</v>
      </c>
      <c r="K1206" t="str">
        <f>IF($J1206="","",$J1206+7)</f>
        <v/>
      </c>
    </row>
    <row r="1207" spans="2:11" ht="15">
      <c r="B1207" t="str">
        <f>IF($A1207="","",VLOOKUP(VLOOKUP($A1207,Baux!$A:$K,3,FALSE),Locataires!$A:$I,2,FALSE))</f>
        <v/>
      </c>
      <c r="C1207" s="17"/>
      <c r="D1207" s="12" t="str">
        <f>IF(OR($A1207="",$C1207=""),"",SUMIFS(Échéancier_Loyers!$G:$G,Échéancier_Loyers!$C:$C,$A1207,Échéancier_Loyers!$B:$B,YEAR($C1207)*100+MONTH($C1207)))</f>
        <v/>
      </c>
      <c r="E1207" s="13" t="str">
        <f>IF(OR($A1207="",$C1207=""),"",SUMIFS(Échéancier_Loyers!$J:$J,Échéancier_Loyers!$C:$C,$A1207,Échéancier_Loyers!$B:$B,YEAR($C1207)*100+MONTH($C1207)))</f>
        <v/>
      </c>
      <c r="F1207" s="13" t="str">
        <f>IF(OR($A1207="",$C1207=""),"",SUMIFS(Échéancier_Loyers!$K:$K,Échéancier_Loyers!$C:$C,$A1207,Échéancier_Loyers!$B:$B,YEAR($C1207)*100+MONTH($C1207)))</f>
        <v/>
      </c>
      <c r="G1207" s="13" t="str">
        <f>IF(OR($E1207="",$F1207=""),"",$E1207-$F1207)</f>
        <v/>
      </c>
      <c r="H1207" t="str">
        <f ca="1">IF($D1207="","",MAX(0,TODAY()-$D1207))</f>
        <v/>
      </c>
      <c r="I1207" t="str">
        <f ca="1">IF($G1207&lt;=0,"",IF($H1207&gt;=30,"Mise en demeure",IF($H1207&gt;=15,"Relance 2",IF($H1207&gt;=5,"Relance 1","À traiter"))))</f>
        <v>Mise en demeure</v>
      </c>
      <c r="K1207" t="str">
        <f>IF($J1207="","",$J1207+7)</f>
        <v/>
      </c>
    </row>
    <row r="1208" spans="2:11" ht="15">
      <c r="B1208" t="str">
        <f>IF($A1208="","",VLOOKUP(VLOOKUP($A1208,Baux!$A:$K,3,FALSE),Locataires!$A:$I,2,FALSE))</f>
        <v/>
      </c>
      <c r="C1208" s="17"/>
      <c r="D1208" s="12" t="str">
        <f>IF(OR($A1208="",$C1208=""),"",SUMIFS(Échéancier_Loyers!$G:$G,Échéancier_Loyers!$C:$C,$A1208,Échéancier_Loyers!$B:$B,YEAR($C1208)*100+MONTH($C1208)))</f>
        <v/>
      </c>
      <c r="E1208" s="13" t="str">
        <f>IF(OR($A1208="",$C1208=""),"",SUMIFS(Échéancier_Loyers!$J:$J,Échéancier_Loyers!$C:$C,$A1208,Échéancier_Loyers!$B:$B,YEAR($C1208)*100+MONTH($C1208)))</f>
        <v/>
      </c>
      <c r="F1208" s="13" t="str">
        <f>IF(OR($A1208="",$C1208=""),"",SUMIFS(Échéancier_Loyers!$K:$K,Échéancier_Loyers!$C:$C,$A1208,Échéancier_Loyers!$B:$B,YEAR($C1208)*100+MONTH($C1208)))</f>
        <v/>
      </c>
      <c r="G1208" s="13" t="str">
        <f>IF(OR($E1208="",$F1208=""),"",$E1208-$F1208)</f>
        <v/>
      </c>
      <c r="H1208" t="str">
        <f ca="1">IF($D1208="","",MAX(0,TODAY()-$D1208))</f>
        <v/>
      </c>
      <c r="I1208" t="str">
        <f ca="1">IF($G1208&lt;=0,"",IF($H1208&gt;=30,"Mise en demeure",IF($H1208&gt;=15,"Relance 2",IF($H1208&gt;=5,"Relance 1","À traiter"))))</f>
        <v>Mise en demeure</v>
      </c>
      <c r="K1208" t="str">
        <f>IF($J1208="","",$J1208+7)</f>
        <v/>
      </c>
    </row>
    <row r="1209" spans="2:11" ht="15">
      <c r="B1209" t="str">
        <f>IF($A1209="","",VLOOKUP(VLOOKUP($A1209,Baux!$A:$K,3,FALSE),Locataires!$A:$I,2,FALSE))</f>
        <v/>
      </c>
      <c r="C1209" s="17"/>
      <c r="D1209" s="12" t="str">
        <f>IF(OR($A1209="",$C1209=""),"",SUMIFS(Échéancier_Loyers!$G:$G,Échéancier_Loyers!$C:$C,$A1209,Échéancier_Loyers!$B:$B,YEAR($C1209)*100+MONTH($C1209)))</f>
        <v/>
      </c>
      <c r="E1209" s="13" t="str">
        <f>IF(OR($A1209="",$C1209=""),"",SUMIFS(Échéancier_Loyers!$J:$J,Échéancier_Loyers!$C:$C,$A1209,Échéancier_Loyers!$B:$B,YEAR($C1209)*100+MONTH($C1209)))</f>
        <v/>
      </c>
      <c r="F1209" s="13" t="str">
        <f>IF(OR($A1209="",$C1209=""),"",SUMIFS(Échéancier_Loyers!$K:$K,Échéancier_Loyers!$C:$C,$A1209,Échéancier_Loyers!$B:$B,YEAR($C1209)*100+MONTH($C1209)))</f>
        <v/>
      </c>
      <c r="G1209" s="13" t="str">
        <f>IF(OR($E1209="",$F1209=""),"",$E1209-$F1209)</f>
        <v/>
      </c>
      <c r="H1209" t="str">
        <f ca="1">IF($D1209="","",MAX(0,TODAY()-$D1209))</f>
        <v/>
      </c>
      <c r="I1209" t="str">
        <f ca="1">IF($G1209&lt;=0,"",IF($H1209&gt;=30,"Mise en demeure",IF($H1209&gt;=15,"Relance 2",IF($H1209&gt;=5,"Relance 1","À traiter"))))</f>
        <v>Mise en demeure</v>
      </c>
      <c r="K1209" t="str">
        <f>IF($J1209="","",$J1209+7)</f>
        <v/>
      </c>
    </row>
    <row r="1210" spans="2:11" ht="15">
      <c r="B1210" t="str">
        <f>IF($A1210="","",VLOOKUP(VLOOKUP($A1210,Baux!$A:$K,3,FALSE),Locataires!$A:$I,2,FALSE))</f>
        <v/>
      </c>
      <c r="C1210" s="17"/>
      <c r="D1210" s="12" t="str">
        <f>IF(OR($A1210="",$C1210=""),"",SUMIFS(Échéancier_Loyers!$G:$G,Échéancier_Loyers!$C:$C,$A1210,Échéancier_Loyers!$B:$B,YEAR($C1210)*100+MONTH($C1210)))</f>
        <v/>
      </c>
      <c r="E1210" s="13" t="str">
        <f>IF(OR($A1210="",$C1210=""),"",SUMIFS(Échéancier_Loyers!$J:$J,Échéancier_Loyers!$C:$C,$A1210,Échéancier_Loyers!$B:$B,YEAR($C1210)*100+MONTH($C1210)))</f>
        <v/>
      </c>
      <c r="F1210" s="13" t="str">
        <f>IF(OR($A1210="",$C1210=""),"",SUMIFS(Échéancier_Loyers!$K:$K,Échéancier_Loyers!$C:$C,$A1210,Échéancier_Loyers!$B:$B,YEAR($C1210)*100+MONTH($C1210)))</f>
        <v/>
      </c>
      <c r="G1210" s="13" t="str">
        <f>IF(OR($E1210="",$F1210=""),"",$E1210-$F1210)</f>
        <v/>
      </c>
      <c r="H1210" t="str">
        <f ca="1">IF($D1210="","",MAX(0,TODAY()-$D1210))</f>
        <v/>
      </c>
      <c r="I1210" t="str">
        <f ca="1">IF($G1210&lt;=0,"",IF($H1210&gt;=30,"Mise en demeure",IF($H1210&gt;=15,"Relance 2",IF($H1210&gt;=5,"Relance 1","À traiter"))))</f>
        <v>Mise en demeure</v>
      </c>
      <c r="K1210" t="str">
        <f>IF($J1210="","",$J1210+7)</f>
        <v/>
      </c>
    </row>
    <row r="1211" spans="2:11" ht="15">
      <c r="B1211" t="str">
        <f>IF($A1211="","",VLOOKUP(VLOOKUP($A1211,Baux!$A:$K,3,FALSE),Locataires!$A:$I,2,FALSE))</f>
        <v/>
      </c>
      <c r="C1211" s="17"/>
      <c r="D1211" s="12" t="str">
        <f>IF(OR($A1211="",$C1211=""),"",SUMIFS(Échéancier_Loyers!$G:$G,Échéancier_Loyers!$C:$C,$A1211,Échéancier_Loyers!$B:$B,YEAR($C1211)*100+MONTH($C1211)))</f>
        <v/>
      </c>
      <c r="E1211" s="13" t="str">
        <f>IF(OR($A1211="",$C1211=""),"",SUMIFS(Échéancier_Loyers!$J:$J,Échéancier_Loyers!$C:$C,$A1211,Échéancier_Loyers!$B:$B,YEAR($C1211)*100+MONTH($C1211)))</f>
        <v/>
      </c>
      <c r="F1211" s="13" t="str">
        <f>IF(OR($A1211="",$C1211=""),"",SUMIFS(Échéancier_Loyers!$K:$K,Échéancier_Loyers!$C:$C,$A1211,Échéancier_Loyers!$B:$B,YEAR($C1211)*100+MONTH($C1211)))</f>
        <v/>
      </c>
      <c r="G1211" s="13" t="str">
        <f>IF(OR($E1211="",$F1211=""),"",$E1211-$F1211)</f>
        <v/>
      </c>
      <c r="H1211" t="str">
        <f ca="1">IF($D1211="","",MAX(0,TODAY()-$D1211))</f>
        <v/>
      </c>
      <c r="I1211" t="str">
        <f ca="1">IF($G1211&lt;=0,"",IF($H1211&gt;=30,"Mise en demeure",IF($H1211&gt;=15,"Relance 2",IF($H1211&gt;=5,"Relance 1","À traiter"))))</f>
        <v>Mise en demeure</v>
      </c>
      <c r="K1211" t="str">
        <f>IF($J1211="","",$J1211+7)</f>
        <v/>
      </c>
    </row>
    <row r="1212" spans="2:11" ht="15">
      <c r="B1212" t="str">
        <f>IF($A1212="","",VLOOKUP(VLOOKUP($A1212,Baux!$A:$K,3,FALSE),Locataires!$A:$I,2,FALSE))</f>
        <v/>
      </c>
      <c r="C1212" s="17"/>
      <c r="D1212" s="12" t="str">
        <f>IF(OR($A1212="",$C1212=""),"",SUMIFS(Échéancier_Loyers!$G:$G,Échéancier_Loyers!$C:$C,$A1212,Échéancier_Loyers!$B:$B,YEAR($C1212)*100+MONTH($C1212)))</f>
        <v/>
      </c>
      <c r="E1212" s="13" t="str">
        <f>IF(OR($A1212="",$C1212=""),"",SUMIFS(Échéancier_Loyers!$J:$J,Échéancier_Loyers!$C:$C,$A1212,Échéancier_Loyers!$B:$B,YEAR($C1212)*100+MONTH($C1212)))</f>
        <v/>
      </c>
      <c r="F1212" s="13" t="str">
        <f>IF(OR($A1212="",$C1212=""),"",SUMIFS(Échéancier_Loyers!$K:$K,Échéancier_Loyers!$C:$C,$A1212,Échéancier_Loyers!$B:$B,YEAR($C1212)*100+MONTH($C1212)))</f>
        <v/>
      </c>
      <c r="G1212" s="13" t="str">
        <f>IF(OR($E1212="",$F1212=""),"",$E1212-$F1212)</f>
        <v/>
      </c>
      <c r="H1212" t="str">
        <f ca="1">IF($D1212="","",MAX(0,TODAY()-$D1212))</f>
        <v/>
      </c>
      <c r="I1212" t="str">
        <f ca="1">IF($G1212&lt;=0,"",IF($H1212&gt;=30,"Mise en demeure",IF($H1212&gt;=15,"Relance 2",IF($H1212&gt;=5,"Relance 1","À traiter"))))</f>
        <v>Mise en demeure</v>
      </c>
      <c r="K1212" t="str">
        <f>IF($J1212="","",$J1212+7)</f>
        <v/>
      </c>
    </row>
    <row r="1213" spans="2:11" ht="15">
      <c r="B1213" t="str">
        <f>IF($A1213="","",VLOOKUP(VLOOKUP($A1213,Baux!$A:$K,3,FALSE),Locataires!$A:$I,2,FALSE))</f>
        <v/>
      </c>
      <c r="C1213" s="17"/>
      <c r="D1213" s="12" t="str">
        <f>IF(OR($A1213="",$C1213=""),"",SUMIFS(Échéancier_Loyers!$G:$G,Échéancier_Loyers!$C:$C,$A1213,Échéancier_Loyers!$B:$B,YEAR($C1213)*100+MONTH($C1213)))</f>
        <v/>
      </c>
      <c r="E1213" s="13" t="str">
        <f>IF(OR($A1213="",$C1213=""),"",SUMIFS(Échéancier_Loyers!$J:$J,Échéancier_Loyers!$C:$C,$A1213,Échéancier_Loyers!$B:$B,YEAR($C1213)*100+MONTH($C1213)))</f>
        <v/>
      </c>
      <c r="F1213" s="13" t="str">
        <f>IF(OR($A1213="",$C1213=""),"",SUMIFS(Échéancier_Loyers!$K:$K,Échéancier_Loyers!$C:$C,$A1213,Échéancier_Loyers!$B:$B,YEAR($C1213)*100+MONTH($C1213)))</f>
        <v/>
      </c>
      <c r="G1213" s="13" t="str">
        <f>IF(OR($E1213="",$F1213=""),"",$E1213-$F1213)</f>
        <v/>
      </c>
      <c r="H1213" t="str">
        <f ca="1">IF($D1213="","",MAX(0,TODAY()-$D1213))</f>
        <v/>
      </c>
      <c r="I1213" t="str">
        <f ca="1">IF($G1213&lt;=0,"",IF($H1213&gt;=30,"Mise en demeure",IF($H1213&gt;=15,"Relance 2",IF($H1213&gt;=5,"Relance 1","À traiter"))))</f>
        <v>Mise en demeure</v>
      </c>
      <c r="K1213" t="str">
        <f>IF($J1213="","",$J1213+7)</f>
        <v/>
      </c>
    </row>
    <row r="1214" spans="2:11" ht="15">
      <c r="B1214" t="str">
        <f>IF($A1214="","",VLOOKUP(VLOOKUP($A1214,Baux!$A:$K,3,FALSE),Locataires!$A:$I,2,FALSE))</f>
        <v/>
      </c>
      <c r="C1214" s="17"/>
      <c r="D1214" s="12" t="str">
        <f>IF(OR($A1214="",$C1214=""),"",SUMIFS(Échéancier_Loyers!$G:$G,Échéancier_Loyers!$C:$C,$A1214,Échéancier_Loyers!$B:$B,YEAR($C1214)*100+MONTH($C1214)))</f>
        <v/>
      </c>
      <c r="E1214" s="13" t="str">
        <f>IF(OR($A1214="",$C1214=""),"",SUMIFS(Échéancier_Loyers!$J:$J,Échéancier_Loyers!$C:$C,$A1214,Échéancier_Loyers!$B:$B,YEAR($C1214)*100+MONTH($C1214)))</f>
        <v/>
      </c>
      <c r="F1214" s="13" t="str">
        <f>IF(OR($A1214="",$C1214=""),"",SUMIFS(Échéancier_Loyers!$K:$K,Échéancier_Loyers!$C:$C,$A1214,Échéancier_Loyers!$B:$B,YEAR($C1214)*100+MONTH($C1214)))</f>
        <v/>
      </c>
      <c r="G1214" s="13" t="str">
        <f>IF(OR($E1214="",$F1214=""),"",$E1214-$F1214)</f>
        <v/>
      </c>
      <c r="H1214" t="str">
        <f ca="1">IF($D1214="","",MAX(0,TODAY()-$D1214))</f>
        <v/>
      </c>
      <c r="I1214" t="str">
        <f ca="1">IF($G1214&lt;=0,"",IF($H1214&gt;=30,"Mise en demeure",IF($H1214&gt;=15,"Relance 2",IF($H1214&gt;=5,"Relance 1","À traiter"))))</f>
        <v>Mise en demeure</v>
      </c>
      <c r="K1214" t="str">
        <f>IF($J1214="","",$J1214+7)</f>
        <v/>
      </c>
    </row>
    <row r="1215" spans="2:11" ht="15">
      <c r="B1215" t="str">
        <f>IF($A1215="","",VLOOKUP(VLOOKUP($A1215,Baux!$A:$K,3,FALSE),Locataires!$A:$I,2,FALSE))</f>
        <v/>
      </c>
      <c r="C1215" s="17"/>
      <c r="D1215" s="12" t="str">
        <f>IF(OR($A1215="",$C1215=""),"",SUMIFS(Échéancier_Loyers!$G:$G,Échéancier_Loyers!$C:$C,$A1215,Échéancier_Loyers!$B:$B,YEAR($C1215)*100+MONTH($C1215)))</f>
        <v/>
      </c>
      <c r="E1215" s="13" t="str">
        <f>IF(OR($A1215="",$C1215=""),"",SUMIFS(Échéancier_Loyers!$J:$J,Échéancier_Loyers!$C:$C,$A1215,Échéancier_Loyers!$B:$B,YEAR($C1215)*100+MONTH($C1215)))</f>
        <v/>
      </c>
      <c r="F1215" s="13" t="str">
        <f>IF(OR($A1215="",$C1215=""),"",SUMIFS(Échéancier_Loyers!$K:$K,Échéancier_Loyers!$C:$C,$A1215,Échéancier_Loyers!$B:$B,YEAR($C1215)*100+MONTH($C1215)))</f>
        <v/>
      </c>
      <c r="G1215" s="13" t="str">
        <f>IF(OR($E1215="",$F1215=""),"",$E1215-$F1215)</f>
        <v/>
      </c>
      <c r="H1215" t="str">
        <f ca="1">IF($D1215="","",MAX(0,TODAY()-$D1215))</f>
        <v/>
      </c>
      <c r="I1215" t="str">
        <f ca="1">IF($G1215&lt;=0,"",IF($H1215&gt;=30,"Mise en demeure",IF($H1215&gt;=15,"Relance 2",IF($H1215&gt;=5,"Relance 1","À traiter"))))</f>
        <v>Mise en demeure</v>
      </c>
      <c r="K1215" t="str">
        <f>IF($J1215="","",$J1215+7)</f>
        <v/>
      </c>
    </row>
    <row r="1216" spans="2:11" ht="15">
      <c r="B1216" t="str">
        <f>IF($A1216="","",VLOOKUP(VLOOKUP($A1216,Baux!$A:$K,3,FALSE),Locataires!$A:$I,2,FALSE))</f>
        <v/>
      </c>
      <c r="C1216" s="17"/>
      <c r="D1216" s="12" t="str">
        <f>IF(OR($A1216="",$C1216=""),"",SUMIFS(Échéancier_Loyers!$G:$G,Échéancier_Loyers!$C:$C,$A1216,Échéancier_Loyers!$B:$B,YEAR($C1216)*100+MONTH($C1216)))</f>
        <v/>
      </c>
      <c r="E1216" s="13" t="str">
        <f>IF(OR($A1216="",$C1216=""),"",SUMIFS(Échéancier_Loyers!$J:$J,Échéancier_Loyers!$C:$C,$A1216,Échéancier_Loyers!$B:$B,YEAR($C1216)*100+MONTH($C1216)))</f>
        <v/>
      </c>
      <c r="F1216" s="13" t="str">
        <f>IF(OR($A1216="",$C1216=""),"",SUMIFS(Échéancier_Loyers!$K:$K,Échéancier_Loyers!$C:$C,$A1216,Échéancier_Loyers!$B:$B,YEAR($C1216)*100+MONTH($C1216)))</f>
        <v/>
      </c>
      <c r="G1216" s="13" t="str">
        <f>IF(OR($E1216="",$F1216=""),"",$E1216-$F1216)</f>
        <v/>
      </c>
      <c r="H1216" t="str">
        <f ca="1">IF($D1216="","",MAX(0,TODAY()-$D1216))</f>
        <v/>
      </c>
      <c r="I1216" t="str">
        <f ca="1">IF($G1216&lt;=0,"",IF($H1216&gt;=30,"Mise en demeure",IF($H1216&gt;=15,"Relance 2",IF($H1216&gt;=5,"Relance 1","À traiter"))))</f>
        <v>Mise en demeure</v>
      </c>
      <c r="K1216" t="str">
        <f>IF($J1216="","",$J1216+7)</f>
        <v/>
      </c>
    </row>
    <row r="1217" spans="2:11" ht="15">
      <c r="B1217" t="str">
        <f>IF($A1217="","",VLOOKUP(VLOOKUP($A1217,Baux!$A:$K,3,FALSE),Locataires!$A:$I,2,FALSE))</f>
        <v/>
      </c>
      <c r="C1217" s="17"/>
      <c r="D1217" s="12" t="str">
        <f>IF(OR($A1217="",$C1217=""),"",SUMIFS(Échéancier_Loyers!$G:$G,Échéancier_Loyers!$C:$C,$A1217,Échéancier_Loyers!$B:$B,YEAR($C1217)*100+MONTH($C1217)))</f>
        <v/>
      </c>
      <c r="E1217" s="13" t="str">
        <f>IF(OR($A1217="",$C1217=""),"",SUMIFS(Échéancier_Loyers!$J:$J,Échéancier_Loyers!$C:$C,$A1217,Échéancier_Loyers!$B:$B,YEAR($C1217)*100+MONTH($C1217)))</f>
        <v/>
      </c>
      <c r="F1217" s="13" t="str">
        <f>IF(OR($A1217="",$C1217=""),"",SUMIFS(Échéancier_Loyers!$K:$K,Échéancier_Loyers!$C:$C,$A1217,Échéancier_Loyers!$B:$B,YEAR($C1217)*100+MONTH($C1217)))</f>
        <v/>
      </c>
      <c r="G1217" s="13" t="str">
        <f>IF(OR($E1217="",$F1217=""),"",$E1217-$F1217)</f>
        <v/>
      </c>
      <c r="H1217" t="str">
        <f ca="1">IF($D1217="","",MAX(0,TODAY()-$D1217))</f>
        <v/>
      </c>
      <c r="I1217" t="str">
        <f ca="1">IF($G1217&lt;=0,"",IF($H1217&gt;=30,"Mise en demeure",IF($H1217&gt;=15,"Relance 2",IF($H1217&gt;=5,"Relance 1","À traiter"))))</f>
        <v>Mise en demeure</v>
      </c>
      <c r="K1217" t="str">
        <f>IF($J1217="","",$J1217+7)</f>
        <v/>
      </c>
    </row>
    <row r="1218" spans="2:11" ht="15">
      <c r="B1218" t="str">
        <f>IF($A1218="","",VLOOKUP(VLOOKUP($A1218,Baux!$A:$K,3,FALSE),Locataires!$A:$I,2,FALSE))</f>
        <v/>
      </c>
      <c r="C1218" s="17"/>
      <c r="D1218" s="12" t="str">
        <f>IF(OR($A1218="",$C1218=""),"",SUMIFS(Échéancier_Loyers!$G:$G,Échéancier_Loyers!$C:$C,$A1218,Échéancier_Loyers!$B:$B,YEAR($C1218)*100+MONTH($C1218)))</f>
        <v/>
      </c>
      <c r="E1218" s="13" t="str">
        <f>IF(OR($A1218="",$C1218=""),"",SUMIFS(Échéancier_Loyers!$J:$J,Échéancier_Loyers!$C:$C,$A1218,Échéancier_Loyers!$B:$B,YEAR($C1218)*100+MONTH($C1218)))</f>
        <v/>
      </c>
      <c r="F1218" s="13" t="str">
        <f>IF(OR($A1218="",$C1218=""),"",SUMIFS(Échéancier_Loyers!$K:$K,Échéancier_Loyers!$C:$C,$A1218,Échéancier_Loyers!$B:$B,YEAR($C1218)*100+MONTH($C1218)))</f>
        <v/>
      </c>
      <c r="G1218" s="13" t="str">
        <f>IF(OR($E1218="",$F1218=""),"",$E1218-$F1218)</f>
        <v/>
      </c>
      <c r="H1218" t="str">
        <f ca="1">IF($D1218="","",MAX(0,TODAY()-$D1218))</f>
        <v/>
      </c>
      <c r="I1218" t="str">
        <f ca="1">IF($G1218&lt;=0,"",IF($H1218&gt;=30,"Mise en demeure",IF($H1218&gt;=15,"Relance 2",IF($H1218&gt;=5,"Relance 1","À traiter"))))</f>
        <v>Mise en demeure</v>
      </c>
      <c r="K1218" t="str">
        <f>IF($J1218="","",$J1218+7)</f>
        <v/>
      </c>
    </row>
    <row r="1219" spans="2:11" ht="15">
      <c r="B1219" t="str">
        <f>IF($A1219="","",VLOOKUP(VLOOKUP($A1219,Baux!$A:$K,3,FALSE),Locataires!$A:$I,2,FALSE))</f>
        <v/>
      </c>
      <c r="C1219" s="17"/>
      <c r="D1219" s="12" t="str">
        <f>IF(OR($A1219="",$C1219=""),"",SUMIFS(Échéancier_Loyers!$G:$G,Échéancier_Loyers!$C:$C,$A1219,Échéancier_Loyers!$B:$B,YEAR($C1219)*100+MONTH($C1219)))</f>
        <v/>
      </c>
      <c r="E1219" s="13" t="str">
        <f>IF(OR($A1219="",$C1219=""),"",SUMIFS(Échéancier_Loyers!$J:$J,Échéancier_Loyers!$C:$C,$A1219,Échéancier_Loyers!$B:$B,YEAR($C1219)*100+MONTH($C1219)))</f>
        <v/>
      </c>
      <c r="F1219" s="13" t="str">
        <f>IF(OR($A1219="",$C1219=""),"",SUMIFS(Échéancier_Loyers!$K:$K,Échéancier_Loyers!$C:$C,$A1219,Échéancier_Loyers!$B:$B,YEAR($C1219)*100+MONTH($C1219)))</f>
        <v/>
      </c>
      <c r="G1219" s="13" t="str">
        <f>IF(OR($E1219="",$F1219=""),"",$E1219-$F1219)</f>
        <v/>
      </c>
      <c r="H1219" t="str">
        <f ca="1">IF($D1219="","",MAX(0,TODAY()-$D1219))</f>
        <v/>
      </c>
      <c r="I1219" t="str">
        <f ca="1">IF($G1219&lt;=0,"",IF($H1219&gt;=30,"Mise en demeure",IF($H1219&gt;=15,"Relance 2",IF($H1219&gt;=5,"Relance 1","À traiter"))))</f>
        <v>Mise en demeure</v>
      </c>
      <c r="K1219" t="str">
        <f>IF($J1219="","",$J1219+7)</f>
        <v/>
      </c>
    </row>
    <row r="1220" spans="2:11" ht="15">
      <c r="B1220" t="str">
        <f>IF($A1220="","",VLOOKUP(VLOOKUP($A1220,Baux!$A:$K,3,FALSE),Locataires!$A:$I,2,FALSE))</f>
        <v/>
      </c>
      <c r="C1220" s="17"/>
      <c r="D1220" s="12" t="str">
        <f>IF(OR($A1220="",$C1220=""),"",SUMIFS(Échéancier_Loyers!$G:$G,Échéancier_Loyers!$C:$C,$A1220,Échéancier_Loyers!$B:$B,YEAR($C1220)*100+MONTH($C1220)))</f>
        <v/>
      </c>
      <c r="E1220" s="13" t="str">
        <f>IF(OR($A1220="",$C1220=""),"",SUMIFS(Échéancier_Loyers!$J:$J,Échéancier_Loyers!$C:$C,$A1220,Échéancier_Loyers!$B:$B,YEAR($C1220)*100+MONTH($C1220)))</f>
        <v/>
      </c>
      <c r="F1220" s="13" t="str">
        <f>IF(OR($A1220="",$C1220=""),"",SUMIFS(Échéancier_Loyers!$K:$K,Échéancier_Loyers!$C:$C,$A1220,Échéancier_Loyers!$B:$B,YEAR($C1220)*100+MONTH($C1220)))</f>
        <v/>
      </c>
      <c r="G1220" s="13" t="str">
        <f>IF(OR($E1220="",$F1220=""),"",$E1220-$F1220)</f>
        <v/>
      </c>
      <c r="H1220" t="str">
        <f ca="1">IF($D1220="","",MAX(0,TODAY()-$D1220))</f>
        <v/>
      </c>
      <c r="I1220" t="str">
        <f ca="1">IF($G1220&lt;=0,"",IF($H1220&gt;=30,"Mise en demeure",IF($H1220&gt;=15,"Relance 2",IF($H1220&gt;=5,"Relance 1","À traiter"))))</f>
        <v>Mise en demeure</v>
      </c>
      <c r="K1220" t="str">
        <f>IF($J1220="","",$J1220+7)</f>
        <v/>
      </c>
    </row>
    <row r="1221" spans="2:11" ht="15">
      <c r="B1221" t="str">
        <f>IF($A1221="","",VLOOKUP(VLOOKUP($A1221,Baux!$A:$K,3,FALSE),Locataires!$A:$I,2,FALSE))</f>
        <v/>
      </c>
      <c r="C1221" s="17"/>
      <c r="D1221" s="12" t="str">
        <f>IF(OR($A1221="",$C1221=""),"",SUMIFS(Échéancier_Loyers!$G:$G,Échéancier_Loyers!$C:$C,$A1221,Échéancier_Loyers!$B:$B,YEAR($C1221)*100+MONTH($C1221)))</f>
        <v/>
      </c>
      <c r="E1221" s="13" t="str">
        <f>IF(OR($A1221="",$C1221=""),"",SUMIFS(Échéancier_Loyers!$J:$J,Échéancier_Loyers!$C:$C,$A1221,Échéancier_Loyers!$B:$B,YEAR($C1221)*100+MONTH($C1221)))</f>
        <v/>
      </c>
      <c r="F1221" s="13" t="str">
        <f>IF(OR($A1221="",$C1221=""),"",SUMIFS(Échéancier_Loyers!$K:$K,Échéancier_Loyers!$C:$C,$A1221,Échéancier_Loyers!$B:$B,YEAR($C1221)*100+MONTH($C1221)))</f>
        <v/>
      </c>
      <c r="G1221" s="13" t="str">
        <f>IF(OR($E1221="",$F1221=""),"",$E1221-$F1221)</f>
        <v/>
      </c>
      <c r="H1221" t="str">
        <f ca="1">IF($D1221="","",MAX(0,TODAY()-$D1221))</f>
        <v/>
      </c>
      <c r="I1221" t="str">
        <f ca="1">IF($G1221&lt;=0,"",IF($H1221&gt;=30,"Mise en demeure",IF($H1221&gt;=15,"Relance 2",IF($H1221&gt;=5,"Relance 1","À traiter"))))</f>
        <v>Mise en demeure</v>
      </c>
      <c r="K1221" t="str">
        <f>IF($J1221="","",$J1221+7)</f>
        <v/>
      </c>
    </row>
    <row r="1222" spans="2:11" ht="15">
      <c r="B1222" t="str">
        <f>IF($A1222="","",VLOOKUP(VLOOKUP($A1222,Baux!$A:$K,3,FALSE),Locataires!$A:$I,2,FALSE))</f>
        <v/>
      </c>
      <c r="C1222" s="17"/>
      <c r="D1222" s="12" t="str">
        <f>IF(OR($A1222="",$C1222=""),"",SUMIFS(Échéancier_Loyers!$G:$G,Échéancier_Loyers!$C:$C,$A1222,Échéancier_Loyers!$B:$B,YEAR($C1222)*100+MONTH($C1222)))</f>
        <v/>
      </c>
      <c r="E1222" s="13" t="str">
        <f>IF(OR($A1222="",$C1222=""),"",SUMIFS(Échéancier_Loyers!$J:$J,Échéancier_Loyers!$C:$C,$A1222,Échéancier_Loyers!$B:$B,YEAR($C1222)*100+MONTH($C1222)))</f>
        <v/>
      </c>
      <c r="F1222" s="13" t="str">
        <f>IF(OR($A1222="",$C1222=""),"",SUMIFS(Échéancier_Loyers!$K:$K,Échéancier_Loyers!$C:$C,$A1222,Échéancier_Loyers!$B:$B,YEAR($C1222)*100+MONTH($C1222)))</f>
        <v/>
      </c>
      <c r="G1222" s="13" t="str">
        <f>IF(OR($E1222="",$F1222=""),"",$E1222-$F1222)</f>
        <v/>
      </c>
      <c r="H1222" t="str">
        <f ca="1">IF($D1222="","",MAX(0,TODAY()-$D1222))</f>
        <v/>
      </c>
      <c r="I1222" t="str">
        <f ca="1">IF($G1222&lt;=0,"",IF($H1222&gt;=30,"Mise en demeure",IF($H1222&gt;=15,"Relance 2",IF($H1222&gt;=5,"Relance 1","À traiter"))))</f>
        <v>Mise en demeure</v>
      </c>
      <c r="K1222" t="str">
        <f>IF($J1222="","",$J1222+7)</f>
        <v/>
      </c>
    </row>
    <row r="1223" spans="2:11" ht="15">
      <c r="B1223" t="str">
        <f>IF($A1223="","",VLOOKUP(VLOOKUP($A1223,Baux!$A:$K,3,FALSE),Locataires!$A:$I,2,FALSE))</f>
        <v/>
      </c>
      <c r="C1223" s="17"/>
      <c r="D1223" s="12" t="str">
        <f>IF(OR($A1223="",$C1223=""),"",SUMIFS(Échéancier_Loyers!$G:$G,Échéancier_Loyers!$C:$C,$A1223,Échéancier_Loyers!$B:$B,YEAR($C1223)*100+MONTH($C1223)))</f>
        <v/>
      </c>
      <c r="E1223" s="13" t="str">
        <f>IF(OR($A1223="",$C1223=""),"",SUMIFS(Échéancier_Loyers!$J:$J,Échéancier_Loyers!$C:$C,$A1223,Échéancier_Loyers!$B:$B,YEAR($C1223)*100+MONTH($C1223)))</f>
        <v/>
      </c>
      <c r="F1223" s="13" t="str">
        <f>IF(OR($A1223="",$C1223=""),"",SUMIFS(Échéancier_Loyers!$K:$K,Échéancier_Loyers!$C:$C,$A1223,Échéancier_Loyers!$B:$B,YEAR($C1223)*100+MONTH($C1223)))</f>
        <v/>
      </c>
      <c r="G1223" s="13" t="str">
        <f>IF(OR($E1223="",$F1223=""),"",$E1223-$F1223)</f>
        <v/>
      </c>
      <c r="H1223" t="str">
        <f ca="1">IF($D1223="","",MAX(0,TODAY()-$D1223))</f>
        <v/>
      </c>
      <c r="I1223" t="str">
        <f ca="1">IF($G1223&lt;=0,"",IF($H1223&gt;=30,"Mise en demeure",IF($H1223&gt;=15,"Relance 2",IF($H1223&gt;=5,"Relance 1","À traiter"))))</f>
        <v>Mise en demeure</v>
      </c>
      <c r="K1223" t="str">
        <f>IF($J1223="","",$J1223+7)</f>
        <v/>
      </c>
    </row>
    <row r="1224" spans="2:11" ht="15">
      <c r="B1224" t="str">
        <f>IF($A1224="","",VLOOKUP(VLOOKUP($A1224,Baux!$A:$K,3,FALSE),Locataires!$A:$I,2,FALSE))</f>
        <v/>
      </c>
      <c r="C1224" s="17"/>
      <c r="D1224" s="12" t="str">
        <f>IF(OR($A1224="",$C1224=""),"",SUMIFS(Échéancier_Loyers!$G:$G,Échéancier_Loyers!$C:$C,$A1224,Échéancier_Loyers!$B:$B,YEAR($C1224)*100+MONTH($C1224)))</f>
        <v/>
      </c>
      <c r="E1224" s="13" t="str">
        <f>IF(OR($A1224="",$C1224=""),"",SUMIFS(Échéancier_Loyers!$J:$J,Échéancier_Loyers!$C:$C,$A1224,Échéancier_Loyers!$B:$B,YEAR($C1224)*100+MONTH($C1224)))</f>
        <v/>
      </c>
      <c r="F1224" s="13" t="str">
        <f>IF(OR($A1224="",$C1224=""),"",SUMIFS(Échéancier_Loyers!$K:$K,Échéancier_Loyers!$C:$C,$A1224,Échéancier_Loyers!$B:$B,YEAR($C1224)*100+MONTH($C1224)))</f>
        <v/>
      </c>
      <c r="G1224" s="13" t="str">
        <f>IF(OR($E1224="",$F1224=""),"",$E1224-$F1224)</f>
        <v/>
      </c>
      <c r="H1224" t="str">
        <f ca="1">IF($D1224="","",MAX(0,TODAY()-$D1224))</f>
        <v/>
      </c>
      <c r="I1224" t="str">
        <f ca="1">IF($G1224&lt;=0,"",IF($H1224&gt;=30,"Mise en demeure",IF($H1224&gt;=15,"Relance 2",IF($H1224&gt;=5,"Relance 1","À traiter"))))</f>
        <v>Mise en demeure</v>
      </c>
      <c r="K1224" t="str">
        <f>IF($J1224="","",$J1224+7)</f>
        <v/>
      </c>
    </row>
    <row r="1225" spans="2:11" ht="15">
      <c r="B1225" t="str">
        <f>IF($A1225="","",VLOOKUP(VLOOKUP($A1225,Baux!$A:$K,3,FALSE),Locataires!$A:$I,2,FALSE))</f>
        <v/>
      </c>
      <c r="C1225" s="17"/>
      <c r="D1225" s="12" t="str">
        <f>IF(OR($A1225="",$C1225=""),"",SUMIFS(Échéancier_Loyers!$G:$G,Échéancier_Loyers!$C:$C,$A1225,Échéancier_Loyers!$B:$B,YEAR($C1225)*100+MONTH($C1225)))</f>
        <v/>
      </c>
      <c r="E1225" s="13" t="str">
        <f>IF(OR($A1225="",$C1225=""),"",SUMIFS(Échéancier_Loyers!$J:$J,Échéancier_Loyers!$C:$C,$A1225,Échéancier_Loyers!$B:$B,YEAR($C1225)*100+MONTH($C1225)))</f>
        <v/>
      </c>
      <c r="F1225" s="13" t="str">
        <f>IF(OR($A1225="",$C1225=""),"",SUMIFS(Échéancier_Loyers!$K:$K,Échéancier_Loyers!$C:$C,$A1225,Échéancier_Loyers!$B:$B,YEAR($C1225)*100+MONTH($C1225)))</f>
        <v/>
      </c>
      <c r="G1225" s="13" t="str">
        <f>IF(OR($E1225="",$F1225=""),"",$E1225-$F1225)</f>
        <v/>
      </c>
      <c r="H1225" t="str">
        <f ca="1">IF($D1225="","",MAX(0,TODAY()-$D1225))</f>
        <v/>
      </c>
      <c r="I1225" t="str">
        <f ca="1">IF($G1225&lt;=0,"",IF($H1225&gt;=30,"Mise en demeure",IF($H1225&gt;=15,"Relance 2",IF($H1225&gt;=5,"Relance 1","À traiter"))))</f>
        <v>Mise en demeure</v>
      </c>
      <c r="K1225" t="str">
        <f>IF($J1225="","",$J1225+7)</f>
        <v/>
      </c>
    </row>
    <row r="1226" spans="2:11" ht="15">
      <c r="B1226" t="str">
        <f>IF($A1226="","",VLOOKUP(VLOOKUP($A1226,Baux!$A:$K,3,FALSE),Locataires!$A:$I,2,FALSE))</f>
        <v/>
      </c>
      <c r="C1226" s="17"/>
      <c r="D1226" s="12" t="str">
        <f>IF(OR($A1226="",$C1226=""),"",SUMIFS(Échéancier_Loyers!$G:$G,Échéancier_Loyers!$C:$C,$A1226,Échéancier_Loyers!$B:$B,YEAR($C1226)*100+MONTH($C1226)))</f>
        <v/>
      </c>
      <c r="E1226" s="13" t="str">
        <f>IF(OR($A1226="",$C1226=""),"",SUMIFS(Échéancier_Loyers!$J:$J,Échéancier_Loyers!$C:$C,$A1226,Échéancier_Loyers!$B:$B,YEAR($C1226)*100+MONTH($C1226)))</f>
        <v/>
      </c>
      <c r="F1226" s="13" t="str">
        <f>IF(OR($A1226="",$C1226=""),"",SUMIFS(Échéancier_Loyers!$K:$K,Échéancier_Loyers!$C:$C,$A1226,Échéancier_Loyers!$B:$B,YEAR($C1226)*100+MONTH($C1226)))</f>
        <v/>
      </c>
      <c r="G1226" s="13" t="str">
        <f>IF(OR($E1226="",$F1226=""),"",$E1226-$F1226)</f>
        <v/>
      </c>
      <c r="H1226" t="str">
        <f ca="1">IF($D1226="","",MAX(0,TODAY()-$D1226))</f>
        <v/>
      </c>
      <c r="I1226" t="str">
        <f ca="1">IF($G1226&lt;=0,"",IF($H1226&gt;=30,"Mise en demeure",IF($H1226&gt;=15,"Relance 2",IF($H1226&gt;=5,"Relance 1","À traiter"))))</f>
        <v>Mise en demeure</v>
      </c>
      <c r="K1226" t="str">
        <f>IF($J1226="","",$J1226+7)</f>
        <v/>
      </c>
    </row>
    <row r="1227" spans="2:11" ht="15">
      <c r="B1227" t="str">
        <f>IF($A1227="","",VLOOKUP(VLOOKUP($A1227,Baux!$A:$K,3,FALSE),Locataires!$A:$I,2,FALSE))</f>
        <v/>
      </c>
      <c r="C1227" s="17"/>
      <c r="D1227" s="12" t="str">
        <f>IF(OR($A1227="",$C1227=""),"",SUMIFS(Échéancier_Loyers!$G:$G,Échéancier_Loyers!$C:$C,$A1227,Échéancier_Loyers!$B:$B,YEAR($C1227)*100+MONTH($C1227)))</f>
        <v/>
      </c>
      <c r="E1227" s="13" t="str">
        <f>IF(OR($A1227="",$C1227=""),"",SUMIFS(Échéancier_Loyers!$J:$J,Échéancier_Loyers!$C:$C,$A1227,Échéancier_Loyers!$B:$B,YEAR($C1227)*100+MONTH($C1227)))</f>
        <v/>
      </c>
      <c r="F1227" s="13" t="str">
        <f>IF(OR($A1227="",$C1227=""),"",SUMIFS(Échéancier_Loyers!$K:$K,Échéancier_Loyers!$C:$C,$A1227,Échéancier_Loyers!$B:$B,YEAR($C1227)*100+MONTH($C1227)))</f>
        <v/>
      </c>
      <c r="G1227" s="13" t="str">
        <f>IF(OR($E1227="",$F1227=""),"",$E1227-$F1227)</f>
        <v/>
      </c>
      <c r="H1227" t="str">
        <f ca="1">IF($D1227="","",MAX(0,TODAY()-$D1227))</f>
        <v/>
      </c>
      <c r="I1227" t="str">
        <f ca="1">IF($G1227&lt;=0,"",IF($H1227&gt;=30,"Mise en demeure",IF($H1227&gt;=15,"Relance 2",IF($H1227&gt;=5,"Relance 1","À traiter"))))</f>
        <v>Mise en demeure</v>
      </c>
      <c r="K1227" t="str">
        <f>IF($J1227="","",$J1227+7)</f>
        <v/>
      </c>
    </row>
    <row r="1228" spans="2:11" ht="15">
      <c r="B1228" t="str">
        <f>IF($A1228="","",VLOOKUP(VLOOKUP($A1228,Baux!$A:$K,3,FALSE),Locataires!$A:$I,2,FALSE))</f>
        <v/>
      </c>
      <c r="C1228" s="17"/>
      <c r="D1228" s="12" t="str">
        <f>IF(OR($A1228="",$C1228=""),"",SUMIFS(Échéancier_Loyers!$G:$G,Échéancier_Loyers!$C:$C,$A1228,Échéancier_Loyers!$B:$B,YEAR($C1228)*100+MONTH($C1228)))</f>
        <v/>
      </c>
      <c r="E1228" s="13" t="str">
        <f>IF(OR($A1228="",$C1228=""),"",SUMIFS(Échéancier_Loyers!$J:$J,Échéancier_Loyers!$C:$C,$A1228,Échéancier_Loyers!$B:$B,YEAR($C1228)*100+MONTH($C1228)))</f>
        <v/>
      </c>
      <c r="F1228" s="13" t="str">
        <f>IF(OR($A1228="",$C1228=""),"",SUMIFS(Échéancier_Loyers!$K:$K,Échéancier_Loyers!$C:$C,$A1228,Échéancier_Loyers!$B:$B,YEAR($C1228)*100+MONTH($C1228)))</f>
        <v/>
      </c>
      <c r="G1228" s="13" t="str">
        <f>IF(OR($E1228="",$F1228=""),"",$E1228-$F1228)</f>
        <v/>
      </c>
      <c r="H1228" t="str">
        <f ca="1">IF($D1228="","",MAX(0,TODAY()-$D1228))</f>
        <v/>
      </c>
      <c r="I1228" t="str">
        <f ca="1">IF($G1228&lt;=0,"",IF($H1228&gt;=30,"Mise en demeure",IF($H1228&gt;=15,"Relance 2",IF($H1228&gt;=5,"Relance 1","À traiter"))))</f>
        <v>Mise en demeure</v>
      </c>
      <c r="K1228" t="str">
        <f>IF($J1228="","",$J1228+7)</f>
        <v/>
      </c>
    </row>
    <row r="1229" spans="2:11" ht="15">
      <c r="B1229" t="str">
        <f>IF($A1229="","",VLOOKUP(VLOOKUP($A1229,Baux!$A:$K,3,FALSE),Locataires!$A:$I,2,FALSE))</f>
        <v/>
      </c>
      <c r="C1229" s="17"/>
      <c r="D1229" s="12" t="str">
        <f>IF(OR($A1229="",$C1229=""),"",SUMIFS(Échéancier_Loyers!$G:$G,Échéancier_Loyers!$C:$C,$A1229,Échéancier_Loyers!$B:$B,YEAR($C1229)*100+MONTH($C1229)))</f>
        <v/>
      </c>
      <c r="E1229" s="13" t="str">
        <f>IF(OR($A1229="",$C1229=""),"",SUMIFS(Échéancier_Loyers!$J:$J,Échéancier_Loyers!$C:$C,$A1229,Échéancier_Loyers!$B:$B,YEAR($C1229)*100+MONTH($C1229)))</f>
        <v/>
      </c>
      <c r="F1229" s="13" t="str">
        <f>IF(OR($A1229="",$C1229=""),"",SUMIFS(Échéancier_Loyers!$K:$K,Échéancier_Loyers!$C:$C,$A1229,Échéancier_Loyers!$B:$B,YEAR($C1229)*100+MONTH($C1229)))</f>
        <v/>
      </c>
      <c r="G1229" s="13" t="str">
        <f>IF(OR($E1229="",$F1229=""),"",$E1229-$F1229)</f>
        <v/>
      </c>
      <c r="H1229" t="str">
        <f ca="1">IF($D1229="","",MAX(0,TODAY()-$D1229))</f>
        <v/>
      </c>
      <c r="I1229" t="str">
        <f ca="1">IF($G1229&lt;=0,"",IF($H1229&gt;=30,"Mise en demeure",IF($H1229&gt;=15,"Relance 2",IF($H1229&gt;=5,"Relance 1","À traiter"))))</f>
        <v>Mise en demeure</v>
      </c>
      <c r="K1229" t="str">
        <f>IF($J1229="","",$J1229+7)</f>
        <v/>
      </c>
    </row>
    <row r="1230" spans="2:11" ht="15">
      <c r="B1230" t="str">
        <f>IF($A1230="","",VLOOKUP(VLOOKUP($A1230,Baux!$A:$K,3,FALSE),Locataires!$A:$I,2,FALSE))</f>
        <v/>
      </c>
      <c r="C1230" s="17"/>
      <c r="D1230" s="12" t="str">
        <f>IF(OR($A1230="",$C1230=""),"",SUMIFS(Échéancier_Loyers!$G:$G,Échéancier_Loyers!$C:$C,$A1230,Échéancier_Loyers!$B:$B,YEAR($C1230)*100+MONTH($C1230)))</f>
        <v/>
      </c>
      <c r="E1230" s="13" t="str">
        <f>IF(OR($A1230="",$C1230=""),"",SUMIFS(Échéancier_Loyers!$J:$J,Échéancier_Loyers!$C:$C,$A1230,Échéancier_Loyers!$B:$B,YEAR($C1230)*100+MONTH($C1230)))</f>
        <v/>
      </c>
      <c r="F1230" s="13" t="str">
        <f>IF(OR($A1230="",$C1230=""),"",SUMIFS(Échéancier_Loyers!$K:$K,Échéancier_Loyers!$C:$C,$A1230,Échéancier_Loyers!$B:$B,YEAR($C1230)*100+MONTH($C1230)))</f>
        <v/>
      </c>
      <c r="G1230" s="13" t="str">
        <f>IF(OR($E1230="",$F1230=""),"",$E1230-$F1230)</f>
        <v/>
      </c>
      <c r="H1230" t="str">
        <f ca="1">IF($D1230="","",MAX(0,TODAY()-$D1230))</f>
        <v/>
      </c>
      <c r="I1230" t="str">
        <f ca="1">IF($G1230&lt;=0,"",IF($H1230&gt;=30,"Mise en demeure",IF($H1230&gt;=15,"Relance 2",IF($H1230&gt;=5,"Relance 1","À traiter"))))</f>
        <v>Mise en demeure</v>
      </c>
      <c r="K1230" t="str">
        <f>IF($J1230="","",$J1230+7)</f>
        <v/>
      </c>
    </row>
    <row r="1231" spans="2:11" ht="15">
      <c r="B1231" t="str">
        <f>IF($A1231="","",VLOOKUP(VLOOKUP($A1231,Baux!$A:$K,3,FALSE),Locataires!$A:$I,2,FALSE))</f>
        <v/>
      </c>
      <c r="C1231" s="17"/>
      <c r="D1231" s="12" t="str">
        <f>IF(OR($A1231="",$C1231=""),"",SUMIFS(Échéancier_Loyers!$G:$G,Échéancier_Loyers!$C:$C,$A1231,Échéancier_Loyers!$B:$B,YEAR($C1231)*100+MONTH($C1231)))</f>
        <v/>
      </c>
      <c r="E1231" s="13" t="str">
        <f>IF(OR($A1231="",$C1231=""),"",SUMIFS(Échéancier_Loyers!$J:$J,Échéancier_Loyers!$C:$C,$A1231,Échéancier_Loyers!$B:$B,YEAR($C1231)*100+MONTH($C1231)))</f>
        <v/>
      </c>
      <c r="F1231" s="13" t="str">
        <f>IF(OR($A1231="",$C1231=""),"",SUMIFS(Échéancier_Loyers!$K:$K,Échéancier_Loyers!$C:$C,$A1231,Échéancier_Loyers!$B:$B,YEAR($C1231)*100+MONTH($C1231)))</f>
        <v/>
      </c>
      <c r="G1231" s="13" t="str">
        <f>IF(OR($E1231="",$F1231=""),"",$E1231-$F1231)</f>
        <v/>
      </c>
      <c r="H1231" t="str">
        <f ca="1">IF($D1231="","",MAX(0,TODAY()-$D1231))</f>
        <v/>
      </c>
      <c r="I1231" t="str">
        <f ca="1">IF($G1231&lt;=0,"",IF($H1231&gt;=30,"Mise en demeure",IF($H1231&gt;=15,"Relance 2",IF($H1231&gt;=5,"Relance 1","À traiter"))))</f>
        <v>Mise en demeure</v>
      </c>
      <c r="K1231" t="str">
        <f>IF($J1231="","",$J1231+7)</f>
        <v/>
      </c>
    </row>
    <row r="1232" spans="2:11" ht="15">
      <c r="B1232" t="str">
        <f>IF($A1232="","",VLOOKUP(VLOOKUP($A1232,Baux!$A:$K,3,FALSE),Locataires!$A:$I,2,FALSE))</f>
        <v/>
      </c>
      <c r="C1232" s="17"/>
      <c r="D1232" s="12" t="str">
        <f>IF(OR($A1232="",$C1232=""),"",SUMIFS(Échéancier_Loyers!$G:$G,Échéancier_Loyers!$C:$C,$A1232,Échéancier_Loyers!$B:$B,YEAR($C1232)*100+MONTH($C1232)))</f>
        <v/>
      </c>
      <c r="E1232" s="13" t="str">
        <f>IF(OR($A1232="",$C1232=""),"",SUMIFS(Échéancier_Loyers!$J:$J,Échéancier_Loyers!$C:$C,$A1232,Échéancier_Loyers!$B:$B,YEAR($C1232)*100+MONTH($C1232)))</f>
        <v/>
      </c>
      <c r="F1232" s="13" t="str">
        <f>IF(OR($A1232="",$C1232=""),"",SUMIFS(Échéancier_Loyers!$K:$K,Échéancier_Loyers!$C:$C,$A1232,Échéancier_Loyers!$B:$B,YEAR($C1232)*100+MONTH($C1232)))</f>
        <v/>
      </c>
      <c r="G1232" s="13" t="str">
        <f>IF(OR($E1232="",$F1232=""),"",$E1232-$F1232)</f>
        <v/>
      </c>
      <c r="H1232" t="str">
        <f ca="1">IF($D1232="","",MAX(0,TODAY()-$D1232))</f>
        <v/>
      </c>
      <c r="I1232" t="str">
        <f ca="1">IF($G1232&lt;=0,"",IF($H1232&gt;=30,"Mise en demeure",IF($H1232&gt;=15,"Relance 2",IF($H1232&gt;=5,"Relance 1","À traiter"))))</f>
        <v>Mise en demeure</v>
      </c>
      <c r="K1232" t="str">
        <f>IF($J1232="","",$J1232+7)</f>
        <v/>
      </c>
    </row>
    <row r="1233" spans="2:11" ht="15">
      <c r="B1233" t="str">
        <f>IF($A1233="","",VLOOKUP(VLOOKUP($A1233,Baux!$A:$K,3,FALSE),Locataires!$A:$I,2,FALSE))</f>
        <v/>
      </c>
      <c r="C1233" s="17"/>
      <c r="D1233" s="12" t="str">
        <f>IF(OR($A1233="",$C1233=""),"",SUMIFS(Échéancier_Loyers!$G:$G,Échéancier_Loyers!$C:$C,$A1233,Échéancier_Loyers!$B:$B,YEAR($C1233)*100+MONTH($C1233)))</f>
        <v/>
      </c>
      <c r="E1233" s="13" t="str">
        <f>IF(OR($A1233="",$C1233=""),"",SUMIFS(Échéancier_Loyers!$J:$J,Échéancier_Loyers!$C:$C,$A1233,Échéancier_Loyers!$B:$B,YEAR($C1233)*100+MONTH($C1233)))</f>
        <v/>
      </c>
      <c r="F1233" s="13" t="str">
        <f>IF(OR($A1233="",$C1233=""),"",SUMIFS(Échéancier_Loyers!$K:$K,Échéancier_Loyers!$C:$C,$A1233,Échéancier_Loyers!$B:$B,YEAR($C1233)*100+MONTH($C1233)))</f>
        <v/>
      </c>
      <c r="G1233" s="13" t="str">
        <f>IF(OR($E1233="",$F1233=""),"",$E1233-$F1233)</f>
        <v/>
      </c>
      <c r="H1233" t="str">
        <f ca="1">IF($D1233="","",MAX(0,TODAY()-$D1233))</f>
        <v/>
      </c>
      <c r="I1233" t="str">
        <f ca="1">IF($G1233&lt;=0,"",IF($H1233&gt;=30,"Mise en demeure",IF($H1233&gt;=15,"Relance 2",IF($H1233&gt;=5,"Relance 1","À traiter"))))</f>
        <v>Mise en demeure</v>
      </c>
      <c r="K1233" t="str">
        <f>IF($J1233="","",$J1233+7)</f>
        <v/>
      </c>
    </row>
    <row r="1234" spans="2:11" ht="15">
      <c r="B1234" t="str">
        <f>IF($A1234="","",VLOOKUP(VLOOKUP($A1234,Baux!$A:$K,3,FALSE),Locataires!$A:$I,2,FALSE))</f>
        <v/>
      </c>
      <c r="C1234" s="17"/>
      <c r="D1234" s="12" t="str">
        <f>IF(OR($A1234="",$C1234=""),"",SUMIFS(Échéancier_Loyers!$G:$G,Échéancier_Loyers!$C:$C,$A1234,Échéancier_Loyers!$B:$B,YEAR($C1234)*100+MONTH($C1234)))</f>
        <v/>
      </c>
      <c r="E1234" s="13" t="str">
        <f>IF(OR($A1234="",$C1234=""),"",SUMIFS(Échéancier_Loyers!$J:$J,Échéancier_Loyers!$C:$C,$A1234,Échéancier_Loyers!$B:$B,YEAR($C1234)*100+MONTH($C1234)))</f>
        <v/>
      </c>
      <c r="F1234" s="13" t="str">
        <f>IF(OR($A1234="",$C1234=""),"",SUMIFS(Échéancier_Loyers!$K:$K,Échéancier_Loyers!$C:$C,$A1234,Échéancier_Loyers!$B:$B,YEAR($C1234)*100+MONTH($C1234)))</f>
        <v/>
      </c>
      <c r="G1234" s="13" t="str">
        <f>IF(OR($E1234="",$F1234=""),"",$E1234-$F1234)</f>
        <v/>
      </c>
      <c r="H1234" t="str">
        <f ca="1">IF($D1234="","",MAX(0,TODAY()-$D1234))</f>
        <v/>
      </c>
      <c r="I1234" t="str">
        <f ca="1">IF($G1234&lt;=0,"",IF($H1234&gt;=30,"Mise en demeure",IF($H1234&gt;=15,"Relance 2",IF($H1234&gt;=5,"Relance 1","À traiter"))))</f>
        <v>Mise en demeure</v>
      </c>
      <c r="K1234" t="str">
        <f>IF($J1234="","",$J1234+7)</f>
        <v/>
      </c>
    </row>
    <row r="1235" spans="2:11" ht="15">
      <c r="B1235" t="str">
        <f>IF($A1235="","",VLOOKUP(VLOOKUP($A1235,Baux!$A:$K,3,FALSE),Locataires!$A:$I,2,FALSE))</f>
        <v/>
      </c>
      <c r="C1235" s="17"/>
      <c r="D1235" s="12" t="str">
        <f>IF(OR($A1235="",$C1235=""),"",SUMIFS(Échéancier_Loyers!$G:$G,Échéancier_Loyers!$C:$C,$A1235,Échéancier_Loyers!$B:$B,YEAR($C1235)*100+MONTH($C1235)))</f>
        <v/>
      </c>
      <c r="E1235" s="13" t="str">
        <f>IF(OR($A1235="",$C1235=""),"",SUMIFS(Échéancier_Loyers!$J:$J,Échéancier_Loyers!$C:$C,$A1235,Échéancier_Loyers!$B:$B,YEAR($C1235)*100+MONTH($C1235)))</f>
        <v/>
      </c>
      <c r="F1235" s="13" t="str">
        <f>IF(OR($A1235="",$C1235=""),"",SUMIFS(Échéancier_Loyers!$K:$K,Échéancier_Loyers!$C:$C,$A1235,Échéancier_Loyers!$B:$B,YEAR($C1235)*100+MONTH($C1235)))</f>
        <v/>
      </c>
      <c r="G1235" s="13" t="str">
        <f>IF(OR($E1235="",$F1235=""),"",$E1235-$F1235)</f>
        <v/>
      </c>
      <c r="H1235" t="str">
        <f ca="1">IF($D1235="","",MAX(0,TODAY()-$D1235))</f>
        <v/>
      </c>
      <c r="I1235" t="str">
        <f ca="1">IF($G1235&lt;=0,"",IF($H1235&gt;=30,"Mise en demeure",IF($H1235&gt;=15,"Relance 2",IF($H1235&gt;=5,"Relance 1","À traiter"))))</f>
        <v>Mise en demeure</v>
      </c>
      <c r="K1235" t="str">
        <f>IF($J1235="","",$J1235+7)</f>
        <v/>
      </c>
    </row>
    <row r="1236" spans="2:11" ht="15">
      <c r="B1236" t="str">
        <f>IF($A1236="","",VLOOKUP(VLOOKUP($A1236,Baux!$A:$K,3,FALSE),Locataires!$A:$I,2,FALSE))</f>
        <v/>
      </c>
      <c r="C1236" s="17"/>
      <c r="D1236" s="12" t="str">
        <f>IF(OR($A1236="",$C1236=""),"",SUMIFS(Échéancier_Loyers!$G:$G,Échéancier_Loyers!$C:$C,$A1236,Échéancier_Loyers!$B:$B,YEAR($C1236)*100+MONTH($C1236)))</f>
        <v/>
      </c>
      <c r="E1236" s="13" t="str">
        <f>IF(OR($A1236="",$C1236=""),"",SUMIFS(Échéancier_Loyers!$J:$J,Échéancier_Loyers!$C:$C,$A1236,Échéancier_Loyers!$B:$B,YEAR($C1236)*100+MONTH($C1236)))</f>
        <v/>
      </c>
      <c r="F1236" s="13" t="str">
        <f>IF(OR($A1236="",$C1236=""),"",SUMIFS(Échéancier_Loyers!$K:$K,Échéancier_Loyers!$C:$C,$A1236,Échéancier_Loyers!$B:$B,YEAR($C1236)*100+MONTH($C1236)))</f>
        <v/>
      </c>
      <c r="G1236" s="13" t="str">
        <f>IF(OR($E1236="",$F1236=""),"",$E1236-$F1236)</f>
        <v/>
      </c>
      <c r="H1236" t="str">
        <f ca="1">IF($D1236="","",MAX(0,TODAY()-$D1236))</f>
        <v/>
      </c>
      <c r="I1236" t="str">
        <f ca="1">IF($G1236&lt;=0,"",IF($H1236&gt;=30,"Mise en demeure",IF($H1236&gt;=15,"Relance 2",IF($H1236&gt;=5,"Relance 1","À traiter"))))</f>
        <v>Mise en demeure</v>
      </c>
      <c r="K1236" t="str">
        <f>IF($J1236="","",$J1236+7)</f>
        <v/>
      </c>
    </row>
    <row r="1237" spans="2:11" ht="15">
      <c r="B1237" t="str">
        <f>IF($A1237="","",VLOOKUP(VLOOKUP($A1237,Baux!$A:$K,3,FALSE),Locataires!$A:$I,2,FALSE))</f>
        <v/>
      </c>
      <c r="C1237" s="17"/>
      <c r="D1237" s="12" t="str">
        <f>IF(OR($A1237="",$C1237=""),"",SUMIFS(Échéancier_Loyers!$G:$G,Échéancier_Loyers!$C:$C,$A1237,Échéancier_Loyers!$B:$B,YEAR($C1237)*100+MONTH($C1237)))</f>
        <v/>
      </c>
      <c r="E1237" s="13" t="str">
        <f>IF(OR($A1237="",$C1237=""),"",SUMIFS(Échéancier_Loyers!$J:$J,Échéancier_Loyers!$C:$C,$A1237,Échéancier_Loyers!$B:$B,YEAR($C1237)*100+MONTH($C1237)))</f>
        <v/>
      </c>
      <c r="F1237" s="13" t="str">
        <f>IF(OR($A1237="",$C1237=""),"",SUMIFS(Échéancier_Loyers!$K:$K,Échéancier_Loyers!$C:$C,$A1237,Échéancier_Loyers!$B:$B,YEAR($C1237)*100+MONTH($C1237)))</f>
        <v/>
      </c>
      <c r="G1237" s="13" t="str">
        <f>IF(OR($E1237="",$F1237=""),"",$E1237-$F1237)</f>
        <v/>
      </c>
      <c r="H1237" t="str">
        <f ca="1">IF($D1237="","",MAX(0,TODAY()-$D1237))</f>
        <v/>
      </c>
      <c r="I1237" t="str">
        <f ca="1">IF($G1237&lt;=0,"",IF($H1237&gt;=30,"Mise en demeure",IF($H1237&gt;=15,"Relance 2",IF($H1237&gt;=5,"Relance 1","À traiter"))))</f>
        <v>Mise en demeure</v>
      </c>
      <c r="K1237" t="str">
        <f>IF($J1237="","",$J1237+7)</f>
        <v/>
      </c>
    </row>
    <row r="1238" spans="2:11" ht="15">
      <c r="B1238" t="str">
        <f>IF($A1238="","",VLOOKUP(VLOOKUP($A1238,Baux!$A:$K,3,FALSE),Locataires!$A:$I,2,FALSE))</f>
        <v/>
      </c>
      <c r="C1238" s="17"/>
      <c r="D1238" s="12" t="str">
        <f>IF(OR($A1238="",$C1238=""),"",SUMIFS(Échéancier_Loyers!$G:$G,Échéancier_Loyers!$C:$C,$A1238,Échéancier_Loyers!$B:$B,YEAR($C1238)*100+MONTH($C1238)))</f>
        <v/>
      </c>
      <c r="E1238" s="13" t="str">
        <f>IF(OR($A1238="",$C1238=""),"",SUMIFS(Échéancier_Loyers!$J:$J,Échéancier_Loyers!$C:$C,$A1238,Échéancier_Loyers!$B:$B,YEAR($C1238)*100+MONTH($C1238)))</f>
        <v/>
      </c>
      <c r="F1238" s="13" t="str">
        <f>IF(OR($A1238="",$C1238=""),"",SUMIFS(Échéancier_Loyers!$K:$K,Échéancier_Loyers!$C:$C,$A1238,Échéancier_Loyers!$B:$B,YEAR($C1238)*100+MONTH($C1238)))</f>
        <v/>
      </c>
      <c r="G1238" s="13" t="str">
        <f>IF(OR($E1238="",$F1238=""),"",$E1238-$F1238)</f>
        <v/>
      </c>
      <c r="H1238" t="str">
        <f ca="1">IF($D1238="","",MAX(0,TODAY()-$D1238))</f>
        <v/>
      </c>
      <c r="I1238" t="str">
        <f ca="1">IF($G1238&lt;=0,"",IF($H1238&gt;=30,"Mise en demeure",IF($H1238&gt;=15,"Relance 2",IF($H1238&gt;=5,"Relance 1","À traiter"))))</f>
        <v>Mise en demeure</v>
      </c>
      <c r="K1238" t="str">
        <f>IF($J1238="","",$J1238+7)</f>
        <v/>
      </c>
    </row>
    <row r="1239" spans="2:11" ht="15">
      <c r="B1239" t="str">
        <f>IF($A1239="","",VLOOKUP(VLOOKUP($A1239,Baux!$A:$K,3,FALSE),Locataires!$A:$I,2,FALSE))</f>
        <v/>
      </c>
      <c r="C1239" s="17"/>
      <c r="D1239" s="12" t="str">
        <f>IF(OR($A1239="",$C1239=""),"",SUMIFS(Échéancier_Loyers!$G:$G,Échéancier_Loyers!$C:$C,$A1239,Échéancier_Loyers!$B:$B,YEAR($C1239)*100+MONTH($C1239)))</f>
        <v/>
      </c>
      <c r="E1239" s="13" t="str">
        <f>IF(OR($A1239="",$C1239=""),"",SUMIFS(Échéancier_Loyers!$J:$J,Échéancier_Loyers!$C:$C,$A1239,Échéancier_Loyers!$B:$B,YEAR($C1239)*100+MONTH($C1239)))</f>
        <v/>
      </c>
      <c r="F1239" s="13" t="str">
        <f>IF(OR($A1239="",$C1239=""),"",SUMIFS(Échéancier_Loyers!$K:$K,Échéancier_Loyers!$C:$C,$A1239,Échéancier_Loyers!$B:$B,YEAR($C1239)*100+MONTH($C1239)))</f>
        <v/>
      </c>
      <c r="G1239" s="13" t="str">
        <f>IF(OR($E1239="",$F1239=""),"",$E1239-$F1239)</f>
        <v/>
      </c>
      <c r="H1239" t="str">
        <f ca="1">IF($D1239="","",MAX(0,TODAY()-$D1239))</f>
        <v/>
      </c>
      <c r="I1239" t="str">
        <f ca="1">IF($G1239&lt;=0,"",IF($H1239&gt;=30,"Mise en demeure",IF($H1239&gt;=15,"Relance 2",IF($H1239&gt;=5,"Relance 1","À traiter"))))</f>
        <v>Mise en demeure</v>
      </c>
      <c r="K1239" t="str">
        <f>IF($J1239="","",$J1239+7)</f>
        <v/>
      </c>
    </row>
    <row r="1240" spans="2:11" ht="15">
      <c r="B1240" t="str">
        <f>IF($A1240="","",VLOOKUP(VLOOKUP($A1240,Baux!$A:$K,3,FALSE),Locataires!$A:$I,2,FALSE))</f>
        <v/>
      </c>
      <c r="C1240" s="17"/>
      <c r="D1240" s="12" t="str">
        <f>IF(OR($A1240="",$C1240=""),"",SUMIFS(Échéancier_Loyers!$G:$G,Échéancier_Loyers!$C:$C,$A1240,Échéancier_Loyers!$B:$B,YEAR($C1240)*100+MONTH($C1240)))</f>
        <v/>
      </c>
      <c r="E1240" s="13" t="str">
        <f>IF(OR($A1240="",$C1240=""),"",SUMIFS(Échéancier_Loyers!$J:$J,Échéancier_Loyers!$C:$C,$A1240,Échéancier_Loyers!$B:$B,YEAR($C1240)*100+MONTH($C1240)))</f>
        <v/>
      </c>
      <c r="F1240" s="13" t="str">
        <f>IF(OR($A1240="",$C1240=""),"",SUMIFS(Échéancier_Loyers!$K:$K,Échéancier_Loyers!$C:$C,$A1240,Échéancier_Loyers!$B:$B,YEAR($C1240)*100+MONTH($C1240)))</f>
        <v/>
      </c>
      <c r="G1240" s="13" t="str">
        <f>IF(OR($E1240="",$F1240=""),"",$E1240-$F1240)</f>
        <v/>
      </c>
      <c r="H1240" t="str">
        <f ca="1">IF($D1240="","",MAX(0,TODAY()-$D1240))</f>
        <v/>
      </c>
      <c r="I1240" t="str">
        <f ca="1">IF($G1240&lt;=0,"",IF($H1240&gt;=30,"Mise en demeure",IF($H1240&gt;=15,"Relance 2",IF($H1240&gt;=5,"Relance 1","À traiter"))))</f>
        <v>Mise en demeure</v>
      </c>
      <c r="K1240" t="str">
        <f>IF($J1240="","",$J1240+7)</f>
        <v/>
      </c>
    </row>
    <row r="1241" spans="2:11" ht="15">
      <c r="B1241" t="str">
        <f>IF($A1241="","",VLOOKUP(VLOOKUP($A1241,Baux!$A:$K,3,FALSE),Locataires!$A:$I,2,FALSE))</f>
        <v/>
      </c>
      <c r="C1241" s="17"/>
      <c r="D1241" s="12" t="str">
        <f>IF(OR($A1241="",$C1241=""),"",SUMIFS(Échéancier_Loyers!$G:$G,Échéancier_Loyers!$C:$C,$A1241,Échéancier_Loyers!$B:$B,YEAR($C1241)*100+MONTH($C1241)))</f>
        <v/>
      </c>
      <c r="E1241" s="13" t="str">
        <f>IF(OR($A1241="",$C1241=""),"",SUMIFS(Échéancier_Loyers!$J:$J,Échéancier_Loyers!$C:$C,$A1241,Échéancier_Loyers!$B:$B,YEAR($C1241)*100+MONTH($C1241)))</f>
        <v/>
      </c>
      <c r="F1241" s="13" t="str">
        <f>IF(OR($A1241="",$C1241=""),"",SUMIFS(Échéancier_Loyers!$K:$K,Échéancier_Loyers!$C:$C,$A1241,Échéancier_Loyers!$B:$B,YEAR($C1241)*100+MONTH($C1241)))</f>
        <v/>
      </c>
      <c r="G1241" s="13" t="str">
        <f>IF(OR($E1241="",$F1241=""),"",$E1241-$F1241)</f>
        <v/>
      </c>
      <c r="H1241" t="str">
        <f ca="1">IF($D1241="","",MAX(0,TODAY()-$D1241))</f>
        <v/>
      </c>
      <c r="I1241" t="str">
        <f ca="1">IF($G1241&lt;=0,"",IF($H1241&gt;=30,"Mise en demeure",IF($H1241&gt;=15,"Relance 2",IF($H1241&gt;=5,"Relance 1","À traiter"))))</f>
        <v>Mise en demeure</v>
      </c>
      <c r="K1241" t="str">
        <f>IF($J1241="","",$J1241+7)</f>
        <v/>
      </c>
    </row>
    <row r="1242" spans="2:11" ht="15">
      <c r="B1242" t="str">
        <f>IF($A1242="","",VLOOKUP(VLOOKUP($A1242,Baux!$A:$K,3,FALSE),Locataires!$A:$I,2,FALSE))</f>
        <v/>
      </c>
      <c r="C1242" s="17"/>
      <c r="D1242" s="12" t="str">
        <f>IF(OR($A1242="",$C1242=""),"",SUMIFS(Échéancier_Loyers!$G:$G,Échéancier_Loyers!$C:$C,$A1242,Échéancier_Loyers!$B:$B,YEAR($C1242)*100+MONTH($C1242)))</f>
        <v/>
      </c>
      <c r="E1242" s="13" t="str">
        <f>IF(OR($A1242="",$C1242=""),"",SUMIFS(Échéancier_Loyers!$J:$J,Échéancier_Loyers!$C:$C,$A1242,Échéancier_Loyers!$B:$B,YEAR($C1242)*100+MONTH($C1242)))</f>
        <v/>
      </c>
      <c r="F1242" s="13" t="str">
        <f>IF(OR($A1242="",$C1242=""),"",SUMIFS(Échéancier_Loyers!$K:$K,Échéancier_Loyers!$C:$C,$A1242,Échéancier_Loyers!$B:$B,YEAR($C1242)*100+MONTH($C1242)))</f>
        <v/>
      </c>
      <c r="G1242" s="13" t="str">
        <f>IF(OR($E1242="",$F1242=""),"",$E1242-$F1242)</f>
        <v/>
      </c>
      <c r="H1242" t="str">
        <f ca="1">IF($D1242="","",MAX(0,TODAY()-$D1242))</f>
        <v/>
      </c>
      <c r="I1242" t="str">
        <f ca="1">IF($G1242&lt;=0,"",IF($H1242&gt;=30,"Mise en demeure",IF($H1242&gt;=15,"Relance 2",IF($H1242&gt;=5,"Relance 1","À traiter"))))</f>
        <v>Mise en demeure</v>
      </c>
      <c r="K1242" t="str">
        <f>IF($J1242="","",$J1242+7)</f>
        <v/>
      </c>
    </row>
    <row r="1243" spans="2:11" ht="15">
      <c r="B1243" t="str">
        <f>IF($A1243="","",VLOOKUP(VLOOKUP($A1243,Baux!$A:$K,3,FALSE),Locataires!$A:$I,2,FALSE))</f>
        <v/>
      </c>
      <c r="C1243" s="17"/>
      <c r="D1243" s="12" t="str">
        <f>IF(OR($A1243="",$C1243=""),"",SUMIFS(Échéancier_Loyers!$G:$G,Échéancier_Loyers!$C:$C,$A1243,Échéancier_Loyers!$B:$B,YEAR($C1243)*100+MONTH($C1243)))</f>
        <v/>
      </c>
      <c r="E1243" s="13" t="str">
        <f>IF(OR($A1243="",$C1243=""),"",SUMIFS(Échéancier_Loyers!$J:$J,Échéancier_Loyers!$C:$C,$A1243,Échéancier_Loyers!$B:$B,YEAR($C1243)*100+MONTH($C1243)))</f>
        <v/>
      </c>
      <c r="F1243" s="13" t="str">
        <f>IF(OR($A1243="",$C1243=""),"",SUMIFS(Échéancier_Loyers!$K:$K,Échéancier_Loyers!$C:$C,$A1243,Échéancier_Loyers!$B:$B,YEAR($C1243)*100+MONTH($C1243)))</f>
        <v/>
      </c>
      <c r="G1243" s="13" t="str">
        <f>IF(OR($E1243="",$F1243=""),"",$E1243-$F1243)</f>
        <v/>
      </c>
      <c r="H1243" t="str">
        <f ca="1">IF($D1243="","",MAX(0,TODAY()-$D1243))</f>
        <v/>
      </c>
      <c r="I1243" t="str">
        <f ca="1">IF($G1243&lt;=0,"",IF($H1243&gt;=30,"Mise en demeure",IF($H1243&gt;=15,"Relance 2",IF($H1243&gt;=5,"Relance 1","À traiter"))))</f>
        <v>Mise en demeure</v>
      </c>
      <c r="K1243" t="str">
        <f>IF($J1243="","",$J1243+7)</f>
        <v/>
      </c>
    </row>
    <row r="1244" spans="2:11" ht="15">
      <c r="B1244" t="str">
        <f>IF($A1244="","",VLOOKUP(VLOOKUP($A1244,Baux!$A:$K,3,FALSE),Locataires!$A:$I,2,FALSE))</f>
        <v/>
      </c>
      <c r="C1244" s="17"/>
      <c r="D1244" s="12" t="str">
        <f>IF(OR($A1244="",$C1244=""),"",SUMIFS(Échéancier_Loyers!$G:$G,Échéancier_Loyers!$C:$C,$A1244,Échéancier_Loyers!$B:$B,YEAR($C1244)*100+MONTH($C1244)))</f>
        <v/>
      </c>
      <c r="E1244" s="13" t="str">
        <f>IF(OR($A1244="",$C1244=""),"",SUMIFS(Échéancier_Loyers!$J:$J,Échéancier_Loyers!$C:$C,$A1244,Échéancier_Loyers!$B:$B,YEAR($C1244)*100+MONTH($C1244)))</f>
        <v/>
      </c>
      <c r="F1244" s="13" t="str">
        <f>IF(OR($A1244="",$C1244=""),"",SUMIFS(Échéancier_Loyers!$K:$K,Échéancier_Loyers!$C:$C,$A1244,Échéancier_Loyers!$B:$B,YEAR($C1244)*100+MONTH($C1244)))</f>
        <v/>
      </c>
      <c r="G1244" s="13" t="str">
        <f>IF(OR($E1244="",$F1244=""),"",$E1244-$F1244)</f>
        <v/>
      </c>
      <c r="H1244" t="str">
        <f ca="1">IF($D1244="","",MAX(0,TODAY()-$D1244))</f>
        <v/>
      </c>
      <c r="I1244" t="str">
        <f ca="1">IF($G1244&lt;=0,"",IF($H1244&gt;=30,"Mise en demeure",IF($H1244&gt;=15,"Relance 2",IF($H1244&gt;=5,"Relance 1","À traiter"))))</f>
        <v>Mise en demeure</v>
      </c>
      <c r="K1244" t="str">
        <f>IF($J1244="","",$J1244+7)</f>
        <v/>
      </c>
    </row>
    <row r="1245" spans="2:11" ht="15">
      <c r="B1245" t="str">
        <f>IF($A1245="","",VLOOKUP(VLOOKUP($A1245,Baux!$A:$K,3,FALSE),Locataires!$A:$I,2,FALSE))</f>
        <v/>
      </c>
      <c r="C1245" s="17"/>
      <c r="D1245" s="12" t="str">
        <f>IF(OR($A1245="",$C1245=""),"",SUMIFS(Échéancier_Loyers!$G:$G,Échéancier_Loyers!$C:$C,$A1245,Échéancier_Loyers!$B:$B,YEAR($C1245)*100+MONTH($C1245)))</f>
        <v/>
      </c>
      <c r="E1245" s="13" t="str">
        <f>IF(OR($A1245="",$C1245=""),"",SUMIFS(Échéancier_Loyers!$J:$J,Échéancier_Loyers!$C:$C,$A1245,Échéancier_Loyers!$B:$B,YEAR($C1245)*100+MONTH($C1245)))</f>
        <v/>
      </c>
      <c r="F1245" s="13" t="str">
        <f>IF(OR($A1245="",$C1245=""),"",SUMIFS(Échéancier_Loyers!$K:$K,Échéancier_Loyers!$C:$C,$A1245,Échéancier_Loyers!$B:$B,YEAR($C1245)*100+MONTH($C1245)))</f>
        <v/>
      </c>
      <c r="G1245" s="13" t="str">
        <f>IF(OR($E1245="",$F1245=""),"",$E1245-$F1245)</f>
        <v/>
      </c>
      <c r="H1245" t="str">
        <f ca="1">IF($D1245="","",MAX(0,TODAY()-$D1245))</f>
        <v/>
      </c>
      <c r="I1245" t="str">
        <f ca="1">IF($G1245&lt;=0,"",IF($H1245&gt;=30,"Mise en demeure",IF($H1245&gt;=15,"Relance 2",IF($H1245&gt;=5,"Relance 1","À traiter"))))</f>
        <v>Mise en demeure</v>
      </c>
      <c r="K1245" t="str">
        <f>IF($J1245="","",$J1245+7)</f>
        <v/>
      </c>
    </row>
    <row r="1246" spans="2:11" ht="15">
      <c r="B1246" t="str">
        <f>IF($A1246="","",VLOOKUP(VLOOKUP($A1246,Baux!$A:$K,3,FALSE),Locataires!$A:$I,2,FALSE))</f>
        <v/>
      </c>
      <c r="C1246" s="17"/>
      <c r="D1246" s="12" t="str">
        <f>IF(OR($A1246="",$C1246=""),"",SUMIFS(Échéancier_Loyers!$G:$G,Échéancier_Loyers!$C:$C,$A1246,Échéancier_Loyers!$B:$B,YEAR($C1246)*100+MONTH($C1246)))</f>
        <v/>
      </c>
      <c r="E1246" s="13" t="str">
        <f>IF(OR($A1246="",$C1246=""),"",SUMIFS(Échéancier_Loyers!$J:$J,Échéancier_Loyers!$C:$C,$A1246,Échéancier_Loyers!$B:$B,YEAR($C1246)*100+MONTH($C1246)))</f>
        <v/>
      </c>
      <c r="F1246" s="13" t="str">
        <f>IF(OR($A1246="",$C1246=""),"",SUMIFS(Échéancier_Loyers!$K:$K,Échéancier_Loyers!$C:$C,$A1246,Échéancier_Loyers!$B:$B,YEAR($C1246)*100+MONTH($C1246)))</f>
        <v/>
      </c>
      <c r="G1246" s="13" t="str">
        <f>IF(OR($E1246="",$F1246=""),"",$E1246-$F1246)</f>
        <v/>
      </c>
      <c r="H1246" t="str">
        <f ca="1">IF($D1246="","",MAX(0,TODAY()-$D1246))</f>
        <v/>
      </c>
      <c r="I1246" t="str">
        <f ca="1">IF($G1246&lt;=0,"",IF($H1246&gt;=30,"Mise en demeure",IF($H1246&gt;=15,"Relance 2",IF($H1246&gt;=5,"Relance 1","À traiter"))))</f>
        <v>Mise en demeure</v>
      </c>
      <c r="K1246" t="str">
        <f>IF($J1246="","",$J1246+7)</f>
        <v/>
      </c>
    </row>
    <row r="1247" spans="2:11" ht="15">
      <c r="B1247" t="str">
        <f>IF($A1247="","",VLOOKUP(VLOOKUP($A1247,Baux!$A:$K,3,FALSE),Locataires!$A:$I,2,FALSE))</f>
        <v/>
      </c>
      <c r="C1247" s="17"/>
      <c r="D1247" s="12" t="str">
        <f>IF(OR($A1247="",$C1247=""),"",SUMIFS(Échéancier_Loyers!$G:$G,Échéancier_Loyers!$C:$C,$A1247,Échéancier_Loyers!$B:$B,YEAR($C1247)*100+MONTH($C1247)))</f>
        <v/>
      </c>
      <c r="E1247" s="13" t="str">
        <f>IF(OR($A1247="",$C1247=""),"",SUMIFS(Échéancier_Loyers!$J:$J,Échéancier_Loyers!$C:$C,$A1247,Échéancier_Loyers!$B:$B,YEAR($C1247)*100+MONTH($C1247)))</f>
        <v/>
      </c>
      <c r="F1247" s="13" t="str">
        <f>IF(OR($A1247="",$C1247=""),"",SUMIFS(Échéancier_Loyers!$K:$K,Échéancier_Loyers!$C:$C,$A1247,Échéancier_Loyers!$B:$B,YEAR($C1247)*100+MONTH($C1247)))</f>
        <v/>
      </c>
      <c r="G1247" s="13" t="str">
        <f>IF(OR($E1247="",$F1247=""),"",$E1247-$F1247)</f>
        <v/>
      </c>
      <c r="H1247" t="str">
        <f ca="1">IF($D1247="","",MAX(0,TODAY()-$D1247))</f>
        <v/>
      </c>
      <c r="I1247" t="str">
        <f ca="1">IF($G1247&lt;=0,"",IF($H1247&gt;=30,"Mise en demeure",IF($H1247&gt;=15,"Relance 2",IF($H1247&gt;=5,"Relance 1","À traiter"))))</f>
        <v>Mise en demeure</v>
      </c>
      <c r="K1247" t="str">
        <f>IF($J1247="","",$J1247+7)</f>
        <v/>
      </c>
    </row>
    <row r="1248" spans="2:11" ht="15">
      <c r="B1248" t="str">
        <f>IF($A1248="","",VLOOKUP(VLOOKUP($A1248,Baux!$A:$K,3,FALSE),Locataires!$A:$I,2,FALSE))</f>
        <v/>
      </c>
      <c r="C1248" s="17"/>
      <c r="D1248" s="12" t="str">
        <f>IF(OR($A1248="",$C1248=""),"",SUMIFS(Échéancier_Loyers!$G:$G,Échéancier_Loyers!$C:$C,$A1248,Échéancier_Loyers!$B:$B,YEAR($C1248)*100+MONTH($C1248)))</f>
        <v/>
      </c>
      <c r="E1248" s="13" t="str">
        <f>IF(OR($A1248="",$C1248=""),"",SUMIFS(Échéancier_Loyers!$J:$J,Échéancier_Loyers!$C:$C,$A1248,Échéancier_Loyers!$B:$B,YEAR($C1248)*100+MONTH($C1248)))</f>
        <v/>
      </c>
      <c r="F1248" s="13" t="str">
        <f>IF(OR($A1248="",$C1248=""),"",SUMIFS(Échéancier_Loyers!$K:$K,Échéancier_Loyers!$C:$C,$A1248,Échéancier_Loyers!$B:$B,YEAR($C1248)*100+MONTH($C1248)))</f>
        <v/>
      </c>
      <c r="G1248" s="13" t="str">
        <f>IF(OR($E1248="",$F1248=""),"",$E1248-$F1248)</f>
        <v/>
      </c>
      <c r="H1248" t="str">
        <f ca="1">IF($D1248="","",MAX(0,TODAY()-$D1248))</f>
        <v/>
      </c>
      <c r="I1248" t="str">
        <f ca="1">IF($G1248&lt;=0,"",IF($H1248&gt;=30,"Mise en demeure",IF($H1248&gt;=15,"Relance 2",IF($H1248&gt;=5,"Relance 1","À traiter"))))</f>
        <v>Mise en demeure</v>
      </c>
      <c r="K1248" t="str">
        <f>IF($J1248="","",$J1248+7)</f>
        <v/>
      </c>
    </row>
    <row r="1249" spans="2:11" ht="15">
      <c r="B1249" t="str">
        <f>IF($A1249="","",VLOOKUP(VLOOKUP($A1249,Baux!$A:$K,3,FALSE),Locataires!$A:$I,2,FALSE))</f>
        <v/>
      </c>
      <c r="C1249" s="17"/>
      <c r="D1249" s="12" t="str">
        <f>IF(OR($A1249="",$C1249=""),"",SUMIFS(Échéancier_Loyers!$G:$G,Échéancier_Loyers!$C:$C,$A1249,Échéancier_Loyers!$B:$B,YEAR($C1249)*100+MONTH($C1249)))</f>
        <v/>
      </c>
      <c r="E1249" s="13" t="str">
        <f>IF(OR($A1249="",$C1249=""),"",SUMIFS(Échéancier_Loyers!$J:$J,Échéancier_Loyers!$C:$C,$A1249,Échéancier_Loyers!$B:$B,YEAR($C1249)*100+MONTH($C1249)))</f>
        <v/>
      </c>
      <c r="F1249" s="13" t="str">
        <f>IF(OR($A1249="",$C1249=""),"",SUMIFS(Échéancier_Loyers!$K:$K,Échéancier_Loyers!$C:$C,$A1249,Échéancier_Loyers!$B:$B,YEAR($C1249)*100+MONTH($C1249)))</f>
        <v/>
      </c>
      <c r="G1249" s="13" t="str">
        <f>IF(OR($E1249="",$F1249=""),"",$E1249-$F1249)</f>
        <v/>
      </c>
      <c r="H1249" t="str">
        <f ca="1">IF($D1249="","",MAX(0,TODAY()-$D1249))</f>
        <v/>
      </c>
      <c r="I1249" t="str">
        <f ca="1">IF($G1249&lt;=0,"",IF($H1249&gt;=30,"Mise en demeure",IF($H1249&gt;=15,"Relance 2",IF($H1249&gt;=5,"Relance 1","À traiter"))))</f>
        <v>Mise en demeure</v>
      </c>
      <c r="K1249" t="str">
        <f>IF($J1249="","",$J1249+7)</f>
        <v/>
      </c>
    </row>
    <row r="1250" spans="2:11" ht="15">
      <c r="B1250" t="str">
        <f>IF($A1250="","",VLOOKUP(VLOOKUP($A1250,Baux!$A:$K,3,FALSE),Locataires!$A:$I,2,FALSE))</f>
        <v/>
      </c>
      <c r="C1250" s="17"/>
      <c r="D1250" s="12" t="str">
        <f>IF(OR($A1250="",$C1250=""),"",SUMIFS(Échéancier_Loyers!$G:$G,Échéancier_Loyers!$C:$C,$A1250,Échéancier_Loyers!$B:$B,YEAR($C1250)*100+MONTH($C1250)))</f>
        <v/>
      </c>
      <c r="E1250" s="13" t="str">
        <f>IF(OR($A1250="",$C1250=""),"",SUMIFS(Échéancier_Loyers!$J:$J,Échéancier_Loyers!$C:$C,$A1250,Échéancier_Loyers!$B:$B,YEAR($C1250)*100+MONTH($C1250)))</f>
        <v/>
      </c>
      <c r="F1250" s="13" t="str">
        <f>IF(OR($A1250="",$C1250=""),"",SUMIFS(Échéancier_Loyers!$K:$K,Échéancier_Loyers!$C:$C,$A1250,Échéancier_Loyers!$B:$B,YEAR($C1250)*100+MONTH($C1250)))</f>
        <v/>
      </c>
      <c r="G1250" s="13" t="str">
        <f>IF(OR($E1250="",$F1250=""),"",$E1250-$F1250)</f>
        <v/>
      </c>
      <c r="H1250" t="str">
        <f ca="1">IF($D1250="","",MAX(0,TODAY()-$D1250))</f>
        <v/>
      </c>
      <c r="I1250" t="str">
        <f ca="1">IF($G1250&lt;=0,"",IF($H1250&gt;=30,"Mise en demeure",IF($H1250&gt;=15,"Relance 2",IF($H1250&gt;=5,"Relance 1","À traiter"))))</f>
        <v>Mise en demeure</v>
      </c>
      <c r="K1250" t="str">
        <f>IF($J1250="","",$J1250+7)</f>
        <v/>
      </c>
    </row>
    <row r="1251" spans="2:11" ht="15">
      <c r="B1251" t="str">
        <f>IF($A1251="","",VLOOKUP(VLOOKUP($A1251,Baux!$A:$K,3,FALSE),Locataires!$A:$I,2,FALSE))</f>
        <v/>
      </c>
      <c r="C1251" s="17"/>
      <c r="D1251" s="12" t="str">
        <f>IF(OR($A1251="",$C1251=""),"",SUMIFS(Échéancier_Loyers!$G:$G,Échéancier_Loyers!$C:$C,$A1251,Échéancier_Loyers!$B:$B,YEAR($C1251)*100+MONTH($C1251)))</f>
        <v/>
      </c>
      <c r="E1251" s="13" t="str">
        <f>IF(OR($A1251="",$C1251=""),"",SUMIFS(Échéancier_Loyers!$J:$J,Échéancier_Loyers!$C:$C,$A1251,Échéancier_Loyers!$B:$B,YEAR($C1251)*100+MONTH($C1251)))</f>
        <v/>
      </c>
      <c r="F1251" s="13" t="str">
        <f>IF(OR($A1251="",$C1251=""),"",SUMIFS(Échéancier_Loyers!$K:$K,Échéancier_Loyers!$C:$C,$A1251,Échéancier_Loyers!$B:$B,YEAR($C1251)*100+MONTH($C1251)))</f>
        <v/>
      </c>
      <c r="G1251" s="13" t="str">
        <f>IF(OR($E1251="",$F1251=""),"",$E1251-$F1251)</f>
        <v/>
      </c>
      <c r="H1251" t="str">
        <f ca="1">IF($D1251="","",MAX(0,TODAY()-$D1251))</f>
        <v/>
      </c>
      <c r="I1251" t="str">
        <f ca="1">IF($G1251&lt;=0,"",IF($H1251&gt;=30,"Mise en demeure",IF($H1251&gt;=15,"Relance 2",IF($H1251&gt;=5,"Relance 1","À traiter"))))</f>
        <v>Mise en demeure</v>
      </c>
      <c r="K1251" t="str">
        <f>IF($J1251="","",$J1251+7)</f>
        <v/>
      </c>
    </row>
    <row r="1252" spans="2:11" ht="15">
      <c r="B1252" t="str">
        <f>IF($A1252="","",VLOOKUP(VLOOKUP($A1252,Baux!$A:$K,3,FALSE),Locataires!$A:$I,2,FALSE))</f>
        <v/>
      </c>
      <c r="C1252" s="17"/>
      <c r="D1252" s="12" t="str">
        <f>IF(OR($A1252="",$C1252=""),"",SUMIFS(Échéancier_Loyers!$G:$G,Échéancier_Loyers!$C:$C,$A1252,Échéancier_Loyers!$B:$B,YEAR($C1252)*100+MONTH($C1252)))</f>
        <v/>
      </c>
      <c r="E1252" s="13" t="str">
        <f>IF(OR($A1252="",$C1252=""),"",SUMIFS(Échéancier_Loyers!$J:$J,Échéancier_Loyers!$C:$C,$A1252,Échéancier_Loyers!$B:$B,YEAR($C1252)*100+MONTH($C1252)))</f>
        <v/>
      </c>
      <c r="F1252" s="13" t="str">
        <f>IF(OR($A1252="",$C1252=""),"",SUMIFS(Échéancier_Loyers!$K:$K,Échéancier_Loyers!$C:$C,$A1252,Échéancier_Loyers!$B:$B,YEAR($C1252)*100+MONTH($C1252)))</f>
        <v/>
      </c>
      <c r="G1252" s="13" t="str">
        <f>IF(OR($E1252="",$F1252=""),"",$E1252-$F1252)</f>
        <v/>
      </c>
      <c r="H1252" t="str">
        <f ca="1">IF($D1252="","",MAX(0,TODAY()-$D1252))</f>
        <v/>
      </c>
      <c r="I1252" t="str">
        <f ca="1">IF($G1252&lt;=0,"",IF($H1252&gt;=30,"Mise en demeure",IF($H1252&gt;=15,"Relance 2",IF($H1252&gt;=5,"Relance 1","À traiter"))))</f>
        <v>Mise en demeure</v>
      </c>
      <c r="K1252" t="str">
        <f>IF($J1252="","",$J1252+7)</f>
        <v/>
      </c>
    </row>
    <row r="1253" spans="2:11" ht="15">
      <c r="B1253" t="str">
        <f>IF($A1253="","",VLOOKUP(VLOOKUP($A1253,Baux!$A:$K,3,FALSE),Locataires!$A:$I,2,FALSE))</f>
        <v/>
      </c>
      <c r="C1253" s="17"/>
      <c r="D1253" s="12" t="str">
        <f>IF(OR($A1253="",$C1253=""),"",SUMIFS(Échéancier_Loyers!$G:$G,Échéancier_Loyers!$C:$C,$A1253,Échéancier_Loyers!$B:$B,YEAR($C1253)*100+MONTH($C1253)))</f>
        <v/>
      </c>
      <c r="E1253" s="13" t="str">
        <f>IF(OR($A1253="",$C1253=""),"",SUMIFS(Échéancier_Loyers!$J:$J,Échéancier_Loyers!$C:$C,$A1253,Échéancier_Loyers!$B:$B,YEAR($C1253)*100+MONTH($C1253)))</f>
        <v/>
      </c>
      <c r="F1253" s="13" t="str">
        <f>IF(OR($A1253="",$C1253=""),"",SUMIFS(Échéancier_Loyers!$K:$K,Échéancier_Loyers!$C:$C,$A1253,Échéancier_Loyers!$B:$B,YEAR($C1253)*100+MONTH($C1253)))</f>
        <v/>
      </c>
      <c r="G1253" s="13" t="str">
        <f>IF(OR($E1253="",$F1253=""),"",$E1253-$F1253)</f>
        <v/>
      </c>
      <c r="H1253" t="str">
        <f ca="1">IF($D1253="","",MAX(0,TODAY()-$D1253))</f>
        <v/>
      </c>
      <c r="I1253" t="str">
        <f ca="1">IF($G1253&lt;=0,"",IF($H1253&gt;=30,"Mise en demeure",IF($H1253&gt;=15,"Relance 2",IF($H1253&gt;=5,"Relance 1","À traiter"))))</f>
        <v>Mise en demeure</v>
      </c>
      <c r="K1253" t="str">
        <f>IF($J1253="","",$J1253+7)</f>
        <v/>
      </c>
    </row>
    <row r="1254" spans="2:11" ht="15">
      <c r="B1254" t="str">
        <f>IF($A1254="","",VLOOKUP(VLOOKUP($A1254,Baux!$A:$K,3,FALSE),Locataires!$A:$I,2,FALSE))</f>
        <v/>
      </c>
      <c r="C1254" s="17"/>
      <c r="D1254" s="12" t="str">
        <f>IF(OR($A1254="",$C1254=""),"",SUMIFS(Échéancier_Loyers!$G:$G,Échéancier_Loyers!$C:$C,$A1254,Échéancier_Loyers!$B:$B,YEAR($C1254)*100+MONTH($C1254)))</f>
        <v/>
      </c>
      <c r="E1254" s="13" t="str">
        <f>IF(OR($A1254="",$C1254=""),"",SUMIFS(Échéancier_Loyers!$J:$J,Échéancier_Loyers!$C:$C,$A1254,Échéancier_Loyers!$B:$B,YEAR($C1254)*100+MONTH($C1254)))</f>
        <v/>
      </c>
      <c r="F1254" s="13" t="str">
        <f>IF(OR($A1254="",$C1254=""),"",SUMIFS(Échéancier_Loyers!$K:$K,Échéancier_Loyers!$C:$C,$A1254,Échéancier_Loyers!$B:$B,YEAR($C1254)*100+MONTH($C1254)))</f>
        <v/>
      </c>
      <c r="G1254" s="13" t="str">
        <f>IF(OR($E1254="",$F1254=""),"",$E1254-$F1254)</f>
        <v/>
      </c>
      <c r="H1254" t="str">
        <f ca="1">IF($D1254="","",MAX(0,TODAY()-$D1254))</f>
        <v/>
      </c>
      <c r="I1254" t="str">
        <f ca="1">IF($G1254&lt;=0,"",IF($H1254&gt;=30,"Mise en demeure",IF($H1254&gt;=15,"Relance 2",IF($H1254&gt;=5,"Relance 1","À traiter"))))</f>
        <v>Mise en demeure</v>
      </c>
      <c r="K1254" t="str">
        <f>IF($J1254="","",$J1254+7)</f>
        <v/>
      </c>
    </row>
    <row r="1255" spans="2:11" ht="15">
      <c r="B1255" t="str">
        <f>IF($A1255="","",VLOOKUP(VLOOKUP($A1255,Baux!$A:$K,3,FALSE),Locataires!$A:$I,2,FALSE))</f>
        <v/>
      </c>
      <c r="C1255" s="17"/>
      <c r="D1255" s="12" t="str">
        <f>IF(OR($A1255="",$C1255=""),"",SUMIFS(Échéancier_Loyers!$G:$G,Échéancier_Loyers!$C:$C,$A1255,Échéancier_Loyers!$B:$B,YEAR($C1255)*100+MONTH($C1255)))</f>
        <v/>
      </c>
      <c r="E1255" s="13" t="str">
        <f>IF(OR($A1255="",$C1255=""),"",SUMIFS(Échéancier_Loyers!$J:$J,Échéancier_Loyers!$C:$C,$A1255,Échéancier_Loyers!$B:$B,YEAR($C1255)*100+MONTH($C1255)))</f>
        <v/>
      </c>
      <c r="F1255" s="13" t="str">
        <f>IF(OR($A1255="",$C1255=""),"",SUMIFS(Échéancier_Loyers!$K:$K,Échéancier_Loyers!$C:$C,$A1255,Échéancier_Loyers!$B:$B,YEAR($C1255)*100+MONTH($C1255)))</f>
        <v/>
      </c>
      <c r="G1255" s="13" t="str">
        <f>IF(OR($E1255="",$F1255=""),"",$E1255-$F1255)</f>
        <v/>
      </c>
      <c r="H1255" t="str">
        <f ca="1">IF($D1255="","",MAX(0,TODAY()-$D1255))</f>
        <v/>
      </c>
      <c r="I1255" t="str">
        <f ca="1">IF($G1255&lt;=0,"",IF($H1255&gt;=30,"Mise en demeure",IF($H1255&gt;=15,"Relance 2",IF($H1255&gt;=5,"Relance 1","À traiter"))))</f>
        <v>Mise en demeure</v>
      </c>
      <c r="K1255" t="str">
        <f>IF($J1255="","",$J1255+7)</f>
        <v/>
      </c>
    </row>
    <row r="1256" spans="2:11" ht="15">
      <c r="B1256" t="str">
        <f>IF($A1256="","",VLOOKUP(VLOOKUP($A1256,Baux!$A:$K,3,FALSE),Locataires!$A:$I,2,FALSE))</f>
        <v/>
      </c>
      <c r="C1256" s="17"/>
      <c r="D1256" s="12" t="str">
        <f>IF(OR($A1256="",$C1256=""),"",SUMIFS(Échéancier_Loyers!$G:$G,Échéancier_Loyers!$C:$C,$A1256,Échéancier_Loyers!$B:$B,YEAR($C1256)*100+MONTH($C1256)))</f>
        <v/>
      </c>
      <c r="E1256" s="13" t="str">
        <f>IF(OR($A1256="",$C1256=""),"",SUMIFS(Échéancier_Loyers!$J:$J,Échéancier_Loyers!$C:$C,$A1256,Échéancier_Loyers!$B:$B,YEAR($C1256)*100+MONTH($C1256)))</f>
        <v/>
      </c>
      <c r="F1256" s="13" t="str">
        <f>IF(OR($A1256="",$C1256=""),"",SUMIFS(Échéancier_Loyers!$K:$K,Échéancier_Loyers!$C:$C,$A1256,Échéancier_Loyers!$B:$B,YEAR($C1256)*100+MONTH($C1256)))</f>
        <v/>
      </c>
      <c r="G1256" s="13" t="str">
        <f>IF(OR($E1256="",$F1256=""),"",$E1256-$F1256)</f>
        <v/>
      </c>
      <c r="H1256" t="str">
        <f ca="1">IF($D1256="","",MAX(0,TODAY()-$D1256))</f>
        <v/>
      </c>
      <c r="I1256" t="str">
        <f ca="1">IF($G1256&lt;=0,"",IF($H1256&gt;=30,"Mise en demeure",IF($H1256&gt;=15,"Relance 2",IF($H1256&gt;=5,"Relance 1","À traiter"))))</f>
        <v>Mise en demeure</v>
      </c>
      <c r="K1256" t="str">
        <f>IF($J1256="","",$J1256+7)</f>
        <v/>
      </c>
    </row>
    <row r="1257" spans="2:11" ht="15">
      <c r="B1257" t="str">
        <f>IF($A1257="","",VLOOKUP(VLOOKUP($A1257,Baux!$A:$K,3,FALSE),Locataires!$A:$I,2,FALSE))</f>
        <v/>
      </c>
      <c r="C1257" s="17"/>
      <c r="D1257" s="12" t="str">
        <f>IF(OR($A1257="",$C1257=""),"",SUMIFS(Échéancier_Loyers!$G:$G,Échéancier_Loyers!$C:$C,$A1257,Échéancier_Loyers!$B:$B,YEAR($C1257)*100+MONTH($C1257)))</f>
        <v/>
      </c>
      <c r="E1257" s="13" t="str">
        <f>IF(OR($A1257="",$C1257=""),"",SUMIFS(Échéancier_Loyers!$J:$J,Échéancier_Loyers!$C:$C,$A1257,Échéancier_Loyers!$B:$B,YEAR($C1257)*100+MONTH($C1257)))</f>
        <v/>
      </c>
      <c r="F1257" s="13" t="str">
        <f>IF(OR($A1257="",$C1257=""),"",SUMIFS(Échéancier_Loyers!$K:$K,Échéancier_Loyers!$C:$C,$A1257,Échéancier_Loyers!$B:$B,YEAR($C1257)*100+MONTH($C1257)))</f>
        <v/>
      </c>
      <c r="G1257" s="13" t="str">
        <f>IF(OR($E1257="",$F1257=""),"",$E1257-$F1257)</f>
        <v/>
      </c>
      <c r="H1257" t="str">
        <f ca="1">IF($D1257="","",MAX(0,TODAY()-$D1257))</f>
        <v/>
      </c>
      <c r="I1257" t="str">
        <f ca="1">IF($G1257&lt;=0,"",IF($H1257&gt;=30,"Mise en demeure",IF($H1257&gt;=15,"Relance 2",IF($H1257&gt;=5,"Relance 1","À traiter"))))</f>
        <v>Mise en demeure</v>
      </c>
      <c r="K1257" t="str">
        <f>IF($J1257="","",$J1257+7)</f>
        <v/>
      </c>
    </row>
    <row r="1258" spans="2:11" ht="15">
      <c r="B1258" t="str">
        <f>IF($A1258="","",VLOOKUP(VLOOKUP($A1258,Baux!$A:$K,3,FALSE),Locataires!$A:$I,2,FALSE))</f>
        <v/>
      </c>
      <c r="C1258" s="17"/>
      <c r="D1258" s="12" t="str">
        <f>IF(OR($A1258="",$C1258=""),"",SUMIFS(Échéancier_Loyers!$G:$G,Échéancier_Loyers!$C:$C,$A1258,Échéancier_Loyers!$B:$B,YEAR($C1258)*100+MONTH($C1258)))</f>
        <v/>
      </c>
      <c r="E1258" s="13" t="str">
        <f>IF(OR($A1258="",$C1258=""),"",SUMIFS(Échéancier_Loyers!$J:$J,Échéancier_Loyers!$C:$C,$A1258,Échéancier_Loyers!$B:$B,YEAR($C1258)*100+MONTH($C1258)))</f>
        <v/>
      </c>
      <c r="F1258" s="13" t="str">
        <f>IF(OR($A1258="",$C1258=""),"",SUMIFS(Échéancier_Loyers!$K:$K,Échéancier_Loyers!$C:$C,$A1258,Échéancier_Loyers!$B:$B,YEAR($C1258)*100+MONTH($C1258)))</f>
        <v/>
      </c>
      <c r="G1258" s="13" t="str">
        <f>IF(OR($E1258="",$F1258=""),"",$E1258-$F1258)</f>
        <v/>
      </c>
      <c r="H1258" t="str">
        <f ca="1">IF($D1258="","",MAX(0,TODAY()-$D1258))</f>
        <v/>
      </c>
      <c r="I1258" t="str">
        <f ca="1">IF($G1258&lt;=0,"",IF($H1258&gt;=30,"Mise en demeure",IF($H1258&gt;=15,"Relance 2",IF($H1258&gt;=5,"Relance 1","À traiter"))))</f>
        <v>Mise en demeure</v>
      </c>
      <c r="K1258" t="str">
        <f>IF($J1258="","",$J1258+7)</f>
        <v/>
      </c>
    </row>
    <row r="1259" spans="2:11" ht="15">
      <c r="B1259" t="str">
        <f>IF($A1259="","",VLOOKUP(VLOOKUP($A1259,Baux!$A:$K,3,FALSE),Locataires!$A:$I,2,FALSE))</f>
        <v/>
      </c>
      <c r="C1259" s="17"/>
      <c r="D1259" s="12" t="str">
        <f>IF(OR($A1259="",$C1259=""),"",SUMIFS(Échéancier_Loyers!$G:$G,Échéancier_Loyers!$C:$C,$A1259,Échéancier_Loyers!$B:$B,YEAR($C1259)*100+MONTH($C1259)))</f>
        <v/>
      </c>
      <c r="E1259" s="13" t="str">
        <f>IF(OR($A1259="",$C1259=""),"",SUMIFS(Échéancier_Loyers!$J:$J,Échéancier_Loyers!$C:$C,$A1259,Échéancier_Loyers!$B:$B,YEAR($C1259)*100+MONTH($C1259)))</f>
        <v/>
      </c>
      <c r="F1259" s="13" t="str">
        <f>IF(OR($A1259="",$C1259=""),"",SUMIFS(Échéancier_Loyers!$K:$K,Échéancier_Loyers!$C:$C,$A1259,Échéancier_Loyers!$B:$B,YEAR($C1259)*100+MONTH($C1259)))</f>
        <v/>
      </c>
      <c r="G1259" s="13" t="str">
        <f>IF(OR($E1259="",$F1259=""),"",$E1259-$F1259)</f>
        <v/>
      </c>
      <c r="H1259" t="str">
        <f ca="1">IF($D1259="","",MAX(0,TODAY()-$D1259))</f>
        <v/>
      </c>
      <c r="I1259" t="str">
        <f ca="1">IF($G1259&lt;=0,"",IF($H1259&gt;=30,"Mise en demeure",IF($H1259&gt;=15,"Relance 2",IF($H1259&gt;=5,"Relance 1","À traiter"))))</f>
        <v>Mise en demeure</v>
      </c>
      <c r="K1259" t="str">
        <f>IF($J1259="","",$J1259+7)</f>
        <v/>
      </c>
    </row>
    <row r="1260" spans="2:11" ht="15">
      <c r="B1260" t="str">
        <f>IF($A1260="","",VLOOKUP(VLOOKUP($A1260,Baux!$A:$K,3,FALSE),Locataires!$A:$I,2,FALSE))</f>
        <v/>
      </c>
      <c r="C1260" s="17"/>
      <c r="D1260" s="12" t="str">
        <f>IF(OR($A1260="",$C1260=""),"",SUMIFS(Échéancier_Loyers!$G:$G,Échéancier_Loyers!$C:$C,$A1260,Échéancier_Loyers!$B:$B,YEAR($C1260)*100+MONTH($C1260)))</f>
        <v/>
      </c>
      <c r="E1260" s="13" t="str">
        <f>IF(OR($A1260="",$C1260=""),"",SUMIFS(Échéancier_Loyers!$J:$J,Échéancier_Loyers!$C:$C,$A1260,Échéancier_Loyers!$B:$B,YEAR($C1260)*100+MONTH($C1260)))</f>
        <v/>
      </c>
      <c r="F1260" s="13" t="str">
        <f>IF(OR($A1260="",$C1260=""),"",SUMIFS(Échéancier_Loyers!$K:$K,Échéancier_Loyers!$C:$C,$A1260,Échéancier_Loyers!$B:$B,YEAR($C1260)*100+MONTH($C1260)))</f>
        <v/>
      </c>
      <c r="G1260" s="13" t="str">
        <f>IF(OR($E1260="",$F1260=""),"",$E1260-$F1260)</f>
        <v/>
      </c>
      <c r="H1260" t="str">
        <f ca="1">IF($D1260="","",MAX(0,TODAY()-$D1260))</f>
        <v/>
      </c>
      <c r="I1260" t="str">
        <f ca="1">IF($G1260&lt;=0,"",IF($H1260&gt;=30,"Mise en demeure",IF($H1260&gt;=15,"Relance 2",IF($H1260&gt;=5,"Relance 1","À traiter"))))</f>
        <v>Mise en demeure</v>
      </c>
      <c r="K1260" t="str">
        <f>IF($J1260="","",$J1260+7)</f>
        <v/>
      </c>
    </row>
    <row r="1261" spans="2:11" ht="15">
      <c r="B1261" t="str">
        <f>IF($A1261="","",VLOOKUP(VLOOKUP($A1261,Baux!$A:$K,3,FALSE),Locataires!$A:$I,2,FALSE))</f>
        <v/>
      </c>
      <c r="C1261" s="17"/>
      <c r="D1261" s="12" t="str">
        <f>IF(OR($A1261="",$C1261=""),"",SUMIFS(Échéancier_Loyers!$G:$G,Échéancier_Loyers!$C:$C,$A1261,Échéancier_Loyers!$B:$B,YEAR($C1261)*100+MONTH($C1261)))</f>
        <v/>
      </c>
      <c r="E1261" s="13" t="str">
        <f>IF(OR($A1261="",$C1261=""),"",SUMIFS(Échéancier_Loyers!$J:$J,Échéancier_Loyers!$C:$C,$A1261,Échéancier_Loyers!$B:$B,YEAR($C1261)*100+MONTH($C1261)))</f>
        <v/>
      </c>
      <c r="F1261" s="13" t="str">
        <f>IF(OR($A1261="",$C1261=""),"",SUMIFS(Échéancier_Loyers!$K:$K,Échéancier_Loyers!$C:$C,$A1261,Échéancier_Loyers!$B:$B,YEAR($C1261)*100+MONTH($C1261)))</f>
        <v/>
      </c>
      <c r="G1261" s="13" t="str">
        <f>IF(OR($E1261="",$F1261=""),"",$E1261-$F1261)</f>
        <v/>
      </c>
      <c r="H1261" t="str">
        <f ca="1">IF($D1261="","",MAX(0,TODAY()-$D1261))</f>
        <v/>
      </c>
      <c r="I1261" t="str">
        <f ca="1">IF($G1261&lt;=0,"",IF($H1261&gt;=30,"Mise en demeure",IF($H1261&gt;=15,"Relance 2",IF($H1261&gt;=5,"Relance 1","À traiter"))))</f>
        <v>Mise en demeure</v>
      </c>
      <c r="K1261" t="str">
        <f>IF($J1261="","",$J1261+7)</f>
        <v/>
      </c>
    </row>
    <row r="1262" spans="2:11" ht="15">
      <c r="B1262" t="str">
        <f>IF($A1262="","",VLOOKUP(VLOOKUP($A1262,Baux!$A:$K,3,FALSE),Locataires!$A:$I,2,FALSE))</f>
        <v/>
      </c>
      <c r="C1262" s="17"/>
      <c r="D1262" s="12" t="str">
        <f>IF(OR($A1262="",$C1262=""),"",SUMIFS(Échéancier_Loyers!$G:$G,Échéancier_Loyers!$C:$C,$A1262,Échéancier_Loyers!$B:$B,YEAR($C1262)*100+MONTH($C1262)))</f>
        <v/>
      </c>
      <c r="E1262" s="13" t="str">
        <f>IF(OR($A1262="",$C1262=""),"",SUMIFS(Échéancier_Loyers!$J:$J,Échéancier_Loyers!$C:$C,$A1262,Échéancier_Loyers!$B:$B,YEAR($C1262)*100+MONTH($C1262)))</f>
        <v/>
      </c>
      <c r="F1262" s="13" t="str">
        <f>IF(OR($A1262="",$C1262=""),"",SUMIFS(Échéancier_Loyers!$K:$K,Échéancier_Loyers!$C:$C,$A1262,Échéancier_Loyers!$B:$B,YEAR($C1262)*100+MONTH($C1262)))</f>
        <v/>
      </c>
      <c r="G1262" s="13" t="str">
        <f>IF(OR($E1262="",$F1262=""),"",$E1262-$F1262)</f>
        <v/>
      </c>
      <c r="H1262" t="str">
        <f ca="1">IF($D1262="","",MAX(0,TODAY()-$D1262))</f>
        <v/>
      </c>
      <c r="I1262" t="str">
        <f ca="1">IF($G1262&lt;=0,"",IF($H1262&gt;=30,"Mise en demeure",IF($H1262&gt;=15,"Relance 2",IF($H1262&gt;=5,"Relance 1","À traiter"))))</f>
        <v>Mise en demeure</v>
      </c>
      <c r="K1262" t="str">
        <f>IF($J1262="","",$J1262+7)</f>
        <v/>
      </c>
    </row>
    <row r="1263" spans="2:11" ht="15">
      <c r="B1263" t="str">
        <f>IF($A1263="","",VLOOKUP(VLOOKUP($A1263,Baux!$A:$K,3,FALSE),Locataires!$A:$I,2,FALSE))</f>
        <v/>
      </c>
      <c r="C1263" s="17"/>
      <c r="D1263" s="12" t="str">
        <f>IF(OR($A1263="",$C1263=""),"",SUMIFS(Échéancier_Loyers!$G:$G,Échéancier_Loyers!$C:$C,$A1263,Échéancier_Loyers!$B:$B,YEAR($C1263)*100+MONTH($C1263)))</f>
        <v/>
      </c>
      <c r="E1263" s="13" t="str">
        <f>IF(OR($A1263="",$C1263=""),"",SUMIFS(Échéancier_Loyers!$J:$J,Échéancier_Loyers!$C:$C,$A1263,Échéancier_Loyers!$B:$B,YEAR($C1263)*100+MONTH($C1263)))</f>
        <v/>
      </c>
      <c r="F1263" s="13" t="str">
        <f>IF(OR($A1263="",$C1263=""),"",SUMIFS(Échéancier_Loyers!$K:$K,Échéancier_Loyers!$C:$C,$A1263,Échéancier_Loyers!$B:$B,YEAR($C1263)*100+MONTH($C1263)))</f>
        <v/>
      </c>
      <c r="G1263" s="13" t="str">
        <f>IF(OR($E1263="",$F1263=""),"",$E1263-$F1263)</f>
        <v/>
      </c>
      <c r="H1263" t="str">
        <f ca="1">IF($D1263="","",MAX(0,TODAY()-$D1263))</f>
        <v/>
      </c>
      <c r="I1263" t="str">
        <f ca="1">IF($G1263&lt;=0,"",IF($H1263&gt;=30,"Mise en demeure",IF($H1263&gt;=15,"Relance 2",IF($H1263&gt;=5,"Relance 1","À traiter"))))</f>
        <v>Mise en demeure</v>
      </c>
      <c r="K1263" t="str">
        <f>IF($J1263="","",$J1263+7)</f>
        <v/>
      </c>
    </row>
    <row r="1264" spans="2:11" ht="15">
      <c r="B1264" t="str">
        <f>IF($A1264="","",VLOOKUP(VLOOKUP($A1264,Baux!$A:$K,3,FALSE),Locataires!$A:$I,2,FALSE))</f>
        <v/>
      </c>
      <c r="C1264" s="17"/>
      <c r="D1264" s="12" t="str">
        <f>IF(OR($A1264="",$C1264=""),"",SUMIFS(Échéancier_Loyers!$G:$G,Échéancier_Loyers!$C:$C,$A1264,Échéancier_Loyers!$B:$B,YEAR($C1264)*100+MONTH($C1264)))</f>
        <v/>
      </c>
      <c r="E1264" s="13" t="str">
        <f>IF(OR($A1264="",$C1264=""),"",SUMIFS(Échéancier_Loyers!$J:$J,Échéancier_Loyers!$C:$C,$A1264,Échéancier_Loyers!$B:$B,YEAR($C1264)*100+MONTH($C1264)))</f>
        <v/>
      </c>
      <c r="F1264" s="13" t="str">
        <f>IF(OR($A1264="",$C1264=""),"",SUMIFS(Échéancier_Loyers!$K:$K,Échéancier_Loyers!$C:$C,$A1264,Échéancier_Loyers!$B:$B,YEAR($C1264)*100+MONTH($C1264)))</f>
        <v/>
      </c>
      <c r="G1264" s="13" t="str">
        <f>IF(OR($E1264="",$F1264=""),"",$E1264-$F1264)</f>
        <v/>
      </c>
      <c r="H1264" t="str">
        <f ca="1">IF($D1264="","",MAX(0,TODAY()-$D1264))</f>
        <v/>
      </c>
      <c r="I1264" t="str">
        <f ca="1">IF($G1264&lt;=0,"",IF($H1264&gt;=30,"Mise en demeure",IF($H1264&gt;=15,"Relance 2",IF($H1264&gt;=5,"Relance 1","À traiter"))))</f>
        <v>Mise en demeure</v>
      </c>
      <c r="K1264" t="str">
        <f>IF($J1264="","",$J1264+7)</f>
        <v/>
      </c>
    </row>
    <row r="1265" spans="2:11" ht="15">
      <c r="B1265" t="str">
        <f>IF($A1265="","",VLOOKUP(VLOOKUP($A1265,Baux!$A:$K,3,FALSE),Locataires!$A:$I,2,FALSE))</f>
        <v/>
      </c>
      <c r="C1265" s="17"/>
      <c r="D1265" s="12" t="str">
        <f>IF(OR($A1265="",$C1265=""),"",SUMIFS(Échéancier_Loyers!$G:$G,Échéancier_Loyers!$C:$C,$A1265,Échéancier_Loyers!$B:$B,YEAR($C1265)*100+MONTH($C1265)))</f>
        <v/>
      </c>
      <c r="E1265" s="13" t="str">
        <f>IF(OR($A1265="",$C1265=""),"",SUMIFS(Échéancier_Loyers!$J:$J,Échéancier_Loyers!$C:$C,$A1265,Échéancier_Loyers!$B:$B,YEAR($C1265)*100+MONTH($C1265)))</f>
        <v/>
      </c>
      <c r="F1265" s="13" t="str">
        <f>IF(OR($A1265="",$C1265=""),"",SUMIFS(Échéancier_Loyers!$K:$K,Échéancier_Loyers!$C:$C,$A1265,Échéancier_Loyers!$B:$B,YEAR($C1265)*100+MONTH($C1265)))</f>
        <v/>
      </c>
      <c r="G1265" s="13" t="str">
        <f>IF(OR($E1265="",$F1265=""),"",$E1265-$F1265)</f>
        <v/>
      </c>
      <c r="H1265" t="str">
        <f ca="1">IF($D1265="","",MAX(0,TODAY()-$D1265))</f>
        <v/>
      </c>
      <c r="I1265" t="str">
        <f ca="1">IF($G1265&lt;=0,"",IF($H1265&gt;=30,"Mise en demeure",IF($H1265&gt;=15,"Relance 2",IF($H1265&gt;=5,"Relance 1","À traiter"))))</f>
        <v>Mise en demeure</v>
      </c>
      <c r="K1265" t="str">
        <f>IF($J1265="","",$J1265+7)</f>
        <v/>
      </c>
    </row>
    <row r="1266" spans="2:11" ht="15">
      <c r="B1266" t="str">
        <f>IF($A1266="","",VLOOKUP(VLOOKUP($A1266,Baux!$A:$K,3,FALSE),Locataires!$A:$I,2,FALSE))</f>
        <v/>
      </c>
      <c r="C1266" s="17"/>
      <c r="D1266" s="12" t="str">
        <f>IF(OR($A1266="",$C1266=""),"",SUMIFS(Échéancier_Loyers!$G:$G,Échéancier_Loyers!$C:$C,$A1266,Échéancier_Loyers!$B:$B,YEAR($C1266)*100+MONTH($C1266)))</f>
        <v/>
      </c>
      <c r="E1266" s="13" t="str">
        <f>IF(OR($A1266="",$C1266=""),"",SUMIFS(Échéancier_Loyers!$J:$J,Échéancier_Loyers!$C:$C,$A1266,Échéancier_Loyers!$B:$B,YEAR($C1266)*100+MONTH($C1266)))</f>
        <v/>
      </c>
      <c r="F1266" s="13" t="str">
        <f>IF(OR($A1266="",$C1266=""),"",SUMIFS(Échéancier_Loyers!$K:$K,Échéancier_Loyers!$C:$C,$A1266,Échéancier_Loyers!$B:$B,YEAR($C1266)*100+MONTH($C1266)))</f>
        <v/>
      </c>
      <c r="G1266" s="13" t="str">
        <f>IF(OR($E1266="",$F1266=""),"",$E1266-$F1266)</f>
        <v/>
      </c>
      <c r="H1266" t="str">
        <f ca="1">IF($D1266="","",MAX(0,TODAY()-$D1266))</f>
        <v/>
      </c>
      <c r="I1266" t="str">
        <f ca="1">IF($G1266&lt;=0,"",IF($H1266&gt;=30,"Mise en demeure",IF($H1266&gt;=15,"Relance 2",IF($H1266&gt;=5,"Relance 1","À traiter"))))</f>
        <v>Mise en demeure</v>
      </c>
      <c r="K1266" t="str">
        <f>IF($J1266="","",$J1266+7)</f>
        <v/>
      </c>
    </row>
    <row r="1267" spans="2:11" ht="15">
      <c r="B1267" t="str">
        <f>IF($A1267="","",VLOOKUP(VLOOKUP($A1267,Baux!$A:$K,3,FALSE),Locataires!$A:$I,2,FALSE))</f>
        <v/>
      </c>
      <c r="C1267" s="17"/>
      <c r="D1267" s="12" t="str">
        <f>IF(OR($A1267="",$C1267=""),"",SUMIFS(Échéancier_Loyers!$G:$G,Échéancier_Loyers!$C:$C,$A1267,Échéancier_Loyers!$B:$B,YEAR($C1267)*100+MONTH($C1267)))</f>
        <v/>
      </c>
      <c r="E1267" s="13" t="str">
        <f>IF(OR($A1267="",$C1267=""),"",SUMIFS(Échéancier_Loyers!$J:$J,Échéancier_Loyers!$C:$C,$A1267,Échéancier_Loyers!$B:$B,YEAR($C1267)*100+MONTH($C1267)))</f>
        <v/>
      </c>
      <c r="F1267" s="13" t="str">
        <f>IF(OR($A1267="",$C1267=""),"",SUMIFS(Échéancier_Loyers!$K:$K,Échéancier_Loyers!$C:$C,$A1267,Échéancier_Loyers!$B:$B,YEAR($C1267)*100+MONTH($C1267)))</f>
        <v/>
      </c>
      <c r="G1267" s="13" t="str">
        <f>IF(OR($E1267="",$F1267=""),"",$E1267-$F1267)</f>
        <v/>
      </c>
      <c r="H1267" t="str">
        <f ca="1">IF($D1267="","",MAX(0,TODAY()-$D1267))</f>
        <v/>
      </c>
      <c r="I1267" t="str">
        <f ca="1">IF($G1267&lt;=0,"",IF($H1267&gt;=30,"Mise en demeure",IF($H1267&gt;=15,"Relance 2",IF($H1267&gt;=5,"Relance 1","À traiter"))))</f>
        <v>Mise en demeure</v>
      </c>
      <c r="K1267" t="str">
        <f>IF($J1267="","",$J1267+7)</f>
        <v/>
      </c>
    </row>
    <row r="1268" spans="2:11" ht="15">
      <c r="B1268" t="str">
        <f>IF($A1268="","",VLOOKUP(VLOOKUP($A1268,Baux!$A:$K,3,FALSE),Locataires!$A:$I,2,FALSE))</f>
        <v/>
      </c>
      <c r="C1268" s="17"/>
      <c r="D1268" s="12" t="str">
        <f>IF(OR($A1268="",$C1268=""),"",SUMIFS(Échéancier_Loyers!$G:$G,Échéancier_Loyers!$C:$C,$A1268,Échéancier_Loyers!$B:$B,YEAR($C1268)*100+MONTH($C1268)))</f>
        <v/>
      </c>
      <c r="E1268" s="13" t="str">
        <f>IF(OR($A1268="",$C1268=""),"",SUMIFS(Échéancier_Loyers!$J:$J,Échéancier_Loyers!$C:$C,$A1268,Échéancier_Loyers!$B:$B,YEAR($C1268)*100+MONTH($C1268)))</f>
        <v/>
      </c>
      <c r="F1268" s="13" t="str">
        <f>IF(OR($A1268="",$C1268=""),"",SUMIFS(Échéancier_Loyers!$K:$K,Échéancier_Loyers!$C:$C,$A1268,Échéancier_Loyers!$B:$B,YEAR($C1268)*100+MONTH($C1268)))</f>
        <v/>
      </c>
      <c r="G1268" s="13" t="str">
        <f>IF(OR($E1268="",$F1268=""),"",$E1268-$F1268)</f>
        <v/>
      </c>
      <c r="H1268" t="str">
        <f ca="1">IF($D1268="","",MAX(0,TODAY()-$D1268))</f>
        <v/>
      </c>
      <c r="I1268" t="str">
        <f ca="1">IF($G1268&lt;=0,"",IF($H1268&gt;=30,"Mise en demeure",IF($H1268&gt;=15,"Relance 2",IF($H1268&gt;=5,"Relance 1","À traiter"))))</f>
        <v>Mise en demeure</v>
      </c>
      <c r="K1268" t="str">
        <f>IF($J1268="","",$J1268+7)</f>
        <v/>
      </c>
    </row>
    <row r="1269" spans="2:11" ht="15">
      <c r="B1269" t="str">
        <f>IF($A1269="","",VLOOKUP(VLOOKUP($A1269,Baux!$A:$K,3,FALSE),Locataires!$A:$I,2,FALSE))</f>
        <v/>
      </c>
      <c r="C1269" s="17"/>
      <c r="D1269" s="12" t="str">
        <f>IF(OR($A1269="",$C1269=""),"",SUMIFS(Échéancier_Loyers!$G:$G,Échéancier_Loyers!$C:$C,$A1269,Échéancier_Loyers!$B:$B,YEAR($C1269)*100+MONTH($C1269)))</f>
        <v/>
      </c>
      <c r="E1269" s="13" t="str">
        <f>IF(OR($A1269="",$C1269=""),"",SUMIFS(Échéancier_Loyers!$J:$J,Échéancier_Loyers!$C:$C,$A1269,Échéancier_Loyers!$B:$B,YEAR($C1269)*100+MONTH($C1269)))</f>
        <v/>
      </c>
      <c r="F1269" s="13" t="str">
        <f>IF(OR($A1269="",$C1269=""),"",SUMIFS(Échéancier_Loyers!$K:$K,Échéancier_Loyers!$C:$C,$A1269,Échéancier_Loyers!$B:$B,YEAR($C1269)*100+MONTH($C1269)))</f>
        <v/>
      </c>
      <c r="G1269" s="13" t="str">
        <f>IF(OR($E1269="",$F1269=""),"",$E1269-$F1269)</f>
        <v/>
      </c>
      <c r="H1269" t="str">
        <f ca="1">IF($D1269="","",MAX(0,TODAY()-$D1269))</f>
        <v/>
      </c>
      <c r="I1269" t="str">
        <f ca="1">IF($G1269&lt;=0,"",IF($H1269&gt;=30,"Mise en demeure",IF($H1269&gt;=15,"Relance 2",IF($H1269&gt;=5,"Relance 1","À traiter"))))</f>
        <v>Mise en demeure</v>
      </c>
      <c r="K1269" t="str">
        <f>IF($J1269="","",$J1269+7)</f>
        <v/>
      </c>
    </row>
    <row r="1270" spans="2:11" ht="15">
      <c r="B1270" t="str">
        <f>IF($A1270="","",VLOOKUP(VLOOKUP($A1270,Baux!$A:$K,3,FALSE),Locataires!$A:$I,2,FALSE))</f>
        <v/>
      </c>
      <c r="C1270" s="17"/>
      <c r="D1270" s="12" t="str">
        <f>IF(OR($A1270="",$C1270=""),"",SUMIFS(Échéancier_Loyers!$G:$G,Échéancier_Loyers!$C:$C,$A1270,Échéancier_Loyers!$B:$B,YEAR($C1270)*100+MONTH($C1270)))</f>
        <v/>
      </c>
      <c r="E1270" s="13" t="str">
        <f>IF(OR($A1270="",$C1270=""),"",SUMIFS(Échéancier_Loyers!$J:$J,Échéancier_Loyers!$C:$C,$A1270,Échéancier_Loyers!$B:$B,YEAR($C1270)*100+MONTH($C1270)))</f>
        <v/>
      </c>
      <c r="F1270" s="13" t="str">
        <f>IF(OR($A1270="",$C1270=""),"",SUMIFS(Échéancier_Loyers!$K:$K,Échéancier_Loyers!$C:$C,$A1270,Échéancier_Loyers!$B:$B,YEAR($C1270)*100+MONTH($C1270)))</f>
        <v/>
      </c>
      <c r="G1270" s="13" t="str">
        <f>IF(OR($E1270="",$F1270=""),"",$E1270-$F1270)</f>
        <v/>
      </c>
      <c r="H1270" t="str">
        <f ca="1">IF($D1270="","",MAX(0,TODAY()-$D1270))</f>
        <v/>
      </c>
      <c r="I1270" t="str">
        <f ca="1">IF($G1270&lt;=0,"",IF($H1270&gt;=30,"Mise en demeure",IF($H1270&gt;=15,"Relance 2",IF($H1270&gt;=5,"Relance 1","À traiter"))))</f>
        <v>Mise en demeure</v>
      </c>
      <c r="K1270" t="str">
        <f>IF($J1270="","",$J1270+7)</f>
        <v/>
      </c>
    </row>
    <row r="1271" spans="2:11" ht="15">
      <c r="B1271" t="str">
        <f>IF($A1271="","",VLOOKUP(VLOOKUP($A1271,Baux!$A:$K,3,FALSE),Locataires!$A:$I,2,FALSE))</f>
        <v/>
      </c>
      <c r="C1271" s="17"/>
      <c r="D1271" s="12" t="str">
        <f>IF(OR($A1271="",$C1271=""),"",SUMIFS(Échéancier_Loyers!$G:$G,Échéancier_Loyers!$C:$C,$A1271,Échéancier_Loyers!$B:$B,YEAR($C1271)*100+MONTH($C1271)))</f>
        <v/>
      </c>
      <c r="E1271" s="13" t="str">
        <f>IF(OR($A1271="",$C1271=""),"",SUMIFS(Échéancier_Loyers!$J:$J,Échéancier_Loyers!$C:$C,$A1271,Échéancier_Loyers!$B:$B,YEAR($C1271)*100+MONTH($C1271)))</f>
        <v/>
      </c>
      <c r="F1271" s="13" t="str">
        <f>IF(OR($A1271="",$C1271=""),"",SUMIFS(Échéancier_Loyers!$K:$K,Échéancier_Loyers!$C:$C,$A1271,Échéancier_Loyers!$B:$B,YEAR($C1271)*100+MONTH($C1271)))</f>
        <v/>
      </c>
      <c r="G1271" s="13" t="str">
        <f>IF(OR($E1271="",$F1271=""),"",$E1271-$F1271)</f>
        <v/>
      </c>
      <c r="H1271" t="str">
        <f ca="1">IF($D1271="","",MAX(0,TODAY()-$D1271))</f>
        <v/>
      </c>
      <c r="I1271" t="str">
        <f ca="1">IF($G1271&lt;=0,"",IF($H1271&gt;=30,"Mise en demeure",IF($H1271&gt;=15,"Relance 2",IF($H1271&gt;=5,"Relance 1","À traiter"))))</f>
        <v>Mise en demeure</v>
      </c>
      <c r="K1271" t="str">
        <f>IF($J1271="","",$J1271+7)</f>
        <v/>
      </c>
    </row>
    <row r="1272" spans="2:11" ht="15">
      <c r="B1272" t="str">
        <f>IF($A1272="","",VLOOKUP(VLOOKUP($A1272,Baux!$A:$K,3,FALSE),Locataires!$A:$I,2,FALSE))</f>
        <v/>
      </c>
      <c r="C1272" s="17"/>
      <c r="D1272" s="12" t="str">
        <f>IF(OR($A1272="",$C1272=""),"",SUMIFS(Échéancier_Loyers!$G:$G,Échéancier_Loyers!$C:$C,$A1272,Échéancier_Loyers!$B:$B,YEAR($C1272)*100+MONTH($C1272)))</f>
        <v/>
      </c>
      <c r="E1272" s="13" t="str">
        <f>IF(OR($A1272="",$C1272=""),"",SUMIFS(Échéancier_Loyers!$J:$J,Échéancier_Loyers!$C:$C,$A1272,Échéancier_Loyers!$B:$B,YEAR($C1272)*100+MONTH($C1272)))</f>
        <v/>
      </c>
      <c r="F1272" s="13" t="str">
        <f>IF(OR($A1272="",$C1272=""),"",SUMIFS(Échéancier_Loyers!$K:$K,Échéancier_Loyers!$C:$C,$A1272,Échéancier_Loyers!$B:$B,YEAR($C1272)*100+MONTH($C1272)))</f>
        <v/>
      </c>
      <c r="G1272" s="13" t="str">
        <f>IF(OR($E1272="",$F1272=""),"",$E1272-$F1272)</f>
        <v/>
      </c>
      <c r="H1272" t="str">
        <f ca="1">IF($D1272="","",MAX(0,TODAY()-$D1272))</f>
        <v/>
      </c>
      <c r="I1272" t="str">
        <f ca="1">IF($G1272&lt;=0,"",IF($H1272&gt;=30,"Mise en demeure",IF($H1272&gt;=15,"Relance 2",IF($H1272&gt;=5,"Relance 1","À traiter"))))</f>
        <v>Mise en demeure</v>
      </c>
      <c r="K1272" t="str">
        <f>IF($J1272="","",$J1272+7)</f>
        <v/>
      </c>
    </row>
    <row r="1273" spans="2:11" ht="15">
      <c r="B1273" t="str">
        <f>IF($A1273="","",VLOOKUP(VLOOKUP($A1273,Baux!$A:$K,3,FALSE),Locataires!$A:$I,2,FALSE))</f>
        <v/>
      </c>
      <c r="C1273" s="17"/>
      <c r="D1273" s="12" t="str">
        <f>IF(OR($A1273="",$C1273=""),"",SUMIFS(Échéancier_Loyers!$G:$G,Échéancier_Loyers!$C:$C,$A1273,Échéancier_Loyers!$B:$B,YEAR($C1273)*100+MONTH($C1273)))</f>
        <v/>
      </c>
      <c r="E1273" s="13" t="str">
        <f>IF(OR($A1273="",$C1273=""),"",SUMIFS(Échéancier_Loyers!$J:$J,Échéancier_Loyers!$C:$C,$A1273,Échéancier_Loyers!$B:$B,YEAR($C1273)*100+MONTH($C1273)))</f>
        <v/>
      </c>
      <c r="F1273" s="13" t="str">
        <f>IF(OR($A1273="",$C1273=""),"",SUMIFS(Échéancier_Loyers!$K:$K,Échéancier_Loyers!$C:$C,$A1273,Échéancier_Loyers!$B:$B,YEAR($C1273)*100+MONTH($C1273)))</f>
        <v/>
      </c>
      <c r="G1273" s="13" t="str">
        <f>IF(OR($E1273="",$F1273=""),"",$E1273-$F1273)</f>
        <v/>
      </c>
      <c r="H1273" t="str">
        <f ca="1">IF($D1273="","",MAX(0,TODAY()-$D1273))</f>
        <v/>
      </c>
      <c r="I1273" t="str">
        <f ca="1">IF($G1273&lt;=0,"",IF($H1273&gt;=30,"Mise en demeure",IF($H1273&gt;=15,"Relance 2",IF($H1273&gt;=5,"Relance 1","À traiter"))))</f>
        <v>Mise en demeure</v>
      </c>
      <c r="K1273" t="str">
        <f>IF($J1273="","",$J1273+7)</f>
        <v/>
      </c>
    </row>
    <row r="1274" spans="2:11" ht="15">
      <c r="B1274" t="str">
        <f>IF($A1274="","",VLOOKUP(VLOOKUP($A1274,Baux!$A:$K,3,FALSE),Locataires!$A:$I,2,FALSE))</f>
        <v/>
      </c>
      <c r="C1274" s="17"/>
      <c r="D1274" s="12" t="str">
        <f>IF(OR($A1274="",$C1274=""),"",SUMIFS(Échéancier_Loyers!$G:$G,Échéancier_Loyers!$C:$C,$A1274,Échéancier_Loyers!$B:$B,YEAR($C1274)*100+MONTH($C1274)))</f>
        <v/>
      </c>
      <c r="E1274" s="13" t="str">
        <f>IF(OR($A1274="",$C1274=""),"",SUMIFS(Échéancier_Loyers!$J:$J,Échéancier_Loyers!$C:$C,$A1274,Échéancier_Loyers!$B:$B,YEAR($C1274)*100+MONTH($C1274)))</f>
        <v/>
      </c>
      <c r="F1274" s="13" t="str">
        <f>IF(OR($A1274="",$C1274=""),"",SUMIFS(Échéancier_Loyers!$K:$K,Échéancier_Loyers!$C:$C,$A1274,Échéancier_Loyers!$B:$B,YEAR($C1274)*100+MONTH($C1274)))</f>
        <v/>
      </c>
      <c r="G1274" s="13" t="str">
        <f>IF(OR($E1274="",$F1274=""),"",$E1274-$F1274)</f>
        <v/>
      </c>
      <c r="H1274" t="str">
        <f ca="1">IF($D1274="","",MAX(0,TODAY()-$D1274))</f>
        <v/>
      </c>
      <c r="I1274" t="str">
        <f ca="1">IF($G1274&lt;=0,"",IF($H1274&gt;=30,"Mise en demeure",IF($H1274&gt;=15,"Relance 2",IF($H1274&gt;=5,"Relance 1","À traiter"))))</f>
        <v>Mise en demeure</v>
      </c>
      <c r="K1274" t="str">
        <f>IF($J1274="","",$J1274+7)</f>
        <v/>
      </c>
    </row>
    <row r="1275" spans="2:11" ht="15">
      <c r="B1275" t="str">
        <f>IF($A1275="","",VLOOKUP(VLOOKUP($A1275,Baux!$A:$K,3,FALSE),Locataires!$A:$I,2,FALSE))</f>
        <v/>
      </c>
      <c r="C1275" s="17"/>
      <c r="D1275" s="12" t="str">
        <f>IF(OR($A1275="",$C1275=""),"",SUMIFS(Échéancier_Loyers!$G:$G,Échéancier_Loyers!$C:$C,$A1275,Échéancier_Loyers!$B:$B,YEAR($C1275)*100+MONTH($C1275)))</f>
        <v/>
      </c>
      <c r="E1275" s="13" t="str">
        <f>IF(OR($A1275="",$C1275=""),"",SUMIFS(Échéancier_Loyers!$J:$J,Échéancier_Loyers!$C:$C,$A1275,Échéancier_Loyers!$B:$B,YEAR($C1275)*100+MONTH($C1275)))</f>
        <v/>
      </c>
      <c r="F1275" s="13" t="str">
        <f>IF(OR($A1275="",$C1275=""),"",SUMIFS(Échéancier_Loyers!$K:$K,Échéancier_Loyers!$C:$C,$A1275,Échéancier_Loyers!$B:$B,YEAR($C1275)*100+MONTH($C1275)))</f>
        <v/>
      </c>
      <c r="G1275" s="13" t="str">
        <f>IF(OR($E1275="",$F1275=""),"",$E1275-$F1275)</f>
        <v/>
      </c>
      <c r="H1275" t="str">
        <f ca="1">IF($D1275="","",MAX(0,TODAY()-$D1275))</f>
        <v/>
      </c>
      <c r="I1275" t="str">
        <f ca="1">IF($G1275&lt;=0,"",IF($H1275&gt;=30,"Mise en demeure",IF($H1275&gt;=15,"Relance 2",IF($H1275&gt;=5,"Relance 1","À traiter"))))</f>
        <v>Mise en demeure</v>
      </c>
      <c r="K1275" t="str">
        <f>IF($J1275="","",$J1275+7)</f>
        <v/>
      </c>
    </row>
    <row r="1276" spans="2:11" ht="15">
      <c r="B1276" t="str">
        <f>IF($A1276="","",VLOOKUP(VLOOKUP($A1276,Baux!$A:$K,3,FALSE),Locataires!$A:$I,2,FALSE))</f>
        <v/>
      </c>
      <c r="C1276" s="17"/>
      <c r="D1276" s="12" t="str">
        <f>IF(OR($A1276="",$C1276=""),"",SUMIFS(Échéancier_Loyers!$G:$G,Échéancier_Loyers!$C:$C,$A1276,Échéancier_Loyers!$B:$B,YEAR($C1276)*100+MONTH($C1276)))</f>
        <v/>
      </c>
      <c r="E1276" s="13" t="str">
        <f>IF(OR($A1276="",$C1276=""),"",SUMIFS(Échéancier_Loyers!$J:$J,Échéancier_Loyers!$C:$C,$A1276,Échéancier_Loyers!$B:$B,YEAR($C1276)*100+MONTH($C1276)))</f>
        <v/>
      </c>
      <c r="F1276" s="13" t="str">
        <f>IF(OR($A1276="",$C1276=""),"",SUMIFS(Échéancier_Loyers!$K:$K,Échéancier_Loyers!$C:$C,$A1276,Échéancier_Loyers!$B:$B,YEAR($C1276)*100+MONTH($C1276)))</f>
        <v/>
      </c>
      <c r="G1276" s="13" t="str">
        <f>IF(OR($E1276="",$F1276=""),"",$E1276-$F1276)</f>
        <v/>
      </c>
      <c r="H1276" t="str">
        <f ca="1">IF($D1276="","",MAX(0,TODAY()-$D1276))</f>
        <v/>
      </c>
      <c r="I1276" t="str">
        <f ca="1">IF($G1276&lt;=0,"",IF($H1276&gt;=30,"Mise en demeure",IF($H1276&gt;=15,"Relance 2",IF($H1276&gt;=5,"Relance 1","À traiter"))))</f>
        <v>Mise en demeure</v>
      </c>
      <c r="K1276" t="str">
        <f>IF($J1276="","",$J1276+7)</f>
        <v/>
      </c>
    </row>
    <row r="1277" spans="2:11" ht="15">
      <c r="B1277" t="str">
        <f>IF($A1277="","",VLOOKUP(VLOOKUP($A1277,Baux!$A:$K,3,FALSE),Locataires!$A:$I,2,FALSE))</f>
        <v/>
      </c>
      <c r="C1277" s="17"/>
      <c r="D1277" s="12" t="str">
        <f>IF(OR($A1277="",$C1277=""),"",SUMIFS(Échéancier_Loyers!$G:$G,Échéancier_Loyers!$C:$C,$A1277,Échéancier_Loyers!$B:$B,YEAR($C1277)*100+MONTH($C1277)))</f>
        <v/>
      </c>
      <c r="E1277" s="13" t="str">
        <f>IF(OR($A1277="",$C1277=""),"",SUMIFS(Échéancier_Loyers!$J:$J,Échéancier_Loyers!$C:$C,$A1277,Échéancier_Loyers!$B:$B,YEAR($C1277)*100+MONTH($C1277)))</f>
        <v/>
      </c>
      <c r="F1277" s="13" t="str">
        <f>IF(OR($A1277="",$C1277=""),"",SUMIFS(Échéancier_Loyers!$K:$K,Échéancier_Loyers!$C:$C,$A1277,Échéancier_Loyers!$B:$B,YEAR($C1277)*100+MONTH($C1277)))</f>
        <v/>
      </c>
      <c r="G1277" s="13" t="str">
        <f>IF(OR($E1277="",$F1277=""),"",$E1277-$F1277)</f>
        <v/>
      </c>
      <c r="H1277" t="str">
        <f ca="1">IF($D1277="","",MAX(0,TODAY()-$D1277))</f>
        <v/>
      </c>
      <c r="I1277" t="str">
        <f ca="1">IF($G1277&lt;=0,"",IF($H1277&gt;=30,"Mise en demeure",IF($H1277&gt;=15,"Relance 2",IF($H1277&gt;=5,"Relance 1","À traiter"))))</f>
        <v>Mise en demeure</v>
      </c>
      <c r="K1277" t="str">
        <f>IF($J1277="","",$J1277+7)</f>
        <v/>
      </c>
    </row>
    <row r="1278" spans="2:11" ht="15">
      <c r="B1278" t="str">
        <f>IF($A1278="","",VLOOKUP(VLOOKUP($A1278,Baux!$A:$K,3,FALSE),Locataires!$A:$I,2,FALSE))</f>
        <v/>
      </c>
      <c r="C1278" s="17"/>
      <c r="D1278" s="12" t="str">
        <f>IF(OR($A1278="",$C1278=""),"",SUMIFS(Échéancier_Loyers!$G:$G,Échéancier_Loyers!$C:$C,$A1278,Échéancier_Loyers!$B:$B,YEAR($C1278)*100+MONTH($C1278)))</f>
        <v/>
      </c>
      <c r="E1278" s="13" t="str">
        <f>IF(OR($A1278="",$C1278=""),"",SUMIFS(Échéancier_Loyers!$J:$J,Échéancier_Loyers!$C:$C,$A1278,Échéancier_Loyers!$B:$B,YEAR($C1278)*100+MONTH($C1278)))</f>
        <v/>
      </c>
      <c r="F1278" s="13" t="str">
        <f>IF(OR($A1278="",$C1278=""),"",SUMIFS(Échéancier_Loyers!$K:$K,Échéancier_Loyers!$C:$C,$A1278,Échéancier_Loyers!$B:$B,YEAR($C1278)*100+MONTH($C1278)))</f>
        <v/>
      </c>
      <c r="G1278" s="13" t="str">
        <f>IF(OR($E1278="",$F1278=""),"",$E1278-$F1278)</f>
        <v/>
      </c>
      <c r="H1278" t="str">
        <f ca="1">IF($D1278="","",MAX(0,TODAY()-$D1278))</f>
        <v/>
      </c>
      <c r="I1278" t="str">
        <f ca="1">IF($G1278&lt;=0,"",IF($H1278&gt;=30,"Mise en demeure",IF($H1278&gt;=15,"Relance 2",IF($H1278&gt;=5,"Relance 1","À traiter"))))</f>
        <v>Mise en demeure</v>
      </c>
      <c r="K1278" t="str">
        <f>IF($J1278="","",$J1278+7)</f>
        <v/>
      </c>
    </row>
    <row r="1279" spans="2:11" ht="15">
      <c r="B1279" t="str">
        <f>IF($A1279="","",VLOOKUP(VLOOKUP($A1279,Baux!$A:$K,3,FALSE),Locataires!$A:$I,2,FALSE))</f>
        <v/>
      </c>
      <c r="C1279" s="17"/>
      <c r="D1279" s="12" t="str">
        <f>IF(OR($A1279="",$C1279=""),"",SUMIFS(Échéancier_Loyers!$G:$G,Échéancier_Loyers!$C:$C,$A1279,Échéancier_Loyers!$B:$B,YEAR($C1279)*100+MONTH($C1279)))</f>
        <v/>
      </c>
      <c r="E1279" s="13" t="str">
        <f>IF(OR($A1279="",$C1279=""),"",SUMIFS(Échéancier_Loyers!$J:$J,Échéancier_Loyers!$C:$C,$A1279,Échéancier_Loyers!$B:$B,YEAR($C1279)*100+MONTH($C1279)))</f>
        <v/>
      </c>
      <c r="F1279" s="13" t="str">
        <f>IF(OR($A1279="",$C1279=""),"",SUMIFS(Échéancier_Loyers!$K:$K,Échéancier_Loyers!$C:$C,$A1279,Échéancier_Loyers!$B:$B,YEAR($C1279)*100+MONTH($C1279)))</f>
        <v/>
      </c>
      <c r="G1279" s="13" t="str">
        <f>IF(OR($E1279="",$F1279=""),"",$E1279-$F1279)</f>
        <v/>
      </c>
      <c r="H1279" t="str">
        <f ca="1">IF($D1279="","",MAX(0,TODAY()-$D1279))</f>
        <v/>
      </c>
      <c r="I1279" t="str">
        <f ca="1">IF($G1279&lt;=0,"",IF($H1279&gt;=30,"Mise en demeure",IF($H1279&gt;=15,"Relance 2",IF($H1279&gt;=5,"Relance 1","À traiter"))))</f>
        <v>Mise en demeure</v>
      </c>
      <c r="K1279" t="str">
        <f>IF($J1279="","",$J1279+7)</f>
        <v/>
      </c>
    </row>
    <row r="1280" spans="2:11" ht="15">
      <c r="B1280" t="str">
        <f>IF($A1280="","",VLOOKUP(VLOOKUP($A1280,Baux!$A:$K,3,FALSE),Locataires!$A:$I,2,FALSE))</f>
        <v/>
      </c>
      <c r="C1280" s="17"/>
      <c r="D1280" s="12" t="str">
        <f>IF(OR($A1280="",$C1280=""),"",SUMIFS(Échéancier_Loyers!$G:$G,Échéancier_Loyers!$C:$C,$A1280,Échéancier_Loyers!$B:$B,YEAR($C1280)*100+MONTH($C1280)))</f>
        <v/>
      </c>
      <c r="E1280" s="13" t="str">
        <f>IF(OR($A1280="",$C1280=""),"",SUMIFS(Échéancier_Loyers!$J:$J,Échéancier_Loyers!$C:$C,$A1280,Échéancier_Loyers!$B:$B,YEAR($C1280)*100+MONTH($C1280)))</f>
        <v/>
      </c>
      <c r="F1280" s="13" t="str">
        <f>IF(OR($A1280="",$C1280=""),"",SUMIFS(Échéancier_Loyers!$K:$K,Échéancier_Loyers!$C:$C,$A1280,Échéancier_Loyers!$B:$B,YEAR($C1280)*100+MONTH($C1280)))</f>
        <v/>
      </c>
      <c r="G1280" s="13" t="str">
        <f>IF(OR($E1280="",$F1280=""),"",$E1280-$F1280)</f>
        <v/>
      </c>
      <c r="H1280" t="str">
        <f ca="1">IF($D1280="","",MAX(0,TODAY()-$D1280))</f>
        <v/>
      </c>
      <c r="I1280" t="str">
        <f ca="1">IF($G1280&lt;=0,"",IF($H1280&gt;=30,"Mise en demeure",IF($H1280&gt;=15,"Relance 2",IF($H1280&gt;=5,"Relance 1","À traiter"))))</f>
        <v>Mise en demeure</v>
      </c>
      <c r="K1280" t="str">
        <f>IF($J1280="","",$J1280+7)</f>
        <v/>
      </c>
    </row>
    <row r="1281" spans="2:11" ht="15">
      <c r="B1281" t="str">
        <f>IF($A1281="","",VLOOKUP(VLOOKUP($A1281,Baux!$A:$K,3,FALSE),Locataires!$A:$I,2,FALSE))</f>
        <v/>
      </c>
      <c r="C1281" s="17"/>
      <c r="D1281" s="12" t="str">
        <f>IF(OR($A1281="",$C1281=""),"",SUMIFS(Échéancier_Loyers!$G:$G,Échéancier_Loyers!$C:$C,$A1281,Échéancier_Loyers!$B:$B,YEAR($C1281)*100+MONTH($C1281)))</f>
        <v/>
      </c>
      <c r="E1281" s="13" t="str">
        <f>IF(OR($A1281="",$C1281=""),"",SUMIFS(Échéancier_Loyers!$J:$J,Échéancier_Loyers!$C:$C,$A1281,Échéancier_Loyers!$B:$B,YEAR($C1281)*100+MONTH($C1281)))</f>
        <v/>
      </c>
      <c r="F1281" s="13" t="str">
        <f>IF(OR($A1281="",$C1281=""),"",SUMIFS(Échéancier_Loyers!$K:$K,Échéancier_Loyers!$C:$C,$A1281,Échéancier_Loyers!$B:$B,YEAR($C1281)*100+MONTH($C1281)))</f>
        <v/>
      </c>
      <c r="G1281" s="13" t="str">
        <f>IF(OR($E1281="",$F1281=""),"",$E1281-$F1281)</f>
        <v/>
      </c>
      <c r="H1281" t="str">
        <f ca="1">IF($D1281="","",MAX(0,TODAY()-$D1281))</f>
        <v/>
      </c>
      <c r="I1281" t="str">
        <f ca="1">IF($G1281&lt;=0,"",IF($H1281&gt;=30,"Mise en demeure",IF($H1281&gt;=15,"Relance 2",IF($H1281&gt;=5,"Relance 1","À traiter"))))</f>
        <v>Mise en demeure</v>
      </c>
      <c r="K1281" t="str">
        <f>IF($J1281="","",$J1281+7)</f>
        <v/>
      </c>
    </row>
    <row r="1282" spans="2:11" ht="15">
      <c r="B1282" t="str">
        <f>IF($A1282="","",VLOOKUP(VLOOKUP($A1282,Baux!$A:$K,3,FALSE),Locataires!$A:$I,2,FALSE))</f>
        <v/>
      </c>
      <c r="C1282" s="17"/>
      <c r="D1282" s="12" t="str">
        <f>IF(OR($A1282="",$C1282=""),"",SUMIFS(Échéancier_Loyers!$G:$G,Échéancier_Loyers!$C:$C,$A1282,Échéancier_Loyers!$B:$B,YEAR($C1282)*100+MONTH($C1282)))</f>
        <v/>
      </c>
      <c r="E1282" s="13" t="str">
        <f>IF(OR($A1282="",$C1282=""),"",SUMIFS(Échéancier_Loyers!$J:$J,Échéancier_Loyers!$C:$C,$A1282,Échéancier_Loyers!$B:$B,YEAR($C1282)*100+MONTH($C1282)))</f>
        <v/>
      </c>
      <c r="F1282" s="13" t="str">
        <f>IF(OR($A1282="",$C1282=""),"",SUMIFS(Échéancier_Loyers!$K:$K,Échéancier_Loyers!$C:$C,$A1282,Échéancier_Loyers!$B:$B,YEAR($C1282)*100+MONTH($C1282)))</f>
        <v/>
      </c>
      <c r="G1282" s="13" t="str">
        <f>IF(OR($E1282="",$F1282=""),"",$E1282-$F1282)</f>
        <v/>
      </c>
      <c r="H1282" t="str">
        <f ca="1">IF($D1282="","",MAX(0,TODAY()-$D1282))</f>
        <v/>
      </c>
      <c r="I1282" t="str">
        <f ca="1">IF($G1282&lt;=0,"",IF($H1282&gt;=30,"Mise en demeure",IF($H1282&gt;=15,"Relance 2",IF($H1282&gt;=5,"Relance 1","À traiter"))))</f>
        <v>Mise en demeure</v>
      </c>
      <c r="K1282" t="str">
        <f>IF($J1282="","",$J1282+7)</f>
        <v/>
      </c>
    </row>
    <row r="1283" spans="2:11" ht="15">
      <c r="B1283" t="str">
        <f>IF($A1283="","",VLOOKUP(VLOOKUP($A1283,Baux!$A:$K,3,FALSE),Locataires!$A:$I,2,FALSE))</f>
        <v/>
      </c>
      <c r="C1283" s="17"/>
      <c r="D1283" s="12" t="str">
        <f>IF(OR($A1283="",$C1283=""),"",SUMIFS(Échéancier_Loyers!$G:$G,Échéancier_Loyers!$C:$C,$A1283,Échéancier_Loyers!$B:$B,YEAR($C1283)*100+MONTH($C1283)))</f>
        <v/>
      </c>
      <c r="E1283" s="13" t="str">
        <f>IF(OR($A1283="",$C1283=""),"",SUMIFS(Échéancier_Loyers!$J:$J,Échéancier_Loyers!$C:$C,$A1283,Échéancier_Loyers!$B:$B,YEAR($C1283)*100+MONTH($C1283)))</f>
        <v/>
      </c>
      <c r="F1283" s="13" t="str">
        <f>IF(OR($A1283="",$C1283=""),"",SUMIFS(Échéancier_Loyers!$K:$K,Échéancier_Loyers!$C:$C,$A1283,Échéancier_Loyers!$B:$B,YEAR($C1283)*100+MONTH($C1283)))</f>
        <v/>
      </c>
      <c r="G1283" s="13" t="str">
        <f>IF(OR($E1283="",$F1283=""),"",$E1283-$F1283)</f>
        <v/>
      </c>
      <c r="H1283" t="str">
        <f ca="1">IF($D1283="","",MAX(0,TODAY()-$D1283))</f>
        <v/>
      </c>
      <c r="I1283" t="str">
        <f ca="1">IF($G1283&lt;=0,"",IF($H1283&gt;=30,"Mise en demeure",IF($H1283&gt;=15,"Relance 2",IF($H1283&gt;=5,"Relance 1","À traiter"))))</f>
        <v>Mise en demeure</v>
      </c>
      <c r="K1283" t="str">
        <f>IF($J1283="","",$J1283+7)</f>
        <v/>
      </c>
    </row>
    <row r="1284" spans="2:11" ht="15">
      <c r="B1284" t="str">
        <f>IF($A1284="","",VLOOKUP(VLOOKUP($A1284,Baux!$A:$K,3,FALSE),Locataires!$A:$I,2,FALSE))</f>
        <v/>
      </c>
      <c r="C1284" s="17"/>
      <c r="D1284" s="12" t="str">
        <f>IF(OR($A1284="",$C1284=""),"",SUMIFS(Échéancier_Loyers!$G:$G,Échéancier_Loyers!$C:$C,$A1284,Échéancier_Loyers!$B:$B,YEAR($C1284)*100+MONTH($C1284)))</f>
        <v/>
      </c>
      <c r="E1284" s="13" t="str">
        <f>IF(OR($A1284="",$C1284=""),"",SUMIFS(Échéancier_Loyers!$J:$J,Échéancier_Loyers!$C:$C,$A1284,Échéancier_Loyers!$B:$B,YEAR($C1284)*100+MONTH($C1284)))</f>
        <v/>
      </c>
      <c r="F1284" s="13" t="str">
        <f>IF(OR($A1284="",$C1284=""),"",SUMIFS(Échéancier_Loyers!$K:$K,Échéancier_Loyers!$C:$C,$A1284,Échéancier_Loyers!$B:$B,YEAR($C1284)*100+MONTH($C1284)))</f>
        <v/>
      </c>
      <c r="G1284" s="13" t="str">
        <f>IF(OR($E1284="",$F1284=""),"",$E1284-$F1284)</f>
        <v/>
      </c>
      <c r="H1284" t="str">
        <f ca="1">IF($D1284="","",MAX(0,TODAY()-$D1284))</f>
        <v/>
      </c>
      <c r="I1284" t="str">
        <f ca="1">IF($G1284&lt;=0,"",IF($H1284&gt;=30,"Mise en demeure",IF($H1284&gt;=15,"Relance 2",IF($H1284&gt;=5,"Relance 1","À traiter"))))</f>
        <v>Mise en demeure</v>
      </c>
      <c r="K1284" t="str">
        <f>IF($J1284="","",$J1284+7)</f>
        <v/>
      </c>
    </row>
    <row r="1285" spans="2:11" ht="15">
      <c r="B1285" t="str">
        <f>IF($A1285="","",VLOOKUP(VLOOKUP($A1285,Baux!$A:$K,3,FALSE),Locataires!$A:$I,2,FALSE))</f>
        <v/>
      </c>
      <c r="C1285" s="17"/>
      <c r="D1285" s="12" t="str">
        <f>IF(OR($A1285="",$C1285=""),"",SUMIFS(Échéancier_Loyers!$G:$G,Échéancier_Loyers!$C:$C,$A1285,Échéancier_Loyers!$B:$B,YEAR($C1285)*100+MONTH($C1285)))</f>
        <v/>
      </c>
      <c r="E1285" s="13" t="str">
        <f>IF(OR($A1285="",$C1285=""),"",SUMIFS(Échéancier_Loyers!$J:$J,Échéancier_Loyers!$C:$C,$A1285,Échéancier_Loyers!$B:$B,YEAR($C1285)*100+MONTH($C1285)))</f>
        <v/>
      </c>
      <c r="F1285" s="13" t="str">
        <f>IF(OR($A1285="",$C1285=""),"",SUMIFS(Échéancier_Loyers!$K:$K,Échéancier_Loyers!$C:$C,$A1285,Échéancier_Loyers!$B:$B,YEAR($C1285)*100+MONTH($C1285)))</f>
        <v/>
      </c>
      <c r="G1285" s="13" t="str">
        <f>IF(OR($E1285="",$F1285=""),"",$E1285-$F1285)</f>
        <v/>
      </c>
      <c r="H1285" t="str">
        <f ca="1">IF($D1285="","",MAX(0,TODAY()-$D1285))</f>
        <v/>
      </c>
      <c r="I1285" t="str">
        <f ca="1">IF($G1285&lt;=0,"",IF($H1285&gt;=30,"Mise en demeure",IF($H1285&gt;=15,"Relance 2",IF($H1285&gt;=5,"Relance 1","À traiter"))))</f>
        <v>Mise en demeure</v>
      </c>
      <c r="K1285" t="str">
        <f>IF($J1285="","",$J1285+7)</f>
        <v/>
      </c>
    </row>
    <row r="1286" spans="2:11" ht="15">
      <c r="B1286" t="str">
        <f>IF($A1286="","",VLOOKUP(VLOOKUP($A1286,Baux!$A:$K,3,FALSE),Locataires!$A:$I,2,FALSE))</f>
        <v/>
      </c>
      <c r="C1286" s="17"/>
      <c r="D1286" s="12" t="str">
        <f>IF(OR($A1286="",$C1286=""),"",SUMIFS(Échéancier_Loyers!$G:$G,Échéancier_Loyers!$C:$C,$A1286,Échéancier_Loyers!$B:$B,YEAR($C1286)*100+MONTH($C1286)))</f>
        <v/>
      </c>
      <c r="E1286" s="13" t="str">
        <f>IF(OR($A1286="",$C1286=""),"",SUMIFS(Échéancier_Loyers!$J:$J,Échéancier_Loyers!$C:$C,$A1286,Échéancier_Loyers!$B:$B,YEAR($C1286)*100+MONTH($C1286)))</f>
        <v/>
      </c>
      <c r="F1286" s="13" t="str">
        <f>IF(OR($A1286="",$C1286=""),"",SUMIFS(Échéancier_Loyers!$K:$K,Échéancier_Loyers!$C:$C,$A1286,Échéancier_Loyers!$B:$B,YEAR($C1286)*100+MONTH($C1286)))</f>
        <v/>
      </c>
      <c r="G1286" s="13" t="str">
        <f>IF(OR($E1286="",$F1286=""),"",$E1286-$F1286)</f>
        <v/>
      </c>
      <c r="H1286" t="str">
        <f ca="1">IF($D1286="","",MAX(0,TODAY()-$D1286))</f>
        <v/>
      </c>
      <c r="I1286" t="str">
        <f ca="1">IF($G1286&lt;=0,"",IF($H1286&gt;=30,"Mise en demeure",IF($H1286&gt;=15,"Relance 2",IF($H1286&gt;=5,"Relance 1","À traiter"))))</f>
        <v>Mise en demeure</v>
      </c>
      <c r="K1286" t="str">
        <f>IF($J1286="","",$J1286+7)</f>
        <v/>
      </c>
    </row>
    <row r="1287" spans="2:11" ht="15">
      <c r="B1287" t="str">
        <f>IF($A1287="","",VLOOKUP(VLOOKUP($A1287,Baux!$A:$K,3,FALSE),Locataires!$A:$I,2,FALSE))</f>
        <v/>
      </c>
      <c r="C1287" s="17"/>
      <c r="D1287" s="12" t="str">
        <f>IF(OR($A1287="",$C1287=""),"",SUMIFS(Échéancier_Loyers!$G:$G,Échéancier_Loyers!$C:$C,$A1287,Échéancier_Loyers!$B:$B,YEAR($C1287)*100+MONTH($C1287)))</f>
        <v/>
      </c>
      <c r="E1287" s="13" t="str">
        <f>IF(OR($A1287="",$C1287=""),"",SUMIFS(Échéancier_Loyers!$J:$J,Échéancier_Loyers!$C:$C,$A1287,Échéancier_Loyers!$B:$B,YEAR($C1287)*100+MONTH($C1287)))</f>
        <v/>
      </c>
      <c r="F1287" s="13" t="str">
        <f>IF(OR($A1287="",$C1287=""),"",SUMIFS(Échéancier_Loyers!$K:$K,Échéancier_Loyers!$C:$C,$A1287,Échéancier_Loyers!$B:$B,YEAR($C1287)*100+MONTH($C1287)))</f>
        <v/>
      </c>
      <c r="G1287" s="13" t="str">
        <f>IF(OR($E1287="",$F1287=""),"",$E1287-$F1287)</f>
        <v/>
      </c>
      <c r="H1287" t="str">
        <f ca="1">IF($D1287="","",MAX(0,TODAY()-$D1287))</f>
        <v/>
      </c>
      <c r="I1287" t="str">
        <f ca="1">IF($G1287&lt;=0,"",IF($H1287&gt;=30,"Mise en demeure",IF($H1287&gt;=15,"Relance 2",IF($H1287&gt;=5,"Relance 1","À traiter"))))</f>
        <v>Mise en demeure</v>
      </c>
      <c r="K1287" t="str">
        <f>IF($J1287="","",$J1287+7)</f>
        <v/>
      </c>
    </row>
    <row r="1288" spans="2:11" ht="15">
      <c r="B1288" t="str">
        <f>IF($A1288="","",VLOOKUP(VLOOKUP($A1288,Baux!$A:$K,3,FALSE),Locataires!$A:$I,2,FALSE))</f>
        <v/>
      </c>
      <c r="C1288" s="17"/>
      <c r="D1288" s="12" t="str">
        <f>IF(OR($A1288="",$C1288=""),"",SUMIFS(Échéancier_Loyers!$G:$G,Échéancier_Loyers!$C:$C,$A1288,Échéancier_Loyers!$B:$B,YEAR($C1288)*100+MONTH($C1288)))</f>
        <v/>
      </c>
      <c r="E1288" s="13" t="str">
        <f>IF(OR($A1288="",$C1288=""),"",SUMIFS(Échéancier_Loyers!$J:$J,Échéancier_Loyers!$C:$C,$A1288,Échéancier_Loyers!$B:$B,YEAR($C1288)*100+MONTH($C1288)))</f>
        <v/>
      </c>
      <c r="F1288" s="13" t="str">
        <f>IF(OR($A1288="",$C1288=""),"",SUMIFS(Échéancier_Loyers!$K:$K,Échéancier_Loyers!$C:$C,$A1288,Échéancier_Loyers!$B:$B,YEAR($C1288)*100+MONTH($C1288)))</f>
        <v/>
      </c>
      <c r="G1288" s="13" t="str">
        <f>IF(OR($E1288="",$F1288=""),"",$E1288-$F1288)</f>
        <v/>
      </c>
      <c r="H1288" t="str">
        <f ca="1">IF($D1288="","",MAX(0,TODAY()-$D1288))</f>
        <v/>
      </c>
      <c r="I1288" t="str">
        <f ca="1">IF($G1288&lt;=0,"",IF($H1288&gt;=30,"Mise en demeure",IF($H1288&gt;=15,"Relance 2",IF($H1288&gt;=5,"Relance 1","À traiter"))))</f>
        <v>Mise en demeure</v>
      </c>
      <c r="K1288" t="str">
        <f>IF($J1288="","",$J1288+7)</f>
        <v/>
      </c>
    </row>
    <row r="1289" spans="2:11" ht="15">
      <c r="B1289" t="str">
        <f>IF($A1289="","",VLOOKUP(VLOOKUP($A1289,Baux!$A:$K,3,FALSE),Locataires!$A:$I,2,FALSE))</f>
        <v/>
      </c>
      <c r="C1289" s="17"/>
      <c r="D1289" s="12" t="str">
        <f>IF(OR($A1289="",$C1289=""),"",SUMIFS(Échéancier_Loyers!$G:$G,Échéancier_Loyers!$C:$C,$A1289,Échéancier_Loyers!$B:$B,YEAR($C1289)*100+MONTH($C1289)))</f>
        <v/>
      </c>
      <c r="E1289" s="13" t="str">
        <f>IF(OR($A1289="",$C1289=""),"",SUMIFS(Échéancier_Loyers!$J:$J,Échéancier_Loyers!$C:$C,$A1289,Échéancier_Loyers!$B:$B,YEAR($C1289)*100+MONTH($C1289)))</f>
        <v/>
      </c>
      <c r="F1289" s="13" t="str">
        <f>IF(OR($A1289="",$C1289=""),"",SUMIFS(Échéancier_Loyers!$K:$K,Échéancier_Loyers!$C:$C,$A1289,Échéancier_Loyers!$B:$B,YEAR($C1289)*100+MONTH($C1289)))</f>
        <v/>
      </c>
      <c r="G1289" s="13" t="str">
        <f>IF(OR($E1289="",$F1289=""),"",$E1289-$F1289)</f>
        <v/>
      </c>
      <c r="H1289" t="str">
        <f ca="1">IF($D1289="","",MAX(0,TODAY()-$D1289))</f>
        <v/>
      </c>
      <c r="I1289" t="str">
        <f ca="1">IF($G1289&lt;=0,"",IF($H1289&gt;=30,"Mise en demeure",IF($H1289&gt;=15,"Relance 2",IF($H1289&gt;=5,"Relance 1","À traiter"))))</f>
        <v>Mise en demeure</v>
      </c>
      <c r="K1289" t="str">
        <f>IF($J1289="","",$J1289+7)</f>
        <v/>
      </c>
    </row>
    <row r="1290" spans="2:11" ht="15">
      <c r="B1290" t="str">
        <f>IF($A1290="","",VLOOKUP(VLOOKUP($A1290,Baux!$A:$K,3,FALSE),Locataires!$A:$I,2,FALSE))</f>
        <v/>
      </c>
      <c r="C1290" s="17"/>
      <c r="D1290" s="12" t="str">
        <f>IF(OR($A1290="",$C1290=""),"",SUMIFS(Échéancier_Loyers!$G:$G,Échéancier_Loyers!$C:$C,$A1290,Échéancier_Loyers!$B:$B,YEAR($C1290)*100+MONTH($C1290)))</f>
        <v/>
      </c>
      <c r="E1290" s="13" t="str">
        <f>IF(OR($A1290="",$C1290=""),"",SUMIFS(Échéancier_Loyers!$J:$J,Échéancier_Loyers!$C:$C,$A1290,Échéancier_Loyers!$B:$B,YEAR($C1290)*100+MONTH($C1290)))</f>
        <v/>
      </c>
      <c r="F1290" s="13" t="str">
        <f>IF(OR($A1290="",$C1290=""),"",SUMIFS(Échéancier_Loyers!$K:$K,Échéancier_Loyers!$C:$C,$A1290,Échéancier_Loyers!$B:$B,YEAR($C1290)*100+MONTH($C1290)))</f>
        <v/>
      </c>
      <c r="G1290" s="13" t="str">
        <f>IF(OR($E1290="",$F1290=""),"",$E1290-$F1290)</f>
        <v/>
      </c>
      <c r="H1290" t="str">
        <f ca="1">IF($D1290="","",MAX(0,TODAY()-$D1290))</f>
        <v/>
      </c>
      <c r="I1290" t="str">
        <f ca="1">IF($G1290&lt;=0,"",IF($H1290&gt;=30,"Mise en demeure",IF($H1290&gt;=15,"Relance 2",IF($H1290&gt;=5,"Relance 1","À traiter"))))</f>
        <v>Mise en demeure</v>
      </c>
      <c r="K1290" t="str">
        <f>IF($J1290="","",$J1290+7)</f>
        <v/>
      </c>
    </row>
    <row r="1291" spans="2:11" ht="15">
      <c r="B1291" t="str">
        <f>IF($A1291="","",VLOOKUP(VLOOKUP($A1291,Baux!$A:$K,3,FALSE),Locataires!$A:$I,2,FALSE))</f>
        <v/>
      </c>
      <c r="C1291" s="17"/>
      <c r="D1291" s="12" t="str">
        <f>IF(OR($A1291="",$C1291=""),"",SUMIFS(Échéancier_Loyers!$G:$G,Échéancier_Loyers!$C:$C,$A1291,Échéancier_Loyers!$B:$B,YEAR($C1291)*100+MONTH($C1291)))</f>
        <v/>
      </c>
      <c r="E1291" s="13" t="str">
        <f>IF(OR($A1291="",$C1291=""),"",SUMIFS(Échéancier_Loyers!$J:$J,Échéancier_Loyers!$C:$C,$A1291,Échéancier_Loyers!$B:$B,YEAR($C1291)*100+MONTH($C1291)))</f>
        <v/>
      </c>
      <c r="F1291" s="13" t="str">
        <f>IF(OR($A1291="",$C1291=""),"",SUMIFS(Échéancier_Loyers!$K:$K,Échéancier_Loyers!$C:$C,$A1291,Échéancier_Loyers!$B:$B,YEAR($C1291)*100+MONTH($C1291)))</f>
        <v/>
      </c>
      <c r="G1291" s="13" t="str">
        <f>IF(OR($E1291="",$F1291=""),"",$E1291-$F1291)</f>
        <v/>
      </c>
      <c r="H1291" t="str">
        <f ca="1">IF($D1291="","",MAX(0,TODAY()-$D1291))</f>
        <v/>
      </c>
      <c r="I1291" t="str">
        <f ca="1">IF($G1291&lt;=0,"",IF($H1291&gt;=30,"Mise en demeure",IF($H1291&gt;=15,"Relance 2",IF($H1291&gt;=5,"Relance 1","À traiter"))))</f>
        <v>Mise en demeure</v>
      </c>
      <c r="K1291" t="str">
        <f>IF($J1291="","",$J1291+7)</f>
        <v/>
      </c>
    </row>
    <row r="1292" spans="2:11" ht="15">
      <c r="B1292" t="str">
        <f>IF($A1292="","",VLOOKUP(VLOOKUP($A1292,Baux!$A:$K,3,FALSE),Locataires!$A:$I,2,FALSE))</f>
        <v/>
      </c>
      <c r="C1292" s="17"/>
      <c r="D1292" s="12" t="str">
        <f>IF(OR($A1292="",$C1292=""),"",SUMIFS(Échéancier_Loyers!$G:$G,Échéancier_Loyers!$C:$C,$A1292,Échéancier_Loyers!$B:$B,YEAR($C1292)*100+MONTH($C1292)))</f>
        <v/>
      </c>
      <c r="E1292" s="13" t="str">
        <f>IF(OR($A1292="",$C1292=""),"",SUMIFS(Échéancier_Loyers!$J:$J,Échéancier_Loyers!$C:$C,$A1292,Échéancier_Loyers!$B:$B,YEAR($C1292)*100+MONTH($C1292)))</f>
        <v/>
      </c>
      <c r="F1292" s="13" t="str">
        <f>IF(OR($A1292="",$C1292=""),"",SUMIFS(Échéancier_Loyers!$K:$K,Échéancier_Loyers!$C:$C,$A1292,Échéancier_Loyers!$B:$B,YEAR($C1292)*100+MONTH($C1292)))</f>
        <v/>
      </c>
      <c r="G1292" s="13" t="str">
        <f>IF(OR($E1292="",$F1292=""),"",$E1292-$F1292)</f>
        <v/>
      </c>
      <c r="H1292" t="str">
        <f ca="1">IF($D1292="","",MAX(0,TODAY()-$D1292))</f>
        <v/>
      </c>
      <c r="I1292" t="str">
        <f ca="1">IF($G1292&lt;=0,"",IF($H1292&gt;=30,"Mise en demeure",IF($H1292&gt;=15,"Relance 2",IF($H1292&gt;=5,"Relance 1","À traiter"))))</f>
        <v>Mise en demeure</v>
      </c>
      <c r="K1292" t="str">
        <f>IF($J1292="","",$J1292+7)</f>
        <v/>
      </c>
    </row>
    <row r="1293" spans="2:11" ht="15">
      <c r="B1293" t="str">
        <f>IF($A1293="","",VLOOKUP(VLOOKUP($A1293,Baux!$A:$K,3,FALSE),Locataires!$A:$I,2,FALSE))</f>
        <v/>
      </c>
      <c r="C1293" s="17"/>
      <c r="D1293" s="12" t="str">
        <f>IF(OR($A1293="",$C1293=""),"",SUMIFS(Échéancier_Loyers!$G:$G,Échéancier_Loyers!$C:$C,$A1293,Échéancier_Loyers!$B:$B,YEAR($C1293)*100+MONTH($C1293)))</f>
        <v/>
      </c>
      <c r="E1293" s="13" t="str">
        <f>IF(OR($A1293="",$C1293=""),"",SUMIFS(Échéancier_Loyers!$J:$J,Échéancier_Loyers!$C:$C,$A1293,Échéancier_Loyers!$B:$B,YEAR($C1293)*100+MONTH($C1293)))</f>
        <v/>
      </c>
      <c r="F1293" s="13" t="str">
        <f>IF(OR($A1293="",$C1293=""),"",SUMIFS(Échéancier_Loyers!$K:$K,Échéancier_Loyers!$C:$C,$A1293,Échéancier_Loyers!$B:$B,YEAR($C1293)*100+MONTH($C1293)))</f>
        <v/>
      </c>
      <c r="G1293" s="13" t="str">
        <f>IF(OR($E1293="",$F1293=""),"",$E1293-$F1293)</f>
        <v/>
      </c>
      <c r="H1293" t="str">
        <f ca="1">IF($D1293="","",MAX(0,TODAY()-$D1293))</f>
        <v/>
      </c>
      <c r="I1293" t="str">
        <f ca="1">IF($G1293&lt;=0,"",IF($H1293&gt;=30,"Mise en demeure",IF($H1293&gt;=15,"Relance 2",IF($H1293&gt;=5,"Relance 1","À traiter"))))</f>
        <v>Mise en demeure</v>
      </c>
      <c r="K1293" t="str">
        <f>IF($J1293="","",$J1293+7)</f>
        <v/>
      </c>
    </row>
    <row r="1294" spans="2:11" ht="15">
      <c r="B1294" t="str">
        <f>IF($A1294="","",VLOOKUP(VLOOKUP($A1294,Baux!$A:$K,3,FALSE),Locataires!$A:$I,2,FALSE))</f>
        <v/>
      </c>
      <c r="C1294" s="17"/>
      <c r="D1294" s="12" t="str">
        <f>IF(OR($A1294="",$C1294=""),"",SUMIFS(Échéancier_Loyers!$G:$G,Échéancier_Loyers!$C:$C,$A1294,Échéancier_Loyers!$B:$B,YEAR($C1294)*100+MONTH($C1294)))</f>
        <v/>
      </c>
      <c r="E1294" s="13" t="str">
        <f>IF(OR($A1294="",$C1294=""),"",SUMIFS(Échéancier_Loyers!$J:$J,Échéancier_Loyers!$C:$C,$A1294,Échéancier_Loyers!$B:$B,YEAR($C1294)*100+MONTH($C1294)))</f>
        <v/>
      </c>
      <c r="F1294" s="13" t="str">
        <f>IF(OR($A1294="",$C1294=""),"",SUMIFS(Échéancier_Loyers!$K:$K,Échéancier_Loyers!$C:$C,$A1294,Échéancier_Loyers!$B:$B,YEAR($C1294)*100+MONTH($C1294)))</f>
        <v/>
      </c>
      <c r="G1294" s="13" t="str">
        <f>IF(OR($E1294="",$F1294=""),"",$E1294-$F1294)</f>
        <v/>
      </c>
      <c r="H1294" t="str">
        <f ca="1">IF($D1294="","",MAX(0,TODAY()-$D1294))</f>
        <v/>
      </c>
      <c r="I1294" t="str">
        <f ca="1">IF($G1294&lt;=0,"",IF($H1294&gt;=30,"Mise en demeure",IF($H1294&gt;=15,"Relance 2",IF($H1294&gt;=5,"Relance 1","À traiter"))))</f>
        <v>Mise en demeure</v>
      </c>
      <c r="K1294" t="str">
        <f>IF($J1294="","",$J1294+7)</f>
        <v/>
      </c>
    </row>
    <row r="1295" spans="2:11" ht="15">
      <c r="B1295" t="str">
        <f>IF($A1295="","",VLOOKUP(VLOOKUP($A1295,Baux!$A:$K,3,FALSE),Locataires!$A:$I,2,FALSE))</f>
        <v/>
      </c>
      <c r="C1295" s="17"/>
      <c r="D1295" s="12" t="str">
        <f>IF(OR($A1295="",$C1295=""),"",SUMIFS(Échéancier_Loyers!$G:$G,Échéancier_Loyers!$C:$C,$A1295,Échéancier_Loyers!$B:$B,YEAR($C1295)*100+MONTH($C1295)))</f>
        <v/>
      </c>
      <c r="E1295" s="13" t="str">
        <f>IF(OR($A1295="",$C1295=""),"",SUMIFS(Échéancier_Loyers!$J:$J,Échéancier_Loyers!$C:$C,$A1295,Échéancier_Loyers!$B:$B,YEAR($C1295)*100+MONTH($C1295)))</f>
        <v/>
      </c>
      <c r="F1295" s="13" t="str">
        <f>IF(OR($A1295="",$C1295=""),"",SUMIFS(Échéancier_Loyers!$K:$K,Échéancier_Loyers!$C:$C,$A1295,Échéancier_Loyers!$B:$B,YEAR($C1295)*100+MONTH($C1295)))</f>
        <v/>
      </c>
      <c r="G1295" s="13" t="str">
        <f>IF(OR($E1295="",$F1295=""),"",$E1295-$F1295)</f>
        <v/>
      </c>
      <c r="H1295" t="str">
        <f ca="1">IF($D1295="","",MAX(0,TODAY()-$D1295))</f>
        <v/>
      </c>
      <c r="I1295" t="str">
        <f ca="1">IF($G1295&lt;=0,"",IF($H1295&gt;=30,"Mise en demeure",IF($H1295&gt;=15,"Relance 2",IF($H1295&gt;=5,"Relance 1","À traiter"))))</f>
        <v>Mise en demeure</v>
      </c>
      <c r="K1295" t="str">
        <f>IF($J1295="","",$J1295+7)</f>
        <v/>
      </c>
    </row>
    <row r="1296" spans="2:11" ht="15">
      <c r="B1296" t="str">
        <f>IF($A1296="","",VLOOKUP(VLOOKUP($A1296,Baux!$A:$K,3,FALSE),Locataires!$A:$I,2,FALSE))</f>
        <v/>
      </c>
      <c r="C1296" s="17"/>
      <c r="D1296" s="12" t="str">
        <f>IF(OR($A1296="",$C1296=""),"",SUMIFS(Échéancier_Loyers!$G:$G,Échéancier_Loyers!$C:$C,$A1296,Échéancier_Loyers!$B:$B,YEAR($C1296)*100+MONTH($C1296)))</f>
        <v/>
      </c>
      <c r="E1296" s="13" t="str">
        <f>IF(OR($A1296="",$C1296=""),"",SUMIFS(Échéancier_Loyers!$J:$J,Échéancier_Loyers!$C:$C,$A1296,Échéancier_Loyers!$B:$B,YEAR($C1296)*100+MONTH($C1296)))</f>
        <v/>
      </c>
      <c r="F1296" s="13" t="str">
        <f>IF(OR($A1296="",$C1296=""),"",SUMIFS(Échéancier_Loyers!$K:$K,Échéancier_Loyers!$C:$C,$A1296,Échéancier_Loyers!$B:$B,YEAR($C1296)*100+MONTH($C1296)))</f>
        <v/>
      </c>
      <c r="G1296" s="13" t="str">
        <f>IF(OR($E1296="",$F1296=""),"",$E1296-$F1296)</f>
        <v/>
      </c>
      <c r="H1296" t="str">
        <f ca="1">IF($D1296="","",MAX(0,TODAY()-$D1296))</f>
        <v/>
      </c>
      <c r="I1296" t="str">
        <f ca="1">IF($G1296&lt;=0,"",IF($H1296&gt;=30,"Mise en demeure",IF($H1296&gt;=15,"Relance 2",IF($H1296&gt;=5,"Relance 1","À traiter"))))</f>
        <v>Mise en demeure</v>
      </c>
      <c r="K1296" t="str">
        <f>IF($J1296="","",$J1296+7)</f>
        <v/>
      </c>
    </row>
    <row r="1297" spans="2:11" ht="15">
      <c r="B1297" t="str">
        <f>IF($A1297="","",VLOOKUP(VLOOKUP($A1297,Baux!$A:$K,3,FALSE),Locataires!$A:$I,2,FALSE))</f>
        <v/>
      </c>
      <c r="C1297" s="17"/>
      <c r="D1297" s="12" t="str">
        <f>IF(OR($A1297="",$C1297=""),"",SUMIFS(Échéancier_Loyers!$G:$G,Échéancier_Loyers!$C:$C,$A1297,Échéancier_Loyers!$B:$B,YEAR($C1297)*100+MONTH($C1297)))</f>
        <v/>
      </c>
      <c r="E1297" s="13" t="str">
        <f>IF(OR($A1297="",$C1297=""),"",SUMIFS(Échéancier_Loyers!$J:$J,Échéancier_Loyers!$C:$C,$A1297,Échéancier_Loyers!$B:$B,YEAR($C1297)*100+MONTH($C1297)))</f>
        <v/>
      </c>
      <c r="F1297" s="13" t="str">
        <f>IF(OR($A1297="",$C1297=""),"",SUMIFS(Échéancier_Loyers!$K:$K,Échéancier_Loyers!$C:$C,$A1297,Échéancier_Loyers!$B:$B,YEAR($C1297)*100+MONTH($C1297)))</f>
        <v/>
      </c>
      <c r="G1297" s="13" t="str">
        <f>IF(OR($E1297="",$F1297=""),"",$E1297-$F1297)</f>
        <v/>
      </c>
      <c r="H1297" t="str">
        <f ca="1">IF($D1297="","",MAX(0,TODAY()-$D1297))</f>
        <v/>
      </c>
      <c r="I1297" t="str">
        <f ca="1">IF($G1297&lt;=0,"",IF($H1297&gt;=30,"Mise en demeure",IF($H1297&gt;=15,"Relance 2",IF($H1297&gt;=5,"Relance 1","À traiter"))))</f>
        <v>Mise en demeure</v>
      </c>
      <c r="K1297" t="str">
        <f>IF($J1297="","",$J1297+7)</f>
        <v/>
      </c>
    </row>
    <row r="1298" spans="2:11" ht="15">
      <c r="B1298" t="str">
        <f>IF($A1298="","",VLOOKUP(VLOOKUP($A1298,Baux!$A:$K,3,FALSE),Locataires!$A:$I,2,FALSE))</f>
        <v/>
      </c>
      <c r="C1298" s="17"/>
      <c r="D1298" s="12" t="str">
        <f>IF(OR($A1298="",$C1298=""),"",SUMIFS(Échéancier_Loyers!$G:$G,Échéancier_Loyers!$C:$C,$A1298,Échéancier_Loyers!$B:$B,YEAR($C1298)*100+MONTH($C1298)))</f>
        <v/>
      </c>
      <c r="E1298" s="13" t="str">
        <f>IF(OR($A1298="",$C1298=""),"",SUMIFS(Échéancier_Loyers!$J:$J,Échéancier_Loyers!$C:$C,$A1298,Échéancier_Loyers!$B:$B,YEAR($C1298)*100+MONTH($C1298)))</f>
        <v/>
      </c>
      <c r="F1298" s="13" t="str">
        <f>IF(OR($A1298="",$C1298=""),"",SUMIFS(Échéancier_Loyers!$K:$K,Échéancier_Loyers!$C:$C,$A1298,Échéancier_Loyers!$B:$B,YEAR($C1298)*100+MONTH($C1298)))</f>
        <v/>
      </c>
      <c r="G1298" s="13" t="str">
        <f>IF(OR($E1298="",$F1298=""),"",$E1298-$F1298)</f>
        <v/>
      </c>
      <c r="H1298" t="str">
        <f ca="1">IF($D1298="","",MAX(0,TODAY()-$D1298))</f>
        <v/>
      </c>
      <c r="I1298" t="str">
        <f ca="1">IF($G1298&lt;=0,"",IF($H1298&gt;=30,"Mise en demeure",IF($H1298&gt;=15,"Relance 2",IF($H1298&gt;=5,"Relance 1","À traiter"))))</f>
        <v>Mise en demeure</v>
      </c>
      <c r="K1298" t="str">
        <f>IF($J1298="","",$J1298+7)</f>
        <v/>
      </c>
    </row>
    <row r="1299" spans="2:11" ht="15">
      <c r="B1299" t="str">
        <f>IF($A1299="","",VLOOKUP(VLOOKUP($A1299,Baux!$A:$K,3,FALSE),Locataires!$A:$I,2,FALSE))</f>
        <v/>
      </c>
      <c r="C1299" s="17"/>
      <c r="D1299" s="12" t="str">
        <f>IF(OR($A1299="",$C1299=""),"",SUMIFS(Échéancier_Loyers!$G:$G,Échéancier_Loyers!$C:$C,$A1299,Échéancier_Loyers!$B:$B,YEAR($C1299)*100+MONTH($C1299)))</f>
        <v/>
      </c>
      <c r="E1299" s="13" t="str">
        <f>IF(OR($A1299="",$C1299=""),"",SUMIFS(Échéancier_Loyers!$J:$J,Échéancier_Loyers!$C:$C,$A1299,Échéancier_Loyers!$B:$B,YEAR($C1299)*100+MONTH($C1299)))</f>
        <v/>
      </c>
      <c r="F1299" s="13" t="str">
        <f>IF(OR($A1299="",$C1299=""),"",SUMIFS(Échéancier_Loyers!$K:$K,Échéancier_Loyers!$C:$C,$A1299,Échéancier_Loyers!$B:$B,YEAR($C1299)*100+MONTH($C1299)))</f>
        <v/>
      </c>
      <c r="G1299" s="13" t="str">
        <f>IF(OR($E1299="",$F1299=""),"",$E1299-$F1299)</f>
        <v/>
      </c>
      <c r="H1299" t="str">
        <f ca="1">IF($D1299="","",MAX(0,TODAY()-$D1299))</f>
        <v/>
      </c>
      <c r="I1299" t="str">
        <f ca="1">IF($G1299&lt;=0,"",IF($H1299&gt;=30,"Mise en demeure",IF($H1299&gt;=15,"Relance 2",IF($H1299&gt;=5,"Relance 1","À traiter"))))</f>
        <v>Mise en demeure</v>
      </c>
      <c r="K1299" t="str">
        <f>IF($J1299="","",$J1299+7)</f>
        <v/>
      </c>
    </row>
    <row r="1300" spans="2:11" ht="15">
      <c r="B1300" t="str">
        <f>IF($A1300="","",VLOOKUP(VLOOKUP($A1300,Baux!$A:$K,3,FALSE),Locataires!$A:$I,2,FALSE))</f>
        <v/>
      </c>
      <c r="C1300" s="17"/>
      <c r="D1300" s="12" t="str">
        <f>IF(OR($A1300="",$C1300=""),"",SUMIFS(Échéancier_Loyers!$G:$G,Échéancier_Loyers!$C:$C,$A1300,Échéancier_Loyers!$B:$B,YEAR($C1300)*100+MONTH($C1300)))</f>
        <v/>
      </c>
      <c r="E1300" s="13" t="str">
        <f>IF(OR($A1300="",$C1300=""),"",SUMIFS(Échéancier_Loyers!$J:$J,Échéancier_Loyers!$C:$C,$A1300,Échéancier_Loyers!$B:$B,YEAR($C1300)*100+MONTH($C1300)))</f>
        <v/>
      </c>
      <c r="F1300" s="13" t="str">
        <f>IF(OR($A1300="",$C1300=""),"",SUMIFS(Échéancier_Loyers!$K:$K,Échéancier_Loyers!$C:$C,$A1300,Échéancier_Loyers!$B:$B,YEAR($C1300)*100+MONTH($C1300)))</f>
        <v/>
      </c>
      <c r="G1300" s="13" t="str">
        <f>IF(OR($E1300="",$F1300=""),"",$E1300-$F1300)</f>
        <v/>
      </c>
      <c r="H1300" t="str">
        <f ca="1">IF($D1300="","",MAX(0,TODAY()-$D1300))</f>
        <v/>
      </c>
      <c r="I1300" t="str">
        <f ca="1">IF($G1300&lt;=0,"",IF($H1300&gt;=30,"Mise en demeure",IF($H1300&gt;=15,"Relance 2",IF($H1300&gt;=5,"Relance 1","À traiter"))))</f>
        <v>Mise en demeure</v>
      </c>
      <c r="K1300" t="str">
        <f>IF($J1300="","",$J1300+7)</f>
        <v/>
      </c>
    </row>
    <row r="1301" spans="2:11" ht="15">
      <c r="B1301" t="str">
        <f>IF($A1301="","",VLOOKUP(VLOOKUP($A1301,Baux!$A:$K,3,FALSE),Locataires!$A:$I,2,FALSE))</f>
        <v/>
      </c>
      <c r="C1301" s="17"/>
      <c r="D1301" s="12" t="str">
        <f>IF(OR($A1301="",$C1301=""),"",SUMIFS(Échéancier_Loyers!$G:$G,Échéancier_Loyers!$C:$C,$A1301,Échéancier_Loyers!$B:$B,YEAR($C1301)*100+MONTH($C1301)))</f>
        <v/>
      </c>
      <c r="E1301" s="13" t="str">
        <f>IF(OR($A1301="",$C1301=""),"",SUMIFS(Échéancier_Loyers!$J:$J,Échéancier_Loyers!$C:$C,$A1301,Échéancier_Loyers!$B:$B,YEAR($C1301)*100+MONTH($C1301)))</f>
        <v/>
      </c>
      <c r="F1301" s="13" t="str">
        <f>IF(OR($A1301="",$C1301=""),"",SUMIFS(Échéancier_Loyers!$K:$K,Échéancier_Loyers!$C:$C,$A1301,Échéancier_Loyers!$B:$B,YEAR($C1301)*100+MONTH($C1301)))</f>
        <v/>
      </c>
      <c r="G1301" s="13" t="str">
        <f>IF(OR($E1301="",$F1301=""),"",$E1301-$F1301)</f>
        <v/>
      </c>
      <c r="H1301" t="str">
        <f ca="1">IF($D1301="","",MAX(0,TODAY()-$D1301))</f>
        <v/>
      </c>
      <c r="I1301" t="str">
        <f ca="1">IF($G1301&lt;=0,"",IF($H1301&gt;=30,"Mise en demeure",IF($H1301&gt;=15,"Relance 2",IF($H1301&gt;=5,"Relance 1","À traiter"))))</f>
        <v>Mise en demeure</v>
      </c>
      <c r="K1301" t="str">
        <f>IF($J1301="","",$J1301+7)</f>
        <v/>
      </c>
    </row>
    <row r="1302" spans="2:11" ht="15">
      <c r="B1302" t="str">
        <f>IF($A1302="","",VLOOKUP(VLOOKUP($A1302,Baux!$A:$K,3,FALSE),Locataires!$A:$I,2,FALSE))</f>
        <v/>
      </c>
      <c r="C1302" s="17"/>
      <c r="D1302" s="12" t="str">
        <f>IF(OR($A1302="",$C1302=""),"",SUMIFS(Échéancier_Loyers!$G:$G,Échéancier_Loyers!$C:$C,$A1302,Échéancier_Loyers!$B:$B,YEAR($C1302)*100+MONTH($C1302)))</f>
        <v/>
      </c>
      <c r="E1302" s="13" t="str">
        <f>IF(OR($A1302="",$C1302=""),"",SUMIFS(Échéancier_Loyers!$J:$J,Échéancier_Loyers!$C:$C,$A1302,Échéancier_Loyers!$B:$B,YEAR($C1302)*100+MONTH($C1302)))</f>
        <v/>
      </c>
      <c r="F1302" s="13" t="str">
        <f>IF(OR($A1302="",$C1302=""),"",SUMIFS(Échéancier_Loyers!$K:$K,Échéancier_Loyers!$C:$C,$A1302,Échéancier_Loyers!$B:$B,YEAR($C1302)*100+MONTH($C1302)))</f>
        <v/>
      </c>
      <c r="G1302" s="13" t="str">
        <f>IF(OR($E1302="",$F1302=""),"",$E1302-$F1302)</f>
        <v/>
      </c>
      <c r="H1302" t="str">
        <f ca="1">IF($D1302="","",MAX(0,TODAY()-$D1302))</f>
        <v/>
      </c>
      <c r="I1302" t="str">
        <f ca="1">IF($G1302&lt;=0,"",IF($H1302&gt;=30,"Mise en demeure",IF($H1302&gt;=15,"Relance 2",IF($H1302&gt;=5,"Relance 1","À traiter"))))</f>
        <v>Mise en demeure</v>
      </c>
      <c r="K1302" t="str">
        <f>IF($J1302="","",$J1302+7)</f>
        <v/>
      </c>
    </row>
    <row r="1303" spans="2:11" ht="15">
      <c r="B1303" t="str">
        <f>IF($A1303="","",VLOOKUP(VLOOKUP($A1303,Baux!$A:$K,3,FALSE),Locataires!$A:$I,2,FALSE))</f>
        <v/>
      </c>
      <c r="C1303" s="17"/>
      <c r="D1303" s="12" t="str">
        <f>IF(OR($A1303="",$C1303=""),"",SUMIFS(Échéancier_Loyers!$G:$G,Échéancier_Loyers!$C:$C,$A1303,Échéancier_Loyers!$B:$B,YEAR($C1303)*100+MONTH($C1303)))</f>
        <v/>
      </c>
      <c r="E1303" s="13" t="str">
        <f>IF(OR($A1303="",$C1303=""),"",SUMIFS(Échéancier_Loyers!$J:$J,Échéancier_Loyers!$C:$C,$A1303,Échéancier_Loyers!$B:$B,YEAR($C1303)*100+MONTH($C1303)))</f>
        <v/>
      </c>
      <c r="F1303" s="13" t="str">
        <f>IF(OR($A1303="",$C1303=""),"",SUMIFS(Échéancier_Loyers!$K:$K,Échéancier_Loyers!$C:$C,$A1303,Échéancier_Loyers!$B:$B,YEAR($C1303)*100+MONTH($C1303)))</f>
        <v/>
      </c>
      <c r="G1303" s="13" t="str">
        <f>IF(OR($E1303="",$F1303=""),"",$E1303-$F1303)</f>
        <v/>
      </c>
      <c r="H1303" t="str">
        <f ca="1">IF($D1303="","",MAX(0,TODAY()-$D1303))</f>
        <v/>
      </c>
      <c r="I1303" t="str">
        <f ca="1">IF($G1303&lt;=0,"",IF($H1303&gt;=30,"Mise en demeure",IF($H1303&gt;=15,"Relance 2",IF($H1303&gt;=5,"Relance 1","À traiter"))))</f>
        <v>Mise en demeure</v>
      </c>
      <c r="K1303" t="str">
        <f>IF($J1303="","",$J1303+7)</f>
        <v/>
      </c>
    </row>
    <row r="1304" spans="2:11" ht="15">
      <c r="B1304" t="str">
        <f>IF($A1304="","",VLOOKUP(VLOOKUP($A1304,Baux!$A:$K,3,FALSE),Locataires!$A:$I,2,FALSE))</f>
        <v/>
      </c>
      <c r="C1304" s="17"/>
      <c r="D1304" s="12" t="str">
        <f>IF(OR($A1304="",$C1304=""),"",SUMIFS(Échéancier_Loyers!$G:$G,Échéancier_Loyers!$C:$C,$A1304,Échéancier_Loyers!$B:$B,YEAR($C1304)*100+MONTH($C1304)))</f>
        <v/>
      </c>
      <c r="E1304" s="13" t="str">
        <f>IF(OR($A1304="",$C1304=""),"",SUMIFS(Échéancier_Loyers!$J:$J,Échéancier_Loyers!$C:$C,$A1304,Échéancier_Loyers!$B:$B,YEAR($C1304)*100+MONTH($C1304)))</f>
        <v/>
      </c>
      <c r="F1304" s="13" t="str">
        <f>IF(OR($A1304="",$C1304=""),"",SUMIFS(Échéancier_Loyers!$K:$K,Échéancier_Loyers!$C:$C,$A1304,Échéancier_Loyers!$B:$B,YEAR($C1304)*100+MONTH($C1304)))</f>
        <v/>
      </c>
      <c r="G1304" s="13" t="str">
        <f>IF(OR($E1304="",$F1304=""),"",$E1304-$F1304)</f>
        <v/>
      </c>
      <c r="H1304" t="str">
        <f ca="1">IF($D1304="","",MAX(0,TODAY()-$D1304))</f>
        <v/>
      </c>
      <c r="I1304" t="str">
        <f ca="1">IF($G1304&lt;=0,"",IF($H1304&gt;=30,"Mise en demeure",IF($H1304&gt;=15,"Relance 2",IF($H1304&gt;=5,"Relance 1","À traiter"))))</f>
        <v>Mise en demeure</v>
      </c>
      <c r="K1304" t="str">
        <f>IF($J1304="","",$J1304+7)</f>
        <v/>
      </c>
    </row>
    <row r="1305" spans="2:11" ht="15">
      <c r="B1305" t="str">
        <f>IF($A1305="","",VLOOKUP(VLOOKUP($A1305,Baux!$A:$K,3,FALSE),Locataires!$A:$I,2,FALSE))</f>
        <v/>
      </c>
      <c r="C1305" s="17"/>
      <c r="D1305" s="12" t="str">
        <f>IF(OR($A1305="",$C1305=""),"",SUMIFS(Échéancier_Loyers!$G:$G,Échéancier_Loyers!$C:$C,$A1305,Échéancier_Loyers!$B:$B,YEAR($C1305)*100+MONTH($C1305)))</f>
        <v/>
      </c>
      <c r="E1305" s="13" t="str">
        <f>IF(OR($A1305="",$C1305=""),"",SUMIFS(Échéancier_Loyers!$J:$J,Échéancier_Loyers!$C:$C,$A1305,Échéancier_Loyers!$B:$B,YEAR($C1305)*100+MONTH($C1305)))</f>
        <v/>
      </c>
      <c r="F1305" s="13" t="str">
        <f>IF(OR($A1305="",$C1305=""),"",SUMIFS(Échéancier_Loyers!$K:$K,Échéancier_Loyers!$C:$C,$A1305,Échéancier_Loyers!$B:$B,YEAR($C1305)*100+MONTH($C1305)))</f>
        <v/>
      </c>
      <c r="G1305" s="13" t="str">
        <f>IF(OR($E1305="",$F1305=""),"",$E1305-$F1305)</f>
        <v/>
      </c>
      <c r="H1305" t="str">
        <f ca="1">IF($D1305="","",MAX(0,TODAY()-$D1305))</f>
        <v/>
      </c>
      <c r="I1305" t="str">
        <f ca="1">IF($G1305&lt;=0,"",IF($H1305&gt;=30,"Mise en demeure",IF($H1305&gt;=15,"Relance 2",IF($H1305&gt;=5,"Relance 1","À traiter"))))</f>
        <v>Mise en demeure</v>
      </c>
      <c r="K1305" t="str">
        <f>IF($J1305="","",$J1305+7)</f>
        <v/>
      </c>
    </row>
    <row r="1306" spans="2:11" ht="15">
      <c r="B1306" t="str">
        <f>IF($A1306="","",VLOOKUP(VLOOKUP($A1306,Baux!$A:$K,3,FALSE),Locataires!$A:$I,2,FALSE))</f>
        <v/>
      </c>
      <c r="C1306" s="17"/>
      <c r="D1306" s="12" t="str">
        <f>IF(OR($A1306="",$C1306=""),"",SUMIFS(Échéancier_Loyers!$G:$G,Échéancier_Loyers!$C:$C,$A1306,Échéancier_Loyers!$B:$B,YEAR($C1306)*100+MONTH($C1306)))</f>
        <v/>
      </c>
      <c r="E1306" s="13" t="str">
        <f>IF(OR($A1306="",$C1306=""),"",SUMIFS(Échéancier_Loyers!$J:$J,Échéancier_Loyers!$C:$C,$A1306,Échéancier_Loyers!$B:$B,YEAR($C1306)*100+MONTH($C1306)))</f>
        <v/>
      </c>
      <c r="F1306" s="13" t="str">
        <f>IF(OR($A1306="",$C1306=""),"",SUMIFS(Échéancier_Loyers!$K:$K,Échéancier_Loyers!$C:$C,$A1306,Échéancier_Loyers!$B:$B,YEAR($C1306)*100+MONTH($C1306)))</f>
        <v/>
      </c>
      <c r="G1306" s="13" t="str">
        <f>IF(OR($E1306="",$F1306=""),"",$E1306-$F1306)</f>
        <v/>
      </c>
      <c r="H1306" t="str">
        <f ca="1">IF($D1306="","",MAX(0,TODAY()-$D1306))</f>
        <v/>
      </c>
      <c r="I1306" t="str">
        <f ca="1">IF($G1306&lt;=0,"",IF($H1306&gt;=30,"Mise en demeure",IF($H1306&gt;=15,"Relance 2",IF($H1306&gt;=5,"Relance 1","À traiter"))))</f>
        <v>Mise en demeure</v>
      </c>
      <c r="K1306" t="str">
        <f>IF($J1306="","",$J1306+7)</f>
        <v/>
      </c>
    </row>
    <row r="1307" spans="2:11" ht="15">
      <c r="B1307" t="str">
        <f>IF($A1307="","",VLOOKUP(VLOOKUP($A1307,Baux!$A:$K,3,FALSE),Locataires!$A:$I,2,FALSE))</f>
        <v/>
      </c>
      <c r="C1307" s="17"/>
      <c r="D1307" s="12" t="str">
        <f>IF(OR($A1307="",$C1307=""),"",SUMIFS(Échéancier_Loyers!$G:$G,Échéancier_Loyers!$C:$C,$A1307,Échéancier_Loyers!$B:$B,YEAR($C1307)*100+MONTH($C1307)))</f>
        <v/>
      </c>
      <c r="E1307" s="13" t="str">
        <f>IF(OR($A1307="",$C1307=""),"",SUMIFS(Échéancier_Loyers!$J:$J,Échéancier_Loyers!$C:$C,$A1307,Échéancier_Loyers!$B:$B,YEAR($C1307)*100+MONTH($C1307)))</f>
        <v/>
      </c>
      <c r="F1307" s="13" t="str">
        <f>IF(OR($A1307="",$C1307=""),"",SUMIFS(Échéancier_Loyers!$K:$K,Échéancier_Loyers!$C:$C,$A1307,Échéancier_Loyers!$B:$B,YEAR($C1307)*100+MONTH($C1307)))</f>
        <v/>
      </c>
      <c r="G1307" s="13" t="str">
        <f>IF(OR($E1307="",$F1307=""),"",$E1307-$F1307)</f>
        <v/>
      </c>
      <c r="H1307" t="str">
        <f ca="1">IF($D1307="","",MAX(0,TODAY()-$D1307))</f>
        <v/>
      </c>
      <c r="I1307" t="str">
        <f ca="1">IF($G1307&lt;=0,"",IF($H1307&gt;=30,"Mise en demeure",IF($H1307&gt;=15,"Relance 2",IF($H1307&gt;=5,"Relance 1","À traiter"))))</f>
        <v>Mise en demeure</v>
      </c>
      <c r="K1307" t="str">
        <f>IF($J1307="","",$J1307+7)</f>
        <v/>
      </c>
    </row>
    <row r="1308" spans="2:11" ht="15">
      <c r="B1308" t="str">
        <f>IF($A1308="","",VLOOKUP(VLOOKUP($A1308,Baux!$A:$K,3,FALSE),Locataires!$A:$I,2,FALSE))</f>
        <v/>
      </c>
      <c r="C1308" s="17"/>
      <c r="D1308" s="12" t="str">
        <f>IF(OR($A1308="",$C1308=""),"",SUMIFS(Échéancier_Loyers!$G:$G,Échéancier_Loyers!$C:$C,$A1308,Échéancier_Loyers!$B:$B,YEAR($C1308)*100+MONTH($C1308)))</f>
        <v/>
      </c>
      <c r="E1308" s="13" t="str">
        <f>IF(OR($A1308="",$C1308=""),"",SUMIFS(Échéancier_Loyers!$J:$J,Échéancier_Loyers!$C:$C,$A1308,Échéancier_Loyers!$B:$B,YEAR($C1308)*100+MONTH($C1308)))</f>
        <v/>
      </c>
      <c r="F1308" s="13" t="str">
        <f>IF(OR($A1308="",$C1308=""),"",SUMIFS(Échéancier_Loyers!$K:$K,Échéancier_Loyers!$C:$C,$A1308,Échéancier_Loyers!$B:$B,YEAR($C1308)*100+MONTH($C1308)))</f>
        <v/>
      </c>
      <c r="G1308" s="13" t="str">
        <f>IF(OR($E1308="",$F1308=""),"",$E1308-$F1308)</f>
        <v/>
      </c>
      <c r="H1308" t="str">
        <f ca="1">IF($D1308="","",MAX(0,TODAY()-$D1308))</f>
        <v/>
      </c>
      <c r="I1308" t="str">
        <f ca="1">IF($G1308&lt;=0,"",IF($H1308&gt;=30,"Mise en demeure",IF($H1308&gt;=15,"Relance 2",IF($H1308&gt;=5,"Relance 1","À traiter"))))</f>
        <v>Mise en demeure</v>
      </c>
      <c r="K1308" t="str">
        <f>IF($J1308="","",$J1308+7)</f>
        <v/>
      </c>
    </row>
    <row r="1309" spans="2:11" ht="15">
      <c r="B1309" t="str">
        <f>IF($A1309="","",VLOOKUP(VLOOKUP($A1309,Baux!$A:$K,3,FALSE),Locataires!$A:$I,2,FALSE))</f>
        <v/>
      </c>
      <c r="C1309" s="17"/>
      <c r="D1309" s="12" t="str">
        <f>IF(OR($A1309="",$C1309=""),"",SUMIFS(Échéancier_Loyers!$G:$G,Échéancier_Loyers!$C:$C,$A1309,Échéancier_Loyers!$B:$B,YEAR($C1309)*100+MONTH($C1309)))</f>
        <v/>
      </c>
      <c r="E1309" s="13" t="str">
        <f>IF(OR($A1309="",$C1309=""),"",SUMIFS(Échéancier_Loyers!$J:$J,Échéancier_Loyers!$C:$C,$A1309,Échéancier_Loyers!$B:$B,YEAR($C1309)*100+MONTH($C1309)))</f>
        <v/>
      </c>
      <c r="F1309" s="13" t="str">
        <f>IF(OR($A1309="",$C1309=""),"",SUMIFS(Échéancier_Loyers!$K:$K,Échéancier_Loyers!$C:$C,$A1309,Échéancier_Loyers!$B:$B,YEAR($C1309)*100+MONTH($C1309)))</f>
        <v/>
      </c>
      <c r="G1309" s="13" t="str">
        <f>IF(OR($E1309="",$F1309=""),"",$E1309-$F1309)</f>
        <v/>
      </c>
      <c r="H1309" t="str">
        <f ca="1">IF($D1309="","",MAX(0,TODAY()-$D1309))</f>
        <v/>
      </c>
      <c r="I1309" t="str">
        <f ca="1">IF($G1309&lt;=0,"",IF($H1309&gt;=30,"Mise en demeure",IF($H1309&gt;=15,"Relance 2",IF($H1309&gt;=5,"Relance 1","À traiter"))))</f>
        <v>Mise en demeure</v>
      </c>
      <c r="K1309" t="str">
        <f>IF($J1309="","",$J1309+7)</f>
        <v/>
      </c>
    </row>
    <row r="1310" spans="2:11" ht="15">
      <c r="B1310" t="str">
        <f>IF($A1310="","",VLOOKUP(VLOOKUP($A1310,Baux!$A:$K,3,FALSE),Locataires!$A:$I,2,FALSE))</f>
        <v/>
      </c>
      <c r="C1310" s="17"/>
      <c r="D1310" s="12" t="str">
        <f>IF(OR($A1310="",$C1310=""),"",SUMIFS(Échéancier_Loyers!$G:$G,Échéancier_Loyers!$C:$C,$A1310,Échéancier_Loyers!$B:$B,YEAR($C1310)*100+MONTH($C1310)))</f>
        <v/>
      </c>
      <c r="E1310" s="13" t="str">
        <f>IF(OR($A1310="",$C1310=""),"",SUMIFS(Échéancier_Loyers!$J:$J,Échéancier_Loyers!$C:$C,$A1310,Échéancier_Loyers!$B:$B,YEAR($C1310)*100+MONTH($C1310)))</f>
        <v/>
      </c>
      <c r="F1310" s="13" t="str">
        <f>IF(OR($A1310="",$C1310=""),"",SUMIFS(Échéancier_Loyers!$K:$K,Échéancier_Loyers!$C:$C,$A1310,Échéancier_Loyers!$B:$B,YEAR($C1310)*100+MONTH($C1310)))</f>
        <v/>
      </c>
      <c r="G1310" s="13" t="str">
        <f>IF(OR($E1310="",$F1310=""),"",$E1310-$F1310)</f>
        <v/>
      </c>
      <c r="H1310" t="str">
        <f ca="1">IF($D1310="","",MAX(0,TODAY()-$D1310))</f>
        <v/>
      </c>
      <c r="I1310" t="str">
        <f ca="1">IF($G1310&lt;=0,"",IF($H1310&gt;=30,"Mise en demeure",IF($H1310&gt;=15,"Relance 2",IF($H1310&gt;=5,"Relance 1","À traiter"))))</f>
        <v>Mise en demeure</v>
      </c>
      <c r="K1310" t="str">
        <f>IF($J1310="","",$J1310+7)</f>
        <v/>
      </c>
    </row>
    <row r="1311" spans="2:11" ht="15">
      <c r="B1311" t="str">
        <f>IF($A1311="","",VLOOKUP(VLOOKUP($A1311,Baux!$A:$K,3,FALSE),Locataires!$A:$I,2,FALSE))</f>
        <v/>
      </c>
      <c r="C1311" s="17"/>
      <c r="D1311" s="12" t="str">
        <f>IF(OR($A1311="",$C1311=""),"",SUMIFS(Échéancier_Loyers!$G:$G,Échéancier_Loyers!$C:$C,$A1311,Échéancier_Loyers!$B:$B,YEAR($C1311)*100+MONTH($C1311)))</f>
        <v/>
      </c>
      <c r="E1311" s="13" t="str">
        <f>IF(OR($A1311="",$C1311=""),"",SUMIFS(Échéancier_Loyers!$J:$J,Échéancier_Loyers!$C:$C,$A1311,Échéancier_Loyers!$B:$B,YEAR($C1311)*100+MONTH($C1311)))</f>
        <v/>
      </c>
      <c r="F1311" s="13" t="str">
        <f>IF(OR($A1311="",$C1311=""),"",SUMIFS(Échéancier_Loyers!$K:$K,Échéancier_Loyers!$C:$C,$A1311,Échéancier_Loyers!$B:$B,YEAR($C1311)*100+MONTH($C1311)))</f>
        <v/>
      </c>
      <c r="G1311" s="13" t="str">
        <f>IF(OR($E1311="",$F1311=""),"",$E1311-$F1311)</f>
        <v/>
      </c>
      <c r="H1311" t="str">
        <f ca="1">IF($D1311="","",MAX(0,TODAY()-$D1311))</f>
        <v/>
      </c>
      <c r="I1311" t="str">
        <f ca="1">IF($G1311&lt;=0,"",IF($H1311&gt;=30,"Mise en demeure",IF($H1311&gt;=15,"Relance 2",IF($H1311&gt;=5,"Relance 1","À traiter"))))</f>
        <v>Mise en demeure</v>
      </c>
      <c r="K1311" t="str">
        <f>IF($J1311="","",$J1311+7)</f>
        <v/>
      </c>
    </row>
    <row r="1312" spans="2:11" ht="15">
      <c r="B1312" t="str">
        <f>IF($A1312="","",VLOOKUP(VLOOKUP($A1312,Baux!$A:$K,3,FALSE),Locataires!$A:$I,2,FALSE))</f>
        <v/>
      </c>
      <c r="C1312" s="17"/>
      <c r="D1312" s="12" t="str">
        <f>IF(OR($A1312="",$C1312=""),"",SUMIFS(Échéancier_Loyers!$G:$G,Échéancier_Loyers!$C:$C,$A1312,Échéancier_Loyers!$B:$B,YEAR($C1312)*100+MONTH($C1312)))</f>
        <v/>
      </c>
      <c r="E1312" s="13" t="str">
        <f>IF(OR($A1312="",$C1312=""),"",SUMIFS(Échéancier_Loyers!$J:$J,Échéancier_Loyers!$C:$C,$A1312,Échéancier_Loyers!$B:$B,YEAR($C1312)*100+MONTH($C1312)))</f>
        <v/>
      </c>
      <c r="F1312" s="13" t="str">
        <f>IF(OR($A1312="",$C1312=""),"",SUMIFS(Échéancier_Loyers!$K:$K,Échéancier_Loyers!$C:$C,$A1312,Échéancier_Loyers!$B:$B,YEAR($C1312)*100+MONTH($C1312)))</f>
        <v/>
      </c>
      <c r="G1312" s="13" t="str">
        <f>IF(OR($E1312="",$F1312=""),"",$E1312-$F1312)</f>
        <v/>
      </c>
      <c r="H1312" t="str">
        <f ca="1">IF($D1312="","",MAX(0,TODAY()-$D1312))</f>
        <v/>
      </c>
      <c r="I1312" t="str">
        <f ca="1">IF($G1312&lt;=0,"",IF($H1312&gt;=30,"Mise en demeure",IF($H1312&gt;=15,"Relance 2",IF($H1312&gt;=5,"Relance 1","À traiter"))))</f>
        <v>Mise en demeure</v>
      </c>
      <c r="K1312" t="str">
        <f>IF($J1312="","",$J1312+7)</f>
        <v/>
      </c>
    </row>
    <row r="1313" spans="2:11" ht="15">
      <c r="B1313" t="str">
        <f>IF($A1313="","",VLOOKUP(VLOOKUP($A1313,Baux!$A:$K,3,FALSE),Locataires!$A:$I,2,FALSE))</f>
        <v/>
      </c>
      <c r="C1313" s="17"/>
      <c r="D1313" s="12" t="str">
        <f>IF(OR($A1313="",$C1313=""),"",SUMIFS(Échéancier_Loyers!$G:$G,Échéancier_Loyers!$C:$C,$A1313,Échéancier_Loyers!$B:$B,YEAR($C1313)*100+MONTH($C1313)))</f>
        <v/>
      </c>
      <c r="E1313" s="13" t="str">
        <f>IF(OR($A1313="",$C1313=""),"",SUMIFS(Échéancier_Loyers!$J:$J,Échéancier_Loyers!$C:$C,$A1313,Échéancier_Loyers!$B:$B,YEAR($C1313)*100+MONTH($C1313)))</f>
        <v/>
      </c>
      <c r="F1313" s="13" t="str">
        <f>IF(OR($A1313="",$C1313=""),"",SUMIFS(Échéancier_Loyers!$K:$K,Échéancier_Loyers!$C:$C,$A1313,Échéancier_Loyers!$B:$B,YEAR($C1313)*100+MONTH($C1313)))</f>
        <v/>
      </c>
      <c r="G1313" s="13" t="str">
        <f>IF(OR($E1313="",$F1313=""),"",$E1313-$F1313)</f>
        <v/>
      </c>
      <c r="H1313" t="str">
        <f ca="1">IF($D1313="","",MAX(0,TODAY()-$D1313))</f>
        <v/>
      </c>
      <c r="I1313" t="str">
        <f ca="1">IF($G1313&lt;=0,"",IF($H1313&gt;=30,"Mise en demeure",IF($H1313&gt;=15,"Relance 2",IF($H1313&gt;=5,"Relance 1","À traiter"))))</f>
        <v>Mise en demeure</v>
      </c>
      <c r="K1313" t="str">
        <f>IF($J1313="","",$J1313+7)</f>
        <v/>
      </c>
    </row>
    <row r="1314" spans="2:11" ht="15">
      <c r="B1314" t="str">
        <f>IF($A1314="","",VLOOKUP(VLOOKUP($A1314,Baux!$A:$K,3,FALSE),Locataires!$A:$I,2,FALSE))</f>
        <v/>
      </c>
      <c r="C1314" s="17"/>
      <c r="D1314" s="12" t="str">
        <f>IF(OR($A1314="",$C1314=""),"",SUMIFS(Échéancier_Loyers!$G:$G,Échéancier_Loyers!$C:$C,$A1314,Échéancier_Loyers!$B:$B,YEAR($C1314)*100+MONTH($C1314)))</f>
        <v/>
      </c>
      <c r="E1314" s="13" t="str">
        <f>IF(OR($A1314="",$C1314=""),"",SUMIFS(Échéancier_Loyers!$J:$J,Échéancier_Loyers!$C:$C,$A1314,Échéancier_Loyers!$B:$B,YEAR($C1314)*100+MONTH($C1314)))</f>
        <v/>
      </c>
      <c r="F1314" s="13" t="str">
        <f>IF(OR($A1314="",$C1314=""),"",SUMIFS(Échéancier_Loyers!$K:$K,Échéancier_Loyers!$C:$C,$A1314,Échéancier_Loyers!$B:$B,YEAR($C1314)*100+MONTH($C1314)))</f>
        <v/>
      </c>
      <c r="G1314" s="13" t="str">
        <f>IF(OR($E1314="",$F1314=""),"",$E1314-$F1314)</f>
        <v/>
      </c>
      <c r="H1314" t="str">
        <f ca="1">IF($D1314="","",MAX(0,TODAY()-$D1314))</f>
        <v/>
      </c>
      <c r="I1314" t="str">
        <f ca="1">IF($G1314&lt;=0,"",IF($H1314&gt;=30,"Mise en demeure",IF($H1314&gt;=15,"Relance 2",IF($H1314&gt;=5,"Relance 1","À traiter"))))</f>
        <v>Mise en demeure</v>
      </c>
      <c r="K1314" t="str">
        <f>IF($J1314="","",$J1314+7)</f>
        <v/>
      </c>
    </row>
    <row r="1315" spans="2:11" ht="15">
      <c r="B1315" t="str">
        <f>IF($A1315="","",VLOOKUP(VLOOKUP($A1315,Baux!$A:$K,3,FALSE),Locataires!$A:$I,2,FALSE))</f>
        <v/>
      </c>
      <c r="C1315" s="17"/>
      <c r="D1315" s="12" t="str">
        <f>IF(OR($A1315="",$C1315=""),"",SUMIFS(Échéancier_Loyers!$G:$G,Échéancier_Loyers!$C:$C,$A1315,Échéancier_Loyers!$B:$B,YEAR($C1315)*100+MONTH($C1315)))</f>
        <v/>
      </c>
      <c r="E1315" s="13" t="str">
        <f>IF(OR($A1315="",$C1315=""),"",SUMIFS(Échéancier_Loyers!$J:$J,Échéancier_Loyers!$C:$C,$A1315,Échéancier_Loyers!$B:$B,YEAR($C1315)*100+MONTH($C1315)))</f>
        <v/>
      </c>
      <c r="F1315" s="13" t="str">
        <f>IF(OR($A1315="",$C1315=""),"",SUMIFS(Échéancier_Loyers!$K:$K,Échéancier_Loyers!$C:$C,$A1315,Échéancier_Loyers!$B:$B,YEAR($C1315)*100+MONTH($C1315)))</f>
        <v/>
      </c>
      <c r="G1315" s="13" t="str">
        <f>IF(OR($E1315="",$F1315=""),"",$E1315-$F1315)</f>
        <v/>
      </c>
      <c r="H1315" t="str">
        <f ca="1">IF($D1315="","",MAX(0,TODAY()-$D1315))</f>
        <v/>
      </c>
      <c r="I1315" t="str">
        <f ca="1">IF($G1315&lt;=0,"",IF($H1315&gt;=30,"Mise en demeure",IF($H1315&gt;=15,"Relance 2",IF($H1315&gt;=5,"Relance 1","À traiter"))))</f>
        <v>Mise en demeure</v>
      </c>
      <c r="K1315" t="str">
        <f>IF($J1315="","",$J1315+7)</f>
        <v/>
      </c>
    </row>
    <row r="1316" spans="2:11" ht="15">
      <c r="B1316" t="str">
        <f>IF($A1316="","",VLOOKUP(VLOOKUP($A1316,Baux!$A:$K,3,FALSE),Locataires!$A:$I,2,FALSE))</f>
        <v/>
      </c>
      <c r="C1316" s="17"/>
      <c r="D1316" s="12" t="str">
        <f>IF(OR($A1316="",$C1316=""),"",SUMIFS(Échéancier_Loyers!$G:$G,Échéancier_Loyers!$C:$C,$A1316,Échéancier_Loyers!$B:$B,YEAR($C1316)*100+MONTH($C1316)))</f>
        <v/>
      </c>
      <c r="E1316" s="13" t="str">
        <f>IF(OR($A1316="",$C1316=""),"",SUMIFS(Échéancier_Loyers!$J:$J,Échéancier_Loyers!$C:$C,$A1316,Échéancier_Loyers!$B:$B,YEAR($C1316)*100+MONTH($C1316)))</f>
        <v/>
      </c>
      <c r="F1316" s="13" t="str">
        <f>IF(OR($A1316="",$C1316=""),"",SUMIFS(Échéancier_Loyers!$K:$K,Échéancier_Loyers!$C:$C,$A1316,Échéancier_Loyers!$B:$B,YEAR($C1316)*100+MONTH($C1316)))</f>
        <v/>
      </c>
      <c r="G1316" s="13" t="str">
        <f>IF(OR($E1316="",$F1316=""),"",$E1316-$F1316)</f>
        <v/>
      </c>
      <c r="H1316" t="str">
        <f ca="1">IF($D1316="","",MAX(0,TODAY()-$D1316))</f>
        <v/>
      </c>
      <c r="I1316" t="str">
        <f ca="1">IF($G1316&lt;=0,"",IF($H1316&gt;=30,"Mise en demeure",IF($H1316&gt;=15,"Relance 2",IF($H1316&gt;=5,"Relance 1","À traiter"))))</f>
        <v>Mise en demeure</v>
      </c>
      <c r="K1316" t="str">
        <f>IF($J1316="","",$J1316+7)</f>
        <v/>
      </c>
    </row>
    <row r="1317" spans="2:11" ht="15">
      <c r="B1317" t="str">
        <f>IF($A1317="","",VLOOKUP(VLOOKUP($A1317,Baux!$A:$K,3,FALSE),Locataires!$A:$I,2,FALSE))</f>
        <v/>
      </c>
      <c r="C1317" s="17"/>
      <c r="D1317" s="12" t="str">
        <f>IF(OR($A1317="",$C1317=""),"",SUMIFS(Échéancier_Loyers!$G:$G,Échéancier_Loyers!$C:$C,$A1317,Échéancier_Loyers!$B:$B,YEAR($C1317)*100+MONTH($C1317)))</f>
        <v/>
      </c>
      <c r="E1317" s="13" t="str">
        <f>IF(OR($A1317="",$C1317=""),"",SUMIFS(Échéancier_Loyers!$J:$J,Échéancier_Loyers!$C:$C,$A1317,Échéancier_Loyers!$B:$B,YEAR($C1317)*100+MONTH($C1317)))</f>
        <v/>
      </c>
      <c r="F1317" s="13" t="str">
        <f>IF(OR($A1317="",$C1317=""),"",SUMIFS(Échéancier_Loyers!$K:$K,Échéancier_Loyers!$C:$C,$A1317,Échéancier_Loyers!$B:$B,YEAR($C1317)*100+MONTH($C1317)))</f>
        <v/>
      </c>
      <c r="G1317" s="13" t="str">
        <f>IF(OR($E1317="",$F1317=""),"",$E1317-$F1317)</f>
        <v/>
      </c>
      <c r="H1317" t="str">
        <f ca="1">IF($D1317="","",MAX(0,TODAY()-$D1317))</f>
        <v/>
      </c>
      <c r="I1317" t="str">
        <f ca="1">IF($G1317&lt;=0,"",IF($H1317&gt;=30,"Mise en demeure",IF($H1317&gt;=15,"Relance 2",IF($H1317&gt;=5,"Relance 1","À traiter"))))</f>
        <v>Mise en demeure</v>
      </c>
      <c r="K1317" t="str">
        <f>IF($J1317="","",$J1317+7)</f>
        <v/>
      </c>
    </row>
    <row r="1318" spans="2:11" ht="15">
      <c r="B1318" t="str">
        <f>IF($A1318="","",VLOOKUP(VLOOKUP($A1318,Baux!$A:$K,3,FALSE),Locataires!$A:$I,2,FALSE))</f>
        <v/>
      </c>
      <c r="C1318" s="17"/>
      <c r="D1318" s="12" t="str">
        <f>IF(OR($A1318="",$C1318=""),"",SUMIFS(Échéancier_Loyers!$G:$G,Échéancier_Loyers!$C:$C,$A1318,Échéancier_Loyers!$B:$B,YEAR($C1318)*100+MONTH($C1318)))</f>
        <v/>
      </c>
      <c r="E1318" s="13" t="str">
        <f>IF(OR($A1318="",$C1318=""),"",SUMIFS(Échéancier_Loyers!$J:$J,Échéancier_Loyers!$C:$C,$A1318,Échéancier_Loyers!$B:$B,YEAR($C1318)*100+MONTH($C1318)))</f>
        <v/>
      </c>
      <c r="F1318" s="13" t="str">
        <f>IF(OR($A1318="",$C1318=""),"",SUMIFS(Échéancier_Loyers!$K:$K,Échéancier_Loyers!$C:$C,$A1318,Échéancier_Loyers!$B:$B,YEAR($C1318)*100+MONTH($C1318)))</f>
        <v/>
      </c>
      <c r="G1318" s="13" t="str">
        <f>IF(OR($E1318="",$F1318=""),"",$E1318-$F1318)</f>
        <v/>
      </c>
      <c r="H1318" t="str">
        <f ca="1">IF($D1318="","",MAX(0,TODAY()-$D1318))</f>
        <v/>
      </c>
      <c r="I1318" t="str">
        <f ca="1">IF($G1318&lt;=0,"",IF($H1318&gt;=30,"Mise en demeure",IF($H1318&gt;=15,"Relance 2",IF($H1318&gt;=5,"Relance 1","À traiter"))))</f>
        <v>Mise en demeure</v>
      </c>
      <c r="K1318" t="str">
        <f>IF($J1318="","",$J1318+7)</f>
        <v/>
      </c>
    </row>
    <row r="1319" spans="2:11" ht="15">
      <c r="B1319" t="str">
        <f>IF($A1319="","",VLOOKUP(VLOOKUP($A1319,Baux!$A:$K,3,FALSE),Locataires!$A:$I,2,FALSE))</f>
        <v/>
      </c>
      <c r="C1319" s="17"/>
      <c r="D1319" s="12" t="str">
        <f>IF(OR($A1319="",$C1319=""),"",SUMIFS(Échéancier_Loyers!$G:$G,Échéancier_Loyers!$C:$C,$A1319,Échéancier_Loyers!$B:$B,YEAR($C1319)*100+MONTH($C1319)))</f>
        <v/>
      </c>
      <c r="E1319" s="13" t="str">
        <f>IF(OR($A1319="",$C1319=""),"",SUMIFS(Échéancier_Loyers!$J:$J,Échéancier_Loyers!$C:$C,$A1319,Échéancier_Loyers!$B:$B,YEAR($C1319)*100+MONTH($C1319)))</f>
        <v/>
      </c>
      <c r="F1319" s="13" t="str">
        <f>IF(OR($A1319="",$C1319=""),"",SUMIFS(Échéancier_Loyers!$K:$K,Échéancier_Loyers!$C:$C,$A1319,Échéancier_Loyers!$B:$B,YEAR($C1319)*100+MONTH($C1319)))</f>
        <v/>
      </c>
      <c r="G1319" s="13" t="str">
        <f>IF(OR($E1319="",$F1319=""),"",$E1319-$F1319)</f>
        <v/>
      </c>
      <c r="H1319" t="str">
        <f ca="1">IF($D1319="","",MAX(0,TODAY()-$D1319))</f>
        <v/>
      </c>
      <c r="I1319" t="str">
        <f ca="1">IF($G1319&lt;=0,"",IF($H1319&gt;=30,"Mise en demeure",IF($H1319&gt;=15,"Relance 2",IF($H1319&gt;=5,"Relance 1","À traiter"))))</f>
        <v>Mise en demeure</v>
      </c>
      <c r="K1319" t="str">
        <f>IF($J1319="","",$J1319+7)</f>
        <v/>
      </c>
    </row>
    <row r="1320" spans="2:11" ht="15">
      <c r="B1320" t="str">
        <f>IF($A1320="","",VLOOKUP(VLOOKUP($A1320,Baux!$A:$K,3,FALSE),Locataires!$A:$I,2,FALSE))</f>
        <v/>
      </c>
      <c r="C1320" s="17"/>
      <c r="D1320" s="12" t="str">
        <f>IF(OR($A1320="",$C1320=""),"",SUMIFS(Échéancier_Loyers!$G:$G,Échéancier_Loyers!$C:$C,$A1320,Échéancier_Loyers!$B:$B,YEAR($C1320)*100+MONTH($C1320)))</f>
        <v/>
      </c>
      <c r="E1320" s="13" t="str">
        <f>IF(OR($A1320="",$C1320=""),"",SUMIFS(Échéancier_Loyers!$J:$J,Échéancier_Loyers!$C:$C,$A1320,Échéancier_Loyers!$B:$B,YEAR($C1320)*100+MONTH($C1320)))</f>
        <v/>
      </c>
      <c r="F1320" s="13" t="str">
        <f>IF(OR($A1320="",$C1320=""),"",SUMIFS(Échéancier_Loyers!$K:$K,Échéancier_Loyers!$C:$C,$A1320,Échéancier_Loyers!$B:$B,YEAR($C1320)*100+MONTH($C1320)))</f>
        <v/>
      </c>
      <c r="G1320" s="13" t="str">
        <f>IF(OR($E1320="",$F1320=""),"",$E1320-$F1320)</f>
        <v/>
      </c>
      <c r="H1320" t="str">
        <f ca="1">IF($D1320="","",MAX(0,TODAY()-$D1320))</f>
        <v/>
      </c>
      <c r="I1320" t="str">
        <f ca="1">IF($G1320&lt;=0,"",IF($H1320&gt;=30,"Mise en demeure",IF($H1320&gt;=15,"Relance 2",IF($H1320&gt;=5,"Relance 1","À traiter"))))</f>
        <v>Mise en demeure</v>
      </c>
      <c r="K1320" t="str">
        <f>IF($J1320="","",$J1320+7)</f>
        <v/>
      </c>
    </row>
    <row r="1321" spans="2:11" ht="15">
      <c r="B1321" t="str">
        <f>IF($A1321="","",VLOOKUP(VLOOKUP($A1321,Baux!$A:$K,3,FALSE),Locataires!$A:$I,2,FALSE))</f>
        <v/>
      </c>
      <c r="C1321" s="17"/>
      <c r="D1321" s="12" t="str">
        <f>IF(OR($A1321="",$C1321=""),"",SUMIFS(Échéancier_Loyers!$G:$G,Échéancier_Loyers!$C:$C,$A1321,Échéancier_Loyers!$B:$B,YEAR($C1321)*100+MONTH($C1321)))</f>
        <v/>
      </c>
      <c r="E1321" s="13" t="str">
        <f>IF(OR($A1321="",$C1321=""),"",SUMIFS(Échéancier_Loyers!$J:$J,Échéancier_Loyers!$C:$C,$A1321,Échéancier_Loyers!$B:$B,YEAR($C1321)*100+MONTH($C1321)))</f>
        <v/>
      </c>
      <c r="F1321" s="13" t="str">
        <f>IF(OR($A1321="",$C1321=""),"",SUMIFS(Échéancier_Loyers!$K:$K,Échéancier_Loyers!$C:$C,$A1321,Échéancier_Loyers!$B:$B,YEAR($C1321)*100+MONTH($C1321)))</f>
        <v/>
      </c>
      <c r="G1321" s="13" t="str">
        <f>IF(OR($E1321="",$F1321=""),"",$E1321-$F1321)</f>
        <v/>
      </c>
      <c r="H1321" t="str">
        <f ca="1">IF($D1321="","",MAX(0,TODAY()-$D1321))</f>
        <v/>
      </c>
      <c r="I1321" t="str">
        <f ca="1">IF($G1321&lt;=0,"",IF($H1321&gt;=30,"Mise en demeure",IF($H1321&gt;=15,"Relance 2",IF($H1321&gt;=5,"Relance 1","À traiter"))))</f>
        <v>Mise en demeure</v>
      </c>
      <c r="K1321" t="str">
        <f>IF($J1321="","",$J1321+7)</f>
        <v/>
      </c>
    </row>
    <row r="1322" spans="2:11" ht="15">
      <c r="B1322" t="str">
        <f>IF($A1322="","",VLOOKUP(VLOOKUP($A1322,Baux!$A:$K,3,FALSE),Locataires!$A:$I,2,FALSE))</f>
        <v/>
      </c>
      <c r="C1322" s="17"/>
      <c r="D1322" s="12" t="str">
        <f>IF(OR($A1322="",$C1322=""),"",SUMIFS(Échéancier_Loyers!$G:$G,Échéancier_Loyers!$C:$C,$A1322,Échéancier_Loyers!$B:$B,YEAR($C1322)*100+MONTH($C1322)))</f>
        <v/>
      </c>
      <c r="E1322" s="13" t="str">
        <f>IF(OR($A1322="",$C1322=""),"",SUMIFS(Échéancier_Loyers!$J:$J,Échéancier_Loyers!$C:$C,$A1322,Échéancier_Loyers!$B:$B,YEAR($C1322)*100+MONTH($C1322)))</f>
        <v/>
      </c>
      <c r="F1322" s="13" t="str">
        <f>IF(OR($A1322="",$C1322=""),"",SUMIFS(Échéancier_Loyers!$K:$K,Échéancier_Loyers!$C:$C,$A1322,Échéancier_Loyers!$B:$B,YEAR($C1322)*100+MONTH($C1322)))</f>
        <v/>
      </c>
      <c r="G1322" s="13" t="str">
        <f>IF(OR($E1322="",$F1322=""),"",$E1322-$F1322)</f>
        <v/>
      </c>
      <c r="H1322" t="str">
        <f ca="1">IF($D1322="","",MAX(0,TODAY()-$D1322))</f>
        <v/>
      </c>
      <c r="I1322" t="str">
        <f ca="1">IF($G1322&lt;=0,"",IF($H1322&gt;=30,"Mise en demeure",IF($H1322&gt;=15,"Relance 2",IF($H1322&gt;=5,"Relance 1","À traiter"))))</f>
        <v>Mise en demeure</v>
      </c>
      <c r="K1322" t="str">
        <f>IF($J1322="","",$J1322+7)</f>
        <v/>
      </c>
    </row>
    <row r="1323" spans="2:11" ht="15">
      <c r="B1323" t="str">
        <f>IF($A1323="","",VLOOKUP(VLOOKUP($A1323,Baux!$A:$K,3,FALSE),Locataires!$A:$I,2,FALSE))</f>
        <v/>
      </c>
      <c r="C1323" s="17"/>
      <c r="D1323" s="12" t="str">
        <f>IF(OR($A1323="",$C1323=""),"",SUMIFS(Échéancier_Loyers!$G:$G,Échéancier_Loyers!$C:$C,$A1323,Échéancier_Loyers!$B:$B,YEAR($C1323)*100+MONTH($C1323)))</f>
        <v/>
      </c>
      <c r="E1323" s="13" t="str">
        <f>IF(OR($A1323="",$C1323=""),"",SUMIFS(Échéancier_Loyers!$J:$J,Échéancier_Loyers!$C:$C,$A1323,Échéancier_Loyers!$B:$B,YEAR($C1323)*100+MONTH($C1323)))</f>
        <v/>
      </c>
      <c r="F1323" s="13" t="str">
        <f>IF(OR($A1323="",$C1323=""),"",SUMIFS(Échéancier_Loyers!$K:$K,Échéancier_Loyers!$C:$C,$A1323,Échéancier_Loyers!$B:$B,YEAR($C1323)*100+MONTH($C1323)))</f>
        <v/>
      </c>
      <c r="G1323" s="13" t="str">
        <f>IF(OR($E1323="",$F1323=""),"",$E1323-$F1323)</f>
        <v/>
      </c>
      <c r="H1323" t="str">
        <f ca="1">IF($D1323="","",MAX(0,TODAY()-$D1323))</f>
        <v/>
      </c>
      <c r="I1323" t="str">
        <f ca="1">IF($G1323&lt;=0,"",IF($H1323&gt;=30,"Mise en demeure",IF($H1323&gt;=15,"Relance 2",IF($H1323&gt;=5,"Relance 1","À traiter"))))</f>
        <v>Mise en demeure</v>
      </c>
      <c r="K1323" t="str">
        <f>IF($J1323="","",$J1323+7)</f>
        <v/>
      </c>
    </row>
    <row r="1324" spans="2:11" ht="15">
      <c r="B1324" t="str">
        <f>IF($A1324="","",VLOOKUP(VLOOKUP($A1324,Baux!$A:$K,3,FALSE),Locataires!$A:$I,2,FALSE))</f>
        <v/>
      </c>
      <c r="C1324" s="17"/>
      <c r="D1324" s="12" t="str">
        <f>IF(OR($A1324="",$C1324=""),"",SUMIFS(Échéancier_Loyers!$G:$G,Échéancier_Loyers!$C:$C,$A1324,Échéancier_Loyers!$B:$B,YEAR($C1324)*100+MONTH($C1324)))</f>
        <v/>
      </c>
      <c r="E1324" s="13" t="str">
        <f>IF(OR($A1324="",$C1324=""),"",SUMIFS(Échéancier_Loyers!$J:$J,Échéancier_Loyers!$C:$C,$A1324,Échéancier_Loyers!$B:$B,YEAR($C1324)*100+MONTH($C1324)))</f>
        <v/>
      </c>
      <c r="F1324" s="13" t="str">
        <f>IF(OR($A1324="",$C1324=""),"",SUMIFS(Échéancier_Loyers!$K:$K,Échéancier_Loyers!$C:$C,$A1324,Échéancier_Loyers!$B:$B,YEAR($C1324)*100+MONTH($C1324)))</f>
        <v/>
      </c>
      <c r="G1324" s="13" t="str">
        <f>IF(OR($E1324="",$F1324=""),"",$E1324-$F1324)</f>
        <v/>
      </c>
      <c r="H1324" t="str">
        <f ca="1">IF($D1324="","",MAX(0,TODAY()-$D1324))</f>
        <v/>
      </c>
      <c r="I1324" t="str">
        <f ca="1">IF($G1324&lt;=0,"",IF($H1324&gt;=30,"Mise en demeure",IF($H1324&gt;=15,"Relance 2",IF($H1324&gt;=5,"Relance 1","À traiter"))))</f>
        <v>Mise en demeure</v>
      </c>
      <c r="K1324" t="str">
        <f>IF($J1324="","",$J1324+7)</f>
        <v/>
      </c>
    </row>
    <row r="1325" spans="2:11" ht="15">
      <c r="B1325" t="str">
        <f>IF($A1325="","",VLOOKUP(VLOOKUP($A1325,Baux!$A:$K,3,FALSE),Locataires!$A:$I,2,FALSE))</f>
        <v/>
      </c>
      <c r="C1325" s="17"/>
      <c r="D1325" s="12" t="str">
        <f>IF(OR($A1325="",$C1325=""),"",SUMIFS(Échéancier_Loyers!$G:$G,Échéancier_Loyers!$C:$C,$A1325,Échéancier_Loyers!$B:$B,YEAR($C1325)*100+MONTH($C1325)))</f>
        <v/>
      </c>
      <c r="E1325" s="13" t="str">
        <f>IF(OR($A1325="",$C1325=""),"",SUMIFS(Échéancier_Loyers!$J:$J,Échéancier_Loyers!$C:$C,$A1325,Échéancier_Loyers!$B:$B,YEAR($C1325)*100+MONTH($C1325)))</f>
        <v/>
      </c>
      <c r="F1325" s="13" t="str">
        <f>IF(OR($A1325="",$C1325=""),"",SUMIFS(Échéancier_Loyers!$K:$K,Échéancier_Loyers!$C:$C,$A1325,Échéancier_Loyers!$B:$B,YEAR($C1325)*100+MONTH($C1325)))</f>
        <v/>
      </c>
      <c r="G1325" s="13" t="str">
        <f>IF(OR($E1325="",$F1325=""),"",$E1325-$F1325)</f>
        <v/>
      </c>
      <c r="H1325" t="str">
        <f ca="1">IF($D1325="","",MAX(0,TODAY()-$D1325))</f>
        <v/>
      </c>
      <c r="I1325" t="str">
        <f ca="1">IF($G1325&lt;=0,"",IF($H1325&gt;=30,"Mise en demeure",IF($H1325&gt;=15,"Relance 2",IF($H1325&gt;=5,"Relance 1","À traiter"))))</f>
        <v>Mise en demeure</v>
      </c>
      <c r="K1325" t="str">
        <f>IF($J1325="","",$J1325+7)</f>
        <v/>
      </c>
    </row>
    <row r="1326" spans="2:11" ht="15">
      <c r="B1326" t="str">
        <f>IF($A1326="","",VLOOKUP(VLOOKUP($A1326,Baux!$A:$K,3,FALSE),Locataires!$A:$I,2,FALSE))</f>
        <v/>
      </c>
      <c r="C1326" s="17"/>
      <c r="D1326" s="12" t="str">
        <f>IF(OR($A1326="",$C1326=""),"",SUMIFS(Échéancier_Loyers!$G:$G,Échéancier_Loyers!$C:$C,$A1326,Échéancier_Loyers!$B:$B,YEAR($C1326)*100+MONTH($C1326)))</f>
        <v/>
      </c>
      <c r="E1326" s="13" t="str">
        <f>IF(OR($A1326="",$C1326=""),"",SUMIFS(Échéancier_Loyers!$J:$J,Échéancier_Loyers!$C:$C,$A1326,Échéancier_Loyers!$B:$B,YEAR($C1326)*100+MONTH($C1326)))</f>
        <v/>
      </c>
      <c r="F1326" s="13" t="str">
        <f>IF(OR($A1326="",$C1326=""),"",SUMIFS(Échéancier_Loyers!$K:$K,Échéancier_Loyers!$C:$C,$A1326,Échéancier_Loyers!$B:$B,YEAR($C1326)*100+MONTH($C1326)))</f>
        <v/>
      </c>
      <c r="G1326" s="13" t="str">
        <f>IF(OR($E1326="",$F1326=""),"",$E1326-$F1326)</f>
        <v/>
      </c>
      <c r="H1326" t="str">
        <f ca="1">IF($D1326="","",MAX(0,TODAY()-$D1326))</f>
        <v/>
      </c>
      <c r="I1326" t="str">
        <f ca="1">IF($G1326&lt;=0,"",IF($H1326&gt;=30,"Mise en demeure",IF($H1326&gt;=15,"Relance 2",IF($H1326&gt;=5,"Relance 1","À traiter"))))</f>
        <v>Mise en demeure</v>
      </c>
      <c r="K1326" t="str">
        <f>IF($J1326="","",$J1326+7)</f>
        <v/>
      </c>
    </row>
    <row r="1327" spans="2:11" ht="15">
      <c r="B1327" t="str">
        <f>IF($A1327="","",VLOOKUP(VLOOKUP($A1327,Baux!$A:$K,3,FALSE),Locataires!$A:$I,2,FALSE))</f>
        <v/>
      </c>
      <c r="C1327" s="17"/>
      <c r="D1327" s="12" t="str">
        <f>IF(OR($A1327="",$C1327=""),"",SUMIFS(Échéancier_Loyers!$G:$G,Échéancier_Loyers!$C:$C,$A1327,Échéancier_Loyers!$B:$B,YEAR($C1327)*100+MONTH($C1327)))</f>
        <v/>
      </c>
      <c r="E1327" s="13" t="str">
        <f>IF(OR($A1327="",$C1327=""),"",SUMIFS(Échéancier_Loyers!$J:$J,Échéancier_Loyers!$C:$C,$A1327,Échéancier_Loyers!$B:$B,YEAR($C1327)*100+MONTH($C1327)))</f>
        <v/>
      </c>
      <c r="F1327" s="13" t="str">
        <f>IF(OR($A1327="",$C1327=""),"",SUMIFS(Échéancier_Loyers!$K:$K,Échéancier_Loyers!$C:$C,$A1327,Échéancier_Loyers!$B:$B,YEAR($C1327)*100+MONTH($C1327)))</f>
        <v/>
      </c>
      <c r="G1327" s="13" t="str">
        <f>IF(OR($E1327="",$F1327=""),"",$E1327-$F1327)</f>
        <v/>
      </c>
      <c r="H1327" t="str">
        <f ca="1">IF($D1327="","",MAX(0,TODAY()-$D1327))</f>
        <v/>
      </c>
      <c r="I1327" t="str">
        <f ca="1">IF($G1327&lt;=0,"",IF($H1327&gt;=30,"Mise en demeure",IF($H1327&gt;=15,"Relance 2",IF($H1327&gt;=5,"Relance 1","À traiter"))))</f>
        <v>Mise en demeure</v>
      </c>
      <c r="K1327" t="str">
        <f>IF($J1327="","",$J1327+7)</f>
        <v/>
      </c>
    </row>
    <row r="1328" spans="2:11" ht="15">
      <c r="B1328" t="str">
        <f>IF($A1328="","",VLOOKUP(VLOOKUP($A1328,Baux!$A:$K,3,FALSE),Locataires!$A:$I,2,FALSE))</f>
        <v/>
      </c>
      <c r="C1328" s="17"/>
      <c r="D1328" s="12" t="str">
        <f>IF(OR($A1328="",$C1328=""),"",SUMIFS(Échéancier_Loyers!$G:$G,Échéancier_Loyers!$C:$C,$A1328,Échéancier_Loyers!$B:$B,YEAR($C1328)*100+MONTH($C1328)))</f>
        <v/>
      </c>
      <c r="E1328" s="13" t="str">
        <f>IF(OR($A1328="",$C1328=""),"",SUMIFS(Échéancier_Loyers!$J:$J,Échéancier_Loyers!$C:$C,$A1328,Échéancier_Loyers!$B:$B,YEAR($C1328)*100+MONTH($C1328)))</f>
        <v/>
      </c>
      <c r="F1328" s="13" t="str">
        <f>IF(OR($A1328="",$C1328=""),"",SUMIFS(Échéancier_Loyers!$K:$K,Échéancier_Loyers!$C:$C,$A1328,Échéancier_Loyers!$B:$B,YEAR($C1328)*100+MONTH($C1328)))</f>
        <v/>
      </c>
      <c r="G1328" s="13" t="str">
        <f>IF(OR($E1328="",$F1328=""),"",$E1328-$F1328)</f>
        <v/>
      </c>
      <c r="H1328" t="str">
        <f ca="1">IF($D1328="","",MAX(0,TODAY()-$D1328))</f>
        <v/>
      </c>
      <c r="I1328" t="str">
        <f ca="1">IF($G1328&lt;=0,"",IF($H1328&gt;=30,"Mise en demeure",IF($H1328&gt;=15,"Relance 2",IF($H1328&gt;=5,"Relance 1","À traiter"))))</f>
        <v>Mise en demeure</v>
      </c>
      <c r="K1328" t="str">
        <f>IF($J1328="","",$J1328+7)</f>
        <v/>
      </c>
    </row>
    <row r="1329" spans="2:11" ht="15">
      <c r="B1329" t="str">
        <f>IF($A1329="","",VLOOKUP(VLOOKUP($A1329,Baux!$A:$K,3,FALSE),Locataires!$A:$I,2,FALSE))</f>
        <v/>
      </c>
      <c r="C1329" s="17"/>
      <c r="D1329" s="12" t="str">
        <f>IF(OR($A1329="",$C1329=""),"",SUMIFS(Échéancier_Loyers!$G:$G,Échéancier_Loyers!$C:$C,$A1329,Échéancier_Loyers!$B:$B,YEAR($C1329)*100+MONTH($C1329)))</f>
        <v/>
      </c>
      <c r="E1329" s="13" t="str">
        <f>IF(OR($A1329="",$C1329=""),"",SUMIFS(Échéancier_Loyers!$J:$J,Échéancier_Loyers!$C:$C,$A1329,Échéancier_Loyers!$B:$B,YEAR($C1329)*100+MONTH($C1329)))</f>
        <v/>
      </c>
      <c r="F1329" s="13" t="str">
        <f>IF(OR($A1329="",$C1329=""),"",SUMIFS(Échéancier_Loyers!$K:$K,Échéancier_Loyers!$C:$C,$A1329,Échéancier_Loyers!$B:$B,YEAR($C1329)*100+MONTH($C1329)))</f>
        <v/>
      </c>
      <c r="G1329" s="13" t="str">
        <f>IF(OR($E1329="",$F1329=""),"",$E1329-$F1329)</f>
        <v/>
      </c>
      <c r="H1329" t="str">
        <f ca="1">IF($D1329="","",MAX(0,TODAY()-$D1329))</f>
        <v/>
      </c>
      <c r="I1329" t="str">
        <f ca="1">IF($G1329&lt;=0,"",IF($H1329&gt;=30,"Mise en demeure",IF($H1329&gt;=15,"Relance 2",IF($H1329&gt;=5,"Relance 1","À traiter"))))</f>
        <v>Mise en demeure</v>
      </c>
      <c r="K1329" t="str">
        <f>IF($J1329="","",$J1329+7)</f>
        <v/>
      </c>
    </row>
    <row r="1330" spans="2:11" ht="15">
      <c r="B1330" t="str">
        <f>IF($A1330="","",VLOOKUP(VLOOKUP($A1330,Baux!$A:$K,3,FALSE),Locataires!$A:$I,2,FALSE))</f>
        <v/>
      </c>
      <c r="C1330" s="17"/>
      <c r="D1330" s="12" t="str">
        <f>IF(OR($A1330="",$C1330=""),"",SUMIFS(Échéancier_Loyers!$G:$G,Échéancier_Loyers!$C:$C,$A1330,Échéancier_Loyers!$B:$B,YEAR($C1330)*100+MONTH($C1330)))</f>
        <v/>
      </c>
      <c r="E1330" s="13" t="str">
        <f>IF(OR($A1330="",$C1330=""),"",SUMIFS(Échéancier_Loyers!$J:$J,Échéancier_Loyers!$C:$C,$A1330,Échéancier_Loyers!$B:$B,YEAR($C1330)*100+MONTH($C1330)))</f>
        <v/>
      </c>
      <c r="F1330" s="13" t="str">
        <f>IF(OR($A1330="",$C1330=""),"",SUMIFS(Échéancier_Loyers!$K:$K,Échéancier_Loyers!$C:$C,$A1330,Échéancier_Loyers!$B:$B,YEAR($C1330)*100+MONTH($C1330)))</f>
        <v/>
      </c>
      <c r="G1330" s="13" t="str">
        <f>IF(OR($E1330="",$F1330=""),"",$E1330-$F1330)</f>
        <v/>
      </c>
      <c r="H1330" t="str">
        <f ca="1">IF($D1330="","",MAX(0,TODAY()-$D1330))</f>
        <v/>
      </c>
      <c r="I1330" t="str">
        <f ca="1">IF($G1330&lt;=0,"",IF($H1330&gt;=30,"Mise en demeure",IF($H1330&gt;=15,"Relance 2",IF($H1330&gt;=5,"Relance 1","À traiter"))))</f>
        <v>Mise en demeure</v>
      </c>
      <c r="K1330" t="str">
        <f>IF($J1330="","",$J1330+7)</f>
        <v/>
      </c>
    </row>
    <row r="1331" spans="2:11" ht="15">
      <c r="B1331" t="str">
        <f>IF($A1331="","",VLOOKUP(VLOOKUP($A1331,Baux!$A:$K,3,FALSE),Locataires!$A:$I,2,FALSE))</f>
        <v/>
      </c>
      <c r="C1331" s="17"/>
      <c r="D1331" s="12" t="str">
        <f>IF(OR($A1331="",$C1331=""),"",SUMIFS(Échéancier_Loyers!$G:$G,Échéancier_Loyers!$C:$C,$A1331,Échéancier_Loyers!$B:$B,YEAR($C1331)*100+MONTH($C1331)))</f>
        <v/>
      </c>
      <c r="E1331" s="13" t="str">
        <f>IF(OR($A1331="",$C1331=""),"",SUMIFS(Échéancier_Loyers!$J:$J,Échéancier_Loyers!$C:$C,$A1331,Échéancier_Loyers!$B:$B,YEAR($C1331)*100+MONTH($C1331)))</f>
        <v/>
      </c>
      <c r="F1331" s="13" t="str">
        <f>IF(OR($A1331="",$C1331=""),"",SUMIFS(Échéancier_Loyers!$K:$K,Échéancier_Loyers!$C:$C,$A1331,Échéancier_Loyers!$B:$B,YEAR($C1331)*100+MONTH($C1331)))</f>
        <v/>
      </c>
      <c r="G1331" s="13" t="str">
        <f>IF(OR($E1331="",$F1331=""),"",$E1331-$F1331)</f>
        <v/>
      </c>
      <c r="H1331" t="str">
        <f ca="1">IF($D1331="","",MAX(0,TODAY()-$D1331))</f>
        <v/>
      </c>
      <c r="I1331" t="str">
        <f ca="1">IF($G1331&lt;=0,"",IF($H1331&gt;=30,"Mise en demeure",IF($H1331&gt;=15,"Relance 2",IF($H1331&gt;=5,"Relance 1","À traiter"))))</f>
        <v>Mise en demeure</v>
      </c>
      <c r="K1331" t="str">
        <f>IF($J1331="","",$J1331+7)</f>
        <v/>
      </c>
    </row>
    <row r="1332" spans="2:11" ht="15">
      <c r="B1332" t="str">
        <f>IF($A1332="","",VLOOKUP(VLOOKUP($A1332,Baux!$A:$K,3,FALSE),Locataires!$A:$I,2,FALSE))</f>
        <v/>
      </c>
      <c r="C1332" s="17"/>
      <c r="D1332" s="12" t="str">
        <f>IF(OR($A1332="",$C1332=""),"",SUMIFS(Échéancier_Loyers!$G:$G,Échéancier_Loyers!$C:$C,$A1332,Échéancier_Loyers!$B:$B,YEAR($C1332)*100+MONTH($C1332)))</f>
        <v/>
      </c>
      <c r="E1332" s="13" t="str">
        <f>IF(OR($A1332="",$C1332=""),"",SUMIFS(Échéancier_Loyers!$J:$J,Échéancier_Loyers!$C:$C,$A1332,Échéancier_Loyers!$B:$B,YEAR($C1332)*100+MONTH($C1332)))</f>
        <v/>
      </c>
      <c r="F1332" s="13" t="str">
        <f>IF(OR($A1332="",$C1332=""),"",SUMIFS(Échéancier_Loyers!$K:$K,Échéancier_Loyers!$C:$C,$A1332,Échéancier_Loyers!$B:$B,YEAR($C1332)*100+MONTH($C1332)))</f>
        <v/>
      </c>
      <c r="G1332" s="13" t="str">
        <f>IF(OR($E1332="",$F1332=""),"",$E1332-$F1332)</f>
        <v/>
      </c>
      <c r="H1332" t="str">
        <f ca="1">IF($D1332="","",MAX(0,TODAY()-$D1332))</f>
        <v/>
      </c>
      <c r="I1332" t="str">
        <f ca="1">IF($G1332&lt;=0,"",IF($H1332&gt;=30,"Mise en demeure",IF($H1332&gt;=15,"Relance 2",IF($H1332&gt;=5,"Relance 1","À traiter"))))</f>
        <v>Mise en demeure</v>
      </c>
      <c r="K1332" t="str">
        <f>IF($J1332="","",$J1332+7)</f>
        <v/>
      </c>
    </row>
    <row r="1333" spans="2:11" ht="15">
      <c r="B1333" t="str">
        <f>IF($A1333="","",VLOOKUP(VLOOKUP($A1333,Baux!$A:$K,3,FALSE),Locataires!$A:$I,2,FALSE))</f>
        <v/>
      </c>
      <c r="C1333" s="17"/>
      <c r="D1333" s="12" t="str">
        <f>IF(OR($A1333="",$C1333=""),"",SUMIFS(Échéancier_Loyers!$G:$G,Échéancier_Loyers!$C:$C,$A1333,Échéancier_Loyers!$B:$B,YEAR($C1333)*100+MONTH($C1333)))</f>
        <v/>
      </c>
      <c r="E1333" s="13" t="str">
        <f>IF(OR($A1333="",$C1333=""),"",SUMIFS(Échéancier_Loyers!$J:$J,Échéancier_Loyers!$C:$C,$A1333,Échéancier_Loyers!$B:$B,YEAR($C1333)*100+MONTH($C1333)))</f>
        <v/>
      </c>
      <c r="F1333" s="13" t="str">
        <f>IF(OR($A1333="",$C1333=""),"",SUMIFS(Échéancier_Loyers!$K:$K,Échéancier_Loyers!$C:$C,$A1333,Échéancier_Loyers!$B:$B,YEAR($C1333)*100+MONTH($C1333)))</f>
        <v/>
      </c>
      <c r="G1333" s="13" t="str">
        <f>IF(OR($E1333="",$F1333=""),"",$E1333-$F1333)</f>
        <v/>
      </c>
      <c r="H1333" t="str">
        <f ca="1">IF($D1333="","",MAX(0,TODAY()-$D1333))</f>
        <v/>
      </c>
      <c r="I1333" t="str">
        <f ca="1">IF($G1333&lt;=0,"",IF($H1333&gt;=30,"Mise en demeure",IF($H1333&gt;=15,"Relance 2",IF($H1333&gt;=5,"Relance 1","À traiter"))))</f>
        <v>Mise en demeure</v>
      </c>
      <c r="K1333" t="str">
        <f>IF($J1333="","",$J1333+7)</f>
        <v/>
      </c>
    </row>
    <row r="1334" spans="2:11" ht="15">
      <c r="B1334" t="str">
        <f>IF($A1334="","",VLOOKUP(VLOOKUP($A1334,Baux!$A:$K,3,FALSE),Locataires!$A:$I,2,FALSE))</f>
        <v/>
      </c>
      <c r="C1334" s="17"/>
      <c r="D1334" s="12" t="str">
        <f>IF(OR($A1334="",$C1334=""),"",SUMIFS(Échéancier_Loyers!$G:$G,Échéancier_Loyers!$C:$C,$A1334,Échéancier_Loyers!$B:$B,YEAR($C1334)*100+MONTH($C1334)))</f>
        <v/>
      </c>
      <c r="E1334" s="13" t="str">
        <f>IF(OR($A1334="",$C1334=""),"",SUMIFS(Échéancier_Loyers!$J:$J,Échéancier_Loyers!$C:$C,$A1334,Échéancier_Loyers!$B:$B,YEAR($C1334)*100+MONTH($C1334)))</f>
        <v/>
      </c>
      <c r="F1334" s="13" t="str">
        <f>IF(OR($A1334="",$C1334=""),"",SUMIFS(Échéancier_Loyers!$K:$K,Échéancier_Loyers!$C:$C,$A1334,Échéancier_Loyers!$B:$B,YEAR($C1334)*100+MONTH($C1334)))</f>
        <v/>
      </c>
      <c r="G1334" s="13" t="str">
        <f>IF(OR($E1334="",$F1334=""),"",$E1334-$F1334)</f>
        <v/>
      </c>
      <c r="H1334" t="str">
        <f ca="1">IF($D1334="","",MAX(0,TODAY()-$D1334))</f>
        <v/>
      </c>
      <c r="I1334" t="str">
        <f ca="1">IF($G1334&lt;=0,"",IF($H1334&gt;=30,"Mise en demeure",IF($H1334&gt;=15,"Relance 2",IF($H1334&gt;=5,"Relance 1","À traiter"))))</f>
        <v>Mise en demeure</v>
      </c>
      <c r="K1334" t="str">
        <f>IF($J1334="","",$J1334+7)</f>
        <v/>
      </c>
    </row>
    <row r="1335" spans="2:11" ht="15">
      <c r="B1335" t="str">
        <f>IF($A1335="","",VLOOKUP(VLOOKUP($A1335,Baux!$A:$K,3,FALSE),Locataires!$A:$I,2,FALSE))</f>
        <v/>
      </c>
      <c r="C1335" s="17"/>
      <c r="D1335" s="12" t="str">
        <f>IF(OR($A1335="",$C1335=""),"",SUMIFS(Échéancier_Loyers!$G:$G,Échéancier_Loyers!$C:$C,$A1335,Échéancier_Loyers!$B:$B,YEAR($C1335)*100+MONTH($C1335)))</f>
        <v/>
      </c>
      <c r="E1335" s="13" t="str">
        <f>IF(OR($A1335="",$C1335=""),"",SUMIFS(Échéancier_Loyers!$J:$J,Échéancier_Loyers!$C:$C,$A1335,Échéancier_Loyers!$B:$B,YEAR($C1335)*100+MONTH($C1335)))</f>
        <v/>
      </c>
      <c r="F1335" s="13" t="str">
        <f>IF(OR($A1335="",$C1335=""),"",SUMIFS(Échéancier_Loyers!$K:$K,Échéancier_Loyers!$C:$C,$A1335,Échéancier_Loyers!$B:$B,YEAR($C1335)*100+MONTH($C1335)))</f>
        <v/>
      </c>
      <c r="G1335" s="13" t="str">
        <f>IF(OR($E1335="",$F1335=""),"",$E1335-$F1335)</f>
        <v/>
      </c>
      <c r="H1335" t="str">
        <f ca="1">IF($D1335="","",MAX(0,TODAY()-$D1335))</f>
        <v/>
      </c>
      <c r="I1335" t="str">
        <f ca="1">IF($G1335&lt;=0,"",IF($H1335&gt;=30,"Mise en demeure",IF($H1335&gt;=15,"Relance 2",IF($H1335&gt;=5,"Relance 1","À traiter"))))</f>
        <v>Mise en demeure</v>
      </c>
      <c r="K1335" t="str">
        <f>IF($J1335="","",$J1335+7)</f>
        <v/>
      </c>
    </row>
    <row r="1336" spans="2:11" ht="15">
      <c r="B1336" t="str">
        <f>IF($A1336="","",VLOOKUP(VLOOKUP($A1336,Baux!$A:$K,3,FALSE),Locataires!$A:$I,2,FALSE))</f>
        <v/>
      </c>
      <c r="C1336" s="17"/>
      <c r="D1336" s="12" t="str">
        <f>IF(OR($A1336="",$C1336=""),"",SUMIFS(Échéancier_Loyers!$G:$G,Échéancier_Loyers!$C:$C,$A1336,Échéancier_Loyers!$B:$B,YEAR($C1336)*100+MONTH($C1336)))</f>
        <v/>
      </c>
      <c r="E1336" s="13" t="str">
        <f>IF(OR($A1336="",$C1336=""),"",SUMIFS(Échéancier_Loyers!$J:$J,Échéancier_Loyers!$C:$C,$A1336,Échéancier_Loyers!$B:$B,YEAR($C1336)*100+MONTH($C1336)))</f>
        <v/>
      </c>
      <c r="F1336" s="13" t="str">
        <f>IF(OR($A1336="",$C1336=""),"",SUMIFS(Échéancier_Loyers!$K:$K,Échéancier_Loyers!$C:$C,$A1336,Échéancier_Loyers!$B:$B,YEAR($C1336)*100+MONTH($C1336)))</f>
        <v/>
      </c>
      <c r="G1336" s="13" t="str">
        <f>IF(OR($E1336="",$F1336=""),"",$E1336-$F1336)</f>
        <v/>
      </c>
      <c r="H1336" t="str">
        <f ca="1">IF($D1336="","",MAX(0,TODAY()-$D1336))</f>
        <v/>
      </c>
      <c r="I1336" t="str">
        <f ca="1">IF($G1336&lt;=0,"",IF($H1336&gt;=30,"Mise en demeure",IF($H1336&gt;=15,"Relance 2",IF($H1336&gt;=5,"Relance 1","À traiter"))))</f>
        <v>Mise en demeure</v>
      </c>
      <c r="K1336" t="str">
        <f>IF($J1336="","",$J1336+7)</f>
        <v/>
      </c>
    </row>
    <row r="1337" spans="2:11" ht="15">
      <c r="B1337" t="str">
        <f>IF($A1337="","",VLOOKUP(VLOOKUP($A1337,Baux!$A:$K,3,FALSE),Locataires!$A:$I,2,FALSE))</f>
        <v/>
      </c>
      <c r="C1337" s="17"/>
      <c r="D1337" s="12" t="str">
        <f>IF(OR($A1337="",$C1337=""),"",SUMIFS(Échéancier_Loyers!$G:$G,Échéancier_Loyers!$C:$C,$A1337,Échéancier_Loyers!$B:$B,YEAR($C1337)*100+MONTH($C1337)))</f>
        <v/>
      </c>
      <c r="E1337" s="13" t="str">
        <f>IF(OR($A1337="",$C1337=""),"",SUMIFS(Échéancier_Loyers!$J:$J,Échéancier_Loyers!$C:$C,$A1337,Échéancier_Loyers!$B:$B,YEAR($C1337)*100+MONTH($C1337)))</f>
        <v/>
      </c>
      <c r="F1337" s="13" t="str">
        <f>IF(OR($A1337="",$C1337=""),"",SUMIFS(Échéancier_Loyers!$K:$K,Échéancier_Loyers!$C:$C,$A1337,Échéancier_Loyers!$B:$B,YEAR($C1337)*100+MONTH($C1337)))</f>
        <v/>
      </c>
      <c r="G1337" s="13" t="str">
        <f>IF(OR($E1337="",$F1337=""),"",$E1337-$F1337)</f>
        <v/>
      </c>
      <c r="H1337" t="str">
        <f ca="1">IF($D1337="","",MAX(0,TODAY()-$D1337))</f>
        <v/>
      </c>
      <c r="I1337" t="str">
        <f ca="1">IF($G1337&lt;=0,"",IF($H1337&gt;=30,"Mise en demeure",IF($H1337&gt;=15,"Relance 2",IF($H1337&gt;=5,"Relance 1","À traiter"))))</f>
        <v>Mise en demeure</v>
      </c>
      <c r="K1337" t="str">
        <f>IF($J1337="","",$J1337+7)</f>
        <v/>
      </c>
    </row>
    <row r="1338" spans="2:11" ht="15">
      <c r="B1338" t="str">
        <f>IF($A1338="","",VLOOKUP(VLOOKUP($A1338,Baux!$A:$K,3,FALSE),Locataires!$A:$I,2,FALSE))</f>
        <v/>
      </c>
      <c r="C1338" s="17"/>
      <c r="D1338" s="12" t="str">
        <f>IF(OR($A1338="",$C1338=""),"",SUMIFS(Échéancier_Loyers!$G:$G,Échéancier_Loyers!$C:$C,$A1338,Échéancier_Loyers!$B:$B,YEAR($C1338)*100+MONTH($C1338)))</f>
        <v/>
      </c>
      <c r="E1338" s="13" t="str">
        <f>IF(OR($A1338="",$C1338=""),"",SUMIFS(Échéancier_Loyers!$J:$J,Échéancier_Loyers!$C:$C,$A1338,Échéancier_Loyers!$B:$B,YEAR($C1338)*100+MONTH($C1338)))</f>
        <v/>
      </c>
      <c r="F1338" s="13" t="str">
        <f>IF(OR($A1338="",$C1338=""),"",SUMIFS(Échéancier_Loyers!$K:$K,Échéancier_Loyers!$C:$C,$A1338,Échéancier_Loyers!$B:$B,YEAR($C1338)*100+MONTH($C1338)))</f>
        <v/>
      </c>
      <c r="G1338" s="13" t="str">
        <f>IF(OR($E1338="",$F1338=""),"",$E1338-$F1338)</f>
        <v/>
      </c>
      <c r="H1338" t="str">
        <f ca="1">IF($D1338="","",MAX(0,TODAY()-$D1338))</f>
        <v/>
      </c>
      <c r="I1338" t="str">
        <f ca="1">IF($G1338&lt;=0,"",IF($H1338&gt;=30,"Mise en demeure",IF($H1338&gt;=15,"Relance 2",IF($H1338&gt;=5,"Relance 1","À traiter"))))</f>
        <v>Mise en demeure</v>
      </c>
      <c r="K1338" t="str">
        <f>IF($J1338="","",$J1338+7)</f>
        <v/>
      </c>
    </row>
    <row r="1339" spans="2:11" ht="15">
      <c r="B1339" t="str">
        <f>IF($A1339="","",VLOOKUP(VLOOKUP($A1339,Baux!$A:$K,3,FALSE),Locataires!$A:$I,2,FALSE))</f>
        <v/>
      </c>
      <c r="C1339" s="17"/>
      <c r="D1339" s="12" t="str">
        <f>IF(OR($A1339="",$C1339=""),"",SUMIFS(Échéancier_Loyers!$G:$G,Échéancier_Loyers!$C:$C,$A1339,Échéancier_Loyers!$B:$B,YEAR($C1339)*100+MONTH($C1339)))</f>
        <v/>
      </c>
      <c r="E1339" s="13" t="str">
        <f>IF(OR($A1339="",$C1339=""),"",SUMIFS(Échéancier_Loyers!$J:$J,Échéancier_Loyers!$C:$C,$A1339,Échéancier_Loyers!$B:$B,YEAR($C1339)*100+MONTH($C1339)))</f>
        <v/>
      </c>
      <c r="F1339" s="13" t="str">
        <f>IF(OR($A1339="",$C1339=""),"",SUMIFS(Échéancier_Loyers!$K:$K,Échéancier_Loyers!$C:$C,$A1339,Échéancier_Loyers!$B:$B,YEAR($C1339)*100+MONTH($C1339)))</f>
        <v/>
      </c>
      <c r="G1339" s="13" t="str">
        <f>IF(OR($E1339="",$F1339=""),"",$E1339-$F1339)</f>
        <v/>
      </c>
      <c r="H1339" t="str">
        <f ca="1">IF($D1339="","",MAX(0,TODAY()-$D1339))</f>
        <v/>
      </c>
      <c r="I1339" t="str">
        <f ca="1">IF($G1339&lt;=0,"",IF($H1339&gt;=30,"Mise en demeure",IF($H1339&gt;=15,"Relance 2",IF($H1339&gt;=5,"Relance 1","À traiter"))))</f>
        <v>Mise en demeure</v>
      </c>
      <c r="K1339" t="str">
        <f>IF($J1339="","",$J1339+7)</f>
        <v/>
      </c>
    </row>
    <row r="1340" spans="2:11" ht="15">
      <c r="B1340" t="str">
        <f>IF($A1340="","",VLOOKUP(VLOOKUP($A1340,Baux!$A:$K,3,FALSE),Locataires!$A:$I,2,FALSE))</f>
        <v/>
      </c>
      <c r="C1340" s="17"/>
      <c r="D1340" s="12" t="str">
        <f>IF(OR($A1340="",$C1340=""),"",SUMIFS(Échéancier_Loyers!$G:$G,Échéancier_Loyers!$C:$C,$A1340,Échéancier_Loyers!$B:$B,YEAR($C1340)*100+MONTH($C1340)))</f>
        <v/>
      </c>
      <c r="E1340" s="13" t="str">
        <f>IF(OR($A1340="",$C1340=""),"",SUMIFS(Échéancier_Loyers!$J:$J,Échéancier_Loyers!$C:$C,$A1340,Échéancier_Loyers!$B:$B,YEAR($C1340)*100+MONTH($C1340)))</f>
        <v/>
      </c>
      <c r="F1340" s="13" t="str">
        <f>IF(OR($A1340="",$C1340=""),"",SUMIFS(Échéancier_Loyers!$K:$K,Échéancier_Loyers!$C:$C,$A1340,Échéancier_Loyers!$B:$B,YEAR($C1340)*100+MONTH($C1340)))</f>
        <v/>
      </c>
      <c r="G1340" s="13" t="str">
        <f>IF(OR($E1340="",$F1340=""),"",$E1340-$F1340)</f>
        <v/>
      </c>
      <c r="H1340" t="str">
        <f ca="1">IF($D1340="","",MAX(0,TODAY()-$D1340))</f>
        <v/>
      </c>
      <c r="I1340" t="str">
        <f ca="1">IF($G1340&lt;=0,"",IF($H1340&gt;=30,"Mise en demeure",IF($H1340&gt;=15,"Relance 2",IF($H1340&gt;=5,"Relance 1","À traiter"))))</f>
        <v>Mise en demeure</v>
      </c>
      <c r="K1340" t="str">
        <f>IF($J1340="","",$J1340+7)</f>
        <v/>
      </c>
    </row>
    <row r="1341" spans="2:11" ht="15">
      <c r="B1341" t="str">
        <f>IF($A1341="","",VLOOKUP(VLOOKUP($A1341,Baux!$A:$K,3,FALSE),Locataires!$A:$I,2,FALSE))</f>
        <v/>
      </c>
      <c r="C1341" s="17"/>
      <c r="D1341" s="12" t="str">
        <f>IF(OR($A1341="",$C1341=""),"",SUMIFS(Échéancier_Loyers!$G:$G,Échéancier_Loyers!$C:$C,$A1341,Échéancier_Loyers!$B:$B,YEAR($C1341)*100+MONTH($C1341)))</f>
        <v/>
      </c>
      <c r="E1341" s="13" t="str">
        <f>IF(OR($A1341="",$C1341=""),"",SUMIFS(Échéancier_Loyers!$J:$J,Échéancier_Loyers!$C:$C,$A1341,Échéancier_Loyers!$B:$B,YEAR($C1341)*100+MONTH($C1341)))</f>
        <v/>
      </c>
      <c r="F1341" s="13" t="str">
        <f>IF(OR($A1341="",$C1341=""),"",SUMIFS(Échéancier_Loyers!$K:$K,Échéancier_Loyers!$C:$C,$A1341,Échéancier_Loyers!$B:$B,YEAR($C1341)*100+MONTH($C1341)))</f>
        <v/>
      </c>
      <c r="G1341" s="13" t="str">
        <f>IF(OR($E1341="",$F1341=""),"",$E1341-$F1341)</f>
        <v/>
      </c>
      <c r="H1341" t="str">
        <f ca="1">IF($D1341="","",MAX(0,TODAY()-$D1341))</f>
        <v/>
      </c>
      <c r="I1341" t="str">
        <f ca="1">IF($G1341&lt;=0,"",IF($H1341&gt;=30,"Mise en demeure",IF($H1341&gt;=15,"Relance 2",IF($H1341&gt;=5,"Relance 1","À traiter"))))</f>
        <v>Mise en demeure</v>
      </c>
      <c r="K1341" t="str">
        <f>IF($J1341="","",$J1341+7)</f>
        <v/>
      </c>
    </row>
    <row r="1342" spans="2:11" ht="15">
      <c r="B1342" t="str">
        <f>IF($A1342="","",VLOOKUP(VLOOKUP($A1342,Baux!$A:$K,3,FALSE),Locataires!$A:$I,2,FALSE))</f>
        <v/>
      </c>
      <c r="C1342" s="17"/>
      <c r="D1342" s="12" t="str">
        <f>IF(OR($A1342="",$C1342=""),"",SUMIFS(Échéancier_Loyers!$G:$G,Échéancier_Loyers!$C:$C,$A1342,Échéancier_Loyers!$B:$B,YEAR($C1342)*100+MONTH($C1342)))</f>
        <v/>
      </c>
      <c r="E1342" s="13" t="str">
        <f>IF(OR($A1342="",$C1342=""),"",SUMIFS(Échéancier_Loyers!$J:$J,Échéancier_Loyers!$C:$C,$A1342,Échéancier_Loyers!$B:$B,YEAR($C1342)*100+MONTH($C1342)))</f>
        <v/>
      </c>
      <c r="F1342" s="13" t="str">
        <f>IF(OR($A1342="",$C1342=""),"",SUMIFS(Échéancier_Loyers!$K:$K,Échéancier_Loyers!$C:$C,$A1342,Échéancier_Loyers!$B:$B,YEAR($C1342)*100+MONTH($C1342)))</f>
        <v/>
      </c>
      <c r="G1342" s="13" t="str">
        <f>IF(OR($E1342="",$F1342=""),"",$E1342-$F1342)</f>
        <v/>
      </c>
      <c r="H1342" t="str">
        <f ca="1">IF($D1342="","",MAX(0,TODAY()-$D1342))</f>
        <v/>
      </c>
      <c r="I1342" t="str">
        <f ca="1">IF($G1342&lt;=0,"",IF($H1342&gt;=30,"Mise en demeure",IF($H1342&gt;=15,"Relance 2",IF($H1342&gt;=5,"Relance 1","À traiter"))))</f>
        <v>Mise en demeure</v>
      </c>
      <c r="K1342" t="str">
        <f>IF($J1342="","",$J1342+7)</f>
        <v/>
      </c>
    </row>
    <row r="1343" spans="2:11" ht="15">
      <c r="B1343" t="str">
        <f>IF($A1343="","",VLOOKUP(VLOOKUP($A1343,Baux!$A:$K,3,FALSE),Locataires!$A:$I,2,FALSE))</f>
        <v/>
      </c>
      <c r="C1343" s="17"/>
      <c r="D1343" s="12" t="str">
        <f>IF(OR($A1343="",$C1343=""),"",SUMIFS(Échéancier_Loyers!$G:$G,Échéancier_Loyers!$C:$C,$A1343,Échéancier_Loyers!$B:$B,YEAR($C1343)*100+MONTH($C1343)))</f>
        <v/>
      </c>
      <c r="E1343" s="13" t="str">
        <f>IF(OR($A1343="",$C1343=""),"",SUMIFS(Échéancier_Loyers!$J:$J,Échéancier_Loyers!$C:$C,$A1343,Échéancier_Loyers!$B:$B,YEAR($C1343)*100+MONTH($C1343)))</f>
        <v/>
      </c>
      <c r="F1343" s="13" t="str">
        <f>IF(OR($A1343="",$C1343=""),"",SUMIFS(Échéancier_Loyers!$K:$K,Échéancier_Loyers!$C:$C,$A1343,Échéancier_Loyers!$B:$B,YEAR($C1343)*100+MONTH($C1343)))</f>
        <v/>
      </c>
      <c r="G1343" s="13" t="str">
        <f>IF(OR($E1343="",$F1343=""),"",$E1343-$F1343)</f>
        <v/>
      </c>
      <c r="H1343" t="str">
        <f ca="1">IF($D1343="","",MAX(0,TODAY()-$D1343))</f>
        <v/>
      </c>
      <c r="I1343" t="str">
        <f ca="1">IF($G1343&lt;=0,"",IF($H1343&gt;=30,"Mise en demeure",IF($H1343&gt;=15,"Relance 2",IF($H1343&gt;=5,"Relance 1","À traiter"))))</f>
        <v>Mise en demeure</v>
      </c>
      <c r="K1343" t="str">
        <f>IF($J1343="","",$J1343+7)</f>
        <v/>
      </c>
    </row>
    <row r="1344" spans="2:11" ht="15">
      <c r="B1344" t="str">
        <f>IF($A1344="","",VLOOKUP(VLOOKUP($A1344,Baux!$A:$K,3,FALSE),Locataires!$A:$I,2,FALSE))</f>
        <v/>
      </c>
      <c r="C1344" s="17"/>
      <c r="D1344" s="12" t="str">
        <f>IF(OR($A1344="",$C1344=""),"",SUMIFS(Échéancier_Loyers!$G:$G,Échéancier_Loyers!$C:$C,$A1344,Échéancier_Loyers!$B:$B,YEAR($C1344)*100+MONTH($C1344)))</f>
        <v/>
      </c>
      <c r="E1344" s="13" t="str">
        <f>IF(OR($A1344="",$C1344=""),"",SUMIFS(Échéancier_Loyers!$J:$J,Échéancier_Loyers!$C:$C,$A1344,Échéancier_Loyers!$B:$B,YEAR($C1344)*100+MONTH($C1344)))</f>
        <v/>
      </c>
      <c r="F1344" s="13" t="str">
        <f>IF(OR($A1344="",$C1344=""),"",SUMIFS(Échéancier_Loyers!$K:$K,Échéancier_Loyers!$C:$C,$A1344,Échéancier_Loyers!$B:$B,YEAR($C1344)*100+MONTH($C1344)))</f>
        <v/>
      </c>
      <c r="G1344" s="13" t="str">
        <f>IF(OR($E1344="",$F1344=""),"",$E1344-$F1344)</f>
        <v/>
      </c>
      <c r="H1344" t="str">
        <f ca="1">IF($D1344="","",MAX(0,TODAY()-$D1344))</f>
        <v/>
      </c>
      <c r="I1344" t="str">
        <f ca="1">IF($G1344&lt;=0,"",IF($H1344&gt;=30,"Mise en demeure",IF($H1344&gt;=15,"Relance 2",IF($H1344&gt;=5,"Relance 1","À traiter"))))</f>
        <v>Mise en demeure</v>
      </c>
      <c r="K1344" t="str">
        <f>IF($J1344="","",$J1344+7)</f>
        <v/>
      </c>
    </row>
    <row r="1345" spans="2:11" ht="15">
      <c r="B1345" t="str">
        <f>IF($A1345="","",VLOOKUP(VLOOKUP($A1345,Baux!$A:$K,3,FALSE),Locataires!$A:$I,2,FALSE))</f>
        <v/>
      </c>
      <c r="C1345" s="17"/>
      <c r="D1345" s="12" t="str">
        <f>IF(OR($A1345="",$C1345=""),"",SUMIFS(Échéancier_Loyers!$G:$G,Échéancier_Loyers!$C:$C,$A1345,Échéancier_Loyers!$B:$B,YEAR($C1345)*100+MONTH($C1345)))</f>
        <v/>
      </c>
      <c r="E1345" s="13" t="str">
        <f>IF(OR($A1345="",$C1345=""),"",SUMIFS(Échéancier_Loyers!$J:$J,Échéancier_Loyers!$C:$C,$A1345,Échéancier_Loyers!$B:$B,YEAR($C1345)*100+MONTH($C1345)))</f>
        <v/>
      </c>
      <c r="F1345" s="13" t="str">
        <f>IF(OR($A1345="",$C1345=""),"",SUMIFS(Échéancier_Loyers!$K:$K,Échéancier_Loyers!$C:$C,$A1345,Échéancier_Loyers!$B:$B,YEAR($C1345)*100+MONTH($C1345)))</f>
        <v/>
      </c>
      <c r="G1345" s="13" t="str">
        <f>IF(OR($E1345="",$F1345=""),"",$E1345-$F1345)</f>
        <v/>
      </c>
      <c r="H1345" t="str">
        <f ca="1">IF($D1345="","",MAX(0,TODAY()-$D1345))</f>
        <v/>
      </c>
      <c r="I1345" t="str">
        <f ca="1">IF($G1345&lt;=0,"",IF($H1345&gt;=30,"Mise en demeure",IF($H1345&gt;=15,"Relance 2",IF($H1345&gt;=5,"Relance 1","À traiter"))))</f>
        <v>Mise en demeure</v>
      </c>
      <c r="K1345" t="str">
        <f>IF($J1345="","",$J1345+7)</f>
        <v/>
      </c>
    </row>
    <row r="1346" spans="2:11" ht="15">
      <c r="B1346" t="str">
        <f>IF($A1346="","",VLOOKUP(VLOOKUP($A1346,Baux!$A:$K,3,FALSE),Locataires!$A:$I,2,FALSE))</f>
        <v/>
      </c>
      <c r="C1346" s="17"/>
      <c r="D1346" s="12" t="str">
        <f>IF(OR($A1346="",$C1346=""),"",SUMIFS(Échéancier_Loyers!$G:$G,Échéancier_Loyers!$C:$C,$A1346,Échéancier_Loyers!$B:$B,YEAR($C1346)*100+MONTH($C1346)))</f>
        <v/>
      </c>
      <c r="E1346" s="13" t="str">
        <f>IF(OR($A1346="",$C1346=""),"",SUMIFS(Échéancier_Loyers!$J:$J,Échéancier_Loyers!$C:$C,$A1346,Échéancier_Loyers!$B:$B,YEAR($C1346)*100+MONTH($C1346)))</f>
        <v/>
      </c>
      <c r="F1346" s="13" t="str">
        <f>IF(OR($A1346="",$C1346=""),"",SUMIFS(Échéancier_Loyers!$K:$K,Échéancier_Loyers!$C:$C,$A1346,Échéancier_Loyers!$B:$B,YEAR($C1346)*100+MONTH($C1346)))</f>
        <v/>
      </c>
      <c r="G1346" s="13" t="str">
        <f>IF(OR($E1346="",$F1346=""),"",$E1346-$F1346)</f>
        <v/>
      </c>
      <c r="H1346" t="str">
        <f ca="1">IF($D1346="","",MAX(0,TODAY()-$D1346))</f>
        <v/>
      </c>
      <c r="I1346" t="str">
        <f ca="1">IF($G1346&lt;=0,"",IF($H1346&gt;=30,"Mise en demeure",IF($H1346&gt;=15,"Relance 2",IF($H1346&gt;=5,"Relance 1","À traiter"))))</f>
        <v>Mise en demeure</v>
      </c>
      <c r="K1346" t="str">
        <f>IF($J1346="","",$J1346+7)</f>
        <v/>
      </c>
    </row>
    <row r="1347" spans="2:11" ht="15">
      <c r="B1347" t="str">
        <f>IF($A1347="","",VLOOKUP(VLOOKUP($A1347,Baux!$A:$K,3,FALSE),Locataires!$A:$I,2,FALSE))</f>
        <v/>
      </c>
      <c r="C1347" s="17"/>
      <c r="D1347" s="12" t="str">
        <f>IF(OR($A1347="",$C1347=""),"",SUMIFS(Échéancier_Loyers!$G:$G,Échéancier_Loyers!$C:$C,$A1347,Échéancier_Loyers!$B:$B,YEAR($C1347)*100+MONTH($C1347)))</f>
        <v/>
      </c>
      <c r="E1347" s="13" t="str">
        <f>IF(OR($A1347="",$C1347=""),"",SUMIFS(Échéancier_Loyers!$J:$J,Échéancier_Loyers!$C:$C,$A1347,Échéancier_Loyers!$B:$B,YEAR($C1347)*100+MONTH($C1347)))</f>
        <v/>
      </c>
      <c r="F1347" s="13" t="str">
        <f>IF(OR($A1347="",$C1347=""),"",SUMIFS(Échéancier_Loyers!$K:$K,Échéancier_Loyers!$C:$C,$A1347,Échéancier_Loyers!$B:$B,YEAR($C1347)*100+MONTH($C1347)))</f>
        <v/>
      </c>
      <c r="G1347" s="13" t="str">
        <f>IF(OR($E1347="",$F1347=""),"",$E1347-$F1347)</f>
        <v/>
      </c>
      <c r="H1347" t="str">
        <f ca="1">IF($D1347="","",MAX(0,TODAY()-$D1347))</f>
        <v/>
      </c>
      <c r="I1347" t="str">
        <f ca="1">IF($G1347&lt;=0,"",IF($H1347&gt;=30,"Mise en demeure",IF($H1347&gt;=15,"Relance 2",IF($H1347&gt;=5,"Relance 1","À traiter"))))</f>
        <v>Mise en demeure</v>
      </c>
      <c r="K1347" t="str">
        <f>IF($J1347="","",$J1347+7)</f>
        <v/>
      </c>
    </row>
    <row r="1348" spans="2:11" ht="15">
      <c r="B1348" t="str">
        <f>IF($A1348="","",VLOOKUP(VLOOKUP($A1348,Baux!$A:$K,3,FALSE),Locataires!$A:$I,2,FALSE))</f>
        <v/>
      </c>
      <c r="C1348" s="17"/>
      <c r="D1348" s="12" t="str">
        <f>IF(OR($A1348="",$C1348=""),"",SUMIFS(Échéancier_Loyers!$G:$G,Échéancier_Loyers!$C:$C,$A1348,Échéancier_Loyers!$B:$B,YEAR($C1348)*100+MONTH($C1348)))</f>
        <v/>
      </c>
      <c r="E1348" s="13" t="str">
        <f>IF(OR($A1348="",$C1348=""),"",SUMIFS(Échéancier_Loyers!$J:$J,Échéancier_Loyers!$C:$C,$A1348,Échéancier_Loyers!$B:$B,YEAR($C1348)*100+MONTH($C1348)))</f>
        <v/>
      </c>
      <c r="F1348" s="13" t="str">
        <f>IF(OR($A1348="",$C1348=""),"",SUMIFS(Échéancier_Loyers!$K:$K,Échéancier_Loyers!$C:$C,$A1348,Échéancier_Loyers!$B:$B,YEAR($C1348)*100+MONTH($C1348)))</f>
        <v/>
      </c>
      <c r="G1348" s="13" t="str">
        <f>IF(OR($E1348="",$F1348=""),"",$E1348-$F1348)</f>
        <v/>
      </c>
      <c r="H1348" t="str">
        <f ca="1">IF($D1348="","",MAX(0,TODAY()-$D1348))</f>
        <v/>
      </c>
      <c r="I1348" t="str">
        <f ca="1">IF($G1348&lt;=0,"",IF($H1348&gt;=30,"Mise en demeure",IF($H1348&gt;=15,"Relance 2",IF($H1348&gt;=5,"Relance 1","À traiter"))))</f>
        <v>Mise en demeure</v>
      </c>
      <c r="K1348" t="str">
        <f>IF($J1348="","",$J1348+7)</f>
        <v/>
      </c>
    </row>
    <row r="1349" spans="2:11" ht="15">
      <c r="B1349" t="str">
        <f>IF($A1349="","",VLOOKUP(VLOOKUP($A1349,Baux!$A:$K,3,FALSE),Locataires!$A:$I,2,FALSE))</f>
        <v/>
      </c>
      <c r="C1349" s="17"/>
      <c r="D1349" s="12" t="str">
        <f>IF(OR($A1349="",$C1349=""),"",SUMIFS(Échéancier_Loyers!$G:$G,Échéancier_Loyers!$C:$C,$A1349,Échéancier_Loyers!$B:$B,YEAR($C1349)*100+MONTH($C1349)))</f>
        <v/>
      </c>
      <c r="E1349" s="13" t="str">
        <f>IF(OR($A1349="",$C1349=""),"",SUMIFS(Échéancier_Loyers!$J:$J,Échéancier_Loyers!$C:$C,$A1349,Échéancier_Loyers!$B:$B,YEAR($C1349)*100+MONTH($C1349)))</f>
        <v/>
      </c>
      <c r="F1349" s="13" t="str">
        <f>IF(OR($A1349="",$C1349=""),"",SUMIFS(Échéancier_Loyers!$K:$K,Échéancier_Loyers!$C:$C,$A1349,Échéancier_Loyers!$B:$B,YEAR($C1349)*100+MONTH($C1349)))</f>
        <v/>
      </c>
      <c r="G1349" s="13" t="str">
        <f>IF(OR($E1349="",$F1349=""),"",$E1349-$F1349)</f>
        <v/>
      </c>
      <c r="H1349" t="str">
        <f ca="1">IF($D1349="","",MAX(0,TODAY()-$D1349))</f>
        <v/>
      </c>
      <c r="I1349" t="str">
        <f ca="1">IF($G1349&lt;=0,"",IF($H1349&gt;=30,"Mise en demeure",IF($H1349&gt;=15,"Relance 2",IF($H1349&gt;=5,"Relance 1","À traiter"))))</f>
        <v>Mise en demeure</v>
      </c>
      <c r="K1349" t="str">
        <f>IF($J1349="","",$J1349+7)</f>
        <v/>
      </c>
    </row>
    <row r="1350" spans="2:11" ht="15">
      <c r="B1350" t="str">
        <f>IF($A1350="","",VLOOKUP(VLOOKUP($A1350,Baux!$A:$K,3,FALSE),Locataires!$A:$I,2,FALSE))</f>
        <v/>
      </c>
      <c r="C1350" s="17"/>
      <c r="D1350" s="12" t="str">
        <f>IF(OR($A1350="",$C1350=""),"",SUMIFS(Échéancier_Loyers!$G:$G,Échéancier_Loyers!$C:$C,$A1350,Échéancier_Loyers!$B:$B,YEAR($C1350)*100+MONTH($C1350)))</f>
        <v/>
      </c>
      <c r="E1350" s="13" t="str">
        <f>IF(OR($A1350="",$C1350=""),"",SUMIFS(Échéancier_Loyers!$J:$J,Échéancier_Loyers!$C:$C,$A1350,Échéancier_Loyers!$B:$B,YEAR($C1350)*100+MONTH($C1350)))</f>
        <v/>
      </c>
      <c r="F1350" s="13" t="str">
        <f>IF(OR($A1350="",$C1350=""),"",SUMIFS(Échéancier_Loyers!$K:$K,Échéancier_Loyers!$C:$C,$A1350,Échéancier_Loyers!$B:$B,YEAR($C1350)*100+MONTH($C1350)))</f>
        <v/>
      </c>
      <c r="G1350" s="13" t="str">
        <f>IF(OR($E1350="",$F1350=""),"",$E1350-$F1350)</f>
        <v/>
      </c>
      <c r="H1350" t="str">
        <f ca="1">IF($D1350="","",MAX(0,TODAY()-$D1350))</f>
        <v/>
      </c>
      <c r="I1350" t="str">
        <f ca="1">IF($G1350&lt;=0,"",IF($H1350&gt;=30,"Mise en demeure",IF($H1350&gt;=15,"Relance 2",IF($H1350&gt;=5,"Relance 1","À traiter"))))</f>
        <v>Mise en demeure</v>
      </c>
      <c r="K1350" t="str">
        <f>IF($J1350="","",$J1350+7)</f>
        <v/>
      </c>
    </row>
    <row r="1351" spans="2:11" ht="15">
      <c r="B1351" t="str">
        <f>IF($A1351="","",VLOOKUP(VLOOKUP($A1351,Baux!$A:$K,3,FALSE),Locataires!$A:$I,2,FALSE))</f>
        <v/>
      </c>
      <c r="C1351" s="17"/>
      <c r="D1351" s="12" t="str">
        <f>IF(OR($A1351="",$C1351=""),"",SUMIFS(Échéancier_Loyers!$G:$G,Échéancier_Loyers!$C:$C,$A1351,Échéancier_Loyers!$B:$B,YEAR($C1351)*100+MONTH($C1351)))</f>
        <v/>
      </c>
      <c r="E1351" s="13" t="str">
        <f>IF(OR($A1351="",$C1351=""),"",SUMIFS(Échéancier_Loyers!$J:$J,Échéancier_Loyers!$C:$C,$A1351,Échéancier_Loyers!$B:$B,YEAR($C1351)*100+MONTH($C1351)))</f>
        <v/>
      </c>
      <c r="F1351" s="13" t="str">
        <f>IF(OR($A1351="",$C1351=""),"",SUMIFS(Échéancier_Loyers!$K:$K,Échéancier_Loyers!$C:$C,$A1351,Échéancier_Loyers!$B:$B,YEAR($C1351)*100+MONTH($C1351)))</f>
        <v/>
      </c>
      <c r="G1351" s="13" t="str">
        <f>IF(OR($E1351="",$F1351=""),"",$E1351-$F1351)</f>
        <v/>
      </c>
      <c r="H1351" t="str">
        <f ca="1">IF($D1351="","",MAX(0,TODAY()-$D1351))</f>
        <v/>
      </c>
      <c r="I1351" t="str">
        <f ca="1">IF($G1351&lt;=0,"",IF($H1351&gt;=30,"Mise en demeure",IF($H1351&gt;=15,"Relance 2",IF($H1351&gt;=5,"Relance 1","À traiter"))))</f>
        <v>Mise en demeure</v>
      </c>
      <c r="K1351" t="str">
        <f>IF($J1351="","",$J1351+7)</f>
        <v/>
      </c>
    </row>
    <row r="1352" spans="2:11" ht="15">
      <c r="B1352" t="str">
        <f>IF($A1352="","",VLOOKUP(VLOOKUP($A1352,Baux!$A:$K,3,FALSE),Locataires!$A:$I,2,FALSE))</f>
        <v/>
      </c>
      <c r="C1352" s="17"/>
      <c r="D1352" s="12" t="str">
        <f>IF(OR($A1352="",$C1352=""),"",SUMIFS(Échéancier_Loyers!$G:$G,Échéancier_Loyers!$C:$C,$A1352,Échéancier_Loyers!$B:$B,YEAR($C1352)*100+MONTH($C1352)))</f>
        <v/>
      </c>
      <c r="E1352" s="13" t="str">
        <f>IF(OR($A1352="",$C1352=""),"",SUMIFS(Échéancier_Loyers!$J:$J,Échéancier_Loyers!$C:$C,$A1352,Échéancier_Loyers!$B:$B,YEAR($C1352)*100+MONTH($C1352)))</f>
        <v/>
      </c>
      <c r="F1352" s="13" t="str">
        <f>IF(OR($A1352="",$C1352=""),"",SUMIFS(Échéancier_Loyers!$K:$K,Échéancier_Loyers!$C:$C,$A1352,Échéancier_Loyers!$B:$B,YEAR($C1352)*100+MONTH($C1352)))</f>
        <v/>
      </c>
      <c r="G1352" s="13" t="str">
        <f>IF(OR($E1352="",$F1352=""),"",$E1352-$F1352)</f>
        <v/>
      </c>
      <c r="H1352" t="str">
        <f ca="1">IF($D1352="","",MAX(0,TODAY()-$D1352))</f>
        <v/>
      </c>
      <c r="I1352" t="str">
        <f ca="1">IF($G1352&lt;=0,"",IF($H1352&gt;=30,"Mise en demeure",IF($H1352&gt;=15,"Relance 2",IF($H1352&gt;=5,"Relance 1","À traiter"))))</f>
        <v>Mise en demeure</v>
      </c>
      <c r="K1352" t="str">
        <f>IF($J1352="","",$J1352+7)</f>
        <v/>
      </c>
    </row>
    <row r="1353" spans="2:11" ht="15">
      <c r="B1353" t="str">
        <f>IF($A1353="","",VLOOKUP(VLOOKUP($A1353,Baux!$A:$K,3,FALSE),Locataires!$A:$I,2,FALSE))</f>
        <v/>
      </c>
      <c r="C1353" s="17"/>
      <c r="D1353" s="12" t="str">
        <f>IF(OR($A1353="",$C1353=""),"",SUMIFS(Échéancier_Loyers!$G:$G,Échéancier_Loyers!$C:$C,$A1353,Échéancier_Loyers!$B:$B,YEAR($C1353)*100+MONTH($C1353)))</f>
        <v/>
      </c>
      <c r="E1353" s="13" t="str">
        <f>IF(OR($A1353="",$C1353=""),"",SUMIFS(Échéancier_Loyers!$J:$J,Échéancier_Loyers!$C:$C,$A1353,Échéancier_Loyers!$B:$B,YEAR($C1353)*100+MONTH($C1353)))</f>
        <v/>
      </c>
      <c r="F1353" s="13" t="str">
        <f>IF(OR($A1353="",$C1353=""),"",SUMIFS(Échéancier_Loyers!$K:$K,Échéancier_Loyers!$C:$C,$A1353,Échéancier_Loyers!$B:$B,YEAR($C1353)*100+MONTH($C1353)))</f>
        <v/>
      </c>
      <c r="G1353" s="13" t="str">
        <f>IF(OR($E1353="",$F1353=""),"",$E1353-$F1353)</f>
        <v/>
      </c>
      <c r="H1353" t="str">
        <f ca="1">IF($D1353="","",MAX(0,TODAY()-$D1353))</f>
        <v/>
      </c>
      <c r="I1353" t="str">
        <f ca="1">IF($G1353&lt;=0,"",IF($H1353&gt;=30,"Mise en demeure",IF($H1353&gt;=15,"Relance 2",IF($H1353&gt;=5,"Relance 1","À traiter"))))</f>
        <v>Mise en demeure</v>
      </c>
      <c r="K1353" t="str">
        <f>IF($J1353="","",$J1353+7)</f>
        <v/>
      </c>
    </row>
    <row r="1354" spans="2:11" ht="15">
      <c r="B1354" t="str">
        <f>IF($A1354="","",VLOOKUP(VLOOKUP($A1354,Baux!$A:$K,3,FALSE),Locataires!$A:$I,2,FALSE))</f>
        <v/>
      </c>
      <c r="C1354" s="17"/>
      <c r="D1354" s="12" t="str">
        <f>IF(OR($A1354="",$C1354=""),"",SUMIFS(Échéancier_Loyers!$G:$G,Échéancier_Loyers!$C:$C,$A1354,Échéancier_Loyers!$B:$B,YEAR($C1354)*100+MONTH($C1354)))</f>
        <v/>
      </c>
      <c r="E1354" s="13" t="str">
        <f>IF(OR($A1354="",$C1354=""),"",SUMIFS(Échéancier_Loyers!$J:$J,Échéancier_Loyers!$C:$C,$A1354,Échéancier_Loyers!$B:$B,YEAR($C1354)*100+MONTH($C1354)))</f>
        <v/>
      </c>
      <c r="F1354" s="13" t="str">
        <f>IF(OR($A1354="",$C1354=""),"",SUMIFS(Échéancier_Loyers!$K:$K,Échéancier_Loyers!$C:$C,$A1354,Échéancier_Loyers!$B:$B,YEAR($C1354)*100+MONTH($C1354)))</f>
        <v/>
      </c>
      <c r="G1354" s="13" t="str">
        <f>IF(OR($E1354="",$F1354=""),"",$E1354-$F1354)</f>
        <v/>
      </c>
      <c r="H1354" t="str">
        <f ca="1">IF($D1354="","",MAX(0,TODAY()-$D1354))</f>
        <v/>
      </c>
      <c r="I1354" t="str">
        <f ca="1">IF($G1354&lt;=0,"",IF($H1354&gt;=30,"Mise en demeure",IF($H1354&gt;=15,"Relance 2",IF($H1354&gt;=5,"Relance 1","À traiter"))))</f>
        <v>Mise en demeure</v>
      </c>
      <c r="K1354" t="str">
        <f>IF($J1354="","",$J1354+7)</f>
        <v/>
      </c>
    </row>
    <row r="1355" spans="2:11" ht="15">
      <c r="B1355" t="str">
        <f>IF($A1355="","",VLOOKUP(VLOOKUP($A1355,Baux!$A:$K,3,FALSE),Locataires!$A:$I,2,FALSE))</f>
        <v/>
      </c>
      <c r="C1355" s="17"/>
      <c r="D1355" s="12" t="str">
        <f>IF(OR($A1355="",$C1355=""),"",SUMIFS(Échéancier_Loyers!$G:$G,Échéancier_Loyers!$C:$C,$A1355,Échéancier_Loyers!$B:$B,YEAR($C1355)*100+MONTH($C1355)))</f>
        <v/>
      </c>
      <c r="E1355" s="13" t="str">
        <f>IF(OR($A1355="",$C1355=""),"",SUMIFS(Échéancier_Loyers!$J:$J,Échéancier_Loyers!$C:$C,$A1355,Échéancier_Loyers!$B:$B,YEAR($C1355)*100+MONTH($C1355)))</f>
        <v/>
      </c>
      <c r="F1355" s="13" t="str">
        <f>IF(OR($A1355="",$C1355=""),"",SUMIFS(Échéancier_Loyers!$K:$K,Échéancier_Loyers!$C:$C,$A1355,Échéancier_Loyers!$B:$B,YEAR($C1355)*100+MONTH($C1355)))</f>
        <v/>
      </c>
      <c r="G1355" s="13" t="str">
        <f>IF(OR($E1355="",$F1355=""),"",$E1355-$F1355)</f>
        <v/>
      </c>
      <c r="H1355" t="str">
        <f ca="1">IF($D1355="","",MAX(0,TODAY()-$D1355))</f>
        <v/>
      </c>
      <c r="I1355" t="str">
        <f ca="1">IF($G1355&lt;=0,"",IF($H1355&gt;=30,"Mise en demeure",IF($H1355&gt;=15,"Relance 2",IF($H1355&gt;=5,"Relance 1","À traiter"))))</f>
        <v>Mise en demeure</v>
      </c>
      <c r="K1355" t="str">
        <f>IF($J1355="","",$J1355+7)</f>
        <v/>
      </c>
    </row>
    <row r="1356" spans="2:11" ht="15">
      <c r="B1356" t="str">
        <f>IF($A1356="","",VLOOKUP(VLOOKUP($A1356,Baux!$A:$K,3,FALSE),Locataires!$A:$I,2,FALSE))</f>
        <v/>
      </c>
      <c r="C1356" s="17"/>
      <c r="D1356" s="12" t="str">
        <f>IF(OR($A1356="",$C1356=""),"",SUMIFS(Échéancier_Loyers!$G:$G,Échéancier_Loyers!$C:$C,$A1356,Échéancier_Loyers!$B:$B,YEAR($C1356)*100+MONTH($C1356)))</f>
        <v/>
      </c>
      <c r="E1356" s="13" t="str">
        <f>IF(OR($A1356="",$C1356=""),"",SUMIFS(Échéancier_Loyers!$J:$J,Échéancier_Loyers!$C:$C,$A1356,Échéancier_Loyers!$B:$B,YEAR($C1356)*100+MONTH($C1356)))</f>
        <v/>
      </c>
      <c r="F1356" s="13" t="str">
        <f>IF(OR($A1356="",$C1356=""),"",SUMIFS(Échéancier_Loyers!$K:$K,Échéancier_Loyers!$C:$C,$A1356,Échéancier_Loyers!$B:$B,YEAR($C1356)*100+MONTH($C1356)))</f>
        <v/>
      </c>
      <c r="G1356" s="13" t="str">
        <f>IF(OR($E1356="",$F1356=""),"",$E1356-$F1356)</f>
        <v/>
      </c>
      <c r="H1356" t="str">
        <f ca="1">IF($D1356="","",MAX(0,TODAY()-$D1356))</f>
        <v/>
      </c>
      <c r="I1356" t="str">
        <f ca="1">IF($G1356&lt;=0,"",IF($H1356&gt;=30,"Mise en demeure",IF($H1356&gt;=15,"Relance 2",IF($H1356&gt;=5,"Relance 1","À traiter"))))</f>
        <v>Mise en demeure</v>
      </c>
      <c r="K1356" t="str">
        <f>IF($J1356="","",$J1356+7)</f>
        <v/>
      </c>
    </row>
    <row r="1357" spans="2:11" ht="15">
      <c r="B1357" t="str">
        <f>IF($A1357="","",VLOOKUP(VLOOKUP($A1357,Baux!$A:$K,3,FALSE),Locataires!$A:$I,2,FALSE))</f>
        <v/>
      </c>
      <c r="C1357" s="17"/>
      <c r="D1357" s="12" t="str">
        <f>IF(OR($A1357="",$C1357=""),"",SUMIFS(Échéancier_Loyers!$G:$G,Échéancier_Loyers!$C:$C,$A1357,Échéancier_Loyers!$B:$B,YEAR($C1357)*100+MONTH($C1357)))</f>
        <v/>
      </c>
      <c r="E1357" s="13" t="str">
        <f>IF(OR($A1357="",$C1357=""),"",SUMIFS(Échéancier_Loyers!$J:$J,Échéancier_Loyers!$C:$C,$A1357,Échéancier_Loyers!$B:$B,YEAR($C1357)*100+MONTH($C1357)))</f>
        <v/>
      </c>
      <c r="F1357" s="13" t="str">
        <f>IF(OR($A1357="",$C1357=""),"",SUMIFS(Échéancier_Loyers!$K:$K,Échéancier_Loyers!$C:$C,$A1357,Échéancier_Loyers!$B:$B,YEAR($C1357)*100+MONTH($C1357)))</f>
        <v/>
      </c>
      <c r="G1357" s="13" t="str">
        <f>IF(OR($E1357="",$F1357=""),"",$E1357-$F1357)</f>
        <v/>
      </c>
      <c r="H1357" t="str">
        <f ca="1">IF($D1357="","",MAX(0,TODAY()-$D1357))</f>
        <v/>
      </c>
      <c r="I1357" t="str">
        <f ca="1">IF($G1357&lt;=0,"",IF($H1357&gt;=30,"Mise en demeure",IF($H1357&gt;=15,"Relance 2",IF($H1357&gt;=5,"Relance 1","À traiter"))))</f>
        <v>Mise en demeure</v>
      </c>
      <c r="K1357" t="str">
        <f>IF($J1357="","",$J1357+7)</f>
        <v/>
      </c>
    </row>
    <row r="1358" spans="2:11" ht="15">
      <c r="B1358" t="str">
        <f>IF($A1358="","",VLOOKUP(VLOOKUP($A1358,Baux!$A:$K,3,FALSE),Locataires!$A:$I,2,FALSE))</f>
        <v/>
      </c>
      <c r="C1358" s="17"/>
      <c r="D1358" s="12" t="str">
        <f>IF(OR($A1358="",$C1358=""),"",SUMIFS(Échéancier_Loyers!$G:$G,Échéancier_Loyers!$C:$C,$A1358,Échéancier_Loyers!$B:$B,YEAR($C1358)*100+MONTH($C1358)))</f>
        <v/>
      </c>
      <c r="E1358" s="13" t="str">
        <f>IF(OR($A1358="",$C1358=""),"",SUMIFS(Échéancier_Loyers!$J:$J,Échéancier_Loyers!$C:$C,$A1358,Échéancier_Loyers!$B:$B,YEAR($C1358)*100+MONTH($C1358)))</f>
        <v/>
      </c>
      <c r="F1358" s="13" t="str">
        <f>IF(OR($A1358="",$C1358=""),"",SUMIFS(Échéancier_Loyers!$K:$K,Échéancier_Loyers!$C:$C,$A1358,Échéancier_Loyers!$B:$B,YEAR($C1358)*100+MONTH($C1358)))</f>
        <v/>
      </c>
      <c r="G1358" s="13" t="str">
        <f>IF(OR($E1358="",$F1358=""),"",$E1358-$F1358)</f>
        <v/>
      </c>
      <c r="H1358" t="str">
        <f ca="1">IF($D1358="","",MAX(0,TODAY()-$D1358))</f>
        <v/>
      </c>
      <c r="I1358" t="str">
        <f ca="1">IF($G1358&lt;=0,"",IF($H1358&gt;=30,"Mise en demeure",IF($H1358&gt;=15,"Relance 2",IF($H1358&gt;=5,"Relance 1","À traiter"))))</f>
        <v>Mise en demeure</v>
      </c>
      <c r="K1358" t="str">
        <f>IF($J1358="","",$J1358+7)</f>
        <v/>
      </c>
    </row>
    <row r="1359" spans="2:11" ht="15">
      <c r="B1359" t="str">
        <f>IF($A1359="","",VLOOKUP(VLOOKUP($A1359,Baux!$A:$K,3,FALSE),Locataires!$A:$I,2,FALSE))</f>
        <v/>
      </c>
      <c r="C1359" s="17"/>
      <c r="D1359" s="12" t="str">
        <f>IF(OR($A1359="",$C1359=""),"",SUMIFS(Échéancier_Loyers!$G:$G,Échéancier_Loyers!$C:$C,$A1359,Échéancier_Loyers!$B:$B,YEAR($C1359)*100+MONTH($C1359)))</f>
        <v/>
      </c>
      <c r="E1359" s="13" t="str">
        <f>IF(OR($A1359="",$C1359=""),"",SUMIFS(Échéancier_Loyers!$J:$J,Échéancier_Loyers!$C:$C,$A1359,Échéancier_Loyers!$B:$B,YEAR($C1359)*100+MONTH($C1359)))</f>
        <v/>
      </c>
      <c r="F1359" s="13" t="str">
        <f>IF(OR($A1359="",$C1359=""),"",SUMIFS(Échéancier_Loyers!$K:$K,Échéancier_Loyers!$C:$C,$A1359,Échéancier_Loyers!$B:$B,YEAR($C1359)*100+MONTH($C1359)))</f>
        <v/>
      </c>
      <c r="G1359" s="13" t="str">
        <f>IF(OR($E1359="",$F1359=""),"",$E1359-$F1359)</f>
        <v/>
      </c>
      <c r="H1359" t="str">
        <f ca="1">IF($D1359="","",MAX(0,TODAY()-$D1359))</f>
        <v/>
      </c>
      <c r="I1359" t="str">
        <f ca="1">IF($G1359&lt;=0,"",IF($H1359&gt;=30,"Mise en demeure",IF($H1359&gt;=15,"Relance 2",IF($H1359&gt;=5,"Relance 1","À traiter"))))</f>
        <v>Mise en demeure</v>
      </c>
      <c r="K1359" t="str">
        <f>IF($J1359="","",$J1359+7)</f>
        <v/>
      </c>
    </row>
    <row r="1360" spans="2:11" ht="15">
      <c r="B1360" t="str">
        <f>IF($A1360="","",VLOOKUP(VLOOKUP($A1360,Baux!$A:$K,3,FALSE),Locataires!$A:$I,2,FALSE))</f>
        <v/>
      </c>
      <c r="C1360" s="17"/>
      <c r="D1360" s="12" t="str">
        <f>IF(OR($A1360="",$C1360=""),"",SUMIFS(Échéancier_Loyers!$G:$G,Échéancier_Loyers!$C:$C,$A1360,Échéancier_Loyers!$B:$B,YEAR($C1360)*100+MONTH($C1360)))</f>
        <v/>
      </c>
      <c r="E1360" s="13" t="str">
        <f>IF(OR($A1360="",$C1360=""),"",SUMIFS(Échéancier_Loyers!$J:$J,Échéancier_Loyers!$C:$C,$A1360,Échéancier_Loyers!$B:$B,YEAR($C1360)*100+MONTH($C1360)))</f>
        <v/>
      </c>
      <c r="F1360" s="13" t="str">
        <f>IF(OR($A1360="",$C1360=""),"",SUMIFS(Échéancier_Loyers!$K:$K,Échéancier_Loyers!$C:$C,$A1360,Échéancier_Loyers!$B:$B,YEAR($C1360)*100+MONTH($C1360)))</f>
        <v/>
      </c>
      <c r="G1360" s="13" t="str">
        <f>IF(OR($E1360="",$F1360=""),"",$E1360-$F1360)</f>
        <v/>
      </c>
      <c r="H1360" t="str">
        <f ca="1">IF($D1360="","",MAX(0,TODAY()-$D1360))</f>
        <v/>
      </c>
      <c r="I1360" t="str">
        <f ca="1">IF($G1360&lt;=0,"",IF($H1360&gt;=30,"Mise en demeure",IF($H1360&gt;=15,"Relance 2",IF($H1360&gt;=5,"Relance 1","À traiter"))))</f>
        <v>Mise en demeure</v>
      </c>
      <c r="K1360" t="str">
        <f>IF($J1360="","",$J1360+7)</f>
        <v/>
      </c>
    </row>
    <row r="1361" spans="2:11" ht="15">
      <c r="B1361" t="str">
        <f>IF($A1361="","",VLOOKUP(VLOOKUP($A1361,Baux!$A:$K,3,FALSE),Locataires!$A:$I,2,FALSE))</f>
        <v/>
      </c>
      <c r="C1361" s="17"/>
      <c r="D1361" s="12" t="str">
        <f>IF(OR($A1361="",$C1361=""),"",SUMIFS(Échéancier_Loyers!$G:$G,Échéancier_Loyers!$C:$C,$A1361,Échéancier_Loyers!$B:$B,YEAR($C1361)*100+MONTH($C1361)))</f>
        <v/>
      </c>
      <c r="E1361" s="13" t="str">
        <f>IF(OR($A1361="",$C1361=""),"",SUMIFS(Échéancier_Loyers!$J:$J,Échéancier_Loyers!$C:$C,$A1361,Échéancier_Loyers!$B:$B,YEAR($C1361)*100+MONTH($C1361)))</f>
        <v/>
      </c>
      <c r="F1361" s="13" t="str">
        <f>IF(OR($A1361="",$C1361=""),"",SUMIFS(Échéancier_Loyers!$K:$K,Échéancier_Loyers!$C:$C,$A1361,Échéancier_Loyers!$B:$B,YEAR($C1361)*100+MONTH($C1361)))</f>
        <v/>
      </c>
      <c r="G1361" s="13" t="str">
        <f>IF(OR($E1361="",$F1361=""),"",$E1361-$F1361)</f>
        <v/>
      </c>
      <c r="H1361" t="str">
        <f ca="1">IF($D1361="","",MAX(0,TODAY()-$D1361))</f>
        <v/>
      </c>
      <c r="I1361" t="str">
        <f ca="1">IF($G1361&lt;=0,"",IF($H1361&gt;=30,"Mise en demeure",IF($H1361&gt;=15,"Relance 2",IF($H1361&gt;=5,"Relance 1","À traiter"))))</f>
        <v>Mise en demeure</v>
      </c>
      <c r="K1361" t="str">
        <f>IF($J1361="","",$J1361+7)</f>
        <v/>
      </c>
    </row>
    <row r="1362" spans="2:11" ht="15">
      <c r="B1362" t="str">
        <f>IF($A1362="","",VLOOKUP(VLOOKUP($A1362,Baux!$A:$K,3,FALSE),Locataires!$A:$I,2,FALSE))</f>
        <v/>
      </c>
      <c r="C1362" s="17"/>
      <c r="D1362" s="12" t="str">
        <f>IF(OR($A1362="",$C1362=""),"",SUMIFS(Échéancier_Loyers!$G:$G,Échéancier_Loyers!$C:$C,$A1362,Échéancier_Loyers!$B:$B,YEAR($C1362)*100+MONTH($C1362)))</f>
        <v/>
      </c>
      <c r="E1362" s="13" t="str">
        <f>IF(OR($A1362="",$C1362=""),"",SUMIFS(Échéancier_Loyers!$J:$J,Échéancier_Loyers!$C:$C,$A1362,Échéancier_Loyers!$B:$B,YEAR($C1362)*100+MONTH($C1362)))</f>
        <v/>
      </c>
      <c r="F1362" s="13" t="str">
        <f>IF(OR($A1362="",$C1362=""),"",SUMIFS(Échéancier_Loyers!$K:$K,Échéancier_Loyers!$C:$C,$A1362,Échéancier_Loyers!$B:$B,YEAR($C1362)*100+MONTH($C1362)))</f>
        <v/>
      </c>
      <c r="G1362" s="13" t="str">
        <f>IF(OR($E1362="",$F1362=""),"",$E1362-$F1362)</f>
        <v/>
      </c>
      <c r="H1362" t="str">
        <f ca="1">IF($D1362="","",MAX(0,TODAY()-$D1362))</f>
        <v/>
      </c>
      <c r="I1362" t="str">
        <f ca="1">IF($G1362&lt;=0,"",IF($H1362&gt;=30,"Mise en demeure",IF($H1362&gt;=15,"Relance 2",IF($H1362&gt;=5,"Relance 1","À traiter"))))</f>
        <v>Mise en demeure</v>
      </c>
      <c r="K1362" t="str">
        <f>IF($J1362="","",$J1362+7)</f>
        <v/>
      </c>
    </row>
    <row r="1363" spans="2:11" ht="15">
      <c r="B1363" t="str">
        <f>IF($A1363="","",VLOOKUP(VLOOKUP($A1363,Baux!$A:$K,3,FALSE),Locataires!$A:$I,2,FALSE))</f>
        <v/>
      </c>
      <c r="C1363" s="17"/>
      <c r="D1363" s="12" t="str">
        <f>IF(OR($A1363="",$C1363=""),"",SUMIFS(Échéancier_Loyers!$G:$G,Échéancier_Loyers!$C:$C,$A1363,Échéancier_Loyers!$B:$B,YEAR($C1363)*100+MONTH($C1363)))</f>
        <v/>
      </c>
      <c r="E1363" s="13" t="str">
        <f>IF(OR($A1363="",$C1363=""),"",SUMIFS(Échéancier_Loyers!$J:$J,Échéancier_Loyers!$C:$C,$A1363,Échéancier_Loyers!$B:$B,YEAR($C1363)*100+MONTH($C1363)))</f>
        <v/>
      </c>
      <c r="F1363" s="13" t="str">
        <f>IF(OR($A1363="",$C1363=""),"",SUMIFS(Échéancier_Loyers!$K:$K,Échéancier_Loyers!$C:$C,$A1363,Échéancier_Loyers!$B:$B,YEAR($C1363)*100+MONTH($C1363)))</f>
        <v/>
      </c>
      <c r="G1363" s="13" t="str">
        <f>IF(OR($E1363="",$F1363=""),"",$E1363-$F1363)</f>
        <v/>
      </c>
      <c r="H1363" t="str">
        <f ca="1">IF($D1363="","",MAX(0,TODAY()-$D1363))</f>
        <v/>
      </c>
      <c r="I1363" t="str">
        <f ca="1">IF($G1363&lt;=0,"",IF($H1363&gt;=30,"Mise en demeure",IF($H1363&gt;=15,"Relance 2",IF($H1363&gt;=5,"Relance 1","À traiter"))))</f>
        <v>Mise en demeure</v>
      </c>
      <c r="K1363" t="str">
        <f>IF($J1363="","",$J1363+7)</f>
        <v/>
      </c>
    </row>
    <row r="1364" spans="2:11" ht="15">
      <c r="B1364" t="str">
        <f>IF($A1364="","",VLOOKUP(VLOOKUP($A1364,Baux!$A:$K,3,FALSE),Locataires!$A:$I,2,FALSE))</f>
        <v/>
      </c>
      <c r="C1364" s="17"/>
      <c r="D1364" s="12" t="str">
        <f>IF(OR($A1364="",$C1364=""),"",SUMIFS(Échéancier_Loyers!$G:$G,Échéancier_Loyers!$C:$C,$A1364,Échéancier_Loyers!$B:$B,YEAR($C1364)*100+MONTH($C1364)))</f>
        <v/>
      </c>
      <c r="E1364" s="13" t="str">
        <f>IF(OR($A1364="",$C1364=""),"",SUMIFS(Échéancier_Loyers!$J:$J,Échéancier_Loyers!$C:$C,$A1364,Échéancier_Loyers!$B:$B,YEAR($C1364)*100+MONTH($C1364)))</f>
        <v/>
      </c>
      <c r="F1364" s="13" t="str">
        <f>IF(OR($A1364="",$C1364=""),"",SUMIFS(Échéancier_Loyers!$K:$K,Échéancier_Loyers!$C:$C,$A1364,Échéancier_Loyers!$B:$B,YEAR($C1364)*100+MONTH($C1364)))</f>
        <v/>
      </c>
      <c r="G1364" s="13" t="str">
        <f>IF(OR($E1364="",$F1364=""),"",$E1364-$F1364)</f>
        <v/>
      </c>
      <c r="H1364" t="str">
        <f ca="1">IF($D1364="","",MAX(0,TODAY()-$D1364))</f>
        <v/>
      </c>
      <c r="I1364" t="str">
        <f ca="1">IF($G1364&lt;=0,"",IF($H1364&gt;=30,"Mise en demeure",IF($H1364&gt;=15,"Relance 2",IF($H1364&gt;=5,"Relance 1","À traiter"))))</f>
        <v>Mise en demeure</v>
      </c>
      <c r="K1364" t="str">
        <f>IF($J1364="","",$J1364+7)</f>
        <v/>
      </c>
    </row>
    <row r="1365" spans="2:11" ht="15">
      <c r="B1365" t="str">
        <f>IF($A1365="","",VLOOKUP(VLOOKUP($A1365,Baux!$A:$K,3,FALSE),Locataires!$A:$I,2,FALSE))</f>
        <v/>
      </c>
      <c r="C1365" s="17"/>
      <c r="D1365" s="12" t="str">
        <f>IF(OR($A1365="",$C1365=""),"",SUMIFS(Échéancier_Loyers!$G:$G,Échéancier_Loyers!$C:$C,$A1365,Échéancier_Loyers!$B:$B,YEAR($C1365)*100+MONTH($C1365)))</f>
        <v/>
      </c>
      <c r="E1365" s="13" t="str">
        <f>IF(OR($A1365="",$C1365=""),"",SUMIFS(Échéancier_Loyers!$J:$J,Échéancier_Loyers!$C:$C,$A1365,Échéancier_Loyers!$B:$B,YEAR($C1365)*100+MONTH($C1365)))</f>
        <v/>
      </c>
      <c r="F1365" s="13" t="str">
        <f>IF(OR($A1365="",$C1365=""),"",SUMIFS(Échéancier_Loyers!$K:$K,Échéancier_Loyers!$C:$C,$A1365,Échéancier_Loyers!$B:$B,YEAR($C1365)*100+MONTH($C1365)))</f>
        <v/>
      </c>
      <c r="G1365" s="13" t="str">
        <f>IF(OR($E1365="",$F1365=""),"",$E1365-$F1365)</f>
        <v/>
      </c>
      <c r="H1365" t="str">
        <f ca="1">IF($D1365="","",MAX(0,TODAY()-$D1365))</f>
        <v/>
      </c>
      <c r="I1365" t="str">
        <f ca="1">IF($G1365&lt;=0,"",IF($H1365&gt;=30,"Mise en demeure",IF($H1365&gt;=15,"Relance 2",IF($H1365&gt;=5,"Relance 1","À traiter"))))</f>
        <v>Mise en demeure</v>
      </c>
      <c r="K1365" t="str">
        <f>IF($J1365="","",$J1365+7)</f>
        <v/>
      </c>
    </row>
    <row r="1366" spans="2:11" ht="15">
      <c r="B1366" t="str">
        <f>IF($A1366="","",VLOOKUP(VLOOKUP($A1366,Baux!$A:$K,3,FALSE),Locataires!$A:$I,2,FALSE))</f>
        <v/>
      </c>
      <c r="C1366" s="17"/>
      <c r="D1366" s="12" t="str">
        <f>IF(OR($A1366="",$C1366=""),"",SUMIFS(Échéancier_Loyers!$G:$G,Échéancier_Loyers!$C:$C,$A1366,Échéancier_Loyers!$B:$B,YEAR($C1366)*100+MONTH($C1366)))</f>
        <v/>
      </c>
      <c r="E1366" s="13" t="str">
        <f>IF(OR($A1366="",$C1366=""),"",SUMIFS(Échéancier_Loyers!$J:$J,Échéancier_Loyers!$C:$C,$A1366,Échéancier_Loyers!$B:$B,YEAR($C1366)*100+MONTH($C1366)))</f>
        <v/>
      </c>
      <c r="F1366" s="13" t="str">
        <f>IF(OR($A1366="",$C1366=""),"",SUMIFS(Échéancier_Loyers!$K:$K,Échéancier_Loyers!$C:$C,$A1366,Échéancier_Loyers!$B:$B,YEAR($C1366)*100+MONTH($C1366)))</f>
        <v/>
      </c>
      <c r="G1366" s="13" t="str">
        <f>IF(OR($E1366="",$F1366=""),"",$E1366-$F1366)</f>
        <v/>
      </c>
      <c r="H1366" t="str">
        <f ca="1">IF($D1366="","",MAX(0,TODAY()-$D1366))</f>
        <v/>
      </c>
      <c r="I1366" t="str">
        <f ca="1">IF($G1366&lt;=0,"",IF($H1366&gt;=30,"Mise en demeure",IF($H1366&gt;=15,"Relance 2",IF($H1366&gt;=5,"Relance 1","À traiter"))))</f>
        <v>Mise en demeure</v>
      </c>
      <c r="K1366" t="str">
        <f>IF($J1366="","",$J1366+7)</f>
        <v/>
      </c>
    </row>
    <row r="1367" spans="2:11" ht="15">
      <c r="B1367" t="str">
        <f>IF($A1367="","",VLOOKUP(VLOOKUP($A1367,Baux!$A:$K,3,FALSE),Locataires!$A:$I,2,FALSE))</f>
        <v/>
      </c>
      <c r="C1367" s="17"/>
      <c r="D1367" s="12" t="str">
        <f>IF(OR($A1367="",$C1367=""),"",SUMIFS(Échéancier_Loyers!$G:$G,Échéancier_Loyers!$C:$C,$A1367,Échéancier_Loyers!$B:$B,YEAR($C1367)*100+MONTH($C1367)))</f>
        <v/>
      </c>
      <c r="E1367" s="13" t="str">
        <f>IF(OR($A1367="",$C1367=""),"",SUMIFS(Échéancier_Loyers!$J:$J,Échéancier_Loyers!$C:$C,$A1367,Échéancier_Loyers!$B:$B,YEAR($C1367)*100+MONTH($C1367)))</f>
        <v/>
      </c>
      <c r="F1367" s="13" t="str">
        <f>IF(OR($A1367="",$C1367=""),"",SUMIFS(Échéancier_Loyers!$K:$K,Échéancier_Loyers!$C:$C,$A1367,Échéancier_Loyers!$B:$B,YEAR($C1367)*100+MONTH($C1367)))</f>
        <v/>
      </c>
      <c r="G1367" s="13" t="str">
        <f>IF(OR($E1367="",$F1367=""),"",$E1367-$F1367)</f>
        <v/>
      </c>
      <c r="H1367" t="str">
        <f ca="1">IF($D1367="","",MAX(0,TODAY()-$D1367))</f>
        <v/>
      </c>
      <c r="I1367" t="str">
        <f ca="1">IF($G1367&lt;=0,"",IF($H1367&gt;=30,"Mise en demeure",IF($H1367&gt;=15,"Relance 2",IF($H1367&gt;=5,"Relance 1","À traiter"))))</f>
        <v>Mise en demeure</v>
      </c>
      <c r="K1367" t="str">
        <f>IF($J1367="","",$J1367+7)</f>
        <v/>
      </c>
    </row>
    <row r="1368" spans="2:11" ht="15">
      <c r="B1368" t="str">
        <f>IF($A1368="","",VLOOKUP(VLOOKUP($A1368,Baux!$A:$K,3,FALSE),Locataires!$A:$I,2,FALSE))</f>
        <v/>
      </c>
      <c r="C1368" s="17"/>
      <c r="D1368" s="12" t="str">
        <f>IF(OR($A1368="",$C1368=""),"",SUMIFS(Échéancier_Loyers!$G:$G,Échéancier_Loyers!$C:$C,$A1368,Échéancier_Loyers!$B:$B,YEAR($C1368)*100+MONTH($C1368)))</f>
        <v/>
      </c>
      <c r="E1368" s="13" t="str">
        <f>IF(OR($A1368="",$C1368=""),"",SUMIFS(Échéancier_Loyers!$J:$J,Échéancier_Loyers!$C:$C,$A1368,Échéancier_Loyers!$B:$B,YEAR($C1368)*100+MONTH($C1368)))</f>
        <v/>
      </c>
      <c r="F1368" s="13" t="str">
        <f>IF(OR($A1368="",$C1368=""),"",SUMIFS(Échéancier_Loyers!$K:$K,Échéancier_Loyers!$C:$C,$A1368,Échéancier_Loyers!$B:$B,YEAR($C1368)*100+MONTH($C1368)))</f>
        <v/>
      </c>
      <c r="G1368" s="13" t="str">
        <f>IF(OR($E1368="",$F1368=""),"",$E1368-$F1368)</f>
        <v/>
      </c>
      <c r="H1368" t="str">
        <f ca="1">IF($D1368="","",MAX(0,TODAY()-$D1368))</f>
        <v/>
      </c>
      <c r="I1368" t="str">
        <f ca="1">IF($G1368&lt;=0,"",IF($H1368&gt;=30,"Mise en demeure",IF($H1368&gt;=15,"Relance 2",IF($H1368&gt;=5,"Relance 1","À traiter"))))</f>
        <v>Mise en demeure</v>
      </c>
      <c r="K1368" t="str">
        <f>IF($J1368="","",$J1368+7)</f>
        <v/>
      </c>
    </row>
    <row r="1369" spans="2:11" ht="15">
      <c r="B1369" t="str">
        <f>IF($A1369="","",VLOOKUP(VLOOKUP($A1369,Baux!$A:$K,3,FALSE),Locataires!$A:$I,2,FALSE))</f>
        <v/>
      </c>
      <c r="C1369" s="17"/>
      <c r="D1369" s="12" t="str">
        <f>IF(OR($A1369="",$C1369=""),"",SUMIFS(Échéancier_Loyers!$G:$G,Échéancier_Loyers!$C:$C,$A1369,Échéancier_Loyers!$B:$B,YEAR($C1369)*100+MONTH($C1369)))</f>
        <v/>
      </c>
      <c r="E1369" s="13" t="str">
        <f>IF(OR($A1369="",$C1369=""),"",SUMIFS(Échéancier_Loyers!$J:$J,Échéancier_Loyers!$C:$C,$A1369,Échéancier_Loyers!$B:$B,YEAR($C1369)*100+MONTH($C1369)))</f>
        <v/>
      </c>
      <c r="F1369" s="13" t="str">
        <f>IF(OR($A1369="",$C1369=""),"",SUMIFS(Échéancier_Loyers!$K:$K,Échéancier_Loyers!$C:$C,$A1369,Échéancier_Loyers!$B:$B,YEAR($C1369)*100+MONTH($C1369)))</f>
        <v/>
      </c>
      <c r="G1369" s="13" t="str">
        <f>IF(OR($E1369="",$F1369=""),"",$E1369-$F1369)</f>
        <v/>
      </c>
      <c r="H1369" t="str">
        <f ca="1">IF($D1369="","",MAX(0,TODAY()-$D1369))</f>
        <v/>
      </c>
      <c r="I1369" t="str">
        <f ca="1">IF($G1369&lt;=0,"",IF($H1369&gt;=30,"Mise en demeure",IF($H1369&gt;=15,"Relance 2",IF($H1369&gt;=5,"Relance 1","À traiter"))))</f>
        <v>Mise en demeure</v>
      </c>
      <c r="K1369" t="str">
        <f>IF($J1369="","",$J1369+7)</f>
        <v/>
      </c>
    </row>
    <row r="1370" spans="2:11" ht="15">
      <c r="B1370" t="str">
        <f>IF($A1370="","",VLOOKUP(VLOOKUP($A1370,Baux!$A:$K,3,FALSE),Locataires!$A:$I,2,FALSE))</f>
        <v/>
      </c>
      <c r="C1370" s="17"/>
      <c r="D1370" s="12" t="str">
        <f>IF(OR($A1370="",$C1370=""),"",SUMIFS(Échéancier_Loyers!$G:$G,Échéancier_Loyers!$C:$C,$A1370,Échéancier_Loyers!$B:$B,YEAR($C1370)*100+MONTH($C1370)))</f>
        <v/>
      </c>
      <c r="E1370" s="13" t="str">
        <f>IF(OR($A1370="",$C1370=""),"",SUMIFS(Échéancier_Loyers!$J:$J,Échéancier_Loyers!$C:$C,$A1370,Échéancier_Loyers!$B:$B,YEAR($C1370)*100+MONTH($C1370)))</f>
        <v/>
      </c>
      <c r="F1370" s="13" t="str">
        <f>IF(OR($A1370="",$C1370=""),"",SUMIFS(Échéancier_Loyers!$K:$K,Échéancier_Loyers!$C:$C,$A1370,Échéancier_Loyers!$B:$B,YEAR($C1370)*100+MONTH($C1370)))</f>
        <v/>
      </c>
      <c r="G1370" s="13" t="str">
        <f>IF(OR($E1370="",$F1370=""),"",$E1370-$F1370)</f>
        <v/>
      </c>
      <c r="H1370" t="str">
        <f ca="1">IF($D1370="","",MAX(0,TODAY()-$D1370))</f>
        <v/>
      </c>
      <c r="I1370" t="str">
        <f ca="1">IF($G1370&lt;=0,"",IF($H1370&gt;=30,"Mise en demeure",IF($H1370&gt;=15,"Relance 2",IF($H1370&gt;=5,"Relance 1","À traiter"))))</f>
        <v>Mise en demeure</v>
      </c>
      <c r="K1370" t="str">
        <f>IF($J1370="","",$J1370+7)</f>
        <v/>
      </c>
    </row>
    <row r="1371" spans="2:11" ht="15">
      <c r="B1371" t="str">
        <f>IF($A1371="","",VLOOKUP(VLOOKUP($A1371,Baux!$A:$K,3,FALSE),Locataires!$A:$I,2,FALSE))</f>
        <v/>
      </c>
      <c r="C1371" s="17"/>
      <c r="D1371" s="12" t="str">
        <f>IF(OR($A1371="",$C1371=""),"",SUMIFS(Échéancier_Loyers!$G:$G,Échéancier_Loyers!$C:$C,$A1371,Échéancier_Loyers!$B:$B,YEAR($C1371)*100+MONTH($C1371)))</f>
        <v/>
      </c>
      <c r="E1371" s="13" t="str">
        <f>IF(OR($A1371="",$C1371=""),"",SUMIFS(Échéancier_Loyers!$J:$J,Échéancier_Loyers!$C:$C,$A1371,Échéancier_Loyers!$B:$B,YEAR($C1371)*100+MONTH($C1371)))</f>
        <v/>
      </c>
      <c r="F1371" s="13" t="str">
        <f>IF(OR($A1371="",$C1371=""),"",SUMIFS(Échéancier_Loyers!$K:$K,Échéancier_Loyers!$C:$C,$A1371,Échéancier_Loyers!$B:$B,YEAR($C1371)*100+MONTH($C1371)))</f>
        <v/>
      </c>
      <c r="G1371" s="13" t="str">
        <f>IF(OR($E1371="",$F1371=""),"",$E1371-$F1371)</f>
        <v/>
      </c>
      <c r="H1371" t="str">
        <f ca="1">IF($D1371="","",MAX(0,TODAY()-$D1371))</f>
        <v/>
      </c>
      <c r="I1371" t="str">
        <f ca="1">IF($G1371&lt;=0,"",IF($H1371&gt;=30,"Mise en demeure",IF($H1371&gt;=15,"Relance 2",IF($H1371&gt;=5,"Relance 1","À traiter"))))</f>
        <v>Mise en demeure</v>
      </c>
      <c r="K1371" t="str">
        <f>IF($J1371="","",$J1371+7)</f>
        <v/>
      </c>
    </row>
    <row r="1372" spans="2:11" ht="15">
      <c r="B1372" t="str">
        <f>IF($A1372="","",VLOOKUP(VLOOKUP($A1372,Baux!$A:$K,3,FALSE),Locataires!$A:$I,2,FALSE))</f>
        <v/>
      </c>
      <c r="C1372" s="17"/>
      <c r="D1372" s="12" t="str">
        <f>IF(OR($A1372="",$C1372=""),"",SUMIFS(Échéancier_Loyers!$G:$G,Échéancier_Loyers!$C:$C,$A1372,Échéancier_Loyers!$B:$B,YEAR($C1372)*100+MONTH($C1372)))</f>
        <v/>
      </c>
      <c r="E1372" s="13" t="str">
        <f>IF(OR($A1372="",$C1372=""),"",SUMIFS(Échéancier_Loyers!$J:$J,Échéancier_Loyers!$C:$C,$A1372,Échéancier_Loyers!$B:$B,YEAR($C1372)*100+MONTH($C1372)))</f>
        <v/>
      </c>
      <c r="F1372" s="13" t="str">
        <f>IF(OR($A1372="",$C1372=""),"",SUMIFS(Échéancier_Loyers!$K:$K,Échéancier_Loyers!$C:$C,$A1372,Échéancier_Loyers!$B:$B,YEAR($C1372)*100+MONTH($C1372)))</f>
        <v/>
      </c>
      <c r="G1372" s="13" t="str">
        <f>IF(OR($E1372="",$F1372=""),"",$E1372-$F1372)</f>
        <v/>
      </c>
      <c r="H1372" t="str">
        <f ca="1">IF($D1372="","",MAX(0,TODAY()-$D1372))</f>
        <v/>
      </c>
      <c r="I1372" t="str">
        <f ca="1">IF($G1372&lt;=0,"",IF($H1372&gt;=30,"Mise en demeure",IF($H1372&gt;=15,"Relance 2",IF($H1372&gt;=5,"Relance 1","À traiter"))))</f>
        <v>Mise en demeure</v>
      </c>
      <c r="K1372" t="str">
        <f>IF($J1372="","",$J1372+7)</f>
        <v/>
      </c>
    </row>
    <row r="1373" spans="2:11" ht="15">
      <c r="B1373" t="str">
        <f>IF($A1373="","",VLOOKUP(VLOOKUP($A1373,Baux!$A:$K,3,FALSE),Locataires!$A:$I,2,FALSE))</f>
        <v/>
      </c>
      <c r="C1373" s="17"/>
      <c r="D1373" s="12" t="str">
        <f>IF(OR($A1373="",$C1373=""),"",SUMIFS(Échéancier_Loyers!$G:$G,Échéancier_Loyers!$C:$C,$A1373,Échéancier_Loyers!$B:$B,YEAR($C1373)*100+MONTH($C1373)))</f>
        <v/>
      </c>
      <c r="E1373" s="13" t="str">
        <f>IF(OR($A1373="",$C1373=""),"",SUMIFS(Échéancier_Loyers!$J:$J,Échéancier_Loyers!$C:$C,$A1373,Échéancier_Loyers!$B:$B,YEAR($C1373)*100+MONTH($C1373)))</f>
        <v/>
      </c>
      <c r="F1373" s="13" t="str">
        <f>IF(OR($A1373="",$C1373=""),"",SUMIFS(Échéancier_Loyers!$K:$K,Échéancier_Loyers!$C:$C,$A1373,Échéancier_Loyers!$B:$B,YEAR($C1373)*100+MONTH($C1373)))</f>
        <v/>
      </c>
      <c r="G1373" s="13" t="str">
        <f>IF(OR($E1373="",$F1373=""),"",$E1373-$F1373)</f>
        <v/>
      </c>
      <c r="H1373" t="str">
        <f ca="1">IF($D1373="","",MAX(0,TODAY()-$D1373))</f>
        <v/>
      </c>
      <c r="I1373" t="str">
        <f ca="1">IF($G1373&lt;=0,"",IF($H1373&gt;=30,"Mise en demeure",IF($H1373&gt;=15,"Relance 2",IF($H1373&gt;=5,"Relance 1","À traiter"))))</f>
        <v>Mise en demeure</v>
      </c>
      <c r="K1373" t="str">
        <f>IF($J1373="","",$J1373+7)</f>
        <v/>
      </c>
    </row>
    <row r="1374" spans="2:11" ht="15">
      <c r="B1374" t="str">
        <f>IF($A1374="","",VLOOKUP(VLOOKUP($A1374,Baux!$A:$K,3,FALSE),Locataires!$A:$I,2,FALSE))</f>
        <v/>
      </c>
      <c r="C1374" s="17"/>
      <c r="D1374" s="12" t="str">
        <f>IF(OR($A1374="",$C1374=""),"",SUMIFS(Échéancier_Loyers!$G:$G,Échéancier_Loyers!$C:$C,$A1374,Échéancier_Loyers!$B:$B,YEAR($C1374)*100+MONTH($C1374)))</f>
        <v/>
      </c>
      <c r="E1374" s="13" t="str">
        <f>IF(OR($A1374="",$C1374=""),"",SUMIFS(Échéancier_Loyers!$J:$J,Échéancier_Loyers!$C:$C,$A1374,Échéancier_Loyers!$B:$B,YEAR($C1374)*100+MONTH($C1374)))</f>
        <v/>
      </c>
      <c r="F1374" s="13" t="str">
        <f>IF(OR($A1374="",$C1374=""),"",SUMIFS(Échéancier_Loyers!$K:$K,Échéancier_Loyers!$C:$C,$A1374,Échéancier_Loyers!$B:$B,YEAR($C1374)*100+MONTH($C1374)))</f>
        <v/>
      </c>
      <c r="G1374" s="13" t="str">
        <f>IF(OR($E1374="",$F1374=""),"",$E1374-$F1374)</f>
        <v/>
      </c>
      <c r="H1374" t="str">
        <f ca="1">IF($D1374="","",MAX(0,TODAY()-$D1374))</f>
        <v/>
      </c>
      <c r="I1374" t="str">
        <f ca="1">IF($G1374&lt;=0,"",IF($H1374&gt;=30,"Mise en demeure",IF($H1374&gt;=15,"Relance 2",IF($H1374&gt;=5,"Relance 1","À traiter"))))</f>
        <v>Mise en demeure</v>
      </c>
      <c r="K1374" t="str">
        <f>IF($J1374="","",$J1374+7)</f>
        <v/>
      </c>
    </row>
    <row r="1375" spans="2:11" ht="15">
      <c r="B1375" t="str">
        <f>IF($A1375="","",VLOOKUP(VLOOKUP($A1375,Baux!$A:$K,3,FALSE),Locataires!$A:$I,2,FALSE))</f>
        <v/>
      </c>
      <c r="C1375" s="17"/>
      <c r="D1375" s="12" t="str">
        <f>IF(OR($A1375="",$C1375=""),"",SUMIFS(Échéancier_Loyers!$G:$G,Échéancier_Loyers!$C:$C,$A1375,Échéancier_Loyers!$B:$B,YEAR($C1375)*100+MONTH($C1375)))</f>
        <v/>
      </c>
      <c r="E1375" s="13" t="str">
        <f>IF(OR($A1375="",$C1375=""),"",SUMIFS(Échéancier_Loyers!$J:$J,Échéancier_Loyers!$C:$C,$A1375,Échéancier_Loyers!$B:$B,YEAR($C1375)*100+MONTH($C1375)))</f>
        <v/>
      </c>
      <c r="F1375" s="13" t="str">
        <f>IF(OR($A1375="",$C1375=""),"",SUMIFS(Échéancier_Loyers!$K:$K,Échéancier_Loyers!$C:$C,$A1375,Échéancier_Loyers!$B:$B,YEAR($C1375)*100+MONTH($C1375)))</f>
        <v/>
      </c>
      <c r="G1375" s="13" t="str">
        <f>IF(OR($E1375="",$F1375=""),"",$E1375-$F1375)</f>
        <v/>
      </c>
      <c r="H1375" t="str">
        <f ca="1">IF($D1375="","",MAX(0,TODAY()-$D1375))</f>
        <v/>
      </c>
      <c r="I1375" t="str">
        <f ca="1">IF($G1375&lt;=0,"",IF($H1375&gt;=30,"Mise en demeure",IF($H1375&gt;=15,"Relance 2",IF($H1375&gt;=5,"Relance 1","À traiter"))))</f>
        <v>Mise en demeure</v>
      </c>
      <c r="K1375" t="str">
        <f>IF($J1375="","",$J1375+7)</f>
        <v/>
      </c>
    </row>
    <row r="1376" spans="2:11" ht="15">
      <c r="B1376" t="str">
        <f>IF($A1376="","",VLOOKUP(VLOOKUP($A1376,Baux!$A:$K,3,FALSE),Locataires!$A:$I,2,FALSE))</f>
        <v/>
      </c>
      <c r="C1376" s="17"/>
      <c r="D1376" s="12" t="str">
        <f>IF(OR($A1376="",$C1376=""),"",SUMIFS(Échéancier_Loyers!$G:$G,Échéancier_Loyers!$C:$C,$A1376,Échéancier_Loyers!$B:$B,YEAR($C1376)*100+MONTH($C1376)))</f>
        <v/>
      </c>
      <c r="E1376" s="13" t="str">
        <f>IF(OR($A1376="",$C1376=""),"",SUMIFS(Échéancier_Loyers!$J:$J,Échéancier_Loyers!$C:$C,$A1376,Échéancier_Loyers!$B:$B,YEAR($C1376)*100+MONTH($C1376)))</f>
        <v/>
      </c>
      <c r="F1376" s="13" t="str">
        <f>IF(OR($A1376="",$C1376=""),"",SUMIFS(Échéancier_Loyers!$K:$K,Échéancier_Loyers!$C:$C,$A1376,Échéancier_Loyers!$B:$B,YEAR($C1376)*100+MONTH($C1376)))</f>
        <v/>
      </c>
      <c r="G1376" s="13" t="str">
        <f>IF(OR($E1376="",$F1376=""),"",$E1376-$F1376)</f>
        <v/>
      </c>
      <c r="H1376" t="str">
        <f ca="1">IF($D1376="","",MAX(0,TODAY()-$D1376))</f>
        <v/>
      </c>
      <c r="I1376" t="str">
        <f ca="1">IF($G1376&lt;=0,"",IF($H1376&gt;=30,"Mise en demeure",IF($H1376&gt;=15,"Relance 2",IF($H1376&gt;=5,"Relance 1","À traiter"))))</f>
        <v>Mise en demeure</v>
      </c>
      <c r="K1376" t="str">
        <f>IF($J1376="","",$J1376+7)</f>
        <v/>
      </c>
    </row>
    <row r="1377" spans="2:11" ht="15">
      <c r="B1377" t="str">
        <f>IF($A1377="","",VLOOKUP(VLOOKUP($A1377,Baux!$A:$K,3,FALSE),Locataires!$A:$I,2,FALSE))</f>
        <v/>
      </c>
      <c r="C1377" s="17"/>
      <c r="D1377" s="12" t="str">
        <f>IF(OR($A1377="",$C1377=""),"",SUMIFS(Échéancier_Loyers!$G:$G,Échéancier_Loyers!$C:$C,$A1377,Échéancier_Loyers!$B:$B,YEAR($C1377)*100+MONTH($C1377)))</f>
        <v/>
      </c>
      <c r="E1377" s="13" t="str">
        <f>IF(OR($A1377="",$C1377=""),"",SUMIFS(Échéancier_Loyers!$J:$J,Échéancier_Loyers!$C:$C,$A1377,Échéancier_Loyers!$B:$B,YEAR($C1377)*100+MONTH($C1377)))</f>
        <v/>
      </c>
      <c r="F1377" s="13" t="str">
        <f>IF(OR($A1377="",$C1377=""),"",SUMIFS(Échéancier_Loyers!$K:$K,Échéancier_Loyers!$C:$C,$A1377,Échéancier_Loyers!$B:$B,YEAR($C1377)*100+MONTH($C1377)))</f>
        <v/>
      </c>
      <c r="G1377" s="13" t="str">
        <f>IF(OR($E1377="",$F1377=""),"",$E1377-$F1377)</f>
        <v/>
      </c>
      <c r="H1377" t="str">
        <f ca="1">IF($D1377="","",MAX(0,TODAY()-$D1377))</f>
        <v/>
      </c>
      <c r="I1377" t="str">
        <f ca="1">IF($G1377&lt;=0,"",IF($H1377&gt;=30,"Mise en demeure",IF($H1377&gt;=15,"Relance 2",IF($H1377&gt;=5,"Relance 1","À traiter"))))</f>
        <v>Mise en demeure</v>
      </c>
      <c r="K1377" t="str">
        <f>IF($J1377="","",$J1377+7)</f>
        <v/>
      </c>
    </row>
    <row r="1378" spans="2:11" ht="15">
      <c r="B1378" t="str">
        <f>IF($A1378="","",VLOOKUP(VLOOKUP($A1378,Baux!$A:$K,3,FALSE),Locataires!$A:$I,2,FALSE))</f>
        <v/>
      </c>
      <c r="C1378" s="17"/>
      <c r="D1378" s="12" t="str">
        <f>IF(OR($A1378="",$C1378=""),"",SUMIFS(Échéancier_Loyers!$G:$G,Échéancier_Loyers!$C:$C,$A1378,Échéancier_Loyers!$B:$B,YEAR($C1378)*100+MONTH($C1378)))</f>
        <v/>
      </c>
      <c r="E1378" s="13" t="str">
        <f>IF(OR($A1378="",$C1378=""),"",SUMIFS(Échéancier_Loyers!$J:$J,Échéancier_Loyers!$C:$C,$A1378,Échéancier_Loyers!$B:$B,YEAR($C1378)*100+MONTH($C1378)))</f>
        <v/>
      </c>
      <c r="F1378" s="13" t="str">
        <f>IF(OR($A1378="",$C1378=""),"",SUMIFS(Échéancier_Loyers!$K:$K,Échéancier_Loyers!$C:$C,$A1378,Échéancier_Loyers!$B:$B,YEAR($C1378)*100+MONTH($C1378)))</f>
        <v/>
      </c>
      <c r="G1378" s="13" t="str">
        <f>IF(OR($E1378="",$F1378=""),"",$E1378-$F1378)</f>
        <v/>
      </c>
      <c r="H1378" t="str">
        <f ca="1">IF($D1378="","",MAX(0,TODAY()-$D1378))</f>
        <v/>
      </c>
      <c r="I1378" t="str">
        <f ca="1">IF($G1378&lt;=0,"",IF($H1378&gt;=30,"Mise en demeure",IF($H1378&gt;=15,"Relance 2",IF($H1378&gt;=5,"Relance 1","À traiter"))))</f>
        <v>Mise en demeure</v>
      </c>
      <c r="K1378" t="str">
        <f>IF($J1378="","",$J1378+7)</f>
        <v/>
      </c>
    </row>
    <row r="1379" spans="2:11" ht="15">
      <c r="B1379" t="str">
        <f>IF($A1379="","",VLOOKUP(VLOOKUP($A1379,Baux!$A:$K,3,FALSE),Locataires!$A:$I,2,FALSE))</f>
        <v/>
      </c>
      <c r="C1379" s="17"/>
      <c r="D1379" s="12" t="str">
        <f>IF(OR($A1379="",$C1379=""),"",SUMIFS(Échéancier_Loyers!$G:$G,Échéancier_Loyers!$C:$C,$A1379,Échéancier_Loyers!$B:$B,YEAR($C1379)*100+MONTH($C1379)))</f>
        <v/>
      </c>
      <c r="E1379" s="13" t="str">
        <f>IF(OR($A1379="",$C1379=""),"",SUMIFS(Échéancier_Loyers!$J:$J,Échéancier_Loyers!$C:$C,$A1379,Échéancier_Loyers!$B:$B,YEAR($C1379)*100+MONTH($C1379)))</f>
        <v/>
      </c>
      <c r="F1379" s="13" t="str">
        <f>IF(OR($A1379="",$C1379=""),"",SUMIFS(Échéancier_Loyers!$K:$K,Échéancier_Loyers!$C:$C,$A1379,Échéancier_Loyers!$B:$B,YEAR($C1379)*100+MONTH($C1379)))</f>
        <v/>
      </c>
      <c r="G1379" s="13" t="str">
        <f>IF(OR($E1379="",$F1379=""),"",$E1379-$F1379)</f>
        <v/>
      </c>
      <c r="H1379" t="str">
        <f ca="1">IF($D1379="","",MAX(0,TODAY()-$D1379))</f>
        <v/>
      </c>
      <c r="I1379" t="str">
        <f ca="1">IF($G1379&lt;=0,"",IF($H1379&gt;=30,"Mise en demeure",IF($H1379&gt;=15,"Relance 2",IF($H1379&gt;=5,"Relance 1","À traiter"))))</f>
        <v>Mise en demeure</v>
      </c>
      <c r="K1379" t="str">
        <f>IF($J1379="","",$J1379+7)</f>
        <v/>
      </c>
    </row>
    <row r="1380" spans="2:11" ht="15">
      <c r="B1380" t="str">
        <f>IF($A1380="","",VLOOKUP(VLOOKUP($A1380,Baux!$A:$K,3,FALSE),Locataires!$A:$I,2,FALSE))</f>
        <v/>
      </c>
      <c r="C1380" s="17"/>
      <c r="D1380" s="12" t="str">
        <f>IF(OR($A1380="",$C1380=""),"",SUMIFS(Échéancier_Loyers!$G:$G,Échéancier_Loyers!$C:$C,$A1380,Échéancier_Loyers!$B:$B,YEAR($C1380)*100+MONTH($C1380)))</f>
        <v/>
      </c>
      <c r="E1380" s="13" t="str">
        <f>IF(OR($A1380="",$C1380=""),"",SUMIFS(Échéancier_Loyers!$J:$J,Échéancier_Loyers!$C:$C,$A1380,Échéancier_Loyers!$B:$B,YEAR($C1380)*100+MONTH($C1380)))</f>
        <v/>
      </c>
      <c r="F1380" s="13" t="str">
        <f>IF(OR($A1380="",$C1380=""),"",SUMIFS(Échéancier_Loyers!$K:$K,Échéancier_Loyers!$C:$C,$A1380,Échéancier_Loyers!$B:$B,YEAR($C1380)*100+MONTH($C1380)))</f>
        <v/>
      </c>
      <c r="G1380" s="13" t="str">
        <f>IF(OR($E1380="",$F1380=""),"",$E1380-$F1380)</f>
        <v/>
      </c>
      <c r="H1380" t="str">
        <f ca="1">IF($D1380="","",MAX(0,TODAY()-$D1380))</f>
        <v/>
      </c>
      <c r="I1380" t="str">
        <f ca="1">IF($G1380&lt;=0,"",IF($H1380&gt;=30,"Mise en demeure",IF($H1380&gt;=15,"Relance 2",IF($H1380&gt;=5,"Relance 1","À traiter"))))</f>
        <v>Mise en demeure</v>
      </c>
      <c r="K1380" t="str">
        <f>IF($J1380="","",$J1380+7)</f>
        <v/>
      </c>
    </row>
    <row r="1381" spans="2:11" ht="15">
      <c r="B1381" t="str">
        <f>IF($A1381="","",VLOOKUP(VLOOKUP($A1381,Baux!$A:$K,3,FALSE),Locataires!$A:$I,2,FALSE))</f>
        <v/>
      </c>
      <c r="C1381" s="17"/>
      <c r="D1381" s="12" t="str">
        <f>IF(OR($A1381="",$C1381=""),"",SUMIFS(Échéancier_Loyers!$G:$G,Échéancier_Loyers!$C:$C,$A1381,Échéancier_Loyers!$B:$B,YEAR($C1381)*100+MONTH($C1381)))</f>
        <v/>
      </c>
      <c r="E1381" s="13" t="str">
        <f>IF(OR($A1381="",$C1381=""),"",SUMIFS(Échéancier_Loyers!$J:$J,Échéancier_Loyers!$C:$C,$A1381,Échéancier_Loyers!$B:$B,YEAR($C1381)*100+MONTH($C1381)))</f>
        <v/>
      </c>
      <c r="F1381" s="13" t="str">
        <f>IF(OR($A1381="",$C1381=""),"",SUMIFS(Échéancier_Loyers!$K:$K,Échéancier_Loyers!$C:$C,$A1381,Échéancier_Loyers!$B:$B,YEAR($C1381)*100+MONTH($C1381)))</f>
        <v/>
      </c>
      <c r="G1381" s="13" t="str">
        <f>IF(OR($E1381="",$F1381=""),"",$E1381-$F1381)</f>
        <v/>
      </c>
      <c r="H1381" t="str">
        <f ca="1">IF($D1381="","",MAX(0,TODAY()-$D1381))</f>
        <v/>
      </c>
      <c r="I1381" t="str">
        <f ca="1">IF($G1381&lt;=0,"",IF($H1381&gt;=30,"Mise en demeure",IF($H1381&gt;=15,"Relance 2",IF($H1381&gt;=5,"Relance 1","À traiter"))))</f>
        <v>Mise en demeure</v>
      </c>
      <c r="K1381" t="str">
        <f>IF($J1381="","",$J1381+7)</f>
        <v/>
      </c>
    </row>
    <row r="1382" spans="2:11" ht="15">
      <c r="B1382" t="str">
        <f>IF($A1382="","",VLOOKUP(VLOOKUP($A1382,Baux!$A:$K,3,FALSE),Locataires!$A:$I,2,FALSE))</f>
        <v/>
      </c>
      <c r="C1382" s="17"/>
      <c r="D1382" s="12" t="str">
        <f>IF(OR($A1382="",$C1382=""),"",SUMIFS(Échéancier_Loyers!$G:$G,Échéancier_Loyers!$C:$C,$A1382,Échéancier_Loyers!$B:$B,YEAR($C1382)*100+MONTH($C1382)))</f>
        <v/>
      </c>
      <c r="E1382" s="13" t="str">
        <f>IF(OR($A1382="",$C1382=""),"",SUMIFS(Échéancier_Loyers!$J:$J,Échéancier_Loyers!$C:$C,$A1382,Échéancier_Loyers!$B:$B,YEAR($C1382)*100+MONTH($C1382)))</f>
        <v/>
      </c>
      <c r="F1382" s="13" t="str">
        <f>IF(OR($A1382="",$C1382=""),"",SUMIFS(Échéancier_Loyers!$K:$K,Échéancier_Loyers!$C:$C,$A1382,Échéancier_Loyers!$B:$B,YEAR($C1382)*100+MONTH($C1382)))</f>
        <v/>
      </c>
      <c r="G1382" s="13" t="str">
        <f>IF(OR($E1382="",$F1382=""),"",$E1382-$F1382)</f>
        <v/>
      </c>
      <c r="H1382" t="str">
        <f ca="1">IF($D1382="","",MAX(0,TODAY()-$D1382))</f>
        <v/>
      </c>
      <c r="I1382" t="str">
        <f ca="1">IF($G1382&lt;=0,"",IF($H1382&gt;=30,"Mise en demeure",IF($H1382&gt;=15,"Relance 2",IF($H1382&gt;=5,"Relance 1","À traiter"))))</f>
        <v>Mise en demeure</v>
      </c>
      <c r="K1382" t="str">
        <f>IF($J1382="","",$J1382+7)</f>
        <v/>
      </c>
    </row>
    <row r="1383" spans="2:11" ht="15">
      <c r="B1383" t="str">
        <f>IF($A1383="","",VLOOKUP(VLOOKUP($A1383,Baux!$A:$K,3,FALSE),Locataires!$A:$I,2,FALSE))</f>
        <v/>
      </c>
      <c r="C1383" s="17"/>
      <c r="D1383" s="12" t="str">
        <f>IF(OR($A1383="",$C1383=""),"",SUMIFS(Échéancier_Loyers!$G:$G,Échéancier_Loyers!$C:$C,$A1383,Échéancier_Loyers!$B:$B,YEAR($C1383)*100+MONTH($C1383)))</f>
        <v/>
      </c>
      <c r="E1383" s="13" t="str">
        <f>IF(OR($A1383="",$C1383=""),"",SUMIFS(Échéancier_Loyers!$J:$J,Échéancier_Loyers!$C:$C,$A1383,Échéancier_Loyers!$B:$B,YEAR($C1383)*100+MONTH($C1383)))</f>
        <v/>
      </c>
      <c r="F1383" s="13" t="str">
        <f>IF(OR($A1383="",$C1383=""),"",SUMIFS(Échéancier_Loyers!$K:$K,Échéancier_Loyers!$C:$C,$A1383,Échéancier_Loyers!$B:$B,YEAR($C1383)*100+MONTH($C1383)))</f>
        <v/>
      </c>
      <c r="G1383" s="13" t="str">
        <f>IF(OR($E1383="",$F1383=""),"",$E1383-$F1383)</f>
        <v/>
      </c>
      <c r="H1383" t="str">
        <f ca="1">IF($D1383="","",MAX(0,TODAY()-$D1383))</f>
        <v/>
      </c>
      <c r="I1383" t="str">
        <f ca="1">IF($G1383&lt;=0,"",IF($H1383&gt;=30,"Mise en demeure",IF($H1383&gt;=15,"Relance 2",IF($H1383&gt;=5,"Relance 1","À traiter"))))</f>
        <v>Mise en demeure</v>
      </c>
      <c r="K1383" t="str">
        <f>IF($J1383="","",$J1383+7)</f>
        <v/>
      </c>
    </row>
    <row r="1384" spans="2:11" ht="15">
      <c r="B1384" t="str">
        <f>IF($A1384="","",VLOOKUP(VLOOKUP($A1384,Baux!$A:$K,3,FALSE),Locataires!$A:$I,2,FALSE))</f>
        <v/>
      </c>
      <c r="C1384" s="17"/>
      <c r="D1384" s="12" t="str">
        <f>IF(OR($A1384="",$C1384=""),"",SUMIFS(Échéancier_Loyers!$G:$G,Échéancier_Loyers!$C:$C,$A1384,Échéancier_Loyers!$B:$B,YEAR($C1384)*100+MONTH($C1384)))</f>
        <v/>
      </c>
      <c r="E1384" s="13" t="str">
        <f>IF(OR($A1384="",$C1384=""),"",SUMIFS(Échéancier_Loyers!$J:$J,Échéancier_Loyers!$C:$C,$A1384,Échéancier_Loyers!$B:$B,YEAR($C1384)*100+MONTH($C1384)))</f>
        <v/>
      </c>
      <c r="F1384" s="13" t="str">
        <f>IF(OR($A1384="",$C1384=""),"",SUMIFS(Échéancier_Loyers!$K:$K,Échéancier_Loyers!$C:$C,$A1384,Échéancier_Loyers!$B:$B,YEAR($C1384)*100+MONTH($C1384)))</f>
        <v/>
      </c>
      <c r="G1384" s="13" t="str">
        <f>IF(OR($E1384="",$F1384=""),"",$E1384-$F1384)</f>
        <v/>
      </c>
      <c r="H1384" t="str">
        <f ca="1">IF($D1384="","",MAX(0,TODAY()-$D1384))</f>
        <v/>
      </c>
      <c r="I1384" t="str">
        <f ca="1">IF($G1384&lt;=0,"",IF($H1384&gt;=30,"Mise en demeure",IF($H1384&gt;=15,"Relance 2",IF($H1384&gt;=5,"Relance 1","À traiter"))))</f>
        <v>Mise en demeure</v>
      </c>
      <c r="K1384" t="str">
        <f>IF($J1384="","",$J1384+7)</f>
        <v/>
      </c>
    </row>
    <row r="1385" spans="2:11" ht="15">
      <c r="B1385" t="str">
        <f>IF($A1385="","",VLOOKUP(VLOOKUP($A1385,Baux!$A:$K,3,FALSE),Locataires!$A:$I,2,FALSE))</f>
        <v/>
      </c>
      <c r="C1385" s="17"/>
      <c r="D1385" s="12" t="str">
        <f>IF(OR($A1385="",$C1385=""),"",SUMIFS(Échéancier_Loyers!$G:$G,Échéancier_Loyers!$C:$C,$A1385,Échéancier_Loyers!$B:$B,YEAR($C1385)*100+MONTH($C1385)))</f>
        <v/>
      </c>
      <c r="E1385" s="13" t="str">
        <f>IF(OR($A1385="",$C1385=""),"",SUMIFS(Échéancier_Loyers!$J:$J,Échéancier_Loyers!$C:$C,$A1385,Échéancier_Loyers!$B:$B,YEAR($C1385)*100+MONTH($C1385)))</f>
        <v/>
      </c>
      <c r="F1385" s="13" t="str">
        <f>IF(OR($A1385="",$C1385=""),"",SUMIFS(Échéancier_Loyers!$K:$K,Échéancier_Loyers!$C:$C,$A1385,Échéancier_Loyers!$B:$B,YEAR($C1385)*100+MONTH($C1385)))</f>
        <v/>
      </c>
      <c r="G1385" s="13" t="str">
        <f>IF(OR($E1385="",$F1385=""),"",$E1385-$F1385)</f>
        <v/>
      </c>
      <c r="H1385" t="str">
        <f ca="1">IF($D1385="","",MAX(0,TODAY()-$D1385))</f>
        <v/>
      </c>
      <c r="I1385" t="str">
        <f ca="1">IF($G1385&lt;=0,"",IF($H1385&gt;=30,"Mise en demeure",IF($H1385&gt;=15,"Relance 2",IF($H1385&gt;=5,"Relance 1","À traiter"))))</f>
        <v>Mise en demeure</v>
      </c>
      <c r="K1385" t="str">
        <f>IF($J1385="","",$J1385+7)</f>
        <v/>
      </c>
    </row>
    <row r="1386" spans="2:11" ht="15">
      <c r="B1386" t="str">
        <f>IF($A1386="","",VLOOKUP(VLOOKUP($A1386,Baux!$A:$K,3,FALSE),Locataires!$A:$I,2,FALSE))</f>
        <v/>
      </c>
      <c r="C1386" s="17"/>
      <c r="D1386" s="12" t="str">
        <f>IF(OR($A1386="",$C1386=""),"",SUMIFS(Échéancier_Loyers!$G:$G,Échéancier_Loyers!$C:$C,$A1386,Échéancier_Loyers!$B:$B,YEAR($C1386)*100+MONTH($C1386)))</f>
        <v/>
      </c>
      <c r="E1386" s="13" t="str">
        <f>IF(OR($A1386="",$C1386=""),"",SUMIFS(Échéancier_Loyers!$J:$J,Échéancier_Loyers!$C:$C,$A1386,Échéancier_Loyers!$B:$B,YEAR($C1386)*100+MONTH($C1386)))</f>
        <v/>
      </c>
      <c r="F1386" s="13" t="str">
        <f>IF(OR($A1386="",$C1386=""),"",SUMIFS(Échéancier_Loyers!$K:$K,Échéancier_Loyers!$C:$C,$A1386,Échéancier_Loyers!$B:$B,YEAR($C1386)*100+MONTH($C1386)))</f>
        <v/>
      </c>
      <c r="G1386" s="13" t="str">
        <f>IF(OR($E1386="",$F1386=""),"",$E1386-$F1386)</f>
        <v/>
      </c>
      <c r="H1386" t="str">
        <f ca="1">IF($D1386="","",MAX(0,TODAY()-$D1386))</f>
        <v/>
      </c>
      <c r="I1386" t="str">
        <f ca="1">IF($G1386&lt;=0,"",IF($H1386&gt;=30,"Mise en demeure",IF($H1386&gt;=15,"Relance 2",IF($H1386&gt;=5,"Relance 1","À traiter"))))</f>
        <v>Mise en demeure</v>
      </c>
      <c r="K1386" t="str">
        <f>IF($J1386="","",$J1386+7)</f>
        <v/>
      </c>
    </row>
    <row r="1387" spans="2:11" ht="15">
      <c r="B1387" t="str">
        <f>IF($A1387="","",VLOOKUP(VLOOKUP($A1387,Baux!$A:$K,3,FALSE),Locataires!$A:$I,2,FALSE))</f>
        <v/>
      </c>
      <c r="C1387" s="17"/>
      <c r="D1387" s="12" t="str">
        <f>IF(OR($A1387="",$C1387=""),"",SUMIFS(Échéancier_Loyers!$G:$G,Échéancier_Loyers!$C:$C,$A1387,Échéancier_Loyers!$B:$B,YEAR($C1387)*100+MONTH($C1387)))</f>
        <v/>
      </c>
      <c r="E1387" s="13" t="str">
        <f>IF(OR($A1387="",$C1387=""),"",SUMIFS(Échéancier_Loyers!$J:$J,Échéancier_Loyers!$C:$C,$A1387,Échéancier_Loyers!$B:$B,YEAR($C1387)*100+MONTH($C1387)))</f>
        <v/>
      </c>
      <c r="F1387" s="13" t="str">
        <f>IF(OR($A1387="",$C1387=""),"",SUMIFS(Échéancier_Loyers!$K:$K,Échéancier_Loyers!$C:$C,$A1387,Échéancier_Loyers!$B:$B,YEAR($C1387)*100+MONTH($C1387)))</f>
        <v/>
      </c>
      <c r="G1387" s="13" t="str">
        <f>IF(OR($E1387="",$F1387=""),"",$E1387-$F1387)</f>
        <v/>
      </c>
      <c r="H1387" t="str">
        <f ca="1">IF($D1387="","",MAX(0,TODAY()-$D1387))</f>
        <v/>
      </c>
      <c r="I1387" t="str">
        <f ca="1">IF($G1387&lt;=0,"",IF($H1387&gt;=30,"Mise en demeure",IF($H1387&gt;=15,"Relance 2",IF($H1387&gt;=5,"Relance 1","À traiter"))))</f>
        <v>Mise en demeure</v>
      </c>
      <c r="K1387" t="str">
        <f>IF($J1387="","",$J1387+7)</f>
        <v/>
      </c>
    </row>
    <row r="1388" spans="2:11" ht="15">
      <c r="B1388" t="str">
        <f>IF($A1388="","",VLOOKUP(VLOOKUP($A1388,Baux!$A:$K,3,FALSE),Locataires!$A:$I,2,FALSE))</f>
        <v/>
      </c>
      <c r="C1388" s="17"/>
      <c r="D1388" s="12" t="str">
        <f>IF(OR($A1388="",$C1388=""),"",SUMIFS(Échéancier_Loyers!$G:$G,Échéancier_Loyers!$C:$C,$A1388,Échéancier_Loyers!$B:$B,YEAR($C1388)*100+MONTH($C1388)))</f>
        <v/>
      </c>
      <c r="E1388" s="13" t="str">
        <f>IF(OR($A1388="",$C1388=""),"",SUMIFS(Échéancier_Loyers!$J:$J,Échéancier_Loyers!$C:$C,$A1388,Échéancier_Loyers!$B:$B,YEAR($C1388)*100+MONTH($C1388)))</f>
        <v/>
      </c>
      <c r="F1388" s="13" t="str">
        <f>IF(OR($A1388="",$C1388=""),"",SUMIFS(Échéancier_Loyers!$K:$K,Échéancier_Loyers!$C:$C,$A1388,Échéancier_Loyers!$B:$B,YEAR($C1388)*100+MONTH($C1388)))</f>
        <v/>
      </c>
      <c r="G1388" s="13" t="str">
        <f>IF(OR($E1388="",$F1388=""),"",$E1388-$F1388)</f>
        <v/>
      </c>
      <c r="H1388" t="str">
        <f ca="1">IF($D1388="","",MAX(0,TODAY()-$D1388))</f>
        <v/>
      </c>
      <c r="I1388" t="str">
        <f ca="1">IF($G1388&lt;=0,"",IF($H1388&gt;=30,"Mise en demeure",IF($H1388&gt;=15,"Relance 2",IF($H1388&gt;=5,"Relance 1","À traiter"))))</f>
        <v>Mise en demeure</v>
      </c>
      <c r="K1388" t="str">
        <f>IF($J1388="","",$J1388+7)</f>
        <v/>
      </c>
    </row>
    <row r="1389" spans="2:11" ht="15">
      <c r="B1389" t="str">
        <f>IF($A1389="","",VLOOKUP(VLOOKUP($A1389,Baux!$A:$K,3,FALSE),Locataires!$A:$I,2,FALSE))</f>
        <v/>
      </c>
      <c r="C1389" s="17"/>
      <c r="D1389" s="12" t="str">
        <f>IF(OR($A1389="",$C1389=""),"",SUMIFS(Échéancier_Loyers!$G:$G,Échéancier_Loyers!$C:$C,$A1389,Échéancier_Loyers!$B:$B,YEAR($C1389)*100+MONTH($C1389)))</f>
        <v/>
      </c>
      <c r="E1389" s="13" t="str">
        <f>IF(OR($A1389="",$C1389=""),"",SUMIFS(Échéancier_Loyers!$J:$J,Échéancier_Loyers!$C:$C,$A1389,Échéancier_Loyers!$B:$B,YEAR($C1389)*100+MONTH($C1389)))</f>
        <v/>
      </c>
      <c r="F1389" s="13" t="str">
        <f>IF(OR($A1389="",$C1389=""),"",SUMIFS(Échéancier_Loyers!$K:$K,Échéancier_Loyers!$C:$C,$A1389,Échéancier_Loyers!$B:$B,YEAR($C1389)*100+MONTH($C1389)))</f>
        <v/>
      </c>
      <c r="G1389" s="13" t="str">
        <f>IF(OR($E1389="",$F1389=""),"",$E1389-$F1389)</f>
        <v/>
      </c>
      <c r="H1389" t="str">
        <f ca="1">IF($D1389="","",MAX(0,TODAY()-$D1389))</f>
        <v/>
      </c>
      <c r="I1389" t="str">
        <f ca="1">IF($G1389&lt;=0,"",IF($H1389&gt;=30,"Mise en demeure",IF($H1389&gt;=15,"Relance 2",IF($H1389&gt;=5,"Relance 1","À traiter"))))</f>
        <v>Mise en demeure</v>
      </c>
      <c r="K1389" t="str">
        <f>IF($J1389="","",$J1389+7)</f>
        <v/>
      </c>
    </row>
    <row r="1390" spans="2:11" ht="15">
      <c r="B1390" t="str">
        <f>IF($A1390="","",VLOOKUP(VLOOKUP($A1390,Baux!$A:$K,3,FALSE),Locataires!$A:$I,2,FALSE))</f>
        <v/>
      </c>
      <c r="C1390" s="17"/>
      <c r="D1390" s="12" t="str">
        <f>IF(OR($A1390="",$C1390=""),"",SUMIFS(Échéancier_Loyers!$G:$G,Échéancier_Loyers!$C:$C,$A1390,Échéancier_Loyers!$B:$B,YEAR($C1390)*100+MONTH($C1390)))</f>
        <v/>
      </c>
      <c r="E1390" s="13" t="str">
        <f>IF(OR($A1390="",$C1390=""),"",SUMIFS(Échéancier_Loyers!$J:$J,Échéancier_Loyers!$C:$C,$A1390,Échéancier_Loyers!$B:$B,YEAR($C1390)*100+MONTH($C1390)))</f>
        <v/>
      </c>
      <c r="F1390" s="13" t="str">
        <f>IF(OR($A1390="",$C1390=""),"",SUMIFS(Échéancier_Loyers!$K:$K,Échéancier_Loyers!$C:$C,$A1390,Échéancier_Loyers!$B:$B,YEAR($C1390)*100+MONTH($C1390)))</f>
        <v/>
      </c>
      <c r="G1390" s="13" t="str">
        <f>IF(OR($E1390="",$F1390=""),"",$E1390-$F1390)</f>
        <v/>
      </c>
      <c r="H1390" t="str">
        <f ca="1">IF($D1390="","",MAX(0,TODAY()-$D1390))</f>
        <v/>
      </c>
      <c r="I1390" t="str">
        <f ca="1">IF($G1390&lt;=0,"",IF($H1390&gt;=30,"Mise en demeure",IF($H1390&gt;=15,"Relance 2",IF($H1390&gt;=5,"Relance 1","À traiter"))))</f>
        <v>Mise en demeure</v>
      </c>
      <c r="K1390" t="str">
        <f>IF($J1390="","",$J1390+7)</f>
        <v/>
      </c>
    </row>
    <row r="1391" spans="2:11" ht="15">
      <c r="B1391" t="str">
        <f>IF($A1391="","",VLOOKUP(VLOOKUP($A1391,Baux!$A:$K,3,FALSE),Locataires!$A:$I,2,FALSE))</f>
        <v/>
      </c>
      <c r="C1391" s="17"/>
      <c r="D1391" s="12" t="str">
        <f>IF(OR($A1391="",$C1391=""),"",SUMIFS(Échéancier_Loyers!$G:$G,Échéancier_Loyers!$C:$C,$A1391,Échéancier_Loyers!$B:$B,YEAR($C1391)*100+MONTH($C1391)))</f>
        <v/>
      </c>
      <c r="E1391" s="13" t="str">
        <f>IF(OR($A1391="",$C1391=""),"",SUMIFS(Échéancier_Loyers!$J:$J,Échéancier_Loyers!$C:$C,$A1391,Échéancier_Loyers!$B:$B,YEAR($C1391)*100+MONTH($C1391)))</f>
        <v/>
      </c>
      <c r="F1391" s="13" t="str">
        <f>IF(OR($A1391="",$C1391=""),"",SUMIFS(Échéancier_Loyers!$K:$K,Échéancier_Loyers!$C:$C,$A1391,Échéancier_Loyers!$B:$B,YEAR($C1391)*100+MONTH($C1391)))</f>
        <v/>
      </c>
      <c r="G1391" s="13" t="str">
        <f>IF(OR($E1391="",$F1391=""),"",$E1391-$F1391)</f>
        <v/>
      </c>
      <c r="H1391" t="str">
        <f ca="1">IF($D1391="","",MAX(0,TODAY()-$D1391))</f>
        <v/>
      </c>
      <c r="I1391" t="str">
        <f ca="1">IF($G1391&lt;=0,"",IF($H1391&gt;=30,"Mise en demeure",IF($H1391&gt;=15,"Relance 2",IF($H1391&gt;=5,"Relance 1","À traiter"))))</f>
        <v>Mise en demeure</v>
      </c>
      <c r="K1391" t="str">
        <f>IF($J1391="","",$J1391+7)</f>
        <v/>
      </c>
    </row>
    <row r="1392" spans="2:11" ht="15">
      <c r="B1392" t="str">
        <f>IF($A1392="","",VLOOKUP(VLOOKUP($A1392,Baux!$A:$K,3,FALSE),Locataires!$A:$I,2,FALSE))</f>
        <v/>
      </c>
      <c r="C1392" s="17"/>
      <c r="D1392" s="12" t="str">
        <f>IF(OR($A1392="",$C1392=""),"",SUMIFS(Échéancier_Loyers!$G:$G,Échéancier_Loyers!$C:$C,$A1392,Échéancier_Loyers!$B:$B,YEAR($C1392)*100+MONTH($C1392)))</f>
        <v/>
      </c>
      <c r="E1392" s="13" t="str">
        <f>IF(OR($A1392="",$C1392=""),"",SUMIFS(Échéancier_Loyers!$J:$J,Échéancier_Loyers!$C:$C,$A1392,Échéancier_Loyers!$B:$B,YEAR($C1392)*100+MONTH($C1392)))</f>
        <v/>
      </c>
      <c r="F1392" s="13" t="str">
        <f>IF(OR($A1392="",$C1392=""),"",SUMIFS(Échéancier_Loyers!$K:$K,Échéancier_Loyers!$C:$C,$A1392,Échéancier_Loyers!$B:$B,YEAR($C1392)*100+MONTH($C1392)))</f>
        <v/>
      </c>
      <c r="G1392" s="13" t="str">
        <f>IF(OR($E1392="",$F1392=""),"",$E1392-$F1392)</f>
        <v/>
      </c>
      <c r="H1392" t="str">
        <f ca="1">IF($D1392="","",MAX(0,TODAY()-$D1392))</f>
        <v/>
      </c>
      <c r="I1392" t="str">
        <f ca="1">IF($G1392&lt;=0,"",IF($H1392&gt;=30,"Mise en demeure",IF($H1392&gt;=15,"Relance 2",IF($H1392&gt;=5,"Relance 1","À traiter"))))</f>
        <v>Mise en demeure</v>
      </c>
      <c r="K1392" t="str">
        <f>IF($J1392="","",$J1392+7)</f>
        <v/>
      </c>
    </row>
    <row r="1393" spans="2:11" ht="15">
      <c r="B1393" t="str">
        <f>IF($A1393="","",VLOOKUP(VLOOKUP($A1393,Baux!$A:$K,3,FALSE),Locataires!$A:$I,2,FALSE))</f>
        <v/>
      </c>
      <c r="C1393" s="17"/>
      <c r="D1393" s="12" t="str">
        <f>IF(OR($A1393="",$C1393=""),"",SUMIFS(Échéancier_Loyers!$G:$G,Échéancier_Loyers!$C:$C,$A1393,Échéancier_Loyers!$B:$B,YEAR($C1393)*100+MONTH($C1393)))</f>
        <v/>
      </c>
      <c r="E1393" s="13" t="str">
        <f>IF(OR($A1393="",$C1393=""),"",SUMIFS(Échéancier_Loyers!$J:$J,Échéancier_Loyers!$C:$C,$A1393,Échéancier_Loyers!$B:$B,YEAR($C1393)*100+MONTH($C1393)))</f>
        <v/>
      </c>
      <c r="F1393" s="13" t="str">
        <f>IF(OR($A1393="",$C1393=""),"",SUMIFS(Échéancier_Loyers!$K:$K,Échéancier_Loyers!$C:$C,$A1393,Échéancier_Loyers!$B:$B,YEAR($C1393)*100+MONTH($C1393)))</f>
        <v/>
      </c>
      <c r="G1393" s="13" t="str">
        <f>IF(OR($E1393="",$F1393=""),"",$E1393-$F1393)</f>
        <v/>
      </c>
      <c r="H1393" t="str">
        <f ca="1">IF($D1393="","",MAX(0,TODAY()-$D1393))</f>
        <v/>
      </c>
      <c r="I1393" t="str">
        <f ca="1">IF($G1393&lt;=0,"",IF($H1393&gt;=30,"Mise en demeure",IF($H1393&gt;=15,"Relance 2",IF($H1393&gt;=5,"Relance 1","À traiter"))))</f>
        <v>Mise en demeure</v>
      </c>
      <c r="K1393" t="str">
        <f>IF($J1393="","",$J1393+7)</f>
        <v/>
      </c>
    </row>
    <row r="1394" spans="2:11" ht="15">
      <c r="B1394" t="str">
        <f>IF($A1394="","",VLOOKUP(VLOOKUP($A1394,Baux!$A:$K,3,FALSE),Locataires!$A:$I,2,FALSE))</f>
        <v/>
      </c>
      <c r="C1394" s="17"/>
      <c r="D1394" s="12" t="str">
        <f>IF(OR($A1394="",$C1394=""),"",SUMIFS(Échéancier_Loyers!$G:$G,Échéancier_Loyers!$C:$C,$A1394,Échéancier_Loyers!$B:$B,YEAR($C1394)*100+MONTH($C1394)))</f>
        <v/>
      </c>
      <c r="E1394" s="13" t="str">
        <f>IF(OR($A1394="",$C1394=""),"",SUMIFS(Échéancier_Loyers!$J:$J,Échéancier_Loyers!$C:$C,$A1394,Échéancier_Loyers!$B:$B,YEAR($C1394)*100+MONTH($C1394)))</f>
        <v/>
      </c>
      <c r="F1394" s="13" t="str">
        <f>IF(OR($A1394="",$C1394=""),"",SUMIFS(Échéancier_Loyers!$K:$K,Échéancier_Loyers!$C:$C,$A1394,Échéancier_Loyers!$B:$B,YEAR($C1394)*100+MONTH($C1394)))</f>
        <v/>
      </c>
      <c r="G1394" s="13" t="str">
        <f>IF(OR($E1394="",$F1394=""),"",$E1394-$F1394)</f>
        <v/>
      </c>
      <c r="H1394" t="str">
        <f ca="1">IF($D1394="","",MAX(0,TODAY()-$D1394))</f>
        <v/>
      </c>
      <c r="I1394" t="str">
        <f ca="1">IF($G1394&lt;=0,"",IF($H1394&gt;=30,"Mise en demeure",IF($H1394&gt;=15,"Relance 2",IF($H1394&gt;=5,"Relance 1","À traiter"))))</f>
        <v>Mise en demeure</v>
      </c>
      <c r="K1394" t="str">
        <f>IF($J1394="","",$J1394+7)</f>
        <v/>
      </c>
    </row>
    <row r="1395" spans="2:11" ht="15">
      <c r="B1395" t="str">
        <f>IF($A1395="","",VLOOKUP(VLOOKUP($A1395,Baux!$A:$K,3,FALSE),Locataires!$A:$I,2,FALSE))</f>
        <v/>
      </c>
      <c r="C1395" s="17"/>
      <c r="D1395" s="12" t="str">
        <f>IF(OR($A1395="",$C1395=""),"",SUMIFS(Échéancier_Loyers!$G:$G,Échéancier_Loyers!$C:$C,$A1395,Échéancier_Loyers!$B:$B,YEAR($C1395)*100+MONTH($C1395)))</f>
        <v/>
      </c>
      <c r="E1395" s="13" t="str">
        <f>IF(OR($A1395="",$C1395=""),"",SUMIFS(Échéancier_Loyers!$J:$J,Échéancier_Loyers!$C:$C,$A1395,Échéancier_Loyers!$B:$B,YEAR($C1395)*100+MONTH($C1395)))</f>
        <v/>
      </c>
      <c r="F1395" s="13" t="str">
        <f>IF(OR($A1395="",$C1395=""),"",SUMIFS(Échéancier_Loyers!$K:$K,Échéancier_Loyers!$C:$C,$A1395,Échéancier_Loyers!$B:$B,YEAR($C1395)*100+MONTH($C1395)))</f>
        <v/>
      </c>
      <c r="G1395" s="13" t="str">
        <f>IF(OR($E1395="",$F1395=""),"",$E1395-$F1395)</f>
        <v/>
      </c>
      <c r="H1395" t="str">
        <f ca="1">IF($D1395="","",MAX(0,TODAY()-$D1395))</f>
        <v/>
      </c>
      <c r="I1395" t="str">
        <f ca="1">IF($G1395&lt;=0,"",IF($H1395&gt;=30,"Mise en demeure",IF($H1395&gt;=15,"Relance 2",IF($H1395&gt;=5,"Relance 1","À traiter"))))</f>
        <v>Mise en demeure</v>
      </c>
      <c r="K1395" t="str">
        <f>IF($J1395="","",$J1395+7)</f>
        <v/>
      </c>
    </row>
    <row r="1396" spans="2:11" ht="15">
      <c r="B1396" t="str">
        <f>IF($A1396="","",VLOOKUP(VLOOKUP($A1396,Baux!$A:$K,3,FALSE),Locataires!$A:$I,2,FALSE))</f>
        <v/>
      </c>
      <c r="C1396" s="17"/>
      <c r="D1396" s="12" t="str">
        <f>IF(OR($A1396="",$C1396=""),"",SUMIFS(Échéancier_Loyers!$G:$G,Échéancier_Loyers!$C:$C,$A1396,Échéancier_Loyers!$B:$B,YEAR($C1396)*100+MONTH($C1396)))</f>
        <v/>
      </c>
      <c r="E1396" s="13" t="str">
        <f>IF(OR($A1396="",$C1396=""),"",SUMIFS(Échéancier_Loyers!$J:$J,Échéancier_Loyers!$C:$C,$A1396,Échéancier_Loyers!$B:$B,YEAR($C1396)*100+MONTH($C1396)))</f>
        <v/>
      </c>
      <c r="F1396" s="13" t="str">
        <f>IF(OR($A1396="",$C1396=""),"",SUMIFS(Échéancier_Loyers!$K:$K,Échéancier_Loyers!$C:$C,$A1396,Échéancier_Loyers!$B:$B,YEAR($C1396)*100+MONTH($C1396)))</f>
        <v/>
      </c>
      <c r="G1396" s="13" t="str">
        <f>IF(OR($E1396="",$F1396=""),"",$E1396-$F1396)</f>
        <v/>
      </c>
      <c r="H1396" t="str">
        <f ca="1">IF($D1396="","",MAX(0,TODAY()-$D1396))</f>
        <v/>
      </c>
      <c r="I1396" t="str">
        <f ca="1">IF($G1396&lt;=0,"",IF($H1396&gt;=30,"Mise en demeure",IF($H1396&gt;=15,"Relance 2",IF($H1396&gt;=5,"Relance 1","À traiter"))))</f>
        <v>Mise en demeure</v>
      </c>
      <c r="K1396" t="str">
        <f>IF($J1396="","",$J1396+7)</f>
        <v/>
      </c>
    </row>
    <row r="1397" spans="2:11" ht="15">
      <c r="B1397" t="str">
        <f>IF($A1397="","",VLOOKUP(VLOOKUP($A1397,Baux!$A:$K,3,FALSE),Locataires!$A:$I,2,FALSE))</f>
        <v/>
      </c>
      <c r="C1397" s="17"/>
      <c r="D1397" s="12" t="str">
        <f>IF(OR($A1397="",$C1397=""),"",SUMIFS(Échéancier_Loyers!$G:$G,Échéancier_Loyers!$C:$C,$A1397,Échéancier_Loyers!$B:$B,YEAR($C1397)*100+MONTH($C1397)))</f>
        <v/>
      </c>
      <c r="E1397" s="13" t="str">
        <f>IF(OR($A1397="",$C1397=""),"",SUMIFS(Échéancier_Loyers!$J:$J,Échéancier_Loyers!$C:$C,$A1397,Échéancier_Loyers!$B:$B,YEAR($C1397)*100+MONTH($C1397)))</f>
        <v/>
      </c>
      <c r="F1397" s="13" t="str">
        <f>IF(OR($A1397="",$C1397=""),"",SUMIFS(Échéancier_Loyers!$K:$K,Échéancier_Loyers!$C:$C,$A1397,Échéancier_Loyers!$B:$B,YEAR($C1397)*100+MONTH($C1397)))</f>
        <v/>
      </c>
      <c r="G1397" s="13" t="str">
        <f>IF(OR($E1397="",$F1397=""),"",$E1397-$F1397)</f>
        <v/>
      </c>
      <c r="H1397" t="str">
        <f ca="1">IF($D1397="","",MAX(0,TODAY()-$D1397))</f>
        <v/>
      </c>
      <c r="I1397" t="str">
        <f ca="1">IF($G1397&lt;=0,"",IF($H1397&gt;=30,"Mise en demeure",IF($H1397&gt;=15,"Relance 2",IF($H1397&gt;=5,"Relance 1","À traiter"))))</f>
        <v>Mise en demeure</v>
      </c>
      <c r="K1397" t="str">
        <f>IF($J1397="","",$J1397+7)</f>
        <v/>
      </c>
    </row>
    <row r="1398" spans="2:11" ht="15">
      <c r="B1398" t="str">
        <f>IF($A1398="","",VLOOKUP(VLOOKUP($A1398,Baux!$A:$K,3,FALSE),Locataires!$A:$I,2,FALSE))</f>
        <v/>
      </c>
      <c r="C1398" s="17"/>
      <c r="D1398" s="12" t="str">
        <f>IF(OR($A1398="",$C1398=""),"",SUMIFS(Échéancier_Loyers!$G:$G,Échéancier_Loyers!$C:$C,$A1398,Échéancier_Loyers!$B:$B,YEAR($C1398)*100+MONTH($C1398)))</f>
        <v/>
      </c>
      <c r="E1398" s="13" t="str">
        <f>IF(OR($A1398="",$C1398=""),"",SUMIFS(Échéancier_Loyers!$J:$J,Échéancier_Loyers!$C:$C,$A1398,Échéancier_Loyers!$B:$B,YEAR($C1398)*100+MONTH($C1398)))</f>
        <v/>
      </c>
      <c r="F1398" s="13" t="str">
        <f>IF(OR($A1398="",$C1398=""),"",SUMIFS(Échéancier_Loyers!$K:$K,Échéancier_Loyers!$C:$C,$A1398,Échéancier_Loyers!$B:$B,YEAR($C1398)*100+MONTH($C1398)))</f>
        <v/>
      </c>
      <c r="G1398" s="13" t="str">
        <f>IF(OR($E1398="",$F1398=""),"",$E1398-$F1398)</f>
        <v/>
      </c>
      <c r="H1398" t="str">
        <f ca="1">IF($D1398="","",MAX(0,TODAY()-$D1398))</f>
        <v/>
      </c>
      <c r="I1398" t="str">
        <f ca="1">IF($G1398&lt;=0,"",IF($H1398&gt;=30,"Mise en demeure",IF($H1398&gt;=15,"Relance 2",IF($H1398&gt;=5,"Relance 1","À traiter"))))</f>
        <v>Mise en demeure</v>
      </c>
      <c r="K1398" t="str">
        <f>IF($J1398="","",$J1398+7)</f>
        <v/>
      </c>
    </row>
    <row r="1399" spans="2:11" ht="15">
      <c r="B1399" t="str">
        <f>IF($A1399="","",VLOOKUP(VLOOKUP($A1399,Baux!$A:$K,3,FALSE),Locataires!$A:$I,2,FALSE))</f>
        <v/>
      </c>
      <c r="C1399" s="17"/>
      <c r="D1399" s="12" t="str">
        <f>IF(OR($A1399="",$C1399=""),"",SUMIFS(Échéancier_Loyers!$G:$G,Échéancier_Loyers!$C:$C,$A1399,Échéancier_Loyers!$B:$B,YEAR($C1399)*100+MONTH($C1399)))</f>
        <v/>
      </c>
      <c r="E1399" s="13" t="str">
        <f>IF(OR($A1399="",$C1399=""),"",SUMIFS(Échéancier_Loyers!$J:$J,Échéancier_Loyers!$C:$C,$A1399,Échéancier_Loyers!$B:$B,YEAR($C1399)*100+MONTH($C1399)))</f>
        <v/>
      </c>
      <c r="F1399" s="13" t="str">
        <f>IF(OR($A1399="",$C1399=""),"",SUMIFS(Échéancier_Loyers!$K:$K,Échéancier_Loyers!$C:$C,$A1399,Échéancier_Loyers!$B:$B,YEAR($C1399)*100+MONTH($C1399)))</f>
        <v/>
      </c>
      <c r="G1399" s="13" t="str">
        <f>IF(OR($E1399="",$F1399=""),"",$E1399-$F1399)</f>
        <v/>
      </c>
      <c r="H1399" t="str">
        <f ca="1">IF($D1399="","",MAX(0,TODAY()-$D1399))</f>
        <v/>
      </c>
      <c r="I1399" t="str">
        <f ca="1">IF($G1399&lt;=0,"",IF($H1399&gt;=30,"Mise en demeure",IF($H1399&gt;=15,"Relance 2",IF($H1399&gt;=5,"Relance 1","À traiter"))))</f>
        <v>Mise en demeure</v>
      </c>
      <c r="K1399" t="str">
        <f>IF($J1399="","",$J1399+7)</f>
        <v/>
      </c>
    </row>
    <row r="1400" spans="2:11" ht="15">
      <c r="B1400" t="str">
        <f>IF($A1400="","",VLOOKUP(VLOOKUP($A1400,Baux!$A:$K,3,FALSE),Locataires!$A:$I,2,FALSE))</f>
        <v/>
      </c>
      <c r="C1400" s="17"/>
      <c r="D1400" s="12" t="str">
        <f>IF(OR($A1400="",$C1400=""),"",SUMIFS(Échéancier_Loyers!$G:$G,Échéancier_Loyers!$C:$C,$A1400,Échéancier_Loyers!$B:$B,YEAR($C1400)*100+MONTH($C1400)))</f>
        <v/>
      </c>
      <c r="E1400" s="13" t="str">
        <f>IF(OR($A1400="",$C1400=""),"",SUMIFS(Échéancier_Loyers!$J:$J,Échéancier_Loyers!$C:$C,$A1400,Échéancier_Loyers!$B:$B,YEAR($C1400)*100+MONTH($C1400)))</f>
        <v/>
      </c>
      <c r="F1400" s="13" t="str">
        <f>IF(OR($A1400="",$C1400=""),"",SUMIFS(Échéancier_Loyers!$K:$K,Échéancier_Loyers!$C:$C,$A1400,Échéancier_Loyers!$B:$B,YEAR($C1400)*100+MONTH($C1400)))</f>
        <v/>
      </c>
      <c r="G1400" s="13" t="str">
        <f>IF(OR($E1400="",$F1400=""),"",$E1400-$F1400)</f>
        <v/>
      </c>
      <c r="H1400" t="str">
        <f ca="1">IF($D1400="","",MAX(0,TODAY()-$D1400))</f>
        <v/>
      </c>
      <c r="I1400" t="str">
        <f ca="1">IF($G1400&lt;=0,"",IF($H1400&gt;=30,"Mise en demeure",IF($H1400&gt;=15,"Relance 2",IF($H1400&gt;=5,"Relance 1","À traiter"))))</f>
        <v>Mise en demeure</v>
      </c>
      <c r="K1400" t="str">
        <f>IF($J1400="","",$J1400+7)</f>
        <v/>
      </c>
    </row>
    <row r="1401" spans="2:11" ht="15">
      <c r="B1401" t="str">
        <f>IF($A1401="","",VLOOKUP(VLOOKUP($A1401,Baux!$A:$K,3,FALSE),Locataires!$A:$I,2,FALSE))</f>
        <v/>
      </c>
      <c r="C1401" s="17"/>
      <c r="D1401" s="12" t="str">
        <f>IF(OR($A1401="",$C1401=""),"",SUMIFS(Échéancier_Loyers!$G:$G,Échéancier_Loyers!$C:$C,$A1401,Échéancier_Loyers!$B:$B,YEAR($C1401)*100+MONTH($C1401)))</f>
        <v/>
      </c>
      <c r="E1401" s="13" t="str">
        <f>IF(OR($A1401="",$C1401=""),"",SUMIFS(Échéancier_Loyers!$J:$J,Échéancier_Loyers!$C:$C,$A1401,Échéancier_Loyers!$B:$B,YEAR($C1401)*100+MONTH($C1401)))</f>
        <v/>
      </c>
      <c r="F1401" s="13" t="str">
        <f>IF(OR($A1401="",$C1401=""),"",SUMIFS(Échéancier_Loyers!$K:$K,Échéancier_Loyers!$C:$C,$A1401,Échéancier_Loyers!$B:$B,YEAR($C1401)*100+MONTH($C1401)))</f>
        <v/>
      </c>
      <c r="G1401" s="13" t="str">
        <f>IF(OR($E1401="",$F1401=""),"",$E1401-$F1401)</f>
        <v/>
      </c>
      <c r="H1401" t="str">
        <f ca="1">IF($D1401="","",MAX(0,TODAY()-$D1401))</f>
        <v/>
      </c>
      <c r="I1401" t="str">
        <f ca="1">IF($G1401&lt;=0,"",IF($H1401&gt;=30,"Mise en demeure",IF($H1401&gt;=15,"Relance 2",IF($H1401&gt;=5,"Relance 1","À traiter"))))</f>
        <v>Mise en demeure</v>
      </c>
      <c r="K1401" t="str">
        <f>IF($J1401="","",$J1401+7)</f>
        <v/>
      </c>
    </row>
    <row r="1402" spans="2:11" ht="15">
      <c r="B1402" t="str">
        <f>IF($A1402="","",VLOOKUP(VLOOKUP($A1402,Baux!$A:$K,3,FALSE),Locataires!$A:$I,2,FALSE))</f>
        <v/>
      </c>
      <c r="C1402" s="17"/>
      <c r="D1402" s="12" t="str">
        <f>IF(OR($A1402="",$C1402=""),"",SUMIFS(Échéancier_Loyers!$G:$G,Échéancier_Loyers!$C:$C,$A1402,Échéancier_Loyers!$B:$B,YEAR($C1402)*100+MONTH($C1402)))</f>
        <v/>
      </c>
      <c r="E1402" s="13" t="str">
        <f>IF(OR($A1402="",$C1402=""),"",SUMIFS(Échéancier_Loyers!$J:$J,Échéancier_Loyers!$C:$C,$A1402,Échéancier_Loyers!$B:$B,YEAR($C1402)*100+MONTH($C1402)))</f>
        <v/>
      </c>
      <c r="F1402" s="13" t="str">
        <f>IF(OR($A1402="",$C1402=""),"",SUMIFS(Échéancier_Loyers!$K:$K,Échéancier_Loyers!$C:$C,$A1402,Échéancier_Loyers!$B:$B,YEAR($C1402)*100+MONTH($C1402)))</f>
        <v/>
      </c>
      <c r="G1402" s="13" t="str">
        <f>IF(OR($E1402="",$F1402=""),"",$E1402-$F1402)</f>
        <v/>
      </c>
      <c r="H1402" t="str">
        <f ca="1">IF($D1402="","",MAX(0,TODAY()-$D1402))</f>
        <v/>
      </c>
      <c r="I1402" t="str">
        <f ca="1">IF($G1402&lt;=0,"",IF($H1402&gt;=30,"Mise en demeure",IF($H1402&gt;=15,"Relance 2",IF($H1402&gt;=5,"Relance 1","À traiter"))))</f>
        <v>Mise en demeure</v>
      </c>
      <c r="K1402" t="str">
        <f>IF($J1402="","",$J1402+7)</f>
        <v/>
      </c>
    </row>
    <row r="1403" spans="2:11" ht="15">
      <c r="B1403" t="str">
        <f>IF($A1403="","",VLOOKUP(VLOOKUP($A1403,Baux!$A:$K,3,FALSE),Locataires!$A:$I,2,FALSE))</f>
        <v/>
      </c>
      <c r="C1403" s="17"/>
      <c r="D1403" s="12" t="str">
        <f>IF(OR($A1403="",$C1403=""),"",SUMIFS(Échéancier_Loyers!$G:$G,Échéancier_Loyers!$C:$C,$A1403,Échéancier_Loyers!$B:$B,YEAR($C1403)*100+MONTH($C1403)))</f>
        <v/>
      </c>
      <c r="E1403" s="13" t="str">
        <f>IF(OR($A1403="",$C1403=""),"",SUMIFS(Échéancier_Loyers!$J:$J,Échéancier_Loyers!$C:$C,$A1403,Échéancier_Loyers!$B:$B,YEAR($C1403)*100+MONTH($C1403)))</f>
        <v/>
      </c>
      <c r="F1403" s="13" t="str">
        <f>IF(OR($A1403="",$C1403=""),"",SUMIFS(Échéancier_Loyers!$K:$K,Échéancier_Loyers!$C:$C,$A1403,Échéancier_Loyers!$B:$B,YEAR($C1403)*100+MONTH($C1403)))</f>
        <v/>
      </c>
      <c r="G1403" s="13" t="str">
        <f>IF(OR($E1403="",$F1403=""),"",$E1403-$F1403)</f>
        <v/>
      </c>
      <c r="H1403" t="str">
        <f ca="1">IF($D1403="","",MAX(0,TODAY()-$D1403))</f>
        <v/>
      </c>
      <c r="I1403" t="str">
        <f ca="1">IF($G1403&lt;=0,"",IF($H1403&gt;=30,"Mise en demeure",IF($H1403&gt;=15,"Relance 2",IF($H1403&gt;=5,"Relance 1","À traiter"))))</f>
        <v>Mise en demeure</v>
      </c>
      <c r="K1403" t="str">
        <f>IF($J1403="","",$J1403+7)</f>
        <v/>
      </c>
    </row>
    <row r="1404" spans="2:11" ht="15">
      <c r="B1404" t="str">
        <f>IF($A1404="","",VLOOKUP(VLOOKUP($A1404,Baux!$A:$K,3,FALSE),Locataires!$A:$I,2,FALSE))</f>
        <v/>
      </c>
      <c r="C1404" s="17"/>
      <c r="D1404" s="12" t="str">
        <f>IF(OR($A1404="",$C1404=""),"",SUMIFS(Échéancier_Loyers!$G:$G,Échéancier_Loyers!$C:$C,$A1404,Échéancier_Loyers!$B:$B,YEAR($C1404)*100+MONTH($C1404)))</f>
        <v/>
      </c>
      <c r="E1404" s="13" t="str">
        <f>IF(OR($A1404="",$C1404=""),"",SUMIFS(Échéancier_Loyers!$J:$J,Échéancier_Loyers!$C:$C,$A1404,Échéancier_Loyers!$B:$B,YEAR($C1404)*100+MONTH($C1404)))</f>
        <v/>
      </c>
      <c r="F1404" s="13" t="str">
        <f>IF(OR($A1404="",$C1404=""),"",SUMIFS(Échéancier_Loyers!$K:$K,Échéancier_Loyers!$C:$C,$A1404,Échéancier_Loyers!$B:$B,YEAR($C1404)*100+MONTH($C1404)))</f>
        <v/>
      </c>
      <c r="G1404" s="13" t="str">
        <f>IF(OR($E1404="",$F1404=""),"",$E1404-$F1404)</f>
        <v/>
      </c>
      <c r="H1404" t="str">
        <f ca="1">IF($D1404="","",MAX(0,TODAY()-$D1404))</f>
        <v/>
      </c>
      <c r="I1404" t="str">
        <f ca="1">IF($G1404&lt;=0,"",IF($H1404&gt;=30,"Mise en demeure",IF($H1404&gt;=15,"Relance 2",IF($H1404&gt;=5,"Relance 1","À traiter"))))</f>
        <v>Mise en demeure</v>
      </c>
      <c r="K1404" t="str">
        <f>IF($J1404="","",$J1404+7)</f>
        <v/>
      </c>
    </row>
    <row r="1405" spans="2:11" ht="15">
      <c r="B1405" t="str">
        <f>IF($A1405="","",VLOOKUP(VLOOKUP($A1405,Baux!$A:$K,3,FALSE),Locataires!$A:$I,2,FALSE))</f>
        <v/>
      </c>
      <c r="C1405" s="17"/>
      <c r="D1405" s="12" t="str">
        <f>IF(OR($A1405="",$C1405=""),"",SUMIFS(Échéancier_Loyers!$G:$G,Échéancier_Loyers!$C:$C,$A1405,Échéancier_Loyers!$B:$B,YEAR($C1405)*100+MONTH($C1405)))</f>
        <v/>
      </c>
      <c r="E1405" s="13" t="str">
        <f>IF(OR($A1405="",$C1405=""),"",SUMIFS(Échéancier_Loyers!$J:$J,Échéancier_Loyers!$C:$C,$A1405,Échéancier_Loyers!$B:$B,YEAR($C1405)*100+MONTH($C1405)))</f>
        <v/>
      </c>
      <c r="F1405" s="13" t="str">
        <f>IF(OR($A1405="",$C1405=""),"",SUMIFS(Échéancier_Loyers!$K:$K,Échéancier_Loyers!$C:$C,$A1405,Échéancier_Loyers!$B:$B,YEAR($C1405)*100+MONTH($C1405)))</f>
        <v/>
      </c>
      <c r="G1405" s="13" t="str">
        <f>IF(OR($E1405="",$F1405=""),"",$E1405-$F1405)</f>
        <v/>
      </c>
      <c r="H1405" t="str">
        <f ca="1">IF($D1405="","",MAX(0,TODAY()-$D1405))</f>
        <v/>
      </c>
      <c r="I1405" t="str">
        <f ca="1">IF($G1405&lt;=0,"",IF($H1405&gt;=30,"Mise en demeure",IF($H1405&gt;=15,"Relance 2",IF($H1405&gt;=5,"Relance 1","À traiter"))))</f>
        <v>Mise en demeure</v>
      </c>
      <c r="K1405" t="str">
        <f>IF($J1405="","",$J1405+7)</f>
        <v/>
      </c>
    </row>
    <row r="1406" spans="2:11" ht="15">
      <c r="B1406" t="str">
        <f>IF($A1406="","",VLOOKUP(VLOOKUP($A1406,Baux!$A:$K,3,FALSE),Locataires!$A:$I,2,FALSE))</f>
        <v/>
      </c>
      <c r="C1406" s="17"/>
      <c r="D1406" s="12" t="str">
        <f>IF(OR($A1406="",$C1406=""),"",SUMIFS(Échéancier_Loyers!$G:$G,Échéancier_Loyers!$C:$C,$A1406,Échéancier_Loyers!$B:$B,YEAR($C1406)*100+MONTH($C1406)))</f>
        <v/>
      </c>
      <c r="E1406" s="13" t="str">
        <f>IF(OR($A1406="",$C1406=""),"",SUMIFS(Échéancier_Loyers!$J:$J,Échéancier_Loyers!$C:$C,$A1406,Échéancier_Loyers!$B:$B,YEAR($C1406)*100+MONTH($C1406)))</f>
        <v/>
      </c>
      <c r="F1406" s="13" t="str">
        <f>IF(OR($A1406="",$C1406=""),"",SUMIFS(Échéancier_Loyers!$K:$K,Échéancier_Loyers!$C:$C,$A1406,Échéancier_Loyers!$B:$B,YEAR($C1406)*100+MONTH($C1406)))</f>
        <v/>
      </c>
      <c r="G1406" s="13" t="str">
        <f>IF(OR($E1406="",$F1406=""),"",$E1406-$F1406)</f>
        <v/>
      </c>
      <c r="H1406" t="str">
        <f ca="1">IF($D1406="","",MAX(0,TODAY()-$D1406))</f>
        <v/>
      </c>
      <c r="I1406" t="str">
        <f ca="1">IF($G1406&lt;=0,"",IF($H1406&gt;=30,"Mise en demeure",IF($H1406&gt;=15,"Relance 2",IF($H1406&gt;=5,"Relance 1","À traiter"))))</f>
        <v>Mise en demeure</v>
      </c>
      <c r="K1406" t="str">
        <f>IF($J1406="","",$J1406+7)</f>
        <v/>
      </c>
    </row>
    <row r="1407" spans="2:11" ht="15">
      <c r="B1407" t="str">
        <f>IF($A1407="","",VLOOKUP(VLOOKUP($A1407,Baux!$A:$K,3,FALSE),Locataires!$A:$I,2,FALSE))</f>
        <v/>
      </c>
      <c r="C1407" s="17"/>
      <c r="D1407" s="12" t="str">
        <f>IF(OR($A1407="",$C1407=""),"",SUMIFS(Échéancier_Loyers!$G:$G,Échéancier_Loyers!$C:$C,$A1407,Échéancier_Loyers!$B:$B,YEAR($C1407)*100+MONTH($C1407)))</f>
        <v/>
      </c>
      <c r="E1407" s="13" t="str">
        <f>IF(OR($A1407="",$C1407=""),"",SUMIFS(Échéancier_Loyers!$J:$J,Échéancier_Loyers!$C:$C,$A1407,Échéancier_Loyers!$B:$B,YEAR($C1407)*100+MONTH($C1407)))</f>
        <v/>
      </c>
      <c r="F1407" s="13" t="str">
        <f>IF(OR($A1407="",$C1407=""),"",SUMIFS(Échéancier_Loyers!$K:$K,Échéancier_Loyers!$C:$C,$A1407,Échéancier_Loyers!$B:$B,YEAR($C1407)*100+MONTH($C1407)))</f>
        <v/>
      </c>
      <c r="G1407" s="13" t="str">
        <f>IF(OR($E1407="",$F1407=""),"",$E1407-$F1407)</f>
        <v/>
      </c>
      <c r="H1407" t="str">
        <f ca="1">IF($D1407="","",MAX(0,TODAY()-$D1407))</f>
        <v/>
      </c>
      <c r="I1407" t="str">
        <f ca="1">IF($G1407&lt;=0,"",IF($H1407&gt;=30,"Mise en demeure",IF($H1407&gt;=15,"Relance 2",IF($H1407&gt;=5,"Relance 1","À traiter"))))</f>
        <v>Mise en demeure</v>
      </c>
      <c r="K1407" t="str">
        <f>IF($J1407="","",$J1407+7)</f>
        <v/>
      </c>
    </row>
    <row r="1408" spans="2:11" ht="15">
      <c r="B1408" t="str">
        <f>IF($A1408="","",VLOOKUP(VLOOKUP($A1408,Baux!$A:$K,3,FALSE),Locataires!$A:$I,2,FALSE))</f>
        <v/>
      </c>
      <c r="C1408" s="17"/>
      <c r="D1408" s="12" t="str">
        <f>IF(OR($A1408="",$C1408=""),"",SUMIFS(Échéancier_Loyers!$G:$G,Échéancier_Loyers!$C:$C,$A1408,Échéancier_Loyers!$B:$B,YEAR($C1408)*100+MONTH($C1408)))</f>
        <v/>
      </c>
      <c r="E1408" s="13" t="str">
        <f>IF(OR($A1408="",$C1408=""),"",SUMIFS(Échéancier_Loyers!$J:$J,Échéancier_Loyers!$C:$C,$A1408,Échéancier_Loyers!$B:$B,YEAR($C1408)*100+MONTH($C1408)))</f>
        <v/>
      </c>
      <c r="F1408" s="13" t="str">
        <f>IF(OR($A1408="",$C1408=""),"",SUMIFS(Échéancier_Loyers!$K:$K,Échéancier_Loyers!$C:$C,$A1408,Échéancier_Loyers!$B:$B,YEAR($C1408)*100+MONTH($C1408)))</f>
        <v/>
      </c>
      <c r="G1408" s="13" t="str">
        <f>IF(OR($E1408="",$F1408=""),"",$E1408-$F1408)</f>
        <v/>
      </c>
      <c r="H1408" t="str">
        <f ca="1">IF($D1408="","",MAX(0,TODAY()-$D1408))</f>
        <v/>
      </c>
      <c r="I1408" t="str">
        <f ca="1">IF($G1408&lt;=0,"",IF($H1408&gt;=30,"Mise en demeure",IF($H1408&gt;=15,"Relance 2",IF($H1408&gt;=5,"Relance 1","À traiter"))))</f>
        <v>Mise en demeure</v>
      </c>
      <c r="K1408" t="str">
        <f>IF($J1408="","",$J1408+7)</f>
        <v/>
      </c>
    </row>
    <row r="1409" spans="2:11" ht="15">
      <c r="B1409" t="str">
        <f>IF($A1409="","",VLOOKUP(VLOOKUP($A1409,Baux!$A:$K,3,FALSE),Locataires!$A:$I,2,FALSE))</f>
        <v/>
      </c>
      <c r="C1409" s="17"/>
      <c r="D1409" s="12" t="str">
        <f>IF(OR($A1409="",$C1409=""),"",SUMIFS(Échéancier_Loyers!$G:$G,Échéancier_Loyers!$C:$C,$A1409,Échéancier_Loyers!$B:$B,YEAR($C1409)*100+MONTH($C1409)))</f>
        <v/>
      </c>
      <c r="E1409" s="13" t="str">
        <f>IF(OR($A1409="",$C1409=""),"",SUMIFS(Échéancier_Loyers!$J:$J,Échéancier_Loyers!$C:$C,$A1409,Échéancier_Loyers!$B:$B,YEAR($C1409)*100+MONTH($C1409)))</f>
        <v/>
      </c>
      <c r="F1409" s="13" t="str">
        <f>IF(OR($A1409="",$C1409=""),"",SUMIFS(Échéancier_Loyers!$K:$K,Échéancier_Loyers!$C:$C,$A1409,Échéancier_Loyers!$B:$B,YEAR($C1409)*100+MONTH($C1409)))</f>
        <v/>
      </c>
      <c r="G1409" s="13" t="str">
        <f>IF(OR($E1409="",$F1409=""),"",$E1409-$F1409)</f>
        <v/>
      </c>
      <c r="H1409" t="str">
        <f ca="1">IF($D1409="","",MAX(0,TODAY()-$D1409))</f>
        <v/>
      </c>
      <c r="I1409" t="str">
        <f ca="1">IF($G1409&lt;=0,"",IF($H1409&gt;=30,"Mise en demeure",IF($H1409&gt;=15,"Relance 2",IF($H1409&gt;=5,"Relance 1","À traiter"))))</f>
        <v>Mise en demeure</v>
      </c>
      <c r="K1409" t="str">
        <f>IF($J1409="","",$J1409+7)</f>
        <v/>
      </c>
    </row>
    <row r="1410" spans="2:11" ht="15">
      <c r="B1410" t="str">
        <f>IF($A1410="","",VLOOKUP(VLOOKUP($A1410,Baux!$A:$K,3,FALSE),Locataires!$A:$I,2,FALSE))</f>
        <v/>
      </c>
      <c r="C1410" s="17"/>
      <c r="D1410" s="12" t="str">
        <f>IF(OR($A1410="",$C1410=""),"",SUMIFS(Échéancier_Loyers!$G:$G,Échéancier_Loyers!$C:$C,$A1410,Échéancier_Loyers!$B:$B,YEAR($C1410)*100+MONTH($C1410)))</f>
        <v/>
      </c>
      <c r="E1410" s="13" t="str">
        <f>IF(OR($A1410="",$C1410=""),"",SUMIFS(Échéancier_Loyers!$J:$J,Échéancier_Loyers!$C:$C,$A1410,Échéancier_Loyers!$B:$B,YEAR($C1410)*100+MONTH($C1410)))</f>
        <v/>
      </c>
      <c r="F1410" s="13" t="str">
        <f>IF(OR($A1410="",$C1410=""),"",SUMIFS(Échéancier_Loyers!$K:$K,Échéancier_Loyers!$C:$C,$A1410,Échéancier_Loyers!$B:$B,YEAR($C1410)*100+MONTH($C1410)))</f>
        <v/>
      </c>
      <c r="G1410" s="13" t="str">
        <f>IF(OR($E1410="",$F1410=""),"",$E1410-$F1410)</f>
        <v/>
      </c>
      <c r="H1410" t="str">
        <f ca="1">IF($D1410="","",MAX(0,TODAY()-$D1410))</f>
        <v/>
      </c>
      <c r="I1410" t="str">
        <f ca="1">IF($G1410&lt;=0,"",IF($H1410&gt;=30,"Mise en demeure",IF($H1410&gt;=15,"Relance 2",IF($H1410&gt;=5,"Relance 1","À traiter"))))</f>
        <v>Mise en demeure</v>
      </c>
      <c r="K1410" t="str">
        <f>IF($J1410="","",$J1410+7)</f>
        <v/>
      </c>
    </row>
    <row r="1411" spans="2:11" ht="15">
      <c r="B1411" t="str">
        <f>IF($A1411="","",VLOOKUP(VLOOKUP($A1411,Baux!$A:$K,3,FALSE),Locataires!$A:$I,2,FALSE))</f>
        <v/>
      </c>
      <c r="C1411" s="17"/>
      <c r="D1411" s="12" t="str">
        <f>IF(OR($A1411="",$C1411=""),"",SUMIFS(Échéancier_Loyers!$G:$G,Échéancier_Loyers!$C:$C,$A1411,Échéancier_Loyers!$B:$B,YEAR($C1411)*100+MONTH($C1411)))</f>
        <v/>
      </c>
      <c r="E1411" s="13" t="str">
        <f>IF(OR($A1411="",$C1411=""),"",SUMIFS(Échéancier_Loyers!$J:$J,Échéancier_Loyers!$C:$C,$A1411,Échéancier_Loyers!$B:$B,YEAR($C1411)*100+MONTH($C1411)))</f>
        <v/>
      </c>
      <c r="F1411" s="13" t="str">
        <f>IF(OR($A1411="",$C1411=""),"",SUMIFS(Échéancier_Loyers!$K:$K,Échéancier_Loyers!$C:$C,$A1411,Échéancier_Loyers!$B:$B,YEAR($C1411)*100+MONTH($C1411)))</f>
        <v/>
      </c>
      <c r="G1411" s="13" t="str">
        <f>IF(OR($E1411="",$F1411=""),"",$E1411-$F1411)</f>
        <v/>
      </c>
      <c r="H1411" t="str">
        <f ca="1">IF($D1411="","",MAX(0,TODAY()-$D1411))</f>
        <v/>
      </c>
      <c r="I1411" t="str">
        <f ca="1">IF($G1411&lt;=0,"",IF($H1411&gt;=30,"Mise en demeure",IF($H1411&gt;=15,"Relance 2",IF($H1411&gt;=5,"Relance 1","À traiter"))))</f>
        <v>Mise en demeure</v>
      </c>
      <c r="K1411" t="str">
        <f>IF($J1411="","",$J1411+7)</f>
        <v/>
      </c>
    </row>
    <row r="1412" spans="2:11" ht="15">
      <c r="B1412" t="str">
        <f>IF($A1412="","",VLOOKUP(VLOOKUP($A1412,Baux!$A:$K,3,FALSE),Locataires!$A:$I,2,FALSE))</f>
        <v/>
      </c>
      <c r="C1412" s="17"/>
      <c r="D1412" s="12" t="str">
        <f>IF(OR($A1412="",$C1412=""),"",SUMIFS(Échéancier_Loyers!$G:$G,Échéancier_Loyers!$C:$C,$A1412,Échéancier_Loyers!$B:$B,YEAR($C1412)*100+MONTH($C1412)))</f>
        <v/>
      </c>
      <c r="E1412" s="13" t="str">
        <f>IF(OR($A1412="",$C1412=""),"",SUMIFS(Échéancier_Loyers!$J:$J,Échéancier_Loyers!$C:$C,$A1412,Échéancier_Loyers!$B:$B,YEAR($C1412)*100+MONTH($C1412)))</f>
        <v/>
      </c>
      <c r="F1412" s="13" t="str">
        <f>IF(OR($A1412="",$C1412=""),"",SUMIFS(Échéancier_Loyers!$K:$K,Échéancier_Loyers!$C:$C,$A1412,Échéancier_Loyers!$B:$B,YEAR($C1412)*100+MONTH($C1412)))</f>
        <v/>
      </c>
      <c r="G1412" s="13" t="str">
        <f>IF(OR($E1412="",$F1412=""),"",$E1412-$F1412)</f>
        <v/>
      </c>
      <c r="H1412" t="str">
        <f ca="1">IF($D1412="","",MAX(0,TODAY()-$D1412))</f>
        <v/>
      </c>
      <c r="I1412" t="str">
        <f ca="1">IF($G1412&lt;=0,"",IF($H1412&gt;=30,"Mise en demeure",IF($H1412&gt;=15,"Relance 2",IF($H1412&gt;=5,"Relance 1","À traiter"))))</f>
        <v>Mise en demeure</v>
      </c>
      <c r="K1412" t="str">
        <f>IF($J1412="","",$J1412+7)</f>
        <v/>
      </c>
    </row>
    <row r="1413" spans="2:11" ht="15">
      <c r="B1413" t="str">
        <f>IF($A1413="","",VLOOKUP(VLOOKUP($A1413,Baux!$A:$K,3,FALSE),Locataires!$A:$I,2,FALSE))</f>
        <v/>
      </c>
      <c r="C1413" s="17"/>
      <c r="D1413" s="12" t="str">
        <f>IF(OR($A1413="",$C1413=""),"",SUMIFS(Échéancier_Loyers!$G:$G,Échéancier_Loyers!$C:$C,$A1413,Échéancier_Loyers!$B:$B,YEAR($C1413)*100+MONTH($C1413)))</f>
        <v/>
      </c>
      <c r="E1413" s="13" t="str">
        <f>IF(OR($A1413="",$C1413=""),"",SUMIFS(Échéancier_Loyers!$J:$J,Échéancier_Loyers!$C:$C,$A1413,Échéancier_Loyers!$B:$B,YEAR($C1413)*100+MONTH($C1413)))</f>
        <v/>
      </c>
      <c r="F1413" s="13" t="str">
        <f>IF(OR($A1413="",$C1413=""),"",SUMIFS(Échéancier_Loyers!$K:$K,Échéancier_Loyers!$C:$C,$A1413,Échéancier_Loyers!$B:$B,YEAR($C1413)*100+MONTH($C1413)))</f>
        <v/>
      </c>
      <c r="G1413" s="13" t="str">
        <f>IF(OR($E1413="",$F1413=""),"",$E1413-$F1413)</f>
        <v/>
      </c>
      <c r="H1413" t="str">
        <f ca="1">IF($D1413="","",MAX(0,TODAY()-$D1413))</f>
        <v/>
      </c>
      <c r="I1413" t="str">
        <f ca="1">IF($G1413&lt;=0,"",IF($H1413&gt;=30,"Mise en demeure",IF($H1413&gt;=15,"Relance 2",IF($H1413&gt;=5,"Relance 1","À traiter"))))</f>
        <v>Mise en demeure</v>
      </c>
      <c r="K1413" t="str">
        <f>IF($J1413="","",$J1413+7)</f>
        <v/>
      </c>
    </row>
    <row r="1414" spans="2:11" ht="15">
      <c r="B1414" t="str">
        <f>IF($A1414="","",VLOOKUP(VLOOKUP($A1414,Baux!$A:$K,3,FALSE),Locataires!$A:$I,2,FALSE))</f>
        <v/>
      </c>
      <c r="C1414" s="17"/>
      <c r="D1414" s="12" t="str">
        <f>IF(OR($A1414="",$C1414=""),"",SUMIFS(Échéancier_Loyers!$G:$G,Échéancier_Loyers!$C:$C,$A1414,Échéancier_Loyers!$B:$B,YEAR($C1414)*100+MONTH($C1414)))</f>
        <v/>
      </c>
      <c r="E1414" s="13" t="str">
        <f>IF(OR($A1414="",$C1414=""),"",SUMIFS(Échéancier_Loyers!$J:$J,Échéancier_Loyers!$C:$C,$A1414,Échéancier_Loyers!$B:$B,YEAR($C1414)*100+MONTH($C1414)))</f>
        <v/>
      </c>
      <c r="F1414" s="13" t="str">
        <f>IF(OR($A1414="",$C1414=""),"",SUMIFS(Échéancier_Loyers!$K:$K,Échéancier_Loyers!$C:$C,$A1414,Échéancier_Loyers!$B:$B,YEAR($C1414)*100+MONTH($C1414)))</f>
        <v/>
      </c>
      <c r="G1414" s="13" t="str">
        <f>IF(OR($E1414="",$F1414=""),"",$E1414-$F1414)</f>
        <v/>
      </c>
      <c r="H1414" t="str">
        <f ca="1">IF($D1414="","",MAX(0,TODAY()-$D1414))</f>
        <v/>
      </c>
      <c r="I1414" t="str">
        <f ca="1">IF($G1414&lt;=0,"",IF($H1414&gt;=30,"Mise en demeure",IF($H1414&gt;=15,"Relance 2",IF($H1414&gt;=5,"Relance 1","À traiter"))))</f>
        <v>Mise en demeure</v>
      </c>
      <c r="K1414" t="str">
        <f>IF($J1414="","",$J1414+7)</f>
        <v/>
      </c>
    </row>
    <row r="1415" spans="2:11" ht="15">
      <c r="B1415" t="str">
        <f>IF($A1415="","",VLOOKUP(VLOOKUP($A1415,Baux!$A:$K,3,FALSE),Locataires!$A:$I,2,FALSE))</f>
        <v/>
      </c>
      <c r="C1415" s="17"/>
      <c r="D1415" s="12" t="str">
        <f>IF(OR($A1415="",$C1415=""),"",SUMIFS(Échéancier_Loyers!$G:$G,Échéancier_Loyers!$C:$C,$A1415,Échéancier_Loyers!$B:$B,YEAR($C1415)*100+MONTH($C1415)))</f>
        <v/>
      </c>
      <c r="E1415" s="13" t="str">
        <f>IF(OR($A1415="",$C1415=""),"",SUMIFS(Échéancier_Loyers!$J:$J,Échéancier_Loyers!$C:$C,$A1415,Échéancier_Loyers!$B:$B,YEAR($C1415)*100+MONTH($C1415)))</f>
        <v/>
      </c>
      <c r="F1415" s="13" t="str">
        <f>IF(OR($A1415="",$C1415=""),"",SUMIFS(Échéancier_Loyers!$K:$K,Échéancier_Loyers!$C:$C,$A1415,Échéancier_Loyers!$B:$B,YEAR($C1415)*100+MONTH($C1415)))</f>
        <v/>
      </c>
      <c r="G1415" s="13" t="str">
        <f>IF(OR($E1415="",$F1415=""),"",$E1415-$F1415)</f>
        <v/>
      </c>
      <c r="H1415" t="str">
        <f ca="1">IF($D1415="","",MAX(0,TODAY()-$D1415))</f>
        <v/>
      </c>
      <c r="I1415" t="str">
        <f ca="1">IF($G1415&lt;=0,"",IF($H1415&gt;=30,"Mise en demeure",IF($H1415&gt;=15,"Relance 2",IF($H1415&gt;=5,"Relance 1","À traiter"))))</f>
        <v>Mise en demeure</v>
      </c>
      <c r="K1415" t="str">
        <f>IF($J1415="","",$J1415+7)</f>
        <v/>
      </c>
    </row>
    <row r="1416" spans="2:11" ht="15">
      <c r="B1416" t="str">
        <f>IF($A1416="","",VLOOKUP(VLOOKUP($A1416,Baux!$A:$K,3,FALSE),Locataires!$A:$I,2,FALSE))</f>
        <v/>
      </c>
      <c r="C1416" s="17"/>
      <c r="D1416" s="12" t="str">
        <f>IF(OR($A1416="",$C1416=""),"",SUMIFS(Échéancier_Loyers!$G:$G,Échéancier_Loyers!$C:$C,$A1416,Échéancier_Loyers!$B:$B,YEAR($C1416)*100+MONTH($C1416)))</f>
        <v/>
      </c>
      <c r="E1416" s="13" t="str">
        <f>IF(OR($A1416="",$C1416=""),"",SUMIFS(Échéancier_Loyers!$J:$J,Échéancier_Loyers!$C:$C,$A1416,Échéancier_Loyers!$B:$B,YEAR($C1416)*100+MONTH($C1416)))</f>
        <v/>
      </c>
      <c r="F1416" s="13" t="str">
        <f>IF(OR($A1416="",$C1416=""),"",SUMIFS(Échéancier_Loyers!$K:$K,Échéancier_Loyers!$C:$C,$A1416,Échéancier_Loyers!$B:$B,YEAR($C1416)*100+MONTH($C1416)))</f>
        <v/>
      </c>
      <c r="G1416" s="13" t="str">
        <f>IF(OR($E1416="",$F1416=""),"",$E1416-$F1416)</f>
        <v/>
      </c>
      <c r="H1416" t="str">
        <f ca="1">IF($D1416="","",MAX(0,TODAY()-$D1416))</f>
        <v/>
      </c>
      <c r="I1416" t="str">
        <f ca="1">IF($G1416&lt;=0,"",IF($H1416&gt;=30,"Mise en demeure",IF($H1416&gt;=15,"Relance 2",IF($H1416&gt;=5,"Relance 1","À traiter"))))</f>
        <v>Mise en demeure</v>
      </c>
      <c r="K1416" t="str">
        <f>IF($J1416="","",$J1416+7)</f>
        <v/>
      </c>
    </row>
    <row r="1417" spans="2:11" ht="15">
      <c r="B1417" t="str">
        <f>IF($A1417="","",VLOOKUP(VLOOKUP($A1417,Baux!$A:$K,3,FALSE),Locataires!$A:$I,2,FALSE))</f>
        <v/>
      </c>
      <c r="C1417" s="17"/>
      <c r="D1417" s="12" t="str">
        <f>IF(OR($A1417="",$C1417=""),"",SUMIFS(Échéancier_Loyers!$G:$G,Échéancier_Loyers!$C:$C,$A1417,Échéancier_Loyers!$B:$B,YEAR($C1417)*100+MONTH($C1417)))</f>
        <v/>
      </c>
      <c r="E1417" s="13" t="str">
        <f>IF(OR($A1417="",$C1417=""),"",SUMIFS(Échéancier_Loyers!$J:$J,Échéancier_Loyers!$C:$C,$A1417,Échéancier_Loyers!$B:$B,YEAR($C1417)*100+MONTH($C1417)))</f>
        <v/>
      </c>
      <c r="F1417" s="13" t="str">
        <f>IF(OR($A1417="",$C1417=""),"",SUMIFS(Échéancier_Loyers!$K:$K,Échéancier_Loyers!$C:$C,$A1417,Échéancier_Loyers!$B:$B,YEAR($C1417)*100+MONTH($C1417)))</f>
        <v/>
      </c>
      <c r="G1417" s="13" t="str">
        <f>IF(OR($E1417="",$F1417=""),"",$E1417-$F1417)</f>
        <v/>
      </c>
      <c r="H1417" t="str">
        <f ca="1">IF($D1417="","",MAX(0,TODAY()-$D1417))</f>
        <v/>
      </c>
      <c r="I1417" t="str">
        <f ca="1">IF($G1417&lt;=0,"",IF($H1417&gt;=30,"Mise en demeure",IF($H1417&gt;=15,"Relance 2",IF($H1417&gt;=5,"Relance 1","À traiter"))))</f>
        <v>Mise en demeure</v>
      </c>
      <c r="K1417" t="str">
        <f>IF($J1417="","",$J1417+7)</f>
        <v/>
      </c>
    </row>
    <row r="1418" spans="2:11" ht="15">
      <c r="B1418" t="str">
        <f>IF($A1418="","",VLOOKUP(VLOOKUP($A1418,Baux!$A:$K,3,FALSE),Locataires!$A:$I,2,FALSE))</f>
        <v/>
      </c>
      <c r="C1418" s="17"/>
      <c r="D1418" s="12" t="str">
        <f>IF(OR($A1418="",$C1418=""),"",SUMIFS(Échéancier_Loyers!$G:$G,Échéancier_Loyers!$C:$C,$A1418,Échéancier_Loyers!$B:$B,YEAR($C1418)*100+MONTH($C1418)))</f>
        <v/>
      </c>
      <c r="E1418" s="13" t="str">
        <f>IF(OR($A1418="",$C1418=""),"",SUMIFS(Échéancier_Loyers!$J:$J,Échéancier_Loyers!$C:$C,$A1418,Échéancier_Loyers!$B:$B,YEAR($C1418)*100+MONTH($C1418)))</f>
        <v/>
      </c>
      <c r="F1418" s="13" t="str">
        <f>IF(OR($A1418="",$C1418=""),"",SUMIFS(Échéancier_Loyers!$K:$K,Échéancier_Loyers!$C:$C,$A1418,Échéancier_Loyers!$B:$B,YEAR($C1418)*100+MONTH($C1418)))</f>
        <v/>
      </c>
      <c r="G1418" s="13" t="str">
        <f>IF(OR($E1418="",$F1418=""),"",$E1418-$F1418)</f>
        <v/>
      </c>
      <c r="H1418" t="str">
        <f ca="1">IF($D1418="","",MAX(0,TODAY()-$D1418))</f>
        <v/>
      </c>
      <c r="I1418" t="str">
        <f ca="1">IF($G1418&lt;=0,"",IF($H1418&gt;=30,"Mise en demeure",IF($H1418&gt;=15,"Relance 2",IF($H1418&gt;=5,"Relance 1","À traiter"))))</f>
        <v>Mise en demeure</v>
      </c>
      <c r="K1418" t="str">
        <f>IF($J1418="","",$J1418+7)</f>
        <v/>
      </c>
    </row>
    <row r="1419" spans="2:11" ht="15">
      <c r="B1419" t="str">
        <f>IF($A1419="","",VLOOKUP(VLOOKUP($A1419,Baux!$A:$K,3,FALSE),Locataires!$A:$I,2,FALSE))</f>
        <v/>
      </c>
      <c r="C1419" s="17"/>
      <c r="D1419" s="12" t="str">
        <f>IF(OR($A1419="",$C1419=""),"",SUMIFS(Échéancier_Loyers!$G:$G,Échéancier_Loyers!$C:$C,$A1419,Échéancier_Loyers!$B:$B,YEAR($C1419)*100+MONTH($C1419)))</f>
        <v/>
      </c>
      <c r="E1419" s="13" t="str">
        <f>IF(OR($A1419="",$C1419=""),"",SUMIFS(Échéancier_Loyers!$J:$J,Échéancier_Loyers!$C:$C,$A1419,Échéancier_Loyers!$B:$B,YEAR($C1419)*100+MONTH($C1419)))</f>
        <v/>
      </c>
      <c r="F1419" s="13" t="str">
        <f>IF(OR($A1419="",$C1419=""),"",SUMIFS(Échéancier_Loyers!$K:$K,Échéancier_Loyers!$C:$C,$A1419,Échéancier_Loyers!$B:$B,YEAR($C1419)*100+MONTH($C1419)))</f>
        <v/>
      </c>
      <c r="G1419" s="13" t="str">
        <f>IF(OR($E1419="",$F1419=""),"",$E1419-$F1419)</f>
        <v/>
      </c>
      <c r="H1419" t="str">
        <f ca="1">IF($D1419="","",MAX(0,TODAY()-$D1419))</f>
        <v/>
      </c>
      <c r="I1419" t="str">
        <f ca="1">IF($G1419&lt;=0,"",IF($H1419&gt;=30,"Mise en demeure",IF($H1419&gt;=15,"Relance 2",IF($H1419&gt;=5,"Relance 1","À traiter"))))</f>
        <v>Mise en demeure</v>
      </c>
      <c r="K1419" t="str">
        <f>IF($J1419="","",$J1419+7)</f>
        <v/>
      </c>
    </row>
    <row r="1420" spans="2:11" ht="15">
      <c r="B1420" t="str">
        <f>IF($A1420="","",VLOOKUP(VLOOKUP($A1420,Baux!$A:$K,3,FALSE),Locataires!$A:$I,2,FALSE))</f>
        <v/>
      </c>
      <c r="C1420" s="17"/>
      <c r="D1420" s="12" t="str">
        <f>IF(OR($A1420="",$C1420=""),"",SUMIFS(Échéancier_Loyers!$G:$G,Échéancier_Loyers!$C:$C,$A1420,Échéancier_Loyers!$B:$B,YEAR($C1420)*100+MONTH($C1420)))</f>
        <v/>
      </c>
      <c r="E1420" s="13" t="str">
        <f>IF(OR($A1420="",$C1420=""),"",SUMIFS(Échéancier_Loyers!$J:$J,Échéancier_Loyers!$C:$C,$A1420,Échéancier_Loyers!$B:$B,YEAR($C1420)*100+MONTH($C1420)))</f>
        <v/>
      </c>
      <c r="F1420" s="13" t="str">
        <f>IF(OR($A1420="",$C1420=""),"",SUMIFS(Échéancier_Loyers!$K:$K,Échéancier_Loyers!$C:$C,$A1420,Échéancier_Loyers!$B:$B,YEAR($C1420)*100+MONTH($C1420)))</f>
        <v/>
      </c>
      <c r="G1420" s="13" t="str">
        <f>IF(OR($E1420="",$F1420=""),"",$E1420-$F1420)</f>
        <v/>
      </c>
      <c r="H1420" t="str">
        <f ca="1">IF($D1420="","",MAX(0,TODAY()-$D1420))</f>
        <v/>
      </c>
      <c r="I1420" t="str">
        <f ca="1">IF($G1420&lt;=0,"",IF($H1420&gt;=30,"Mise en demeure",IF($H1420&gt;=15,"Relance 2",IF($H1420&gt;=5,"Relance 1","À traiter"))))</f>
        <v>Mise en demeure</v>
      </c>
      <c r="K1420" t="str">
        <f>IF($J1420="","",$J1420+7)</f>
        <v/>
      </c>
    </row>
    <row r="1421" spans="2:11" ht="15">
      <c r="B1421" t="str">
        <f>IF($A1421="","",VLOOKUP(VLOOKUP($A1421,Baux!$A:$K,3,FALSE),Locataires!$A:$I,2,FALSE))</f>
        <v/>
      </c>
      <c r="C1421" s="17"/>
      <c r="D1421" s="12" t="str">
        <f>IF(OR($A1421="",$C1421=""),"",SUMIFS(Échéancier_Loyers!$G:$G,Échéancier_Loyers!$C:$C,$A1421,Échéancier_Loyers!$B:$B,YEAR($C1421)*100+MONTH($C1421)))</f>
        <v/>
      </c>
      <c r="E1421" s="13" t="str">
        <f>IF(OR($A1421="",$C1421=""),"",SUMIFS(Échéancier_Loyers!$J:$J,Échéancier_Loyers!$C:$C,$A1421,Échéancier_Loyers!$B:$B,YEAR($C1421)*100+MONTH($C1421)))</f>
        <v/>
      </c>
      <c r="F1421" s="13" t="str">
        <f>IF(OR($A1421="",$C1421=""),"",SUMIFS(Échéancier_Loyers!$K:$K,Échéancier_Loyers!$C:$C,$A1421,Échéancier_Loyers!$B:$B,YEAR($C1421)*100+MONTH($C1421)))</f>
        <v/>
      </c>
      <c r="G1421" s="13" t="str">
        <f>IF(OR($E1421="",$F1421=""),"",$E1421-$F1421)</f>
        <v/>
      </c>
      <c r="H1421" t="str">
        <f ca="1">IF($D1421="","",MAX(0,TODAY()-$D1421))</f>
        <v/>
      </c>
      <c r="I1421" t="str">
        <f ca="1">IF($G1421&lt;=0,"",IF($H1421&gt;=30,"Mise en demeure",IF($H1421&gt;=15,"Relance 2",IF($H1421&gt;=5,"Relance 1","À traiter"))))</f>
        <v>Mise en demeure</v>
      </c>
      <c r="K1421" t="str">
        <f>IF($J1421="","",$J1421+7)</f>
        <v/>
      </c>
    </row>
    <row r="1422" spans="2:11" ht="15">
      <c r="B1422" t="str">
        <f>IF($A1422="","",VLOOKUP(VLOOKUP($A1422,Baux!$A:$K,3,FALSE),Locataires!$A:$I,2,FALSE))</f>
        <v/>
      </c>
      <c r="C1422" s="17"/>
      <c r="D1422" s="12" t="str">
        <f>IF(OR($A1422="",$C1422=""),"",SUMIFS(Échéancier_Loyers!$G:$G,Échéancier_Loyers!$C:$C,$A1422,Échéancier_Loyers!$B:$B,YEAR($C1422)*100+MONTH($C1422)))</f>
        <v/>
      </c>
      <c r="E1422" s="13" t="str">
        <f>IF(OR($A1422="",$C1422=""),"",SUMIFS(Échéancier_Loyers!$J:$J,Échéancier_Loyers!$C:$C,$A1422,Échéancier_Loyers!$B:$B,YEAR($C1422)*100+MONTH($C1422)))</f>
        <v/>
      </c>
      <c r="F1422" s="13" t="str">
        <f>IF(OR($A1422="",$C1422=""),"",SUMIFS(Échéancier_Loyers!$K:$K,Échéancier_Loyers!$C:$C,$A1422,Échéancier_Loyers!$B:$B,YEAR($C1422)*100+MONTH($C1422)))</f>
        <v/>
      </c>
      <c r="G1422" s="13" t="str">
        <f>IF(OR($E1422="",$F1422=""),"",$E1422-$F1422)</f>
        <v/>
      </c>
      <c r="H1422" t="str">
        <f ca="1">IF($D1422="","",MAX(0,TODAY()-$D1422))</f>
        <v/>
      </c>
      <c r="I1422" t="str">
        <f ca="1">IF($G1422&lt;=0,"",IF($H1422&gt;=30,"Mise en demeure",IF($H1422&gt;=15,"Relance 2",IF($H1422&gt;=5,"Relance 1","À traiter"))))</f>
        <v>Mise en demeure</v>
      </c>
      <c r="K1422" t="str">
        <f>IF($J1422="","",$J1422+7)</f>
        <v/>
      </c>
    </row>
    <row r="1423" spans="2:11" ht="15">
      <c r="B1423" t="str">
        <f>IF($A1423="","",VLOOKUP(VLOOKUP($A1423,Baux!$A:$K,3,FALSE),Locataires!$A:$I,2,FALSE))</f>
        <v/>
      </c>
      <c r="C1423" s="17"/>
      <c r="D1423" s="12" t="str">
        <f>IF(OR($A1423="",$C1423=""),"",SUMIFS(Échéancier_Loyers!$G:$G,Échéancier_Loyers!$C:$C,$A1423,Échéancier_Loyers!$B:$B,YEAR($C1423)*100+MONTH($C1423)))</f>
        <v/>
      </c>
      <c r="E1423" s="13" t="str">
        <f>IF(OR($A1423="",$C1423=""),"",SUMIFS(Échéancier_Loyers!$J:$J,Échéancier_Loyers!$C:$C,$A1423,Échéancier_Loyers!$B:$B,YEAR($C1423)*100+MONTH($C1423)))</f>
        <v/>
      </c>
      <c r="F1423" s="13" t="str">
        <f>IF(OR($A1423="",$C1423=""),"",SUMIFS(Échéancier_Loyers!$K:$K,Échéancier_Loyers!$C:$C,$A1423,Échéancier_Loyers!$B:$B,YEAR($C1423)*100+MONTH($C1423)))</f>
        <v/>
      </c>
      <c r="G1423" s="13" t="str">
        <f>IF(OR($E1423="",$F1423=""),"",$E1423-$F1423)</f>
        <v/>
      </c>
      <c r="H1423" t="str">
        <f ca="1">IF($D1423="","",MAX(0,TODAY()-$D1423))</f>
        <v/>
      </c>
      <c r="I1423" t="str">
        <f ca="1">IF($G1423&lt;=0,"",IF($H1423&gt;=30,"Mise en demeure",IF($H1423&gt;=15,"Relance 2",IF($H1423&gt;=5,"Relance 1","À traiter"))))</f>
        <v>Mise en demeure</v>
      </c>
      <c r="K1423" t="str">
        <f>IF($J1423="","",$J1423+7)</f>
        <v/>
      </c>
    </row>
    <row r="1424" spans="2:11" ht="15">
      <c r="B1424" t="str">
        <f>IF($A1424="","",VLOOKUP(VLOOKUP($A1424,Baux!$A:$K,3,FALSE),Locataires!$A:$I,2,FALSE))</f>
        <v/>
      </c>
      <c r="C1424" s="17"/>
      <c r="D1424" s="12" t="str">
        <f>IF(OR($A1424="",$C1424=""),"",SUMIFS(Échéancier_Loyers!$G:$G,Échéancier_Loyers!$C:$C,$A1424,Échéancier_Loyers!$B:$B,YEAR($C1424)*100+MONTH($C1424)))</f>
        <v/>
      </c>
      <c r="E1424" s="13" t="str">
        <f>IF(OR($A1424="",$C1424=""),"",SUMIFS(Échéancier_Loyers!$J:$J,Échéancier_Loyers!$C:$C,$A1424,Échéancier_Loyers!$B:$B,YEAR($C1424)*100+MONTH($C1424)))</f>
        <v/>
      </c>
      <c r="F1424" s="13" t="str">
        <f>IF(OR($A1424="",$C1424=""),"",SUMIFS(Échéancier_Loyers!$K:$K,Échéancier_Loyers!$C:$C,$A1424,Échéancier_Loyers!$B:$B,YEAR($C1424)*100+MONTH($C1424)))</f>
        <v/>
      </c>
      <c r="G1424" s="13" t="str">
        <f>IF(OR($E1424="",$F1424=""),"",$E1424-$F1424)</f>
        <v/>
      </c>
      <c r="H1424" t="str">
        <f ca="1">IF($D1424="","",MAX(0,TODAY()-$D1424))</f>
        <v/>
      </c>
      <c r="I1424" t="str">
        <f ca="1">IF($G1424&lt;=0,"",IF($H1424&gt;=30,"Mise en demeure",IF($H1424&gt;=15,"Relance 2",IF($H1424&gt;=5,"Relance 1","À traiter"))))</f>
        <v>Mise en demeure</v>
      </c>
      <c r="K1424" t="str">
        <f>IF($J1424="","",$J1424+7)</f>
        <v/>
      </c>
    </row>
    <row r="1425" spans="2:11" ht="15">
      <c r="B1425" t="str">
        <f>IF($A1425="","",VLOOKUP(VLOOKUP($A1425,Baux!$A:$K,3,FALSE),Locataires!$A:$I,2,FALSE))</f>
        <v/>
      </c>
      <c r="C1425" s="17"/>
      <c r="D1425" s="12" t="str">
        <f>IF(OR($A1425="",$C1425=""),"",SUMIFS(Échéancier_Loyers!$G:$G,Échéancier_Loyers!$C:$C,$A1425,Échéancier_Loyers!$B:$B,YEAR($C1425)*100+MONTH($C1425)))</f>
        <v/>
      </c>
      <c r="E1425" s="13" t="str">
        <f>IF(OR($A1425="",$C1425=""),"",SUMIFS(Échéancier_Loyers!$J:$J,Échéancier_Loyers!$C:$C,$A1425,Échéancier_Loyers!$B:$B,YEAR($C1425)*100+MONTH($C1425)))</f>
        <v/>
      </c>
      <c r="F1425" s="13" t="str">
        <f>IF(OR($A1425="",$C1425=""),"",SUMIFS(Échéancier_Loyers!$K:$K,Échéancier_Loyers!$C:$C,$A1425,Échéancier_Loyers!$B:$B,YEAR($C1425)*100+MONTH($C1425)))</f>
        <v/>
      </c>
      <c r="G1425" s="13" t="str">
        <f>IF(OR($E1425="",$F1425=""),"",$E1425-$F1425)</f>
        <v/>
      </c>
      <c r="H1425" t="str">
        <f ca="1">IF($D1425="","",MAX(0,TODAY()-$D1425))</f>
        <v/>
      </c>
      <c r="I1425" t="str">
        <f ca="1">IF($G1425&lt;=0,"",IF($H1425&gt;=30,"Mise en demeure",IF($H1425&gt;=15,"Relance 2",IF($H1425&gt;=5,"Relance 1","À traiter"))))</f>
        <v>Mise en demeure</v>
      </c>
      <c r="K1425" t="str">
        <f>IF($J1425="","",$J1425+7)</f>
        <v/>
      </c>
    </row>
    <row r="1426" spans="2:11" ht="15">
      <c r="B1426" t="str">
        <f>IF($A1426="","",VLOOKUP(VLOOKUP($A1426,Baux!$A:$K,3,FALSE),Locataires!$A:$I,2,FALSE))</f>
        <v/>
      </c>
      <c r="C1426" s="17"/>
      <c r="D1426" s="12" t="str">
        <f>IF(OR($A1426="",$C1426=""),"",SUMIFS(Échéancier_Loyers!$G:$G,Échéancier_Loyers!$C:$C,$A1426,Échéancier_Loyers!$B:$B,YEAR($C1426)*100+MONTH($C1426)))</f>
        <v/>
      </c>
      <c r="E1426" s="13" t="str">
        <f>IF(OR($A1426="",$C1426=""),"",SUMIFS(Échéancier_Loyers!$J:$J,Échéancier_Loyers!$C:$C,$A1426,Échéancier_Loyers!$B:$B,YEAR($C1426)*100+MONTH($C1426)))</f>
        <v/>
      </c>
      <c r="F1426" s="13" t="str">
        <f>IF(OR($A1426="",$C1426=""),"",SUMIFS(Échéancier_Loyers!$K:$K,Échéancier_Loyers!$C:$C,$A1426,Échéancier_Loyers!$B:$B,YEAR($C1426)*100+MONTH($C1426)))</f>
        <v/>
      </c>
      <c r="G1426" s="13" t="str">
        <f>IF(OR($E1426="",$F1426=""),"",$E1426-$F1426)</f>
        <v/>
      </c>
      <c r="H1426" t="str">
        <f ca="1">IF($D1426="","",MAX(0,TODAY()-$D1426))</f>
        <v/>
      </c>
      <c r="I1426" t="str">
        <f ca="1">IF($G1426&lt;=0,"",IF($H1426&gt;=30,"Mise en demeure",IF($H1426&gt;=15,"Relance 2",IF($H1426&gt;=5,"Relance 1","À traiter"))))</f>
        <v>Mise en demeure</v>
      </c>
      <c r="K1426" t="str">
        <f>IF($J1426="","",$J1426+7)</f>
        <v/>
      </c>
    </row>
    <row r="1427" spans="2:11" ht="15">
      <c r="B1427" t="str">
        <f>IF($A1427="","",VLOOKUP(VLOOKUP($A1427,Baux!$A:$K,3,FALSE),Locataires!$A:$I,2,FALSE))</f>
        <v/>
      </c>
      <c r="C1427" s="17"/>
      <c r="D1427" s="12" t="str">
        <f>IF(OR($A1427="",$C1427=""),"",SUMIFS(Échéancier_Loyers!$G:$G,Échéancier_Loyers!$C:$C,$A1427,Échéancier_Loyers!$B:$B,YEAR($C1427)*100+MONTH($C1427)))</f>
        <v/>
      </c>
      <c r="E1427" s="13" t="str">
        <f>IF(OR($A1427="",$C1427=""),"",SUMIFS(Échéancier_Loyers!$J:$J,Échéancier_Loyers!$C:$C,$A1427,Échéancier_Loyers!$B:$B,YEAR($C1427)*100+MONTH($C1427)))</f>
        <v/>
      </c>
      <c r="F1427" s="13" t="str">
        <f>IF(OR($A1427="",$C1427=""),"",SUMIFS(Échéancier_Loyers!$K:$K,Échéancier_Loyers!$C:$C,$A1427,Échéancier_Loyers!$B:$B,YEAR($C1427)*100+MONTH($C1427)))</f>
        <v/>
      </c>
      <c r="G1427" s="13" t="str">
        <f>IF(OR($E1427="",$F1427=""),"",$E1427-$F1427)</f>
        <v/>
      </c>
      <c r="H1427" t="str">
        <f ca="1">IF($D1427="","",MAX(0,TODAY()-$D1427))</f>
        <v/>
      </c>
      <c r="I1427" t="str">
        <f ca="1">IF($G1427&lt;=0,"",IF($H1427&gt;=30,"Mise en demeure",IF($H1427&gt;=15,"Relance 2",IF($H1427&gt;=5,"Relance 1","À traiter"))))</f>
        <v>Mise en demeure</v>
      </c>
      <c r="K1427" t="str">
        <f>IF($J1427="","",$J1427+7)</f>
        <v/>
      </c>
    </row>
    <row r="1428" spans="2:11" ht="15">
      <c r="B1428" t="str">
        <f>IF($A1428="","",VLOOKUP(VLOOKUP($A1428,Baux!$A:$K,3,FALSE),Locataires!$A:$I,2,FALSE))</f>
        <v/>
      </c>
      <c r="C1428" s="17"/>
      <c r="D1428" s="12" t="str">
        <f>IF(OR($A1428="",$C1428=""),"",SUMIFS(Échéancier_Loyers!$G:$G,Échéancier_Loyers!$C:$C,$A1428,Échéancier_Loyers!$B:$B,YEAR($C1428)*100+MONTH($C1428)))</f>
        <v/>
      </c>
      <c r="E1428" s="13" t="str">
        <f>IF(OR($A1428="",$C1428=""),"",SUMIFS(Échéancier_Loyers!$J:$J,Échéancier_Loyers!$C:$C,$A1428,Échéancier_Loyers!$B:$B,YEAR($C1428)*100+MONTH($C1428)))</f>
        <v/>
      </c>
      <c r="F1428" s="13" t="str">
        <f>IF(OR($A1428="",$C1428=""),"",SUMIFS(Échéancier_Loyers!$K:$K,Échéancier_Loyers!$C:$C,$A1428,Échéancier_Loyers!$B:$B,YEAR($C1428)*100+MONTH($C1428)))</f>
        <v/>
      </c>
      <c r="G1428" s="13" t="str">
        <f>IF(OR($E1428="",$F1428=""),"",$E1428-$F1428)</f>
        <v/>
      </c>
      <c r="H1428" t="str">
        <f ca="1">IF($D1428="","",MAX(0,TODAY()-$D1428))</f>
        <v/>
      </c>
      <c r="I1428" t="str">
        <f ca="1">IF($G1428&lt;=0,"",IF($H1428&gt;=30,"Mise en demeure",IF($H1428&gt;=15,"Relance 2",IF($H1428&gt;=5,"Relance 1","À traiter"))))</f>
        <v>Mise en demeure</v>
      </c>
      <c r="K1428" t="str">
        <f>IF($J1428="","",$J1428+7)</f>
        <v/>
      </c>
    </row>
    <row r="1429" spans="2:11" ht="15">
      <c r="B1429" t="str">
        <f>IF($A1429="","",VLOOKUP(VLOOKUP($A1429,Baux!$A:$K,3,FALSE),Locataires!$A:$I,2,FALSE))</f>
        <v/>
      </c>
      <c r="C1429" s="17"/>
      <c r="D1429" s="12" t="str">
        <f>IF(OR($A1429="",$C1429=""),"",SUMIFS(Échéancier_Loyers!$G:$G,Échéancier_Loyers!$C:$C,$A1429,Échéancier_Loyers!$B:$B,YEAR($C1429)*100+MONTH($C1429)))</f>
        <v/>
      </c>
      <c r="E1429" s="13" t="str">
        <f>IF(OR($A1429="",$C1429=""),"",SUMIFS(Échéancier_Loyers!$J:$J,Échéancier_Loyers!$C:$C,$A1429,Échéancier_Loyers!$B:$B,YEAR($C1429)*100+MONTH($C1429)))</f>
        <v/>
      </c>
      <c r="F1429" s="13" t="str">
        <f>IF(OR($A1429="",$C1429=""),"",SUMIFS(Échéancier_Loyers!$K:$K,Échéancier_Loyers!$C:$C,$A1429,Échéancier_Loyers!$B:$B,YEAR($C1429)*100+MONTH($C1429)))</f>
        <v/>
      </c>
      <c r="G1429" s="13" t="str">
        <f>IF(OR($E1429="",$F1429=""),"",$E1429-$F1429)</f>
        <v/>
      </c>
      <c r="H1429" t="str">
        <f ca="1">IF($D1429="","",MAX(0,TODAY()-$D1429))</f>
        <v/>
      </c>
      <c r="I1429" t="str">
        <f ca="1">IF($G1429&lt;=0,"",IF($H1429&gt;=30,"Mise en demeure",IF($H1429&gt;=15,"Relance 2",IF($H1429&gt;=5,"Relance 1","À traiter"))))</f>
        <v>Mise en demeure</v>
      </c>
      <c r="K1429" t="str">
        <f>IF($J1429="","",$J1429+7)</f>
        <v/>
      </c>
    </row>
    <row r="1430" spans="2:11" ht="15">
      <c r="B1430" t="str">
        <f>IF($A1430="","",VLOOKUP(VLOOKUP($A1430,Baux!$A:$K,3,FALSE),Locataires!$A:$I,2,FALSE))</f>
        <v/>
      </c>
      <c r="C1430" s="17"/>
      <c r="D1430" s="12" t="str">
        <f>IF(OR($A1430="",$C1430=""),"",SUMIFS(Échéancier_Loyers!$G:$G,Échéancier_Loyers!$C:$C,$A1430,Échéancier_Loyers!$B:$B,YEAR($C1430)*100+MONTH($C1430)))</f>
        <v/>
      </c>
      <c r="E1430" s="13" t="str">
        <f>IF(OR($A1430="",$C1430=""),"",SUMIFS(Échéancier_Loyers!$J:$J,Échéancier_Loyers!$C:$C,$A1430,Échéancier_Loyers!$B:$B,YEAR($C1430)*100+MONTH($C1430)))</f>
        <v/>
      </c>
      <c r="F1430" s="13" t="str">
        <f>IF(OR($A1430="",$C1430=""),"",SUMIFS(Échéancier_Loyers!$K:$K,Échéancier_Loyers!$C:$C,$A1430,Échéancier_Loyers!$B:$B,YEAR($C1430)*100+MONTH($C1430)))</f>
        <v/>
      </c>
      <c r="G1430" s="13" t="str">
        <f>IF(OR($E1430="",$F1430=""),"",$E1430-$F1430)</f>
        <v/>
      </c>
      <c r="H1430" t="str">
        <f ca="1">IF($D1430="","",MAX(0,TODAY()-$D1430))</f>
        <v/>
      </c>
      <c r="I1430" t="str">
        <f ca="1">IF($G1430&lt;=0,"",IF($H1430&gt;=30,"Mise en demeure",IF($H1430&gt;=15,"Relance 2",IF($H1430&gt;=5,"Relance 1","À traiter"))))</f>
        <v>Mise en demeure</v>
      </c>
      <c r="K1430" t="str">
        <f>IF($J1430="","",$J1430+7)</f>
        <v/>
      </c>
    </row>
    <row r="1431" spans="2:11" ht="15">
      <c r="B1431" t="str">
        <f>IF($A1431="","",VLOOKUP(VLOOKUP($A1431,Baux!$A:$K,3,FALSE),Locataires!$A:$I,2,FALSE))</f>
        <v/>
      </c>
      <c r="C1431" s="17"/>
      <c r="D1431" s="12" t="str">
        <f>IF(OR($A1431="",$C1431=""),"",SUMIFS(Échéancier_Loyers!$G:$G,Échéancier_Loyers!$C:$C,$A1431,Échéancier_Loyers!$B:$B,YEAR($C1431)*100+MONTH($C1431)))</f>
        <v/>
      </c>
      <c r="E1431" s="13" t="str">
        <f>IF(OR($A1431="",$C1431=""),"",SUMIFS(Échéancier_Loyers!$J:$J,Échéancier_Loyers!$C:$C,$A1431,Échéancier_Loyers!$B:$B,YEAR($C1431)*100+MONTH($C1431)))</f>
        <v/>
      </c>
      <c r="F1431" s="13" t="str">
        <f>IF(OR($A1431="",$C1431=""),"",SUMIFS(Échéancier_Loyers!$K:$K,Échéancier_Loyers!$C:$C,$A1431,Échéancier_Loyers!$B:$B,YEAR($C1431)*100+MONTH($C1431)))</f>
        <v/>
      </c>
      <c r="G1431" s="13" t="str">
        <f>IF(OR($E1431="",$F1431=""),"",$E1431-$F1431)</f>
        <v/>
      </c>
      <c r="H1431" t="str">
        <f ca="1">IF($D1431="","",MAX(0,TODAY()-$D1431))</f>
        <v/>
      </c>
      <c r="I1431" t="str">
        <f ca="1">IF($G1431&lt;=0,"",IF($H1431&gt;=30,"Mise en demeure",IF($H1431&gt;=15,"Relance 2",IF($H1431&gt;=5,"Relance 1","À traiter"))))</f>
        <v>Mise en demeure</v>
      </c>
      <c r="K1431" t="str">
        <f>IF($J1431="","",$J1431+7)</f>
        <v/>
      </c>
    </row>
    <row r="1432" spans="2:11" ht="15">
      <c r="B1432" t="str">
        <f>IF($A1432="","",VLOOKUP(VLOOKUP($A1432,Baux!$A:$K,3,FALSE),Locataires!$A:$I,2,FALSE))</f>
        <v/>
      </c>
      <c r="C1432" s="17"/>
      <c r="D1432" s="12" t="str">
        <f>IF(OR($A1432="",$C1432=""),"",SUMIFS(Échéancier_Loyers!$G:$G,Échéancier_Loyers!$C:$C,$A1432,Échéancier_Loyers!$B:$B,YEAR($C1432)*100+MONTH($C1432)))</f>
        <v/>
      </c>
      <c r="E1432" s="13" t="str">
        <f>IF(OR($A1432="",$C1432=""),"",SUMIFS(Échéancier_Loyers!$J:$J,Échéancier_Loyers!$C:$C,$A1432,Échéancier_Loyers!$B:$B,YEAR($C1432)*100+MONTH($C1432)))</f>
        <v/>
      </c>
      <c r="F1432" s="13" t="str">
        <f>IF(OR($A1432="",$C1432=""),"",SUMIFS(Échéancier_Loyers!$K:$K,Échéancier_Loyers!$C:$C,$A1432,Échéancier_Loyers!$B:$B,YEAR($C1432)*100+MONTH($C1432)))</f>
        <v/>
      </c>
      <c r="G1432" s="13" t="str">
        <f>IF(OR($E1432="",$F1432=""),"",$E1432-$F1432)</f>
        <v/>
      </c>
      <c r="H1432" t="str">
        <f ca="1">IF($D1432="","",MAX(0,TODAY()-$D1432))</f>
        <v/>
      </c>
      <c r="I1432" t="str">
        <f ca="1">IF($G1432&lt;=0,"",IF($H1432&gt;=30,"Mise en demeure",IF($H1432&gt;=15,"Relance 2",IF($H1432&gt;=5,"Relance 1","À traiter"))))</f>
        <v>Mise en demeure</v>
      </c>
      <c r="K1432" t="str">
        <f>IF($J1432="","",$J1432+7)</f>
        <v/>
      </c>
    </row>
    <row r="1433" spans="2:11" ht="15">
      <c r="B1433" t="str">
        <f>IF($A1433="","",VLOOKUP(VLOOKUP($A1433,Baux!$A:$K,3,FALSE),Locataires!$A:$I,2,FALSE))</f>
        <v/>
      </c>
      <c r="C1433" s="17"/>
      <c r="D1433" s="12" t="str">
        <f>IF(OR($A1433="",$C1433=""),"",SUMIFS(Échéancier_Loyers!$G:$G,Échéancier_Loyers!$C:$C,$A1433,Échéancier_Loyers!$B:$B,YEAR($C1433)*100+MONTH($C1433)))</f>
        <v/>
      </c>
      <c r="E1433" s="13" t="str">
        <f>IF(OR($A1433="",$C1433=""),"",SUMIFS(Échéancier_Loyers!$J:$J,Échéancier_Loyers!$C:$C,$A1433,Échéancier_Loyers!$B:$B,YEAR($C1433)*100+MONTH($C1433)))</f>
        <v/>
      </c>
      <c r="F1433" s="13" t="str">
        <f>IF(OR($A1433="",$C1433=""),"",SUMIFS(Échéancier_Loyers!$K:$K,Échéancier_Loyers!$C:$C,$A1433,Échéancier_Loyers!$B:$B,YEAR($C1433)*100+MONTH($C1433)))</f>
        <v/>
      </c>
      <c r="G1433" s="13" t="str">
        <f>IF(OR($E1433="",$F1433=""),"",$E1433-$F1433)</f>
        <v/>
      </c>
      <c r="H1433" t="str">
        <f ca="1">IF($D1433="","",MAX(0,TODAY()-$D1433))</f>
        <v/>
      </c>
      <c r="I1433" t="str">
        <f ca="1">IF($G1433&lt;=0,"",IF($H1433&gt;=30,"Mise en demeure",IF($H1433&gt;=15,"Relance 2",IF($H1433&gt;=5,"Relance 1","À traiter"))))</f>
        <v>Mise en demeure</v>
      </c>
      <c r="K1433" t="str">
        <f>IF($J1433="","",$J1433+7)</f>
        <v/>
      </c>
    </row>
    <row r="1434" spans="2:11" ht="15">
      <c r="B1434" t="str">
        <f>IF($A1434="","",VLOOKUP(VLOOKUP($A1434,Baux!$A:$K,3,FALSE),Locataires!$A:$I,2,FALSE))</f>
        <v/>
      </c>
      <c r="C1434" s="17"/>
      <c r="D1434" s="12" t="str">
        <f>IF(OR($A1434="",$C1434=""),"",SUMIFS(Échéancier_Loyers!$G:$G,Échéancier_Loyers!$C:$C,$A1434,Échéancier_Loyers!$B:$B,YEAR($C1434)*100+MONTH($C1434)))</f>
        <v/>
      </c>
      <c r="E1434" s="13" t="str">
        <f>IF(OR($A1434="",$C1434=""),"",SUMIFS(Échéancier_Loyers!$J:$J,Échéancier_Loyers!$C:$C,$A1434,Échéancier_Loyers!$B:$B,YEAR($C1434)*100+MONTH($C1434)))</f>
        <v/>
      </c>
      <c r="F1434" s="13" t="str">
        <f>IF(OR($A1434="",$C1434=""),"",SUMIFS(Échéancier_Loyers!$K:$K,Échéancier_Loyers!$C:$C,$A1434,Échéancier_Loyers!$B:$B,YEAR($C1434)*100+MONTH($C1434)))</f>
        <v/>
      </c>
      <c r="G1434" s="13" t="str">
        <f>IF(OR($E1434="",$F1434=""),"",$E1434-$F1434)</f>
        <v/>
      </c>
      <c r="H1434" t="str">
        <f ca="1">IF($D1434="","",MAX(0,TODAY()-$D1434))</f>
        <v/>
      </c>
      <c r="I1434" t="str">
        <f ca="1">IF($G1434&lt;=0,"",IF($H1434&gt;=30,"Mise en demeure",IF($H1434&gt;=15,"Relance 2",IF($H1434&gt;=5,"Relance 1","À traiter"))))</f>
        <v>Mise en demeure</v>
      </c>
      <c r="K1434" t="str">
        <f>IF($J1434="","",$J1434+7)</f>
        <v/>
      </c>
    </row>
    <row r="1435" spans="2:11" ht="15">
      <c r="B1435" t="str">
        <f>IF($A1435="","",VLOOKUP(VLOOKUP($A1435,Baux!$A:$K,3,FALSE),Locataires!$A:$I,2,FALSE))</f>
        <v/>
      </c>
      <c r="C1435" s="17"/>
      <c r="D1435" s="12" t="str">
        <f>IF(OR($A1435="",$C1435=""),"",SUMIFS(Échéancier_Loyers!$G:$G,Échéancier_Loyers!$C:$C,$A1435,Échéancier_Loyers!$B:$B,YEAR($C1435)*100+MONTH($C1435)))</f>
        <v/>
      </c>
      <c r="E1435" s="13" t="str">
        <f>IF(OR($A1435="",$C1435=""),"",SUMIFS(Échéancier_Loyers!$J:$J,Échéancier_Loyers!$C:$C,$A1435,Échéancier_Loyers!$B:$B,YEAR($C1435)*100+MONTH($C1435)))</f>
        <v/>
      </c>
      <c r="F1435" s="13" t="str">
        <f>IF(OR($A1435="",$C1435=""),"",SUMIFS(Échéancier_Loyers!$K:$K,Échéancier_Loyers!$C:$C,$A1435,Échéancier_Loyers!$B:$B,YEAR($C1435)*100+MONTH($C1435)))</f>
        <v/>
      </c>
      <c r="G1435" s="13" t="str">
        <f>IF(OR($E1435="",$F1435=""),"",$E1435-$F1435)</f>
        <v/>
      </c>
      <c r="H1435" t="str">
        <f ca="1">IF($D1435="","",MAX(0,TODAY()-$D1435))</f>
        <v/>
      </c>
      <c r="I1435" t="str">
        <f ca="1">IF($G1435&lt;=0,"",IF($H1435&gt;=30,"Mise en demeure",IF($H1435&gt;=15,"Relance 2",IF($H1435&gt;=5,"Relance 1","À traiter"))))</f>
        <v>Mise en demeure</v>
      </c>
      <c r="K1435" t="str">
        <f>IF($J1435="","",$J1435+7)</f>
        <v/>
      </c>
    </row>
    <row r="1436" spans="2:11" ht="15">
      <c r="B1436" t="str">
        <f>IF($A1436="","",VLOOKUP(VLOOKUP($A1436,Baux!$A:$K,3,FALSE),Locataires!$A:$I,2,FALSE))</f>
        <v/>
      </c>
      <c r="C1436" s="17"/>
      <c r="D1436" s="12" t="str">
        <f>IF(OR($A1436="",$C1436=""),"",SUMIFS(Échéancier_Loyers!$G:$G,Échéancier_Loyers!$C:$C,$A1436,Échéancier_Loyers!$B:$B,YEAR($C1436)*100+MONTH($C1436)))</f>
        <v/>
      </c>
      <c r="E1436" s="13" t="str">
        <f>IF(OR($A1436="",$C1436=""),"",SUMIFS(Échéancier_Loyers!$J:$J,Échéancier_Loyers!$C:$C,$A1436,Échéancier_Loyers!$B:$B,YEAR($C1436)*100+MONTH($C1436)))</f>
        <v/>
      </c>
      <c r="F1436" s="13" t="str">
        <f>IF(OR($A1436="",$C1436=""),"",SUMIFS(Échéancier_Loyers!$K:$K,Échéancier_Loyers!$C:$C,$A1436,Échéancier_Loyers!$B:$B,YEAR($C1436)*100+MONTH($C1436)))</f>
        <v/>
      </c>
      <c r="G1436" s="13" t="str">
        <f>IF(OR($E1436="",$F1436=""),"",$E1436-$F1436)</f>
        <v/>
      </c>
      <c r="H1436" t="str">
        <f ca="1">IF($D1436="","",MAX(0,TODAY()-$D1436))</f>
        <v/>
      </c>
      <c r="I1436" t="str">
        <f ca="1">IF($G1436&lt;=0,"",IF($H1436&gt;=30,"Mise en demeure",IF($H1436&gt;=15,"Relance 2",IF($H1436&gt;=5,"Relance 1","À traiter"))))</f>
        <v>Mise en demeure</v>
      </c>
      <c r="K1436" t="str">
        <f>IF($J1436="","",$J1436+7)</f>
        <v/>
      </c>
    </row>
    <row r="1437" spans="2:11" ht="15">
      <c r="B1437" t="str">
        <f>IF($A1437="","",VLOOKUP(VLOOKUP($A1437,Baux!$A:$K,3,FALSE),Locataires!$A:$I,2,FALSE))</f>
        <v/>
      </c>
      <c r="C1437" s="17"/>
      <c r="D1437" s="12" t="str">
        <f>IF(OR($A1437="",$C1437=""),"",SUMIFS(Échéancier_Loyers!$G:$G,Échéancier_Loyers!$C:$C,$A1437,Échéancier_Loyers!$B:$B,YEAR($C1437)*100+MONTH($C1437)))</f>
        <v/>
      </c>
      <c r="E1437" s="13" t="str">
        <f>IF(OR($A1437="",$C1437=""),"",SUMIFS(Échéancier_Loyers!$J:$J,Échéancier_Loyers!$C:$C,$A1437,Échéancier_Loyers!$B:$B,YEAR($C1437)*100+MONTH($C1437)))</f>
        <v/>
      </c>
      <c r="F1437" s="13" t="str">
        <f>IF(OR($A1437="",$C1437=""),"",SUMIFS(Échéancier_Loyers!$K:$K,Échéancier_Loyers!$C:$C,$A1437,Échéancier_Loyers!$B:$B,YEAR($C1437)*100+MONTH($C1437)))</f>
        <v/>
      </c>
      <c r="G1437" s="13" t="str">
        <f>IF(OR($E1437="",$F1437=""),"",$E1437-$F1437)</f>
        <v/>
      </c>
      <c r="H1437" t="str">
        <f ca="1">IF($D1437="","",MAX(0,TODAY()-$D1437))</f>
        <v/>
      </c>
      <c r="I1437" t="str">
        <f ca="1">IF($G1437&lt;=0,"",IF($H1437&gt;=30,"Mise en demeure",IF($H1437&gt;=15,"Relance 2",IF($H1437&gt;=5,"Relance 1","À traiter"))))</f>
        <v>Mise en demeure</v>
      </c>
      <c r="K1437" t="str">
        <f>IF($J1437="","",$J1437+7)</f>
        <v/>
      </c>
    </row>
    <row r="1438" spans="2:11" ht="15">
      <c r="B1438" t="str">
        <f>IF($A1438="","",VLOOKUP(VLOOKUP($A1438,Baux!$A:$K,3,FALSE),Locataires!$A:$I,2,FALSE))</f>
        <v/>
      </c>
      <c r="C1438" s="17"/>
      <c r="D1438" s="12" t="str">
        <f>IF(OR($A1438="",$C1438=""),"",SUMIFS(Échéancier_Loyers!$G:$G,Échéancier_Loyers!$C:$C,$A1438,Échéancier_Loyers!$B:$B,YEAR($C1438)*100+MONTH($C1438)))</f>
        <v/>
      </c>
      <c r="E1438" s="13" t="str">
        <f>IF(OR($A1438="",$C1438=""),"",SUMIFS(Échéancier_Loyers!$J:$J,Échéancier_Loyers!$C:$C,$A1438,Échéancier_Loyers!$B:$B,YEAR($C1438)*100+MONTH($C1438)))</f>
        <v/>
      </c>
      <c r="F1438" s="13" t="str">
        <f>IF(OR($A1438="",$C1438=""),"",SUMIFS(Échéancier_Loyers!$K:$K,Échéancier_Loyers!$C:$C,$A1438,Échéancier_Loyers!$B:$B,YEAR($C1438)*100+MONTH($C1438)))</f>
        <v/>
      </c>
      <c r="G1438" s="13" t="str">
        <f>IF(OR($E1438="",$F1438=""),"",$E1438-$F1438)</f>
        <v/>
      </c>
      <c r="H1438" t="str">
        <f ca="1">IF($D1438="","",MAX(0,TODAY()-$D1438))</f>
        <v/>
      </c>
      <c r="I1438" t="str">
        <f ca="1">IF($G1438&lt;=0,"",IF($H1438&gt;=30,"Mise en demeure",IF($H1438&gt;=15,"Relance 2",IF($H1438&gt;=5,"Relance 1","À traiter"))))</f>
        <v>Mise en demeure</v>
      </c>
      <c r="K1438" t="str">
        <f>IF($J1438="","",$J1438+7)</f>
        <v/>
      </c>
    </row>
    <row r="1439" spans="2:11" ht="15">
      <c r="B1439" t="str">
        <f>IF($A1439="","",VLOOKUP(VLOOKUP($A1439,Baux!$A:$K,3,FALSE),Locataires!$A:$I,2,FALSE))</f>
        <v/>
      </c>
      <c r="C1439" s="17"/>
      <c r="D1439" s="12" t="str">
        <f>IF(OR($A1439="",$C1439=""),"",SUMIFS(Échéancier_Loyers!$G:$G,Échéancier_Loyers!$C:$C,$A1439,Échéancier_Loyers!$B:$B,YEAR($C1439)*100+MONTH($C1439)))</f>
        <v/>
      </c>
      <c r="E1439" s="13" t="str">
        <f>IF(OR($A1439="",$C1439=""),"",SUMIFS(Échéancier_Loyers!$J:$J,Échéancier_Loyers!$C:$C,$A1439,Échéancier_Loyers!$B:$B,YEAR($C1439)*100+MONTH($C1439)))</f>
        <v/>
      </c>
      <c r="F1439" s="13" t="str">
        <f>IF(OR($A1439="",$C1439=""),"",SUMIFS(Échéancier_Loyers!$K:$K,Échéancier_Loyers!$C:$C,$A1439,Échéancier_Loyers!$B:$B,YEAR($C1439)*100+MONTH($C1439)))</f>
        <v/>
      </c>
      <c r="G1439" s="13" t="str">
        <f>IF(OR($E1439="",$F1439=""),"",$E1439-$F1439)</f>
        <v/>
      </c>
      <c r="H1439" t="str">
        <f ca="1">IF($D1439="","",MAX(0,TODAY()-$D1439))</f>
        <v/>
      </c>
      <c r="I1439" t="str">
        <f ca="1">IF($G1439&lt;=0,"",IF($H1439&gt;=30,"Mise en demeure",IF($H1439&gt;=15,"Relance 2",IF($H1439&gt;=5,"Relance 1","À traiter"))))</f>
        <v>Mise en demeure</v>
      </c>
      <c r="K1439" t="str">
        <f>IF($J1439="","",$J1439+7)</f>
        <v/>
      </c>
    </row>
    <row r="1440" spans="2:11" ht="15">
      <c r="B1440" t="str">
        <f>IF($A1440="","",VLOOKUP(VLOOKUP($A1440,Baux!$A:$K,3,FALSE),Locataires!$A:$I,2,FALSE))</f>
        <v/>
      </c>
      <c r="C1440" s="17"/>
      <c r="D1440" s="12" t="str">
        <f>IF(OR($A1440="",$C1440=""),"",SUMIFS(Échéancier_Loyers!$G:$G,Échéancier_Loyers!$C:$C,$A1440,Échéancier_Loyers!$B:$B,YEAR($C1440)*100+MONTH($C1440)))</f>
        <v/>
      </c>
      <c r="E1440" s="13" t="str">
        <f>IF(OR($A1440="",$C1440=""),"",SUMIFS(Échéancier_Loyers!$J:$J,Échéancier_Loyers!$C:$C,$A1440,Échéancier_Loyers!$B:$B,YEAR($C1440)*100+MONTH($C1440)))</f>
        <v/>
      </c>
      <c r="F1440" s="13" t="str">
        <f>IF(OR($A1440="",$C1440=""),"",SUMIFS(Échéancier_Loyers!$K:$K,Échéancier_Loyers!$C:$C,$A1440,Échéancier_Loyers!$B:$B,YEAR($C1440)*100+MONTH($C1440)))</f>
        <v/>
      </c>
      <c r="G1440" s="13" t="str">
        <f>IF(OR($E1440="",$F1440=""),"",$E1440-$F1440)</f>
        <v/>
      </c>
      <c r="H1440" t="str">
        <f ca="1">IF($D1440="","",MAX(0,TODAY()-$D1440))</f>
        <v/>
      </c>
      <c r="I1440" t="str">
        <f ca="1">IF($G1440&lt;=0,"",IF($H1440&gt;=30,"Mise en demeure",IF($H1440&gt;=15,"Relance 2",IF($H1440&gt;=5,"Relance 1","À traiter"))))</f>
        <v>Mise en demeure</v>
      </c>
      <c r="K1440" t="str">
        <f>IF($J1440="","",$J1440+7)</f>
        <v/>
      </c>
    </row>
    <row r="1441" spans="2:11" ht="15">
      <c r="B1441" t="str">
        <f>IF($A1441="","",VLOOKUP(VLOOKUP($A1441,Baux!$A:$K,3,FALSE),Locataires!$A:$I,2,FALSE))</f>
        <v/>
      </c>
      <c r="C1441" s="17"/>
      <c r="D1441" s="12" t="str">
        <f>IF(OR($A1441="",$C1441=""),"",SUMIFS(Échéancier_Loyers!$G:$G,Échéancier_Loyers!$C:$C,$A1441,Échéancier_Loyers!$B:$B,YEAR($C1441)*100+MONTH($C1441)))</f>
        <v/>
      </c>
      <c r="E1441" s="13" t="str">
        <f>IF(OR($A1441="",$C1441=""),"",SUMIFS(Échéancier_Loyers!$J:$J,Échéancier_Loyers!$C:$C,$A1441,Échéancier_Loyers!$B:$B,YEAR($C1441)*100+MONTH($C1441)))</f>
        <v/>
      </c>
      <c r="F1441" s="13" t="str">
        <f>IF(OR($A1441="",$C1441=""),"",SUMIFS(Échéancier_Loyers!$K:$K,Échéancier_Loyers!$C:$C,$A1441,Échéancier_Loyers!$B:$B,YEAR($C1441)*100+MONTH($C1441)))</f>
        <v/>
      </c>
      <c r="G1441" s="13" t="str">
        <f>IF(OR($E1441="",$F1441=""),"",$E1441-$F1441)</f>
        <v/>
      </c>
      <c r="H1441" t="str">
        <f ca="1">IF($D1441="","",MAX(0,TODAY()-$D1441))</f>
        <v/>
      </c>
      <c r="I1441" t="str">
        <f ca="1">IF($G1441&lt;=0,"",IF($H1441&gt;=30,"Mise en demeure",IF($H1441&gt;=15,"Relance 2",IF($H1441&gt;=5,"Relance 1","À traiter"))))</f>
        <v>Mise en demeure</v>
      </c>
      <c r="K1441" t="str">
        <f>IF($J1441="","",$J1441+7)</f>
        <v/>
      </c>
    </row>
    <row r="1442" spans="2:11" ht="15">
      <c r="B1442" t="str">
        <f>IF($A1442="","",VLOOKUP(VLOOKUP($A1442,Baux!$A:$K,3,FALSE),Locataires!$A:$I,2,FALSE))</f>
        <v/>
      </c>
      <c r="C1442" s="17"/>
      <c r="D1442" s="12" t="str">
        <f>IF(OR($A1442="",$C1442=""),"",SUMIFS(Échéancier_Loyers!$G:$G,Échéancier_Loyers!$C:$C,$A1442,Échéancier_Loyers!$B:$B,YEAR($C1442)*100+MONTH($C1442)))</f>
        <v/>
      </c>
      <c r="E1442" s="13" t="str">
        <f>IF(OR($A1442="",$C1442=""),"",SUMIFS(Échéancier_Loyers!$J:$J,Échéancier_Loyers!$C:$C,$A1442,Échéancier_Loyers!$B:$B,YEAR($C1442)*100+MONTH($C1442)))</f>
        <v/>
      </c>
      <c r="F1442" s="13" t="str">
        <f>IF(OR($A1442="",$C1442=""),"",SUMIFS(Échéancier_Loyers!$K:$K,Échéancier_Loyers!$C:$C,$A1442,Échéancier_Loyers!$B:$B,YEAR($C1442)*100+MONTH($C1442)))</f>
        <v/>
      </c>
      <c r="G1442" s="13" t="str">
        <f>IF(OR($E1442="",$F1442=""),"",$E1442-$F1442)</f>
        <v/>
      </c>
      <c r="H1442" t="str">
        <f ca="1">IF($D1442="","",MAX(0,TODAY()-$D1442))</f>
        <v/>
      </c>
      <c r="I1442" t="str">
        <f ca="1">IF($G1442&lt;=0,"",IF($H1442&gt;=30,"Mise en demeure",IF($H1442&gt;=15,"Relance 2",IF($H1442&gt;=5,"Relance 1","À traiter"))))</f>
        <v>Mise en demeure</v>
      </c>
      <c r="K1442" t="str">
        <f>IF($J1442="","",$J1442+7)</f>
        <v/>
      </c>
    </row>
    <row r="1443" spans="2:11" ht="15">
      <c r="B1443" t="str">
        <f>IF($A1443="","",VLOOKUP(VLOOKUP($A1443,Baux!$A:$K,3,FALSE),Locataires!$A:$I,2,FALSE))</f>
        <v/>
      </c>
      <c r="C1443" s="17"/>
      <c r="D1443" s="12" t="str">
        <f>IF(OR($A1443="",$C1443=""),"",SUMIFS(Échéancier_Loyers!$G:$G,Échéancier_Loyers!$C:$C,$A1443,Échéancier_Loyers!$B:$B,YEAR($C1443)*100+MONTH($C1443)))</f>
        <v/>
      </c>
      <c r="E1443" s="13" t="str">
        <f>IF(OR($A1443="",$C1443=""),"",SUMIFS(Échéancier_Loyers!$J:$J,Échéancier_Loyers!$C:$C,$A1443,Échéancier_Loyers!$B:$B,YEAR($C1443)*100+MONTH($C1443)))</f>
        <v/>
      </c>
      <c r="F1443" s="13" t="str">
        <f>IF(OR($A1443="",$C1443=""),"",SUMIFS(Échéancier_Loyers!$K:$K,Échéancier_Loyers!$C:$C,$A1443,Échéancier_Loyers!$B:$B,YEAR($C1443)*100+MONTH($C1443)))</f>
        <v/>
      </c>
      <c r="G1443" s="13" t="str">
        <f>IF(OR($E1443="",$F1443=""),"",$E1443-$F1443)</f>
        <v/>
      </c>
      <c r="H1443" t="str">
        <f ca="1">IF($D1443="","",MAX(0,TODAY()-$D1443))</f>
        <v/>
      </c>
      <c r="I1443" t="str">
        <f ca="1">IF($G1443&lt;=0,"",IF($H1443&gt;=30,"Mise en demeure",IF($H1443&gt;=15,"Relance 2",IF($H1443&gt;=5,"Relance 1","À traiter"))))</f>
        <v>Mise en demeure</v>
      </c>
      <c r="K1443" t="str">
        <f>IF($J1443="","",$J1443+7)</f>
        <v/>
      </c>
    </row>
    <row r="1444" spans="2:11" ht="15">
      <c r="B1444" t="str">
        <f>IF($A1444="","",VLOOKUP(VLOOKUP($A1444,Baux!$A:$K,3,FALSE),Locataires!$A:$I,2,FALSE))</f>
        <v/>
      </c>
      <c r="C1444" s="17"/>
      <c r="D1444" s="12" t="str">
        <f>IF(OR($A1444="",$C1444=""),"",SUMIFS(Échéancier_Loyers!$G:$G,Échéancier_Loyers!$C:$C,$A1444,Échéancier_Loyers!$B:$B,YEAR($C1444)*100+MONTH($C1444)))</f>
        <v/>
      </c>
      <c r="E1444" s="13" t="str">
        <f>IF(OR($A1444="",$C1444=""),"",SUMIFS(Échéancier_Loyers!$J:$J,Échéancier_Loyers!$C:$C,$A1444,Échéancier_Loyers!$B:$B,YEAR($C1444)*100+MONTH($C1444)))</f>
        <v/>
      </c>
      <c r="F1444" s="13" t="str">
        <f>IF(OR($A1444="",$C1444=""),"",SUMIFS(Échéancier_Loyers!$K:$K,Échéancier_Loyers!$C:$C,$A1444,Échéancier_Loyers!$B:$B,YEAR($C1444)*100+MONTH($C1444)))</f>
        <v/>
      </c>
      <c r="G1444" s="13" t="str">
        <f>IF(OR($E1444="",$F1444=""),"",$E1444-$F1444)</f>
        <v/>
      </c>
      <c r="H1444" t="str">
        <f ca="1">IF($D1444="","",MAX(0,TODAY()-$D1444))</f>
        <v/>
      </c>
      <c r="I1444" t="str">
        <f ca="1">IF($G1444&lt;=0,"",IF($H1444&gt;=30,"Mise en demeure",IF($H1444&gt;=15,"Relance 2",IF($H1444&gt;=5,"Relance 1","À traiter"))))</f>
        <v>Mise en demeure</v>
      </c>
      <c r="K1444" t="str">
        <f>IF($J1444="","",$J1444+7)</f>
        <v/>
      </c>
    </row>
    <row r="1445" spans="2:11" ht="15">
      <c r="B1445" t="str">
        <f>IF($A1445="","",VLOOKUP(VLOOKUP($A1445,Baux!$A:$K,3,FALSE),Locataires!$A:$I,2,FALSE))</f>
        <v/>
      </c>
      <c r="C1445" s="17"/>
      <c r="D1445" s="12" t="str">
        <f>IF(OR($A1445="",$C1445=""),"",SUMIFS(Échéancier_Loyers!$G:$G,Échéancier_Loyers!$C:$C,$A1445,Échéancier_Loyers!$B:$B,YEAR($C1445)*100+MONTH($C1445)))</f>
        <v/>
      </c>
      <c r="E1445" s="13" t="str">
        <f>IF(OR($A1445="",$C1445=""),"",SUMIFS(Échéancier_Loyers!$J:$J,Échéancier_Loyers!$C:$C,$A1445,Échéancier_Loyers!$B:$B,YEAR($C1445)*100+MONTH($C1445)))</f>
        <v/>
      </c>
      <c r="F1445" s="13" t="str">
        <f>IF(OR($A1445="",$C1445=""),"",SUMIFS(Échéancier_Loyers!$K:$K,Échéancier_Loyers!$C:$C,$A1445,Échéancier_Loyers!$B:$B,YEAR($C1445)*100+MONTH($C1445)))</f>
        <v/>
      </c>
      <c r="G1445" s="13" t="str">
        <f>IF(OR($E1445="",$F1445=""),"",$E1445-$F1445)</f>
        <v/>
      </c>
      <c r="H1445" t="str">
        <f ca="1">IF($D1445="","",MAX(0,TODAY()-$D1445))</f>
        <v/>
      </c>
      <c r="I1445" t="str">
        <f ca="1">IF($G1445&lt;=0,"",IF($H1445&gt;=30,"Mise en demeure",IF($H1445&gt;=15,"Relance 2",IF($H1445&gt;=5,"Relance 1","À traiter"))))</f>
        <v>Mise en demeure</v>
      </c>
      <c r="K1445" t="str">
        <f>IF($J1445="","",$J1445+7)</f>
        <v/>
      </c>
    </row>
    <row r="1446" spans="2:11" ht="15">
      <c r="B1446" t="str">
        <f>IF($A1446="","",VLOOKUP(VLOOKUP($A1446,Baux!$A:$K,3,FALSE),Locataires!$A:$I,2,FALSE))</f>
        <v/>
      </c>
      <c r="C1446" s="17"/>
      <c r="D1446" s="12" t="str">
        <f>IF(OR($A1446="",$C1446=""),"",SUMIFS(Échéancier_Loyers!$G:$G,Échéancier_Loyers!$C:$C,$A1446,Échéancier_Loyers!$B:$B,YEAR($C1446)*100+MONTH($C1446)))</f>
        <v/>
      </c>
      <c r="E1446" s="13" t="str">
        <f>IF(OR($A1446="",$C1446=""),"",SUMIFS(Échéancier_Loyers!$J:$J,Échéancier_Loyers!$C:$C,$A1446,Échéancier_Loyers!$B:$B,YEAR($C1446)*100+MONTH($C1446)))</f>
        <v/>
      </c>
      <c r="F1446" s="13" t="str">
        <f>IF(OR($A1446="",$C1446=""),"",SUMIFS(Échéancier_Loyers!$K:$K,Échéancier_Loyers!$C:$C,$A1446,Échéancier_Loyers!$B:$B,YEAR($C1446)*100+MONTH($C1446)))</f>
        <v/>
      </c>
      <c r="G1446" s="13" t="str">
        <f>IF(OR($E1446="",$F1446=""),"",$E1446-$F1446)</f>
        <v/>
      </c>
      <c r="H1446" t="str">
        <f ca="1">IF($D1446="","",MAX(0,TODAY()-$D1446))</f>
        <v/>
      </c>
      <c r="I1446" t="str">
        <f ca="1">IF($G1446&lt;=0,"",IF($H1446&gt;=30,"Mise en demeure",IF($H1446&gt;=15,"Relance 2",IF($H1446&gt;=5,"Relance 1","À traiter"))))</f>
        <v>Mise en demeure</v>
      </c>
      <c r="K1446" t="str">
        <f>IF($J1446="","",$J1446+7)</f>
        <v/>
      </c>
    </row>
    <row r="1447" spans="2:11" ht="15">
      <c r="B1447" t="str">
        <f>IF($A1447="","",VLOOKUP(VLOOKUP($A1447,Baux!$A:$K,3,FALSE),Locataires!$A:$I,2,FALSE))</f>
        <v/>
      </c>
      <c r="C1447" s="17"/>
      <c r="D1447" s="12" t="str">
        <f>IF(OR($A1447="",$C1447=""),"",SUMIFS(Échéancier_Loyers!$G:$G,Échéancier_Loyers!$C:$C,$A1447,Échéancier_Loyers!$B:$B,YEAR($C1447)*100+MONTH($C1447)))</f>
        <v/>
      </c>
      <c r="E1447" s="13" t="str">
        <f>IF(OR($A1447="",$C1447=""),"",SUMIFS(Échéancier_Loyers!$J:$J,Échéancier_Loyers!$C:$C,$A1447,Échéancier_Loyers!$B:$B,YEAR($C1447)*100+MONTH($C1447)))</f>
        <v/>
      </c>
      <c r="F1447" s="13" t="str">
        <f>IF(OR($A1447="",$C1447=""),"",SUMIFS(Échéancier_Loyers!$K:$K,Échéancier_Loyers!$C:$C,$A1447,Échéancier_Loyers!$B:$B,YEAR($C1447)*100+MONTH($C1447)))</f>
        <v/>
      </c>
      <c r="G1447" s="13" t="str">
        <f>IF(OR($E1447="",$F1447=""),"",$E1447-$F1447)</f>
        <v/>
      </c>
      <c r="H1447" t="str">
        <f ca="1">IF($D1447="","",MAX(0,TODAY()-$D1447))</f>
        <v/>
      </c>
      <c r="I1447" t="str">
        <f ca="1">IF($G1447&lt;=0,"",IF($H1447&gt;=30,"Mise en demeure",IF($H1447&gt;=15,"Relance 2",IF($H1447&gt;=5,"Relance 1","À traiter"))))</f>
        <v>Mise en demeure</v>
      </c>
      <c r="K1447" t="str">
        <f>IF($J1447="","",$J1447+7)</f>
        <v/>
      </c>
    </row>
    <row r="1448" spans="2:11" ht="15">
      <c r="B1448" t="str">
        <f>IF($A1448="","",VLOOKUP(VLOOKUP($A1448,Baux!$A:$K,3,FALSE),Locataires!$A:$I,2,FALSE))</f>
        <v/>
      </c>
      <c r="C1448" s="17"/>
      <c r="D1448" s="12" t="str">
        <f>IF(OR($A1448="",$C1448=""),"",SUMIFS(Échéancier_Loyers!$G:$G,Échéancier_Loyers!$C:$C,$A1448,Échéancier_Loyers!$B:$B,YEAR($C1448)*100+MONTH($C1448)))</f>
        <v/>
      </c>
      <c r="E1448" s="13" t="str">
        <f>IF(OR($A1448="",$C1448=""),"",SUMIFS(Échéancier_Loyers!$J:$J,Échéancier_Loyers!$C:$C,$A1448,Échéancier_Loyers!$B:$B,YEAR($C1448)*100+MONTH($C1448)))</f>
        <v/>
      </c>
      <c r="F1448" s="13" t="str">
        <f>IF(OR($A1448="",$C1448=""),"",SUMIFS(Échéancier_Loyers!$K:$K,Échéancier_Loyers!$C:$C,$A1448,Échéancier_Loyers!$B:$B,YEAR($C1448)*100+MONTH($C1448)))</f>
        <v/>
      </c>
      <c r="G1448" s="13" t="str">
        <f>IF(OR($E1448="",$F1448=""),"",$E1448-$F1448)</f>
        <v/>
      </c>
      <c r="H1448" t="str">
        <f ca="1">IF($D1448="","",MAX(0,TODAY()-$D1448))</f>
        <v/>
      </c>
      <c r="I1448" t="str">
        <f ca="1">IF($G1448&lt;=0,"",IF($H1448&gt;=30,"Mise en demeure",IF($H1448&gt;=15,"Relance 2",IF($H1448&gt;=5,"Relance 1","À traiter"))))</f>
        <v>Mise en demeure</v>
      </c>
      <c r="K1448" t="str">
        <f>IF($J1448="","",$J1448+7)</f>
        <v/>
      </c>
    </row>
    <row r="1449" spans="2:11" ht="15">
      <c r="B1449" t="str">
        <f>IF($A1449="","",VLOOKUP(VLOOKUP($A1449,Baux!$A:$K,3,FALSE),Locataires!$A:$I,2,FALSE))</f>
        <v/>
      </c>
      <c r="C1449" s="17"/>
      <c r="D1449" s="12" t="str">
        <f>IF(OR($A1449="",$C1449=""),"",SUMIFS(Échéancier_Loyers!$G:$G,Échéancier_Loyers!$C:$C,$A1449,Échéancier_Loyers!$B:$B,YEAR($C1449)*100+MONTH($C1449)))</f>
        <v/>
      </c>
      <c r="E1449" s="13" t="str">
        <f>IF(OR($A1449="",$C1449=""),"",SUMIFS(Échéancier_Loyers!$J:$J,Échéancier_Loyers!$C:$C,$A1449,Échéancier_Loyers!$B:$B,YEAR($C1449)*100+MONTH($C1449)))</f>
        <v/>
      </c>
      <c r="F1449" s="13" t="str">
        <f>IF(OR($A1449="",$C1449=""),"",SUMIFS(Échéancier_Loyers!$K:$K,Échéancier_Loyers!$C:$C,$A1449,Échéancier_Loyers!$B:$B,YEAR($C1449)*100+MONTH($C1449)))</f>
        <v/>
      </c>
      <c r="G1449" s="13" t="str">
        <f>IF(OR($E1449="",$F1449=""),"",$E1449-$F1449)</f>
        <v/>
      </c>
      <c r="H1449" t="str">
        <f ca="1">IF($D1449="","",MAX(0,TODAY()-$D1449))</f>
        <v/>
      </c>
      <c r="I1449" t="str">
        <f ca="1">IF($G1449&lt;=0,"",IF($H1449&gt;=30,"Mise en demeure",IF($H1449&gt;=15,"Relance 2",IF($H1449&gt;=5,"Relance 1","À traiter"))))</f>
        <v>Mise en demeure</v>
      </c>
      <c r="K1449" t="str">
        <f>IF($J1449="","",$J1449+7)</f>
        <v/>
      </c>
    </row>
    <row r="1450" spans="2:11" ht="15">
      <c r="B1450" t="str">
        <f>IF($A1450="","",VLOOKUP(VLOOKUP($A1450,Baux!$A:$K,3,FALSE),Locataires!$A:$I,2,FALSE))</f>
        <v/>
      </c>
      <c r="C1450" s="17"/>
      <c r="D1450" s="12" t="str">
        <f>IF(OR($A1450="",$C1450=""),"",SUMIFS(Échéancier_Loyers!$G:$G,Échéancier_Loyers!$C:$C,$A1450,Échéancier_Loyers!$B:$B,YEAR($C1450)*100+MONTH($C1450)))</f>
        <v/>
      </c>
      <c r="E1450" s="13" t="str">
        <f>IF(OR($A1450="",$C1450=""),"",SUMIFS(Échéancier_Loyers!$J:$J,Échéancier_Loyers!$C:$C,$A1450,Échéancier_Loyers!$B:$B,YEAR($C1450)*100+MONTH($C1450)))</f>
        <v/>
      </c>
      <c r="F1450" s="13" t="str">
        <f>IF(OR($A1450="",$C1450=""),"",SUMIFS(Échéancier_Loyers!$K:$K,Échéancier_Loyers!$C:$C,$A1450,Échéancier_Loyers!$B:$B,YEAR($C1450)*100+MONTH($C1450)))</f>
        <v/>
      </c>
      <c r="G1450" s="13" t="str">
        <f>IF(OR($E1450="",$F1450=""),"",$E1450-$F1450)</f>
        <v/>
      </c>
      <c r="H1450" t="str">
        <f ca="1">IF($D1450="","",MAX(0,TODAY()-$D1450))</f>
        <v/>
      </c>
      <c r="I1450" t="str">
        <f ca="1">IF($G1450&lt;=0,"",IF($H1450&gt;=30,"Mise en demeure",IF($H1450&gt;=15,"Relance 2",IF($H1450&gt;=5,"Relance 1","À traiter"))))</f>
        <v>Mise en demeure</v>
      </c>
      <c r="K1450" t="str">
        <f>IF($J1450="","",$J1450+7)</f>
        <v/>
      </c>
    </row>
    <row r="1451" spans="2:11" ht="15">
      <c r="B1451" t="str">
        <f>IF($A1451="","",VLOOKUP(VLOOKUP($A1451,Baux!$A:$K,3,FALSE),Locataires!$A:$I,2,FALSE))</f>
        <v/>
      </c>
      <c r="C1451" s="17"/>
      <c r="D1451" s="12" t="str">
        <f>IF(OR($A1451="",$C1451=""),"",SUMIFS(Échéancier_Loyers!$G:$G,Échéancier_Loyers!$C:$C,$A1451,Échéancier_Loyers!$B:$B,YEAR($C1451)*100+MONTH($C1451)))</f>
        <v/>
      </c>
      <c r="E1451" s="13" t="str">
        <f>IF(OR($A1451="",$C1451=""),"",SUMIFS(Échéancier_Loyers!$J:$J,Échéancier_Loyers!$C:$C,$A1451,Échéancier_Loyers!$B:$B,YEAR($C1451)*100+MONTH($C1451)))</f>
        <v/>
      </c>
      <c r="F1451" s="13" t="str">
        <f>IF(OR($A1451="",$C1451=""),"",SUMIFS(Échéancier_Loyers!$K:$K,Échéancier_Loyers!$C:$C,$A1451,Échéancier_Loyers!$B:$B,YEAR($C1451)*100+MONTH($C1451)))</f>
        <v/>
      </c>
      <c r="G1451" s="13" t="str">
        <f>IF(OR($E1451="",$F1451=""),"",$E1451-$F1451)</f>
        <v/>
      </c>
      <c r="H1451" t="str">
        <f ca="1">IF($D1451="","",MAX(0,TODAY()-$D1451))</f>
        <v/>
      </c>
      <c r="I1451" t="str">
        <f ca="1">IF($G1451&lt;=0,"",IF($H1451&gt;=30,"Mise en demeure",IF($H1451&gt;=15,"Relance 2",IF($H1451&gt;=5,"Relance 1","À traiter"))))</f>
        <v>Mise en demeure</v>
      </c>
      <c r="K1451" t="str">
        <f>IF($J1451="","",$J1451+7)</f>
        <v/>
      </c>
    </row>
    <row r="1452" spans="2:11" ht="15">
      <c r="B1452" t="str">
        <f>IF($A1452="","",VLOOKUP(VLOOKUP($A1452,Baux!$A:$K,3,FALSE),Locataires!$A:$I,2,FALSE))</f>
        <v/>
      </c>
      <c r="C1452" s="17"/>
      <c r="D1452" s="12" t="str">
        <f>IF(OR($A1452="",$C1452=""),"",SUMIFS(Échéancier_Loyers!$G:$G,Échéancier_Loyers!$C:$C,$A1452,Échéancier_Loyers!$B:$B,YEAR($C1452)*100+MONTH($C1452)))</f>
        <v/>
      </c>
      <c r="E1452" s="13" t="str">
        <f>IF(OR($A1452="",$C1452=""),"",SUMIFS(Échéancier_Loyers!$J:$J,Échéancier_Loyers!$C:$C,$A1452,Échéancier_Loyers!$B:$B,YEAR($C1452)*100+MONTH($C1452)))</f>
        <v/>
      </c>
      <c r="F1452" s="13" t="str">
        <f>IF(OR($A1452="",$C1452=""),"",SUMIFS(Échéancier_Loyers!$K:$K,Échéancier_Loyers!$C:$C,$A1452,Échéancier_Loyers!$B:$B,YEAR($C1452)*100+MONTH($C1452)))</f>
        <v/>
      </c>
      <c r="G1452" s="13" t="str">
        <f>IF(OR($E1452="",$F1452=""),"",$E1452-$F1452)</f>
        <v/>
      </c>
      <c r="H1452" t="str">
        <f ca="1">IF($D1452="","",MAX(0,TODAY()-$D1452))</f>
        <v/>
      </c>
      <c r="I1452" t="str">
        <f ca="1">IF($G1452&lt;=0,"",IF($H1452&gt;=30,"Mise en demeure",IF($H1452&gt;=15,"Relance 2",IF($H1452&gt;=5,"Relance 1","À traiter"))))</f>
        <v>Mise en demeure</v>
      </c>
      <c r="K1452" t="str">
        <f>IF($J1452="","",$J1452+7)</f>
        <v/>
      </c>
    </row>
    <row r="1453" spans="2:11" ht="15">
      <c r="B1453" t="str">
        <f>IF($A1453="","",VLOOKUP(VLOOKUP($A1453,Baux!$A:$K,3,FALSE),Locataires!$A:$I,2,FALSE))</f>
        <v/>
      </c>
      <c r="C1453" s="17"/>
      <c r="D1453" s="12" t="str">
        <f>IF(OR($A1453="",$C1453=""),"",SUMIFS(Échéancier_Loyers!$G:$G,Échéancier_Loyers!$C:$C,$A1453,Échéancier_Loyers!$B:$B,YEAR($C1453)*100+MONTH($C1453)))</f>
        <v/>
      </c>
      <c r="E1453" s="13" t="str">
        <f>IF(OR($A1453="",$C1453=""),"",SUMIFS(Échéancier_Loyers!$J:$J,Échéancier_Loyers!$C:$C,$A1453,Échéancier_Loyers!$B:$B,YEAR($C1453)*100+MONTH($C1453)))</f>
        <v/>
      </c>
      <c r="F1453" s="13" t="str">
        <f>IF(OR($A1453="",$C1453=""),"",SUMIFS(Échéancier_Loyers!$K:$K,Échéancier_Loyers!$C:$C,$A1453,Échéancier_Loyers!$B:$B,YEAR($C1453)*100+MONTH($C1453)))</f>
        <v/>
      </c>
      <c r="G1453" s="13" t="str">
        <f>IF(OR($E1453="",$F1453=""),"",$E1453-$F1453)</f>
        <v/>
      </c>
      <c r="H1453" t="str">
        <f ca="1">IF($D1453="","",MAX(0,TODAY()-$D1453))</f>
        <v/>
      </c>
      <c r="I1453" t="str">
        <f ca="1">IF($G1453&lt;=0,"",IF($H1453&gt;=30,"Mise en demeure",IF($H1453&gt;=15,"Relance 2",IF($H1453&gt;=5,"Relance 1","À traiter"))))</f>
        <v>Mise en demeure</v>
      </c>
      <c r="K1453" t="str">
        <f>IF($J1453="","",$J1453+7)</f>
        <v/>
      </c>
    </row>
    <row r="1454" spans="2:11" ht="15">
      <c r="B1454" t="str">
        <f>IF($A1454="","",VLOOKUP(VLOOKUP($A1454,Baux!$A:$K,3,FALSE),Locataires!$A:$I,2,FALSE))</f>
        <v/>
      </c>
      <c r="C1454" s="17"/>
      <c r="D1454" s="12" t="str">
        <f>IF(OR($A1454="",$C1454=""),"",SUMIFS(Échéancier_Loyers!$G:$G,Échéancier_Loyers!$C:$C,$A1454,Échéancier_Loyers!$B:$B,YEAR($C1454)*100+MONTH($C1454)))</f>
        <v/>
      </c>
      <c r="E1454" s="13" t="str">
        <f>IF(OR($A1454="",$C1454=""),"",SUMIFS(Échéancier_Loyers!$J:$J,Échéancier_Loyers!$C:$C,$A1454,Échéancier_Loyers!$B:$B,YEAR($C1454)*100+MONTH($C1454)))</f>
        <v/>
      </c>
      <c r="F1454" s="13" t="str">
        <f>IF(OR($A1454="",$C1454=""),"",SUMIFS(Échéancier_Loyers!$K:$K,Échéancier_Loyers!$C:$C,$A1454,Échéancier_Loyers!$B:$B,YEAR($C1454)*100+MONTH($C1454)))</f>
        <v/>
      </c>
      <c r="G1454" s="13" t="str">
        <f>IF(OR($E1454="",$F1454=""),"",$E1454-$F1454)</f>
        <v/>
      </c>
      <c r="H1454" t="str">
        <f ca="1">IF($D1454="","",MAX(0,TODAY()-$D1454))</f>
        <v/>
      </c>
      <c r="I1454" t="str">
        <f ca="1">IF($G1454&lt;=0,"",IF($H1454&gt;=30,"Mise en demeure",IF($H1454&gt;=15,"Relance 2",IF($H1454&gt;=5,"Relance 1","À traiter"))))</f>
        <v>Mise en demeure</v>
      </c>
      <c r="K1454" t="str">
        <f>IF($J1454="","",$J1454+7)</f>
        <v/>
      </c>
    </row>
    <row r="1455" spans="2:11" ht="15">
      <c r="B1455" t="str">
        <f>IF($A1455="","",VLOOKUP(VLOOKUP($A1455,Baux!$A:$K,3,FALSE),Locataires!$A:$I,2,FALSE))</f>
        <v/>
      </c>
      <c r="C1455" s="17"/>
      <c r="D1455" s="12" t="str">
        <f>IF(OR($A1455="",$C1455=""),"",SUMIFS(Échéancier_Loyers!$G:$G,Échéancier_Loyers!$C:$C,$A1455,Échéancier_Loyers!$B:$B,YEAR($C1455)*100+MONTH($C1455)))</f>
        <v/>
      </c>
      <c r="E1455" s="13" t="str">
        <f>IF(OR($A1455="",$C1455=""),"",SUMIFS(Échéancier_Loyers!$J:$J,Échéancier_Loyers!$C:$C,$A1455,Échéancier_Loyers!$B:$B,YEAR($C1455)*100+MONTH($C1455)))</f>
        <v/>
      </c>
      <c r="F1455" s="13" t="str">
        <f>IF(OR($A1455="",$C1455=""),"",SUMIFS(Échéancier_Loyers!$K:$K,Échéancier_Loyers!$C:$C,$A1455,Échéancier_Loyers!$B:$B,YEAR($C1455)*100+MONTH($C1455)))</f>
        <v/>
      </c>
      <c r="G1455" s="13" t="str">
        <f>IF(OR($E1455="",$F1455=""),"",$E1455-$F1455)</f>
        <v/>
      </c>
      <c r="H1455" t="str">
        <f ca="1">IF($D1455="","",MAX(0,TODAY()-$D1455))</f>
        <v/>
      </c>
      <c r="I1455" t="str">
        <f ca="1">IF($G1455&lt;=0,"",IF($H1455&gt;=30,"Mise en demeure",IF($H1455&gt;=15,"Relance 2",IF($H1455&gt;=5,"Relance 1","À traiter"))))</f>
        <v>Mise en demeure</v>
      </c>
      <c r="K1455" t="str">
        <f>IF($J1455="","",$J1455+7)</f>
        <v/>
      </c>
    </row>
    <row r="1456" spans="2:11" ht="15">
      <c r="B1456" t="str">
        <f>IF($A1456="","",VLOOKUP(VLOOKUP($A1456,Baux!$A:$K,3,FALSE),Locataires!$A:$I,2,FALSE))</f>
        <v/>
      </c>
      <c r="C1456" s="17"/>
      <c r="D1456" s="12" t="str">
        <f>IF(OR($A1456="",$C1456=""),"",SUMIFS(Échéancier_Loyers!$G:$G,Échéancier_Loyers!$C:$C,$A1456,Échéancier_Loyers!$B:$B,YEAR($C1456)*100+MONTH($C1456)))</f>
        <v/>
      </c>
      <c r="E1456" s="13" t="str">
        <f>IF(OR($A1456="",$C1456=""),"",SUMIFS(Échéancier_Loyers!$J:$J,Échéancier_Loyers!$C:$C,$A1456,Échéancier_Loyers!$B:$B,YEAR($C1456)*100+MONTH($C1456)))</f>
        <v/>
      </c>
      <c r="F1456" s="13" t="str">
        <f>IF(OR($A1456="",$C1456=""),"",SUMIFS(Échéancier_Loyers!$K:$K,Échéancier_Loyers!$C:$C,$A1456,Échéancier_Loyers!$B:$B,YEAR($C1456)*100+MONTH($C1456)))</f>
        <v/>
      </c>
      <c r="G1456" s="13" t="str">
        <f>IF(OR($E1456="",$F1456=""),"",$E1456-$F1456)</f>
        <v/>
      </c>
      <c r="H1456" t="str">
        <f ca="1">IF($D1456="","",MAX(0,TODAY()-$D1456))</f>
        <v/>
      </c>
      <c r="I1456" t="str">
        <f ca="1">IF($G1456&lt;=0,"",IF($H1456&gt;=30,"Mise en demeure",IF($H1456&gt;=15,"Relance 2",IF($H1456&gt;=5,"Relance 1","À traiter"))))</f>
        <v>Mise en demeure</v>
      </c>
      <c r="K1456" t="str">
        <f>IF($J1456="","",$J1456+7)</f>
        <v/>
      </c>
    </row>
    <row r="1457" spans="2:11" ht="15">
      <c r="B1457" t="str">
        <f>IF($A1457="","",VLOOKUP(VLOOKUP($A1457,Baux!$A:$K,3,FALSE),Locataires!$A:$I,2,FALSE))</f>
        <v/>
      </c>
      <c r="C1457" s="17"/>
      <c r="D1457" s="12" t="str">
        <f>IF(OR($A1457="",$C1457=""),"",SUMIFS(Échéancier_Loyers!$G:$G,Échéancier_Loyers!$C:$C,$A1457,Échéancier_Loyers!$B:$B,YEAR($C1457)*100+MONTH($C1457)))</f>
        <v/>
      </c>
      <c r="E1457" s="13" t="str">
        <f>IF(OR($A1457="",$C1457=""),"",SUMIFS(Échéancier_Loyers!$J:$J,Échéancier_Loyers!$C:$C,$A1457,Échéancier_Loyers!$B:$B,YEAR($C1457)*100+MONTH($C1457)))</f>
        <v/>
      </c>
      <c r="F1457" s="13" t="str">
        <f>IF(OR($A1457="",$C1457=""),"",SUMIFS(Échéancier_Loyers!$K:$K,Échéancier_Loyers!$C:$C,$A1457,Échéancier_Loyers!$B:$B,YEAR($C1457)*100+MONTH($C1457)))</f>
        <v/>
      </c>
      <c r="G1457" s="13" t="str">
        <f>IF(OR($E1457="",$F1457=""),"",$E1457-$F1457)</f>
        <v/>
      </c>
      <c r="H1457" t="str">
        <f ca="1">IF($D1457="","",MAX(0,TODAY()-$D1457))</f>
        <v/>
      </c>
      <c r="I1457" t="str">
        <f ca="1">IF($G1457&lt;=0,"",IF($H1457&gt;=30,"Mise en demeure",IF($H1457&gt;=15,"Relance 2",IF($H1457&gt;=5,"Relance 1","À traiter"))))</f>
        <v>Mise en demeure</v>
      </c>
      <c r="K1457" t="str">
        <f>IF($J1457="","",$J1457+7)</f>
        <v/>
      </c>
    </row>
    <row r="1458" spans="2:11" ht="15">
      <c r="B1458" t="str">
        <f>IF($A1458="","",VLOOKUP(VLOOKUP($A1458,Baux!$A:$K,3,FALSE),Locataires!$A:$I,2,FALSE))</f>
        <v/>
      </c>
      <c r="C1458" s="17"/>
      <c r="D1458" s="12" t="str">
        <f>IF(OR($A1458="",$C1458=""),"",SUMIFS(Échéancier_Loyers!$G:$G,Échéancier_Loyers!$C:$C,$A1458,Échéancier_Loyers!$B:$B,YEAR($C1458)*100+MONTH($C1458)))</f>
        <v/>
      </c>
      <c r="E1458" s="13" t="str">
        <f>IF(OR($A1458="",$C1458=""),"",SUMIFS(Échéancier_Loyers!$J:$J,Échéancier_Loyers!$C:$C,$A1458,Échéancier_Loyers!$B:$B,YEAR($C1458)*100+MONTH($C1458)))</f>
        <v/>
      </c>
      <c r="F1458" s="13" t="str">
        <f>IF(OR($A1458="",$C1458=""),"",SUMIFS(Échéancier_Loyers!$K:$K,Échéancier_Loyers!$C:$C,$A1458,Échéancier_Loyers!$B:$B,YEAR($C1458)*100+MONTH($C1458)))</f>
        <v/>
      </c>
      <c r="G1458" s="13" t="str">
        <f>IF(OR($E1458="",$F1458=""),"",$E1458-$F1458)</f>
        <v/>
      </c>
      <c r="H1458" t="str">
        <f ca="1">IF($D1458="","",MAX(0,TODAY()-$D1458))</f>
        <v/>
      </c>
      <c r="I1458" t="str">
        <f ca="1">IF($G1458&lt;=0,"",IF($H1458&gt;=30,"Mise en demeure",IF($H1458&gt;=15,"Relance 2",IF($H1458&gt;=5,"Relance 1","À traiter"))))</f>
        <v>Mise en demeure</v>
      </c>
      <c r="K1458" t="str">
        <f>IF($J1458="","",$J1458+7)</f>
        <v/>
      </c>
    </row>
    <row r="1459" spans="2:11" ht="15">
      <c r="B1459" t="str">
        <f>IF($A1459="","",VLOOKUP(VLOOKUP($A1459,Baux!$A:$K,3,FALSE),Locataires!$A:$I,2,FALSE))</f>
        <v/>
      </c>
      <c r="C1459" s="17"/>
      <c r="D1459" s="12" t="str">
        <f>IF(OR($A1459="",$C1459=""),"",SUMIFS(Échéancier_Loyers!$G:$G,Échéancier_Loyers!$C:$C,$A1459,Échéancier_Loyers!$B:$B,YEAR($C1459)*100+MONTH($C1459)))</f>
        <v/>
      </c>
      <c r="E1459" s="13" t="str">
        <f>IF(OR($A1459="",$C1459=""),"",SUMIFS(Échéancier_Loyers!$J:$J,Échéancier_Loyers!$C:$C,$A1459,Échéancier_Loyers!$B:$B,YEAR($C1459)*100+MONTH($C1459)))</f>
        <v/>
      </c>
      <c r="F1459" s="13" t="str">
        <f>IF(OR($A1459="",$C1459=""),"",SUMIFS(Échéancier_Loyers!$K:$K,Échéancier_Loyers!$C:$C,$A1459,Échéancier_Loyers!$B:$B,YEAR($C1459)*100+MONTH($C1459)))</f>
        <v/>
      </c>
      <c r="G1459" s="13" t="str">
        <f>IF(OR($E1459="",$F1459=""),"",$E1459-$F1459)</f>
        <v/>
      </c>
      <c r="H1459" t="str">
        <f ca="1">IF($D1459="","",MAX(0,TODAY()-$D1459))</f>
        <v/>
      </c>
      <c r="I1459" t="str">
        <f ca="1">IF($G1459&lt;=0,"",IF($H1459&gt;=30,"Mise en demeure",IF($H1459&gt;=15,"Relance 2",IF($H1459&gt;=5,"Relance 1","À traiter"))))</f>
        <v>Mise en demeure</v>
      </c>
      <c r="K1459" t="str">
        <f>IF($J1459="","",$J1459+7)</f>
        <v/>
      </c>
    </row>
    <row r="1460" spans="2:11" ht="15">
      <c r="B1460" t="str">
        <f>IF($A1460="","",VLOOKUP(VLOOKUP($A1460,Baux!$A:$K,3,FALSE),Locataires!$A:$I,2,FALSE))</f>
        <v/>
      </c>
      <c r="C1460" s="17"/>
      <c r="D1460" s="12" t="str">
        <f>IF(OR($A1460="",$C1460=""),"",SUMIFS(Échéancier_Loyers!$G:$G,Échéancier_Loyers!$C:$C,$A1460,Échéancier_Loyers!$B:$B,YEAR($C1460)*100+MONTH($C1460)))</f>
        <v/>
      </c>
      <c r="E1460" s="13" t="str">
        <f>IF(OR($A1460="",$C1460=""),"",SUMIFS(Échéancier_Loyers!$J:$J,Échéancier_Loyers!$C:$C,$A1460,Échéancier_Loyers!$B:$B,YEAR($C1460)*100+MONTH($C1460)))</f>
        <v/>
      </c>
      <c r="F1460" s="13" t="str">
        <f>IF(OR($A1460="",$C1460=""),"",SUMIFS(Échéancier_Loyers!$K:$K,Échéancier_Loyers!$C:$C,$A1460,Échéancier_Loyers!$B:$B,YEAR($C1460)*100+MONTH($C1460)))</f>
        <v/>
      </c>
      <c r="G1460" s="13" t="str">
        <f>IF(OR($E1460="",$F1460=""),"",$E1460-$F1460)</f>
        <v/>
      </c>
      <c r="H1460" t="str">
        <f ca="1">IF($D1460="","",MAX(0,TODAY()-$D1460))</f>
        <v/>
      </c>
      <c r="I1460" t="str">
        <f ca="1">IF($G1460&lt;=0,"",IF($H1460&gt;=30,"Mise en demeure",IF($H1460&gt;=15,"Relance 2",IF($H1460&gt;=5,"Relance 1","À traiter"))))</f>
        <v>Mise en demeure</v>
      </c>
      <c r="K1460" t="str">
        <f>IF($J1460="","",$J1460+7)</f>
        <v/>
      </c>
    </row>
    <row r="1461" spans="2:11" ht="15">
      <c r="B1461" t="str">
        <f>IF($A1461="","",VLOOKUP(VLOOKUP($A1461,Baux!$A:$K,3,FALSE),Locataires!$A:$I,2,FALSE))</f>
        <v/>
      </c>
      <c r="C1461" s="17"/>
      <c r="D1461" s="12" t="str">
        <f>IF(OR($A1461="",$C1461=""),"",SUMIFS(Échéancier_Loyers!$G:$G,Échéancier_Loyers!$C:$C,$A1461,Échéancier_Loyers!$B:$B,YEAR($C1461)*100+MONTH($C1461)))</f>
        <v/>
      </c>
      <c r="E1461" s="13" t="str">
        <f>IF(OR($A1461="",$C1461=""),"",SUMIFS(Échéancier_Loyers!$J:$J,Échéancier_Loyers!$C:$C,$A1461,Échéancier_Loyers!$B:$B,YEAR($C1461)*100+MONTH($C1461)))</f>
        <v/>
      </c>
      <c r="F1461" s="13" t="str">
        <f>IF(OR($A1461="",$C1461=""),"",SUMIFS(Échéancier_Loyers!$K:$K,Échéancier_Loyers!$C:$C,$A1461,Échéancier_Loyers!$B:$B,YEAR($C1461)*100+MONTH($C1461)))</f>
        <v/>
      </c>
      <c r="G1461" s="13" t="str">
        <f>IF(OR($E1461="",$F1461=""),"",$E1461-$F1461)</f>
        <v/>
      </c>
      <c r="H1461" t="str">
        <f ca="1">IF($D1461="","",MAX(0,TODAY()-$D1461))</f>
        <v/>
      </c>
      <c r="I1461" t="str">
        <f ca="1">IF($G1461&lt;=0,"",IF($H1461&gt;=30,"Mise en demeure",IF($H1461&gt;=15,"Relance 2",IF($H1461&gt;=5,"Relance 1","À traiter"))))</f>
        <v>Mise en demeure</v>
      </c>
      <c r="K1461" t="str">
        <f>IF($J1461="","",$J1461+7)</f>
        <v/>
      </c>
    </row>
    <row r="1462" spans="2:11" ht="15">
      <c r="B1462" t="str">
        <f>IF($A1462="","",VLOOKUP(VLOOKUP($A1462,Baux!$A:$K,3,FALSE),Locataires!$A:$I,2,FALSE))</f>
        <v/>
      </c>
      <c r="C1462" s="17"/>
      <c r="D1462" s="12" t="str">
        <f>IF(OR($A1462="",$C1462=""),"",SUMIFS(Échéancier_Loyers!$G:$G,Échéancier_Loyers!$C:$C,$A1462,Échéancier_Loyers!$B:$B,YEAR($C1462)*100+MONTH($C1462)))</f>
        <v/>
      </c>
      <c r="E1462" s="13" t="str">
        <f>IF(OR($A1462="",$C1462=""),"",SUMIFS(Échéancier_Loyers!$J:$J,Échéancier_Loyers!$C:$C,$A1462,Échéancier_Loyers!$B:$B,YEAR($C1462)*100+MONTH($C1462)))</f>
        <v/>
      </c>
      <c r="F1462" s="13" t="str">
        <f>IF(OR($A1462="",$C1462=""),"",SUMIFS(Échéancier_Loyers!$K:$K,Échéancier_Loyers!$C:$C,$A1462,Échéancier_Loyers!$B:$B,YEAR($C1462)*100+MONTH($C1462)))</f>
        <v/>
      </c>
      <c r="G1462" s="13" t="str">
        <f>IF(OR($E1462="",$F1462=""),"",$E1462-$F1462)</f>
        <v/>
      </c>
      <c r="H1462" t="str">
        <f ca="1">IF($D1462="","",MAX(0,TODAY()-$D1462))</f>
        <v/>
      </c>
      <c r="I1462" t="str">
        <f ca="1">IF($G1462&lt;=0,"",IF($H1462&gt;=30,"Mise en demeure",IF($H1462&gt;=15,"Relance 2",IF($H1462&gt;=5,"Relance 1","À traiter"))))</f>
        <v>Mise en demeure</v>
      </c>
      <c r="K1462" t="str">
        <f>IF($J1462="","",$J1462+7)</f>
        <v/>
      </c>
    </row>
    <row r="1463" spans="2:11" ht="15">
      <c r="B1463" t="str">
        <f>IF($A1463="","",VLOOKUP(VLOOKUP($A1463,Baux!$A:$K,3,FALSE),Locataires!$A:$I,2,FALSE))</f>
        <v/>
      </c>
      <c r="C1463" s="17"/>
      <c r="D1463" s="12" t="str">
        <f>IF(OR($A1463="",$C1463=""),"",SUMIFS(Échéancier_Loyers!$G:$G,Échéancier_Loyers!$C:$C,$A1463,Échéancier_Loyers!$B:$B,YEAR($C1463)*100+MONTH($C1463)))</f>
        <v/>
      </c>
      <c r="E1463" s="13" t="str">
        <f>IF(OR($A1463="",$C1463=""),"",SUMIFS(Échéancier_Loyers!$J:$J,Échéancier_Loyers!$C:$C,$A1463,Échéancier_Loyers!$B:$B,YEAR($C1463)*100+MONTH($C1463)))</f>
        <v/>
      </c>
      <c r="F1463" s="13" t="str">
        <f>IF(OR($A1463="",$C1463=""),"",SUMIFS(Échéancier_Loyers!$K:$K,Échéancier_Loyers!$C:$C,$A1463,Échéancier_Loyers!$B:$B,YEAR($C1463)*100+MONTH($C1463)))</f>
        <v/>
      </c>
      <c r="G1463" s="13" t="str">
        <f>IF(OR($E1463="",$F1463=""),"",$E1463-$F1463)</f>
        <v/>
      </c>
      <c r="H1463" t="str">
        <f ca="1">IF($D1463="","",MAX(0,TODAY()-$D1463))</f>
        <v/>
      </c>
      <c r="I1463" t="str">
        <f ca="1">IF($G1463&lt;=0,"",IF($H1463&gt;=30,"Mise en demeure",IF($H1463&gt;=15,"Relance 2",IF($H1463&gt;=5,"Relance 1","À traiter"))))</f>
        <v>Mise en demeure</v>
      </c>
      <c r="K1463" t="str">
        <f>IF($J1463="","",$J1463+7)</f>
        <v/>
      </c>
    </row>
    <row r="1464" spans="2:11" ht="15">
      <c r="B1464" t="str">
        <f>IF($A1464="","",VLOOKUP(VLOOKUP($A1464,Baux!$A:$K,3,FALSE),Locataires!$A:$I,2,FALSE))</f>
        <v/>
      </c>
      <c r="C1464" s="17"/>
      <c r="D1464" s="12" t="str">
        <f>IF(OR($A1464="",$C1464=""),"",SUMIFS(Échéancier_Loyers!$G:$G,Échéancier_Loyers!$C:$C,$A1464,Échéancier_Loyers!$B:$B,YEAR($C1464)*100+MONTH($C1464)))</f>
        <v/>
      </c>
      <c r="E1464" s="13" t="str">
        <f>IF(OR($A1464="",$C1464=""),"",SUMIFS(Échéancier_Loyers!$J:$J,Échéancier_Loyers!$C:$C,$A1464,Échéancier_Loyers!$B:$B,YEAR($C1464)*100+MONTH($C1464)))</f>
        <v/>
      </c>
      <c r="F1464" s="13" t="str">
        <f>IF(OR($A1464="",$C1464=""),"",SUMIFS(Échéancier_Loyers!$K:$K,Échéancier_Loyers!$C:$C,$A1464,Échéancier_Loyers!$B:$B,YEAR($C1464)*100+MONTH($C1464)))</f>
        <v/>
      </c>
      <c r="G1464" s="13" t="str">
        <f>IF(OR($E1464="",$F1464=""),"",$E1464-$F1464)</f>
        <v/>
      </c>
      <c r="H1464" t="str">
        <f ca="1">IF($D1464="","",MAX(0,TODAY()-$D1464))</f>
        <v/>
      </c>
      <c r="I1464" t="str">
        <f ca="1">IF($G1464&lt;=0,"",IF($H1464&gt;=30,"Mise en demeure",IF($H1464&gt;=15,"Relance 2",IF($H1464&gt;=5,"Relance 1","À traiter"))))</f>
        <v>Mise en demeure</v>
      </c>
      <c r="K1464" t="str">
        <f>IF($J1464="","",$J1464+7)</f>
        <v/>
      </c>
    </row>
    <row r="1465" spans="2:11" ht="15">
      <c r="B1465" t="str">
        <f>IF($A1465="","",VLOOKUP(VLOOKUP($A1465,Baux!$A:$K,3,FALSE),Locataires!$A:$I,2,FALSE))</f>
        <v/>
      </c>
      <c r="C1465" s="17"/>
      <c r="D1465" s="12" t="str">
        <f>IF(OR($A1465="",$C1465=""),"",SUMIFS(Échéancier_Loyers!$G:$G,Échéancier_Loyers!$C:$C,$A1465,Échéancier_Loyers!$B:$B,YEAR($C1465)*100+MONTH($C1465)))</f>
        <v/>
      </c>
      <c r="E1465" s="13" t="str">
        <f>IF(OR($A1465="",$C1465=""),"",SUMIFS(Échéancier_Loyers!$J:$J,Échéancier_Loyers!$C:$C,$A1465,Échéancier_Loyers!$B:$B,YEAR($C1465)*100+MONTH($C1465)))</f>
        <v/>
      </c>
      <c r="F1465" s="13" t="str">
        <f>IF(OR($A1465="",$C1465=""),"",SUMIFS(Échéancier_Loyers!$K:$K,Échéancier_Loyers!$C:$C,$A1465,Échéancier_Loyers!$B:$B,YEAR($C1465)*100+MONTH($C1465)))</f>
        <v/>
      </c>
      <c r="G1465" s="13" t="str">
        <f>IF(OR($E1465="",$F1465=""),"",$E1465-$F1465)</f>
        <v/>
      </c>
      <c r="H1465" t="str">
        <f ca="1">IF($D1465="","",MAX(0,TODAY()-$D1465))</f>
        <v/>
      </c>
      <c r="I1465" t="str">
        <f ca="1">IF($G1465&lt;=0,"",IF($H1465&gt;=30,"Mise en demeure",IF($H1465&gt;=15,"Relance 2",IF($H1465&gt;=5,"Relance 1","À traiter"))))</f>
        <v>Mise en demeure</v>
      </c>
      <c r="K1465" t="str">
        <f>IF($J1465="","",$J1465+7)</f>
        <v/>
      </c>
    </row>
    <row r="1466" spans="2:11" ht="15">
      <c r="B1466" t="str">
        <f>IF($A1466="","",VLOOKUP(VLOOKUP($A1466,Baux!$A:$K,3,FALSE),Locataires!$A:$I,2,FALSE))</f>
        <v/>
      </c>
      <c r="C1466" s="17"/>
      <c r="D1466" s="12" t="str">
        <f>IF(OR($A1466="",$C1466=""),"",SUMIFS(Échéancier_Loyers!$G:$G,Échéancier_Loyers!$C:$C,$A1466,Échéancier_Loyers!$B:$B,YEAR($C1466)*100+MONTH($C1466)))</f>
        <v/>
      </c>
      <c r="E1466" s="13" t="str">
        <f>IF(OR($A1466="",$C1466=""),"",SUMIFS(Échéancier_Loyers!$J:$J,Échéancier_Loyers!$C:$C,$A1466,Échéancier_Loyers!$B:$B,YEAR($C1466)*100+MONTH($C1466)))</f>
        <v/>
      </c>
      <c r="F1466" s="13" t="str">
        <f>IF(OR($A1466="",$C1466=""),"",SUMIFS(Échéancier_Loyers!$K:$K,Échéancier_Loyers!$C:$C,$A1466,Échéancier_Loyers!$B:$B,YEAR($C1466)*100+MONTH($C1466)))</f>
        <v/>
      </c>
      <c r="G1466" s="13" t="str">
        <f>IF(OR($E1466="",$F1466=""),"",$E1466-$F1466)</f>
        <v/>
      </c>
      <c r="H1466" t="str">
        <f ca="1">IF($D1466="","",MAX(0,TODAY()-$D1466))</f>
        <v/>
      </c>
      <c r="I1466" t="str">
        <f ca="1">IF($G1466&lt;=0,"",IF($H1466&gt;=30,"Mise en demeure",IF($H1466&gt;=15,"Relance 2",IF($H1466&gt;=5,"Relance 1","À traiter"))))</f>
        <v>Mise en demeure</v>
      </c>
      <c r="K1466" t="str">
        <f>IF($J1466="","",$J1466+7)</f>
        <v/>
      </c>
    </row>
    <row r="1467" spans="2:11" ht="15">
      <c r="B1467" t="str">
        <f>IF($A1467="","",VLOOKUP(VLOOKUP($A1467,Baux!$A:$K,3,FALSE),Locataires!$A:$I,2,FALSE))</f>
        <v/>
      </c>
      <c r="C1467" s="17"/>
      <c r="D1467" s="12" t="str">
        <f>IF(OR($A1467="",$C1467=""),"",SUMIFS(Échéancier_Loyers!$G:$G,Échéancier_Loyers!$C:$C,$A1467,Échéancier_Loyers!$B:$B,YEAR($C1467)*100+MONTH($C1467)))</f>
        <v/>
      </c>
      <c r="E1467" s="13" t="str">
        <f>IF(OR($A1467="",$C1467=""),"",SUMIFS(Échéancier_Loyers!$J:$J,Échéancier_Loyers!$C:$C,$A1467,Échéancier_Loyers!$B:$B,YEAR($C1467)*100+MONTH($C1467)))</f>
        <v/>
      </c>
      <c r="F1467" s="13" t="str">
        <f>IF(OR($A1467="",$C1467=""),"",SUMIFS(Échéancier_Loyers!$K:$K,Échéancier_Loyers!$C:$C,$A1467,Échéancier_Loyers!$B:$B,YEAR($C1467)*100+MONTH($C1467)))</f>
        <v/>
      </c>
      <c r="G1467" s="13" t="str">
        <f>IF(OR($E1467="",$F1467=""),"",$E1467-$F1467)</f>
        <v/>
      </c>
      <c r="H1467" t="str">
        <f ca="1">IF($D1467="","",MAX(0,TODAY()-$D1467))</f>
        <v/>
      </c>
      <c r="I1467" t="str">
        <f ca="1">IF($G1467&lt;=0,"",IF($H1467&gt;=30,"Mise en demeure",IF($H1467&gt;=15,"Relance 2",IF($H1467&gt;=5,"Relance 1","À traiter"))))</f>
        <v>Mise en demeure</v>
      </c>
      <c r="K1467" t="str">
        <f>IF($J1467="","",$J1467+7)</f>
        <v/>
      </c>
    </row>
    <row r="1468" spans="2:11" ht="15">
      <c r="B1468" t="str">
        <f>IF($A1468="","",VLOOKUP(VLOOKUP($A1468,Baux!$A:$K,3,FALSE),Locataires!$A:$I,2,FALSE))</f>
        <v/>
      </c>
      <c r="C1468" s="17"/>
      <c r="D1468" s="12" t="str">
        <f>IF(OR($A1468="",$C1468=""),"",SUMIFS(Échéancier_Loyers!$G:$G,Échéancier_Loyers!$C:$C,$A1468,Échéancier_Loyers!$B:$B,YEAR($C1468)*100+MONTH($C1468)))</f>
        <v/>
      </c>
      <c r="E1468" s="13" t="str">
        <f>IF(OR($A1468="",$C1468=""),"",SUMIFS(Échéancier_Loyers!$J:$J,Échéancier_Loyers!$C:$C,$A1468,Échéancier_Loyers!$B:$B,YEAR($C1468)*100+MONTH($C1468)))</f>
        <v/>
      </c>
      <c r="F1468" s="13" t="str">
        <f>IF(OR($A1468="",$C1468=""),"",SUMIFS(Échéancier_Loyers!$K:$K,Échéancier_Loyers!$C:$C,$A1468,Échéancier_Loyers!$B:$B,YEAR($C1468)*100+MONTH($C1468)))</f>
        <v/>
      </c>
      <c r="G1468" s="13" t="str">
        <f>IF(OR($E1468="",$F1468=""),"",$E1468-$F1468)</f>
        <v/>
      </c>
      <c r="H1468" t="str">
        <f ca="1">IF($D1468="","",MAX(0,TODAY()-$D1468))</f>
        <v/>
      </c>
      <c r="I1468" t="str">
        <f ca="1">IF($G1468&lt;=0,"",IF($H1468&gt;=30,"Mise en demeure",IF($H1468&gt;=15,"Relance 2",IF($H1468&gt;=5,"Relance 1","À traiter"))))</f>
        <v>Mise en demeure</v>
      </c>
      <c r="K1468" t="str">
        <f>IF($J1468="","",$J1468+7)</f>
        <v/>
      </c>
    </row>
    <row r="1469" spans="2:11" ht="15">
      <c r="B1469" t="str">
        <f>IF($A1469="","",VLOOKUP(VLOOKUP($A1469,Baux!$A:$K,3,FALSE),Locataires!$A:$I,2,FALSE))</f>
        <v/>
      </c>
      <c r="C1469" s="17"/>
      <c r="D1469" s="12" t="str">
        <f>IF(OR($A1469="",$C1469=""),"",SUMIFS(Échéancier_Loyers!$G:$G,Échéancier_Loyers!$C:$C,$A1469,Échéancier_Loyers!$B:$B,YEAR($C1469)*100+MONTH($C1469)))</f>
        <v/>
      </c>
      <c r="E1469" s="13" t="str">
        <f>IF(OR($A1469="",$C1469=""),"",SUMIFS(Échéancier_Loyers!$J:$J,Échéancier_Loyers!$C:$C,$A1469,Échéancier_Loyers!$B:$B,YEAR($C1469)*100+MONTH($C1469)))</f>
        <v/>
      </c>
      <c r="F1469" s="13" t="str">
        <f>IF(OR($A1469="",$C1469=""),"",SUMIFS(Échéancier_Loyers!$K:$K,Échéancier_Loyers!$C:$C,$A1469,Échéancier_Loyers!$B:$B,YEAR($C1469)*100+MONTH($C1469)))</f>
        <v/>
      </c>
      <c r="G1469" s="13" t="str">
        <f>IF(OR($E1469="",$F1469=""),"",$E1469-$F1469)</f>
        <v/>
      </c>
      <c r="H1469" t="str">
        <f ca="1">IF($D1469="","",MAX(0,TODAY()-$D1469))</f>
        <v/>
      </c>
      <c r="I1469" t="str">
        <f ca="1">IF($G1469&lt;=0,"",IF($H1469&gt;=30,"Mise en demeure",IF($H1469&gt;=15,"Relance 2",IF($H1469&gt;=5,"Relance 1","À traiter"))))</f>
        <v>Mise en demeure</v>
      </c>
      <c r="K1469" t="str">
        <f>IF($J1469="","",$J1469+7)</f>
        <v/>
      </c>
    </row>
    <row r="1470" spans="2:11" ht="15">
      <c r="B1470" t="str">
        <f>IF($A1470="","",VLOOKUP(VLOOKUP($A1470,Baux!$A:$K,3,FALSE),Locataires!$A:$I,2,FALSE))</f>
        <v/>
      </c>
      <c r="C1470" s="17"/>
      <c r="D1470" s="12" t="str">
        <f>IF(OR($A1470="",$C1470=""),"",SUMIFS(Échéancier_Loyers!$G:$G,Échéancier_Loyers!$C:$C,$A1470,Échéancier_Loyers!$B:$B,YEAR($C1470)*100+MONTH($C1470)))</f>
        <v/>
      </c>
      <c r="E1470" s="13" t="str">
        <f>IF(OR($A1470="",$C1470=""),"",SUMIFS(Échéancier_Loyers!$J:$J,Échéancier_Loyers!$C:$C,$A1470,Échéancier_Loyers!$B:$B,YEAR($C1470)*100+MONTH($C1470)))</f>
        <v/>
      </c>
      <c r="F1470" s="13" t="str">
        <f>IF(OR($A1470="",$C1470=""),"",SUMIFS(Échéancier_Loyers!$K:$K,Échéancier_Loyers!$C:$C,$A1470,Échéancier_Loyers!$B:$B,YEAR($C1470)*100+MONTH($C1470)))</f>
        <v/>
      </c>
      <c r="G1470" s="13" t="str">
        <f>IF(OR($E1470="",$F1470=""),"",$E1470-$F1470)</f>
        <v/>
      </c>
      <c r="H1470" t="str">
        <f ca="1">IF($D1470="","",MAX(0,TODAY()-$D1470))</f>
        <v/>
      </c>
      <c r="I1470" t="str">
        <f ca="1">IF($G1470&lt;=0,"",IF($H1470&gt;=30,"Mise en demeure",IF($H1470&gt;=15,"Relance 2",IF($H1470&gt;=5,"Relance 1","À traiter"))))</f>
        <v>Mise en demeure</v>
      </c>
      <c r="K1470" t="str">
        <f>IF($J1470="","",$J1470+7)</f>
        <v/>
      </c>
    </row>
    <row r="1471" spans="2:11" ht="15">
      <c r="B1471" t="str">
        <f>IF($A1471="","",VLOOKUP(VLOOKUP($A1471,Baux!$A:$K,3,FALSE),Locataires!$A:$I,2,FALSE))</f>
        <v/>
      </c>
      <c r="C1471" s="17"/>
      <c r="D1471" s="12" t="str">
        <f>IF(OR($A1471="",$C1471=""),"",SUMIFS(Échéancier_Loyers!$G:$G,Échéancier_Loyers!$C:$C,$A1471,Échéancier_Loyers!$B:$B,YEAR($C1471)*100+MONTH($C1471)))</f>
        <v/>
      </c>
      <c r="E1471" s="13" t="str">
        <f>IF(OR($A1471="",$C1471=""),"",SUMIFS(Échéancier_Loyers!$J:$J,Échéancier_Loyers!$C:$C,$A1471,Échéancier_Loyers!$B:$B,YEAR($C1471)*100+MONTH($C1471)))</f>
        <v/>
      </c>
      <c r="F1471" s="13" t="str">
        <f>IF(OR($A1471="",$C1471=""),"",SUMIFS(Échéancier_Loyers!$K:$K,Échéancier_Loyers!$C:$C,$A1471,Échéancier_Loyers!$B:$B,YEAR($C1471)*100+MONTH($C1471)))</f>
        <v/>
      </c>
      <c r="G1471" s="13" t="str">
        <f>IF(OR($E1471="",$F1471=""),"",$E1471-$F1471)</f>
        <v/>
      </c>
      <c r="H1471" t="str">
        <f ca="1">IF($D1471="","",MAX(0,TODAY()-$D1471))</f>
        <v/>
      </c>
      <c r="I1471" t="str">
        <f ca="1">IF($G1471&lt;=0,"",IF($H1471&gt;=30,"Mise en demeure",IF($H1471&gt;=15,"Relance 2",IF($H1471&gt;=5,"Relance 1","À traiter"))))</f>
        <v>Mise en demeure</v>
      </c>
      <c r="K1471" t="str">
        <f>IF($J1471="","",$J1471+7)</f>
        <v/>
      </c>
    </row>
    <row r="1472" spans="2:11" ht="15">
      <c r="B1472" t="str">
        <f>IF($A1472="","",VLOOKUP(VLOOKUP($A1472,Baux!$A:$K,3,FALSE),Locataires!$A:$I,2,FALSE))</f>
        <v/>
      </c>
      <c r="C1472" s="17"/>
      <c r="D1472" s="12" t="str">
        <f>IF(OR($A1472="",$C1472=""),"",SUMIFS(Échéancier_Loyers!$G:$G,Échéancier_Loyers!$C:$C,$A1472,Échéancier_Loyers!$B:$B,YEAR($C1472)*100+MONTH($C1472)))</f>
        <v/>
      </c>
      <c r="E1472" s="13" t="str">
        <f>IF(OR($A1472="",$C1472=""),"",SUMIFS(Échéancier_Loyers!$J:$J,Échéancier_Loyers!$C:$C,$A1472,Échéancier_Loyers!$B:$B,YEAR($C1472)*100+MONTH($C1472)))</f>
        <v/>
      </c>
      <c r="F1472" s="13" t="str">
        <f>IF(OR($A1472="",$C1472=""),"",SUMIFS(Échéancier_Loyers!$K:$K,Échéancier_Loyers!$C:$C,$A1472,Échéancier_Loyers!$B:$B,YEAR($C1472)*100+MONTH($C1472)))</f>
        <v/>
      </c>
      <c r="G1472" s="13" t="str">
        <f>IF(OR($E1472="",$F1472=""),"",$E1472-$F1472)</f>
        <v/>
      </c>
      <c r="H1472" t="str">
        <f ca="1">IF($D1472="","",MAX(0,TODAY()-$D1472))</f>
        <v/>
      </c>
      <c r="I1472" t="str">
        <f ca="1">IF($G1472&lt;=0,"",IF($H1472&gt;=30,"Mise en demeure",IF($H1472&gt;=15,"Relance 2",IF($H1472&gt;=5,"Relance 1","À traiter"))))</f>
        <v>Mise en demeure</v>
      </c>
      <c r="K1472" t="str">
        <f>IF($J1472="","",$J1472+7)</f>
        <v/>
      </c>
    </row>
    <row r="1473" spans="2:11" ht="15">
      <c r="B1473" t="str">
        <f>IF($A1473="","",VLOOKUP(VLOOKUP($A1473,Baux!$A:$K,3,FALSE),Locataires!$A:$I,2,FALSE))</f>
        <v/>
      </c>
      <c r="C1473" s="17"/>
      <c r="D1473" s="12" t="str">
        <f>IF(OR($A1473="",$C1473=""),"",SUMIFS(Échéancier_Loyers!$G:$G,Échéancier_Loyers!$C:$C,$A1473,Échéancier_Loyers!$B:$B,YEAR($C1473)*100+MONTH($C1473)))</f>
        <v/>
      </c>
      <c r="E1473" s="13" t="str">
        <f>IF(OR($A1473="",$C1473=""),"",SUMIFS(Échéancier_Loyers!$J:$J,Échéancier_Loyers!$C:$C,$A1473,Échéancier_Loyers!$B:$B,YEAR($C1473)*100+MONTH($C1473)))</f>
        <v/>
      </c>
      <c r="F1473" s="13" t="str">
        <f>IF(OR($A1473="",$C1473=""),"",SUMIFS(Échéancier_Loyers!$K:$K,Échéancier_Loyers!$C:$C,$A1473,Échéancier_Loyers!$B:$B,YEAR($C1473)*100+MONTH($C1473)))</f>
        <v/>
      </c>
      <c r="G1473" s="13" t="str">
        <f>IF(OR($E1473="",$F1473=""),"",$E1473-$F1473)</f>
        <v/>
      </c>
      <c r="H1473" t="str">
        <f ca="1">IF($D1473="","",MAX(0,TODAY()-$D1473))</f>
        <v/>
      </c>
      <c r="I1473" t="str">
        <f ca="1">IF($G1473&lt;=0,"",IF($H1473&gt;=30,"Mise en demeure",IF($H1473&gt;=15,"Relance 2",IF($H1473&gt;=5,"Relance 1","À traiter"))))</f>
        <v>Mise en demeure</v>
      </c>
      <c r="K1473" t="str">
        <f>IF($J1473="","",$J1473+7)</f>
        <v/>
      </c>
    </row>
    <row r="1474" spans="2:11" ht="15">
      <c r="B1474" t="str">
        <f>IF($A1474="","",VLOOKUP(VLOOKUP($A1474,Baux!$A:$K,3,FALSE),Locataires!$A:$I,2,FALSE))</f>
        <v/>
      </c>
      <c r="C1474" s="17"/>
      <c r="D1474" s="12" t="str">
        <f>IF(OR($A1474="",$C1474=""),"",SUMIFS(Échéancier_Loyers!$G:$G,Échéancier_Loyers!$C:$C,$A1474,Échéancier_Loyers!$B:$B,YEAR($C1474)*100+MONTH($C1474)))</f>
        <v/>
      </c>
      <c r="E1474" s="13" t="str">
        <f>IF(OR($A1474="",$C1474=""),"",SUMIFS(Échéancier_Loyers!$J:$J,Échéancier_Loyers!$C:$C,$A1474,Échéancier_Loyers!$B:$B,YEAR($C1474)*100+MONTH($C1474)))</f>
        <v/>
      </c>
      <c r="F1474" s="13" t="str">
        <f>IF(OR($A1474="",$C1474=""),"",SUMIFS(Échéancier_Loyers!$K:$K,Échéancier_Loyers!$C:$C,$A1474,Échéancier_Loyers!$B:$B,YEAR($C1474)*100+MONTH($C1474)))</f>
        <v/>
      </c>
      <c r="G1474" s="13" t="str">
        <f>IF(OR($E1474="",$F1474=""),"",$E1474-$F1474)</f>
        <v/>
      </c>
      <c r="H1474" t="str">
        <f ca="1">IF($D1474="","",MAX(0,TODAY()-$D1474))</f>
        <v/>
      </c>
      <c r="I1474" t="str">
        <f ca="1">IF($G1474&lt;=0,"",IF($H1474&gt;=30,"Mise en demeure",IF($H1474&gt;=15,"Relance 2",IF($H1474&gt;=5,"Relance 1","À traiter"))))</f>
        <v>Mise en demeure</v>
      </c>
      <c r="K1474" t="str">
        <f>IF($J1474="","",$J1474+7)</f>
        <v/>
      </c>
    </row>
    <row r="1475" spans="2:11" ht="15">
      <c r="B1475" t="str">
        <f>IF($A1475="","",VLOOKUP(VLOOKUP($A1475,Baux!$A:$K,3,FALSE),Locataires!$A:$I,2,FALSE))</f>
        <v/>
      </c>
      <c r="C1475" s="17"/>
      <c r="D1475" s="12" t="str">
        <f>IF(OR($A1475="",$C1475=""),"",SUMIFS(Échéancier_Loyers!$G:$G,Échéancier_Loyers!$C:$C,$A1475,Échéancier_Loyers!$B:$B,YEAR($C1475)*100+MONTH($C1475)))</f>
        <v/>
      </c>
      <c r="E1475" s="13" t="str">
        <f>IF(OR($A1475="",$C1475=""),"",SUMIFS(Échéancier_Loyers!$J:$J,Échéancier_Loyers!$C:$C,$A1475,Échéancier_Loyers!$B:$B,YEAR($C1475)*100+MONTH($C1475)))</f>
        <v/>
      </c>
      <c r="F1475" s="13" t="str">
        <f>IF(OR($A1475="",$C1475=""),"",SUMIFS(Échéancier_Loyers!$K:$K,Échéancier_Loyers!$C:$C,$A1475,Échéancier_Loyers!$B:$B,YEAR($C1475)*100+MONTH($C1475)))</f>
        <v/>
      </c>
      <c r="G1475" s="13" t="str">
        <f>IF(OR($E1475="",$F1475=""),"",$E1475-$F1475)</f>
        <v/>
      </c>
      <c r="H1475" t="str">
        <f ca="1">IF($D1475="","",MAX(0,TODAY()-$D1475))</f>
        <v/>
      </c>
      <c r="I1475" t="str">
        <f ca="1">IF($G1475&lt;=0,"",IF($H1475&gt;=30,"Mise en demeure",IF($H1475&gt;=15,"Relance 2",IF($H1475&gt;=5,"Relance 1","À traiter"))))</f>
        <v>Mise en demeure</v>
      </c>
      <c r="K1475" t="str">
        <f>IF($J1475="","",$J1475+7)</f>
        <v/>
      </c>
    </row>
    <row r="1476" spans="2:11" ht="15">
      <c r="B1476" t="str">
        <f>IF($A1476="","",VLOOKUP(VLOOKUP($A1476,Baux!$A:$K,3,FALSE),Locataires!$A:$I,2,FALSE))</f>
        <v/>
      </c>
      <c r="C1476" s="17"/>
      <c r="D1476" s="12" t="str">
        <f>IF(OR($A1476="",$C1476=""),"",SUMIFS(Échéancier_Loyers!$G:$G,Échéancier_Loyers!$C:$C,$A1476,Échéancier_Loyers!$B:$B,YEAR($C1476)*100+MONTH($C1476)))</f>
        <v/>
      </c>
      <c r="E1476" s="13" t="str">
        <f>IF(OR($A1476="",$C1476=""),"",SUMIFS(Échéancier_Loyers!$J:$J,Échéancier_Loyers!$C:$C,$A1476,Échéancier_Loyers!$B:$B,YEAR($C1476)*100+MONTH($C1476)))</f>
        <v/>
      </c>
      <c r="F1476" s="13" t="str">
        <f>IF(OR($A1476="",$C1476=""),"",SUMIFS(Échéancier_Loyers!$K:$K,Échéancier_Loyers!$C:$C,$A1476,Échéancier_Loyers!$B:$B,YEAR($C1476)*100+MONTH($C1476)))</f>
        <v/>
      </c>
      <c r="G1476" s="13" t="str">
        <f>IF(OR($E1476="",$F1476=""),"",$E1476-$F1476)</f>
        <v/>
      </c>
      <c r="H1476" t="str">
        <f ca="1">IF($D1476="","",MAX(0,TODAY()-$D1476))</f>
        <v/>
      </c>
      <c r="I1476" t="str">
        <f ca="1">IF($G1476&lt;=0,"",IF($H1476&gt;=30,"Mise en demeure",IF($H1476&gt;=15,"Relance 2",IF($H1476&gt;=5,"Relance 1","À traiter"))))</f>
        <v>Mise en demeure</v>
      </c>
      <c r="K1476" t="str">
        <f>IF($J1476="","",$J1476+7)</f>
        <v/>
      </c>
    </row>
    <row r="1477" spans="2:11" ht="15">
      <c r="B1477" t="str">
        <f>IF($A1477="","",VLOOKUP(VLOOKUP($A1477,Baux!$A:$K,3,FALSE),Locataires!$A:$I,2,FALSE))</f>
        <v/>
      </c>
      <c r="C1477" s="17"/>
      <c r="D1477" s="12" t="str">
        <f>IF(OR($A1477="",$C1477=""),"",SUMIFS(Échéancier_Loyers!$G:$G,Échéancier_Loyers!$C:$C,$A1477,Échéancier_Loyers!$B:$B,YEAR($C1477)*100+MONTH($C1477)))</f>
        <v/>
      </c>
      <c r="E1477" s="13" t="str">
        <f>IF(OR($A1477="",$C1477=""),"",SUMIFS(Échéancier_Loyers!$J:$J,Échéancier_Loyers!$C:$C,$A1477,Échéancier_Loyers!$B:$B,YEAR($C1477)*100+MONTH($C1477)))</f>
        <v/>
      </c>
      <c r="F1477" s="13" t="str">
        <f>IF(OR($A1477="",$C1477=""),"",SUMIFS(Échéancier_Loyers!$K:$K,Échéancier_Loyers!$C:$C,$A1477,Échéancier_Loyers!$B:$B,YEAR($C1477)*100+MONTH($C1477)))</f>
        <v/>
      </c>
      <c r="G1477" s="13" t="str">
        <f>IF(OR($E1477="",$F1477=""),"",$E1477-$F1477)</f>
        <v/>
      </c>
      <c r="H1477" t="str">
        <f ca="1">IF($D1477="","",MAX(0,TODAY()-$D1477))</f>
        <v/>
      </c>
      <c r="I1477" t="str">
        <f ca="1">IF($G1477&lt;=0,"",IF($H1477&gt;=30,"Mise en demeure",IF($H1477&gt;=15,"Relance 2",IF($H1477&gt;=5,"Relance 1","À traiter"))))</f>
        <v>Mise en demeure</v>
      </c>
      <c r="K1477" t="str">
        <f>IF($J1477="","",$J1477+7)</f>
        <v/>
      </c>
    </row>
    <row r="1478" spans="2:11" ht="15">
      <c r="B1478" t="str">
        <f>IF($A1478="","",VLOOKUP(VLOOKUP($A1478,Baux!$A:$K,3,FALSE),Locataires!$A:$I,2,FALSE))</f>
        <v/>
      </c>
      <c r="C1478" s="17"/>
      <c r="D1478" s="12" t="str">
        <f>IF(OR($A1478="",$C1478=""),"",SUMIFS(Échéancier_Loyers!$G:$G,Échéancier_Loyers!$C:$C,$A1478,Échéancier_Loyers!$B:$B,YEAR($C1478)*100+MONTH($C1478)))</f>
        <v/>
      </c>
      <c r="E1478" s="13" t="str">
        <f>IF(OR($A1478="",$C1478=""),"",SUMIFS(Échéancier_Loyers!$J:$J,Échéancier_Loyers!$C:$C,$A1478,Échéancier_Loyers!$B:$B,YEAR($C1478)*100+MONTH($C1478)))</f>
        <v/>
      </c>
      <c r="F1478" s="13" t="str">
        <f>IF(OR($A1478="",$C1478=""),"",SUMIFS(Échéancier_Loyers!$K:$K,Échéancier_Loyers!$C:$C,$A1478,Échéancier_Loyers!$B:$B,YEAR($C1478)*100+MONTH($C1478)))</f>
        <v/>
      </c>
      <c r="G1478" s="13" t="str">
        <f>IF(OR($E1478="",$F1478=""),"",$E1478-$F1478)</f>
        <v/>
      </c>
      <c r="H1478" t="str">
        <f ca="1">IF($D1478="","",MAX(0,TODAY()-$D1478))</f>
        <v/>
      </c>
      <c r="I1478" t="str">
        <f ca="1">IF($G1478&lt;=0,"",IF($H1478&gt;=30,"Mise en demeure",IF($H1478&gt;=15,"Relance 2",IF($H1478&gt;=5,"Relance 1","À traiter"))))</f>
        <v>Mise en demeure</v>
      </c>
      <c r="K1478" t="str">
        <f>IF($J1478="","",$J1478+7)</f>
        <v/>
      </c>
    </row>
    <row r="1479" spans="2:11" ht="15">
      <c r="B1479" t="str">
        <f>IF($A1479="","",VLOOKUP(VLOOKUP($A1479,Baux!$A:$K,3,FALSE),Locataires!$A:$I,2,FALSE))</f>
        <v/>
      </c>
      <c r="C1479" s="17"/>
      <c r="D1479" s="12" t="str">
        <f>IF(OR($A1479="",$C1479=""),"",SUMIFS(Échéancier_Loyers!$G:$G,Échéancier_Loyers!$C:$C,$A1479,Échéancier_Loyers!$B:$B,YEAR($C1479)*100+MONTH($C1479)))</f>
        <v/>
      </c>
      <c r="E1479" s="13" t="str">
        <f>IF(OR($A1479="",$C1479=""),"",SUMIFS(Échéancier_Loyers!$J:$J,Échéancier_Loyers!$C:$C,$A1479,Échéancier_Loyers!$B:$B,YEAR($C1479)*100+MONTH($C1479)))</f>
        <v/>
      </c>
      <c r="F1479" s="13" t="str">
        <f>IF(OR($A1479="",$C1479=""),"",SUMIFS(Échéancier_Loyers!$K:$K,Échéancier_Loyers!$C:$C,$A1479,Échéancier_Loyers!$B:$B,YEAR($C1479)*100+MONTH($C1479)))</f>
        <v/>
      </c>
      <c r="G1479" s="13" t="str">
        <f>IF(OR($E1479="",$F1479=""),"",$E1479-$F1479)</f>
        <v/>
      </c>
      <c r="H1479" t="str">
        <f ca="1">IF($D1479="","",MAX(0,TODAY()-$D1479))</f>
        <v/>
      </c>
      <c r="I1479" t="str">
        <f ca="1">IF($G1479&lt;=0,"",IF($H1479&gt;=30,"Mise en demeure",IF($H1479&gt;=15,"Relance 2",IF($H1479&gt;=5,"Relance 1","À traiter"))))</f>
        <v>Mise en demeure</v>
      </c>
      <c r="K1479" t="str">
        <f>IF($J1479="","",$J1479+7)</f>
        <v/>
      </c>
    </row>
    <row r="1480" spans="2:11" ht="15">
      <c r="B1480" t="str">
        <f>IF($A1480="","",VLOOKUP(VLOOKUP($A1480,Baux!$A:$K,3,FALSE),Locataires!$A:$I,2,FALSE))</f>
        <v/>
      </c>
      <c r="C1480" s="17"/>
      <c r="D1480" s="12" t="str">
        <f>IF(OR($A1480="",$C1480=""),"",SUMIFS(Échéancier_Loyers!$G:$G,Échéancier_Loyers!$C:$C,$A1480,Échéancier_Loyers!$B:$B,YEAR($C1480)*100+MONTH($C1480)))</f>
        <v/>
      </c>
      <c r="E1480" s="13" t="str">
        <f>IF(OR($A1480="",$C1480=""),"",SUMIFS(Échéancier_Loyers!$J:$J,Échéancier_Loyers!$C:$C,$A1480,Échéancier_Loyers!$B:$B,YEAR($C1480)*100+MONTH($C1480)))</f>
        <v/>
      </c>
      <c r="F1480" s="13" t="str">
        <f>IF(OR($A1480="",$C1480=""),"",SUMIFS(Échéancier_Loyers!$K:$K,Échéancier_Loyers!$C:$C,$A1480,Échéancier_Loyers!$B:$B,YEAR($C1480)*100+MONTH($C1480)))</f>
        <v/>
      </c>
      <c r="G1480" s="13" t="str">
        <f>IF(OR($E1480="",$F1480=""),"",$E1480-$F1480)</f>
        <v/>
      </c>
      <c r="H1480" t="str">
        <f ca="1">IF($D1480="","",MAX(0,TODAY()-$D1480))</f>
        <v/>
      </c>
      <c r="I1480" t="str">
        <f ca="1">IF($G1480&lt;=0,"",IF($H1480&gt;=30,"Mise en demeure",IF($H1480&gt;=15,"Relance 2",IF($H1480&gt;=5,"Relance 1","À traiter"))))</f>
        <v>Mise en demeure</v>
      </c>
      <c r="K1480" t="str">
        <f>IF($J1480="","",$J1480+7)</f>
        <v/>
      </c>
    </row>
    <row r="1481" spans="2:11" ht="15">
      <c r="B1481" t="str">
        <f>IF($A1481="","",VLOOKUP(VLOOKUP($A1481,Baux!$A:$K,3,FALSE),Locataires!$A:$I,2,FALSE))</f>
        <v/>
      </c>
      <c r="C1481" s="17"/>
      <c r="D1481" s="12" t="str">
        <f>IF(OR($A1481="",$C1481=""),"",SUMIFS(Échéancier_Loyers!$G:$G,Échéancier_Loyers!$C:$C,$A1481,Échéancier_Loyers!$B:$B,YEAR($C1481)*100+MONTH($C1481)))</f>
        <v/>
      </c>
      <c r="E1481" s="13" t="str">
        <f>IF(OR($A1481="",$C1481=""),"",SUMIFS(Échéancier_Loyers!$J:$J,Échéancier_Loyers!$C:$C,$A1481,Échéancier_Loyers!$B:$B,YEAR($C1481)*100+MONTH($C1481)))</f>
        <v/>
      </c>
      <c r="F1481" s="13" t="str">
        <f>IF(OR($A1481="",$C1481=""),"",SUMIFS(Échéancier_Loyers!$K:$K,Échéancier_Loyers!$C:$C,$A1481,Échéancier_Loyers!$B:$B,YEAR($C1481)*100+MONTH($C1481)))</f>
        <v/>
      </c>
      <c r="G1481" s="13" t="str">
        <f>IF(OR($E1481="",$F1481=""),"",$E1481-$F1481)</f>
        <v/>
      </c>
      <c r="H1481" t="str">
        <f ca="1">IF($D1481="","",MAX(0,TODAY()-$D1481))</f>
        <v/>
      </c>
      <c r="I1481" t="str">
        <f ca="1">IF($G1481&lt;=0,"",IF($H1481&gt;=30,"Mise en demeure",IF($H1481&gt;=15,"Relance 2",IF($H1481&gt;=5,"Relance 1","À traiter"))))</f>
        <v>Mise en demeure</v>
      </c>
      <c r="K1481" t="str">
        <f>IF($J1481="","",$J1481+7)</f>
        <v/>
      </c>
    </row>
    <row r="1482" spans="2:11" ht="15">
      <c r="B1482" t="str">
        <f>IF($A1482="","",VLOOKUP(VLOOKUP($A1482,Baux!$A:$K,3,FALSE),Locataires!$A:$I,2,FALSE))</f>
        <v/>
      </c>
      <c r="C1482" s="17"/>
      <c r="D1482" s="12" t="str">
        <f>IF(OR($A1482="",$C1482=""),"",SUMIFS(Échéancier_Loyers!$G:$G,Échéancier_Loyers!$C:$C,$A1482,Échéancier_Loyers!$B:$B,YEAR($C1482)*100+MONTH($C1482)))</f>
        <v/>
      </c>
      <c r="E1482" s="13" t="str">
        <f>IF(OR($A1482="",$C1482=""),"",SUMIFS(Échéancier_Loyers!$J:$J,Échéancier_Loyers!$C:$C,$A1482,Échéancier_Loyers!$B:$B,YEAR($C1482)*100+MONTH($C1482)))</f>
        <v/>
      </c>
      <c r="F1482" s="13" t="str">
        <f>IF(OR($A1482="",$C1482=""),"",SUMIFS(Échéancier_Loyers!$K:$K,Échéancier_Loyers!$C:$C,$A1482,Échéancier_Loyers!$B:$B,YEAR($C1482)*100+MONTH($C1482)))</f>
        <v/>
      </c>
      <c r="G1482" s="13" t="str">
        <f>IF(OR($E1482="",$F1482=""),"",$E1482-$F1482)</f>
        <v/>
      </c>
      <c r="H1482" t="str">
        <f ca="1">IF($D1482="","",MAX(0,TODAY()-$D1482))</f>
        <v/>
      </c>
      <c r="I1482" t="str">
        <f ca="1">IF($G1482&lt;=0,"",IF($H1482&gt;=30,"Mise en demeure",IF($H1482&gt;=15,"Relance 2",IF($H1482&gt;=5,"Relance 1","À traiter"))))</f>
        <v>Mise en demeure</v>
      </c>
      <c r="K1482" t="str">
        <f>IF($J1482="","",$J1482+7)</f>
        <v/>
      </c>
    </row>
    <row r="1483" spans="2:11" ht="15">
      <c r="B1483" t="str">
        <f>IF($A1483="","",VLOOKUP(VLOOKUP($A1483,Baux!$A:$K,3,FALSE),Locataires!$A:$I,2,FALSE))</f>
        <v/>
      </c>
      <c r="C1483" s="17"/>
      <c r="D1483" s="12" t="str">
        <f>IF(OR($A1483="",$C1483=""),"",SUMIFS(Échéancier_Loyers!$G:$G,Échéancier_Loyers!$C:$C,$A1483,Échéancier_Loyers!$B:$B,YEAR($C1483)*100+MONTH($C1483)))</f>
        <v/>
      </c>
      <c r="E1483" s="13" t="str">
        <f>IF(OR($A1483="",$C1483=""),"",SUMIFS(Échéancier_Loyers!$J:$J,Échéancier_Loyers!$C:$C,$A1483,Échéancier_Loyers!$B:$B,YEAR($C1483)*100+MONTH($C1483)))</f>
        <v/>
      </c>
      <c r="F1483" s="13" t="str">
        <f>IF(OR($A1483="",$C1483=""),"",SUMIFS(Échéancier_Loyers!$K:$K,Échéancier_Loyers!$C:$C,$A1483,Échéancier_Loyers!$B:$B,YEAR($C1483)*100+MONTH($C1483)))</f>
        <v/>
      </c>
      <c r="G1483" s="13" t="str">
        <f>IF(OR($E1483="",$F1483=""),"",$E1483-$F1483)</f>
        <v/>
      </c>
      <c r="H1483" t="str">
        <f ca="1">IF($D1483="","",MAX(0,TODAY()-$D1483))</f>
        <v/>
      </c>
      <c r="I1483" t="str">
        <f ca="1">IF($G1483&lt;=0,"",IF($H1483&gt;=30,"Mise en demeure",IF($H1483&gt;=15,"Relance 2",IF($H1483&gt;=5,"Relance 1","À traiter"))))</f>
        <v>Mise en demeure</v>
      </c>
      <c r="K1483" t="str">
        <f>IF($J1483="","",$J1483+7)</f>
        <v/>
      </c>
    </row>
    <row r="1484" spans="2:11" ht="15">
      <c r="B1484" t="str">
        <f>IF($A1484="","",VLOOKUP(VLOOKUP($A1484,Baux!$A:$K,3,FALSE),Locataires!$A:$I,2,FALSE))</f>
        <v/>
      </c>
      <c r="C1484" s="17"/>
      <c r="D1484" s="12" t="str">
        <f>IF(OR($A1484="",$C1484=""),"",SUMIFS(Échéancier_Loyers!$G:$G,Échéancier_Loyers!$C:$C,$A1484,Échéancier_Loyers!$B:$B,YEAR($C1484)*100+MONTH($C1484)))</f>
        <v/>
      </c>
      <c r="E1484" s="13" t="str">
        <f>IF(OR($A1484="",$C1484=""),"",SUMIFS(Échéancier_Loyers!$J:$J,Échéancier_Loyers!$C:$C,$A1484,Échéancier_Loyers!$B:$B,YEAR($C1484)*100+MONTH($C1484)))</f>
        <v/>
      </c>
      <c r="F1484" s="13" t="str">
        <f>IF(OR($A1484="",$C1484=""),"",SUMIFS(Échéancier_Loyers!$K:$K,Échéancier_Loyers!$C:$C,$A1484,Échéancier_Loyers!$B:$B,YEAR($C1484)*100+MONTH($C1484)))</f>
        <v/>
      </c>
      <c r="G1484" s="13" t="str">
        <f>IF(OR($E1484="",$F1484=""),"",$E1484-$F1484)</f>
        <v/>
      </c>
      <c r="H1484" t="str">
        <f ca="1">IF($D1484="","",MAX(0,TODAY()-$D1484))</f>
        <v/>
      </c>
      <c r="I1484" t="str">
        <f ca="1">IF($G1484&lt;=0,"",IF($H1484&gt;=30,"Mise en demeure",IF($H1484&gt;=15,"Relance 2",IF($H1484&gt;=5,"Relance 1","À traiter"))))</f>
        <v>Mise en demeure</v>
      </c>
      <c r="K1484" t="str">
        <f>IF($J1484="","",$J1484+7)</f>
        <v/>
      </c>
    </row>
    <row r="1485" spans="2:11" ht="15">
      <c r="B1485" t="str">
        <f>IF($A1485="","",VLOOKUP(VLOOKUP($A1485,Baux!$A:$K,3,FALSE),Locataires!$A:$I,2,FALSE))</f>
        <v/>
      </c>
      <c r="C1485" s="17"/>
      <c r="D1485" s="12" t="str">
        <f>IF(OR($A1485="",$C1485=""),"",SUMIFS(Échéancier_Loyers!$G:$G,Échéancier_Loyers!$C:$C,$A1485,Échéancier_Loyers!$B:$B,YEAR($C1485)*100+MONTH($C1485)))</f>
        <v/>
      </c>
      <c r="E1485" s="13" t="str">
        <f>IF(OR($A1485="",$C1485=""),"",SUMIFS(Échéancier_Loyers!$J:$J,Échéancier_Loyers!$C:$C,$A1485,Échéancier_Loyers!$B:$B,YEAR($C1485)*100+MONTH($C1485)))</f>
        <v/>
      </c>
      <c r="F1485" s="13" t="str">
        <f>IF(OR($A1485="",$C1485=""),"",SUMIFS(Échéancier_Loyers!$K:$K,Échéancier_Loyers!$C:$C,$A1485,Échéancier_Loyers!$B:$B,YEAR($C1485)*100+MONTH($C1485)))</f>
        <v/>
      </c>
      <c r="G1485" s="13" t="str">
        <f>IF(OR($E1485="",$F1485=""),"",$E1485-$F1485)</f>
        <v/>
      </c>
      <c r="H1485" t="str">
        <f ca="1">IF($D1485="","",MAX(0,TODAY()-$D1485))</f>
        <v/>
      </c>
      <c r="I1485" t="str">
        <f ca="1">IF($G1485&lt;=0,"",IF($H1485&gt;=30,"Mise en demeure",IF($H1485&gt;=15,"Relance 2",IF($H1485&gt;=5,"Relance 1","À traiter"))))</f>
        <v>Mise en demeure</v>
      </c>
      <c r="K1485" t="str">
        <f>IF($J1485="","",$J1485+7)</f>
        <v/>
      </c>
    </row>
    <row r="1486" spans="2:11" ht="15">
      <c r="B1486" t="str">
        <f>IF($A1486="","",VLOOKUP(VLOOKUP($A1486,Baux!$A:$K,3,FALSE),Locataires!$A:$I,2,FALSE))</f>
        <v/>
      </c>
      <c r="C1486" s="17"/>
      <c r="D1486" s="12" t="str">
        <f>IF(OR($A1486="",$C1486=""),"",SUMIFS(Échéancier_Loyers!$G:$G,Échéancier_Loyers!$C:$C,$A1486,Échéancier_Loyers!$B:$B,YEAR($C1486)*100+MONTH($C1486)))</f>
        <v/>
      </c>
      <c r="E1486" s="13" t="str">
        <f>IF(OR($A1486="",$C1486=""),"",SUMIFS(Échéancier_Loyers!$J:$J,Échéancier_Loyers!$C:$C,$A1486,Échéancier_Loyers!$B:$B,YEAR($C1486)*100+MONTH($C1486)))</f>
        <v/>
      </c>
      <c r="F1486" s="13" t="str">
        <f>IF(OR($A1486="",$C1486=""),"",SUMIFS(Échéancier_Loyers!$K:$K,Échéancier_Loyers!$C:$C,$A1486,Échéancier_Loyers!$B:$B,YEAR($C1486)*100+MONTH($C1486)))</f>
        <v/>
      </c>
      <c r="G1486" s="13" t="str">
        <f>IF(OR($E1486="",$F1486=""),"",$E1486-$F1486)</f>
        <v/>
      </c>
      <c r="H1486" t="str">
        <f ca="1">IF($D1486="","",MAX(0,TODAY()-$D1486))</f>
        <v/>
      </c>
      <c r="I1486" t="str">
        <f ca="1">IF($G1486&lt;=0,"",IF($H1486&gt;=30,"Mise en demeure",IF($H1486&gt;=15,"Relance 2",IF($H1486&gt;=5,"Relance 1","À traiter"))))</f>
        <v>Mise en demeure</v>
      </c>
      <c r="K1486" t="str">
        <f>IF($J1486="","",$J1486+7)</f>
        <v/>
      </c>
    </row>
    <row r="1487" spans="2:11" ht="15">
      <c r="B1487" t="str">
        <f>IF($A1487="","",VLOOKUP(VLOOKUP($A1487,Baux!$A:$K,3,FALSE),Locataires!$A:$I,2,FALSE))</f>
        <v/>
      </c>
      <c r="C1487" s="17"/>
      <c r="D1487" s="12" t="str">
        <f>IF(OR($A1487="",$C1487=""),"",SUMIFS(Échéancier_Loyers!$G:$G,Échéancier_Loyers!$C:$C,$A1487,Échéancier_Loyers!$B:$B,YEAR($C1487)*100+MONTH($C1487)))</f>
        <v/>
      </c>
      <c r="E1487" s="13" t="str">
        <f>IF(OR($A1487="",$C1487=""),"",SUMIFS(Échéancier_Loyers!$J:$J,Échéancier_Loyers!$C:$C,$A1487,Échéancier_Loyers!$B:$B,YEAR($C1487)*100+MONTH($C1487)))</f>
        <v/>
      </c>
      <c r="F1487" s="13" t="str">
        <f>IF(OR($A1487="",$C1487=""),"",SUMIFS(Échéancier_Loyers!$K:$K,Échéancier_Loyers!$C:$C,$A1487,Échéancier_Loyers!$B:$B,YEAR($C1487)*100+MONTH($C1487)))</f>
        <v/>
      </c>
      <c r="G1487" s="13" t="str">
        <f>IF(OR($E1487="",$F1487=""),"",$E1487-$F1487)</f>
        <v/>
      </c>
      <c r="H1487" t="str">
        <f ca="1">IF($D1487="","",MAX(0,TODAY()-$D1487))</f>
        <v/>
      </c>
      <c r="I1487" t="str">
        <f ca="1">IF($G1487&lt;=0,"",IF($H1487&gt;=30,"Mise en demeure",IF($H1487&gt;=15,"Relance 2",IF($H1487&gt;=5,"Relance 1","À traiter"))))</f>
        <v>Mise en demeure</v>
      </c>
      <c r="K1487" t="str">
        <f>IF($J1487="","",$J1487+7)</f>
        <v/>
      </c>
    </row>
    <row r="1488" spans="2:11" ht="15">
      <c r="B1488" t="str">
        <f>IF($A1488="","",VLOOKUP(VLOOKUP($A1488,Baux!$A:$K,3,FALSE),Locataires!$A:$I,2,FALSE))</f>
        <v/>
      </c>
      <c r="C1488" s="17"/>
      <c r="D1488" s="12" t="str">
        <f>IF(OR($A1488="",$C1488=""),"",SUMIFS(Échéancier_Loyers!$G:$G,Échéancier_Loyers!$C:$C,$A1488,Échéancier_Loyers!$B:$B,YEAR($C1488)*100+MONTH($C1488)))</f>
        <v/>
      </c>
      <c r="E1488" s="13" t="str">
        <f>IF(OR($A1488="",$C1488=""),"",SUMIFS(Échéancier_Loyers!$J:$J,Échéancier_Loyers!$C:$C,$A1488,Échéancier_Loyers!$B:$B,YEAR($C1488)*100+MONTH($C1488)))</f>
        <v/>
      </c>
      <c r="F1488" s="13" t="str">
        <f>IF(OR($A1488="",$C1488=""),"",SUMIFS(Échéancier_Loyers!$K:$K,Échéancier_Loyers!$C:$C,$A1488,Échéancier_Loyers!$B:$B,YEAR($C1488)*100+MONTH($C1488)))</f>
        <v/>
      </c>
      <c r="G1488" s="13" t="str">
        <f>IF(OR($E1488="",$F1488=""),"",$E1488-$F1488)</f>
        <v/>
      </c>
      <c r="H1488" t="str">
        <f ca="1">IF($D1488="","",MAX(0,TODAY()-$D1488))</f>
        <v/>
      </c>
      <c r="I1488" t="str">
        <f ca="1">IF($G1488&lt;=0,"",IF($H1488&gt;=30,"Mise en demeure",IF($H1488&gt;=15,"Relance 2",IF($H1488&gt;=5,"Relance 1","À traiter"))))</f>
        <v>Mise en demeure</v>
      </c>
      <c r="K1488" t="str">
        <f>IF($J1488="","",$J1488+7)</f>
        <v/>
      </c>
    </row>
    <row r="1489" spans="2:11" ht="15">
      <c r="B1489" t="str">
        <f>IF($A1489="","",VLOOKUP(VLOOKUP($A1489,Baux!$A:$K,3,FALSE),Locataires!$A:$I,2,FALSE))</f>
        <v/>
      </c>
      <c r="C1489" s="17"/>
      <c r="D1489" s="12" t="str">
        <f>IF(OR($A1489="",$C1489=""),"",SUMIFS(Échéancier_Loyers!$G:$G,Échéancier_Loyers!$C:$C,$A1489,Échéancier_Loyers!$B:$B,YEAR($C1489)*100+MONTH($C1489)))</f>
        <v/>
      </c>
      <c r="E1489" s="13" t="str">
        <f>IF(OR($A1489="",$C1489=""),"",SUMIFS(Échéancier_Loyers!$J:$J,Échéancier_Loyers!$C:$C,$A1489,Échéancier_Loyers!$B:$B,YEAR($C1489)*100+MONTH($C1489)))</f>
        <v/>
      </c>
      <c r="F1489" s="13" t="str">
        <f>IF(OR($A1489="",$C1489=""),"",SUMIFS(Échéancier_Loyers!$K:$K,Échéancier_Loyers!$C:$C,$A1489,Échéancier_Loyers!$B:$B,YEAR($C1489)*100+MONTH($C1489)))</f>
        <v/>
      </c>
      <c r="G1489" s="13" t="str">
        <f>IF(OR($E1489="",$F1489=""),"",$E1489-$F1489)</f>
        <v/>
      </c>
      <c r="H1489" t="str">
        <f ca="1">IF($D1489="","",MAX(0,TODAY()-$D1489))</f>
        <v/>
      </c>
      <c r="I1489" t="str">
        <f ca="1">IF($G1489&lt;=0,"",IF($H1489&gt;=30,"Mise en demeure",IF($H1489&gt;=15,"Relance 2",IF($H1489&gt;=5,"Relance 1","À traiter"))))</f>
        <v>Mise en demeure</v>
      </c>
      <c r="K1489" t="str">
        <f>IF($J1489="","",$J1489+7)</f>
        <v/>
      </c>
    </row>
    <row r="1490" spans="2:11" ht="15">
      <c r="B1490" t="str">
        <f>IF($A1490="","",VLOOKUP(VLOOKUP($A1490,Baux!$A:$K,3,FALSE),Locataires!$A:$I,2,FALSE))</f>
        <v/>
      </c>
      <c r="C1490" s="17"/>
      <c r="D1490" s="12" t="str">
        <f>IF(OR($A1490="",$C1490=""),"",SUMIFS(Échéancier_Loyers!$G:$G,Échéancier_Loyers!$C:$C,$A1490,Échéancier_Loyers!$B:$B,YEAR($C1490)*100+MONTH($C1490)))</f>
        <v/>
      </c>
      <c r="E1490" s="13" t="str">
        <f>IF(OR($A1490="",$C1490=""),"",SUMIFS(Échéancier_Loyers!$J:$J,Échéancier_Loyers!$C:$C,$A1490,Échéancier_Loyers!$B:$B,YEAR($C1490)*100+MONTH($C1490)))</f>
        <v/>
      </c>
      <c r="F1490" s="13" t="str">
        <f>IF(OR($A1490="",$C1490=""),"",SUMIFS(Échéancier_Loyers!$K:$K,Échéancier_Loyers!$C:$C,$A1490,Échéancier_Loyers!$B:$B,YEAR($C1490)*100+MONTH($C1490)))</f>
        <v/>
      </c>
      <c r="G1490" s="13" t="str">
        <f>IF(OR($E1490="",$F1490=""),"",$E1490-$F1490)</f>
        <v/>
      </c>
      <c r="H1490" t="str">
        <f ca="1">IF($D1490="","",MAX(0,TODAY()-$D1490))</f>
        <v/>
      </c>
      <c r="I1490" t="str">
        <f ca="1">IF($G1490&lt;=0,"",IF($H1490&gt;=30,"Mise en demeure",IF($H1490&gt;=15,"Relance 2",IF($H1490&gt;=5,"Relance 1","À traiter"))))</f>
        <v>Mise en demeure</v>
      </c>
      <c r="K1490" t="str">
        <f>IF($J1490="","",$J1490+7)</f>
        <v/>
      </c>
    </row>
    <row r="1491" spans="2:11" ht="15">
      <c r="B1491" t="str">
        <f>IF($A1491="","",VLOOKUP(VLOOKUP($A1491,Baux!$A:$K,3,FALSE),Locataires!$A:$I,2,FALSE))</f>
        <v/>
      </c>
      <c r="C1491" s="17"/>
      <c r="D1491" s="12" t="str">
        <f>IF(OR($A1491="",$C1491=""),"",SUMIFS(Échéancier_Loyers!$G:$G,Échéancier_Loyers!$C:$C,$A1491,Échéancier_Loyers!$B:$B,YEAR($C1491)*100+MONTH($C1491)))</f>
        <v/>
      </c>
      <c r="E1491" s="13" t="str">
        <f>IF(OR($A1491="",$C1491=""),"",SUMIFS(Échéancier_Loyers!$J:$J,Échéancier_Loyers!$C:$C,$A1491,Échéancier_Loyers!$B:$B,YEAR($C1491)*100+MONTH($C1491)))</f>
        <v/>
      </c>
      <c r="F1491" s="13" t="str">
        <f>IF(OR($A1491="",$C1491=""),"",SUMIFS(Échéancier_Loyers!$K:$K,Échéancier_Loyers!$C:$C,$A1491,Échéancier_Loyers!$B:$B,YEAR($C1491)*100+MONTH($C1491)))</f>
        <v/>
      </c>
      <c r="G1491" s="13" t="str">
        <f>IF(OR($E1491="",$F1491=""),"",$E1491-$F1491)</f>
        <v/>
      </c>
      <c r="H1491" t="str">
        <f ca="1">IF($D1491="","",MAX(0,TODAY()-$D1491))</f>
        <v/>
      </c>
      <c r="I1491" t="str">
        <f ca="1">IF($G1491&lt;=0,"",IF($H1491&gt;=30,"Mise en demeure",IF($H1491&gt;=15,"Relance 2",IF($H1491&gt;=5,"Relance 1","À traiter"))))</f>
        <v>Mise en demeure</v>
      </c>
      <c r="K1491" t="str">
        <f>IF($J1491="","",$J1491+7)</f>
        <v/>
      </c>
    </row>
    <row r="1492" spans="2:11" ht="15">
      <c r="B1492" t="str">
        <f>IF($A1492="","",VLOOKUP(VLOOKUP($A1492,Baux!$A:$K,3,FALSE),Locataires!$A:$I,2,FALSE))</f>
        <v/>
      </c>
      <c r="C1492" s="17"/>
      <c r="D1492" s="12" t="str">
        <f>IF(OR($A1492="",$C1492=""),"",SUMIFS(Échéancier_Loyers!$G:$G,Échéancier_Loyers!$C:$C,$A1492,Échéancier_Loyers!$B:$B,YEAR($C1492)*100+MONTH($C1492)))</f>
        <v/>
      </c>
      <c r="E1492" s="13" t="str">
        <f>IF(OR($A1492="",$C1492=""),"",SUMIFS(Échéancier_Loyers!$J:$J,Échéancier_Loyers!$C:$C,$A1492,Échéancier_Loyers!$B:$B,YEAR($C1492)*100+MONTH($C1492)))</f>
        <v/>
      </c>
      <c r="F1492" s="13" t="str">
        <f>IF(OR($A1492="",$C1492=""),"",SUMIFS(Échéancier_Loyers!$K:$K,Échéancier_Loyers!$C:$C,$A1492,Échéancier_Loyers!$B:$B,YEAR($C1492)*100+MONTH($C1492)))</f>
        <v/>
      </c>
      <c r="G1492" s="13" t="str">
        <f>IF(OR($E1492="",$F1492=""),"",$E1492-$F1492)</f>
        <v/>
      </c>
      <c r="H1492" t="str">
        <f ca="1">IF($D1492="","",MAX(0,TODAY()-$D1492))</f>
        <v/>
      </c>
      <c r="I1492" t="str">
        <f ca="1">IF($G1492&lt;=0,"",IF($H1492&gt;=30,"Mise en demeure",IF($H1492&gt;=15,"Relance 2",IF($H1492&gt;=5,"Relance 1","À traiter"))))</f>
        <v>Mise en demeure</v>
      </c>
      <c r="K1492" t="str">
        <f>IF($J1492="","",$J1492+7)</f>
        <v/>
      </c>
    </row>
    <row r="1493" spans="2:11" ht="15">
      <c r="B1493" t="str">
        <f>IF($A1493="","",VLOOKUP(VLOOKUP($A1493,Baux!$A:$K,3,FALSE),Locataires!$A:$I,2,FALSE))</f>
        <v/>
      </c>
      <c r="C1493" s="17"/>
      <c r="D1493" s="12" t="str">
        <f>IF(OR($A1493="",$C1493=""),"",SUMIFS(Échéancier_Loyers!$G:$G,Échéancier_Loyers!$C:$C,$A1493,Échéancier_Loyers!$B:$B,YEAR($C1493)*100+MONTH($C1493)))</f>
        <v/>
      </c>
      <c r="E1493" s="13" t="str">
        <f>IF(OR($A1493="",$C1493=""),"",SUMIFS(Échéancier_Loyers!$J:$J,Échéancier_Loyers!$C:$C,$A1493,Échéancier_Loyers!$B:$B,YEAR($C1493)*100+MONTH($C1493)))</f>
        <v/>
      </c>
      <c r="F1493" s="13" t="str">
        <f>IF(OR($A1493="",$C1493=""),"",SUMIFS(Échéancier_Loyers!$K:$K,Échéancier_Loyers!$C:$C,$A1493,Échéancier_Loyers!$B:$B,YEAR($C1493)*100+MONTH($C1493)))</f>
        <v/>
      </c>
      <c r="G1493" s="13" t="str">
        <f>IF(OR($E1493="",$F1493=""),"",$E1493-$F1493)</f>
        <v/>
      </c>
      <c r="H1493" t="str">
        <f ca="1">IF($D1493="","",MAX(0,TODAY()-$D1493))</f>
        <v/>
      </c>
      <c r="I1493" t="str">
        <f ca="1">IF($G1493&lt;=0,"",IF($H1493&gt;=30,"Mise en demeure",IF($H1493&gt;=15,"Relance 2",IF($H1493&gt;=5,"Relance 1","À traiter"))))</f>
        <v>Mise en demeure</v>
      </c>
      <c r="K1493" t="str">
        <f>IF($J1493="","",$J1493+7)</f>
        <v/>
      </c>
    </row>
    <row r="1494" spans="2:11" ht="15">
      <c r="B1494" t="str">
        <f>IF($A1494="","",VLOOKUP(VLOOKUP($A1494,Baux!$A:$K,3,FALSE),Locataires!$A:$I,2,FALSE))</f>
        <v/>
      </c>
      <c r="C1494" s="17"/>
      <c r="D1494" s="12" t="str">
        <f>IF(OR($A1494="",$C1494=""),"",SUMIFS(Échéancier_Loyers!$G:$G,Échéancier_Loyers!$C:$C,$A1494,Échéancier_Loyers!$B:$B,YEAR($C1494)*100+MONTH($C1494)))</f>
        <v/>
      </c>
      <c r="E1494" s="13" t="str">
        <f>IF(OR($A1494="",$C1494=""),"",SUMIFS(Échéancier_Loyers!$J:$J,Échéancier_Loyers!$C:$C,$A1494,Échéancier_Loyers!$B:$B,YEAR($C1494)*100+MONTH($C1494)))</f>
        <v/>
      </c>
      <c r="F1494" s="13" t="str">
        <f>IF(OR($A1494="",$C1494=""),"",SUMIFS(Échéancier_Loyers!$K:$K,Échéancier_Loyers!$C:$C,$A1494,Échéancier_Loyers!$B:$B,YEAR($C1494)*100+MONTH($C1494)))</f>
        <v/>
      </c>
      <c r="G1494" s="13" t="str">
        <f>IF(OR($E1494="",$F1494=""),"",$E1494-$F1494)</f>
        <v/>
      </c>
      <c r="H1494" t="str">
        <f ca="1">IF($D1494="","",MAX(0,TODAY()-$D1494))</f>
        <v/>
      </c>
      <c r="I1494" t="str">
        <f ca="1">IF($G1494&lt;=0,"",IF($H1494&gt;=30,"Mise en demeure",IF($H1494&gt;=15,"Relance 2",IF($H1494&gt;=5,"Relance 1","À traiter"))))</f>
        <v>Mise en demeure</v>
      </c>
      <c r="K1494" t="str">
        <f>IF($J1494="","",$J1494+7)</f>
        <v/>
      </c>
    </row>
    <row r="1495" spans="2:11" ht="15">
      <c r="B1495" t="str">
        <f>IF($A1495="","",VLOOKUP(VLOOKUP($A1495,Baux!$A:$K,3,FALSE),Locataires!$A:$I,2,FALSE))</f>
        <v/>
      </c>
      <c r="C1495" s="17"/>
      <c r="D1495" s="12" t="str">
        <f>IF(OR($A1495="",$C1495=""),"",SUMIFS(Échéancier_Loyers!$G:$G,Échéancier_Loyers!$C:$C,$A1495,Échéancier_Loyers!$B:$B,YEAR($C1495)*100+MONTH($C1495)))</f>
        <v/>
      </c>
      <c r="E1495" s="13" t="str">
        <f>IF(OR($A1495="",$C1495=""),"",SUMIFS(Échéancier_Loyers!$J:$J,Échéancier_Loyers!$C:$C,$A1495,Échéancier_Loyers!$B:$B,YEAR($C1495)*100+MONTH($C1495)))</f>
        <v/>
      </c>
      <c r="F1495" s="13" t="str">
        <f>IF(OR($A1495="",$C1495=""),"",SUMIFS(Échéancier_Loyers!$K:$K,Échéancier_Loyers!$C:$C,$A1495,Échéancier_Loyers!$B:$B,YEAR($C1495)*100+MONTH($C1495)))</f>
        <v/>
      </c>
      <c r="G1495" s="13" t="str">
        <f>IF(OR($E1495="",$F1495=""),"",$E1495-$F1495)</f>
        <v/>
      </c>
      <c r="H1495" t="str">
        <f ca="1">IF($D1495="","",MAX(0,TODAY()-$D1495))</f>
        <v/>
      </c>
      <c r="I1495" t="str">
        <f ca="1">IF($G1495&lt;=0,"",IF($H1495&gt;=30,"Mise en demeure",IF($H1495&gt;=15,"Relance 2",IF($H1495&gt;=5,"Relance 1","À traiter"))))</f>
        <v>Mise en demeure</v>
      </c>
      <c r="K1495" t="str">
        <f>IF($J1495="","",$J1495+7)</f>
        <v/>
      </c>
    </row>
    <row r="1496" spans="2:11" ht="15">
      <c r="B1496" t="str">
        <f>IF($A1496="","",VLOOKUP(VLOOKUP($A1496,Baux!$A:$K,3,FALSE),Locataires!$A:$I,2,FALSE))</f>
        <v/>
      </c>
      <c r="C1496" s="17"/>
      <c r="D1496" s="12" t="str">
        <f>IF(OR($A1496="",$C1496=""),"",SUMIFS(Échéancier_Loyers!$G:$G,Échéancier_Loyers!$C:$C,$A1496,Échéancier_Loyers!$B:$B,YEAR($C1496)*100+MONTH($C1496)))</f>
        <v/>
      </c>
      <c r="E1496" s="13" t="str">
        <f>IF(OR($A1496="",$C1496=""),"",SUMIFS(Échéancier_Loyers!$J:$J,Échéancier_Loyers!$C:$C,$A1496,Échéancier_Loyers!$B:$B,YEAR($C1496)*100+MONTH($C1496)))</f>
        <v/>
      </c>
      <c r="F1496" s="13" t="str">
        <f>IF(OR($A1496="",$C1496=""),"",SUMIFS(Échéancier_Loyers!$K:$K,Échéancier_Loyers!$C:$C,$A1496,Échéancier_Loyers!$B:$B,YEAR($C1496)*100+MONTH($C1496)))</f>
        <v/>
      </c>
      <c r="G1496" s="13" t="str">
        <f>IF(OR($E1496="",$F1496=""),"",$E1496-$F1496)</f>
        <v/>
      </c>
      <c r="H1496" t="str">
        <f ca="1">IF($D1496="","",MAX(0,TODAY()-$D1496))</f>
        <v/>
      </c>
      <c r="I1496" t="str">
        <f ca="1">IF($G1496&lt;=0,"",IF($H1496&gt;=30,"Mise en demeure",IF($H1496&gt;=15,"Relance 2",IF($H1496&gt;=5,"Relance 1","À traiter"))))</f>
        <v>Mise en demeure</v>
      </c>
      <c r="K1496" t="str">
        <f>IF($J1496="","",$J1496+7)</f>
        <v/>
      </c>
    </row>
    <row r="1497" spans="2:11" ht="15">
      <c r="B1497" t="str">
        <f>IF($A1497="","",VLOOKUP(VLOOKUP($A1497,Baux!$A:$K,3,FALSE),Locataires!$A:$I,2,FALSE))</f>
        <v/>
      </c>
      <c r="C1497" s="17"/>
      <c r="D1497" s="12" t="str">
        <f>IF(OR($A1497="",$C1497=""),"",SUMIFS(Échéancier_Loyers!$G:$G,Échéancier_Loyers!$C:$C,$A1497,Échéancier_Loyers!$B:$B,YEAR($C1497)*100+MONTH($C1497)))</f>
        <v/>
      </c>
      <c r="E1497" s="13" t="str">
        <f>IF(OR($A1497="",$C1497=""),"",SUMIFS(Échéancier_Loyers!$J:$J,Échéancier_Loyers!$C:$C,$A1497,Échéancier_Loyers!$B:$B,YEAR($C1497)*100+MONTH($C1497)))</f>
        <v/>
      </c>
      <c r="F1497" s="13" t="str">
        <f>IF(OR($A1497="",$C1497=""),"",SUMIFS(Échéancier_Loyers!$K:$K,Échéancier_Loyers!$C:$C,$A1497,Échéancier_Loyers!$B:$B,YEAR($C1497)*100+MONTH($C1497)))</f>
        <v/>
      </c>
      <c r="G1497" s="13" t="str">
        <f>IF(OR($E1497="",$F1497=""),"",$E1497-$F1497)</f>
        <v/>
      </c>
      <c r="H1497" t="str">
        <f ca="1">IF($D1497="","",MAX(0,TODAY()-$D1497))</f>
        <v/>
      </c>
      <c r="I1497" t="str">
        <f ca="1">IF($G1497&lt;=0,"",IF($H1497&gt;=30,"Mise en demeure",IF($H1497&gt;=15,"Relance 2",IF($H1497&gt;=5,"Relance 1","À traiter"))))</f>
        <v>Mise en demeure</v>
      </c>
      <c r="K1497" t="str">
        <f>IF($J1497="","",$J1497+7)</f>
        <v/>
      </c>
    </row>
    <row r="1498" spans="2:11" ht="15">
      <c r="B1498" t="str">
        <f>IF($A1498="","",VLOOKUP(VLOOKUP($A1498,Baux!$A:$K,3,FALSE),Locataires!$A:$I,2,FALSE))</f>
        <v/>
      </c>
      <c r="C1498" s="17"/>
      <c r="D1498" s="12" t="str">
        <f>IF(OR($A1498="",$C1498=""),"",SUMIFS(Échéancier_Loyers!$G:$G,Échéancier_Loyers!$C:$C,$A1498,Échéancier_Loyers!$B:$B,YEAR($C1498)*100+MONTH($C1498)))</f>
        <v/>
      </c>
      <c r="E1498" s="13" t="str">
        <f>IF(OR($A1498="",$C1498=""),"",SUMIFS(Échéancier_Loyers!$J:$J,Échéancier_Loyers!$C:$C,$A1498,Échéancier_Loyers!$B:$B,YEAR($C1498)*100+MONTH($C1498)))</f>
        <v/>
      </c>
      <c r="F1498" s="13" t="str">
        <f>IF(OR($A1498="",$C1498=""),"",SUMIFS(Échéancier_Loyers!$K:$K,Échéancier_Loyers!$C:$C,$A1498,Échéancier_Loyers!$B:$B,YEAR($C1498)*100+MONTH($C1498)))</f>
        <v/>
      </c>
      <c r="G1498" s="13" t="str">
        <f>IF(OR($E1498="",$F1498=""),"",$E1498-$F1498)</f>
        <v/>
      </c>
      <c r="H1498" t="str">
        <f ca="1">IF($D1498="","",MAX(0,TODAY()-$D1498))</f>
        <v/>
      </c>
      <c r="I1498" t="str">
        <f ca="1">IF($G1498&lt;=0,"",IF($H1498&gt;=30,"Mise en demeure",IF($H1498&gt;=15,"Relance 2",IF($H1498&gt;=5,"Relance 1","À traiter"))))</f>
        <v>Mise en demeure</v>
      </c>
      <c r="K1498" t="str">
        <f>IF($J1498="","",$J1498+7)</f>
        <v/>
      </c>
    </row>
    <row r="1499" spans="2:11" ht="15">
      <c r="B1499" t="str">
        <f>IF($A1499="","",VLOOKUP(VLOOKUP($A1499,Baux!$A:$K,3,FALSE),Locataires!$A:$I,2,FALSE))</f>
        <v/>
      </c>
      <c r="C1499" s="17"/>
      <c r="D1499" s="12" t="str">
        <f>IF(OR($A1499="",$C1499=""),"",SUMIFS(Échéancier_Loyers!$G:$G,Échéancier_Loyers!$C:$C,$A1499,Échéancier_Loyers!$B:$B,YEAR($C1499)*100+MONTH($C1499)))</f>
        <v/>
      </c>
      <c r="E1499" s="13" t="str">
        <f>IF(OR($A1499="",$C1499=""),"",SUMIFS(Échéancier_Loyers!$J:$J,Échéancier_Loyers!$C:$C,$A1499,Échéancier_Loyers!$B:$B,YEAR($C1499)*100+MONTH($C1499)))</f>
        <v/>
      </c>
      <c r="F1499" s="13" t="str">
        <f>IF(OR($A1499="",$C1499=""),"",SUMIFS(Échéancier_Loyers!$K:$K,Échéancier_Loyers!$C:$C,$A1499,Échéancier_Loyers!$B:$B,YEAR($C1499)*100+MONTH($C1499)))</f>
        <v/>
      </c>
      <c r="G1499" s="13" t="str">
        <f>IF(OR($E1499="",$F1499=""),"",$E1499-$F1499)</f>
        <v/>
      </c>
      <c r="H1499" t="str">
        <f ca="1">IF($D1499="","",MAX(0,TODAY()-$D1499))</f>
        <v/>
      </c>
      <c r="I1499" t="str">
        <f ca="1">IF($G1499&lt;=0,"",IF($H1499&gt;=30,"Mise en demeure",IF($H1499&gt;=15,"Relance 2",IF($H1499&gt;=5,"Relance 1","À traiter"))))</f>
        <v>Mise en demeure</v>
      </c>
      <c r="K1499" t="str">
        <f>IF($J1499="","",$J1499+7)</f>
        <v/>
      </c>
    </row>
    <row r="1500" spans="2:11" ht="15">
      <c r="B1500" t="str">
        <f>IF($A1500="","",VLOOKUP(VLOOKUP($A1500,Baux!$A:$K,3,FALSE),Locataires!$A:$I,2,FALSE))</f>
        <v/>
      </c>
      <c r="C1500" s="17"/>
      <c r="D1500" s="12" t="str">
        <f>IF(OR($A1500="",$C1500=""),"",SUMIFS(Échéancier_Loyers!$G:$G,Échéancier_Loyers!$C:$C,$A1500,Échéancier_Loyers!$B:$B,YEAR($C1500)*100+MONTH($C1500)))</f>
        <v/>
      </c>
      <c r="E1500" s="13" t="str">
        <f>IF(OR($A1500="",$C1500=""),"",SUMIFS(Échéancier_Loyers!$J:$J,Échéancier_Loyers!$C:$C,$A1500,Échéancier_Loyers!$B:$B,YEAR($C1500)*100+MONTH($C1500)))</f>
        <v/>
      </c>
      <c r="F1500" s="13" t="str">
        <f>IF(OR($A1500="",$C1500=""),"",SUMIFS(Échéancier_Loyers!$K:$K,Échéancier_Loyers!$C:$C,$A1500,Échéancier_Loyers!$B:$B,YEAR($C1500)*100+MONTH($C1500)))</f>
        <v/>
      </c>
      <c r="G1500" s="13" t="str">
        <f>IF(OR($E1500="",$F1500=""),"",$E1500-$F1500)</f>
        <v/>
      </c>
      <c r="H1500" t="str">
        <f ca="1">IF($D1500="","",MAX(0,TODAY()-$D1500))</f>
        <v/>
      </c>
      <c r="I1500" t="str">
        <f ca="1">IF($G1500&lt;=0,"",IF($H1500&gt;=30,"Mise en demeure",IF($H1500&gt;=15,"Relance 2",IF($H1500&gt;=5,"Relance 1","À traiter"))))</f>
        <v>Mise en demeure</v>
      </c>
      <c r="K1500" t="str">
        <f>IF($J1500="","",$J1500+7)</f>
        <v/>
      </c>
    </row>
    <row r="1501" spans="2:11" ht="15">
      <c r="B1501" t="str">
        <f>IF($A1501="","",VLOOKUP(VLOOKUP($A1501,Baux!$A:$K,3,FALSE),Locataires!$A:$I,2,FALSE))</f>
        <v/>
      </c>
      <c r="C1501" s="17"/>
      <c r="D1501" s="12" t="str">
        <f>IF(OR($A1501="",$C1501=""),"",SUMIFS(Échéancier_Loyers!$G:$G,Échéancier_Loyers!$C:$C,$A1501,Échéancier_Loyers!$B:$B,YEAR($C1501)*100+MONTH($C1501)))</f>
        <v/>
      </c>
      <c r="E1501" s="13" t="str">
        <f>IF(OR($A1501="",$C1501=""),"",SUMIFS(Échéancier_Loyers!$J:$J,Échéancier_Loyers!$C:$C,$A1501,Échéancier_Loyers!$B:$B,YEAR($C1501)*100+MONTH($C1501)))</f>
        <v/>
      </c>
      <c r="F1501" s="13" t="str">
        <f>IF(OR($A1501="",$C1501=""),"",SUMIFS(Échéancier_Loyers!$K:$K,Échéancier_Loyers!$C:$C,$A1501,Échéancier_Loyers!$B:$B,YEAR($C1501)*100+MONTH($C1501)))</f>
        <v/>
      </c>
      <c r="G1501" s="13" t="str">
        <f>IF(OR($E1501="",$F1501=""),"",$E1501-$F1501)</f>
        <v/>
      </c>
      <c r="H1501" t="str">
        <f ca="1">IF($D1501="","",MAX(0,TODAY()-$D1501))</f>
        <v/>
      </c>
      <c r="I1501" t="str">
        <f ca="1">IF($G1501&lt;=0,"",IF($H1501&gt;=30,"Mise en demeure",IF($H1501&gt;=15,"Relance 2",IF($H1501&gt;=5,"Relance 1","À traiter"))))</f>
        <v>Mise en demeure</v>
      </c>
      <c r="K1501" t="str">
        <f>IF($J1501="","",$J1501+7)</f>
        <v/>
      </c>
    </row>
    <row r="1502" spans="2:11" ht="15">
      <c r="B1502" t="str">
        <f>IF($A1502="","",VLOOKUP(VLOOKUP($A1502,Baux!$A:$K,3,FALSE),Locataires!$A:$I,2,FALSE))</f>
        <v/>
      </c>
      <c r="C1502" s="17"/>
      <c r="D1502" s="12" t="str">
        <f>IF(OR($A1502="",$C1502=""),"",SUMIFS(Échéancier_Loyers!$G:$G,Échéancier_Loyers!$C:$C,$A1502,Échéancier_Loyers!$B:$B,YEAR($C1502)*100+MONTH($C1502)))</f>
        <v/>
      </c>
      <c r="E1502" s="13" t="str">
        <f>IF(OR($A1502="",$C1502=""),"",SUMIFS(Échéancier_Loyers!$J:$J,Échéancier_Loyers!$C:$C,$A1502,Échéancier_Loyers!$B:$B,YEAR($C1502)*100+MONTH($C1502)))</f>
        <v/>
      </c>
      <c r="F1502" s="13" t="str">
        <f>IF(OR($A1502="",$C1502=""),"",SUMIFS(Échéancier_Loyers!$K:$K,Échéancier_Loyers!$C:$C,$A1502,Échéancier_Loyers!$B:$B,YEAR($C1502)*100+MONTH($C1502)))</f>
        <v/>
      </c>
      <c r="G1502" s="13" t="str">
        <f>IF(OR($E1502="",$F1502=""),"",$E1502-$F1502)</f>
        <v/>
      </c>
      <c r="H1502" t="str">
        <f ca="1">IF($D1502="","",MAX(0,TODAY()-$D1502))</f>
        <v/>
      </c>
      <c r="I1502" t="str">
        <f ca="1">IF($G1502&lt;=0,"",IF($H1502&gt;=30,"Mise en demeure",IF($H1502&gt;=15,"Relance 2",IF($H1502&gt;=5,"Relance 1","À traiter"))))</f>
        <v>Mise en demeure</v>
      </c>
      <c r="K1502" t="str">
        <f>IF($J1502="","",$J1502+7)</f>
        <v/>
      </c>
    </row>
    <row r="1503" spans="2:11" ht="15">
      <c r="B1503" t="str">
        <f>IF($A1503="","",VLOOKUP(VLOOKUP($A1503,Baux!$A:$K,3,FALSE),Locataires!$A:$I,2,FALSE))</f>
        <v/>
      </c>
      <c r="C1503" s="17"/>
      <c r="D1503" s="12" t="str">
        <f>IF(OR($A1503="",$C1503=""),"",SUMIFS(Échéancier_Loyers!$G:$G,Échéancier_Loyers!$C:$C,$A1503,Échéancier_Loyers!$B:$B,YEAR($C1503)*100+MONTH($C1503)))</f>
        <v/>
      </c>
      <c r="E1503" s="13" t="str">
        <f>IF(OR($A1503="",$C1503=""),"",SUMIFS(Échéancier_Loyers!$J:$J,Échéancier_Loyers!$C:$C,$A1503,Échéancier_Loyers!$B:$B,YEAR($C1503)*100+MONTH($C1503)))</f>
        <v/>
      </c>
      <c r="F1503" s="13" t="str">
        <f>IF(OR($A1503="",$C1503=""),"",SUMIFS(Échéancier_Loyers!$K:$K,Échéancier_Loyers!$C:$C,$A1503,Échéancier_Loyers!$B:$B,YEAR($C1503)*100+MONTH($C1503)))</f>
        <v/>
      </c>
      <c r="G1503" s="13" t="str">
        <f>IF(OR($E1503="",$F1503=""),"",$E1503-$F1503)</f>
        <v/>
      </c>
      <c r="H1503" t="str">
        <f ca="1">IF($D1503="","",MAX(0,TODAY()-$D1503))</f>
        <v/>
      </c>
      <c r="I1503" t="str">
        <f ca="1">IF($G1503&lt;=0,"",IF($H1503&gt;=30,"Mise en demeure",IF($H1503&gt;=15,"Relance 2",IF($H1503&gt;=5,"Relance 1","À traiter"))))</f>
        <v>Mise en demeure</v>
      </c>
      <c r="K1503" t="str">
        <f>IF($J1503="","",$J1503+7)</f>
        <v/>
      </c>
    </row>
    <row r="1504" spans="2:11" ht="15">
      <c r="B1504" t="str">
        <f>IF($A1504="","",VLOOKUP(VLOOKUP($A1504,Baux!$A:$K,3,FALSE),Locataires!$A:$I,2,FALSE))</f>
        <v/>
      </c>
      <c r="C1504" s="17"/>
      <c r="D1504" s="12" t="str">
        <f>IF(OR($A1504="",$C1504=""),"",SUMIFS(Échéancier_Loyers!$G:$G,Échéancier_Loyers!$C:$C,$A1504,Échéancier_Loyers!$B:$B,YEAR($C1504)*100+MONTH($C1504)))</f>
        <v/>
      </c>
      <c r="E1504" s="13" t="str">
        <f>IF(OR($A1504="",$C1504=""),"",SUMIFS(Échéancier_Loyers!$J:$J,Échéancier_Loyers!$C:$C,$A1504,Échéancier_Loyers!$B:$B,YEAR($C1504)*100+MONTH($C1504)))</f>
        <v/>
      </c>
      <c r="F1504" s="13" t="str">
        <f>IF(OR($A1504="",$C1504=""),"",SUMIFS(Échéancier_Loyers!$K:$K,Échéancier_Loyers!$C:$C,$A1504,Échéancier_Loyers!$B:$B,YEAR($C1504)*100+MONTH($C1504)))</f>
        <v/>
      </c>
      <c r="G1504" s="13" t="str">
        <f>IF(OR($E1504="",$F1504=""),"",$E1504-$F1504)</f>
        <v/>
      </c>
      <c r="H1504" t="str">
        <f ca="1">IF($D1504="","",MAX(0,TODAY()-$D1504))</f>
        <v/>
      </c>
      <c r="I1504" t="str">
        <f ca="1">IF($G1504&lt;=0,"",IF($H1504&gt;=30,"Mise en demeure",IF($H1504&gt;=15,"Relance 2",IF($H1504&gt;=5,"Relance 1","À traiter"))))</f>
        <v>Mise en demeure</v>
      </c>
      <c r="K1504" t="str">
        <f>IF($J1504="","",$J1504+7)</f>
        <v/>
      </c>
    </row>
    <row r="1505" spans="2:11" ht="15">
      <c r="B1505" t="str">
        <f>IF($A1505="","",VLOOKUP(VLOOKUP($A1505,Baux!$A:$K,3,FALSE),Locataires!$A:$I,2,FALSE))</f>
        <v/>
      </c>
      <c r="C1505" s="17"/>
      <c r="D1505" s="12" t="str">
        <f>IF(OR($A1505="",$C1505=""),"",SUMIFS(Échéancier_Loyers!$G:$G,Échéancier_Loyers!$C:$C,$A1505,Échéancier_Loyers!$B:$B,YEAR($C1505)*100+MONTH($C1505)))</f>
        <v/>
      </c>
      <c r="E1505" s="13" t="str">
        <f>IF(OR($A1505="",$C1505=""),"",SUMIFS(Échéancier_Loyers!$J:$J,Échéancier_Loyers!$C:$C,$A1505,Échéancier_Loyers!$B:$B,YEAR($C1505)*100+MONTH($C1505)))</f>
        <v/>
      </c>
      <c r="F1505" s="13" t="str">
        <f>IF(OR($A1505="",$C1505=""),"",SUMIFS(Échéancier_Loyers!$K:$K,Échéancier_Loyers!$C:$C,$A1505,Échéancier_Loyers!$B:$B,YEAR($C1505)*100+MONTH($C1505)))</f>
        <v/>
      </c>
      <c r="G1505" s="13" t="str">
        <f>IF(OR($E1505="",$F1505=""),"",$E1505-$F1505)</f>
        <v/>
      </c>
      <c r="H1505" t="str">
        <f ca="1">IF($D1505="","",MAX(0,TODAY()-$D1505))</f>
        <v/>
      </c>
      <c r="I1505" t="str">
        <f ca="1">IF($G1505&lt;=0,"",IF($H1505&gt;=30,"Mise en demeure",IF($H1505&gt;=15,"Relance 2",IF($H1505&gt;=5,"Relance 1","À traiter"))))</f>
        <v>Mise en demeure</v>
      </c>
      <c r="K1505" t="str">
        <f>IF($J1505="","",$J1505+7)</f>
        <v/>
      </c>
    </row>
    <row r="1506" spans="2:11" ht="15">
      <c r="B1506" t="str">
        <f>IF($A1506="","",VLOOKUP(VLOOKUP($A1506,Baux!$A:$K,3,FALSE),Locataires!$A:$I,2,FALSE))</f>
        <v/>
      </c>
      <c r="C1506" s="17"/>
      <c r="D1506" s="12" t="str">
        <f>IF(OR($A1506="",$C1506=""),"",SUMIFS(Échéancier_Loyers!$G:$G,Échéancier_Loyers!$C:$C,$A1506,Échéancier_Loyers!$B:$B,YEAR($C1506)*100+MONTH($C1506)))</f>
        <v/>
      </c>
      <c r="E1506" s="13" t="str">
        <f>IF(OR($A1506="",$C1506=""),"",SUMIFS(Échéancier_Loyers!$J:$J,Échéancier_Loyers!$C:$C,$A1506,Échéancier_Loyers!$B:$B,YEAR($C1506)*100+MONTH($C1506)))</f>
        <v/>
      </c>
      <c r="F1506" s="13" t="str">
        <f>IF(OR($A1506="",$C1506=""),"",SUMIFS(Échéancier_Loyers!$K:$K,Échéancier_Loyers!$C:$C,$A1506,Échéancier_Loyers!$B:$B,YEAR($C1506)*100+MONTH($C1506)))</f>
        <v/>
      </c>
      <c r="G1506" s="13" t="str">
        <f>IF(OR($E1506="",$F1506=""),"",$E1506-$F1506)</f>
        <v/>
      </c>
      <c r="H1506" t="str">
        <f ca="1">IF($D1506="","",MAX(0,TODAY()-$D1506))</f>
        <v/>
      </c>
      <c r="I1506" t="str">
        <f ca="1">IF($G1506&lt;=0,"",IF($H1506&gt;=30,"Mise en demeure",IF($H1506&gt;=15,"Relance 2",IF($H1506&gt;=5,"Relance 1","À traiter"))))</f>
        <v>Mise en demeure</v>
      </c>
      <c r="K1506" t="str">
        <f>IF($J1506="","",$J1506+7)</f>
        <v/>
      </c>
    </row>
    <row r="1507" spans="2:11" ht="15">
      <c r="B1507" t="str">
        <f>IF($A1507="","",VLOOKUP(VLOOKUP($A1507,Baux!$A:$K,3,FALSE),Locataires!$A:$I,2,FALSE))</f>
        <v/>
      </c>
      <c r="C1507" s="17"/>
      <c r="D1507" s="12" t="str">
        <f>IF(OR($A1507="",$C1507=""),"",SUMIFS(Échéancier_Loyers!$G:$G,Échéancier_Loyers!$C:$C,$A1507,Échéancier_Loyers!$B:$B,YEAR($C1507)*100+MONTH($C1507)))</f>
        <v/>
      </c>
      <c r="E1507" s="13" t="str">
        <f>IF(OR($A1507="",$C1507=""),"",SUMIFS(Échéancier_Loyers!$J:$J,Échéancier_Loyers!$C:$C,$A1507,Échéancier_Loyers!$B:$B,YEAR($C1507)*100+MONTH($C1507)))</f>
        <v/>
      </c>
      <c r="F1507" s="13" t="str">
        <f>IF(OR($A1507="",$C1507=""),"",SUMIFS(Échéancier_Loyers!$K:$K,Échéancier_Loyers!$C:$C,$A1507,Échéancier_Loyers!$B:$B,YEAR($C1507)*100+MONTH($C1507)))</f>
        <v/>
      </c>
      <c r="G1507" s="13" t="str">
        <f>IF(OR($E1507="",$F1507=""),"",$E1507-$F1507)</f>
        <v/>
      </c>
      <c r="H1507" t="str">
        <f ca="1">IF($D1507="","",MAX(0,TODAY()-$D1507))</f>
        <v/>
      </c>
      <c r="I1507" t="str">
        <f ca="1">IF($G1507&lt;=0,"",IF($H1507&gt;=30,"Mise en demeure",IF($H1507&gt;=15,"Relance 2",IF($H1507&gt;=5,"Relance 1","À traiter"))))</f>
        <v>Mise en demeure</v>
      </c>
      <c r="K1507" t="str">
        <f>IF($J1507="","",$J1507+7)</f>
        <v/>
      </c>
    </row>
    <row r="1508" spans="2:11" ht="15">
      <c r="B1508" t="str">
        <f>IF($A1508="","",VLOOKUP(VLOOKUP($A1508,Baux!$A:$K,3,FALSE),Locataires!$A:$I,2,FALSE))</f>
        <v/>
      </c>
      <c r="C1508" s="17"/>
      <c r="D1508" s="12" t="str">
        <f>IF(OR($A1508="",$C1508=""),"",SUMIFS(Échéancier_Loyers!$G:$G,Échéancier_Loyers!$C:$C,$A1508,Échéancier_Loyers!$B:$B,YEAR($C1508)*100+MONTH($C1508)))</f>
        <v/>
      </c>
      <c r="E1508" s="13" t="str">
        <f>IF(OR($A1508="",$C1508=""),"",SUMIFS(Échéancier_Loyers!$J:$J,Échéancier_Loyers!$C:$C,$A1508,Échéancier_Loyers!$B:$B,YEAR($C1508)*100+MONTH($C1508)))</f>
        <v/>
      </c>
      <c r="F1508" s="13" t="str">
        <f>IF(OR($A1508="",$C1508=""),"",SUMIFS(Échéancier_Loyers!$K:$K,Échéancier_Loyers!$C:$C,$A1508,Échéancier_Loyers!$B:$B,YEAR($C1508)*100+MONTH($C1508)))</f>
        <v/>
      </c>
      <c r="G1508" s="13" t="str">
        <f>IF(OR($E1508="",$F1508=""),"",$E1508-$F1508)</f>
        <v/>
      </c>
      <c r="H1508" t="str">
        <f ca="1">IF($D1508="","",MAX(0,TODAY()-$D1508))</f>
        <v/>
      </c>
      <c r="I1508" t="str">
        <f ca="1">IF($G1508&lt;=0,"",IF($H1508&gt;=30,"Mise en demeure",IF($H1508&gt;=15,"Relance 2",IF($H1508&gt;=5,"Relance 1","À traiter"))))</f>
        <v>Mise en demeure</v>
      </c>
      <c r="K1508" t="str">
        <f>IF($J1508="","",$J1508+7)</f>
        <v/>
      </c>
    </row>
    <row r="1509" spans="2:11" ht="15">
      <c r="B1509" t="str">
        <f>IF($A1509="","",VLOOKUP(VLOOKUP($A1509,Baux!$A:$K,3,FALSE),Locataires!$A:$I,2,FALSE))</f>
        <v/>
      </c>
      <c r="C1509" s="17"/>
      <c r="D1509" s="12" t="str">
        <f>IF(OR($A1509="",$C1509=""),"",SUMIFS(Échéancier_Loyers!$G:$G,Échéancier_Loyers!$C:$C,$A1509,Échéancier_Loyers!$B:$B,YEAR($C1509)*100+MONTH($C1509)))</f>
        <v/>
      </c>
      <c r="E1509" s="13" t="str">
        <f>IF(OR($A1509="",$C1509=""),"",SUMIFS(Échéancier_Loyers!$J:$J,Échéancier_Loyers!$C:$C,$A1509,Échéancier_Loyers!$B:$B,YEAR($C1509)*100+MONTH($C1509)))</f>
        <v/>
      </c>
      <c r="F1509" s="13" t="str">
        <f>IF(OR($A1509="",$C1509=""),"",SUMIFS(Échéancier_Loyers!$K:$K,Échéancier_Loyers!$C:$C,$A1509,Échéancier_Loyers!$B:$B,YEAR($C1509)*100+MONTH($C1509)))</f>
        <v/>
      </c>
      <c r="G1509" s="13" t="str">
        <f>IF(OR($E1509="",$F1509=""),"",$E1509-$F1509)</f>
        <v/>
      </c>
      <c r="H1509" t="str">
        <f ca="1">IF($D1509="","",MAX(0,TODAY()-$D1509))</f>
        <v/>
      </c>
      <c r="I1509" t="str">
        <f ca="1">IF($G1509&lt;=0,"",IF($H1509&gt;=30,"Mise en demeure",IF($H1509&gt;=15,"Relance 2",IF($H1509&gt;=5,"Relance 1","À traiter"))))</f>
        <v>Mise en demeure</v>
      </c>
      <c r="K1509" t="str">
        <f>IF($J1509="","",$J1509+7)</f>
        <v/>
      </c>
    </row>
    <row r="1510" spans="2:11" ht="15">
      <c r="B1510" t="str">
        <f>IF($A1510="","",VLOOKUP(VLOOKUP($A1510,Baux!$A:$K,3,FALSE),Locataires!$A:$I,2,FALSE))</f>
        <v/>
      </c>
      <c r="C1510" s="17"/>
      <c r="D1510" s="12" t="str">
        <f>IF(OR($A1510="",$C1510=""),"",SUMIFS(Échéancier_Loyers!$G:$G,Échéancier_Loyers!$C:$C,$A1510,Échéancier_Loyers!$B:$B,YEAR($C1510)*100+MONTH($C1510)))</f>
        <v/>
      </c>
      <c r="E1510" s="13" t="str">
        <f>IF(OR($A1510="",$C1510=""),"",SUMIFS(Échéancier_Loyers!$J:$J,Échéancier_Loyers!$C:$C,$A1510,Échéancier_Loyers!$B:$B,YEAR($C1510)*100+MONTH($C1510)))</f>
        <v/>
      </c>
      <c r="F1510" s="13" t="str">
        <f>IF(OR($A1510="",$C1510=""),"",SUMIFS(Échéancier_Loyers!$K:$K,Échéancier_Loyers!$C:$C,$A1510,Échéancier_Loyers!$B:$B,YEAR($C1510)*100+MONTH($C1510)))</f>
        <v/>
      </c>
      <c r="G1510" s="13" t="str">
        <f>IF(OR($E1510="",$F1510=""),"",$E1510-$F1510)</f>
        <v/>
      </c>
      <c r="H1510" t="str">
        <f ca="1">IF($D1510="","",MAX(0,TODAY()-$D1510))</f>
        <v/>
      </c>
      <c r="I1510" t="str">
        <f ca="1">IF($G1510&lt;=0,"",IF($H1510&gt;=30,"Mise en demeure",IF($H1510&gt;=15,"Relance 2",IF($H1510&gt;=5,"Relance 1","À traiter"))))</f>
        <v>Mise en demeure</v>
      </c>
      <c r="K1510" t="str">
        <f>IF($J1510="","",$J1510+7)</f>
        <v/>
      </c>
    </row>
    <row r="1511" spans="2:11" ht="15">
      <c r="B1511" t="str">
        <f>IF($A1511="","",VLOOKUP(VLOOKUP($A1511,Baux!$A:$K,3,FALSE),Locataires!$A:$I,2,FALSE))</f>
        <v/>
      </c>
      <c r="C1511" s="17"/>
      <c r="D1511" s="12" t="str">
        <f>IF(OR($A1511="",$C1511=""),"",SUMIFS(Échéancier_Loyers!$G:$G,Échéancier_Loyers!$C:$C,$A1511,Échéancier_Loyers!$B:$B,YEAR($C1511)*100+MONTH($C1511)))</f>
        <v/>
      </c>
      <c r="E1511" s="13" t="str">
        <f>IF(OR($A1511="",$C1511=""),"",SUMIFS(Échéancier_Loyers!$J:$J,Échéancier_Loyers!$C:$C,$A1511,Échéancier_Loyers!$B:$B,YEAR($C1511)*100+MONTH($C1511)))</f>
        <v/>
      </c>
      <c r="F1511" s="13" t="str">
        <f>IF(OR($A1511="",$C1511=""),"",SUMIFS(Échéancier_Loyers!$K:$K,Échéancier_Loyers!$C:$C,$A1511,Échéancier_Loyers!$B:$B,YEAR($C1511)*100+MONTH($C1511)))</f>
        <v/>
      </c>
      <c r="G1511" s="13" t="str">
        <f>IF(OR($E1511="",$F1511=""),"",$E1511-$F1511)</f>
        <v/>
      </c>
      <c r="H1511" t="str">
        <f ca="1">IF($D1511="","",MAX(0,TODAY()-$D1511))</f>
        <v/>
      </c>
      <c r="I1511" t="str">
        <f ca="1">IF($G1511&lt;=0,"",IF($H1511&gt;=30,"Mise en demeure",IF($H1511&gt;=15,"Relance 2",IF($H1511&gt;=5,"Relance 1","À traiter"))))</f>
        <v>Mise en demeure</v>
      </c>
      <c r="K1511" t="str">
        <f>IF($J1511="","",$J1511+7)</f>
        <v/>
      </c>
    </row>
    <row r="1512" spans="2:11" ht="15">
      <c r="B1512" t="str">
        <f>IF($A1512="","",VLOOKUP(VLOOKUP($A1512,Baux!$A:$K,3,FALSE),Locataires!$A:$I,2,FALSE))</f>
        <v/>
      </c>
      <c r="C1512" s="17"/>
      <c r="D1512" s="12" t="str">
        <f>IF(OR($A1512="",$C1512=""),"",SUMIFS(Échéancier_Loyers!$G:$G,Échéancier_Loyers!$C:$C,$A1512,Échéancier_Loyers!$B:$B,YEAR($C1512)*100+MONTH($C1512)))</f>
        <v/>
      </c>
      <c r="E1512" s="13" t="str">
        <f>IF(OR($A1512="",$C1512=""),"",SUMIFS(Échéancier_Loyers!$J:$J,Échéancier_Loyers!$C:$C,$A1512,Échéancier_Loyers!$B:$B,YEAR($C1512)*100+MONTH($C1512)))</f>
        <v/>
      </c>
      <c r="F1512" s="13" t="str">
        <f>IF(OR($A1512="",$C1512=""),"",SUMIFS(Échéancier_Loyers!$K:$K,Échéancier_Loyers!$C:$C,$A1512,Échéancier_Loyers!$B:$B,YEAR($C1512)*100+MONTH($C1512)))</f>
        <v/>
      </c>
      <c r="G1512" s="13" t="str">
        <f>IF(OR($E1512="",$F1512=""),"",$E1512-$F1512)</f>
        <v/>
      </c>
      <c r="H1512" t="str">
        <f ca="1">IF($D1512="","",MAX(0,TODAY()-$D1512))</f>
        <v/>
      </c>
      <c r="I1512" t="str">
        <f ca="1">IF($G1512&lt;=0,"",IF($H1512&gt;=30,"Mise en demeure",IF($H1512&gt;=15,"Relance 2",IF($H1512&gt;=5,"Relance 1","À traiter"))))</f>
        <v>Mise en demeure</v>
      </c>
      <c r="K1512" t="str">
        <f>IF($J1512="","",$J1512+7)</f>
        <v/>
      </c>
    </row>
    <row r="1513" spans="2:11" ht="15">
      <c r="B1513" t="str">
        <f>IF($A1513="","",VLOOKUP(VLOOKUP($A1513,Baux!$A:$K,3,FALSE),Locataires!$A:$I,2,FALSE))</f>
        <v/>
      </c>
      <c r="C1513" s="17"/>
      <c r="D1513" s="12" t="str">
        <f>IF(OR($A1513="",$C1513=""),"",SUMIFS(Échéancier_Loyers!$G:$G,Échéancier_Loyers!$C:$C,$A1513,Échéancier_Loyers!$B:$B,YEAR($C1513)*100+MONTH($C1513)))</f>
        <v/>
      </c>
      <c r="E1513" s="13" t="str">
        <f>IF(OR($A1513="",$C1513=""),"",SUMIFS(Échéancier_Loyers!$J:$J,Échéancier_Loyers!$C:$C,$A1513,Échéancier_Loyers!$B:$B,YEAR($C1513)*100+MONTH($C1513)))</f>
        <v/>
      </c>
      <c r="F1513" s="13" t="str">
        <f>IF(OR($A1513="",$C1513=""),"",SUMIFS(Échéancier_Loyers!$K:$K,Échéancier_Loyers!$C:$C,$A1513,Échéancier_Loyers!$B:$B,YEAR($C1513)*100+MONTH($C1513)))</f>
        <v/>
      </c>
      <c r="G1513" s="13" t="str">
        <f>IF(OR($E1513="",$F1513=""),"",$E1513-$F1513)</f>
        <v/>
      </c>
      <c r="H1513" t="str">
        <f ca="1">IF($D1513="","",MAX(0,TODAY()-$D1513))</f>
        <v/>
      </c>
      <c r="I1513" t="str">
        <f ca="1">IF($G1513&lt;=0,"",IF($H1513&gt;=30,"Mise en demeure",IF($H1513&gt;=15,"Relance 2",IF($H1513&gt;=5,"Relance 1","À traiter"))))</f>
        <v>Mise en demeure</v>
      </c>
      <c r="K1513" t="str">
        <f>IF($J1513="","",$J1513+7)</f>
        <v/>
      </c>
    </row>
    <row r="1514" spans="2:11" ht="15">
      <c r="B1514" t="str">
        <f>IF($A1514="","",VLOOKUP(VLOOKUP($A1514,Baux!$A:$K,3,FALSE),Locataires!$A:$I,2,FALSE))</f>
        <v/>
      </c>
      <c r="C1514" s="17"/>
      <c r="D1514" s="12" t="str">
        <f>IF(OR($A1514="",$C1514=""),"",SUMIFS(Échéancier_Loyers!$G:$G,Échéancier_Loyers!$C:$C,$A1514,Échéancier_Loyers!$B:$B,YEAR($C1514)*100+MONTH($C1514)))</f>
        <v/>
      </c>
      <c r="E1514" s="13" t="str">
        <f>IF(OR($A1514="",$C1514=""),"",SUMIFS(Échéancier_Loyers!$J:$J,Échéancier_Loyers!$C:$C,$A1514,Échéancier_Loyers!$B:$B,YEAR($C1514)*100+MONTH($C1514)))</f>
        <v/>
      </c>
      <c r="F1514" s="13" t="str">
        <f>IF(OR($A1514="",$C1514=""),"",SUMIFS(Échéancier_Loyers!$K:$K,Échéancier_Loyers!$C:$C,$A1514,Échéancier_Loyers!$B:$B,YEAR($C1514)*100+MONTH($C1514)))</f>
        <v/>
      </c>
      <c r="G1514" s="13" t="str">
        <f>IF(OR($E1514="",$F1514=""),"",$E1514-$F1514)</f>
        <v/>
      </c>
      <c r="H1514" t="str">
        <f ca="1">IF($D1514="","",MAX(0,TODAY()-$D1514))</f>
        <v/>
      </c>
      <c r="I1514" t="str">
        <f ca="1">IF($G1514&lt;=0,"",IF($H1514&gt;=30,"Mise en demeure",IF($H1514&gt;=15,"Relance 2",IF($H1514&gt;=5,"Relance 1","À traiter"))))</f>
        <v>Mise en demeure</v>
      </c>
      <c r="K1514" t="str">
        <f>IF($J1514="","",$J1514+7)</f>
        <v/>
      </c>
    </row>
    <row r="1515" spans="2:11" ht="15">
      <c r="B1515" t="str">
        <f>IF($A1515="","",VLOOKUP(VLOOKUP($A1515,Baux!$A:$K,3,FALSE),Locataires!$A:$I,2,FALSE))</f>
        <v/>
      </c>
      <c r="C1515" s="17"/>
      <c r="D1515" s="12" t="str">
        <f>IF(OR($A1515="",$C1515=""),"",SUMIFS(Échéancier_Loyers!$G:$G,Échéancier_Loyers!$C:$C,$A1515,Échéancier_Loyers!$B:$B,YEAR($C1515)*100+MONTH($C1515)))</f>
        <v/>
      </c>
      <c r="E1515" s="13" t="str">
        <f>IF(OR($A1515="",$C1515=""),"",SUMIFS(Échéancier_Loyers!$J:$J,Échéancier_Loyers!$C:$C,$A1515,Échéancier_Loyers!$B:$B,YEAR($C1515)*100+MONTH($C1515)))</f>
        <v/>
      </c>
      <c r="F1515" s="13" t="str">
        <f>IF(OR($A1515="",$C1515=""),"",SUMIFS(Échéancier_Loyers!$K:$K,Échéancier_Loyers!$C:$C,$A1515,Échéancier_Loyers!$B:$B,YEAR($C1515)*100+MONTH($C1515)))</f>
        <v/>
      </c>
      <c r="G1515" s="13" t="str">
        <f>IF(OR($E1515="",$F1515=""),"",$E1515-$F1515)</f>
        <v/>
      </c>
      <c r="H1515" t="str">
        <f ca="1">IF($D1515="","",MAX(0,TODAY()-$D1515))</f>
        <v/>
      </c>
      <c r="I1515" t="str">
        <f ca="1">IF($G1515&lt;=0,"",IF($H1515&gt;=30,"Mise en demeure",IF($H1515&gt;=15,"Relance 2",IF($H1515&gt;=5,"Relance 1","À traiter"))))</f>
        <v>Mise en demeure</v>
      </c>
      <c r="K1515" t="str">
        <f>IF($J1515="","",$J1515+7)</f>
        <v/>
      </c>
    </row>
    <row r="1516" spans="2:11" ht="15">
      <c r="B1516" t="str">
        <f>IF($A1516="","",VLOOKUP(VLOOKUP($A1516,Baux!$A:$K,3,FALSE),Locataires!$A:$I,2,FALSE))</f>
        <v/>
      </c>
      <c r="C1516" s="17"/>
      <c r="D1516" s="12" t="str">
        <f>IF(OR($A1516="",$C1516=""),"",SUMIFS(Échéancier_Loyers!$G:$G,Échéancier_Loyers!$C:$C,$A1516,Échéancier_Loyers!$B:$B,YEAR($C1516)*100+MONTH($C1516)))</f>
        <v/>
      </c>
      <c r="E1516" s="13" t="str">
        <f>IF(OR($A1516="",$C1516=""),"",SUMIFS(Échéancier_Loyers!$J:$J,Échéancier_Loyers!$C:$C,$A1516,Échéancier_Loyers!$B:$B,YEAR($C1516)*100+MONTH($C1516)))</f>
        <v/>
      </c>
      <c r="F1516" s="13" t="str">
        <f>IF(OR($A1516="",$C1516=""),"",SUMIFS(Échéancier_Loyers!$K:$K,Échéancier_Loyers!$C:$C,$A1516,Échéancier_Loyers!$B:$B,YEAR($C1516)*100+MONTH($C1516)))</f>
        <v/>
      </c>
      <c r="G1516" s="13" t="str">
        <f>IF(OR($E1516="",$F1516=""),"",$E1516-$F1516)</f>
        <v/>
      </c>
      <c r="H1516" t="str">
        <f ca="1">IF($D1516="","",MAX(0,TODAY()-$D1516))</f>
        <v/>
      </c>
      <c r="I1516" t="str">
        <f ca="1">IF($G1516&lt;=0,"",IF($H1516&gt;=30,"Mise en demeure",IF($H1516&gt;=15,"Relance 2",IF($H1516&gt;=5,"Relance 1","À traiter"))))</f>
        <v>Mise en demeure</v>
      </c>
      <c r="K1516" t="str">
        <f>IF($J1516="","",$J1516+7)</f>
        <v/>
      </c>
    </row>
    <row r="1517" spans="2:11" ht="15">
      <c r="B1517" t="str">
        <f>IF($A1517="","",VLOOKUP(VLOOKUP($A1517,Baux!$A:$K,3,FALSE),Locataires!$A:$I,2,FALSE))</f>
        <v/>
      </c>
      <c r="C1517" s="17"/>
      <c r="D1517" s="12" t="str">
        <f>IF(OR($A1517="",$C1517=""),"",SUMIFS(Échéancier_Loyers!$G:$G,Échéancier_Loyers!$C:$C,$A1517,Échéancier_Loyers!$B:$B,YEAR($C1517)*100+MONTH($C1517)))</f>
        <v/>
      </c>
      <c r="E1517" s="13" t="str">
        <f>IF(OR($A1517="",$C1517=""),"",SUMIFS(Échéancier_Loyers!$J:$J,Échéancier_Loyers!$C:$C,$A1517,Échéancier_Loyers!$B:$B,YEAR($C1517)*100+MONTH($C1517)))</f>
        <v/>
      </c>
      <c r="F1517" s="13" t="str">
        <f>IF(OR($A1517="",$C1517=""),"",SUMIFS(Échéancier_Loyers!$K:$K,Échéancier_Loyers!$C:$C,$A1517,Échéancier_Loyers!$B:$B,YEAR($C1517)*100+MONTH($C1517)))</f>
        <v/>
      </c>
      <c r="G1517" s="13" t="str">
        <f>IF(OR($E1517="",$F1517=""),"",$E1517-$F1517)</f>
        <v/>
      </c>
      <c r="H1517" t="str">
        <f ca="1">IF($D1517="","",MAX(0,TODAY()-$D1517))</f>
        <v/>
      </c>
      <c r="I1517" t="str">
        <f ca="1">IF($G1517&lt;=0,"",IF($H1517&gt;=30,"Mise en demeure",IF($H1517&gt;=15,"Relance 2",IF($H1517&gt;=5,"Relance 1","À traiter"))))</f>
        <v>Mise en demeure</v>
      </c>
      <c r="K1517" t="str">
        <f>IF($J1517="","",$J1517+7)</f>
        <v/>
      </c>
    </row>
    <row r="1518" spans="2:11" ht="15">
      <c r="B1518" t="str">
        <f>IF($A1518="","",VLOOKUP(VLOOKUP($A1518,Baux!$A:$K,3,FALSE),Locataires!$A:$I,2,FALSE))</f>
        <v/>
      </c>
      <c r="C1518" s="17"/>
      <c r="D1518" s="12" t="str">
        <f>IF(OR($A1518="",$C1518=""),"",SUMIFS(Échéancier_Loyers!$G:$G,Échéancier_Loyers!$C:$C,$A1518,Échéancier_Loyers!$B:$B,YEAR($C1518)*100+MONTH($C1518)))</f>
        <v/>
      </c>
      <c r="E1518" s="13" t="str">
        <f>IF(OR($A1518="",$C1518=""),"",SUMIFS(Échéancier_Loyers!$J:$J,Échéancier_Loyers!$C:$C,$A1518,Échéancier_Loyers!$B:$B,YEAR($C1518)*100+MONTH($C1518)))</f>
        <v/>
      </c>
      <c r="F1518" s="13" t="str">
        <f>IF(OR($A1518="",$C1518=""),"",SUMIFS(Échéancier_Loyers!$K:$K,Échéancier_Loyers!$C:$C,$A1518,Échéancier_Loyers!$B:$B,YEAR($C1518)*100+MONTH($C1518)))</f>
        <v/>
      </c>
      <c r="G1518" s="13" t="str">
        <f>IF(OR($E1518="",$F1518=""),"",$E1518-$F1518)</f>
        <v/>
      </c>
      <c r="H1518" t="str">
        <f ca="1">IF($D1518="","",MAX(0,TODAY()-$D1518))</f>
        <v/>
      </c>
      <c r="I1518" t="str">
        <f ca="1">IF($G1518&lt;=0,"",IF($H1518&gt;=30,"Mise en demeure",IF($H1518&gt;=15,"Relance 2",IF($H1518&gt;=5,"Relance 1","À traiter"))))</f>
        <v>Mise en demeure</v>
      </c>
      <c r="K1518" t="str">
        <f>IF($J1518="","",$J1518+7)</f>
        <v/>
      </c>
    </row>
    <row r="1519" spans="2:11" ht="15">
      <c r="B1519" t="str">
        <f>IF($A1519="","",VLOOKUP(VLOOKUP($A1519,Baux!$A:$K,3,FALSE),Locataires!$A:$I,2,FALSE))</f>
        <v/>
      </c>
      <c r="C1519" s="17"/>
      <c r="D1519" s="12" t="str">
        <f>IF(OR($A1519="",$C1519=""),"",SUMIFS(Échéancier_Loyers!$G:$G,Échéancier_Loyers!$C:$C,$A1519,Échéancier_Loyers!$B:$B,YEAR($C1519)*100+MONTH($C1519)))</f>
        <v/>
      </c>
      <c r="E1519" s="13" t="str">
        <f>IF(OR($A1519="",$C1519=""),"",SUMIFS(Échéancier_Loyers!$J:$J,Échéancier_Loyers!$C:$C,$A1519,Échéancier_Loyers!$B:$B,YEAR($C1519)*100+MONTH($C1519)))</f>
        <v/>
      </c>
      <c r="F1519" s="13" t="str">
        <f>IF(OR($A1519="",$C1519=""),"",SUMIFS(Échéancier_Loyers!$K:$K,Échéancier_Loyers!$C:$C,$A1519,Échéancier_Loyers!$B:$B,YEAR($C1519)*100+MONTH($C1519)))</f>
        <v/>
      </c>
      <c r="G1519" s="13" t="str">
        <f>IF(OR($E1519="",$F1519=""),"",$E1519-$F1519)</f>
        <v/>
      </c>
      <c r="H1519" t="str">
        <f ca="1">IF($D1519="","",MAX(0,TODAY()-$D1519))</f>
        <v/>
      </c>
      <c r="I1519" t="str">
        <f ca="1">IF($G1519&lt;=0,"",IF($H1519&gt;=30,"Mise en demeure",IF($H1519&gt;=15,"Relance 2",IF($H1519&gt;=5,"Relance 1","À traiter"))))</f>
        <v>Mise en demeure</v>
      </c>
      <c r="K1519" t="str">
        <f>IF($J1519="","",$J1519+7)</f>
        <v/>
      </c>
    </row>
    <row r="1520" spans="2:11" ht="15">
      <c r="B1520" t="str">
        <f>IF($A1520="","",VLOOKUP(VLOOKUP($A1520,Baux!$A:$K,3,FALSE),Locataires!$A:$I,2,FALSE))</f>
        <v/>
      </c>
      <c r="C1520" s="17"/>
      <c r="D1520" s="12" t="str">
        <f>IF(OR($A1520="",$C1520=""),"",SUMIFS(Échéancier_Loyers!$G:$G,Échéancier_Loyers!$C:$C,$A1520,Échéancier_Loyers!$B:$B,YEAR($C1520)*100+MONTH($C1520)))</f>
        <v/>
      </c>
      <c r="E1520" s="13" t="str">
        <f>IF(OR($A1520="",$C1520=""),"",SUMIFS(Échéancier_Loyers!$J:$J,Échéancier_Loyers!$C:$C,$A1520,Échéancier_Loyers!$B:$B,YEAR($C1520)*100+MONTH($C1520)))</f>
        <v/>
      </c>
      <c r="F1520" s="13" t="str">
        <f>IF(OR($A1520="",$C1520=""),"",SUMIFS(Échéancier_Loyers!$K:$K,Échéancier_Loyers!$C:$C,$A1520,Échéancier_Loyers!$B:$B,YEAR($C1520)*100+MONTH($C1520)))</f>
        <v/>
      </c>
      <c r="G1520" s="13" t="str">
        <f>IF(OR($E1520="",$F1520=""),"",$E1520-$F1520)</f>
        <v/>
      </c>
      <c r="H1520" t="str">
        <f ca="1">IF($D1520="","",MAX(0,TODAY()-$D1520))</f>
        <v/>
      </c>
      <c r="I1520" t="str">
        <f ca="1">IF($G1520&lt;=0,"",IF($H1520&gt;=30,"Mise en demeure",IF($H1520&gt;=15,"Relance 2",IF($H1520&gt;=5,"Relance 1","À traiter"))))</f>
        <v>Mise en demeure</v>
      </c>
      <c r="K1520" t="str">
        <f>IF($J1520="","",$J1520+7)</f>
        <v/>
      </c>
    </row>
    <row r="1521" spans="2:11" ht="15">
      <c r="B1521" t="str">
        <f>IF($A1521="","",VLOOKUP(VLOOKUP($A1521,Baux!$A:$K,3,FALSE),Locataires!$A:$I,2,FALSE))</f>
        <v/>
      </c>
      <c r="C1521" s="17"/>
      <c r="D1521" s="12" t="str">
        <f>IF(OR($A1521="",$C1521=""),"",SUMIFS(Échéancier_Loyers!$G:$G,Échéancier_Loyers!$C:$C,$A1521,Échéancier_Loyers!$B:$B,YEAR($C1521)*100+MONTH($C1521)))</f>
        <v/>
      </c>
      <c r="E1521" s="13" t="str">
        <f>IF(OR($A1521="",$C1521=""),"",SUMIFS(Échéancier_Loyers!$J:$J,Échéancier_Loyers!$C:$C,$A1521,Échéancier_Loyers!$B:$B,YEAR($C1521)*100+MONTH($C1521)))</f>
        <v/>
      </c>
      <c r="F1521" s="13" t="str">
        <f>IF(OR($A1521="",$C1521=""),"",SUMIFS(Échéancier_Loyers!$K:$K,Échéancier_Loyers!$C:$C,$A1521,Échéancier_Loyers!$B:$B,YEAR($C1521)*100+MONTH($C1521)))</f>
        <v/>
      </c>
      <c r="G1521" s="13" t="str">
        <f>IF(OR($E1521="",$F1521=""),"",$E1521-$F1521)</f>
        <v/>
      </c>
      <c r="H1521" t="str">
        <f ca="1">IF($D1521="","",MAX(0,TODAY()-$D1521))</f>
        <v/>
      </c>
      <c r="I1521" t="str">
        <f ca="1">IF($G1521&lt;=0,"",IF($H1521&gt;=30,"Mise en demeure",IF($H1521&gt;=15,"Relance 2",IF($H1521&gt;=5,"Relance 1","À traiter"))))</f>
        <v>Mise en demeure</v>
      </c>
      <c r="K1521" t="str">
        <f>IF($J1521="","",$J1521+7)</f>
        <v/>
      </c>
    </row>
    <row r="1522" spans="2:11" ht="15">
      <c r="B1522" t="str">
        <f>IF($A1522="","",VLOOKUP(VLOOKUP($A1522,Baux!$A:$K,3,FALSE),Locataires!$A:$I,2,FALSE))</f>
        <v/>
      </c>
      <c r="C1522" s="17"/>
      <c r="D1522" s="12" t="str">
        <f>IF(OR($A1522="",$C1522=""),"",SUMIFS(Échéancier_Loyers!$G:$G,Échéancier_Loyers!$C:$C,$A1522,Échéancier_Loyers!$B:$B,YEAR($C1522)*100+MONTH($C1522)))</f>
        <v/>
      </c>
      <c r="E1522" s="13" t="str">
        <f>IF(OR($A1522="",$C1522=""),"",SUMIFS(Échéancier_Loyers!$J:$J,Échéancier_Loyers!$C:$C,$A1522,Échéancier_Loyers!$B:$B,YEAR($C1522)*100+MONTH($C1522)))</f>
        <v/>
      </c>
      <c r="F1522" s="13" t="str">
        <f>IF(OR($A1522="",$C1522=""),"",SUMIFS(Échéancier_Loyers!$K:$K,Échéancier_Loyers!$C:$C,$A1522,Échéancier_Loyers!$B:$B,YEAR($C1522)*100+MONTH($C1522)))</f>
        <v/>
      </c>
      <c r="G1522" s="13" t="str">
        <f>IF(OR($E1522="",$F1522=""),"",$E1522-$F1522)</f>
        <v/>
      </c>
      <c r="H1522" t="str">
        <f ca="1">IF($D1522="","",MAX(0,TODAY()-$D1522))</f>
        <v/>
      </c>
      <c r="I1522" t="str">
        <f ca="1">IF($G1522&lt;=0,"",IF($H1522&gt;=30,"Mise en demeure",IF($H1522&gt;=15,"Relance 2",IF($H1522&gt;=5,"Relance 1","À traiter"))))</f>
        <v>Mise en demeure</v>
      </c>
      <c r="K1522" t="str">
        <f>IF($J1522="","",$J1522+7)</f>
        <v/>
      </c>
    </row>
    <row r="1523" spans="2:11" ht="15">
      <c r="B1523" t="str">
        <f>IF($A1523="","",VLOOKUP(VLOOKUP($A1523,Baux!$A:$K,3,FALSE),Locataires!$A:$I,2,FALSE))</f>
        <v/>
      </c>
      <c r="C1523" s="17"/>
      <c r="D1523" s="12" t="str">
        <f>IF(OR($A1523="",$C1523=""),"",SUMIFS(Échéancier_Loyers!$G:$G,Échéancier_Loyers!$C:$C,$A1523,Échéancier_Loyers!$B:$B,YEAR($C1523)*100+MONTH($C1523)))</f>
        <v/>
      </c>
      <c r="E1523" s="13" t="str">
        <f>IF(OR($A1523="",$C1523=""),"",SUMIFS(Échéancier_Loyers!$J:$J,Échéancier_Loyers!$C:$C,$A1523,Échéancier_Loyers!$B:$B,YEAR($C1523)*100+MONTH($C1523)))</f>
        <v/>
      </c>
      <c r="F1523" s="13" t="str">
        <f>IF(OR($A1523="",$C1523=""),"",SUMIFS(Échéancier_Loyers!$K:$K,Échéancier_Loyers!$C:$C,$A1523,Échéancier_Loyers!$B:$B,YEAR($C1523)*100+MONTH($C1523)))</f>
        <v/>
      </c>
      <c r="G1523" s="13" t="str">
        <f>IF(OR($E1523="",$F1523=""),"",$E1523-$F1523)</f>
        <v/>
      </c>
      <c r="H1523" t="str">
        <f ca="1">IF($D1523="","",MAX(0,TODAY()-$D1523))</f>
        <v/>
      </c>
      <c r="I1523" t="str">
        <f ca="1">IF($G1523&lt;=0,"",IF($H1523&gt;=30,"Mise en demeure",IF($H1523&gt;=15,"Relance 2",IF($H1523&gt;=5,"Relance 1","À traiter"))))</f>
        <v>Mise en demeure</v>
      </c>
      <c r="K1523" t="str">
        <f>IF($J1523="","",$J1523+7)</f>
        <v/>
      </c>
    </row>
    <row r="1524" spans="2:11" ht="15">
      <c r="B1524" t="str">
        <f>IF($A1524="","",VLOOKUP(VLOOKUP($A1524,Baux!$A:$K,3,FALSE),Locataires!$A:$I,2,FALSE))</f>
        <v/>
      </c>
      <c r="C1524" s="17"/>
      <c r="D1524" s="12" t="str">
        <f>IF(OR($A1524="",$C1524=""),"",SUMIFS(Échéancier_Loyers!$G:$G,Échéancier_Loyers!$C:$C,$A1524,Échéancier_Loyers!$B:$B,YEAR($C1524)*100+MONTH($C1524)))</f>
        <v/>
      </c>
      <c r="E1524" s="13" t="str">
        <f>IF(OR($A1524="",$C1524=""),"",SUMIFS(Échéancier_Loyers!$J:$J,Échéancier_Loyers!$C:$C,$A1524,Échéancier_Loyers!$B:$B,YEAR($C1524)*100+MONTH($C1524)))</f>
        <v/>
      </c>
      <c r="F1524" s="13" t="str">
        <f>IF(OR($A1524="",$C1524=""),"",SUMIFS(Échéancier_Loyers!$K:$K,Échéancier_Loyers!$C:$C,$A1524,Échéancier_Loyers!$B:$B,YEAR($C1524)*100+MONTH($C1524)))</f>
        <v/>
      </c>
      <c r="G1524" s="13" t="str">
        <f>IF(OR($E1524="",$F1524=""),"",$E1524-$F1524)</f>
        <v/>
      </c>
      <c r="H1524" t="str">
        <f ca="1">IF($D1524="","",MAX(0,TODAY()-$D1524))</f>
        <v/>
      </c>
      <c r="I1524" t="str">
        <f ca="1">IF($G1524&lt;=0,"",IF($H1524&gt;=30,"Mise en demeure",IF($H1524&gt;=15,"Relance 2",IF($H1524&gt;=5,"Relance 1","À traiter"))))</f>
        <v>Mise en demeure</v>
      </c>
      <c r="K1524" t="str">
        <f>IF($J1524="","",$J1524+7)</f>
        <v/>
      </c>
    </row>
    <row r="1525" spans="2:11" ht="15">
      <c r="B1525" t="str">
        <f>IF($A1525="","",VLOOKUP(VLOOKUP($A1525,Baux!$A:$K,3,FALSE),Locataires!$A:$I,2,FALSE))</f>
        <v/>
      </c>
      <c r="C1525" s="17"/>
      <c r="D1525" s="12" t="str">
        <f>IF(OR($A1525="",$C1525=""),"",SUMIFS(Échéancier_Loyers!$G:$G,Échéancier_Loyers!$C:$C,$A1525,Échéancier_Loyers!$B:$B,YEAR($C1525)*100+MONTH($C1525)))</f>
        <v/>
      </c>
      <c r="E1525" s="13" t="str">
        <f>IF(OR($A1525="",$C1525=""),"",SUMIFS(Échéancier_Loyers!$J:$J,Échéancier_Loyers!$C:$C,$A1525,Échéancier_Loyers!$B:$B,YEAR($C1525)*100+MONTH($C1525)))</f>
        <v/>
      </c>
      <c r="F1525" s="13" t="str">
        <f>IF(OR($A1525="",$C1525=""),"",SUMIFS(Échéancier_Loyers!$K:$K,Échéancier_Loyers!$C:$C,$A1525,Échéancier_Loyers!$B:$B,YEAR($C1525)*100+MONTH($C1525)))</f>
        <v/>
      </c>
      <c r="G1525" s="13" t="str">
        <f>IF(OR($E1525="",$F1525=""),"",$E1525-$F1525)</f>
        <v/>
      </c>
      <c r="H1525" t="str">
        <f ca="1">IF($D1525="","",MAX(0,TODAY()-$D1525))</f>
        <v/>
      </c>
      <c r="I1525" t="str">
        <f ca="1">IF($G1525&lt;=0,"",IF($H1525&gt;=30,"Mise en demeure",IF($H1525&gt;=15,"Relance 2",IF($H1525&gt;=5,"Relance 1","À traiter"))))</f>
        <v>Mise en demeure</v>
      </c>
      <c r="K1525" t="str">
        <f>IF($J1525="","",$J1525+7)</f>
        <v/>
      </c>
    </row>
    <row r="1526" spans="2:11" ht="15">
      <c r="B1526" t="str">
        <f>IF($A1526="","",VLOOKUP(VLOOKUP($A1526,Baux!$A:$K,3,FALSE),Locataires!$A:$I,2,FALSE))</f>
        <v/>
      </c>
      <c r="C1526" s="17"/>
      <c r="D1526" s="12" t="str">
        <f>IF(OR($A1526="",$C1526=""),"",SUMIFS(Échéancier_Loyers!$G:$G,Échéancier_Loyers!$C:$C,$A1526,Échéancier_Loyers!$B:$B,YEAR($C1526)*100+MONTH($C1526)))</f>
        <v/>
      </c>
      <c r="E1526" s="13" t="str">
        <f>IF(OR($A1526="",$C1526=""),"",SUMIFS(Échéancier_Loyers!$J:$J,Échéancier_Loyers!$C:$C,$A1526,Échéancier_Loyers!$B:$B,YEAR($C1526)*100+MONTH($C1526)))</f>
        <v/>
      </c>
      <c r="F1526" s="13" t="str">
        <f>IF(OR($A1526="",$C1526=""),"",SUMIFS(Échéancier_Loyers!$K:$K,Échéancier_Loyers!$C:$C,$A1526,Échéancier_Loyers!$B:$B,YEAR($C1526)*100+MONTH($C1526)))</f>
        <v/>
      </c>
      <c r="G1526" s="13" t="str">
        <f>IF(OR($E1526="",$F1526=""),"",$E1526-$F1526)</f>
        <v/>
      </c>
      <c r="H1526" t="str">
        <f ca="1">IF($D1526="","",MAX(0,TODAY()-$D1526))</f>
        <v/>
      </c>
      <c r="I1526" t="str">
        <f ca="1">IF($G1526&lt;=0,"",IF($H1526&gt;=30,"Mise en demeure",IF($H1526&gt;=15,"Relance 2",IF($H1526&gt;=5,"Relance 1","À traiter"))))</f>
        <v>Mise en demeure</v>
      </c>
      <c r="K1526" t="str">
        <f>IF($J1526="","",$J1526+7)</f>
        <v/>
      </c>
    </row>
    <row r="1527" spans="2:11" ht="15">
      <c r="B1527" t="str">
        <f>IF($A1527="","",VLOOKUP(VLOOKUP($A1527,Baux!$A:$K,3,FALSE),Locataires!$A:$I,2,FALSE))</f>
        <v/>
      </c>
      <c r="C1527" s="17"/>
      <c r="D1527" s="12" t="str">
        <f>IF(OR($A1527="",$C1527=""),"",SUMIFS(Échéancier_Loyers!$G:$G,Échéancier_Loyers!$C:$C,$A1527,Échéancier_Loyers!$B:$B,YEAR($C1527)*100+MONTH($C1527)))</f>
        <v/>
      </c>
      <c r="E1527" s="13" t="str">
        <f>IF(OR($A1527="",$C1527=""),"",SUMIFS(Échéancier_Loyers!$J:$J,Échéancier_Loyers!$C:$C,$A1527,Échéancier_Loyers!$B:$B,YEAR($C1527)*100+MONTH($C1527)))</f>
        <v/>
      </c>
      <c r="F1527" s="13" t="str">
        <f>IF(OR($A1527="",$C1527=""),"",SUMIFS(Échéancier_Loyers!$K:$K,Échéancier_Loyers!$C:$C,$A1527,Échéancier_Loyers!$B:$B,YEAR($C1527)*100+MONTH($C1527)))</f>
        <v/>
      </c>
      <c r="G1527" s="13" t="str">
        <f>IF(OR($E1527="",$F1527=""),"",$E1527-$F1527)</f>
        <v/>
      </c>
      <c r="H1527" t="str">
        <f ca="1">IF($D1527="","",MAX(0,TODAY()-$D1527))</f>
        <v/>
      </c>
      <c r="I1527" t="str">
        <f ca="1">IF($G1527&lt;=0,"",IF($H1527&gt;=30,"Mise en demeure",IF($H1527&gt;=15,"Relance 2",IF($H1527&gt;=5,"Relance 1","À traiter"))))</f>
        <v>Mise en demeure</v>
      </c>
      <c r="K1527" t="str">
        <f>IF($J1527="","",$J1527+7)</f>
        <v/>
      </c>
    </row>
    <row r="1528" spans="2:11" ht="15">
      <c r="B1528" t="str">
        <f>IF($A1528="","",VLOOKUP(VLOOKUP($A1528,Baux!$A:$K,3,FALSE),Locataires!$A:$I,2,FALSE))</f>
        <v/>
      </c>
      <c r="C1528" s="17"/>
      <c r="D1528" s="12" t="str">
        <f>IF(OR($A1528="",$C1528=""),"",SUMIFS(Échéancier_Loyers!$G:$G,Échéancier_Loyers!$C:$C,$A1528,Échéancier_Loyers!$B:$B,YEAR($C1528)*100+MONTH($C1528)))</f>
        <v/>
      </c>
      <c r="E1528" s="13" t="str">
        <f>IF(OR($A1528="",$C1528=""),"",SUMIFS(Échéancier_Loyers!$J:$J,Échéancier_Loyers!$C:$C,$A1528,Échéancier_Loyers!$B:$B,YEAR($C1528)*100+MONTH($C1528)))</f>
        <v/>
      </c>
      <c r="F1528" s="13" t="str">
        <f>IF(OR($A1528="",$C1528=""),"",SUMIFS(Échéancier_Loyers!$K:$K,Échéancier_Loyers!$C:$C,$A1528,Échéancier_Loyers!$B:$B,YEAR($C1528)*100+MONTH($C1528)))</f>
        <v/>
      </c>
      <c r="G1528" s="13" t="str">
        <f>IF(OR($E1528="",$F1528=""),"",$E1528-$F1528)</f>
        <v/>
      </c>
      <c r="H1528" t="str">
        <f ca="1">IF($D1528="","",MAX(0,TODAY()-$D1528))</f>
        <v/>
      </c>
      <c r="I1528" t="str">
        <f ca="1">IF($G1528&lt;=0,"",IF($H1528&gt;=30,"Mise en demeure",IF($H1528&gt;=15,"Relance 2",IF($H1528&gt;=5,"Relance 1","À traiter"))))</f>
        <v>Mise en demeure</v>
      </c>
      <c r="K1528" t="str">
        <f>IF($J1528="","",$J1528+7)</f>
        <v/>
      </c>
    </row>
    <row r="1529" spans="2:11" ht="15">
      <c r="B1529" t="str">
        <f>IF($A1529="","",VLOOKUP(VLOOKUP($A1529,Baux!$A:$K,3,FALSE),Locataires!$A:$I,2,FALSE))</f>
        <v/>
      </c>
      <c r="C1529" s="17"/>
      <c r="D1529" s="12" t="str">
        <f>IF(OR($A1529="",$C1529=""),"",SUMIFS(Échéancier_Loyers!$G:$G,Échéancier_Loyers!$C:$C,$A1529,Échéancier_Loyers!$B:$B,YEAR($C1529)*100+MONTH($C1529)))</f>
        <v/>
      </c>
      <c r="E1529" s="13" t="str">
        <f>IF(OR($A1529="",$C1529=""),"",SUMIFS(Échéancier_Loyers!$J:$J,Échéancier_Loyers!$C:$C,$A1529,Échéancier_Loyers!$B:$B,YEAR($C1529)*100+MONTH($C1529)))</f>
        <v/>
      </c>
      <c r="F1529" s="13" t="str">
        <f>IF(OR($A1529="",$C1529=""),"",SUMIFS(Échéancier_Loyers!$K:$K,Échéancier_Loyers!$C:$C,$A1529,Échéancier_Loyers!$B:$B,YEAR($C1529)*100+MONTH($C1529)))</f>
        <v/>
      </c>
      <c r="G1529" s="13" t="str">
        <f>IF(OR($E1529="",$F1529=""),"",$E1529-$F1529)</f>
        <v/>
      </c>
      <c r="H1529" t="str">
        <f ca="1">IF($D1529="","",MAX(0,TODAY()-$D1529))</f>
        <v/>
      </c>
      <c r="I1529" t="str">
        <f ca="1">IF($G1529&lt;=0,"",IF($H1529&gt;=30,"Mise en demeure",IF($H1529&gt;=15,"Relance 2",IF($H1529&gt;=5,"Relance 1","À traiter"))))</f>
        <v>Mise en demeure</v>
      </c>
      <c r="K1529" t="str">
        <f>IF($J1529="","",$J1529+7)</f>
        <v/>
      </c>
    </row>
    <row r="1530" spans="2:11" ht="15">
      <c r="B1530" t="str">
        <f>IF($A1530="","",VLOOKUP(VLOOKUP($A1530,Baux!$A:$K,3,FALSE),Locataires!$A:$I,2,FALSE))</f>
        <v/>
      </c>
      <c r="C1530" s="17"/>
      <c r="D1530" s="12" t="str">
        <f>IF(OR($A1530="",$C1530=""),"",SUMIFS(Échéancier_Loyers!$G:$G,Échéancier_Loyers!$C:$C,$A1530,Échéancier_Loyers!$B:$B,YEAR($C1530)*100+MONTH($C1530)))</f>
        <v/>
      </c>
      <c r="E1530" s="13" t="str">
        <f>IF(OR($A1530="",$C1530=""),"",SUMIFS(Échéancier_Loyers!$J:$J,Échéancier_Loyers!$C:$C,$A1530,Échéancier_Loyers!$B:$B,YEAR($C1530)*100+MONTH($C1530)))</f>
        <v/>
      </c>
      <c r="F1530" s="13" t="str">
        <f>IF(OR($A1530="",$C1530=""),"",SUMIFS(Échéancier_Loyers!$K:$K,Échéancier_Loyers!$C:$C,$A1530,Échéancier_Loyers!$B:$B,YEAR($C1530)*100+MONTH($C1530)))</f>
        <v/>
      </c>
      <c r="G1530" s="13" t="str">
        <f>IF(OR($E1530="",$F1530=""),"",$E1530-$F1530)</f>
        <v/>
      </c>
      <c r="H1530" t="str">
        <f ca="1">IF($D1530="","",MAX(0,TODAY()-$D1530))</f>
        <v/>
      </c>
      <c r="I1530" t="str">
        <f ca="1">IF($G1530&lt;=0,"",IF($H1530&gt;=30,"Mise en demeure",IF($H1530&gt;=15,"Relance 2",IF($H1530&gt;=5,"Relance 1","À traiter"))))</f>
        <v>Mise en demeure</v>
      </c>
      <c r="K1530" t="str">
        <f>IF($J1530="","",$J1530+7)</f>
        <v/>
      </c>
    </row>
    <row r="1531" spans="2:11" ht="15">
      <c r="B1531" t="str">
        <f>IF($A1531="","",VLOOKUP(VLOOKUP($A1531,Baux!$A:$K,3,FALSE),Locataires!$A:$I,2,FALSE))</f>
        <v/>
      </c>
      <c r="C1531" s="17"/>
      <c r="D1531" s="12" t="str">
        <f>IF(OR($A1531="",$C1531=""),"",SUMIFS(Échéancier_Loyers!$G:$G,Échéancier_Loyers!$C:$C,$A1531,Échéancier_Loyers!$B:$B,YEAR($C1531)*100+MONTH($C1531)))</f>
        <v/>
      </c>
      <c r="E1531" s="13" t="str">
        <f>IF(OR($A1531="",$C1531=""),"",SUMIFS(Échéancier_Loyers!$J:$J,Échéancier_Loyers!$C:$C,$A1531,Échéancier_Loyers!$B:$B,YEAR($C1531)*100+MONTH($C1531)))</f>
        <v/>
      </c>
      <c r="F1531" s="13" t="str">
        <f>IF(OR($A1531="",$C1531=""),"",SUMIFS(Échéancier_Loyers!$K:$K,Échéancier_Loyers!$C:$C,$A1531,Échéancier_Loyers!$B:$B,YEAR($C1531)*100+MONTH($C1531)))</f>
        <v/>
      </c>
      <c r="G1531" s="13" t="str">
        <f>IF(OR($E1531="",$F1531=""),"",$E1531-$F1531)</f>
        <v/>
      </c>
      <c r="H1531" t="str">
        <f ca="1">IF($D1531="","",MAX(0,TODAY()-$D1531))</f>
        <v/>
      </c>
      <c r="I1531" t="str">
        <f ca="1">IF($G1531&lt;=0,"",IF($H1531&gt;=30,"Mise en demeure",IF($H1531&gt;=15,"Relance 2",IF($H1531&gt;=5,"Relance 1","À traiter"))))</f>
        <v>Mise en demeure</v>
      </c>
      <c r="K1531" t="str">
        <f>IF($J1531="","",$J1531+7)</f>
        <v/>
      </c>
    </row>
    <row r="1532" spans="2:11" ht="15">
      <c r="B1532" t="str">
        <f>IF($A1532="","",VLOOKUP(VLOOKUP($A1532,Baux!$A:$K,3,FALSE),Locataires!$A:$I,2,FALSE))</f>
        <v/>
      </c>
      <c r="C1532" s="17"/>
      <c r="D1532" s="12" t="str">
        <f>IF(OR($A1532="",$C1532=""),"",SUMIFS(Échéancier_Loyers!$G:$G,Échéancier_Loyers!$C:$C,$A1532,Échéancier_Loyers!$B:$B,YEAR($C1532)*100+MONTH($C1532)))</f>
        <v/>
      </c>
      <c r="E1532" s="13" t="str">
        <f>IF(OR($A1532="",$C1532=""),"",SUMIFS(Échéancier_Loyers!$J:$J,Échéancier_Loyers!$C:$C,$A1532,Échéancier_Loyers!$B:$B,YEAR($C1532)*100+MONTH($C1532)))</f>
        <v/>
      </c>
      <c r="F1532" s="13" t="str">
        <f>IF(OR($A1532="",$C1532=""),"",SUMIFS(Échéancier_Loyers!$K:$K,Échéancier_Loyers!$C:$C,$A1532,Échéancier_Loyers!$B:$B,YEAR($C1532)*100+MONTH($C1532)))</f>
        <v/>
      </c>
      <c r="G1532" s="13" t="str">
        <f>IF(OR($E1532="",$F1532=""),"",$E1532-$F1532)</f>
        <v/>
      </c>
      <c r="H1532" t="str">
        <f ca="1">IF($D1532="","",MAX(0,TODAY()-$D1532))</f>
        <v/>
      </c>
      <c r="I1532" t="str">
        <f ca="1">IF($G1532&lt;=0,"",IF($H1532&gt;=30,"Mise en demeure",IF($H1532&gt;=15,"Relance 2",IF($H1532&gt;=5,"Relance 1","À traiter"))))</f>
        <v>Mise en demeure</v>
      </c>
      <c r="K1532" t="str">
        <f>IF($J1532="","",$J1532+7)</f>
        <v/>
      </c>
    </row>
    <row r="1533" spans="2:11" ht="15">
      <c r="B1533" t="str">
        <f>IF($A1533="","",VLOOKUP(VLOOKUP($A1533,Baux!$A:$K,3,FALSE),Locataires!$A:$I,2,FALSE))</f>
        <v/>
      </c>
      <c r="C1533" s="17"/>
      <c r="D1533" s="12" t="str">
        <f>IF(OR($A1533="",$C1533=""),"",SUMIFS(Échéancier_Loyers!$G:$G,Échéancier_Loyers!$C:$C,$A1533,Échéancier_Loyers!$B:$B,YEAR($C1533)*100+MONTH($C1533)))</f>
        <v/>
      </c>
      <c r="E1533" s="13" t="str">
        <f>IF(OR($A1533="",$C1533=""),"",SUMIFS(Échéancier_Loyers!$J:$J,Échéancier_Loyers!$C:$C,$A1533,Échéancier_Loyers!$B:$B,YEAR($C1533)*100+MONTH($C1533)))</f>
        <v/>
      </c>
      <c r="F1533" s="13" t="str">
        <f>IF(OR($A1533="",$C1533=""),"",SUMIFS(Échéancier_Loyers!$K:$K,Échéancier_Loyers!$C:$C,$A1533,Échéancier_Loyers!$B:$B,YEAR($C1533)*100+MONTH($C1533)))</f>
        <v/>
      </c>
      <c r="G1533" s="13" t="str">
        <f>IF(OR($E1533="",$F1533=""),"",$E1533-$F1533)</f>
        <v/>
      </c>
      <c r="H1533" t="str">
        <f ca="1">IF($D1533="","",MAX(0,TODAY()-$D1533))</f>
        <v/>
      </c>
      <c r="I1533" t="str">
        <f ca="1">IF($G1533&lt;=0,"",IF($H1533&gt;=30,"Mise en demeure",IF($H1533&gt;=15,"Relance 2",IF($H1533&gt;=5,"Relance 1","À traiter"))))</f>
        <v>Mise en demeure</v>
      </c>
      <c r="K1533" t="str">
        <f>IF($J1533="","",$J1533+7)</f>
        <v/>
      </c>
    </row>
    <row r="1534" spans="2:11" ht="15">
      <c r="B1534" t="str">
        <f>IF($A1534="","",VLOOKUP(VLOOKUP($A1534,Baux!$A:$K,3,FALSE),Locataires!$A:$I,2,FALSE))</f>
        <v/>
      </c>
      <c r="C1534" s="17"/>
      <c r="D1534" s="12" t="str">
        <f>IF(OR($A1534="",$C1534=""),"",SUMIFS(Échéancier_Loyers!$G:$G,Échéancier_Loyers!$C:$C,$A1534,Échéancier_Loyers!$B:$B,YEAR($C1534)*100+MONTH($C1534)))</f>
        <v/>
      </c>
      <c r="E1534" s="13" t="str">
        <f>IF(OR($A1534="",$C1534=""),"",SUMIFS(Échéancier_Loyers!$J:$J,Échéancier_Loyers!$C:$C,$A1534,Échéancier_Loyers!$B:$B,YEAR($C1534)*100+MONTH($C1534)))</f>
        <v/>
      </c>
      <c r="F1534" s="13" t="str">
        <f>IF(OR($A1534="",$C1534=""),"",SUMIFS(Échéancier_Loyers!$K:$K,Échéancier_Loyers!$C:$C,$A1534,Échéancier_Loyers!$B:$B,YEAR($C1534)*100+MONTH($C1534)))</f>
        <v/>
      </c>
      <c r="G1534" s="13" t="str">
        <f>IF(OR($E1534="",$F1534=""),"",$E1534-$F1534)</f>
        <v/>
      </c>
      <c r="H1534" t="str">
        <f ca="1">IF($D1534="","",MAX(0,TODAY()-$D1534))</f>
        <v/>
      </c>
      <c r="I1534" t="str">
        <f ca="1">IF($G1534&lt;=0,"",IF($H1534&gt;=30,"Mise en demeure",IF($H1534&gt;=15,"Relance 2",IF($H1534&gt;=5,"Relance 1","À traiter"))))</f>
        <v>Mise en demeure</v>
      </c>
      <c r="K1534" t="str">
        <f>IF($J1534="","",$J1534+7)</f>
        <v/>
      </c>
    </row>
    <row r="1535" spans="2:11" ht="15">
      <c r="B1535" t="str">
        <f>IF($A1535="","",VLOOKUP(VLOOKUP($A1535,Baux!$A:$K,3,FALSE),Locataires!$A:$I,2,FALSE))</f>
        <v/>
      </c>
      <c r="C1535" s="17"/>
      <c r="D1535" s="12" t="str">
        <f>IF(OR($A1535="",$C1535=""),"",SUMIFS(Échéancier_Loyers!$G:$G,Échéancier_Loyers!$C:$C,$A1535,Échéancier_Loyers!$B:$B,YEAR($C1535)*100+MONTH($C1535)))</f>
        <v/>
      </c>
      <c r="E1535" s="13" t="str">
        <f>IF(OR($A1535="",$C1535=""),"",SUMIFS(Échéancier_Loyers!$J:$J,Échéancier_Loyers!$C:$C,$A1535,Échéancier_Loyers!$B:$B,YEAR($C1535)*100+MONTH($C1535)))</f>
        <v/>
      </c>
      <c r="F1535" s="13" t="str">
        <f>IF(OR($A1535="",$C1535=""),"",SUMIFS(Échéancier_Loyers!$K:$K,Échéancier_Loyers!$C:$C,$A1535,Échéancier_Loyers!$B:$B,YEAR($C1535)*100+MONTH($C1535)))</f>
        <v/>
      </c>
      <c r="G1535" s="13" t="str">
        <f>IF(OR($E1535="",$F1535=""),"",$E1535-$F1535)</f>
        <v/>
      </c>
      <c r="H1535" t="str">
        <f ca="1">IF($D1535="","",MAX(0,TODAY()-$D1535))</f>
        <v/>
      </c>
      <c r="I1535" t="str">
        <f ca="1">IF($G1535&lt;=0,"",IF($H1535&gt;=30,"Mise en demeure",IF($H1535&gt;=15,"Relance 2",IF($H1535&gt;=5,"Relance 1","À traiter"))))</f>
        <v>Mise en demeure</v>
      </c>
      <c r="K1535" t="str">
        <f>IF($J1535="","",$J1535+7)</f>
        <v/>
      </c>
    </row>
    <row r="1536" spans="2:11" ht="15">
      <c r="B1536" t="str">
        <f>IF($A1536="","",VLOOKUP(VLOOKUP($A1536,Baux!$A:$K,3,FALSE),Locataires!$A:$I,2,FALSE))</f>
        <v/>
      </c>
      <c r="C1536" s="17"/>
      <c r="D1536" s="12" t="str">
        <f>IF(OR($A1536="",$C1536=""),"",SUMIFS(Échéancier_Loyers!$G:$G,Échéancier_Loyers!$C:$C,$A1536,Échéancier_Loyers!$B:$B,YEAR($C1536)*100+MONTH($C1536)))</f>
        <v/>
      </c>
      <c r="E1536" s="13" t="str">
        <f>IF(OR($A1536="",$C1536=""),"",SUMIFS(Échéancier_Loyers!$J:$J,Échéancier_Loyers!$C:$C,$A1536,Échéancier_Loyers!$B:$B,YEAR($C1536)*100+MONTH($C1536)))</f>
        <v/>
      </c>
      <c r="F1536" s="13" t="str">
        <f>IF(OR($A1536="",$C1536=""),"",SUMIFS(Échéancier_Loyers!$K:$K,Échéancier_Loyers!$C:$C,$A1536,Échéancier_Loyers!$B:$B,YEAR($C1536)*100+MONTH($C1536)))</f>
        <v/>
      </c>
      <c r="G1536" s="13" t="str">
        <f>IF(OR($E1536="",$F1536=""),"",$E1536-$F1536)</f>
        <v/>
      </c>
      <c r="H1536" t="str">
        <f ca="1">IF($D1536="","",MAX(0,TODAY()-$D1536))</f>
        <v/>
      </c>
      <c r="I1536" t="str">
        <f ca="1">IF($G1536&lt;=0,"",IF($H1536&gt;=30,"Mise en demeure",IF($H1536&gt;=15,"Relance 2",IF($H1536&gt;=5,"Relance 1","À traiter"))))</f>
        <v>Mise en demeure</v>
      </c>
      <c r="K1536" t="str">
        <f>IF($J1536="","",$J1536+7)</f>
        <v/>
      </c>
    </row>
    <row r="1537" spans="2:11" ht="15">
      <c r="B1537" t="str">
        <f>IF($A1537="","",VLOOKUP(VLOOKUP($A1537,Baux!$A:$K,3,FALSE),Locataires!$A:$I,2,FALSE))</f>
        <v/>
      </c>
      <c r="C1537" s="17"/>
      <c r="D1537" s="12" t="str">
        <f>IF(OR($A1537="",$C1537=""),"",SUMIFS(Échéancier_Loyers!$G:$G,Échéancier_Loyers!$C:$C,$A1537,Échéancier_Loyers!$B:$B,YEAR($C1537)*100+MONTH($C1537)))</f>
        <v/>
      </c>
      <c r="E1537" s="13" t="str">
        <f>IF(OR($A1537="",$C1537=""),"",SUMIFS(Échéancier_Loyers!$J:$J,Échéancier_Loyers!$C:$C,$A1537,Échéancier_Loyers!$B:$B,YEAR($C1537)*100+MONTH($C1537)))</f>
        <v/>
      </c>
      <c r="F1537" s="13" t="str">
        <f>IF(OR($A1537="",$C1537=""),"",SUMIFS(Échéancier_Loyers!$K:$K,Échéancier_Loyers!$C:$C,$A1537,Échéancier_Loyers!$B:$B,YEAR($C1537)*100+MONTH($C1537)))</f>
        <v/>
      </c>
      <c r="G1537" s="13" t="str">
        <f>IF(OR($E1537="",$F1537=""),"",$E1537-$F1537)</f>
        <v/>
      </c>
      <c r="H1537" t="str">
        <f ca="1">IF($D1537="","",MAX(0,TODAY()-$D1537))</f>
        <v/>
      </c>
      <c r="I1537" t="str">
        <f ca="1">IF($G1537&lt;=0,"",IF($H1537&gt;=30,"Mise en demeure",IF($H1537&gt;=15,"Relance 2",IF($H1537&gt;=5,"Relance 1","À traiter"))))</f>
        <v>Mise en demeure</v>
      </c>
      <c r="K1537" t="str">
        <f>IF($J1537="","",$J1537+7)</f>
        <v/>
      </c>
    </row>
    <row r="1538" spans="2:11" ht="15">
      <c r="B1538" t="str">
        <f>IF($A1538="","",VLOOKUP(VLOOKUP($A1538,Baux!$A:$K,3,FALSE),Locataires!$A:$I,2,FALSE))</f>
        <v/>
      </c>
      <c r="C1538" s="17"/>
      <c r="D1538" s="12" t="str">
        <f>IF(OR($A1538="",$C1538=""),"",SUMIFS(Échéancier_Loyers!$G:$G,Échéancier_Loyers!$C:$C,$A1538,Échéancier_Loyers!$B:$B,YEAR($C1538)*100+MONTH($C1538)))</f>
        <v/>
      </c>
      <c r="E1538" s="13" t="str">
        <f>IF(OR($A1538="",$C1538=""),"",SUMIFS(Échéancier_Loyers!$J:$J,Échéancier_Loyers!$C:$C,$A1538,Échéancier_Loyers!$B:$B,YEAR($C1538)*100+MONTH($C1538)))</f>
        <v/>
      </c>
      <c r="F1538" s="13" t="str">
        <f>IF(OR($A1538="",$C1538=""),"",SUMIFS(Échéancier_Loyers!$K:$K,Échéancier_Loyers!$C:$C,$A1538,Échéancier_Loyers!$B:$B,YEAR($C1538)*100+MONTH($C1538)))</f>
        <v/>
      </c>
      <c r="G1538" s="13" t="str">
        <f>IF(OR($E1538="",$F1538=""),"",$E1538-$F1538)</f>
        <v/>
      </c>
      <c r="H1538" t="str">
        <f ca="1">IF($D1538="","",MAX(0,TODAY()-$D1538))</f>
        <v/>
      </c>
      <c r="I1538" t="str">
        <f ca="1">IF($G1538&lt;=0,"",IF($H1538&gt;=30,"Mise en demeure",IF($H1538&gt;=15,"Relance 2",IF($H1538&gt;=5,"Relance 1","À traiter"))))</f>
        <v>Mise en demeure</v>
      </c>
      <c r="K1538" t="str">
        <f>IF($J1538="","",$J1538+7)</f>
        <v/>
      </c>
    </row>
    <row r="1539" spans="2:11" ht="15">
      <c r="B1539" t="str">
        <f>IF($A1539="","",VLOOKUP(VLOOKUP($A1539,Baux!$A:$K,3,FALSE),Locataires!$A:$I,2,FALSE))</f>
        <v/>
      </c>
      <c r="C1539" s="17"/>
      <c r="D1539" s="12" t="str">
        <f>IF(OR($A1539="",$C1539=""),"",SUMIFS(Échéancier_Loyers!$G:$G,Échéancier_Loyers!$C:$C,$A1539,Échéancier_Loyers!$B:$B,YEAR($C1539)*100+MONTH($C1539)))</f>
        <v/>
      </c>
      <c r="E1539" s="13" t="str">
        <f>IF(OR($A1539="",$C1539=""),"",SUMIFS(Échéancier_Loyers!$J:$J,Échéancier_Loyers!$C:$C,$A1539,Échéancier_Loyers!$B:$B,YEAR($C1539)*100+MONTH($C1539)))</f>
        <v/>
      </c>
      <c r="F1539" s="13" t="str">
        <f>IF(OR($A1539="",$C1539=""),"",SUMIFS(Échéancier_Loyers!$K:$K,Échéancier_Loyers!$C:$C,$A1539,Échéancier_Loyers!$B:$B,YEAR($C1539)*100+MONTH($C1539)))</f>
        <v/>
      </c>
      <c r="G1539" s="13" t="str">
        <f>IF(OR($E1539="",$F1539=""),"",$E1539-$F1539)</f>
        <v/>
      </c>
      <c r="H1539" t="str">
        <f ca="1">IF($D1539="","",MAX(0,TODAY()-$D1539))</f>
        <v/>
      </c>
      <c r="I1539" t="str">
        <f ca="1">IF($G1539&lt;=0,"",IF($H1539&gt;=30,"Mise en demeure",IF($H1539&gt;=15,"Relance 2",IF($H1539&gt;=5,"Relance 1","À traiter"))))</f>
        <v>Mise en demeure</v>
      </c>
      <c r="K1539" t="str">
        <f>IF($J1539="","",$J1539+7)</f>
        <v/>
      </c>
    </row>
    <row r="1540" spans="2:11" ht="15">
      <c r="B1540" t="str">
        <f>IF($A1540="","",VLOOKUP(VLOOKUP($A1540,Baux!$A:$K,3,FALSE),Locataires!$A:$I,2,FALSE))</f>
        <v/>
      </c>
      <c r="C1540" s="17"/>
      <c r="D1540" s="12" t="str">
        <f>IF(OR($A1540="",$C1540=""),"",SUMIFS(Échéancier_Loyers!$G:$G,Échéancier_Loyers!$C:$C,$A1540,Échéancier_Loyers!$B:$B,YEAR($C1540)*100+MONTH($C1540)))</f>
        <v/>
      </c>
      <c r="E1540" s="13" t="str">
        <f>IF(OR($A1540="",$C1540=""),"",SUMIFS(Échéancier_Loyers!$J:$J,Échéancier_Loyers!$C:$C,$A1540,Échéancier_Loyers!$B:$B,YEAR($C1540)*100+MONTH($C1540)))</f>
        <v/>
      </c>
      <c r="F1540" s="13" t="str">
        <f>IF(OR($A1540="",$C1540=""),"",SUMIFS(Échéancier_Loyers!$K:$K,Échéancier_Loyers!$C:$C,$A1540,Échéancier_Loyers!$B:$B,YEAR($C1540)*100+MONTH($C1540)))</f>
        <v/>
      </c>
      <c r="G1540" s="13" t="str">
        <f>IF(OR($E1540="",$F1540=""),"",$E1540-$F1540)</f>
        <v/>
      </c>
      <c r="H1540" t="str">
        <f ca="1">IF($D1540="","",MAX(0,TODAY()-$D1540))</f>
        <v/>
      </c>
      <c r="I1540" t="str">
        <f ca="1">IF($G1540&lt;=0,"",IF($H1540&gt;=30,"Mise en demeure",IF($H1540&gt;=15,"Relance 2",IF($H1540&gt;=5,"Relance 1","À traiter"))))</f>
        <v>Mise en demeure</v>
      </c>
      <c r="K1540" t="str">
        <f>IF($J1540="","",$J1540+7)</f>
        <v/>
      </c>
    </row>
    <row r="1541" spans="2:11" ht="15">
      <c r="B1541" t="str">
        <f>IF($A1541="","",VLOOKUP(VLOOKUP($A1541,Baux!$A:$K,3,FALSE),Locataires!$A:$I,2,FALSE))</f>
        <v/>
      </c>
      <c r="C1541" s="17"/>
      <c r="D1541" s="12" t="str">
        <f>IF(OR($A1541="",$C1541=""),"",SUMIFS(Échéancier_Loyers!$G:$G,Échéancier_Loyers!$C:$C,$A1541,Échéancier_Loyers!$B:$B,YEAR($C1541)*100+MONTH($C1541)))</f>
        <v/>
      </c>
      <c r="E1541" s="13" t="str">
        <f>IF(OR($A1541="",$C1541=""),"",SUMIFS(Échéancier_Loyers!$J:$J,Échéancier_Loyers!$C:$C,$A1541,Échéancier_Loyers!$B:$B,YEAR($C1541)*100+MONTH($C1541)))</f>
        <v/>
      </c>
      <c r="F1541" s="13" t="str">
        <f>IF(OR($A1541="",$C1541=""),"",SUMIFS(Échéancier_Loyers!$K:$K,Échéancier_Loyers!$C:$C,$A1541,Échéancier_Loyers!$B:$B,YEAR($C1541)*100+MONTH($C1541)))</f>
        <v/>
      </c>
      <c r="G1541" s="13" t="str">
        <f>IF(OR($E1541="",$F1541=""),"",$E1541-$F1541)</f>
        <v/>
      </c>
      <c r="H1541" t="str">
        <f ca="1">IF($D1541="","",MAX(0,TODAY()-$D1541))</f>
        <v/>
      </c>
      <c r="I1541" t="str">
        <f ca="1">IF($G1541&lt;=0,"",IF($H1541&gt;=30,"Mise en demeure",IF($H1541&gt;=15,"Relance 2",IF($H1541&gt;=5,"Relance 1","À traiter"))))</f>
        <v>Mise en demeure</v>
      </c>
      <c r="K1541" t="str">
        <f>IF($J1541="","",$J1541+7)</f>
        <v/>
      </c>
    </row>
    <row r="1542" spans="2:11" ht="15">
      <c r="B1542" t="str">
        <f>IF($A1542="","",VLOOKUP(VLOOKUP($A1542,Baux!$A:$K,3,FALSE),Locataires!$A:$I,2,FALSE))</f>
        <v/>
      </c>
      <c r="C1542" s="17"/>
      <c r="D1542" s="12" t="str">
        <f>IF(OR($A1542="",$C1542=""),"",SUMIFS(Échéancier_Loyers!$G:$G,Échéancier_Loyers!$C:$C,$A1542,Échéancier_Loyers!$B:$B,YEAR($C1542)*100+MONTH($C1542)))</f>
        <v/>
      </c>
      <c r="E1542" s="13" t="str">
        <f>IF(OR($A1542="",$C1542=""),"",SUMIFS(Échéancier_Loyers!$J:$J,Échéancier_Loyers!$C:$C,$A1542,Échéancier_Loyers!$B:$B,YEAR($C1542)*100+MONTH($C1542)))</f>
        <v/>
      </c>
      <c r="F1542" s="13" t="str">
        <f>IF(OR($A1542="",$C1542=""),"",SUMIFS(Échéancier_Loyers!$K:$K,Échéancier_Loyers!$C:$C,$A1542,Échéancier_Loyers!$B:$B,YEAR($C1542)*100+MONTH($C1542)))</f>
        <v/>
      </c>
      <c r="G1542" s="13" t="str">
        <f>IF(OR($E1542="",$F1542=""),"",$E1542-$F1542)</f>
        <v/>
      </c>
      <c r="H1542" t="str">
        <f ca="1">IF($D1542="","",MAX(0,TODAY()-$D1542))</f>
        <v/>
      </c>
      <c r="I1542" t="str">
        <f ca="1">IF($G1542&lt;=0,"",IF($H1542&gt;=30,"Mise en demeure",IF($H1542&gt;=15,"Relance 2",IF($H1542&gt;=5,"Relance 1","À traiter"))))</f>
        <v>Mise en demeure</v>
      </c>
      <c r="K1542" t="str">
        <f>IF($J1542="","",$J1542+7)</f>
        <v/>
      </c>
    </row>
    <row r="1543" spans="2:11" ht="15">
      <c r="B1543" t="str">
        <f>IF($A1543="","",VLOOKUP(VLOOKUP($A1543,Baux!$A:$K,3,FALSE),Locataires!$A:$I,2,FALSE))</f>
        <v/>
      </c>
      <c r="C1543" s="17"/>
      <c r="D1543" s="12" t="str">
        <f>IF(OR($A1543="",$C1543=""),"",SUMIFS(Échéancier_Loyers!$G:$G,Échéancier_Loyers!$C:$C,$A1543,Échéancier_Loyers!$B:$B,YEAR($C1543)*100+MONTH($C1543)))</f>
        <v/>
      </c>
      <c r="E1543" s="13" t="str">
        <f>IF(OR($A1543="",$C1543=""),"",SUMIFS(Échéancier_Loyers!$J:$J,Échéancier_Loyers!$C:$C,$A1543,Échéancier_Loyers!$B:$B,YEAR($C1543)*100+MONTH($C1543)))</f>
        <v/>
      </c>
      <c r="F1543" s="13" t="str">
        <f>IF(OR($A1543="",$C1543=""),"",SUMIFS(Échéancier_Loyers!$K:$K,Échéancier_Loyers!$C:$C,$A1543,Échéancier_Loyers!$B:$B,YEAR($C1543)*100+MONTH($C1543)))</f>
        <v/>
      </c>
      <c r="G1543" s="13" t="str">
        <f>IF(OR($E1543="",$F1543=""),"",$E1543-$F1543)</f>
        <v/>
      </c>
      <c r="H1543" t="str">
        <f ca="1">IF($D1543="","",MAX(0,TODAY()-$D1543))</f>
        <v/>
      </c>
      <c r="I1543" t="str">
        <f ca="1">IF($G1543&lt;=0,"",IF($H1543&gt;=30,"Mise en demeure",IF($H1543&gt;=15,"Relance 2",IF($H1543&gt;=5,"Relance 1","À traiter"))))</f>
        <v>Mise en demeure</v>
      </c>
      <c r="K1543" t="str">
        <f>IF($J1543="","",$J1543+7)</f>
        <v/>
      </c>
    </row>
    <row r="1544" spans="2:11" ht="15">
      <c r="B1544" t="str">
        <f>IF($A1544="","",VLOOKUP(VLOOKUP($A1544,Baux!$A:$K,3,FALSE),Locataires!$A:$I,2,FALSE))</f>
        <v/>
      </c>
      <c r="C1544" s="17"/>
      <c r="D1544" s="12" t="str">
        <f>IF(OR($A1544="",$C1544=""),"",SUMIFS(Échéancier_Loyers!$G:$G,Échéancier_Loyers!$C:$C,$A1544,Échéancier_Loyers!$B:$B,YEAR($C1544)*100+MONTH($C1544)))</f>
        <v/>
      </c>
      <c r="E1544" s="13" t="str">
        <f>IF(OR($A1544="",$C1544=""),"",SUMIFS(Échéancier_Loyers!$J:$J,Échéancier_Loyers!$C:$C,$A1544,Échéancier_Loyers!$B:$B,YEAR($C1544)*100+MONTH($C1544)))</f>
        <v/>
      </c>
      <c r="F1544" s="13" t="str">
        <f>IF(OR($A1544="",$C1544=""),"",SUMIFS(Échéancier_Loyers!$K:$K,Échéancier_Loyers!$C:$C,$A1544,Échéancier_Loyers!$B:$B,YEAR($C1544)*100+MONTH($C1544)))</f>
        <v/>
      </c>
      <c r="G1544" s="13" t="str">
        <f>IF(OR($E1544="",$F1544=""),"",$E1544-$F1544)</f>
        <v/>
      </c>
      <c r="H1544" t="str">
        <f ca="1">IF($D1544="","",MAX(0,TODAY()-$D1544))</f>
        <v/>
      </c>
      <c r="I1544" t="str">
        <f ca="1">IF($G1544&lt;=0,"",IF($H1544&gt;=30,"Mise en demeure",IF($H1544&gt;=15,"Relance 2",IF($H1544&gt;=5,"Relance 1","À traiter"))))</f>
        <v>Mise en demeure</v>
      </c>
      <c r="K1544" t="str">
        <f>IF($J1544="","",$J1544+7)</f>
        <v/>
      </c>
    </row>
    <row r="1545" spans="2:11" ht="15">
      <c r="B1545" t="str">
        <f>IF($A1545="","",VLOOKUP(VLOOKUP($A1545,Baux!$A:$K,3,FALSE),Locataires!$A:$I,2,FALSE))</f>
        <v/>
      </c>
      <c r="C1545" s="17"/>
      <c r="D1545" s="12" t="str">
        <f>IF(OR($A1545="",$C1545=""),"",SUMIFS(Échéancier_Loyers!$G:$G,Échéancier_Loyers!$C:$C,$A1545,Échéancier_Loyers!$B:$B,YEAR($C1545)*100+MONTH($C1545)))</f>
        <v/>
      </c>
      <c r="E1545" s="13" t="str">
        <f>IF(OR($A1545="",$C1545=""),"",SUMIFS(Échéancier_Loyers!$J:$J,Échéancier_Loyers!$C:$C,$A1545,Échéancier_Loyers!$B:$B,YEAR($C1545)*100+MONTH($C1545)))</f>
        <v/>
      </c>
      <c r="F1545" s="13" t="str">
        <f>IF(OR($A1545="",$C1545=""),"",SUMIFS(Échéancier_Loyers!$K:$K,Échéancier_Loyers!$C:$C,$A1545,Échéancier_Loyers!$B:$B,YEAR($C1545)*100+MONTH($C1545)))</f>
        <v/>
      </c>
      <c r="G1545" s="13" t="str">
        <f>IF(OR($E1545="",$F1545=""),"",$E1545-$F1545)</f>
        <v/>
      </c>
      <c r="H1545" t="str">
        <f ca="1">IF($D1545="","",MAX(0,TODAY()-$D1545))</f>
        <v/>
      </c>
      <c r="I1545" t="str">
        <f ca="1">IF($G1545&lt;=0,"",IF($H1545&gt;=30,"Mise en demeure",IF($H1545&gt;=15,"Relance 2",IF($H1545&gt;=5,"Relance 1","À traiter"))))</f>
        <v>Mise en demeure</v>
      </c>
      <c r="K1545" t="str">
        <f>IF($J1545="","",$J1545+7)</f>
        <v/>
      </c>
    </row>
    <row r="1546" spans="2:11" ht="15">
      <c r="B1546" t="str">
        <f>IF($A1546="","",VLOOKUP(VLOOKUP($A1546,Baux!$A:$K,3,FALSE),Locataires!$A:$I,2,FALSE))</f>
        <v/>
      </c>
      <c r="C1546" s="17"/>
      <c r="D1546" s="12" t="str">
        <f>IF(OR($A1546="",$C1546=""),"",SUMIFS(Échéancier_Loyers!$G:$G,Échéancier_Loyers!$C:$C,$A1546,Échéancier_Loyers!$B:$B,YEAR($C1546)*100+MONTH($C1546)))</f>
        <v/>
      </c>
      <c r="E1546" s="13" t="str">
        <f>IF(OR($A1546="",$C1546=""),"",SUMIFS(Échéancier_Loyers!$J:$J,Échéancier_Loyers!$C:$C,$A1546,Échéancier_Loyers!$B:$B,YEAR($C1546)*100+MONTH($C1546)))</f>
        <v/>
      </c>
      <c r="F1546" s="13" t="str">
        <f>IF(OR($A1546="",$C1546=""),"",SUMIFS(Échéancier_Loyers!$K:$K,Échéancier_Loyers!$C:$C,$A1546,Échéancier_Loyers!$B:$B,YEAR($C1546)*100+MONTH($C1546)))</f>
        <v/>
      </c>
      <c r="G1546" s="13" t="str">
        <f>IF(OR($E1546="",$F1546=""),"",$E1546-$F1546)</f>
        <v/>
      </c>
      <c r="H1546" t="str">
        <f ca="1">IF($D1546="","",MAX(0,TODAY()-$D1546))</f>
        <v/>
      </c>
      <c r="I1546" t="str">
        <f ca="1">IF($G1546&lt;=0,"",IF($H1546&gt;=30,"Mise en demeure",IF($H1546&gt;=15,"Relance 2",IF($H1546&gt;=5,"Relance 1","À traiter"))))</f>
        <v>Mise en demeure</v>
      </c>
      <c r="K1546" t="str">
        <f>IF($J1546="","",$J1546+7)</f>
        <v/>
      </c>
    </row>
    <row r="1547" spans="2:11" ht="15">
      <c r="B1547" t="str">
        <f>IF($A1547="","",VLOOKUP(VLOOKUP($A1547,Baux!$A:$K,3,FALSE),Locataires!$A:$I,2,FALSE))</f>
        <v/>
      </c>
      <c r="C1547" s="17"/>
      <c r="D1547" s="12" t="str">
        <f>IF(OR($A1547="",$C1547=""),"",SUMIFS(Échéancier_Loyers!$G:$G,Échéancier_Loyers!$C:$C,$A1547,Échéancier_Loyers!$B:$B,YEAR($C1547)*100+MONTH($C1547)))</f>
        <v/>
      </c>
      <c r="E1547" s="13" t="str">
        <f>IF(OR($A1547="",$C1547=""),"",SUMIFS(Échéancier_Loyers!$J:$J,Échéancier_Loyers!$C:$C,$A1547,Échéancier_Loyers!$B:$B,YEAR($C1547)*100+MONTH($C1547)))</f>
        <v/>
      </c>
      <c r="F1547" s="13" t="str">
        <f>IF(OR($A1547="",$C1547=""),"",SUMIFS(Échéancier_Loyers!$K:$K,Échéancier_Loyers!$C:$C,$A1547,Échéancier_Loyers!$B:$B,YEAR($C1547)*100+MONTH($C1547)))</f>
        <v/>
      </c>
      <c r="G1547" s="13" t="str">
        <f>IF(OR($E1547="",$F1547=""),"",$E1547-$F1547)</f>
        <v/>
      </c>
      <c r="H1547" t="str">
        <f ca="1">IF($D1547="","",MAX(0,TODAY()-$D1547))</f>
        <v/>
      </c>
      <c r="I1547" t="str">
        <f ca="1">IF($G1547&lt;=0,"",IF($H1547&gt;=30,"Mise en demeure",IF($H1547&gt;=15,"Relance 2",IF($H1547&gt;=5,"Relance 1","À traiter"))))</f>
        <v>Mise en demeure</v>
      </c>
      <c r="K1547" t="str">
        <f>IF($J1547="","",$J1547+7)</f>
        <v/>
      </c>
    </row>
    <row r="1548" spans="2:11" ht="15">
      <c r="B1548" t="str">
        <f>IF($A1548="","",VLOOKUP(VLOOKUP($A1548,Baux!$A:$K,3,FALSE),Locataires!$A:$I,2,FALSE))</f>
        <v/>
      </c>
      <c r="C1548" s="17"/>
      <c r="D1548" s="12" t="str">
        <f>IF(OR($A1548="",$C1548=""),"",SUMIFS(Échéancier_Loyers!$G:$G,Échéancier_Loyers!$C:$C,$A1548,Échéancier_Loyers!$B:$B,YEAR($C1548)*100+MONTH($C1548)))</f>
        <v/>
      </c>
      <c r="E1548" s="13" t="str">
        <f>IF(OR($A1548="",$C1548=""),"",SUMIFS(Échéancier_Loyers!$J:$J,Échéancier_Loyers!$C:$C,$A1548,Échéancier_Loyers!$B:$B,YEAR($C1548)*100+MONTH($C1548)))</f>
        <v/>
      </c>
      <c r="F1548" s="13" t="str">
        <f>IF(OR($A1548="",$C1548=""),"",SUMIFS(Échéancier_Loyers!$K:$K,Échéancier_Loyers!$C:$C,$A1548,Échéancier_Loyers!$B:$B,YEAR($C1548)*100+MONTH($C1548)))</f>
        <v/>
      </c>
      <c r="G1548" s="13" t="str">
        <f>IF(OR($E1548="",$F1548=""),"",$E1548-$F1548)</f>
        <v/>
      </c>
      <c r="H1548" t="str">
        <f ca="1">IF($D1548="","",MAX(0,TODAY()-$D1548))</f>
        <v/>
      </c>
      <c r="I1548" t="str">
        <f ca="1">IF($G1548&lt;=0,"",IF($H1548&gt;=30,"Mise en demeure",IF($H1548&gt;=15,"Relance 2",IF($H1548&gt;=5,"Relance 1","À traiter"))))</f>
        <v>Mise en demeure</v>
      </c>
      <c r="K1548" t="str">
        <f>IF($J1548="","",$J1548+7)</f>
        <v/>
      </c>
    </row>
    <row r="1549" spans="2:11" ht="15">
      <c r="B1549" t="str">
        <f>IF($A1549="","",VLOOKUP(VLOOKUP($A1549,Baux!$A:$K,3,FALSE),Locataires!$A:$I,2,FALSE))</f>
        <v/>
      </c>
      <c r="C1549" s="17"/>
      <c r="D1549" s="12" t="str">
        <f>IF(OR($A1549="",$C1549=""),"",SUMIFS(Échéancier_Loyers!$G:$G,Échéancier_Loyers!$C:$C,$A1549,Échéancier_Loyers!$B:$B,YEAR($C1549)*100+MONTH($C1549)))</f>
        <v/>
      </c>
      <c r="E1549" s="13" t="str">
        <f>IF(OR($A1549="",$C1549=""),"",SUMIFS(Échéancier_Loyers!$J:$J,Échéancier_Loyers!$C:$C,$A1549,Échéancier_Loyers!$B:$B,YEAR($C1549)*100+MONTH($C1549)))</f>
        <v/>
      </c>
      <c r="F1549" s="13" t="str">
        <f>IF(OR($A1549="",$C1549=""),"",SUMIFS(Échéancier_Loyers!$K:$K,Échéancier_Loyers!$C:$C,$A1549,Échéancier_Loyers!$B:$B,YEAR($C1549)*100+MONTH($C1549)))</f>
        <v/>
      </c>
      <c r="G1549" s="13" t="str">
        <f>IF(OR($E1549="",$F1549=""),"",$E1549-$F1549)</f>
        <v/>
      </c>
      <c r="H1549" t="str">
        <f ca="1">IF($D1549="","",MAX(0,TODAY()-$D1549))</f>
        <v/>
      </c>
      <c r="I1549" t="str">
        <f ca="1">IF($G1549&lt;=0,"",IF($H1549&gt;=30,"Mise en demeure",IF($H1549&gt;=15,"Relance 2",IF($H1549&gt;=5,"Relance 1","À traiter"))))</f>
        <v>Mise en demeure</v>
      </c>
      <c r="K1549" t="str">
        <f>IF($J1549="","",$J1549+7)</f>
        <v/>
      </c>
    </row>
    <row r="1550" spans="2:11" ht="15">
      <c r="B1550" t="str">
        <f>IF($A1550="","",VLOOKUP(VLOOKUP($A1550,Baux!$A:$K,3,FALSE),Locataires!$A:$I,2,FALSE))</f>
        <v/>
      </c>
      <c r="C1550" s="17"/>
      <c r="D1550" s="12" t="str">
        <f>IF(OR($A1550="",$C1550=""),"",SUMIFS(Échéancier_Loyers!$G:$G,Échéancier_Loyers!$C:$C,$A1550,Échéancier_Loyers!$B:$B,YEAR($C1550)*100+MONTH($C1550)))</f>
        <v/>
      </c>
      <c r="E1550" s="13" t="str">
        <f>IF(OR($A1550="",$C1550=""),"",SUMIFS(Échéancier_Loyers!$J:$J,Échéancier_Loyers!$C:$C,$A1550,Échéancier_Loyers!$B:$B,YEAR($C1550)*100+MONTH($C1550)))</f>
        <v/>
      </c>
      <c r="F1550" s="13" t="str">
        <f>IF(OR($A1550="",$C1550=""),"",SUMIFS(Échéancier_Loyers!$K:$K,Échéancier_Loyers!$C:$C,$A1550,Échéancier_Loyers!$B:$B,YEAR($C1550)*100+MONTH($C1550)))</f>
        <v/>
      </c>
      <c r="G1550" s="13" t="str">
        <f>IF(OR($E1550="",$F1550=""),"",$E1550-$F1550)</f>
        <v/>
      </c>
      <c r="H1550" t="str">
        <f ca="1">IF($D1550="","",MAX(0,TODAY()-$D1550))</f>
        <v/>
      </c>
      <c r="I1550" t="str">
        <f ca="1">IF($G1550&lt;=0,"",IF($H1550&gt;=30,"Mise en demeure",IF($H1550&gt;=15,"Relance 2",IF($H1550&gt;=5,"Relance 1","À traiter"))))</f>
        <v>Mise en demeure</v>
      </c>
      <c r="K1550" t="str">
        <f>IF($J1550="","",$J1550+7)</f>
        <v/>
      </c>
    </row>
    <row r="1551" spans="2:11" ht="15">
      <c r="B1551" t="str">
        <f>IF($A1551="","",VLOOKUP(VLOOKUP($A1551,Baux!$A:$K,3,FALSE),Locataires!$A:$I,2,FALSE))</f>
        <v/>
      </c>
      <c r="C1551" s="17"/>
      <c r="D1551" s="12" t="str">
        <f>IF(OR($A1551="",$C1551=""),"",SUMIFS(Échéancier_Loyers!$G:$G,Échéancier_Loyers!$C:$C,$A1551,Échéancier_Loyers!$B:$B,YEAR($C1551)*100+MONTH($C1551)))</f>
        <v/>
      </c>
      <c r="E1551" s="13" t="str">
        <f>IF(OR($A1551="",$C1551=""),"",SUMIFS(Échéancier_Loyers!$J:$J,Échéancier_Loyers!$C:$C,$A1551,Échéancier_Loyers!$B:$B,YEAR($C1551)*100+MONTH($C1551)))</f>
        <v/>
      </c>
      <c r="F1551" s="13" t="str">
        <f>IF(OR($A1551="",$C1551=""),"",SUMIFS(Échéancier_Loyers!$K:$K,Échéancier_Loyers!$C:$C,$A1551,Échéancier_Loyers!$B:$B,YEAR($C1551)*100+MONTH($C1551)))</f>
        <v/>
      </c>
      <c r="G1551" s="13" t="str">
        <f>IF(OR($E1551="",$F1551=""),"",$E1551-$F1551)</f>
        <v/>
      </c>
      <c r="H1551" t="str">
        <f ca="1">IF($D1551="","",MAX(0,TODAY()-$D1551))</f>
        <v/>
      </c>
      <c r="I1551" t="str">
        <f ca="1">IF($G1551&lt;=0,"",IF($H1551&gt;=30,"Mise en demeure",IF($H1551&gt;=15,"Relance 2",IF($H1551&gt;=5,"Relance 1","À traiter"))))</f>
        <v>Mise en demeure</v>
      </c>
      <c r="K1551" t="str">
        <f>IF($J1551="","",$J1551+7)</f>
        <v/>
      </c>
    </row>
    <row r="1552" spans="2:11" ht="15">
      <c r="B1552" t="str">
        <f>IF($A1552="","",VLOOKUP(VLOOKUP($A1552,Baux!$A:$K,3,FALSE),Locataires!$A:$I,2,FALSE))</f>
        <v/>
      </c>
      <c r="C1552" s="17"/>
      <c r="D1552" s="12" t="str">
        <f>IF(OR($A1552="",$C1552=""),"",SUMIFS(Échéancier_Loyers!$G:$G,Échéancier_Loyers!$C:$C,$A1552,Échéancier_Loyers!$B:$B,YEAR($C1552)*100+MONTH($C1552)))</f>
        <v/>
      </c>
      <c r="E1552" s="13" t="str">
        <f>IF(OR($A1552="",$C1552=""),"",SUMIFS(Échéancier_Loyers!$J:$J,Échéancier_Loyers!$C:$C,$A1552,Échéancier_Loyers!$B:$B,YEAR($C1552)*100+MONTH($C1552)))</f>
        <v/>
      </c>
      <c r="F1552" s="13" t="str">
        <f>IF(OR($A1552="",$C1552=""),"",SUMIFS(Échéancier_Loyers!$K:$K,Échéancier_Loyers!$C:$C,$A1552,Échéancier_Loyers!$B:$B,YEAR($C1552)*100+MONTH($C1552)))</f>
        <v/>
      </c>
      <c r="G1552" s="13" t="str">
        <f>IF(OR($E1552="",$F1552=""),"",$E1552-$F1552)</f>
        <v/>
      </c>
      <c r="H1552" t="str">
        <f ca="1">IF($D1552="","",MAX(0,TODAY()-$D1552))</f>
        <v/>
      </c>
      <c r="I1552" t="str">
        <f ca="1">IF($G1552&lt;=0,"",IF($H1552&gt;=30,"Mise en demeure",IF($H1552&gt;=15,"Relance 2",IF($H1552&gt;=5,"Relance 1","À traiter"))))</f>
        <v>Mise en demeure</v>
      </c>
      <c r="K1552" t="str">
        <f>IF($J1552="","",$J1552+7)</f>
        <v/>
      </c>
    </row>
    <row r="1553" spans="2:11" ht="15">
      <c r="B1553" t="str">
        <f>IF($A1553="","",VLOOKUP(VLOOKUP($A1553,Baux!$A:$K,3,FALSE),Locataires!$A:$I,2,FALSE))</f>
        <v/>
      </c>
      <c r="C1553" s="17"/>
      <c r="D1553" s="12" t="str">
        <f>IF(OR($A1553="",$C1553=""),"",SUMIFS(Échéancier_Loyers!$G:$G,Échéancier_Loyers!$C:$C,$A1553,Échéancier_Loyers!$B:$B,YEAR($C1553)*100+MONTH($C1553)))</f>
        <v/>
      </c>
      <c r="E1553" s="13" t="str">
        <f>IF(OR($A1553="",$C1553=""),"",SUMIFS(Échéancier_Loyers!$J:$J,Échéancier_Loyers!$C:$C,$A1553,Échéancier_Loyers!$B:$B,YEAR($C1553)*100+MONTH($C1553)))</f>
        <v/>
      </c>
      <c r="F1553" s="13" t="str">
        <f>IF(OR($A1553="",$C1553=""),"",SUMIFS(Échéancier_Loyers!$K:$K,Échéancier_Loyers!$C:$C,$A1553,Échéancier_Loyers!$B:$B,YEAR($C1553)*100+MONTH($C1553)))</f>
        <v/>
      </c>
      <c r="G1553" s="13" t="str">
        <f>IF(OR($E1553="",$F1553=""),"",$E1553-$F1553)</f>
        <v/>
      </c>
      <c r="H1553" t="str">
        <f ca="1">IF($D1553="","",MAX(0,TODAY()-$D1553))</f>
        <v/>
      </c>
      <c r="I1553" t="str">
        <f ca="1">IF($G1553&lt;=0,"",IF($H1553&gt;=30,"Mise en demeure",IF($H1553&gt;=15,"Relance 2",IF($H1553&gt;=5,"Relance 1","À traiter"))))</f>
        <v>Mise en demeure</v>
      </c>
      <c r="K1553" t="str">
        <f>IF($J1553="","",$J1553+7)</f>
        <v/>
      </c>
    </row>
    <row r="1554" spans="2:11" ht="15">
      <c r="B1554" t="str">
        <f>IF($A1554="","",VLOOKUP(VLOOKUP($A1554,Baux!$A:$K,3,FALSE),Locataires!$A:$I,2,FALSE))</f>
        <v/>
      </c>
      <c r="C1554" s="17"/>
      <c r="D1554" s="12" t="str">
        <f>IF(OR($A1554="",$C1554=""),"",SUMIFS(Échéancier_Loyers!$G:$G,Échéancier_Loyers!$C:$C,$A1554,Échéancier_Loyers!$B:$B,YEAR($C1554)*100+MONTH($C1554)))</f>
        <v/>
      </c>
      <c r="E1554" s="13" t="str">
        <f>IF(OR($A1554="",$C1554=""),"",SUMIFS(Échéancier_Loyers!$J:$J,Échéancier_Loyers!$C:$C,$A1554,Échéancier_Loyers!$B:$B,YEAR($C1554)*100+MONTH($C1554)))</f>
        <v/>
      </c>
      <c r="F1554" s="13" t="str">
        <f>IF(OR($A1554="",$C1554=""),"",SUMIFS(Échéancier_Loyers!$K:$K,Échéancier_Loyers!$C:$C,$A1554,Échéancier_Loyers!$B:$B,YEAR($C1554)*100+MONTH($C1554)))</f>
        <v/>
      </c>
      <c r="G1554" s="13" t="str">
        <f>IF(OR($E1554="",$F1554=""),"",$E1554-$F1554)</f>
        <v/>
      </c>
      <c r="H1554" t="str">
        <f ca="1">IF($D1554="","",MAX(0,TODAY()-$D1554))</f>
        <v/>
      </c>
      <c r="I1554" t="str">
        <f ca="1">IF($G1554&lt;=0,"",IF($H1554&gt;=30,"Mise en demeure",IF($H1554&gt;=15,"Relance 2",IF($H1554&gt;=5,"Relance 1","À traiter"))))</f>
        <v>Mise en demeure</v>
      </c>
      <c r="K1554" t="str">
        <f>IF($J1554="","",$J1554+7)</f>
        <v/>
      </c>
    </row>
    <row r="1555" spans="2:11" ht="15">
      <c r="B1555" t="str">
        <f>IF($A1555="","",VLOOKUP(VLOOKUP($A1555,Baux!$A:$K,3,FALSE),Locataires!$A:$I,2,FALSE))</f>
        <v/>
      </c>
      <c r="C1555" s="17"/>
      <c r="D1555" s="12" t="str">
        <f>IF(OR($A1555="",$C1555=""),"",SUMIFS(Échéancier_Loyers!$G:$G,Échéancier_Loyers!$C:$C,$A1555,Échéancier_Loyers!$B:$B,YEAR($C1555)*100+MONTH($C1555)))</f>
        <v/>
      </c>
      <c r="E1555" s="13" t="str">
        <f>IF(OR($A1555="",$C1555=""),"",SUMIFS(Échéancier_Loyers!$J:$J,Échéancier_Loyers!$C:$C,$A1555,Échéancier_Loyers!$B:$B,YEAR($C1555)*100+MONTH($C1555)))</f>
        <v/>
      </c>
      <c r="F1555" s="13" t="str">
        <f>IF(OR($A1555="",$C1555=""),"",SUMIFS(Échéancier_Loyers!$K:$K,Échéancier_Loyers!$C:$C,$A1555,Échéancier_Loyers!$B:$B,YEAR($C1555)*100+MONTH($C1555)))</f>
        <v/>
      </c>
      <c r="G1555" s="13" t="str">
        <f>IF(OR($E1555="",$F1555=""),"",$E1555-$F1555)</f>
        <v/>
      </c>
      <c r="H1555" t="str">
        <f ca="1">IF($D1555="","",MAX(0,TODAY()-$D1555))</f>
        <v/>
      </c>
      <c r="I1555" t="str">
        <f ca="1">IF($G1555&lt;=0,"",IF($H1555&gt;=30,"Mise en demeure",IF($H1555&gt;=15,"Relance 2",IF($H1555&gt;=5,"Relance 1","À traiter"))))</f>
        <v>Mise en demeure</v>
      </c>
      <c r="K1555" t="str">
        <f>IF($J1555="","",$J1555+7)</f>
        <v/>
      </c>
    </row>
    <row r="1556" spans="2:11" ht="15">
      <c r="B1556" t="str">
        <f>IF($A1556="","",VLOOKUP(VLOOKUP($A1556,Baux!$A:$K,3,FALSE),Locataires!$A:$I,2,FALSE))</f>
        <v/>
      </c>
      <c r="C1556" s="17"/>
      <c r="D1556" s="12" t="str">
        <f>IF(OR($A1556="",$C1556=""),"",SUMIFS(Échéancier_Loyers!$G:$G,Échéancier_Loyers!$C:$C,$A1556,Échéancier_Loyers!$B:$B,YEAR($C1556)*100+MONTH($C1556)))</f>
        <v/>
      </c>
      <c r="E1556" s="13" t="str">
        <f>IF(OR($A1556="",$C1556=""),"",SUMIFS(Échéancier_Loyers!$J:$J,Échéancier_Loyers!$C:$C,$A1556,Échéancier_Loyers!$B:$B,YEAR($C1556)*100+MONTH($C1556)))</f>
        <v/>
      </c>
      <c r="F1556" s="13" t="str">
        <f>IF(OR($A1556="",$C1556=""),"",SUMIFS(Échéancier_Loyers!$K:$K,Échéancier_Loyers!$C:$C,$A1556,Échéancier_Loyers!$B:$B,YEAR($C1556)*100+MONTH($C1556)))</f>
        <v/>
      </c>
      <c r="G1556" s="13" t="str">
        <f>IF(OR($E1556="",$F1556=""),"",$E1556-$F1556)</f>
        <v/>
      </c>
      <c r="H1556" t="str">
        <f ca="1">IF($D1556="","",MAX(0,TODAY()-$D1556))</f>
        <v/>
      </c>
      <c r="I1556" t="str">
        <f ca="1">IF($G1556&lt;=0,"",IF($H1556&gt;=30,"Mise en demeure",IF($H1556&gt;=15,"Relance 2",IF($H1556&gt;=5,"Relance 1","À traiter"))))</f>
        <v>Mise en demeure</v>
      </c>
      <c r="K1556" t="str">
        <f>IF($J1556="","",$J1556+7)</f>
        <v/>
      </c>
    </row>
    <row r="1557" spans="2:11" ht="15">
      <c r="B1557" t="str">
        <f>IF($A1557="","",VLOOKUP(VLOOKUP($A1557,Baux!$A:$K,3,FALSE),Locataires!$A:$I,2,FALSE))</f>
        <v/>
      </c>
      <c r="C1557" s="17"/>
      <c r="D1557" s="12" t="str">
        <f>IF(OR($A1557="",$C1557=""),"",SUMIFS(Échéancier_Loyers!$G:$G,Échéancier_Loyers!$C:$C,$A1557,Échéancier_Loyers!$B:$B,YEAR($C1557)*100+MONTH($C1557)))</f>
        <v/>
      </c>
      <c r="E1557" s="13" t="str">
        <f>IF(OR($A1557="",$C1557=""),"",SUMIFS(Échéancier_Loyers!$J:$J,Échéancier_Loyers!$C:$C,$A1557,Échéancier_Loyers!$B:$B,YEAR($C1557)*100+MONTH($C1557)))</f>
        <v/>
      </c>
      <c r="F1557" s="13" t="str">
        <f>IF(OR($A1557="",$C1557=""),"",SUMIFS(Échéancier_Loyers!$K:$K,Échéancier_Loyers!$C:$C,$A1557,Échéancier_Loyers!$B:$B,YEAR($C1557)*100+MONTH($C1557)))</f>
        <v/>
      </c>
      <c r="G1557" s="13" t="str">
        <f>IF(OR($E1557="",$F1557=""),"",$E1557-$F1557)</f>
        <v/>
      </c>
      <c r="H1557" t="str">
        <f ca="1">IF($D1557="","",MAX(0,TODAY()-$D1557))</f>
        <v/>
      </c>
      <c r="I1557" t="str">
        <f ca="1">IF($G1557&lt;=0,"",IF($H1557&gt;=30,"Mise en demeure",IF($H1557&gt;=15,"Relance 2",IF($H1557&gt;=5,"Relance 1","À traiter"))))</f>
        <v>Mise en demeure</v>
      </c>
      <c r="K1557" t="str">
        <f>IF($J1557="","",$J1557+7)</f>
        <v/>
      </c>
    </row>
    <row r="1558" spans="2:11" ht="15">
      <c r="B1558" t="str">
        <f>IF($A1558="","",VLOOKUP(VLOOKUP($A1558,Baux!$A:$K,3,FALSE),Locataires!$A:$I,2,FALSE))</f>
        <v/>
      </c>
      <c r="C1558" s="17"/>
      <c r="D1558" s="12" t="str">
        <f>IF(OR($A1558="",$C1558=""),"",SUMIFS(Échéancier_Loyers!$G:$G,Échéancier_Loyers!$C:$C,$A1558,Échéancier_Loyers!$B:$B,YEAR($C1558)*100+MONTH($C1558)))</f>
        <v/>
      </c>
      <c r="E1558" s="13" t="str">
        <f>IF(OR($A1558="",$C1558=""),"",SUMIFS(Échéancier_Loyers!$J:$J,Échéancier_Loyers!$C:$C,$A1558,Échéancier_Loyers!$B:$B,YEAR($C1558)*100+MONTH($C1558)))</f>
        <v/>
      </c>
      <c r="F1558" s="13" t="str">
        <f>IF(OR($A1558="",$C1558=""),"",SUMIFS(Échéancier_Loyers!$K:$K,Échéancier_Loyers!$C:$C,$A1558,Échéancier_Loyers!$B:$B,YEAR($C1558)*100+MONTH($C1558)))</f>
        <v/>
      </c>
      <c r="G1558" s="13" t="str">
        <f>IF(OR($E1558="",$F1558=""),"",$E1558-$F1558)</f>
        <v/>
      </c>
      <c r="H1558" t="str">
        <f ca="1">IF($D1558="","",MAX(0,TODAY()-$D1558))</f>
        <v/>
      </c>
      <c r="I1558" t="str">
        <f ca="1">IF($G1558&lt;=0,"",IF($H1558&gt;=30,"Mise en demeure",IF($H1558&gt;=15,"Relance 2",IF($H1558&gt;=5,"Relance 1","À traiter"))))</f>
        <v>Mise en demeure</v>
      </c>
      <c r="K1558" t="str">
        <f>IF($J1558="","",$J1558+7)</f>
        <v/>
      </c>
    </row>
    <row r="1559" spans="2:11" ht="15">
      <c r="B1559" t="str">
        <f>IF($A1559="","",VLOOKUP(VLOOKUP($A1559,Baux!$A:$K,3,FALSE),Locataires!$A:$I,2,FALSE))</f>
        <v/>
      </c>
      <c r="C1559" s="17"/>
      <c r="D1559" s="12" t="str">
        <f>IF(OR($A1559="",$C1559=""),"",SUMIFS(Échéancier_Loyers!$G:$G,Échéancier_Loyers!$C:$C,$A1559,Échéancier_Loyers!$B:$B,YEAR($C1559)*100+MONTH($C1559)))</f>
        <v/>
      </c>
      <c r="E1559" s="13" t="str">
        <f>IF(OR($A1559="",$C1559=""),"",SUMIFS(Échéancier_Loyers!$J:$J,Échéancier_Loyers!$C:$C,$A1559,Échéancier_Loyers!$B:$B,YEAR($C1559)*100+MONTH($C1559)))</f>
        <v/>
      </c>
      <c r="F1559" s="13" t="str">
        <f>IF(OR($A1559="",$C1559=""),"",SUMIFS(Échéancier_Loyers!$K:$K,Échéancier_Loyers!$C:$C,$A1559,Échéancier_Loyers!$B:$B,YEAR($C1559)*100+MONTH($C1559)))</f>
        <v/>
      </c>
      <c r="G1559" s="13" t="str">
        <f>IF(OR($E1559="",$F1559=""),"",$E1559-$F1559)</f>
        <v/>
      </c>
      <c r="H1559" t="str">
        <f ca="1">IF($D1559="","",MAX(0,TODAY()-$D1559))</f>
        <v/>
      </c>
      <c r="I1559" t="str">
        <f ca="1">IF($G1559&lt;=0,"",IF($H1559&gt;=30,"Mise en demeure",IF($H1559&gt;=15,"Relance 2",IF($H1559&gt;=5,"Relance 1","À traiter"))))</f>
        <v>Mise en demeure</v>
      </c>
      <c r="K1559" t="str">
        <f>IF($J1559="","",$J1559+7)</f>
        <v/>
      </c>
    </row>
    <row r="1560" spans="2:11" ht="15">
      <c r="B1560" t="str">
        <f>IF($A1560="","",VLOOKUP(VLOOKUP($A1560,Baux!$A:$K,3,FALSE),Locataires!$A:$I,2,FALSE))</f>
        <v/>
      </c>
      <c r="C1560" s="17"/>
      <c r="D1560" s="12" t="str">
        <f>IF(OR($A1560="",$C1560=""),"",SUMIFS(Échéancier_Loyers!$G:$G,Échéancier_Loyers!$C:$C,$A1560,Échéancier_Loyers!$B:$B,YEAR($C1560)*100+MONTH($C1560)))</f>
        <v/>
      </c>
      <c r="E1560" s="13" t="str">
        <f>IF(OR($A1560="",$C1560=""),"",SUMIFS(Échéancier_Loyers!$J:$J,Échéancier_Loyers!$C:$C,$A1560,Échéancier_Loyers!$B:$B,YEAR($C1560)*100+MONTH($C1560)))</f>
        <v/>
      </c>
      <c r="F1560" s="13" t="str">
        <f>IF(OR($A1560="",$C1560=""),"",SUMIFS(Échéancier_Loyers!$K:$K,Échéancier_Loyers!$C:$C,$A1560,Échéancier_Loyers!$B:$B,YEAR($C1560)*100+MONTH($C1560)))</f>
        <v/>
      </c>
      <c r="G1560" s="13" t="str">
        <f>IF(OR($E1560="",$F1560=""),"",$E1560-$F1560)</f>
        <v/>
      </c>
      <c r="H1560" t="str">
        <f ca="1">IF($D1560="","",MAX(0,TODAY()-$D1560))</f>
        <v/>
      </c>
      <c r="I1560" t="str">
        <f ca="1">IF($G1560&lt;=0,"",IF($H1560&gt;=30,"Mise en demeure",IF($H1560&gt;=15,"Relance 2",IF($H1560&gt;=5,"Relance 1","À traiter"))))</f>
        <v>Mise en demeure</v>
      </c>
      <c r="K1560" t="str">
        <f>IF($J1560="","",$J1560+7)</f>
        <v/>
      </c>
    </row>
    <row r="1561" spans="2:11" ht="15">
      <c r="B1561" t="str">
        <f>IF($A1561="","",VLOOKUP(VLOOKUP($A1561,Baux!$A:$K,3,FALSE),Locataires!$A:$I,2,FALSE))</f>
        <v/>
      </c>
      <c r="C1561" s="17"/>
      <c r="D1561" s="12" t="str">
        <f>IF(OR($A1561="",$C1561=""),"",SUMIFS(Échéancier_Loyers!$G:$G,Échéancier_Loyers!$C:$C,$A1561,Échéancier_Loyers!$B:$B,YEAR($C1561)*100+MONTH($C1561)))</f>
        <v/>
      </c>
      <c r="E1561" s="13" t="str">
        <f>IF(OR($A1561="",$C1561=""),"",SUMIFS(Échéancier_Loyers!$J:$J,Échéancier_Loyers!$C:$C,$A1561,Échéancier_Loyers!$B:$B,YEAR($C1561)*100+MONTH($C1561)))</f>
        <v/>
      </c>
      <c r="F1561" s="13" t="str">
        <f>IF(OR($A1561="",$C1561=""),"",SUMIFS(Échéancier_Loyers!$K:$K,Échéancier_Loyers!$C:$C,$A1561,Échéancier_Loyers!$B:$B,YEAR($C1561)*100+MONTH($C1561)))</f>
        <v/>
      </c>
      <c r="G1561" s="13" t="str">
        <f>IF(OR($E1561="",$F1561=""),"",$E1561-$F1561)</f>
        <v/>
      </c>
      <c r="H1561" t="str">
        <f ca="1">IF($D1561="","",MAX(0,TODAY()-$D1561))</f>
        <v/>
      </c>
      <c r="I1561" t="str">
        <f ca="1">IF($G1561&lt;=0,"",IF($H1561&gt;=30,"Mise en demeure",IF($H1561&gt;=15,"Relance 2",IF($H1561&gt;=5,"Relance 1","À traiter"))))</f>
        <v>Mise en demeure</v>
      </c>
      <c r="K1561" t="str">
        <f>IF($J1561="","",$J1561+7)</f>
        <v/>
      </c>
    </row>
    <row r="1562" spans="2:11" ht="15">
      <c r="B1562" t="str">
        <f>IF($A1562="","",VLOOKUP(VLOOKUP($A1562,Baux!$A:$K,3,FALSE),Locataires!$A:$I,2,FALSE))</f>
        <v/>
      </c>
      <c r="C1562" s="17"/>
      <c r="D1562" s="12" t="str">
        <f>IF(OR($A1562="",$C1562=""),"",SUMIFS(Échéancier_Loyers!$G:$G,Échéancier_Loyers!$C:$C,$A1562,Échéancier_Loyers!$B:$B,YEAR($C1562)*100+MONTH($C1562)))</f>
        <v/>
      </c>
      <c r="E1562" s="13" t="str">
        <f>IF(OR($A1562="",$C1562=""),"",SUMIFS(Échéancier_Loyers!$J:$J,Échéancier_Loyers!$C:$C,$A1562,Échéancier_Loyers!$B:$B,YEAR($C1562)*100+MONTH($C1562)))</f>
        <v/>
      </c>
      <c r="F1562" s="13" t="str">
        <f>IF(OR($A1562="",$C1562=""),"",SUMIFS(Échéancier_Loyers!$K:$K,Échéancier_Loyers!$C:$C,$A1562,Échéancier_Loyers!$B:$B,YEAR($C1562)*100+MONTH($C1562)))</f>
        <v/>
      </c>
      <c r="G1562" s="13" t="str">
        <f>IF(OR($E1562="",$F1562=""),"",$E1562-$F1562)</f>
        <v/>
      </c>
      <c r="H1562" t="str">
        <f ca="1">IF($D1562="","",MAX(0,TODAY()-$D1562))</f>
        <v/>
      </c>
      <c r="I1562" t="str">
        <f ca="1">IF($G1562&lt;=0,"",IF($H1562&gt;=30,"Mise en demeure",IF($H1562&gt;=15,"Relance 2",IF($H1562&gt;=5,"Relance 1","À traiter"))))</f>
        <v>Mise en demeure</v>
      </c>
      <c r="K1562" t="str">
        <f>IF($J1562="","",$J1562+7)</f>
        <v/>
      </c>
    </row>
    <row r="1563" spans="2:11" ht="15">
      <c r="B1563" t="str">
        <f>IF($A1563="","",VLOOKUP(VLOOKUP($A1563,Baux!$A:$K,3,FALSE),Locataires!$A:$I,2,FALSE))</f>
        <v/>
      </c>
      <c r="C1563" s="17"/>
      <c r="D1563" s="12" t="str">
        <f>IF(OR($A1563="",$C1563=""),"",SUMIFS(Échéancier_Loyers!$G:$G,Échéancier_Loyers!$C:$C,$A1563,Échéancier_Loyers!$B:$B,YEAR($C1563)*100+MONTH($C1563)))</f>
        <v/>
      </c>
      <c r="E1563" s="13" t="str">
        <f>IF(OR($A1563="",$C1563=""),"",SUMIFS(Échéancier_Loyers!$J:$J,Échéancier_Loyers!$C:$C,$A1563,Échéancier_Loyers!$B:$B,YEAR($C1563)*100+MONTH($C1563)))</f>
        <v/>
      </c>
      <c r="F1563" s="13" t="str">
        <f>IF(OR($A1563="",$C1563=""),"",SUMIFS(Échéancier_Loyers!$K:$K,Échéancier_Loyers!$C:$C,$A1563,Échéancier_Loyers!$B:$B,YEAR($C1563)*100+MONTH($C1563)))</f>
        <v/>
      </c>
      <c r="G1563" s="13" t="str">
        <f>IF(OR($E1563="",$F1563=""),"",$E1563-$F1563)</f>
        <v/>
      </c>
      <c r="H1563" t="str">
        <f ca="1">IF($D1563="","",MAX(0,TODAY()-$D1563))</f>
        <v/>
      </c>
      <c r="I1563" t="str">
        <f ca="1">IF($G1563&lt;=0,"",IF($H1563&gt;=30,"Mise en demeure",IF($H1563&gt;=15,"Relance 2",IF($H1563&gt;=5,"Relance 1","À traiter"))))</f>
        <v>Mise en demeure</v>
      </c>
      <c r="K1563" t="str">
        <f>IF($J1563="","",$J1563+7)</f>
        <v/>
      </c>
    </row>
    <row r="1564" spans="2:11" ht="15">
      <c r="B1564" t="str">
        <f>IF($A1564="","",VLOOKUP(VLOOKUP($A1564,Baux!$A:$K,3,FALSE),Locataires!$A:$I,2,FALSE))</f>
        <v/>
      </c>
      <c r="C1564" s="17"/>
      <c r="D1564" s="12" t="str">
        <f>IF(OR($A1564="",$C1564=""),"",SUMIFS(Échéancier_Loyers!$G:$G,Échéancier_Loyers!$C:$C,$A1564,Échéancier_Loyers!$B:$B,YEAR($C1564)*100+MONTH($C1564)))</f>
        <v/>
      </c>
      <c r="E1564" s="13" t="str">
        <f>IF(OR($A1564="",$C1564=""),"",SUMIFS(Échéancier_Loyers!$J:$J,Échéancier_Loyers!$C:$C,$A1564,Échéancier_Loyers!$B:$B,YEAR($C1564)*100+MONTH($C1564)))</f>
        <v/>
      </c>
      <c r="F1564" s="13" t="str">
        <f>IF(OR($A1564="",$C1564=""),"",SUMIFS(Échéancier_Loyers!$K:$K,Échéancier_Loyers!$C:$C,$A1564,Échéancier_Loyers!$B:$B,YEAR($C1564)*100+MONTH($C1564)))</f>
        <v/>
      </c>
      <c r="G1564" s="13" t="str">
        <f>IF(OR($E1564="",$F1564=""),"",$E1564-$F1564)</f>
        <v/>
      </c>
      <c r="H1564" t="str">
        <f ca="1">IF($D1564="","",MAX(0,TODAY()-$D1564))</f>
        <v/>
      </c>
      <c r="I1564" t="str">
        <f ca="1">IF($G1564&lt;=0,"",IF($H1564&gt;=30,"Mise en demeure",IF($H1564&gt;=15,"Relance 2",IF($H1564&gt;=5,"Relance 1","À traiter"))))</f>
        <v>Mise en demeure</v>
      </c>
      <c r="K1564" t="str">
        <f>IF($J1564="","",$J1564+7)</f>
        <v/>
      </c>
    </row>
    <row r="1565" spans="2:11" ht="15">
      <c r="B1565" t="str">
        <f>IF($A1565="","",VLOOKUP(VLOOKUP($A1565,Baux!$A:$K,3,FALSE),Locataires!$A:$I,2,FALSE))</f>
        <v/>
      </c>
      <c r="C1565" s="17"/>
      <c r="D1565" s="12" t="str">
        <f>IF(OR($A1565="",$C1565=""),"",SUMIFS(Échéancier_Loyers!$G:$G,Échéancier_Loyers!$C:$C,$A1565,Échéancier_Loyers!$B:$B,YEAR($C1565)*100+MONTH($C1565)))</f>
        <v/>
      </c>
      <c r="E1565" s="13" t="str">
        <f>IF(OR($A1565="",$C1565=""),"",SUMIFS(Échéancier_Loyers!$J:$J,Échéancier_Loyers!$C:$C,$A1565,Échéancier_Loyers!$B:$B,YEAR($C1565)*100+MONTH($C1565)))</f>
        <v/>
      </c>
      <c r="F1565" s="13" t="str">
        <f>IF(OR($A1565="",$C1565=""),"",SUMIFS(Échéancier_Loyers!$K:$K,Échéancier_Loyers!$C:$C,$A1565,Échéancier_Loyers!$B:$B,YEAR($C1565)*100+MONTH($C1565)))</f>
        <v/>
      </c>
      <c r="G1565" s="13" t="str">
        <f>IF(OR($E1565="",$F1565=""),"",$E1565-$F1565)</f>
        <v/>
      </c>
      <c r="H1565" t="str">
        <f ca="1">IF($D1565="","",MAX(0,TODAY()-$D1565))</f>
        <v/>
      </c>
      <c r="I1565" t="str">
        <f ca="1">IF($G1565&lt;=0,"",IF($H1565&gt;=30,"Mise en demeure",IF($H1565&gt;=15,"Relance 2",IF($H1565&gt;=5,"Relance 1","À traiter"))))</f>
        <v>Mise en demeure</v>
      </c>
      <c r="K1565" t="str">
        <f>IF($J1565="","",$J1565+7)</f>
        <v/>
      </c>
    </row>
    <row r="1566" spans="2:11" ht="15">
      <c r="B1566" t="str">
        <f>IF($A1566="","",VLOOKUP(VLOOKUP($A1566,Baux!$A:$K,3,FALSE),Locataires!$A:$I,2,FALSE))</f>
        <v/>
      </c>
      <c r="C1566" s="17"/>
      <c r="D1566" s="12" t="str">
        <f>IF(OR($A1566="",$C1566=""),"",SUMIFS(Échéancier_Loyers!$G:$G,Échéancier_Loyers!$C:$C,$A1566,Échéancier_Loyers!$B:$B,YEAR($C1566)*100+MONTH($C1566)))</f>
        <v/>
      </c>
      <c r="E1566" s="13" t="str">
        <f>IF(OR($A1566="",$C1566=""),"",SUMIFS(Échéancier_Loyers!$J:$J,Échéancier_Loyers!$C:$C,$A1566,Échéancier_Loyers!$B:$B,YEAR($C1566)*100+MONTH($C1566)))</f>
        <v/>
      </c>
      <c r="F1566" s="13" t="str">
        <f>IF(OR($A1566="",$C1566=""),"",SUMIFS(Échéancier_Loyers!$K:$K,Échéancier_Loyers!$C:$C,$A1566,Échéancier_Loyers!$B:$B,YEAR($C1566)*100+MONTH($C1566)))</f>
        <v/>
      </c>
      <c r="G1566" s="13" t="str">
        <f>IF(OR($E1566="",$F1566=""),"",$E1566-$F1566)</f>
        <v/>
      </c>
      <c r="H1566" t="str">
        <f ca="1">IF($D1566="","",MAX(0,TODAY()-$D1566))</f>
        <v/>
      </c>
      <c r="I1566" t="str">
        <f ca="1">IF($G1566&lt;=0,"",IF($H1566&gt;=30,"Mise en demeure",IF($H1566&gt;=15,"Relance 2",IF($H1566&gt;=5,"Relance 1","À traiter"))))</f>
        <v>Mise en demeure</v>
      </c>
      <c r="K1566" t="str">
        <f>IF($J1566="","",$J1566+7)</f>
        <v/>
      </c>
    </row>
    <row r="1567" spans="2:11" ht="15">
      <c r="B1567" t="str">
        <f>IF($A1567="","",VLOOKUP(VLOOKUP($A1567,Baux!$A:$K,3,FALSE),Locataires!$A:$I,2,FALSE))</f>
        <v/>
      </c>
      <c r="C1567" s="17"/>
      <c r="D1567" s="12" t="str">
        <f>IF(OR($A1567="",$C1567=""),"",SUMIFS(Échéancier_Loyers!$G:$G,Échéancier_Loyers!$C:$C,$A1567,Échéancier_Loyers!$B:$B,YEAR($C1567)*100+MONTH($C1567)))</f>
        <v/>
      </c>
      <c r="E1567" s="13" t="str">
        <f>IF(OR($A1567="",$C1567=""),"",SUMIFS(Échéancier_Loyers!$J:$J,Échéancier_Loyers!$C:$C,$A1567,Échéancier_Loyers!$B:$B,YEAR($C1567)*100+MONTH($C1567)))</f>
        <v/>
      </c>
      <c r="F1567" s="13" t="str">
        <f>IF(OR($A1567="",$C1567=""),"",SUMIFS(Échéancier_Loyers!$K:$K,Échéancier_Loyers!$C:$C,$A1567,Échéancier_Loyers!$B:$B,YEAR($C1567)*100+MONTH($C1567)))</f>
        <v/>
      </c>
      <c r="G1567" s="13" t="str">
        <f>IF(OR($E1567="",$F1567=""),"",$E1567-$F1567)</f>
        <v/>
      </c>
      <c r="H1567" t="str">
        <f ca="1">IF($D1567="","",MAX(0,TODAY()-$D1567))</f>
        <v/>
      </c>
      <c r="I1567" t="str">
        <f ca="1">IF($G1567&lt;=0,"",IF($H1567&gt;=30,"Mise en demeure",IF($H1567&gt;=15,"Relance 2",IF($H1567&gt;=5,"Relance 1","À traiter"))))</f>
        <v>Mise en demeure</v>
      </c>
      <c r="K1567" t="str">
        <f>IF($J1567="","",$J1567+7)</f>
        <v/>
      </c>
    </row>
    <row r="1568" spans="2:11" ht="15">
      <c r="B1568" t="str">
        <f>IF($A1568="","",VLOOKUP(VLOOKUP($A1568,Baux!$A:$K,3,FALSE),Locataires!$A:$I,2,FALSE))</f>
        <v/>
      </c>
      <c r="C1568" s="17"/>
      <c r="D1568" s="12" t="str">
        <f>IF(OR($A1568="",$C1568=""),"",SUMIFS(Échéancier_Loyers!$G:$G,Échéancier_Loyers!$C:$C,$A1568,Échéancier_Loyers!$B:$B,YEAR($C1568)*100+MONTH($C1568)))</f>
        <v/>
      </c>
      <c r="E1568" s="13" t="str">
        <f>IF(OR($A1568="",$C1568=""),"",SUMIFS(Échéancier_Loyers!$J:$J,Échéancier_Loyers!$C:$C,$A1568,Échéancier_Loyers!$B:$B,YEAR($C1568)*100+MONTH($C1568)))</f>
        <v/>
      </c>
      <c r="F1568" s="13" t="str">
        <f>IF(OR($A1568="",$C1568=""),"",SUMIFS(Échéancier_Loyers!$K:$K,Échéancier_Loyers!$C:$C,$A1568,Échéancier_Loyers!$B:$B,YEAR($C1568)*100+MONTH($C1568)))</f>
        <v/>
      </c>
      <c r="G1568" s="13" t="str">
        <f>IF(OR($E1568="",$F1568=""),"",$E1568-$F1568)</f>
        <v/>
      </c>
      <c r="H1568" t="str">
        <f ca="1">IF($D1568="","",MAX(0,TODAY()-$D1568))</f>
        <v/>
      </c>
      <c r="I1568" t="str">
        <f ca="1">IF($G1568&lt;=0,"",IF($H1568&gt;=30,"Mise en demeure",IF($H1568&gt;=15,"Relance 2",IF($H1568&gt;=5,"Relance 1","À traiter"))))</f>
        <v>Mise en demeure</v>
      </c>
      <c r="K1568" t="str">
        <f>IF($J1568="","",$J1568+7)</f>
        <v/>
      </c>
    </row>
    <row r="1569" spans="2:11" ht="15">
      <c r="B1569" t="str">
        <f>IF($A1569="","",VLOOKUP(VLOOKUP($A1569,Baux!$A:$K,3,FALSE),Locataires!$A:$I,2,FALSE))</f>
        <v/>
      </c>
      <c r="C1569" s="17"/>
      <c r="D1569" s="12" t="str">
        <f>IF(OR($A1569="",$C1569=""),"",SUMIFS(Échéancier_Loyers!$G:$G,Échéancier_Loyers!$C:$C,$A1569,Échéancier_Loyers!$B:$B,YEAR($C1569)*100+MONTH($C1569)))</f>
        <v/>
      </c>
      <c r="E1569" s="13" t="str">
        <f>IF(OR($A1569="",$C1569=""),"",SUMIFS(Échéancier_Loyers!$J:$J,Échéancier_Loyers!$C:$C,$A1569,Échéancier_Loyers!$B:$B,YEAR($C1569)*100+MONTH($C1569)))</f>
        <v/>
      </c>
      <c r="F1569" s="13" t="str">
        <f>IF(OR($A1569="",$C1569=""),"",SUMIFS(Échéancier_Loyers!$K:$K,Échéancier_Loyers!$C:$C,$A1569,Échéancier_Loyers!$B:$B,YEAR($C1569)*100+MONTH($C1569)))</f>
        <v/>
      </c>
      <c r="G1569" s="13" t="str">
        <f>IF(OR($E1569="",$F1569=""),"",$E1569-$F1569)</f>
        <v/>
      </c>
      <c r="H1569" t="str">
        <f ca="1">IF($D1569="","",MAX(0,TODAY()-$D1569))</f>
        <v/>
      </c>
      <c r="I1569" t="str">
        <f ca="1">IF($G1569&lt;=0,"",IF($H1569&gt;=30,"Mise en demeure",IF($H1569&gt;=15,"Relance 2",IF($H1569&gt;=5,"Relance 1","À traiter"))))</f>
        <v>Mise en demeure</v>
      </c>
      <c r="K1569" t="str">
        <f>IF($J1569="","",$J1569+7)</f>
        <v/>
      </c>
    </row>
    <row r="1570" spans="2:11" ht="15">
      <c r="B1570" t="str">
        <f>IF($A1570="","",VLOOKUP(VLOOKUP($A1570,Baux!$A:$K,3,FALSE),Locataires!$A:$I,2,FALSE))</f>
        <v/>
      </c>
      <c r="C1570" s="17"/>
      <c r="D1570" s="12" t="str">
        <f>IF(OR($A1570="",$C1570=""),"",SUMIFS(Échéancier_Loyers!$G:$G,Échéancier_Loyers!$C:$C,$A1570,Échéancier_Loyers!$B:$B,YEAR($C1570)*100+MONTH($C1570)))</f>
        <v/>
      </c>
      <c r="E1570" s="13" t="str">
        <f>IF(OR($A1570="",$C1570=""),"",SUMIFS(Échéancier_Loyers!$J:$J,Échéancier_Loyers!$C:$C,$A1570,Échéancier_Loyers!$B:$B,YEAR($C1570)*100+MONTH($C1570)))</f>
        <v/>
      </c>
      <c r="F1570" s="13" t="str">
        <f>IF(OR($A1570="",$C1570=""),"",SUMIFS(Échéancier_Loyers!$K:$K,Échéancier_Loyers!$C:$C,$A1570,Échéancier_Loyers!$B:$B,YEAR($C1570)*100+MONTH($C1570)))</f>
        <v/>
      </c>
      <c r="G1570" s="13" t="str">
        <f>IF(OR($E1570="",$F1570=""),"",$E1570-$F1570)</f>
        <v/>
      </c>
      <c r="H1570" t="str">
        <f ca="1">IF($D1570="","",MAX(0,TODAY()-$D1570))</f>
        <v/>
      </c>
      <c r="I1570" t="str">
        <f ca="1">IF($G1570&lt;=0,"",IF($H1570&gt;=30,"Mise en demeure",IF($H1570&gt;=15,"Relance 2",IF($H1570&gt;=5,"Relance 1","À traiter"))))</f>
        <v>Mise en demeure</v>
      </c>
      <c r="K1570" t="str">
        <f>IF($J1570="","",$J1570+7)</f>
        <v/>
      </c>
    </row>
    <row r="1571" spans="2:11" ht="15">
      <c r="B1571" t="str">
        <f>IF($A1571="","",VLOOKUP(VLOOKUP($A1571,Baux!$A:$K,3,FALSE),Locataires!$A:$I,2,FALSE))</f>
        <v/>
      </c>
      <c r="C1571" s="17"/>
      <c r="D1571" s="12" t="str">
        <f>IF(OR($A1571="",$C1571=""),"",SUMIFS(Échéancier_Loyers!$G:$G,Échéancier_Loyers!$C:$C,$A1571,Échéancier_Loyers!$B:$B,YEAR($C1571)*100+MONTH($C1571)))</f>
        <v/>
      </c>
      <c r="E1571" s="13" t="str">
        <f>IF(OR($A1571="",$C1571=""),"",SUMIFS(Échéancier_Loyers!$J:$J,Échéancier_Loyers!$C:$C,$A1571,Échéancier_Loyers!$B:$B,YEAR($C1571)*100+MONTH($C1571)))</f>
        <v/>
      </c>
      <c r="F1571" s="13" t="str">
        <f>IF(OR($A1571="",$C1571=""),"",SUMIFS(Échéancier_Loyers!$K:$K,Échéancier_Loyers!$C:$C,$A1571,Échéancier_Loyers!$B:$B,YEAR($C1571)*100+MONTH($C1571)))</f>
        <v/>
      </c>
      <c r="G1571" s="13" t="str">
        <f>IF(OR($E1571="",$F1571=""),"",$E1571-$F1571)</f>
        <v/>
      </c>
      <c r="H1571" t="str">
        <f ca="1">IF($D1571="","",MAX(0,TODAY()-$D1571))</f>
        <v/>
      </c>
      <c r="I1571" t="str">
        <f ca="1">IF($G1571&lt;=0,"",IF($H1571&gt;=30,"Mise en demeure",IF($H1571&gt;=15,"Relance 2",IF($H1571&gt;=5,"Relance 1","À traiter"))))</f>
        <v>Mise en demeure</v>
      </c>
      <c r="K1571" t="str">
        <f>IF($J1571="","",$J1571+7)</f>
        <v/>
      </c>
    </row>
    <row r="1572" spans="2:11" ht="15">
      <c r="B1572" t="str">
        <f>IF($A1572="","",VLOOKUP(VLOOKUP($A1572,Baux!$A:$K,3,FALSE),Locataires!$A:$I,2,FALSE))</f>
        <v/>
      </c>
      <c r="C1572" s="17"/>
      <c r="D1572" s="12" t="str">
        <f>IF(OR($A1572="",$C1572=""),"",SUMIFS(Échéancier_Loyers!$G:$G,Échéancier_Loyers!$C:$C,$A1572,Échéancier_Loyers!$B:$B,YEAR($C1572)*100+MONTH($C1572)))</f>
        <v/>
      </c>
      <c r="E1572" s="13" t="str">
        <f>IF(OR($A1572="",$C1572=""),"",SUMIFS(Échéancier_Loyers!$J:$J,Échéancier_Loyers!$C:$C,$A1572,Échéancier_Loyers!$B:$B,YEAR($C1572)*100+MONTH($C1572)))</f>
        <v/>
      </c>
      <c r="F1572" s="13" t="str">
        <f>IF(OR($A1572="",$C1572=""),"",SUMIFS(Échéancier_Loyers!$K:$K,Échéancier_Loyers!$C:$C,$A1572,Échéancier_Loyers!$B:$B,YEAR($C1572)*100+MONTH($C1572)))</f>
        <v/>
      </c>
      <c r="G1572" s="13" t="str">
        <f>IF(OR($E1572="",$F1572=""),"",$E1572-$F1572)</f>
        <v/>
      </c>
      <c r="H1572" t="str">
        <f ca="1">IF($D1572="","",MAX(0,TODAY()-$D1572))</f>
        <v/>
      </c>
      <c r="I1572" t="str">
        <f ca="1">IF($G1572&lt;=0,"",IF($H1572&gt;=30,"Mise en demeure",IF($H1572&gt;=15,"Relance 2",IF($H1572&gt;=5,"Relance 1","À traiter"))))</f>
        <v>Mise en demeure</v>
      </c>
      <c r="K1572" t="str">
        <f>IF($J1572="","",$J1572+7)</f>
        <v/>
      </c>
    </row>
    <row r="1573" spans="2:11" ht="15">
      <c r="B1573" t="str">
        <f>IF($A1573="","",VLOOKUP(VLOOKUP($A1573,Baux!$A:$K,3,FALSE),Locataires!$A:$I,2,FALSE))</f>
        <v/>
      </c>
      <c r="C1573" s="17"/>
      <c r="D1573" s="12" t="str">
        <f>IF(OR($A1573="",$C1573=""),"",SUMIFS(Échéancier_Loyers!$G:$G,Échéancier_Loyers!$C:$C,$A1573,Échéancier_Loyers!$B:$B,YEAR($C1573)*100+MONTH($C1573)))</f>
        <v/>
      </c>
      <c r="E1573" s="13" t="str">
        <f>IF(OR($A1573="",$C1573=""),"",SUMIFS(Échéancier_Loyers!$J:$J,Échéancier_Loyers!$C:$C,$A1573,Échéancier_Loyers!$B:$B,YEAR($C1573)*100+MONTH($C1573)))</f>
        <v/>
      </c>
      <c r="F1573" s="13" t="str">
        <f>IF(OR($A1573="",$C1573=""),"",SUMIFS(Échéancier_Loyers!$K:$K,Échéancier_Loyers!$C:$C,$A1573,Échéancier_Loyers!$B:$B,YEAR($C1573)*100+MONTH($C1573)))</f>
        <v/>
      </c>
      <c r="G1573" s="13" t="str">
        <f>IF(OR($E1573="",$F1573=""),"",$E1573-$F1573)</f>
        <v/>
      </c>
      <c r="H1573" t="str">
        <f ca="1">IF($D1573="","",MAX(0,TODAY()-$D1573))</f>
        <v/>
      </c>
      <c r="I1573" t="str">
        <f ca="1">IF($G1573&lt;=0,"",IF($H1573&gt;=30,"Mise en demeure",IF($H1573&gt;=15,"Relance 2",IF($H1573&gt;=5,"Relance 1","À traiter"))))</f>
        <v>Mise en demeure</v>
      </c>
      <c r="K1573" t="str">
        <f>IF($J1573="","",$J1573+7)</f>
        <v/>
      </c>
    </row>
    <row r="1574" spans="2:11" ht="15">
      <c r="B1574" t="str">
        <f>IF($A1574="","",VLOOKUP(VLOOKUP($A1574,Baux!$A:$K,3,FALSE),Locataires!$A:$I,2,FALSE))</f>
        <v/>
      </c>
      <c r="C1574" s="17"/>
      <c r="D1574" s="12" t="str">
        <f>IF(OR($A1574="",$C1574=""),"",SUMIFS(Échéancier_Loyers!$G:$G,Échéancier_Loyers!$C:$C,$A1574,Échéancier_Loyers!$B:$B,YEAR($C1574)*100+MONTH($C1574)))</f>
        <v/>
      </c>
      <c r="E1574" s="13" t="str">
        <f>IF(OR($A1574="",$C1574=""),"",SUMIFS(Échéancier_Loyers!$J:$J,Échéancier_Loyers!$C:$C,$A1574,Échéancier_Loyers!$B:$B,YEAR($C1574)*100+MONTH($C1574)))</f>
        <v/>
      </c>
      <c r="F1574" s="13" t="str">
        <f>IF(OR($A1574="",$C1574=""),"",SUMIFS(Échéancier_Loyers!$K:$K,Échéancier_Loyers!$C:$C,$A1574,Échéancier_Loyers!$B:$B,YEAR($C1574)*100+MONTH($C1574)))</f>
        <v/>
      </c>
      <c r="G1574" s="13" t="str">
        <f>IF(OR($E1574="",$F1574=""),"",$E1574-$F1574)</f>
        <v/>
      </c>
      <c r="H1574" t="str">
        <f ca="1">IF($D1574="","",MAX(0,TODAY()-$D1574))</f>
        <v/>
      </c>
      <c r="I1574" t="str">
        <f ca="1">IF($G1574&lt;=0,"",IF($H1574&gt;=30,"Mise en demeure",IF($H1574&gt;=15,"Relance 2",IF($H1574&gt;=5,"Relance 1","À traiter"))))</f>
        <v>Mise en demeure</v>
      </c>
      <c r="K1574" t="str">
        <f>IF($J1574="","",$J1574+7)</f>
        <v/>
      </c>
    </row>
    <row r="1575" spans="2:11" ht="15">
      <c r="B1575" t="str">
        <f>IF($A1575="","",VLOOKUP(VLOOKUP($A1575,Baux!$A:$K,3,FALSE),Locataires!$A:$I,2,FALSE))</f>
        <v/>
      </c>
      <c r="C1575" s="17"/>
      <c r="D1575" s="12" t="str">
        <f>IF(OR($A1575="",$C1575=""),"",SUMIFS(Échéancier_Loyers!$G:$G,Échéancier_Loyers!$C:$C,$A1575,Échéancier_Loyers!$B:$B,YEAR($C1575)*100+MONTH($C1575)))</f>
        <v/>
      </c>
      <c r="E1575" s="13" t="str">
        <f>IF(OR($A1575="",$C1575=""),"",SUMIFS(Échéancier_Loyers!$J:$J,Échéancier_Loyers!$C:$C,$A1575,Échéancier_Loyers!$B:$B,YEAR($C1575)*100+MONTH($C1575)))</f>
        <v/>
      </c>
      <c r="F1575" s="13" t="str">
        <f>IF(OR($A1575="",$C1575=""),"",SUMIFS(Échéancier_Loyers!$K:$K,Échéancier_Loyers!$C:$C,$A1575,Échéancier_Loyers!$B:$B,YEAR($C1575)*100+MONTH($C1575)))</f>
        <v/>
      </c>
      <c r="G1575" s="13" t="str">
        <f>IF(OR($E1575="",$F1575=""),"",$E1575-$F1575)</f>
        <v/>
      </c>
      <c r="H1575" t="str">
        <f ca="1">IF($D1575="","",MAX(0,TODAY()-$D1575))</f>
        <v/>
      </c>
      <c r="I1575" t="str">
        <f ca="1">IF($G1575&lt;=0,"",IF($H1575&gt;=30,"Mise en demeure",IF($H1575&gt;=15,"Relance 2",IF($H1575&gt;=5,"Relance 1","À traiter"))))</f>
        <v>Mise en demeure</v>
      </c>
      <c r="K1575" t="str">
        <f>IF($J1575="","",$J1575+7)</f>
        <v/>
      </c>
    </row>
    <row r="1576" spans="2:11" ht="15">
      <c r="B1576" t="str">
        <f>IF($A1576="","",VLOOKUP(VLOOKUP($A1576,Baux!$A:$K,3,FALSE),Locataires!$A:$I,2,FALSE))</f>
        <v/>
      </c>
      <c r="C1576" s="17"/>
      <c r="D1576" s="12" t="str">
        <f>IF(OR($A1576="",$C1576=""),"",SUMIFS(Échéancier_Loyers!$G:$G,Échéancier_Loyers!$C:$C,$A1576,Échéancier_Loyers!$B:$B,YEAR($C1576)*100+MONTH($C1576)))</f>
        <v/>
      </c>
      <c r="E1576" s="13" t="str">
        <f>IF(OR($A1576="",$C1576=""),"",SUMIFS(Échéancier_Loyers!$J:$J,Échéancier_Loyers!$C:$C,$A1576,Échéancier_Loyers!$B:$B,YEAR($C1576)*100+MONTH($C1576)))</f>
        <v/>
      </c>
      <c r="F1576" s="13" t="str">
        <f>IF(OR($A1576="",$C1576=""),"",SUMIFS(Échéancier_Loyers!$K:$K,Échéancier_Loyers!$C:$C,$A1576,Échéancier_Loyers!$B:$B,YEAR($C1576)*100+MONTH($C1576)))</f>
        <v/>
      </c>
      <c r="G1576" s="13" t="str">
        <f>IF(OR($E1576="",$F1576=""),"",$E1576-$F1576)</f>
        <v/>
      </c>
      <c r="H1576" t="str">
        <f ca="1">IF($D1576="","",MAX(0,TODAY()-$D1576))</f>
        <v/>
      </c>
      <c r="I1576" t="str">
        <f ca="1">IF($G1576&lt;=0,"",IF($H1576&gt;=30,"Mise en demeure",IF($H1576&gt;=15,"Relance 2",IF($H1576&gt;=5,"Relance 1","À traiter"))))</f>
        <v>Mise en demeure</v>
      </c>
      <c r="K1576" t="str">
        <f>IF($J1576="","",$J1576+7)</f>
        <v/>
      </c>
    </row>
    <row r="1577" spans="2:11" ht="15">
      <c r="B1577" t="str">
        <f>IF($A1577="","",VLOOKUP(VLOOKUP($A1577,Baux!$A:$K,3,FALSE),Locataires!$A:$I,2,FALSE))</f>
        <v/>
      </c>
      <c r="C1577" s="17"/>
      <c r="D1577" s="12" t="str">
        <f>IF(OR($A1577="",$C1577=""),"",SUMIFS(Échéancier_Loyers!$G:$G,Échéancier_Loyers!$C:$C,$A1577,Échéancier_Loyers!$B:$B,YEAR($C1577)*100+MONTH($C1577)))</f>
        <v/>
      </c>
      <c r="E1577" s="13" t="str">
        <f>IF(OR($A1577="",$C1577=""),"",SUMIFS(Échéancier_Loyers!$J:$J,Échéancier_Loyers!$C:$C,$A1577,Échéancier_Loyers!$B:$B,YEAR($C1577)*100+MONTH($C1577)))</f>
        <v/>
      </c>
      <c r="F1577" s="13" t="str">
        <f>IF(OR($A1577="",$C1577=""),"",SUMIFS(Échéancier_Loyers!$K:$K,Échéancier_Loyers!$C:$C,$A1577,Échéancier_Loyers!$B:$B,YEAR($C1577)*100+MONTH($C1577)))</f>
        <v/>
      </c>
      <c r="G1577" s="13" t="str">
        <f>IF(OR($E1577="",$F1577=""),"",$E1577-$F1577)</f>
        <v/>
      </c>
      <c r="H1577" t="str">
        <f ca="1">IF($D1577="","",MAX(0,TODAY()-$D1577))</f>
        <v/>
      </c>
      <c r="I1577" t="str">
        <f ca="1">IF($G1577&lt;=0,"",IF($H1577&gt;=30,"Mise en demeure",IF($H1577&gt;=15,"Relance 2",IF($H1577&gt;=5,"Relance 1","À traiter"))))</f>
        <v>Mise en demeure</v>
      </c>
      <c r="K1577" t="str">
        <f>IF($J1577="","",$J1577+7)</f>
        <v/>
      </c>
    </row>
    <row r="1578" spans="2:11" ht="15">
      <c r="B1578" t="str">
        <f>IF($A1578="","",VLOOKUP(VLOOKUP($A1578,Baux!$A:$K,3,FALSE),Locataires!$A:$I,2,FALSE))</f>
        <v/>
      </c>
      <c r="C1578" s="17"/>
      <c r="D1578" s="12" t="str">
        <f>IF(OR($A1578="",$C1578=""),"",SUMIFS(Échéancier_Loyers!$G:$G,Échéancier_Loyers!$C:$C,$A1578,Échéancier_Loyers!$B:$B,YEAR($C1578)*100+MONTH($C1578)))</f>
        <v/>
      </c>
      <c r="E1578" s="13" t="str">
        <f>IF(OR($A1578="",$C1578=""),"",SUMIFS(Échéancier_Loyers!$J:$J,Échéancier_Loyers!$C:$C,$A1578,Échéancier_Loyers!$B:$B,YEAR($C1578)*100+MONTH($C1578)))</f>
        <v/>
      </c>
      <c r="F1578" s="13" t="str">
        <f>IF(OR($A1578="",$C1578=""),"",SUMIFS(Échéancier_Loyers!$K:$K,Échéancier_Loyers!$C:$C,$A1578,Échéancier_Loyers!$B:$B,YEAR($C1578)*100+MONTH($C1578)))</f>
        <v/>
      </c>
      <c r="G1578" s="13" t="str">
        <f>IF(OR($E1578="",$F1578=""),"",$E1578-$F1578)</f>
        <v/>
      </c>
      <c r="H1578" t="str">
        <f ca="1">IF($D1578="","",MAX(0,TODAY()-$D1578))</f>
        <v/>
      </c>
      <c r="I1578" t="str">
        <f ca="1">IF($G1578&lt;=0,"",IF($H1578&gt;=30,"Mise en demeure",IF($H1578&gt;=15,"Relance 2",IF($H1578&gt;=5,"Relance 1","À traiter"))))</f>
        <v>Mise en demeure</v>
      </c>
      <c r="K1578" t="str">
        <f>IF($J1578="","",$J1578+7)</f>
        <v/>
      </c>
    </row>
    <row r="1579" spans="2:11" ht="15">
      <c r="B1579" t="str">
        <f>IF($A1579="","",VLOOKUP(VLOOKUP($A1579,Baux!$A:$K,3,FALSE),Locataires!$A:$I,2,FALSE))</f>
        <v/>
      </c>
      <c r="C1579" s="17"/>
      <c r="D1579" s="12" t="str">
        <f>IF(OR($A1579="",$C1579=""),"",SUMIFS(Échéancier_Loyers!$G:$G,Échéancier_Loyers!$C:$C,$A1579,Échéancier_Loyers!$B:$B,YEAR($C1579)*100+MONTH($C1579)))</f>
        <v/>
      </c>
      <c r="E1579" s="13" t="str">
        <f>IF(OR($A1579="",$C1579=""),"",SUMIFS(Échéancier_Loyers!$J:$J,Échéancier_Loyers!$C:$C,$A1579,Échéancier_Loyers!$B:$B,YEAR($C1579)*100+MONTH($C1579)))</f>
        <v/>
      </c>
      <c r="F1579" s="13" t="str">
        <f>IF(OR($A1579="",$C1579=""),"",SUMIFS(Échéancier_Loyers!$K:$K,Échéancier_Loyers!$C:$C,$A1579,Échéancier_Loyers!$B:$B,YEAR($C1579)*100+MONTH($C1579)))</f>
        <v/>
      </c>
      <c r="G1579" s="13" t="str">
        <f>IF(OR($E1579="",$F1579=""),"",$E1579-$F1579)</f>
        <v/>
      </c>
      <c r="H1579" t="str">
        <f ca="1">IF($D1579="","",MAX(0,TODAY()-$D1579))</f>
        <v/>
      </c>
      <c r="I1579" t="str">
        <f ca="1">IF($G1579&lt;=0,"",IF($H1579&gt;=30,"Mise en demeure",IF($H1579&gt;=15,"Relance 2",IF($H1579&gt;=5,"Relance 1","À traiter"))))</f>
        <v>Mise en demeure</v>
      </c>
      <c r="K1579" t="str">
        <f>IF($J1579="","",$J1579+7)</f>
        <v/>
      </c>
    </row>
    <row r="1580" spans="2:11" ht="15">
      <c r="B1580" t="str">
        <f>IF($A1580="","",VLOOKUP(VLOOKUP($A1580,Baux!$A:$K,3,FALSE),Locataires!$A:$I,2,FALSE))</f>
        <v/>
      </c>
      <c r="C1580" s="17"/>
      <c r="D1580" s="12" t="str">
        <f>IF(OR($A1580="",$C1580=""),"",SUMIFS(Échéancier_Loyers!$G:$G,Échéancier_Loyers!$C:$C,$A1580,Échéancier_Loyers!$B:$B,YEAR($C1580)*100+MONTH($C1580)))</f>
        <v/>
      </c>
      <c r="E1580" s="13" t="str">
        <f>IF(OR($A1580="",$C1580=""),"",SUMIFS(Échéancier_Loyers!$J:$J,Échéancier_Loyers!$C:$C,$A1580,Échéancier_Loyers!$B:$B,YEAR($C1580)*100+MONTH($C1580)))</f>
        <v/>
      </c>
      <c r="F1580" s="13" t="str">
        <f>IF(OR($A1580="",$C1580=""),"",SUMIFS(Échéancier_Loyers!$K:$K,Échéancier_Loyers!$C:$C,$A1580,Échéancier_Loyers!$B:$B,YEAR($C1580)*100+MONTH($C1580)))</f>
        <v/>
      </c>
      <c r="G1580" s="13" t="str">
        <f>IF(OR($E1580="",$F1580=""),"",$E1580-$F1580)</f>
        <v/>
      </c>
      <c r="H1580" t="str">
        <f ca="1">IF($D1580="","",MAX(0,TODAY()-$D1580))</f>
        <v/>
      </c>
      <c r="I1580" t="str">
        <f ca="1">IF($G1580&lt;=0,"",IF($H1580&gt;=30,"Mise en demeure",IF($H1580&gt;=15,"Relance 2",IF($H1580&gt;=5,"Relance 1","À traiter"))))</f>
        <v>Mise en demeure</v>
      </c>
      <c r="K1580" t="str">
        <f>IF($J1580="","",$J1580+7)</f>
        <v/>
      </c>
    </row>
    <row r="1581" spans="2:11" ht="15">
      <c r="B1581" t="str">
        <f>IF($A1581="","",VLOOKUP(VLOOKUP($A1581,Baux!$A:$K,3,FALSE),Locataires!$A:$I,2,FALSE))</f>
        <v/>
      </c>
      <c r="C1581" s="17"/>
      <c r="D1581" s="12" t="str">
        <f>IF(OR($A1581="",$C1581=""),"",SUMIFS(Échéancier_Loyers!$G:$G,Échéancier_Loyers!$C:$C,$A1581,Échéancier_Loyers!$B:$B,YEAR($C1581)*100+MONTH($C1581)))</f>
        <v/>
      </c>
      <c r="E1581" s="13" t="str">
        <f>IF(OR($A1581="",$C1581=""),"",SUMIFS(Échéancier_Loyers!$J:$J,Échéancier_Loyers!$C:$C,$A1581,Échéancier_Loyers!$B:$B,YEAR($C1581)*100+MONTH($C1581)))</f>
        <v/>
      </c>
      <c r="F1581" s="13" t="str">
        <f>IF(OR($A1581="",$C1581=""),"",SUMIFS(Échéancier_Loyers!$K:$K,Échéancier_Loyers!$C:$C,$A1581,Échéancier_Loyers!$B:$B,YEAR($C1581)*100+MONTH($C1581)))</f>
        <v/>
      </c>
      <c r="G1581" s="13" t="str">
        <f>IF(OR($E1581="",$F1581=""),"",$E1581-$F1581)</f>
        <v/>
      </c>
      <c r="H1581" t="str">
        <f ca="1">IF($D1581="","",MAX(0,TODAY()-$D1581))</f>
        <v/>
      </c>
      <c r="I1581" t="str">
        <f ca="1">IF($G1581&lt;=0,"",IF($H1581&gt;=30,"Mise en demeure",IF($H1581&gt;=15,"Relance 2",IF($H1581&gt;=5,"Relance 1","À traiter"))))</f>
        <v>Mise en demeure</v>
      </c>
      <c r="K1581" t="str">
        <f>IF($J1581="","",$J1581+7)</f>
        <v/>
      </c>
    </row>
    <row r="1582" spans="2:11" ht="15">
      <c r="B1582" t="str">
        <f>IF($A1582="","",VLOOKUP(VLOOKUP($A1582,Baux!$A:$K,3,FALSE),Locataires!$A:$I,2,FALSE))</f>
        <v/>
      </c>
      <c r="C1582" s="17"/>
      <c r="D1582" s="12" t="str">
        <f>IF(OR($A1582="",$C1582=""),"",SUMIFS(Échéancier_Loyers!$G:$G,Échéancier_Loyers!$C:$C,$A1582,Échéancier_Loyers!$B:$B,YEAR($C1582)*100+MONTH($C1582)))</f>
        <v/>
      </c>
      <c r="E1582" s="13" t="str">
        <f>IF(OR($A1582="",$C1582=""),"",SUMIFS(Échéancier_Loyers!$J:$J,Échéancier_Loyers!$C:$C,$A1582,Échéancier_Loyers!$B:$B,YEAR($C1582)*100+MONTH($C1582)))</f>
        <v/>
      </c>
      <c r="F1582" s="13" t="str">
        <f>IF(OR($A1582="",$C1582=""),"",SUMIFS(Échéancier_Loyers!$K:$K,Échéancier_Loyers!$C:$C,$A1582,Échéancier_Loyers!$B:$B,YEAR($C1582)*100+MONTH($C1582)))</f>
        <v/>
      </c>
      <c r="G1582" s="13" t="str">
        <f>IF(OR($E1582="",$F1582=""),"",$E1582-$F1582)</f>
        <v/>
      </c>
      <c r="H1582" t="str">
        <f ca="1">IF($D1582="","",MAX(0,TODAY()-$D1582))</f>
        <v/>
      </c>
      <c r="I1582" t="str">
        <f ca="1">IF($G1582&lt;=0,"",IF($H1582&gt;=30,"Mise en demeure",IF($H1582&gt;=15,"Relance 2",IF($H1582&gt;=5,"Relance 1","À traiter"))))</f>
        <v>Mise en demeure</v>
      </c>
      <c r="K1582" t="str">
        <f>IF($J1582="","",$J1582+7)</f>
        <v/>
      </c>
    </row>
    <row r="1583" spans="2:11" ht="15">
      <c r="B1583" t="str">
        <f>IF($A1583="","",VLOOKUP(VLOOKUP($A1583,Baux!$A:$K,3,FALSE),Locataires!$A:$I,2,FALSE))</f>
        <v/>
      </c>
      <c r="C1583" s="17"/>
      <c r="D1583" s="12" t="str">
        <f>IF(OR($A1583="",$C1583=""),"",SUMIFS(Échéancier_Loyers!$G:$G,Échéancier_Loyers!$C:$C,$A1583,Échéancier_Loyers!$B:$B,YEAR($C1583)*100+MONTH($C1583)))</f>
        <v/>
      </c>
      <c r="E1583" s="13" t="str">
        <f>IF(OR($A1583="",$C1583=""),"",SUMIFS(Échéancier_Loyers!$J:$J,Échéancier_Loyers!$C:$C,$A1583,Échéancier_Loyers!$B:$B,YEAR($C1583)*100+MONTH($C1583)))</f>
        <v/>
      </c>
      <c r="F1583" s="13" t="str">
        <f>IF(OR($A1583="",$C1583=""),"",SUMIFS(Échéancier_Loyers!$K:$K,Échéancier_Loyers!$C:$C,$A1583,Échéancier_Loyers!$B:$B,YEAR($C1583)*100+MONTH($C1583)))</f>
        <v/>
      </c>
      <c r="G1583" s="13" t="str">
        <f>IF(OR($E1583="",$F1583=""),"",$E1583-$F1583)</f>
        <v/>
      </c>
      <c r="H1583" t="str">
        <f ca="1">IF($D1583="","",MAX(0,TODAY()-$D1583))</f>
        <v/>
      </c>
      <c r="I1583" t="str">
        <f ca="1">IF($G1583&lt;=0,"",IF($H1583&gt;=30,"Mise en demeure",IF($H1583&gt;=15,"Relance 2",IF($H1583&gt;=5,"Relance 1","À traiter"))))</f>
        <v>Mise en demeure</v>
      </c>
      <c r="K1583" t="str">
        <f>IF($J1583="","",$J1583+7)</f>
        <v/>
      </c>
    </row>
    <row r="1584" spans="2:11" ht="15">
      <c r="B1584" t="str">
        <f>IF($A1584="","",VLOOKUP(VLOOKUP($A1584,Baux!$A:$K,3,FALSE),Locataires!$A:$I,2,FALSE))</f>
        <v/>
      </c>
      <c r="C1584" s="17"/>
      <c r="D1584" s="12" t="str">
        <f>IF(OR($A1584="",$C1584=""),"",SUMIFS(Échéancier_Loyers!$G:$G,Échéancier_Loyers!$C:$C,$A1584,Échéancier_Loyers!$B:$B,YEAR($C1584)*100+MONTH($C1584)))</f>
        <v/>
      </c>
      <c r="E1584" s="13" t="str">
        <f>IF(OR($A1584="",$C1584=""),"",SUMIFS(Échéancier_Loyers!$J:$J,Échéancier_Loyers!$C:$C,$A1584,Échéancier_Loyers!$B:$B,YEAR($C1584)*100+MONTH($C1584)))</f>
        <v/>
      </c>
      <c r="F1584" s="13" t="str">
        <f>IF(OR($A1584="",$C1584=""),"",SUMIFS(Échéancier_Loyers!$K:$K,Échéancier_Loyers!$C:$C,$A1584,Échéancier_Loyers!$B:$B,YEAR($C1584)*100+MONTH($C1584)))</f>
        <v/>
      </c>
      <c r="G1584" s="13" t="str">
        <f>IF(OR($E1584="",$F1584=""),"",$E1584-$F1584)</f>
        <v/>
      </c>
      <c r="H1584" t="str">
        <f ca="1">IF($D1584="","",MAX(0,TODAY()-$D1584))</f>
        <v/>
      </c>
      <c r="I1584" t="str">
        <f ca="1">IF($G1584&lt;=0,"",IF($H1584&gt;=30,"Mise en demeure",IF($H1584&gt;=15,"Relance 2",IF($H1584&gt;=5,"Relance 1","À traiter"))))</f>
        <v>Mise en demeure</v>
      </c>
      <c r="K1584" t="str">
        <f>IF($J1584="","",$J1584+7)</f>
        <v/>
      </c>
    </row>
    <row r="1585" spans="2:11" ht="15">
      <c r="B1585" t="str">
        <f>IF($A1585="","",VLOOKUP(VLOOKUP($A1585,Baux!$A:$K,3,FALSE),Locataires!$A:$I,2,FALSE))</f>
        <v/>
      </c>
      <c r="C1585" s="17"/>
      <c r="D1585" s="12" t="str">
        <f>IF(OR($A1585="",$C1585=""),"",SUMIFS(Échéancier_Loyers!$G:$G,Échéancier_Loyers!$C:$C,$A1585,Échéancier_Loyers!$B:$B,YEAR($C1585)*100+MONTH($C1585)))</f>
        <v/>
      </c>
      <c r="E1585" s="13" t="str">
        <f>IF(OR($A1585="",$C1585=""),"",SUMIFS(Échéancier_Loyers!$J:$J,Échéancier_Loyers!$C:$C,$A1585,Échéancier_Loyers!$B:$B,YEAR($C1585)*100+MONTH($C1585)))</f>
        <v/>
      </c>
      <c r="F1585" s="13" t="str">
        <f>IF(OR($A1585="",$C1585=""),"",SUMIFS(Échéancier_Loyers!$K:$K,Échéancier_Loyers!$C:$C,$A1585,Échéancier_Loyers!$B:$B,YEAR($C1585)*100+MONTH($C1585)))</f>
        <v/>
      </c>
      <c r="G1585" s="13" t="str">
        <f>IF(OR($E1585="",$F1585=""),"",$E1585-$F1585)</f>
        <v/>
      </c>
      <c r="H1585" t="str">
        <f ca="1">IF($D1585="","",MAX(0,TODAY()-$D1585))</f>
        <v/>
      </c>
      <c r="I1585" t="str">
        <f ca="1">IF($G1585&lt;=0,"",IF($H1585&gt;=30,"Mise en demeure",IF($H1585&gt;=15,"Relance 2",IF($H1585&gt;=5,"Relance 1","À traiter"))))</f>
        <v>Mise en demeure</v>
      </c>
      <c r="K1585" t="str">
        <f>IF($J1585="","",$J1585+7)</f>
        <v/>
      </c>
    </row>
    <row r="1586" spans="2:11" ht="15">
      <c r="B1586" t="str">
        <f>IF($A1586="","",VLOOKUP(VLOOKUP($A1586,Baux!$A:$K,3,FALSE),Locataires!$A:$I,2,FALSE))</f>
        <v/>
      </c>
      <c r="C1586" s="17"/>
      <c r="D1586" s="12" t="str">
        <f>IF(OR($A1586="",$C1586=""),"",SUMIFS(Échéancier_Loyers!$G:$G,Échéancier_Loyers!$C:$C,$A1586,Échéancier_Loyers!$B:$B,YEAR($C1586)*100+MONTH($C1586)))</f>
        <v/>
      </c>
      <c r="E1586" s="13" t="str">
        <f>IF(OR($A1586="",$C1586=""),"",SUMIFS(Échéancier_Loyers!$J:$J,Échéancier_Loyers!$C:$C,$A1586,Échéancier_Loyers!$B:$B,YEAR($C1586)*100+MONTH($C1586)))</f>
        <v/>
      </c>
      <c r="F1586" s="13" t="str">
        <f>IF(OR($A1586="",$C1586=""),"",SUMIFS(Échéancier_Loyers!$K:$K,Échéancier_Loyers!$C:$C,$A1586,Échéancier_Loyers!$B:$B,YEAR($C1586)*100+MONTH($C1586)))</f>
        <v/>
      </c>
      <c r="G1586" s="13" t="str">
        <f>IF(OR($E1586="",$F1586=""),"",$E1586-$F1586)</f>
        <v/>
      </c>
      <c r="H1586" t="str">
        <f ca="1">IF($D1586="","",MAX(0,TODAY()-$D1586))</f>
        <v/>
      </c>
      <c r="I1586" t="str">
        <f ca="1">IF($G1586&lt;=0,"",IF($H1586&gt;=30,"Mise en demeure",IF($H1586&gt;=15,"Relance 2",IF($H1586&gt;=5,"Relance 1","À traiter"))))</f>
        <v>Mise en demeure</v>
      </c>
      <c r="K1586" t="str">
        <f>IF($J1586="","",$J1586+7)</f>
        <v/>
      </c>
    </row>
    <row r="1587" spans="2:11" ht="15">
      <c r="B1587" t="str">
        <f>IF($A1587="","",VLOOKUP(VLOOKUP($A1587,Baux!$A:$K,3,FALSE),Locataires!$A:$I,2,FALSE))</f>
        <v/>
      </c>
      <c r="C1587" s="17"/>
      <c r="D1587" s="12" t="str">
        <f>IF(OR($A1587="",$C1587=""),"",SUMIFS(Échéancier_Loyers!$G:$G,Échéancier_Loyers!$C:$C,$A1587,Échéancier_Loyers!$B:$B,YEAR($C1587)*100+MONTH($C1587)))</f>
        <v/>
      </c>
      <c r="E1587" s="13" t="str">
        <f>IF(OR($A1587="",$C1587=""),"",SUMIFS(Échéancier_Loyers!$J:$J,Échéancier_Loyers!$C:$C,$A1587,Échéancier_Loyers!$B:$B,YEAR($C1587)*100+MONTH($C1587)))</f>
        <v/>
      </c>
      <c r="F1587" s="13" t="str">
        <f>IF(OR($A1587="",$C1587=""),"",SUMIFS(Échéancier_Loyers!$K:$K,Échéancier_Loyers!$C:$C,$A1587,Échéancier_Loyers!$B:$B,YEAR($C1587)*100+MONTH($C1587)))</f>
        <v/>
      </c>
      <c r="G1587" s="13" t="str">
        <f>IF(OR($E1587="",$F1587=""),"",$E1587-$F1587)</f>
        <v/>
      </c>
      <c r="H1587" t="str">
        <f ca="1">IF($D1587="","",MAX(0,TODAY()-$D1587))</f>
        <v/>
      </c>
      <c r="I1587" t="str">
        <f ca="1">IF($G1587&lt;=0,"",IF($H1587&gt;=30,"Mise en demeure",IF($H1587&gt;=15,"Relance 2",IF($H1587&gt;=5,"Relance 1","À traiter"))))</f>
        <v>Mise en demeure</v>
      </c>
      <c r="K1587" t="str">
        <f>IF($J1587="","",$J1587+7)</f>
        <v/>
      </c>
    </row>
    <row r="1588" spans="2:11" ht="15">
      <c r="B1588" t="str">
        <f>IF($A1588="","",VLOOKUP(VLOOKUP($A1588,Baux!$A:$K,3,FALSE),Locataires!$A:$I,2,FALSE))</f>
        <v/>
      </c>
      <c r="C1588" s="17"/>
      <c r="D1588" s="12" t="str">
        <f>IF(OR($A1588="",$C1588=""),"",SUMIFS(Échéancier_Loyers!$G:$G,Échéancier_Loyers!$C:$C,$A1588,Échéancier_Loyers!$B:$B,YEAR($C1588)*100+MONTH($C1588)))</f>
        <v/>
      </c>
      <c r="E1588" s="13" t="str">
        <f>IF(OR($A1588="",$C1588=""),"",SUMIFS(Échéancier_Loyers!$J:$J,Échéancier_Loyers!$C:$C,$A1588,Échéancier_Loyers!$B:$B,YEAR($C1588)*100+MONTH($C1588)))</f>
        <v/>
      </c>
      <c r="F1588" s="13" t="str">
        <f>IF(OR($A1588="",$C1588=""),"",SUMIFS(Échéancier_Loyers!$K:$K,Échéancier_Loyers!$C:$C,$A1588,Échéancier_Loyers!$B:$B,YEAR($C1588)*100+MONTH($C1588)))</f>
        <v/>
      </c>
      <c r="G1588" s="13" t="str">
        <f>IF(OR($E1588="",$F1588=""),"",$E1588-$F1588)</f>
        <v/>
      </c>
      <c r="H1588" t="str">
        <f ca="1">IF($D1588="","",MAX(0,TODAY()-$D1588))</f>
        <v/>
      </c>
      <c r="I1588" t="str">
        <f ca="1">IF($G1588&lt;=0,"",IF($H1588&gt;=30,"Mise en demeure",IF($H1588&gt;=15,"Relance 2",IF($H1588&gt;=5,"Relance 1","À traiter"))))</f>
        <v>Mise en demeure</v>
      </c>
      <c r="K1588" t="str">
        <f>IF($J1588="","",$J1588+7)</f>
        <v/>
      </c>
    </row>
    <row r="1589" spans="2:11" ht="15">
      <c r="B1589" t="str">
        <f>IF($A1589="","",VLOOKUP(VLOOKUP($A1589,Baux!$A:$K,3,FALSE),Locataires!$A:$I,2,FALSE))</f>
        <v/>
      </c>
      <c r="C1589" s="17"/>
      <c r="D1589" s="12" t="str">
        <f>IF(OR($A1589="",$C1589=""),"",SUMIFS(Échéancier_Loyers!$G:$G,Échéancier_Loyers!$C:$C,$A1589,Échéancier_Loyers!$B:$B,YEAR($C1589)*100+MONTH($C1589)))</f>
        <v/>
      </c>
      <c r="E1589" s="13" t="str">
        <f>IF(OR($A1589="",$C1589=""),"",SUMIFS(Échéancier_Loyers!$J:$J,Échéancier_Loyers!$C:$C,$A1589,Échéancier_Loyers!$B:$B,YEAR($C1589)*100+MONTH($C1589)))</f>
        <v/>
      </c>
      <c r="F1589" s="13" t="str">
        <f>IF(OR($A1589="",$C1589=""),"",SUMIFS(Échéancier_Loyers!$K:$K,Échéancier_Loyers!$C:$C,$A1589,Échéancier_Loyers!$B:$B,YEAR($C1589)*100+MONTH($C1589)))</f>
        <v/>
      </c>
      <c r="G1589" s="13" t="str">
        <f>IF(OR($E1589="",$F1589=""),"",$E1589-$F1589)</f>
        <v/>
      </c>
      <c r="H1589" t="str">
        <f ca="1">IF($D1589="","",MAX(0,TODAY()-$D1589))</f>
        <v/>
      </c>
      <c r="I1589" t="str">
        <f ca="1">IF($G1589&lt;=0,"",IF($H1589&gt;=30,"Mise en demeure",IF($H1589&gt;=15,"Relance 2",IF($H1589&gt;=5,"Relance 1","À traiter"))))</f>
        <v>Mise en demeure</v>
      </c>
      <c r="K1589" t="str">
        <f>IF($J1589="","",$J1589+7)</f>
        <v/>
      </c>
    </row>
    <row r="1590" spans="2:11" ht="15">
      <c r="B1590" t="str">
        <f>IF($A1590="","",VLOOKUP(VLOOKUP($A1590,Baux!$A:$K,3,FALSE),Locataires!$A:$I,2,FALSE))</f>
        <v/>
      </c>
      <c r="C1590" s="17"/>
      <c r="D1590" s="12" t="str">
        <f>IF(OR($A1590="",$C1590=""),"",SUMIFS(Échéancier_Loyers!$G:$G,Échéancier_Loyers!$C:$C,$A1590,Échéancier_Loyers!$B:$B,YEAR($C1590)*100+MONTH($C1590)))</f>
        <v/>
      </c>
      <c r="E1590" s="13" t="str">
        <f>IF(OR($A1590="",$C1590=""),"",SUMIFS(Échéancier_Loyers!$J:$J,Échéancier_Loyers!$C:$C,$A1590,Échéancier_Loyers!$B:$B,YEAR($C1590)*100+MONTH($C1590)))</f>
        <v/>
      </c>
      <c r="F1590" s="13" t="str">
        <f>IF(OR($A1590="",$C1590=""),"",SUMIFS(Échéancier_Loyers!$K:$K,Échéancier_Loyers!$C:$C,$A1590,Échéancier_Loyers!$B:$B,YEAR($C1590)*100+MONTH($C1590)))</f>
        <v/>
      </c>
      <c r="G1590" s="13" t="str">
        <f>IF(OR($E1590="",$F1590=""),"",$E1590-$F1590)</f>
        <v/>
      </c>
      <c r="H1590" t="str">
        <f ca="1">IF($D1590="","",MAX(0,TODAY()-$D1590))</f>
        <v/>
      </c>
      <c r="I1590" t="str">
        <f ca="1">IF($G1590&lt;=0,"",IF($H1590&gt;=30,"Mise en demeure",IF($H1590&gt;=15,"Relance 2",IF($H1590&gt;=5,"Relance 1","À traiter"))))</f>
        <v>Mise en demeure</v>
      </c>
      <c r="K1590" t="str">
        <f>IF($J1590="","",$J1590+7)</f>
        <v/>
      </c>
    </row>
    <row r="1591" spans="2:11" ht="15">
      <c r="B1591" t="str">
        <f>IF($A1591="","",VLOOKUP(VLOOKUP($A1591,Baux!$A:$K,3,FALSE),Locataires!$A:$I,2,FALSE))</f>
        <v/>
      </c>
      <c r="C1591" s="17"/>
      <c r="D1591" s="12" t="str">
        <f>IF(OR($A1591="",$C1591=""),"",SUMIFS(Échéancier_Loyers!$G:$G,Échéancier_Loyers!$C:$C,$A1591,Échéancier_Loyers!$B:$B,YEAR($C1591)*100+MONTH($C1591)))</f>
        <v/>
      </c>
      <c r="E1591" s="13" t="str">
        <f>IF(OR($A1591="",$C1591=""),"",SUMIFS(Échéancier_Loyers!$J:$J,Échéancier_Loyers!$C:$C,$A1591,Échéancier_Loyers!$B:$B,YEAR($C1591)*100+MONTH($C1591)))</f>
        <v/>
      </c>
      <c r="F1591" s="13" t="str">
        <f>IF(OR($A1591="",$C1591=""),"",SUMIFS(Échéancier_Loyers!$K:$K,Échéancier_Loyers!$C:$C,$A1591,Échéancier_Loyers!$B:$B,YEAR($C1591)*100+MONTH($C1591)))</f>
        <v/>
      </c>
      <c r="G1591" s="13" t="str">
        <f>IF(OR($E1591="",$F1591=""),"",$E1591-$F1591)</f>
        <v/>
      </c>
      <c r="H1591" t="str">
        <f ca="1">IF($D1591="","",MAX(0,TODAY()-$D1591))</f>
        <v/>
      </c>
      <c r="I1591" t="str">
        <f ca="1">IF($G1591&lt;=0,"",IF($H1591&gt;=30,"Mise en demeure",IF($H1591&gt;=15,"Relance 2",IF($H1591&gt;=5,"Relance 1","À traiter"))))</f>
        <v>Mise en demeure</v>
      </c>
      <c r="K1591" t="str">
        <f>IF($J1591="","",$J1591+7)</f>
        <v/>
      </c>
    </row>
    <row r="1592" spans="2:11" ht="15">
      <c r="B1592" t="str">
        <f>IF($A1592="","",VLOOKUP(VLOOKUP($A1592,Baux!$A:$K,3,FALSE),Locataires!$A:$I,2,FALSE))</f>
        <v/>
      </c>
      <c r="C1592" s="17"/>
      <c r="D1592" s="12" t="str">
        <f>IF(OR($A1592="",$C1592=""),"",SUMIFS(Échéancier_Loyers!$G:$G,Échéancier_Loyers!$C:$C,$A1592,Échéancier_Loyers!$B:$B,YEAR($C1592)*100+MONTH($C1592)))</f>
        <v/>
      </c>
      <c r="E1592" s="13" t="str">
        <f>IF(OR($A1592="",$C1592=""),"",SUMIFS(Échéancier_Loyers!$J:$J,Échéancier_Loyers!$C:$C,$A1592,Échéancier_Loyers!$B:$B,YEAR($C1592)*100+MONTH($C1592)))</f>
        <v/>
      </c>
      <c r="F1592" s="13" t="str">
        <f>IF(OR($A1592="",$C1592=""),"",SUMIFS(Échéancier_Loyers!$K:$K,Échéancier_Loyers!$C:$C,$A1592,Échéancier_Loyers!$B:$B,YEAR($C1592)*100+MONTH($C1592)))</f>
        <v/>
      </c>
      <c r="G1592" s="13" t="str">
        <f>IF(OR($E1592="",$F1592=""),"",$E1592-$F1592)</f>
        <v/>
      </c>
      <c r="H1592" t="str">
        <f ca="1">IF($D1592="","",MAX(0,TODAY()-$D1592))</f>
        <v/>
      </c>
      <c r="I1592" t="str">
        <f ca="1">IF($G1592&lt;=0,"",IF($H1592&gt;=30,"Mise en demeure",IF($H1592&gt;=15,"Relance 2",IF($H1592&gt;=5,"Relance 1","À traiter"))))</f>
        <v>Mise en demeure</v>
      </c>
      <c r="K1592" t="str">
        <f>IF($J1592="","",$J1592+7)</f>
        <v/>
      </c>
    </row>
    <row r="1593" spans="2:11" ht="15">
      <c r="B1593" t="str">
        <f>IF($A1593="","",VLOOKUP(VLOOKUP($A1593,Baux!$A:$K,3,FALSE),Locataires!$A:$I,2,FALSE))</f>
        <v/>
      </c>
      <c r="C1593" s="17"/>
      <c r="D1593" s="12" t="str">
        <f>IF(OR($A1593="",$C1593=""),"",SUMIFS(Échéancier_Loyers!$G:$G,Échéancier_Loyers!$C:$C,$A1593,Échéancier_Loyers!$B:$B,YEAR($C1593)*100+MONTH($C1593)))</f>
        <v/>
      </c>
      <c r="E1593" s="13" t="str">
        <f>IF(OR($A1593="",$C1593=""),"",SUMIFS(Échéancier_Loyers!$J:$J,Échéancier_Loyers!$C:$C,$A1593,Échéancier_Loyers!$B:$B,YEAR($C1593)*100+MONTH($C1593)))</f>
        <v/>
      </c>
      <c r="F1593" s="13" t="str">
        <f>IF(OR($A1593="",$C1593=""),"",SUMIFS(Échéancier_Loyers!$K:$K,Échéancier_Loyers!$C:$C,$A1593,Échéancier_Loyers!$B:$B,YEAR($C1593)*100+MONTH($C1593)))</f>
        <v/>
      </c>
      <c r="G1593" s="13" t="str">
        <f>IF(OR($E1593="",$F1593=""),"",$E1593-$F1593)</f>
        <v/>
      </c>
      <c r="H1593" t="str">
        <f ca="1">IF($D1593="","",MAX(0,TODAY()-$D1593))</f>
        <v/>
      </c>
      <c r="I1593" t="str">
        <f ca="1">IF($G1593&lt;=0,"",IF($H1593&gt;=30,"Mise en demeure",IF($H1593&gt;=15,"Relance 2",IF($H1593&gt;=5,"Relance 1","À traiter"))))</f>
        <v>Mise en demeure</v>
      </c>
      <c r="K1593" t="str">
        <f>IF($J1593="","",$J1593+7)</f>
        <v/>
      </c>
    </row>
    <row r="1594" spans="2:11" ht="15">
      <c r="B1594" t="str">
        <f>IF($A1594="","",VLOOKUP(VLOOKUP($A1594,Baux!$A:$K,3,FALSE),Locataires!$A:$I,2,FALSE))</f>
        <v/>
      </c>
      <c r="C1594" s="17"/>
      <c r="D1594" s="12" t="str">
        <f>IF(OR($A1594="",$C1594=""),"",SUMIFS(Échéancier_Loyers!$G:$G,Échéancier_Loyers!$C:$C,$A1594,Échéancier_Loyers!$B:$B,YEAR($C1594)*100+MONTH($C1594)))</f>
        <v/>
      </c>
      <c r="E1594" s="13" t="str">
        <f>IF(OR($A1594="",$C1594=""),"",SUMIFS(Échéancier_Loyers!$J:$J,Échéancier_Loyers!$C:$C,$A1594,Échéancier_Loyers!$B:$B,YEAR($C1594)*100+MONTH($C1594)))</f>
        <v/>
      </c>
      <c r="F1594" s="13" t="str">
        <f>IF(OR($A1594="",$C1594=""),"",SUMIFS(Échéancier_Loyers!$K:$K,Échéancier_Loyers!$C:$C,$A1594,Échéancier_Loyers!$B:$B,YEAR($C1594)*100+MONTH($C1594)))</f>
        <v/>
      </c>
      <c r="G1594" s="13" t="str">
        <f>IF(OR($E1594="",$F1594=""),"",$E1594-$F1594)</f>
        <v/>
      </c>
      <c r="H1594" t="str">
        <f ca="1">IF($D1594="","",MAX(0,TODAY()-$D1594))</f>
        <v/>
      </c>
      <c r="I1594" t="str">
        <f ca="1">IF($G1594&lt;=0,"",IF($H1594&gt;=30,"Mise en demeure",IF($H1594&gt;=15,"Relance 2",IF($H1594&gt;=5,"Relance 1","À traiter"))))</f>
        <v>Mise en demeure</v>
      </c>
      <c r="K1594" t="str">
        <f>IF($J1594="","",$J1594+7)</f>
        <v/>
      </c>
    </row>
    <row r="1595" spans="2:11" ht="15">
      <c r="B1595" t="str">
        <f>IF($A1595="","",VLOOKUP(VLOOKUP($A1595,Baux!$A:$K,3,FALSE),Locataires!$A:$I,2,FALSE))</f>
        <v/>
      </c>
      <c r="C1595" s="17"/>
      <c r="D1595" s="12" t="str">
        <f>IF(OR($A1595="",$C1595=""),"",SUMIFS(Échéancier_Loyers!$G:$G,Échéancier_Loyers!$C:$C,$A1595,Échéancier_Loyers!$B:$B,YEAR($C1595)*100+MONTH($C1595)))</f>
        <v/>
      </c>
      <c r="E1595" s="13" t="str">
        <f>IF(OR($A1595="",$C1595=""),"",SUMIFS(Échéancier_Loyers!$J:$J,Échéancier_Loyers!$C:$C,$A1595,Échéancier_Loyers!$B:$B,YEAR($C1595)*100+MONTH($C1595)))</f>
        <v/>
      </c>
      <c r="F1595" s="13" t="str">
        <f>IF(OR($A1595="",$C1595=""),"",SUMIFS(Échéancier_Loyers!$K:$K,Échéancier_Loyers!$C:$C,$A1595,Échéancier_Loyers!$B:$B,YEAR($C1595)*100+MONTH($C1595)))</f>
        <v/>
      </c>
      <c r="G1595" s="13" t="str">
        <f>IF(OR($E1595="",$F1595=""),"",$E1595-$F1595)</f>
        <v/>
      </c>
      <c r="H1595" t="str">
        <f ca="1">IF($D1595="","",MAX(0,TODAY()-$D1595))</f>
        <v/>
      </c>
      <c r="I1595" t="str">
        <f ca="1">IF($G1595&lt;=0,"",IF($H1595&gt;=30,"Mise en demeure",IF($H1595&gt;=15,"Relance 2",IF($H1595&gt;=5,"Relance 1","À traiter"))))</f>
        <v>Mise en demeure</v>
      </c>
      <c r="K1595" t="str">
        <f>IF($J1595="","",$J1595+7)</f>
        <v/>
      </c>
    </row>
    <row r="1596" spans="2:11" ht="15">
      <c r="B1596" t="str">
        <f>IF($A1596="","",VLOOKUP(VLOOKUP($A1596,Baux!$A:$K,3,FALSE),Locataires!$A:$I,2,FALSE))</f>
        <v/>
      </c>
      <c r="C1596" s="17"/>
      <c r="D1596" s="12" t="str">
        <f>IF(OR($A1596="",$C1596=""),"",SUMIFS(Échéancier_Loyers!$G:$G,Échéancier_Loyers!$C:$C,$A1596,Échéancier_Loyers!$B:$B,YEAR($C1596)*100+MONTH($C1596)))</f>
        <v/>
      </c>
      <c r="E1596" s="13" t="str">
        <f>IF(OR($A1596="",$C1596=""),"",SUMIFS(Échéancier_Loyers!$J:$J,Échéancier_Loyers!$C:$C,$A1596,Échéancier_Loyers!$B:$B,YEAR($C1596)*100+MONTH($C1596)))</f>
        <v/>
      </c>
      <c r="F1596" s="13" t="str">
        <f>IF(OR($A1596="",$C1596=""),"",SUMIFS(Échéancier_Loyers!$K:$K,Échéancier_Loyers!$C:$C,$A1596,Échéancier_Loyers!$B:$B,YEAR($C1596)*100+MONTH($C1596)))</f>
        <v/>
      </c>
      <c r="G1596" s="13" t="str">
        <f>IF(OR($E1596="",$F1596=""),"",$E1596-$F1596)</f>
        <v/>
      </c>
      <c r="H1596" t="str">
        <f ca="1">IF($D1596="","",MAX(0,TODAY()-$D1596))</f>
        <v/>
      </c>
      <c r="I1596" t="str">
        <f ca="1">IF($G1596&lt;=0,"",IF($H1596&gt;=30,"Mise en demeure",IF($H1596&gt;=15,"Relance 2",IF($H1596&gt;=5,"Relance 1","À traiter"))))</f>
        <v>Mise en demeure</v>
      </c>
      <c r="K1596" t="str">
        <f>IF($J1596="","",$J1596+7)</f>
        <v/>
      </c>
    </row>
    <row r="1597" spans="2:11" ht="15">
      <c r="B1597" t="str">
        <f>IF($A1597="","",VLOOKUP(VLOOKUP($A1597,Baux!$A:$K,3,FALSE),Locataires!$A:$I,2,FALSE))</f>
        <v/>
      </c>
      <c r="C1597" s="17"/>
      <c r="D1597" s="12" t="str">
        <f>IF(OR($A1597="",$C1597=""),"",SUMIFS(Échéancier_Loyers!$G:$G,Échéancier_Loyers!$C:$C,$A1597,Échéancier_Loyers!$B:$B,YEAR($C1597)*100+MONTH($C1597)))</f>
        <v/>
      </c>
      <c r="E1597" s="13" t="str">
        <f>IF(OR($A1597="",$C1597=""),"",SUMIFS(Échéancier_Loyers!$J:$J,Échéancier_Loyers!$C:$C,$A1597,Échéancier_Loyers!$B:$B,YEAR($C1597)*100+MONTH($C1597)))</f>
        <v/>
      </c>
      <c r="F1597" s="13" t="str">
        <f>IF(OR($A1597="",$C1597=""),"",SUMIFS(Échéancier_Loyers!$K:$K,Échéancier_Loyers!$C:$C,$A1597,Échéancier_Loyers!$B:$B,YEAR($C1597)*100+MONTH($C1597)))</f>
        <v/>
      </c>
      <c r="G1597" s="13" t="str">
        <f>IF(OR($E1597="",$F1597=""),"",$E1597-$F1597)</f>
        <v/>
      </c>
      <c r="H1597" t="str">
        <f ca="1">IF($D1597="","",MAX(0,TODAY()-$D1597))</f>
        <v/>
      </c>
      <c r="I1597" t="str">
        <f ca="1">IF($G1597&lt;=0,"",IF($H1597&gt;=30,"Mise en demeure",IF($H1597&gt;=15,"Relance 2",IF($H1597&gt;=5,"Relance 1","À traiter"))))</f>
        <v>Mise en demeure</v>
      </c>
      <c r="K1597" t="str">
        <f>IF($J1597="","",$J1597+7)</f>
        <v/>
      </c>
    </row>
    <row r="1598" spans="2:11" ht="15">
      <c r="B1598" t="str">
        <f>IF($A1598="","",VLOOKUP(VLOOKUP($A1598,Baux!$A:$K,3,FALSE),Locataires!$A:$I,2,FALSE))</f>
        <v/>
      </c>
      <c r="C1598" s="17"/>
      <c r="D1598" s="12" t="str">
        <f>IF(OR($A1598="",$C1598=""),"",SUMIFS(Échéancier_Loyers!$G:$G,Échéancier_Loyers!$C:$C,$A1598,Échéancier_Loyers!$B:$B,YEAR($C1598)*100+MONTH($C1598)))</f>
        <v/>
      </c>
      <c r="E1598" s="13" t="str">
        <f>IF(OR($A1598="",$C1598=""),"",SUMIFS(Échéancier_Loyers!$J:$J,Échéancier_Loyers!$C:$C,$A1598,Échéancier_Loyers!$B:$B,YEAR($C1598)*100+MONTH($C1598)))</f>
        <v/>
      </c>
      <c r="F1598" s="13" t="str">
        <f>IF(OR($A1598="",$C1598=""),"",SUMIFS(Échéancier_Loyers!$K:$K,Échéancier_Loyers!$C:$C,$A1598,Échéancier_Loyers!$B:$B,YEAR($C1598)*100+MONTH($C1598)))</f>
        <v/>
      </c>
      <c r="G1598" s="13" t="str">
        <f>IF(OR($E1598="",$F1598=""),"",$E1598-$F1598)</f>
        <v/>
      </c>
      <c r="H1598" t="str">
        <f ca="1">IF($D1598="","",MAX(0,TODAY()-$D1598))</f>
        <v/>
      </c>
      <c r="I1598" t="str">
        <f ca="1">IF($G1598&lt;=0,"",IF($H1598&gt;=30,"Mise en demeure",IF($H1598&gt;=15,"Relance 2",IF($H1598&gt;=5,"Relance 1","À traiter"))))</f>
        <v>Mise en demeure</v>
      </c>
      <c r="K1598" t="str">
        <f>IF($J1598="","",$J1598+7)</f>
        <v/>
      </c>
    </row>
    <row r="1599" spans="2:11" ht="15">
      <c r="B1599" t="str">
        <f>IF($A1599="","",VLOOKUP(VLOOKUP($A1599,Baux!$A:$K,3,FALSE),Locataires!$A:$I,2,FALSE))</f>
        <v/>
      </c>
      <c r="C1599" s="17"/>
      <c r="D1599" s="12" t="str">
        <f>IF(OR($A1599="",$C1599=""),"",SUMIFS(Échéancier_Loyers!$G:$G,Échéancier_Loyers!$C:$C,$A1599,Échéancier_Loyers!$B:$B,YEAR($C1599)*100+MONTH($C1599)))</f>
        <v/>
      </c>
      <c r="E1599" s="13" t="str">
        <f>IF(OR($A1599="",$C1599=""),"",SUMIFS(Échéancier_Loyers!$J:$J,Échéancier_Loyers!$C:$C,$A1599,Échéancier_Loyers!$B:$B,YEAR($C1599)*100+MONTH($C1599)))</f>
        <v/>
      </c>
      <c r="F1599" s="13" t="str">
        <f>IF(OR($A1599="",$C1599=""),"",SUMIFS(Échéancier_Loyers!$K:$K,Échéancier_Loyers!$C:$C,$A1599,Échéancier_Loyers!$B:$B,YEAR($C1599)*100+MONTH($C1599)))</f>
        <v/>
      </c>
      <c r="G1599" s="13" t="str">
        <f>IF(OR($E1599="",$F1599=""),"",$E1599-$F1599)</f>
        <v/>
      </c>
      <c r="H1599" t="str">
        <f ca="1">IF($D1599="","",MAX(0,TODAY()-$D1599))</f>
        <v/>
      </c>
      <c r="I1599" t="str">
        <f ca="1">IF($G1599&lt;=0,"",IF($H1599&gt;=30,"Mise en demeure",IF($H1599&gt;=15,"Relance 2",IF($H1599&gt;=5,"Relance 1","À traiter"))))</f>
        <v>Mise en demeure</v>
      </c>
      <c r="K1599" t="str">
        <f>IF($J1599="","",$J1599+7)</f>
        <v/>
      </c>
    </row>
    <row r="1600" spans="2:11" ht="15">
      <c r="B1600" t="str">
        <f>IF($A1600="","",VLOOKUP(VLOOKUP($A1600,Baux!$A:$K,3,FALSE),Locataires!$A:$I,2,FALSE))</f>
        <v/>
      </c>
      <c r="C1600" s="17"/>
      <c r="D1600" s="12" t="str">
        <f>IF(OR($A1600="",$C1600=""),"",SUMIFS(Échéancier_Loyers!$G:$G,Échéancier_Loyers!$C:$C,$A1600,Échéancier_Loyers!$B:$B,YEAR($C1600)*100+MONTH($C1600)))</f>
        <v/>
      </c>
      <c r="E1600" s="13" t="str">
        <f>IF(OR($A1600="",$C1600=""),"",SUMIFS(Échéancier_Loyers!$J:$J,Échéancier_Loyers!$C:$C,$A1600,Échéancier_Loyers!$B:$B,YEAR($C1600)*100+MONTH($C1600)))</f>
        <v/>
      </c>
      <c r="F1600" s="13" t="str">
        <f>IF(OR($A1600="",$C1600=""),"",SUMIFS(Échéancier_Loyers!$K:$K,Échéancier_Loyers!$C:$C,$A1600,Échéancier_Loyers!$B:$B,YEAR($C1600)*100+MONTH($C1600)))</f>
        <v/>
      </c>
      <c r="G1600" s="13" t="str">
        <f>IF(OR($E1600="",$F1600=""),"",$E1600-$F1600)</f>
        <v/>
      </c>
      <c r="H1600" t="str">
        <f ca="1">IF($D1600="","",MAX(0,TODAY()-$D1600))</f>
        <v/>
      </c>
      <c r="I1600" t="str">
        <f ca="1">IF($G1600&lt;=0,"",IF($H1600&gt;=30,"Mise en demeure",IF($H1600&gt;=15,"Relance 2",IF($H1600&gt;=5,"Relance 1","À traiter"))))</f>
        <v>Mise en demeure</v>
      </c>
      <c r="K1600" t="str">
        <f>IF($J1600="","",$J1600+7)</f>
        <v/>
      </c>
    </row>
    <row r="1601" spans="2:11" ht="15">
      <c r="B1601" t="str">
        <f>IF($A1601="","",VLOOKUP(VLOOKUP($A1601,Baux!$A:$K,3,FALSE),Locataires!$A:$I,2,FALSE))</f>
        <v/>
      </c>
      <c r="C1601" s="17"/>
      <c r="D1601" s="12" t="str">
        <f>IF(OR($A1601="",$C1601=""),"",SUMIFS(Échéancier_Loyers!$G:$G,Échéancier_Loyers!$C:$C,$A1601,Échéancier_Loyers!$B:$B,YEAR($C1601)*100+MONTH($C1601)))</f>
        <v/>
      </c>
      <c r="E1601" s="13" t="str">
        <f>IF(OR($A1601="",$C1601=""),"",SUMIFS(Échéancier_Loyers!$J:$J,Échéancier_Loyers!$C:$C,$A1601,Échéancier_Loyers!$B:$B,YEAR($C1601)*100+MONTH($C1601)))</f>
        <v/>
      </c>
      <c r="F1601" s="13" t="str">
        <f>IF(OR($A1601="",$C1601=""),"",SUMIFS(Échéancier_Loyers!$K:$K,Échéancier_Loyers!$C:$C,$A1601,Échéancier_Loyers!$B:$B,YEAR($C1601)*100+MONTH($C1601)))</f>
        <v/>
      </c>
      <c r="G1601" s="13" t="str">
        <f>IF(OR($E1601="",$F1601=""),"",$E1601-$F1601)</f>
        <v/>
      </c>
      <c r="H1601" t="str">
        <f ca="1">IF($D1601="","",MAX(0,TODAY()-$D1601))</f>
        <v/>
      </c>
      <c r="I1601" t="str">
        <f ca="1">IF($G1601&lt;=0,"",IF($H1601&gt;=30,"Mise en demeure",IF($H1601&gt;=15,"Relance 2",IF($H1601&gt;=5,"Relance 1","À traiter"))))</f>
        <v>Mise en demeure</v>
      </c>
      <c r="K1601" t="str">
        <f>IF($J1601="","",$J1601+7)</f>
        <v/>
      </c>
    </row>
    <row r="1602" spans="2:11" ht="15">
      <c r="B1602" t="str">
        <f>IF($A1602="","",VLOOKUP(VLOOKUP($A1602,Baux!$A:$K,3,FALSE),Locataires!$A:$I,2,FALSE))</f>
        <v/>
      </c>
      <c r="C1602" s="17"/>
      <c r="D1602" s="12" t="str">
        <f>IF(OR($A1602="",$C1602=""),"",SUMIFS(Échéancier_Loyers!$G:$G,Échéancier_Loyers!$C:$C,$A1602,Échéancier_Loyers!$B:$B,YEAR($C1602)*100+MONTH($C1602)))</f>
        <v/>
      </c>
      <c r="E1602" s="13" t="str">
        <f>IF(OR($A1602="",$C1602=""),"",SUMIFS(Échéancier_Loyers!$J:$J,Échéancier_Loyers!$C:$C,$A1602,Échéancier_Loyers!$B:$B,YEAR($C1602)*100+MONTH($C1602)))</f>
        <v/>
      </c>
      <c r="F1602" s="13" t="str">
        <f>IF(OR($A1602="",$C1602=""),"",SUMIFS(Échéancier_Loyers!$K:$K,Échéancier_Loyers!$C:$C,$A1602,Échéancier_Loyers!$B:$B,YEAR($C1602)*100+MONTH($C1602)))</f>
        <v/>
      </c>
      <c r="G1602" s="13" t="str">
        <f>IF(OR($E1602="",$F1602=""),"",$E1602-$F1602)</f>
        <v/>
      </c>
      <c r="H1602" t="str">
        <f ca="1">IF($D1602="","",MAX(0,TODAY()-$D1602))</f>
        <v/>
      </c>
      <c r="I1602" t="str">
        <f ca="1">IF($G1602&lt;=0,"",IF($H1602&gt;=30,"Mise en demeure",IF($H1602&gt;=15,"Relance 2",IF($H1602&gt;=5,"Relance 1","À traiter"))))</f>
        <v>Mise en demeure</v>
      </c>
      <c r="K1602" t="str">
        <f>IF($J1602="","",$J1602+7)</f>
        <v/>
      </c>
    </row>
    <row r="1603" spans="2:11" ht="15">
      <c r="B1603" t="str">
        <f>IF($A1603="","",VLOOKUP(VLOOKUP($A1603,Baux!$A:$K,3,FALSE),Locataires!$A:$I,2,FALSE))</f>
        <v/>
      </c>
      <c r="C1603" s="17"/>
      <c r="D1603" s="12" t="str">
        <f>IF(OR($A1603="",$C1603=""),"",SUMIFS(Échéancier_Loyers!$G:$G,Échéancier_Loyers!$C:$C,$A1603,Échéancier_Loyers!$B:$B,YEAR($C1603)*100+MONTH($C1603)))</f>
        <v/>
      </c>
      <c r="E1603" s="13" t="str">
        <f>IF(OR($A1603="",$C1603=""),"",SUMIFS(Échéancier_Loyers!$J:$J,Échéancier_Loyers!$C:$C,$A1603,Échéancier_Loyers!$B:$B,YEAR($C1603)*100+MONTH($C1603)))</f>
        <v/>
      </c>
      <c r="F1603" s="13" t="str">
        <f>IF(OR($A1603="",$C1603=""),"",SUMIFS(Échéancier_Loyers!$K:$K,Échéancier_Loyers!$C:$C,$A1603,Échéancier_Loyers!$B:$B,YEAR($C1603)*100+MONTH($C1603)))</f>
        <v/>
      </c>
      <c r="G1603" s="13" t="str">
        <f>IF(OR($E1603="",$F1603=""),"",$E1603-$F1603)</f>
        <v/>
      </c>
      <c r="H1603" t="str">
        <f ca="1">IF($D1603="","",MAX(0,TODAY()-$D1603))</f>
        <v/>
      </c>
      <c r="I1603" t="str">
        <f ca="1">IF($G1603&lt;=0,"",IF($H1603&gt;=30,"Mise en demeure",IF($H1603&gt;=15,"Relance 2",IF($H1603&gt;=5,"Relance 1","À traiter"))))</f>
        <v>Mise en demeure</v>
      </c>
      <c r="K1603" t="str">
        <f>IF($J1603="","",$J1603+7)</f>
        <v/>
      </c>
    </row>
    <row r="1604" spans="2:11" ht="15">
      <c r="B1604" t="str">
        <f>IF($A1604="","",VLOOKUP(VLOOKUP($A1604,Baux!$A:$K,3,FALSE),Locataires!$A:$I,2,FALSE))</f>
        <v/>
      </c>
      <c r="C1604" s="17"/>
      <c r="D1604" s="12" t="str">
        <f>IF(OR($A1604="",$C1604=""),"",SUMIFS(Échéancier_Loyers!$G:$G,Échéancier_Loyers!$C:$C,$A1604,Échéancier_Loyers!$B:$B,YEAR($C1604)*100+MONTH($C1604)))</f>
        <v/>
      </c>
      <c r="E1604" s="13" t="str">
        <f>IF(OR($A1604="",$C1604=""),"",SUMIFS(Échéancier_Loyers!$J:$J,Échéancier_Loyers!$C:$C,$A1604,Échéancier_Loyers!$B:$B,YEAR($C1604)*100+MONTH($C1604)))</f>
        <v/>
      </c>
      <c r="F1604" s="13" t="str">
        <f>IF(OR($A1604="",$C1604=""),"",SUMIFS(Échéancier_Loyers!$K:$K,Échéancier_Loyers!$C:$C,$A1604,Échéancier_Loyers!$B:$B,YEAR($C1604)*100+MONTH($C1604)))</f>
        <v/>
      </c>
      <c r="G1604" s="13" t="str">
        <f>IF(OR($E1604="",$F1604=""),"",$E1604-$F1604)</f>
        <v/>
      </c>
      <c r="H1604" t="str">
        <f ca="1">IF($D1604="","",MAX(0,TODAY()-$D1604))</f>
        <v/>
      </c>
      <c r="I1604" t="str">
        <f ca="1">IF($G1604&lt;=0,"",IF($H1604&gt;=30,"Mise en demeure",IF($H1604&gt;=15,"Relance 2",IF($H1604&gt;=5,"Relance 1","À traiter"))))</f>
        <v>Mise en demeure</v>
      </c>
      <c r="K1604" t="str">
        <f>IF($J1604="","",$J1604+7)</f>
        <v/>
      </c>
    </row>
    <row r="1605" spans="2:11" ht="15">
      <c r="B1605" t="str">
        <f>IF($A1605="","",VLOOKUP(VLOOKUP($A1605,Baux!$A:$K,3,FALSE),Locataires!$A:$I,2,FALSE))</f>
        <v/>
      </c>
      <c r="C1605" s="17"/>
      <c r="D1605" s="12" t="str">
        <f>IF(OR($A1605="",$C1605=""),"",SUMIFS(Échéancier_Loyers!$G:$G,Échéancier_Loyers!$C:$C,$A1605,Échéancier_Loyers!$B:$B,YEAR($C1605)*100+MONTH($C1605)))</f>
        <v/>
      </c>
      <c r="E1605" s="13" t="str">
        <f>IF(OR($A1605="",$C1605=""),"",SUMIFS(Échéancier_Loyers!$J:$J,Échéancier_Loyers!$C:$C,$A1605,Échéancier_Loyers!$B:$B,YEAR($C1605)*100+MONTH($C1605)))</f>
        <v/>
      </c>
      <c r="F1605" s="13" t="str">
        <f>IF(OR($A1605="",$C1605=""),"",SUMIFS(Échéancier_Loyers!$K:$K,Échéancier_Loyers!$C:$C,$A1605,Échéancier_Loyers!$B:$B,YEAR($C1605)*100+MONTH($C1605)))</f>
        <v/>
      </c>
      <c r="G1605" s="13" t="str">
        <f>IF(OR($E1605="",$F1605=""),"",$E1605-$F1605)</f>
        <v/>
      </c>
      <c r="H1605" t="str">
        <f ca="1">IF($D1605="","",MAX(0,TODAY()-$D1605))</f>
        <v/>
      </c>
      <c r="I1605" t="str">
        <f ca="1">IF($G1605&lt;=0,"",IF($H1605&gt;=30,"Mise en demeure",IF($H1605&gt;=15,"Relance 2",IF($H1605&gt;=5,"Relance 1","À traiter"))))</f>
        <v>Mise en demeure</v>
      </c>
      <c r="K1605" t="str">
        <f>IF($J1605="","",$J1605+7)</f>
        <v/>
      </c>
    </row>
    <row r="1606" spans="2:11" ht="15">
      <c r="B1606" t="str">
        <f>IF($A1606="","",VLOOKUP(VLOOKUP($A1606,Baux!$A:$K,3,FALSE),Locataires!$A:$I,2,FALSE))</f>
        <v/>
      </c>
      <c r="C1606" s="17"/>
      <c r="D1606" s="12" t="str">
        <f>IF(OR($A1606="",$C1606=""),"",SUMIFS(Échéancier_Loyers!$G:$G,Échéancier_Loyers!$C:$C,$A1606,Échéancier_Loyers!$B:$B,YEAR($C1606)*100+MONTH($C1606)))</f>
        <v/>
      </c>
      <c r="E1606" s="13" t="str">
        <f>IF(OR($A1606="",$C1606=""),"",SUMIFS(Échéancier_Loyers!$J:$J,Échéancier_Loyers!$C:$C,$A1606,Échéancier_Loyers!$B:$B,YEAR($C1606)*100+MONTH($C1606)))</f>
        <v/>
      </c>
      <c r="F1606" s="13" t="str">
        <f>IF(OR($A1606="",$C1606=""),"",SUMIFS(Échéancier_Loyers!$K:$K,Échéancier_Loyers!$C:$C,$A1606,Échéancier_Loyers!$B:$B,YEAR($C1606)*100+MONTH($C1606)))</f>
        <v/>
      </c>
      <c r="G1606" s="13" t="str">
        <f>IF(OR($E1606="",$F1606=""),"",$E1606-$F1606)</f>
        <v/>
      </c>
      <c r="H1606" t="str">
        <f ca="1">IF($D1606="","",MAX(0,TODAY()-$D1606))</f>
        <v/>
      </c>
      <c r="I1606" t="str">
        <f ca="1">IF($G1606&lt;=0,"",IF($H1606&gt;=30,"Mise en demeure",IF($H1606&gt;=15,"Relance 2",IF($H1606&gt;=5,"Relance 1","À traiter"))))</f>
        <v>Mise en demeure</v>
      </c>
      <c r="K1606" t="str">
        <f>IF($J1606="","",$J1606+7)</f>
        <v/>
      </c>
    </row>
    <row r="1607" spans="2:11" ht="15">
      <c r="B1607" t="str">
        <f>IF($A1607="","",VLOOKUP(VLOOKUP($A1607,Baux!$A:$K,3,FALSE),Locataires!$A:$I,2,FALSE))</f>
        <v/>
      </c>
      <c r="C1607" s="17"/>
      <c r="D1607" s="12" t="str">
        <f>IF(OR($A1607="",$C1607=""),"",SUMIFS(Échéancier_Loyers!$G:$G,Échéancier_Loyers!$C:$C,$A1607,Échéancier_Loyers!$B:$B,YEAR($C1607)*100+MONTH($C1607)))</f>
        <v/>
      </c>
      <c r="E1607" s="13" t="str">
        <f>IF(OR($A1607="",$C1607=""),"",SUMIFS(Échéancier_Loyers!$J:$J,Échéancier_Loyers!$C:$C,$A1607,Échéancier_Loyers!$B:$B,YEAR($C1607)*100+MONTH($C1607)))</f>
        <v/>
      </c>
      <c r="F1607" s="13" t="str">
        <f>IF(OR($A1607="",$C1607=""),"",SUMIFS(Échéancier_Loyers!$K:$K,Échéancier_Loyers!$C:$C,$A1607,Échéancier_Loyers!$B:$B,YEAR($C1607)*100+MONTH($C1607)))</f>
        <v/>
      </c>
      <c r="G1607" s="13" t="str">
        <f>IF(OR($E1607="",$F1607=""),"",$E1607-$F1607)</f>
        <v/>
      </c>
      <c r="H1607" t="str">
        <f ca="1">IF($D1607="","",MAX(0,TODAY()-$D1607))</f>
        <v/>
      </c>
      <c r="I1607" t="str">
        <f ca="1">IF($G1607&lt;=0,"",IF($H1607&gt;=30,"Mise en demeure",IF($H1607&gt;=15,"Relance 2",IF($H1607&gt;=5,"Relance 1","À traiter"))))</f>
        <v>Mise en demeure</v>
      </c>
      <c r="K1607" t="str">
        <f>IF($J1607="","",$J1607+7)</f>
        <v/>
      </c>
    </row>
    <row r="1608" spans="2:11" ht="15">
      <c r="B1608" t="str">
        <f>IF($A1608="","",VLOOKUP(VLOOKUP($A1608,Baux!$A:$K,3,FALSE),Locataires!$A:$I,2,FALSE))</f>
        <v/>
      </c>
      <c r="C1608" s="17"/>
      <c r="D1608" s="12" t="str">
        <f>IF(OR($A1608="",$C1608=""),"",SUMIFS(Échéancier_Loyers!$G:$G,Échéancier_Loyers!$C:$C,$A1608,Échéancier_Loyers!$B:$B,YEAR($C1608)*100+MONTH($C1608)))</f>
        <v/>
      </c>
      <c r="E1608" s="13" t="str">
        <f>IF(OR($A1608="",$C1608=""),"",SUMIFS(Échéancier_Loyers!$J:$J,Échéancier_Loyers!$C:$C,$A1608,Échéancier_Loyers!$B:$B,YEAR($C1608)*100+MONTH($C1608)))</f>
        <v/>
      </c>
      <c r="F1608" s="13" t="str">
        <f>IF(OR($A1608="",$C1608=""),"",SUMIFS(Échéancier_Loyers!$K:$K,Échéancier_Loyers!$C:$C,$A1608,Échéancier_Loyers!$B:$B,YEAR($C1608)*100+MONTH($C1608)))</f>
        <v/>
      </c>
      <c r="G1608" s="13" t="str">
        <f>IF(OR($E1608="",$F1608=""),"",$E1608-$F1608)</f>
        <v/>
      </c>
      <c r="H1608" t="str">
        <f ca="1">IF($D1608="","",MAX(0,TODAY()-$D1608))</f>
        <v/>
      </c>
      <c r="I1608" t="str">
        <f ca="1">IF($G1608&lt;=0,"",IF($H1608&gt;=30,"Mise en demeure",IF($H1608&gt;=15,"Relance 2",IF($H1608&gt;=5,"Relance 1","À traiter"))))</f>
        <v>Mise en demeure</v>
      </c>
      <c r="K1608" t="str">
        <f>IF($J1608="","",$J1608+7)</f>
        <v/>
      </c>
    </row>
    <row r="1609" spans="2:11" ht="15">
      <c r="B1609" t="str">
        <f>IF($A1609="","",VLOOKUP(VLOOKUP($A1609,Baux!$A:$K,3,FALSE),Locataires!$A:$I,2,FALSE))</f>
        <v/>
      </c>
      <c r="C1609" s="17"/>
      <c r="D1609" s="12" t="str">
        <f>IF(OR($A1609="",$C1609=""),"",SUMIFS(Échéancier_Loyers!$G:$G,Échéancier_Loyers!$C:$C,$A1609,Échéancier_Loyers!$B:$B,YEAR($C1609)*100+MONTH($C1609)))</f>
        <v/>
      </c>
      <c r="E1609" s="13" t="str">
        <f>IF(OR($A1609="",$C1609=""),"",SUMIFS(Échéancier_Loyers!$J:$J,Échéancier_Loyers!$C:$C,$A1609,Échéancier_Loyers!$B:$B,YEAR($C1609)*100+MONTH($C1609)))</f>
        <v/>
      </c>
      <c r="F1609" s="13" t="str">
        <f>IF(OR($A1609="",$C1609=""),"",SUMIFS(Échéancier_Loyers!$K:$K,Échéancier_Loyers!$C:$C,$A1609,Échéancier_Loyers!$B:$B,YEAR($C1609)*100+MONTH($C1609)))</f>
        <v/>
      </c>
      <c r="G1609" s="13" t="str">
        <f>IF(OR($E1609="",$F1609=""),"",$E1609-$F1609)</f>
        <v/>
      </c>
      <c r="H1609" t="str">
        <f ca="1">IF($D1609="","",MAX(0,TODAY()-$D1609))</f>
        <v/>
      </c>
      <c r="I1609" t="str">
        <f ca="1">IF($G1609&lt;=0,"",IF($H1609&gt;=30,"Mise en demeure",IF($H1609&gt;=15,"Relance 2",IF($H1609&gt;=5,"Relance 1","À traiter"))))</f>
        <v>Mise en demeure</v>
      </c>
      <c r="K1609" t="str">
        <f>IF($J1609="","",$J1609+7)</f>
        <v/>
      </c>
    </row>
    <row r="1610" spans="2:11" ht="15">
      <c r="B1610" t="str">
        <f>IF($A1610="","",VLOOKUP(VLOOKUP($A1610,Baux!$A:$K,3,FALSE),Locataires!$A:$I,2,FALSE))</f>
        <v/>
      </c>
      <c r="C1610" s="17"/>
      <c r="D1610" s="12" t="str">
        <f>IF(OR($A1610="",$C1610=""),"",SUMIFS(Échéancier_Loyers!$G:$G,Échéancier_Loyers!$C:$C,$A1610,Échéancier_Loyers!$B:$B,YEAR($C1610)*100+MONTH($C1610)))</f>
        <v/>
      </c>
      <c r="E1610" s="13" t="str">
        <f>IF(OR($A1610="",$C1610=""),"",SUMIFS(Échéancier_Loyers!$J:$J,Échéancier_Loyers!$C:$C,$A1610,Échéancier_Loyers!$B:$B,YEAR($C1610)*100+MONTH($C1610)))</f>
        <v/>
      </c>
      <c r="F1610" s="13" t="str">
        <f>IF(OR($A1610="",$C1610=""),"",SUMIFS(Échéancier_Loyers!$K:$K,Échéancier_Loyers!$C:$C,$A1610,Échéancier_Loyers!$B:$B,YEAR($C1610)*100+MONTH($C1610)))</f>
        <v/>
      </c>
      <c r="G1610" s="13" t="str">
        <f>IF(OR($E1610="",$F1610=""),"",$E1610-$F1610)</f>
        <v/>
      </c>
      <c r="H1610" t="str">
        <f ca="1">IF($D1610="","",MAX(0,TODAY()-$D1610))</f>
        <v/>
      </c>
      <c r="I1610" t="str">
        <f ca="1">IF($G1610&lt;=0,"",IF($H1610&gt;=30,"Mise en demeure",IF($H1610&gt;=15,"Relance 2",IF($H1610&gt;=5,"Relance 1","À traiter"))))</f>
        <v>Mise en demeure</v>
      </c>
      <c r="K1610" t="str">
        <f>IF($J1610="","",$J1610+7)</f>
        <v/>
      </c>
    </row>
    <row r="1611" spans="2:11" ht="15">
      <c r="B1611" t="str">
        <f>IF($A1611="","",VLOOKUP(VLOOKUP($A1611,Baux!$A:$K,3,FALSE),Locataires!$A:$I,2,FALSE))</f>
        <v/>
      </c>
      <c r="C1611" s="17"/>
      <c r="D1611" s="12" t="str">
        <f>IF(OR($A1611="",$C1611=""),"",SUMIFS(Échéancier_Loyers!$G:$G,Échéancier_Loyers!$C:$C,$A1611,Échéancier_Loyers!$B:$B,YEAR($C1611)*100+MONTH($C1611)))</f>
        <v/>
      </c>
      <c r="E1611" s="13" t="str">
        <f>IF(OR($A1611="",$C1611=""),"",SUMIFS(Échéancier_Loyers!$J:$J,Échéancier_Loyers!$C:$C,$A1611,Échéancier_Loyers!$B:$B,YEAR($C1611)*100+MONTH($C1611)))</f>
        <v/>
      </c>
      <c r="F1611" s="13" t="str">
        <f>IF(OR($A1611="",$C1611=""),"",SUMIFS(Échéancier_Loyers!$K:$K,Échéancier_Loyers!$C:$C,$A1611,Échéancier_Loyers!$B:$B,YEAR($C1611)*100+MONTH($C1611)))</f>
        <v/>
      </c>
      <c r="G1611" s="13" t="str">
        <f>IF(OR($E1611="",$F1611=""),"",$E1611-$F1611)</f>
        <v/>
      </c>
      <c r="H1611" t="str">
        <f ca="1">IF($D1611="","",MAX(0,TODAY()-$D1611))</f>
        <v/>
      </c>
      <c r="I1611" t="str">
        <f ca="1">IF($G1611&lt;=0,"",IF($H1611&gt;=30,"Mise en demeure",IF($H1611&gt;=15,"Relance 2",IF($H1611&gt;=5,"Relance 1","À traiter"))))</f>
        <v>Mise en demeure</v>
      </c>
      <c r="K1611" t="str">
        <f>IF($J1611="","",$J1611+7)</f>
        <v/>
      </c>
    </row>
    <row r="1612" spans="2:11" ht="15">
      <c r="B1612" t="str">
        <f>IF($A1612="","",VLOOKUP(VLOOKUP($A1612,Baux!$A:$K,3,FALSE),Locataires!$A:$I,2,FALSE))</f>
        <v/>
      </c>
      <c r="C1612" s="17"/>
      <c r="D1612" s="12" t="str">
        <f>IF(OR($A1612="",$C1612=""),"",SUMIFS(Échéancier_Loyers!$G:$G,Échéancier_Loyers!$C:$C,$A1612,Échéancier_Loyers!$B:$B,YEAR($C1612)*100+MONTH($C1612)))</f>
        <v/>
      </c>
      <c r="E1612" s="13" t="str">
        <f>IF(OR($A1612="",$C1612=""),"",SUMIFS(Échéancier_Loyers!$J:$J,Échéancier_Loyers!$C:$C,$A1612,Échéancier_Loyers!$B:$B,YEAR($C1612)*100+MONTH($C1612)))</f>
        <v/>
      </c>
      <c r="F1612" s="13" t="str">
        <f>IF(OR($A1612="",$C1612=""),"",SUMIFS(Échéancier_Loyers!$K:$K,Échéancier_Loyers!$C:$C,$A1612,Échéancier_Loyers!$B:$B,YEAR($C1612)*100+MONTH($C1612)))</f>
        <v/>
      </c>
      <c r="G1612" s="13" t="str">
        <f>IF(OR($E1612="",$F1612=""),"",$E1612-$F1612)</f>
        <v/>
      </c>
      <c r="H1612" t="str">
        <f ca="1">IF($D1612="","",MAX(0,TODAY()-$D1612))</f>
        <v/>
      </c>
      <c r="I1612" t="str">
        <f ca="1">IF($G1612&lt;=0,"",IF($H1612&gt;=30,"Mise en demeure",IF($H1612&gt;=15,"Relance 2",IF($H1612&gt;=5,"Relance 1","À traiter"))))</f>
        <v>Mise en demeure</v>
      </c>
      <c r="K1612" t="str">
        <f>IF($J1612="","",$J1612+7)</f>
        <v/>
      </c>
    </row>
    <row r="1613" spans="2:11" ht="15">
      <c r="B1613" t="str">
        <f>IF($A1613="","",VLOOKUP(VLOOKUP($A1613,Baux!$A:$K,3,FALSE),Locataires!$A:$I,2,FALSE))</f>
        <v/>
      </c>
      <c r="C1613" s="17"/>
      <c r="D1613" s="12" t="str">
        <f>IF(OR($A1613="",$C1613=""),"",SUMIFS(Échéancier_Loyers!$G:$G,Échéancier_Loyers!$C:$C,$A1613,Échéancier_Loyers!$B:$B,YEAR($C1613)*100+MONTH($C1613)))</f>
        <v/>
      </c>
      <c r="E1613" s="13" t="str">
        <f>IF(OR($A1613="",$C1613=""),"",SUMIFS(Échéancier_Loyers!$J:$J,Échéancier_Loyers!$C:$C,$A1613,Échéancier_Loyers!$B:$B,YEAR($C1613)*100+MONTH($C1613)))</f>
        <v/>
      </c>
      <c r="F1613" s="13" t="str">
        <f>IF(OR($A1613="",$C1613=""),"",SUMIFS(Échéancier_Loyers!$K:$K,Échéancier_Loyers!$C:$C,$A1613,Échéancier_Loyers!$B:$B,YEAR($C1613)*100+MONTH($C1613)))</f>
        <v/>
      </c>
      <c r="G1613" s="13" t="str">
        <f>IF(OR($E1613="",$F1613=""),"",$E1613-$F1613)</f>
        <v/>
      </c>
      <c r="H1613" t="str">
        <f ca="1">IF($D1613="","",MAX(0,TODAY()-$D1613))</f>
        <v/>
      </c>
      <c r="I1613" t="str">
        <f ca="1">IF($G1613&lt;=0,"",IF($H1613&gt;=30,"Mise en demeure",IF($H1613&gt;=15,"Relance 2",IF($H1613&gt;=5,"Relance 1","À traiter"))))</f>
        <v>Mise en demeure</v>
      </c>
      <c r="K1613" t="str">
        <f>IF($J1613="","",$J1613+7)</f>
        <v/>
      </c>
    </row>
    <row r="1614" spans="2:11" ht="15">
      <c r="B1614" t="str">
        <f>IF($A1614="","",VLOOKUP(VLOOKUP($A1614,Baux!$A:$K,3,FALSE),Locataires!$A:$I,2,FALSE))</f>
        <v/>
      </c>
      <c r="C1614" s="17"/>
      <c r="D1614" s="12" t="str">
        <f>IF(OR($A1614="",$C1614=""),"",SUMIFS(Échéancier_Loyers!$G:$G,Échéancier_Loyers!$C:$C,$A1614,Échéancier_Loyers!$B:$B,YEAR($C1614)*100+MONTH($C1614)))</f>
        <v/>
      </c>
      <c r="E1614" s="13" t="str">
        <f>IF(OR($A1614="",$C1614=""),"",SUMIFS(Échéancier_Loyers!$J:$J,Échéancier_Loyers!$C:$C,$A1614,Échéancier_Loyers!$B:$B,YEAR($C1614)*100+MONTH($C1614)))</f>
        <v/>
      </c>
      <c r="F1614" s="13" t="str">
        <f>IF(OR($A1614="",$C1614=""),"",SUMIFS(Échéancier_Loyers!$K:$K,Échéancier_Loyers!$C:$C,$A1614,Échéancier_Loyers!$B:$B,YEAR($C1614)*100+MONTH($C1614)))</f>
        <v/>
      </c>
      <c r="G1614" s="13" t="str">
        <f>IF(OR($E1614="",$F1614=""),"",$E1614-$F1614)</f>
        <v/>
      </c>
      <c r="H1614" t="str">
        <f ca="1">IF($D1614="","",MAX(0,TODAY()-$D1614))</f>
        <v/>
      </c>
      <c r="I1614" t="str">
        <f ca="1">IF($G1614&lt;=0,"",IF($H1614&gt;=30,"Mise en demeure",IF($H1614&gt;=15,"Relance 2",IF($H1614&gt;=5,"Relance 1","À traiter"))))</f>
        <v>Mise en demeure</v>
      </c>
      <c r="K1614" t="str">
        <f>IF($J1614="","",$J1614+7)</f>
        <v/>
      </c>
    </row>
    <row r="1615" spans="2:11" ht="15">
      <c r="B1615" t="str">
        <f>IF($A1615="","",VLOOKUP(VLOOKUP($A1615,Baux!$A:$K,3,FALSE),Locataires!$A:$I,2,FALSE))</f>
        <v/>
      </c>
      <c r="C1615" s="17"/>
      <c r="D1615" s="12" t="str">
        <f>IF(OR($A1615="",$C1615=""),"",SUMIFS(Échéancier_Loyers!$G:$G,Échéancier_Loyers!$C:$C,$A1615,Échéancier_Loyers!$B:$B,YEAR($C1615)*100+MONTH($C1615)))</f>
        <v/>
      </c>
      <c r="E1615" s="13" t="str">
        <f>IF(OR($A1615="",$C1615=""),"",SUMIFS(Échéancier_Loyers!$J:$J,Échéancier_Loyers!$C:$C,$A1615,Échéancier_Loyers!$B:$B,YEAR($C1615)*100+MONTH($C1615)))</f>
        <v/>
      </c>
      <c r="F1615" s="13" t="str">
        <f>IF(OR($A1615="",$C1615=""),"",SUMIFS(Échéancier_Loyers!$K:$K,Échéancier_Loyers!$C:$C,$A1615,Échéancier_Loyers!$B:$B,YEAR($C1615)*100+MONTH($C1615)))</f>
        <v/>
      </c>
      <c r="G1615" s="13" t="str">
        <f>IF(OR($E1615="",$F1615=""),"",$E1615-$F1615)</f>
        <v/>
      </c>
      <c r="H1615" t="str">
        <f ca="1">IF($D1615="","",MAX(0,TODAY()-$D1615))</f>
        <v/>
      </c>
      <c r="I1615" t="str">
        <f ca="1">IF($G1615&lt;=0,"",IF($H1615&gt;=30,"Mise en demeure",IF($H1615&gt;=15,"Relance 2",IF($H1615&gt;=5,"Relance 1","À traiter"))))</f>
        <v>Mise en demeure</v>
      </c>
      <c r="K1615" t="str">
        <f>IF($J1615="","",$J1615+7)</f>
        <v/>
      </c>
    </row>
    <row r="1616" spans="2:11" ht="15">
      <c r="B1616" t="str">
        <f>IF($A1616="","",VLOOKUP(VLOOKUP($A1616,Baux!$A:$K,3,FALSE),Locataires!$A:$I,2,FALSE))</f>
        <v/>
      </c>
      <c r="C1616" s="17"/>
      <c r="D1616" s="12" t="str">
        <f>IF(OR($A1616="",$C1616=""),"",SUMIFS(Échéancier_Loyers!$G:$G,Échéancier_Loyers!$C:$C,$A1616,Échéancier_Loyers!$B:$B,YEAR($C1616)*100+MONTH($C1616)))</f>
        <v/>
      </c>
      <c r="E1616" s="13" t="str">
        <f>IF(OR($A1616="",$C1616=""),"",SUMIFS(Échéancier_Loyers!$J:$J,Échéancier_Loyers!$C:$C,$A1616,Échéancier_Loyers!$B:$B,YEAR($C1616)*100+MONTH($C1616)))</f>
        <v/>
      </c>
      <c r="F1616" s="13" t="str">
        <f>IF(OR($A1616="",$C1616=""),"",SUMIFS(Échéancier_Loyers!$K:$K,Échéancier_Loyers!$C:$C,$A1616,Échéancier_Loyers!$B:$B,YEAR($C1616)*100+MONTH($C1616)))</f>
        <v/>
      </c>
      <c r="G1616" s="13" t="str">
        <f>IF(OR($E1616="",$F1616=""),"",$E1616-$F1616)</f>
        <v/>
      </c>
      <c r="H1616" t="str">
        <f ca="1">IF($D1616="","",MAX(0,TODAY()-$D1616))</f>
        <v/>
      </c>
      <c r="I1616" t="str">
        <f ca="1">IF($G1616&lt;=0,"",IF($H1616&gt;=30,"Mise en demeure",IF($H1616&gt;=15,"Relance 2",IF($H1616&gt;=5,"Relance 1","À traiter"))))</f>
        <v>Mise en demeure</v>
      </c>
      <c r="K1616" t="str">
        <f>IF($J1616="","",$J1616+7)</f>
        <v/>
      </c>
    </row>
    <row r="1617" spans="2:11" ht="15">
      <c r="B1617" t="str">
        <f>IF($A1617="","",VLOOKUP(VLOOKUP($A1617,Baux!$A:$K,3,FALSE),Locataires!$A:$I,2,FALSE))</f>
        <v/>
      </c>
      <c r="C1617" s="17"/>
      <c r="D1617" s="12" t="str">
        <f>IF(OR($A1617="",$C1617=""),"",SUMIFS(Échéancier_Loyers!$G:$G,Échéancier_Loyers!$C:$C,$A1617,Échéancier_Loyers!$B:$B,YEAR($C1617)*100+MONTH($C1617)))</f>
        <v/>
      </c>
      <c r="E1617" s="13" t="str">
        <f>IF(OR($A1617="",$C1617=""),"",SUMIFS(Échéancier_Loyers!$J:$J,Échéancier_Loyers!$C:$C,$A1617,Échéancier_Loyers!$B:$B,YEAR($C1617)*100+MONTH($C1617)))</f>
        <v/>
      </c>
      <c r="F1617" s="13" t="str">
        <f>IF(OR($A1617="",$C1617=""),"",SUMIFS(Échéancier_Loyers!$K:$K,Échéancier_Loyers!$C:$C,$A1617,Échéancier_Loyers!$B:$B,YEAR($C1617)*100+MONTH($C1617)))</f>
        <v/>
      </c>
      <c r="G1617" s="13" t="str">
        <f>IF(OR($E1617="",$F1617=""),"",$E1617-$F1617)</f>
        <v/>
      </c>
      <c r="H1617" t="str">
        <f ca="1">IF($D1617="","",MAX(0,TODAY()-$D1617))</f>
        <v/>
      </c>
      <c r="I1617" t="str">
        <f ca="1">IF($G1617&lt;=0,"",IF($H1617&gt;=30,"Mise en demeure",IF($H1617&gt;=15,"Relance 2",IF($H1617&gt;=5,"Relance 1","À traiter"))))</f>
        <v>Mise en demeure</v>
      </c>
      <c r="K1617" t="str">
        <f>IF($J1617="","",$J1617+7)</f>
        <v/>
      </c>
    </row>
    <row r="1618" spans="2:11" ht="15">
      <c r="B1618" t="str">
        <f>IF($A1618="","",VLOOKUP(VLOOKUP($A1618,Baux!$A:$K,3,FALSE),Locataires!$A:$I,2,FALSE))</f>
        <v/>
      </c>
      <c r="C1618" s="17"/>
      <c r="D1618" s="12" t="str">
        <f>IF(OR($A1618="",$C1618=""),"",SUMIFS(Échéancier_Loyers!$G:$G,Échéancier_Loyers!$C:$C,$A1618,Échéancier_Loyers!$B:$B,YEAR($C1618)*100+MONTH($C1618)))</f>
        <v/>
      </c>
      <c r="E1618" s="13" t="str">
        <f>IF(OR($A1618="",$C1618=""),"",SUMIFS(Échéancier_Loyers!$J:$J,Échéancier_Loyers!$C:$C,$A1618,Échéancier_Loyers!$B:$B,YEAR($C1618)*100+MONTH($C1618)))</f>
        <v/>
      </c>
      <c r="F1618" s="13" t="str">
        <f>IF(OR($A1618="",$C1618=""),"",SUMIFS(Échéancier_Loyers!$K:$K,Échéancier_Loyers!$C:$C,$A1618,Échéancier_Loyers!$B:$B,YEAR($C1618)*100+MONTH($C1618)))</f>
        <v/>
      </c>
      <c r="G1618" s="13" t="str">
        <f>IF(OR($E1618="",$F1618=""),"",$E1618-$F1618)</f>
        <v/>
      </c>
      <c r="H1618" t="str">
        <f ca="1">IF($D1618="","",MAX(0,TODAY()-$D1618))</f>
        <v/>
      </c>
      <c r="I1618" t="str">
        <f ca="1">IF($G1618&lt;=0,"",IF($H1618&gt;=30,"Mise en demeure",IF($H1618&gt;=15,"Relance 2",IF($H1618&gt;=5,"Relance 1","À traiter"))))</f>
        <v>Mise en demeure</v>
      </c>
      <c r="K1618" t="str">
        <f>IF($J1618="","",$J1618+7)</f>
        <v/>
      </c>
    </row>
    <row r="1619" spans="2:11" ht="15">
      <c r="B1619" t="str">
        <f>IF($A1619="","",VLOOKUP(VLOOKUP($A1619,Baux!$A:$K,3,FALSE),Locataires!$A:$I,2,FALSE))</f>
        <v/>
      </c>
      <c r="C1619" s="17"/>
      <c r="D1619" s="12" t="str">
        <f>IF(OR($A1619="",$C1619=""),"",SUMIFS(Échéancier_Loyers!$G:$G,Échéancier_Loyers!$C:$C,$A1619,Échéancier_Loyers!$B:$B,YEAR($C1619)*100+MONTH($C1619)))</f>
        <v/>
      </c>
      <c r="E1619" s="13" t="str">
        <f>IF(OR($A1619="",$C1619=""),"",SUMIFS(Échéancier_Loyers!$J:$J,Échéancier_Loyers!$C:$C,$A1619,Échéancier_Loyers!$B:$B,YEAR($C1619)*100+MONTH($C1619)))</f>
        <v/>
      </c>
      <c r="F1619" s="13" t="str">
        <f>IF(OR($A1619="",$C1619=""),"",SUMIFS(Échéancier_Loyers!$K:$K,Échéancier_Loyers!$C:$C,$A1619,Échéancier_Loyers!$B:$B,YEAR($C1619)*100+MONTH($C1619)))</f>
        <v/>
      </c>
      <c r="G1619" s="13" t="str">
        <f>IF(OR($E1619="",$F1619=""),"",$E1619-$F1619)</f>
        <v/>
      </c>
      <c r="H1619" t="str">
        <f ca="1">IF($D1619="","",MAX(0,TODAY()-$D1619))</f>
        <v/>
      </c>
      <c r="I1619" t="str">
        <f ca="1">IF($G1619&lt;=0,"",IF($H1619&gt;=30,"Mise en demeure",IF($H1619&gt;=15,"Relance 2",IF($H1619&gt;=5,"Relance 1","À traiter"))))</f>
        <v>Mise en demeure</v>
      </c>
      <c r="K1619" t="str">
        <f>IF($J1619="","",$J1619+7)</f>
        <v/>
      </c>
    </row>
    <row r="1620" spans="2:11" ht="15">
      <c r="B1620" t="str">
        <f>IF($A1620="","",VLOOKUP(VLOOKUP($A1620,Baux!$A:$K,3,FALSE),Locataires!$A:$I,2,FALSE))</f>
        <v/>
      </c>
      <c r="C1620" s="17"/>
      <c r="D1620" s="12" t="str">
        <f>IF(OR($A1620="",$C1620=""),"",SUMIFS(Échéancier_Loyers!$G:$G,Échéancier_Loyers!$C:$C,$A1620,Échéancier_Loyers!$B:$B,YEAR($C1620)*100+MONTH($C1620)))</f>
        <v/>
      </c>
      <c r="E1620" s="13" t="str">
        <f>IF(OR($A1620="",$C1620=""),"",SUMIFS(Échéancier_Loyers!$J:$J,Échéancier_Loyers!$C:$C,$A1620,Échéancier_Loyers!$B:$B,YEAR($C1620)*100+MONTH($C1620)))</f>
        <v/>
      </c>
      <c r="F1620" s="13" t="str">
        <f>IF(OR($A1620="",$C1620=""),"",SUMIFS(Échéancier_Loyers!$K:$K,Échéancier_Loyers!$C:$C,$A1620,Échéancier_Loyers!$B:$B,YEAR($C1620)*100+MONTH($C1620)))</f>
        <v/>
      </c>
      <c r="G1620" s="13" t="str">
        <f>IF(OR($E1620="",$F1620=""),"",$E1620-$F1620)</f>
        <v/>
      </c>
      <c r="H1620" t="str">
        <f ca="1">IF($D1620="","",MAX(0,TODAY()-$D1620))</f>
        <v/>
      </c>
      <c r="I1620" t="str">
        <f ca="1">IF($G1620&lt;=0,"",IF($H1620&gt;=30,"Mise en demeure",IF($H1620&gt;=15,"Relance 2",IF($H1620&gt;=5,"Relance 1","À traiter"))))</f>
        <v>Mise en demeure</v>
      </c>
      <c r="K1620" t="str">
        <f>IF($J1620="","",$J1620+7)</f>
        <v/>
      </c>
    </row>
    <row r="1621" spans="2:11" ht="15">
      <c r="B1621" t="str">
        <f>IF($A1621="","",VLOOKUP(VLOOKUP($A1621,Baux!$A:$K,3,FALSE),Locataires!$A:$I,2,FALSE))</f>
        <v/>
      </c>
      <c r="C1621" s="17"/>
      <c r="D1621" s="12" t="str">
        <f>IF(OR($A1621="",$C1621=""),"",SUMIFS(Échéancier_Loyers!$G:$G,Échéancier_Loyers!$C:$C,$A1621,Échéancier_Loyers!$B:$B,YEAR($C1621)*100+MONTH($C1621)))</f>
        <v/>
      </c>
      <c r="E1621" s="13" t="str">
        <f>IF(OR($A1621="",$C1621=""),"",SUMIFS(Échéancier_Loyers!$J:$J,Échéancier_Loyers!$C:$C,$A1621,Échéancier_Loyers!$B:$B,YEAR($C1621)*100+MONTH($C1621)))</f>
        <v/>
      </c>
      <c r="F1621" s="13" t="str">
        <f>IF(OR($A1621="",$C1621=""),"",SUMIFS(Échéancier_Loyers!$K:$K,Échéancier_Loyers!$C:$C,$A1621,Échéancier_Loyers!$B:$B,YEAR($C1621)*100+MONTH($C1621)))</f>
        <v/>
      </c>
      <c r="G1621" s="13" t="str">
        <f>IF(OR($E1621="",$F1621=""),"",$E1621-$F1621)</f>
        <v/>
      </c>
      <c r="H1621" t="str">
        <f ca="1">IF($D1621="","",MAX(0,TODAY()-$D1621))</f>
        <v/>
      </c>
      <c r="I1621" t="str">
        <f ca="1">IF($G1621&lt;=0,"",IF($H1621&gt;=30,"Mise en demeure",IF($H1621&gt;=15,"Relance 2",IF($H1621&gt;=5,"Relance 1","À traiter"))))</f>
        <v>Mise en demeure</v>
      </c>
      <c r="K1621" t="str">
        <f>IF($J1621="","",$J1621+7)</f>
        <v/>
      </c>
    </row>
    <row r="1622" spans="2:11" ht="15">
      <c r="B1622" t="str">
        <f>IF($A1622="","",VLOOKUP(VLOOKUP($A1622,Baux!$A:$K,3,FALSE),Locataires!$A:$I,2,FALSE))</f>
        <v/>
      </c>
      <c r="C1622" s="17"/>
      <c r="D1622" s="12" t="str">
        <f>IF(OR($A1622="",$C1622=""),"",SUMIFS(Échéancier_Loyers!$G:$G,Échéancier_Loyers!$C:$C,$A1622,Échéancier_Loyers!$B:$B,YEAR($C1622)*100+MONTH($C1622)))</f>
        <v/>
      </c>
      <c r="E1622" s="13" t="str">
        <f>IF(OR($A1622="",$C1622=""),"",SUMIFS(Échéancier_Loyers!$J:$J,Échéancier_Loyers!$C:$C,$A1622,Échéancier_Loyers!$B:$B,YEAR($C1622)*100+MONTH($C1622)))</f>
        <v/>
      </c>
      <c r="F1622" s="13" t="str">
        <f>IF(OR($A1622="",$C1622=""),"",SUMIFS(Échéancier_Loyers!$K:$K,Échéancier_Loyers!$C:$C,$A1622,Échéancier_Loyers!$B:$B,YEAR($C1622)*100+MONTH($C1622)))</f>
        <v/>
      </c>
      <c r="G1622" s="13" t="str">
        <f>IF(OR($E1622="",$F1622=""),"",$E1622-$F1622)</f>
        <v/>
      </c>
      <c r="H1622" t="str">
        <f ca="1">IF($D1622="","",MAX(0,TODAY()-$D1622))</f>
        <v/>
      </c>
      <c r="I1622" t="str">
        <f ca="1">IF($G1622&lt;=0,"",IF($H1622&gt;=30,"Mise en demeure",IF($H1622&gt;=15,"Relance 2",IF($H1622&gt;=5,"Relance 1","À traiter"))))</f>
        <v>Mise en demeure</v>
      </c>
      <c r="K1622" t="str">
        <f>IF($J1622="","",$J1622+7)</f>
        <v/>
      </c>
    </row>
    <row r="1623" spans="2:11" ht="15">
      <c r="B1623" t="str">
        <f>IF($A1623="","",VLOOKUP(VLOOKUP($A1623,Baux!$A:$K,3,FALSE),Locataires!$A:$I,2,FALSE))</f>
        <v/>
      </c>
      <c r="C1623" s="17"/>
      <c r="D1623" s="12" t="str">
        <f>IF(OR($A1623="",$C1623=""),"",SUMIFS(Échéancier_Loyers!$G:$G,Échéancier_Loyers!$C:$C,$A1623,Échéancier_Loyers!$B:$B,YEAR($C1623)*100+MONTH($C1623)))</f>
        <v/>
      </c>
      <c r="E1623" s="13" t="str">
        <f>IF(OR($A1623="",$C1623=""),"",SUMIFS(Échéancier_Loyers!$J:$J,Échéancier_Loyers!$C:$C,$A1623,Échéancier_Loyers!$B:$B,YEAR($C1623)*100+MONTH($C1623)))</f>
        <v/>
      </c>
      <c r="F1623" s="13" t="str">
        <f>IF(OR($A1623="",$C1623=""),"",SUMIFS(Échéancier_Loyers!$K:$K,Échéancier_Loyers!$C:$C,$A1623,Échéancier_Loyers!$B:$B,YEAR($C1623)*100+MONTH($C1623)))</f>
        <v/>
      </c>
      <c r="G1623" s="13" t="str">
        <f>IF(OR($E1623="",$F1623=""),"",$E1623-$F1623)</f>
        <v/>
      </c>
      <c r="H1623" t="str">
        <f ca="1">IF($D1623="","",MAX(0,TODAY()-$D1623))</f>
        <v/>
      </c>
      <c r="I1623" t="str">
        <f ca="1">IF($G1623&lt;=0,"",IF($H1623&gt;=30,"Mise en demeure",IF($H1623&gt;=15,"Relance 2",IF($H1623&gt;=5,"Relance 1","À traiter"))))</f>
        <v>Mise en demeure</v>
      </c>
      <c r="K1623" t="str">
        <f>IF($J1623="","",$J1623+7)</f>
        <v/>
      </c>
    </row>
    <row r="1624" spans="2:11" ht="15">
      <c r="B1624" t="str">
        <f>IF($A1624="","",VLOOKUP(VLOOKUP($A1624,Baux!$A:$K,3,FALSE),Locataires!$A:$I,2,FALSE))</f>
        <v/>
      </c>
      <c r="C1624" s="17"/>
      <c r="D1624" s="12" t="str">
        <f>IF(OR($A1624="",$C1624=""),"",SUMIFS(Échéancier_Loyers!$G:$G,Échéancier_Loyers!$C:$C,$A1624,Échéancier_Loyers!$B:$B,YEAR($C1624)*100+MONTH($C1624)))</f>
        <v/>
      </c>
      <c r="E1624" s="13" t="str">
        <f>IF(OR($A1624="",$C1624=""),"",SUMIFS(Échéancier_Loyers!$J:$J,Échéancier_Loyers!$C:$C,$A1624,Échéancier_Loyers!$B:$B,YEAR($C1624)*100+MONTH($C1624)))</f>
        <v/>
      </c>
      <c r="F1624" s="13" t="str">
        <f>IF(OR($A1624="",$C1624=""),"",SUMIFS(Échéancier_Loyers!$K:$K,Échéancier_Loyers!$C:$C,$A1624,Échéancier_Loyers!$B:$B,YEAR($C1624)*100+MONTH($C1624)))</f>
        <v/>
      </c>
      <c r="G1624" s="13" t="str">
        <f>IF(OR($E1624="",$F1624=""),"",$E1624-$F1624)</f>
        <v/>
      </c>
      <c r="H1624" t="str">
        <f ca="1">IF($D1624="","",MAX(0,TODAY()-$D1624))</f>
        <v/>
      </c>
      <c r="I1624" t="str">
        <f ca="1">IF($G1624&lt;=0,"",IF($H1624&gt;=30,"Mise en demeure",IF($H1624&gt;=15,"Relance 2",IF($H1624&gt;=5,"Relance 1","À traiter"))))</f>
        <v>Mise en demeure</v>
      </c>
      <c r="K1624" t="str">
        <f>IF($J1624="","",$J1624+7)</f>
        <v/>
      </c>
    </row>
    <row r="1625" spans="2:11" ht="15">
      <c r="B1625" t="str">
        <f>IF($A1625="","",VLOOKUP(VLOOKUP($A1625,Baux!$A:$K,3,FALSE),Locataires!$A:$I,2,FALSE))</f>
        <v/>
      </c>
      <c r="C1625" s="17"/>
      <c r="D1625" s="12" t="str">
        <f>IF(OR($A1625="",$C1625=""),"",SUMIFS(Échéancier_Loyers!$G:$G,Échéancier_Loyers!$C:$C,$A1625,Échéancier_Loyers!$B:$B,YEAR($C1625)*100+MONTH($C1625)))</f>
        <v/>
      </c>
      <c r="E1625" s="13" t="str">
        <f>IF(OR($A1625="",$C1625=""),"",SUMIFS(Échéancier_Loyers!$J:$J,Échéancier_Loyers!$C:$C,$A1625,Échéancier_Loyers!$B:$B,YEAR($C1625)*100+MONTH($C1625)))</f>
        <v/>
      </c>
      <c r="F1625" s="13" t="str">
        <f>IF(OR($A1625="",$C1625=""),"",SUMIFS(Échéancier_Loyers!$K:$K,Échéancier_Loyers!$C:$C,$A1625,Échéancier_Loyers!$B:$B,YEAR($C1625)*100+MONTH($C1625)))</f>
        <v/>
      </c>
      <c r="G1625" s="13" t="str">
        <f>IF(OR($E1625="",$F1625=""),"",$E1625-$F1625)</f>
        <v/>
      </c>
      <c r="H1625" t="str">
        <f ca="1">IF($D1625="","",MAX(0,TODAY()-$D1625))</f>
        <v/>
      </c>
      <c r="I1625" t="str">
        <f ca="1">IF($G1625&lt;=0,"",IF($H1625&gt;=30,"Mise en demeure",IF($H1625&gt;=15,"Relance 2",IF($H1625&gt;=5,"Relance 1","À traiter"))))</f>
        <v>Mise en demeure</v>
      </c>
      <c r="K1625" t="str">
        <f>IF($J1625="","",$J1625+7)</f>
        <v/>
      </c>
    </row>
    <row r="1626" spans="2:11" ht="15">
      <c r="B1626" t="str">
        <f>IF($A1626="","",VLOOKUP(VLOOKUP($A1626,Baux!$A:$K,3,FALSE),Locataires!$A:$I,2,FALSE))</f>
        <v/>
      </c>
      <c r="C1626" s="17"/>
      <c r="D1626" s="12" t="str">
        <f>IF(OR($A1626="",$C1626=""),"",SUMIFS(Échéancier_Loyers!$G:$G,Échéancier_Loyers!$C:$C,$A1626,Échéancier_Loyers!$B:$B,YEAR($C1626)*100+MONTH($C1626)))</f>
        <v/>
      </c>
      <c r="E1626" s="13" t="str">
        <f>IF(OR($A1626="",$C1626=""),"",SUMIFS(Échéancier_Loyers!$J:$J,Échéancier_Loyers!$C:$C,$A1626,Échéancier_Loyers!$B:$B,YEAR($C1626)*100+MONTH($C1626)))</f>
        <v/>
      </c>
      <c r="F1626" s="13" t="str">
        <f>IF(OR($A1626="",$C1626=""),"",SUMIFS(Échéancier_Loyers!$K:$K,Échéancier_Loyers!$C:$C,$A1626,Échéancier_Loyers!$B:$B,YEAR($C1626)*100+MONTH($C1626)))</f>
        <v/>
      </c>
      <c r="G1626" s="13" t="str">
        <f>IF(OR($E1626="",$F1626=""),"",$E1626-$F1626)</f>
        <v/>
      </c>
      <c r="H1626" t="str">
        <f ca="1">IF($D1626="","",MAX(0,TODAY()-$D1626))</f>
        <v/>
      </c>
      <c r="I1626" t="str">
        <f ca="1">IF($G1626&lt;=0,"",IF($H1626&gt;=30,"Mise en demeure",IF($H1626&gt;=15,"Relance 2",IF($H1626&gt;=5,"Relance 1","À traiter"))))</f>
        <v>Mise en demeure</v>
      </c>
      <c r="K1626" t="str">
        <f>IF($J1626="","",$J1626+7)</f>
        <v/>
      </c>
    </row>
    <row r="1627" spans="2:11" ht="15">
      <c r="B1627" t="str">
        <f>IF($A1627="","",VLOOKUP(VLOOKUP($A1627,Baux!$A:$K,3,FALSE),Locataires!$A:$I,2,FALSE))</f>
        <v/>
      </c>
      <c r="C1627" s="17"/>
      <c r="D1627" s="12" t="str">
        <f>IF(OR($A1627="",$C1627=""),"",SUMIFS(Échéancier_Loyers!$G:$G,Échéancier_Loyers!$C:$C,$A1627,Échéancier_Loyers!$B:$B,YEAR($C1627)*100+MONTH($C1627)))</f>
        <v/>
      </c>
      <c r="E1627" s="13" t="str">
        <f>IF(OR($A1627="",$C1627=""),"",SUMIFS(Échéancier_Loyers!$J:$J,Échéancier_Loyers!$C:$C,$A1627,Échéancier_Loyers!$B:$B,YEAR($C1627)*100+MONTH($C1627)))</f>
        <v/>
      </c>
      <c r="F1627" s="13" t="str">
        <f>IF(OR($A1627="",$C1627=""),"",SUMIFS(Échéancier_Loyers!$K:$K,Échéancier_Loyers!$C:$C,$A1627,Échéancier_Loyers!$B:$B,YEAR($C1627)*100+MONTH($C1627)))</f>
        <v/>
      </c>
      <c r="G1627" s="13" t="str">
        <f>IF(OR($E1627="",$F1627=""),"",$E1627-$F1627)</f>
        <v/>
      </c>
      <c r="H1627" t="str">
        <f ca="1">IF($D1627="","",MAX(0,TODAY()-$D1627))</f>
        <v/>
      </c>
      <c r="I1627" t="str">
        <f ca="1">IF($G1627&lt;=0,"",IF($H1627&gt;=30,"Mise en demeure",IF($H1627&gt;=15,"Relance 2",IF($H1627&gt;=5,"Relance 1","À traiter"))))</f>
        <v>Mise en demeure</v>
      </c>
      <c r="K1627" t="str">
        <f>IF($J1627="","",$J1627+7)</f>
        <v/>
      </c>
    </row>
    <row r="1628" spans="2:11" ht="15">
      <c r="B1628" t="str">
        <f>IF($A1628="","",VLOOKUP(VLOOKUP($A1628,Baux!$A:$K,3,FALSE),Locataires!$A:$I,2,FALSE))</f>
        <v/>
      </c>
      <c r="C1628" s="17"/>
      <c r="D1628" s="12" t="str">
        <f>IF(OR($A1628="",$C1628=""),"",SUMIFS(Échéancier_Loyers!$G:$G,Échéancier_Loyers!$C:$C,$A1628,Échéancier_Loyers!$B:$B,YEAR($C1628)*100+MONTH($C1628)))</f>
        <v/>
      </c>
      <c r="E1628" s="13" t="str">
        <f>IF(OR($A1628="",$C1628=""),"",SUMIFS(Échéancier_Loyers!$J:$J,Échéancier_Loyers!$C:$C,$A1628,Échéancier_Loyers!$B:$B,YEAR($C1628)*100+MONTH($C1628)))</f>
        <v/>
      </c>
      <c r="F1628" s="13" t="str">
        <f>IF(OR($A1628="",$C1628=""),"",SUMIFS(Échéancier_Loyers!$K:$K,Échéancier_Loyers!$C:$C,$A1628,Échéancier_Loyers!$B:$B,YEAR($C1628)*100+MONTH($C1628)))</f>
        <v/>
      </c>
      <c r="G1628" s="13" t="str">
        <f>IF(OR($E1628="",$F1628=""),"",$E1628-$F1628)</f>
        <v/>
      </c>
      <c r="H1628" t="str">
        <f ca="1">IF($D1628="","",MAX(0,TODAY()-$D1628))</f>
        <v/>
      </c>
      <c r="I1628" t="str">
        <f ca="1">IF($G1628&lt;=0,"",IF($H1628&gt;=30,"Mise en demeure",IF($H1628&gt;=15,"Relance 2",IF($H1628&gt;=5,"Relance 1","À traiter"))))</f>
        <v>Mise en demeure</v>
      </c>
      <c r="K1628" t="str">
        <f>IF($J1628="","",$J1628+7)</f>
        <v/>
      </c>
    </row>
    <row r="1629" spans="2:11" ht="15">
      <c r="B1629" t="str">
        <f>IF($A1629="","",VLOOKUP(VLOOKUP($A1629,Baux!$A:$K,3,FALSE),Locataires!$A:$I,2,FALSE))</f>
        <v/>
      </c>
      <c r="C1629" s="17"/>
      <c r="D1629" s="12" t="str">
        <f>IF(OR($A1629="",$C1629=""),"",SUMIFS(Échéancier_Loyers!$G:$G,Échéancier_Loyers!$C:$C,$A1629,Échéancier_Loyers!$B:$B,YEAR($C1629)*100+MONTH($C1629)))</f>
        <v/>
      </c>
      <c r="E1629" s="13" t="str">
        <f>IF(OR($A1629="",$C1629=""),"",SUMIFS(Échéancier_Loyers!$J:$J,Échéancier_Loyers!$C:$C,$A1629,Échéancier_Loyers!$B:$B,YEAR($C1629)*100+MONTH($C1629)))</f>
        <v/>
      </c>
      <c r="F1629" s="13" t="str">
        <f>IF(OR($A1629="",$C1629=""),"",SUMIFS(Échéancier_Loyers!$K:$K,Échéancier_Loyers!$C:$C,$A1629,Échéancier_Loyers!$B:$B,YEAR($C1629)*100+MONTH($C1629)))</f>
        <v/>
      </c>
      <c r="G1629" s="13" t="str">
        <f>IF(OR($E1629="",$F1629=""),"",$E1629-$F1629)</f>
        <v/>
      </c>
      <c r="H1629" t="str">
        <f ca="1">IF($D1629="","",MAX(0,TODAY()-$D1629))</f>
        <v/>
      </c>
      <c r="I1629" t="str">
        <f ca="1">IF($G1629&lt;=0,"",IF($H1629&gt;=30,"Mise en demeure",IF($H1629&gt;=15,"Relance 2",IF($H1629&gt;=5,"Relance 1","À traiter"))))</f>
        <v>Mise en demeure</v>
      </c>
      <c r="K1629" t="str">
        <f>IF($J1629="","",$J1629+7)</f>
        <v/>
      </c>
    </row>
    <row r="1630" spans="2:11" ht="15">
      <c r="B1630" t="str">
        <f>IF($A1630="","",VLOOKUP(VLOOKUP($A1630,Baux!$A:$K,3,FALSE),Locataires!$A:$I,2,FALSE))</f>
        <v/>
      </c>
      <c r="C1630" s="17"/>
      <c r="D1630" s="12" t="str">
        <f>IF(OR($A1630="",$C1630=""),"",SUMIFS(Échéancier_Loyers!$G:$G,Échéancier_Loyers!$C:$C,$A1630,Échéancier_Loyers!$B:$B,YEAR($C1630)*100+MONTH($C1630)))</f>
        <v/>
      </c>
      <c r="E1630" s="13" t="str">
        <f>IF(OR($A1630="",$C1630=""),"",SUMIFS(Échéancier_Loyers!$J:$J,Échéancier_Loyers!$C:$C,$A1630,Échéancier_Loyers!$B:$B,YEAR($C1630)*100+MONTH($C1630)))</f>
        <v/>
      </c>
      <c r="F1630" s="13" t="str">
        <f>IF(OR($A1630="",$C1630=""),"",SUMIFS(Échéancier_Loyers!$K:$K,Échéancier_Loyers!$C:$C,$A1630,Échéancier_Loyers!$B:$B,YEAR($C1630)*100+MONTH($C1630)))</f>
        <v/>
      </c>
      <c r="G1630" s="13" t="str">
        <f>IF(OR($E1630="",$F1630=""),"",$E1630-$F1630)</f>
        <v/>
      </c>
      <c r="H1630" t="str">
        <f ca="1">IF($D1630="","",MAX(0,TODAY()-$D1630))</f>
        <v/>
      </c>
      <c r="I1630" t="str">
        <f ca="1">IF($G1630&lt;=0,"",IF($H1630&gt;=30,"Mise en demeure",IF($H1630&gt;=15,"Relance 2",IF($H1630&gt;=5,"Relance 1","À traiter"))))</f>
        <v>Mise en demeure</v>
      </c>
      <c r="K1630" t="str">
        <f>IF($J1630="","",$J1630+7)</f>
        <v/>
      </c>
    </row>
    <row r="1631" spans="2:11" ht="15">
      <c r="B1631" t="str">
        <f>IF($A1631="","",VLOOKUP(VLOOKUP($A1631,Baux!$A:$K,3,FALSE),Locataires!$A:$I,2,FALSE))</f>
        <v/>
      </c>
      <c r="C1631" s="17"/>
      <c r="D1631" s="12" t="str">
        <f>IF(OR($A1631="",$C1631=""),"",SUMIFS(Échéancier_Loyers!$G:$G,Échéancier_Loyers!$C:$C,$A1631,Échéancier_Loyers!$B:$B,YEAR($C1631)*100+MONTH($C1631)))</f>
        <v/>
      </c>
      <c r="E1631" s="13" t="str">
        <f>IF(OR($A1631="",$C1631=""),"",SUMIFS(Échéancier_Loyers!$J:$J,Échéancier_Loyers!$C:$C,$A1631,Échéancier_Loyers!$B:$B,YEAR($C1631)*100+MONTH($C1631)))</f>
        <v/>
      </c>
      <c r="F1631" s="13" t="str">
        <f>IF(OR($A1631="",$C1631=""),"",SUMIFS(Échéancier_Loyers!$K:$K,Échéancier_Loyers!$C:$C,$A1631,Échéancier_Loyers!$B:$B,YEAR($C1631)*100+MONTH($C1631)))</f>
        <v/>
      </c>
      <c r="G1631" s="13" t="str">
        <f>IF(OR($E1631="",$F1631=""),"",$E1631-$F1631)</f>
        <v/>
      </c>
      <c r="H1631" t="str">
        <f ca="1">IF($D1631="","",MAX(0,TODAY()-$D1631))</f>
        <v/>
      </c>
      <c r="I1631" t="str">
        <f ca="1">IF($G1631&lt;=0,"",IF($H1631&gt;=30,"Mise en demeure",IF($H1631&gt;=15,"Relance 2",IF($H1631&gt;=5,"Relance 1","À traiter"))))</f>
        <v>Mise en demeure</v>
      </c>
      <c r="K1631" t="str">
        <f>IF($J1631="","",$J1631+7)</f>
        <v/>
      </c>
    </row>
    <row r="1632" spans="2:11" ht="15">
      <c r="B1632" t="str">
        <f>IF($A1632="","",VLOOKUP(VLOOKUP($A1632,Baux!$A:$K,3,FALSE),Locataires!$A:$I,2,FALSE))</f>
        <v/>
      </c>
      <c r="C1632" s="17"/>
      <c r="D1632" s="12" t="str">
        <f>IF(OR($A1632="",$C1632=""),"",SUMIFS(Échéancier_Loyers!$G:$G,Échéancier_Loyers!$C:$C,$A1632,Échéancier_Loyers!$B:$B,YEAR($C1632)*100+MONTH($C1632)))</f>
        <v/>
      </c>
      <c r="E1632" s="13" t="str">
        <f>IF(OR($A1632="",$C1632=""),"",SUMIFS(Échéancier_Loyers!$J:$J,Échéancier_Loyers!$C:$C,$A1632,Échéancier_Loyers!$B:$B,YEAR($C1632)*100+MONTH($C1632)))</f>
        <v/>
      </c>
      <c r="F1632" s="13" t="str">
        <f>IF(OR($A1632="",$C1632=""),"",SUMIFS(Échéancier_Loyers!$K:$K,Échéancier_Loyers!$C:$C,$A1632,Échéancier_Loyers!$B:$B,YEAR($C1632)*100+MONTH($C1632)))</f>
        <v/>
      </c>
      <c r="G1632" s="13" t="str">
        <f>IF(OR($E1632="",$F1632=""),"",$E1632-$F1632)</f>
        <v/>
      </c>
      <c r="H1632" t="str">
        <f ca="1">IF($D1632="","",MAX(0,TODAY()-$D1632))</f>
        <v/>
      </c>
      <c r="I1632" t="str">
        <f ca="1">IF($G1632&lt;=0,"",IF($H1632&gt;=30,"Mise en demeure",IF($H1632&gt;=15,"Relance 2",IF($H1632&gt;=5,"Relance 1","À traiter"))))</f>
        <v>Mise en demeure</v>
      </c>
      <c r="K1632" t="str">
        <f>IF($J1632="","",$J1632+7)</f>
        <v/>
      </c>
    </row>
    <row r="1633" spans="2:11" ht="15">
      <c r="B1633" t="str">
        <f>IF($A1633="","",VLOOKUP(VLOOKUP($A1633,Baux!$A:$K,3,FALSE),Locataires!$A:$I,2,FALSE))</f>
        <v/>
      </c>
      <c r="C1633" s="17"/>
      <c r="D1633" s="12" t="str">
        <f>IF(OR($A1633="",$C1633=""),"",SUMIFS(Échéancier_Loyers!$G:$G,Échéancier_Loyers!$C:$C,$A1633,Échéancier_Loyers!$B:$B,YEAR($C1633)*100+MONTH($C1633)))</f>
        <v/>
      </c>
      <c r="E1633" s="13" t="str">
        <f>IF(OR($A1633="",$C1633=""),"",SUMIFS(Échéancier_Loyers!$J:$J,Échéancier_Loyers!$C:$C,$A1633,Échéancier_Loyers!$B:$B,YEAR($C1633)*100+MONTH($C1633)))</f>
        <v/>
      </c>
      <c r="F1633" s="13" t="str">
        <f>IF(OR($A1633="",$C1633=""),"",SUMIFS(Échéancier_Loyers!$K:$K,Échéancier_Loyers!$C:$C,$A1633,Échéancier_Loyers!$B:$B,YEAR($C1633)*100+MONTH($C1633)))</f>
        <v/>
      </c>
      <c r="G1633" s="13" t="str">
        <f>IF(OR($E1633="",$F1633=""),"",$E1633-$F1633)</f>
        <v/>
      </c>
      <c r="H1633" t="str">
        <f ca="1">IF($D1633="","",MAX(0,TODAY()-$D1633))</f>
        <v/>
      </c>
      <c r="I1633" t="str">
        <f ca="1">IF($G1633&lt;=0,"",IF($H1633&gt;=30,"Mise en demeure",IF($H1633&gt;=15,"Relance 2",IF($H1633&gt;=5,"Relance 1","À traiter"))))</f>
        <v>Mise en demeure</v>
      </c>
      <c r="K1633" t="str">
        <f>IF($J1633="","",$J1633+7)</f>
        <v/>
      </c>
    </row>
    <row r="1634" spans="2:11" ht="15">
      <c r="B1634" t="str">
        <f>IF($A1634="","",VLOOKUP(VLOOKUP($A1634,Baux!$A:$K,3,FALSE),Locataires!$A:$I,2,FALSE))</f>
        <v/>
      </c>
      <c r="C1634" s="17"/>
      <c r="D1634" s="12" t="str">
        <f>IF(OR($A1634="",$C1634=""),"",SUMIFS(Échéancier_Loyers!$G:$G,Échéancier_Loyers!$C:$C,$A1634,Échéancier_Loyers!$B:$B,YEAR($C1634)*100+MONTH($C1634)))</f>
        <v/>
      </c>
      <c r="E1634" s="13" t="str">
        <f>IF(OR($A1634="",$C1634=""),"",SUMIFS(Échéancier_Loyers!$J:$J,Échéancier_Loyers!$C:$C,$A1634,Échéancier_Loyers!$B:$B,YEAR($C1634)*100+MONTH($C1634)))</f>
        <v/>
      </c>
      <c r="F1634" s="13" t="str">
        <f>IF(OR($A1634="",$C1634=""),"",SUMIFS(Échéancier_Loyers!$K:$K,Échéancier_Loyers!$C:$C,$A1634,Échéancier_Loyers!$B:$B,YEAR($C1634)*100+MONTH($C1634)))</f>
        <v/>
      </c>
      <c r="G1634" s="13" t="str">
        <f>IF(OR($E1634="",$F1634=""),"",$E1634-$F1634)</f>
        <v/>
      </c>
      <c r="H1634" t="str">
        <f ca="1">IF($D1634="","",MAX(0,TODAY()-$D1634))</f>
        <v/>
      </c>
      <c r="I1634" t="str">
        <f ca="1">IF($G1634&lt;=0,"",IF($H1634&gt;=30,"Mise en demeure",IF($H1634&gt;=15,"Relance 2",IF($H1634&gt;=5,"Relance 1","À traiter"))))</f>
        <v>Mise en demeure</v>
      </c>
      <c r="K1634" t="str">
        <f>IF($J1634="","",$J1634+7)</f>
        <v/>
      </c>
    </row>
    <row r="1635" spans="2:11" ht="15">
      <c r="B1635" t="str">
        <f>IF($A1635="","",VLOOKUP(VLOOKUP($A1635,Baux!$A:$K,3,FALSE),Locataires!$A:$I,2,FALSE))</f>
        <v/>
      </c>
      <c r="C1635" s="17"/>
      <c r="D1635" s="12" t="str">
        <f>IF(OR($A1635="",$C1635=""),"",SUMIFS(Échéancier_Loyers!$G:$G,Échéancier_Loyers!$C:$C,$A1635,Échéancier_Loyers!$B:$B,YEAR($C1635)*100+MONTH($C1635)))</f>
        <v/>
      </c>
      <c r="E1635" s="13" t="str">
        <f>IF(OR($A1635="",$C1635=""),"",SUMIFS(Échéancier_Loyers!$J:$J,Échéancier_Loyers!$C:$C,$A1635,Échéancier_Loyers!$B:$B,YEAR($C1635)*100+MONTH($C1635)))</f>
        <v/>
      </c>
      <c r="F1635" s="13" t="str">
        <f>IF(OR($A1635="",$C1635=""),"",SUMIFS(Échéancier_Loyers!$K:$K,Échéancier_Loyers!$C:$C,$A1635,Échéancier_Loyers!$B:$B,YEAR($C1635)*100+MONTH($C1635)))</f>
        <v/>
      </c>
      <c r="G1635" s="13" t="str">
        <f>IF(OR($E1635="",$F1635=""),"",$E1635-$F1635)</f>
        <v/>
      </c>
      <c r="H1635" t="str">
        <f ca="1">IF($D1635="","",MAX(0,TODAY()-$D1635))</f>
        <v/>
      </c>
      <c r="I1635" t="str">
        <f ca="1">IF($G1635&lt;=0,"",IF($H1635&gt;=30,"Mise en demeure",IF($H1635&gt;=15,"Relance 2",IF($H1635&gt;=5,"Relance 1","À traiter"))))</f>
        <v>Mise en demeure</v>
      </c>
      <c r="K1635" t="str">
        <f>IF($J1635="","",$J1635+7)</f>
        <v/>
      </c>
    </row>
    <row r="1636" spans="2:11" ht="15">
      <c r="B1636" t="str">
        <f>IF($A1636="","",VLOOKUP(VLOOKUP($A1636,Baux!$A:$K,3,FALSE),Locataires!$A:$I,2,FALSE))</f>
        <v/>
      </c>
      <c r="C1636" s="17"/>
      <c r="D1636" s="12" t="str">
        <f>IF(OR($A1636="",$C1636=""),"",SUMIFS(Échéancier_Loyers!$G:$G,Échéancier_Loyers!$C:$C,$A1636,Échéancier_Loyers!$B:$B,YEAR($C1636)*100+MONTH($C1636)))</f>
        <v/>
      </c>
      <c r="E1636" s="13" t="str">
        <f>IF(OR($A1636="",$C1636=""),"",SUMIFS(Échéancier_Loyers!$J:$J,Échéancier_Loyers!$C:$C,$A1636,Échéancier_Loyers!$B:$B,YEAR($C1636)*100+MONTH($C1636)))</f>
        <v/>
      </c>
      <c r="F1636" s="13" t="str">
        <f>IF(OR($A1636="",$C1636=""),"",SUMIFS(Échéancier_Loyers!$K:$K,Échéancier_Loyers!$C:$C,$A1636,Échéancier_Loyers!$B:$B,YEAR($C1636)*100+MONTH($C1636)))</f>
        <v/>
      </c>
      <c r="G1636" s="13" t="str">
        <f>IF(OR($E1636="",$F1636=""),"",$E1636-$F1636)</f>
        <v/>
      </c>
      <c r="H1636" t="str">
        <f ca="1">IF($D1636="","",MAX(0,TODAY()-$D1636))</f>
        <v/>
      </c>
      <c r="I1636" t="str">
        <f ca="1">IF($G1636&lt;=0,"",IF($H1636&gt;=30,"Mise en demeure",IF($H1636&gt;=15,"Relance 2",IF($H1636&gt;=5,"Relance 1","À traiter"))))</f>
        <v>Mise en demeure</v>
      </c>
      <c r="K1636" t="str">
        <f>IF($J1636="","",$J1636+7)</f>
        <v/>
      </c>
    </row>
    <row r="1637" spans="2:11" ht="15">
      <c r="B1637" t="str">
        <f>IF($A1637="","",VLOOKUP(VLOOKUP($A1637,Baux!$A:$K,3,FALSE),Locataires!$A:$I,2,FALSE))</f>
        <v/>
      </c>
      <c r="C1637" s="17"/>
      <c r="D1637" s="12" t="str">
        <f>IF(OR($A1637="",$C1637=""),"",SUMIFS(Échéancier_Loyers!$G:$G,Échéancier_Loyers!$C:$C,$A1637,Échéancier_Loyers!$B:$B,YEAR($C1637)*100+MONTH($C1637)))</f>
        <v/>
      </c>
      <c r="E1637" s="13" t="str">
        <f>IF(OR($A1637="",$C1637=""),"",SUMIFS(Échéancier_Loyers!$J:$J,Échéancier_Loyers!$C:$C,$A1637,Échéancier_Loyers!$B:$B,YEAR($C1637)*100+MONTH($C1637)))</f>
        <v/>
      </c>
      <c r="F1637" s="13" t="str">
        <f>IF(OR($A1637="",$C1637=""),"",SUMIFS(Échéancier_Loyers!$K:$K,Échéancier_Loyers!$C:$C,$A1637,Échéancier_Loyers!$B:$B,YEAR($C1637)*100+MONTH($C1637)))</f>
        <v/>
      </c>
      <c r="G1637" s="13" t="str">
        <f>IF(OR($E1637="",$F1637=""),"",$E1637-$F1637)</f>
        <v/>
      </c>
      <c r="H1637" t="str">
        <f ca="1">IF($D1637="","",MAX(0,TODAY()-$D1637))</f>
        <v/>
      </c>
      <c r="I1637" t="str">
        <f ca="1">IF($G1637&lt;=0,"",IF($H1637&gt;=30,"Mise en demeure",IF($H1637&gt;=15,"Relance 2",IF($H1637&gt;=5,"Relance 1","À traiter"))))</f>
        <v>Mise en demeure</v>
      </c>
      <c r="K1637" t="str">
        <f>IF($J1637="","",$J1637+7)</f>
        <v/>
      </c>
    </row>
    <row r="1638" spans="2:11" ht="15">
      <c r="B1638" t="str">
        <f>IF($A1638="","",VLOOKUP(VLOOKUP($A1638,Baux!$A:$K,3,FALSE),Locataires!$A:$I,2,FALSE))</f>
        <v/>
      </c>
      <c r="C1638" s="17"/>
      <c r="D1638" s="12" t="str">
        <f>IF(OR($A1638="",$C1638=""),"",SUMIFS(Échéancier_Loyers!$G:$G,Échéancier_Loyers!$C:$C,$A1638,Échéancier_Loyers!$B:$B,YEAR($C1638)*100+MONTH($C1638)))</f>
        <v/>
      </c>
      <c r="E1638" s="13" t="str">
        <f>IF(OR($A1638="",$C1638=""),"",SUMIFS(Échéancier_Loyers!$J:$J,Échéancier_Loyers!$C:$C,$A1638,Échéancier_Loyers!$B:$B,YEAR($C1638)*100+MONTH($C1638)))</f>
        <v/>
      </c>
      <c r="F1638" s="13" t="str">
        <f>IF(OR($A1638="",$C1638=""),"",SUMIFS(Échéancier_Loyers!$K:$K,Échéancier_Loyers!$C:$C,$A1638,Échéancier_Loyers!$B:$B,YEAR($C1638)*100+MONTH($C1638)))</f>
        <v/>
      </c>
      <c r="G1638" s="13" t="str">
        <f>IF(OR($E1638="",$F1638=""),"",$E1638-$F1638)</f>
        <v/>
      </c>
      <c r="H1638" t="str">
        <f ca="1">IF($D1638="","",MAX(0,TODAY()-$D1638))</f>
        <v/>
      </c>
      <c r="I1638" t="str">
        <f ca="1">IF($G1638&lt;=0,"",IF($H1638&gt;=30,"Mise en demeure",IF($H1638&gt;=15,"Relance 2",IF($H1638&gt;=5,"Relance 1","À traiter"))))</f>
        <v>Mise en demeure</v>
      </c>
      <c r="K1638" t="str">
        <f>IF($J1638="","",$J1638+7)</f>
        <v/>
      </c>
    </row>
    <row r="1639" spans="2:11" ht="15">
      <c r="B1639" t="str">
        <f>IF($A1639="","",VLOOKUP(VLOOKUP($A1639,Baux!$A:$K,3,FALSE),Locataires!$A:$I,2,FALSE))</f>
        <v/>
      </c>
      <c r="C1639" s="17"/>
      <c r="D1639" s="12" t="str">
        <f>IF(OR($A1639="",$C1639=""),"",SUMIFS(Échéancier_Loyers!$G:$G,Échéancier_Loyers!$C:$C,$A1639,Échéancier_Loyers!$B:$B,YEAR($C1639)*100+MONTH($C1639)))</f>
        <v/>
      </c>
      <c r="E1639" s="13" t="str">
        <f>IF(OR($A1639="",$C1639=""),"",SUMIFS(Échéancier_Loyers!$J:$J,Échéancier_Loyers!$C:$C,$A1639,Échéancier_Loyers!$B:$B,YEAR($C1639)*100+MONTH($C1639)))</f>
        <v/>
      </c>
      <c r="F1639" s="13" t="str">
        <f>IF(OR($A1639="",$C1639=""),"",SUMIFS(Échéancier_Loyers!$K:$K,Échéancier_Loyers!$C:$C,$A1639,Échéancier_Loyers!$B:$B,YEAR($C1639)*100+MONTH($C1639)))</f>
        <v/>
      </c>
      <c r="G1639" s="13" t="str">
        <f>IF(OR($E1639="",$F1639=""),"",$E1639-$F1639)</f>
        <v/>
      </c>
      <c r="H1639" t="str">
        <f ca="1">IF($D1639="","",MAX(0,TODAY()-$D1639))</f>
        <v/>
      </c>
      <c r="I1639" t="str">
        <f ca="1">IF($G1639&lt;=0,"",IF($H1639&gt;=30,"Mise en demeure",IF($H1639&gt;=15,"Relance 2",IF($H1639&gt;=5,"Relance 1","À traiter"))))</f>
        <v>Mise en demeure</v>
      </c>
      <c r="K1639" t="str">
        <f>IF($J1639="","",$J1639+7)</f>
        <v/>
      </c>
    </row>
    <row r="1640" spans="2:11" ht="15">
      <c r="B1640" t="str">
        <f>IF($A1640="","",VLOOKUP(VLOOKUP($A1640,Baux!$A:$K,3,FALSE),Locataires!$A:$I,2,FALSE))</f>
        <v/>
      </c>
      <c r="C1640" s="17"/>
      <c r="D1640" s="12" t="str">
        <f>IF(OR($A1640="",$C1640=""),"",SUMIFS(Échéancier_Loyers!$G:$G,Échéancier_Loyers!$C:$C,$A1640,Échéancier_Loyers!$B:$B,YEAR($C1640)*100+MONTH($C1640)))</f>
        <v/>
      </c>
      <c r="E1640" s="13" t="str">
        <f>IF(OR($A1640="",$C1640=""),"",SUMIFS(Échéancier_Loyers!$J:$J,Échéancier_Loyers!$C:$C,$A1640,Échéancier_Loyers!$B:$B,YEAR($C1640)*100+MONTH($C1640)))</f>
        <v/>
      </c>
      <c r="F1640" s="13" t="str">
        <f>IF(OR($A1640="",$C1640=""),"",SUMIFS(Échéancier_Loyers!$K:$K,Échéancier_Loyers!$C:$C,$A1640,Échéancier_Loyers!$B:$B,YEAR($C1640)*100+MONTH($C1640)))</f>
        <v/>
      </c>
      <c r="G1640" s="13" t="str">
        <f>IF(OR($E1640="",$F1640=""),"",$E1640-$F1640)</f>
        <v/>
      </c>
      <c r="H1640" t="str">
        <f ca="1">IF($D1640="","",MAX(0,TODAY()-$D1640))</f>
        <v/>
      </c>
      <c r="I1640" t="str">
        <f ca="1">IF($G1640&lt;=0,"",IF($H1640&gt;=30,"Mise en demeure",IF($H1640&gt;=15,"Relance 2",IF($H1640&gt;=5,"Relance 1","À traiter"))))</f>
        <v>Mise en demeure</v>
      </c>
      <c r="K1640" t="str">
        <f>IF($J1640="","",$J1640+7)</f>
        <v/>
      </c>
    </row>
    <row r="1641" spans="2:11" ht="15">
      <c r="B1641" t="str">
        <f>IF($A1641="","",VLOOKUP(VLOOKUP($A1641,Baux!$A:$K,3,FALSE),Locataires!$A:$I,2,FALSE))</f>
        <v/>
      </c>
      <c r="C1641" s="17"/>
      <c r="D1641" s="12" t="str">
        <f>IF(OR($A1641="",$C1641=""),"",SUMIFS(Échéancier_Loyers!$G:$G,Échéancier_Loyers!$C:$C,$A1641,Échéancier_Loyers!$B:$B,YEAR($C1641)*100+MONTH($C1641)))</f>
        <v/>
      </c>
      <c r="E1641" s="13" t="str">
        <f>IF(OR($A1641="",$C1641=""),"",SUMIFS(Échéancier_Loyers!$J:$J,Échéancier_Loyers!$C:$C,$A1641,Échéancier_Loyers!$B:$B,YEAR($C1641)*100+MONTH($C1641)))</f>
        <v/>
      </c>
      <c r="F1641" s="13" t="str">
        <f>IF(OR($A1641="",$C1641=""),"",SUMIFS(Échéancier_Loyers!$K:$K,Échéancier_Loyers!$C:$C,$A1641,Échéancier_Loyers!$B:$B,YEAR($C1641)*100+MONTH($C1641)))</f>
        <v/>
      </c>
      <c r="G1641" s="13" t="str">
        <f>IF(OR($E1641="",$F1641=""),"",$E1641-$F1641)</f>
        <v/>
      </c>
      <c r="H1641" t="str">
        <f ca="1">IF($D1641="","",MAX(0,TODAY()-$D1641))</f>
        <v/>
      </c>
      <c r="I1641" t="str">
        <f ca="1">IF($G1641&lt;=0,"",IF($H1641&gt;=30,"Mise en demeure",IF($H1641&gt;=15,"Relance 2",IF($H1641&gt;=5,"Relance 1","À traiter"))))</f>
        <v>Mise en demeure</v>
      </c>
      <c r="K1641" t="str">
        <f>IF($J1641="","",$J1641+7)</f>
        <v/>
      </c>
    </row>
    <row r="1642" spans="2:11" ht="15">
      <c r="B1642" t="str">
        <f>IF($A1642="","",VLOOKUP(VLOOKUP($A1642,Baux!$A:$K,3,FALSE),Locataires!$A:$I,2,FALSE))</f>
        <v/>
      </c>
      <c r="C1642" s="17"/>
      <c r="D1642" s="12" t="str">
        <f>IF(OR($A1642="",$C1642=""),"",SUMIFS(Échéancier_Loyers!$G:$G,Échéancier_Loyers!$C:$C,$A1642,Échéancier_Loyers!$B:$B,YEAR($C1642)*100+MONTH($C1642)))</f>
        <v/>
      </c>
      <c r="E1642" s="13" t="str">
        <f>IF(OR($A1642="",$C1642=""),"",SUMIFS(Échéancier_Loyers!$J:$J,Échéancier_Loyers!$C:$C,$A1642,Échéancier_Loyers!$B:$B,YEAR($C1642)*100+MONTH($C1642)))</f>
        <v/>
      </c>
      <c r="F1642" s="13" t="str">
        <f>IF(OR($A1642="",$C1642=""),"",SUMIFS(Échéancier_Loyers!$K:$K,Échéancier_Loyers!$C:$C,$A1642,Échéancier_Loyers!$B:$B,YEAR($C1642)*100+MONTH($C1642)))</f>
        <v/>
      </c>
      <c r="G1642" s="13" t="str">
        <f>IF(OR($E1642="",$F1642=""),"",$E1642-$F1642)</f>
        <v/>
      </c>
      <c r="H1642" t="str">
        <f ca="1">IF($D1642="","",MAX(0,TODAY()-$D1642))</f>
        <v/>
      </c>
      <c r="I1642" t="str">
        <f ca="1">IF($G1642&lt;=0,"",IF($H1642&gt;=30,"Mise en demeure",IF($H1642&gt;=15,"Relance 2",IF($H1642&gt;=5,"Relance 1","À traiter"))))</f>
        <v>Mise en demeure</v>
      </c>
      <c r="K1642" t="str">
        <f>IF($J1642="","",$J1642+7)</f>
        <v/>
      </c>
    </row>
    <row r="1643" spans="2:11" ht="15">
      <c r="B1643" t="str">
        <f>IF($A1643="","",VLOOKUP(VLOOKUP($A1643,Baux!$A:$K,3,FALSE),Locataires!$A:$I,2,FALSE))</f>
        <v/>
      </c>
      <c r="C1643" s="17"/>
      <c r="D1643" s="12" t="str">
        <f>IF(OR($A1643="",$C1643=""),"",SUMIFS(Échéancier_Loyers!$G:$G,Échéancier_Loyers!$C:$C,$A1643,Échéancier_Loyers!$B:$B,YEAR($C1643)*100+MONTH($C1643)))</f>
        <v/>
      </c>
      <c r="E1643" s="13" t="str">
        <f>IF(OR($A1643="",$C1643=""),"",SUMIFS(Échéancier_Loyers!$J:$J,Échéancier_Loyers!$C:$C,$A1643,Échéancier_Loyers!$B:$B,YEAR($C1643)*100+MONTH($C1643)))</f>
        <v/>
      </c>
      <c r="F1643" s="13" t="str">
        <f>IF(OR($A1643="",$C1643=""),"",SUMIFS(Échéancier_Loyers!$K:$K,Échéancier_Loyers!$C:$C,$A1643,Échéancier_Loyers!$B:$B,YEAR($C1643)*100+MONTH($C1643)))</f>
        <v/>
      </c>
      <c r="G1643" s="13" t="str">
        <f>IF(OR($E1643="",$F1643=""),"",$E1643-$F1643)</f>
        <v/>
      </c>
      <c r="H1643" t="str">
        <f ca="1">IF($D1643="","",MAX(0,TODAY()-$D1643))</f>
        <v/>
      </c>
      <c r="I1643" t="str">
        <f ca="1">IF($G1643&lt;=0,"",IF($H1643&gt;=30,"Mise en demeure",IF($H1643&gt;=15,"Relance 2",IF($H1643&gt;=5,"Relance 1","À traiter"))))</f>
        <v>Mise en demeure</v>
      </c>
      <c r="K1643" t="str">
        <f>IF($J1643="","",$J1643+7)</f>
        <v/>
      </c>
    </row>
    <row r="1644" spans="2:11" ht="15">
      <c r="B1644" t="str">
        <f>IF($A1644="","",VLOOKUP(VLOOKUP($A1644,Baux!$A:$K,3,FALSE),Locataires!$A:$I,2,FALSE))</f>
        <v/>
      </c>
      <c r="C1644" s="17"/>
      <c r="D1644" s="12" t="str">
        <f>IF(OR($A1644="",$C1644=""),"",SUMIFS(Échéancier_Loyers!$G:$G,Échéancier_Loyers!$C:$C,$A1644,Échéancier_Loyers!$B:$B,YEAR($C1644)*100+MONTH($C1644)))</f>
        <v/>
      </c>
      <c r="E1644" s="13" t="str">
        <f>IF(OR($A1644="",$C1644=""),"",SUMIFS(Échéancier_Loyers!$J:$J,Échéancier_Loyers!$C:$C,$A1644,Échéancier_Loyers!$B:$B,YEAR($C1644)*100+MONTH($C1644)))</f>
        <v/>
      </c>
      <c r="F1644" s="13" t="str">
        <f>IF(OR($A1644="",$C1644=""),"",SUMIFS(Échéancier_Loyers!$K:$K,Échéancier_Loyers!$C:$C,$A1644,Échéancier_Loyers!$B:$B,YEAR($C1644)*100+MONTH($C1644)))</f>
        <v/>
      </c>
      <c r="G1644" s="13" t="str">
        <f>IF(OR($E1644="",$F1644=""),"",$E1644-$F1644)</f>
        <v/>
      </c>
      <c r="H1644" t="str">
        <f ca="1">IF($D1644="","",MAX(0,TODAY()-$D1644))</f>
        <v/>
      </c>
      <c r="I1644" t="str">
        <f ca="1">IF($G1644&lt;=0,"",IF($H1644&gt;=30,"Mise en demeure",IF($H1644&gt;=15,"Relance 2",IF($H1644&gt;=5,"Relance 1","À traiter"))))</f>
        <v>Mise en demeure</v>
      </c>
      <c r="K1644" t="str">
        <f>IF($J1644="","",$J1644+7)</f>
        <v/>
      </c>
    </row>
    <row r="1645" spans="2:11" ht="15">
      <c r="B1645" t="str">
        <f>IF($A1645="","",VLOOKUP(VLOOKUP($A1645,Baux!$A:$K,3,FALSE),Locataires!$A:$I,2,FALSE))</f>
        <v/>
      </c>
      <c r="C1645" s="17"/>
      <c r="D1645" s="12" t="str">
        <f>IF(OR($A1645="",$C1645=""),"",SUMIFS(Échéancier_Loyers!$G:$G,Échéancier_Loyers!$C:$C,$A1645,Échéancier_Loyers!$B:$B,YEAR($C1645)*100+MONTH($C1645)))</f>
        <v/>
      </c>
      <c r="E1645" s="13" t="str">
        <f>IF(OR($A1645="",$C1645=""),"",SUMIFS(Échéancier_Loyers!$J:$J,Échéancier_Loyers!$C:$C,$A1645,Échéancier_Loyers!$B:$B,YEAR($C1645)*100+MONTH($C1645)))</f>
        <v/>
      </c>
      <c r="F1645" s="13" t="str">
        <f>IF(OR($A1645="",$C1645=""),"",SUMIFS(Échéancier_Loyers!$K:$K,Échéancier_Loyers!$C:$C,$A1645,Échéancier_Loyers!$B:$B,YEAR($C1645)*100+MONTH($C1645)))</f>
        <v/>
      </c>
      <c r="G1645" s="13" t="str">
        <f>IF(OR($E1645="",$F1645=""),"",$E1645-$F1645)</f>
        <v/>
      </c>
      <c r="H1645" t="str">
        <f ca="1">IF($D1645="","",MAX(0,TODAY()-$D1645))</f>
        <v/>
      </c>
      <c r="I1645" t="str">
        <f ca="1">IF($G1645&lt;=0,"",IF($H1645&gt;=30,"Mise en demeure",IF($H1645&gt;=15,"Relance 2",IF($H1645&gt;=5,"Relance 1","À traiter"))))</f>
        <v>Mise en demeure</v>
      </c>
      <c r="K1645" t="str">
        <f>IF($J1645="","",$J1645+7)</f>
        <v/>
      </c>
    </row>
    <row r="1646" spans="2:11" ht="15">
      <c r="B1646" t="str">
        <f>IF($A1646="","",VLOOKUP(VLOOKUP($A1646,Baux!$A:$K,3,FALSE),Locataires!$A:$I,2,FALSE))</f>
        <v/>
      </c>
      <c r="C1646" s="17"/>
      <c r="D1646" s="12" t="str">
        <f>IF(OR($A1646="",$C1646=""),"",SUMIFS(Échéancier_Loyers!$G:$G,Échéancier_Loyers!$C:$C,$A1646,Échéancier_Loyers!$B:$B,YEAR($C1646)*100+MONTH($C1646)))</f>
        <v/>
      </c>
      <c r="E1646" s="13" t="str">
        <f>IF(OR($A1646="",$C1646=""),"",SUMIFS(Échéancier_Loyers!$J:$J,Échéancier_Loyers!$C:$C,$A1646,Échéancier_Loyers!$B:$B,YEAR($C1646)*100+MONTH($C1646)))</f>
        <v/>
      </c>
      <c r="F1646" s="13" t="str">
        <f>IF(OR($A1646="",$C1646=""),"",SUMIFS(Échéancier_Loyers!$K:$K,Échéancier_Loyers!$C:$C,$A1646,Échéancier_Loyers!$B:$B,YEAR($C1646)*100+MONTH($C1646)))</f>
        <v/>
      </c>
      <c r="G1646" s="13" t="str">
        <f>IF(OR($E1646="",$F1646=""),"",$E1646-$F1646)</f>
        <v/>
      </c>
      <c r="H1646" t="str">
        <f ca="1">IF($D1646="","",MAX(0,TODAY()-$D1646))</f>
        <v/>
      </c>
      <c r="I1646" t="str">
        <f ca="1">IF($G1646&lt;=0,"",IF($H1646&gt;=30,"Mise en demeure",IF($H1646&gt;=15,"Relance 2",IF($H1646&gt;=5,"Relance 1","À traiter"))))</f>
        <v>Mise en demeure</v>
      </c>
      <c r="K1646" t="str">
        <f>IF($J1646="","",$J1646+7)</f>
        <v/>
      </c>
    </row>
    <row r="1647" spans="2:11" ht="15">
      <c r="B1647" t="str">
        <f>IF($A1647="","",VLOOKUP(VLOOKUP($A1647,Baux!$A:$K,3,FALSE),Locataires!$A:$I,2,FALSE))</f>
        <v/>
      </c>
      <c r="C1647" s="17"/>
      <c r="D1647" s="12" t="str">
        <f>IF(OR($A1647="",$C1647=""),"",SUMIFS(Échéancier_Loyers!$G:$G,Échéancier_Loyers!$C:$C,$A1647,Échéancier_Loyers!$B:$B,YEAR($C1647)*100+MONTH($C1647)))</f>
        <v/>
      </c>
      <c r="E1647" s="13" t="str">
        <f>IF(OR($A1647="",$C1647=""),"",SUMIFS(Échéancier_Loyers!$J:$J,Échéancier_Loyers!$C:$C,$A1647,Échéancier_Loyers!$B:$B,YEAR($C1647)*100+MONTH($C1647)))</f>
        <v/>
      </c>
      <c r="F1647" s="13" t="str">
        <f>IF(OR($A1647="",$C1647=""),"",SUMIFS(Échéancier_Loyers!$K:$K,Échéancier_Loyers!$C:$C,$A1647,Échéancier_Loyers!$B:$B,YEAR($C1647)*100+MONTH($C1647)))</f>
        <v/>
      </c>
      <c r="G1647" s="13" t="str">
        <f>IF(OR($E1647="",$F1647=""),"",$E1647-$F1647)</f>
        <v/>
      </c>
      <c r="H1647" t="str">
        <f ca="1">IF($D1647="","",MAX(0,TODAY()-$D1647))</f>
        <v/>
      </c>
      <c r="I1647" t="str">
        <f ca="1">IF($G1647&lt;=0,"",IF($H1647&gt;=30,"Mise en demeure",IF($H1647&gt;=15,"Relance 2",IF($H1647&gt;=5,"Relance 1","À traiter"))))</f>
        <v>Mise en demeure</v>
      </c>
      <c r="K1647" t="str">
        <f>IF($J1647="","",$J1647+7)</f>
        <v/>
      </c>
    </row>
    <row r="1648" spans="2:11" ht="15">
      <c r="B1648" t="str">
        <f>IF($A1648="","",VLOOKUP(VLOOKUP($A1648,Baux!$A:$K,3,FALSE),Locataires!$A:$I,2,FALSE))</f>
        <v/>
      </c>
      <c r="C1648" s="17"/>
      <c r="D1648" s="12" t="str">
        <f>IF(OR($A1648="",$C1648=""),"",SUMIFS(Échéancier_Loyers!$G:$G,Échéancier_Loyers!$C:$C,$A1648,Échéancier_Loyers!$B:$B,YEAR($C1648)*100+MONTH($C1648)))</f>
        <v/>
      </c>
      <c r="E1648" s="13" t="str">
        <f>IF(OR($A1648="",$C1648=""),"",SUMIFS(Échéancier_Loyers!$J:$J,Échéancier_Loyers!$C:$C,$A1648,Échéancier_Loyers!$B:$B,YEAR($C1648)*100+MONTH($C1648)))</f>
        <v/>
      </c>
      <c r="F1648" s="13" t="str">
        <f>IF(OR($A1648="",$C1648=""),"",SUMIFS(Échéancier_Loyers!$K:$K,Échéancier_Loyers!$C:$C,$A1648,Échéancier_Loyers!$B:$B,YEAR($C1648)*100+MONTH($C1648)))</f>
        <v/>
      </c>
      <c r="G1648" s="13" t="str">
        <f>IF(OR($E1648="",$F1648=""),"",$E1648-$F1648)</f>
        <v/>
      </c>
      <c r="H1648" t="str">
        <f ca="1">IF($D1648="","",MAX(0,TODAY()-$D1648))</f>
        <v/>
      </c>
      <c r="I1648" t="str">
        <f ca="1">IF($G1648&lt;=0,"",IF($H1648&gt;=30,"Mise en demeure",IF($H1648&gt;=15,"Relance 2",IF($H1648&gt;=5,"Relance 1","À traiter"))))</f>
        <v>Mise en demeure</v>
      </c>
      <c r="K1648" t="str">
        <f>IF($J1648="","",$J1648+7)</f>
        <v/>
      </c>
    </row>
    <row r="1649" spans="2:11" ht="15">
      <c r="B1649" t="str">
        <f>IF($A1649="","",VLOOKUP(VLOOKUP($A1649,Baux!$A:$K,3,FALSE),Locataires!$A:$I,2,FALSE))</f>
        <v/>
      </c>
      <c r="C1649" s="17"/>
      <c r="D1649" s="12" t="str">
        <f>IF(OR($A1649="",$C1649=""),"",SUMIFS(Échéancier_Loyers!$G:$G,Échéancier_Loyers!$C:$C,$A1649,Échéancier_Loyers!$B:$B,YEAR($C1649)*100+MONTH($C1649)))</f>
        <v/>
      </c>
      <c r="E1649" s="13" t="str">
        <f>IF(OR($A1649="",$C1649=""),"",SUMIFS(Échéancier_Loyers!$J:$J,Échéancier_Loyers!$C:$C,$A1649,Échéancier_Loyers!$B:$B,YEAR($C1649)*100+MONTH($C1649)))</f>
        <v/>
      </c>
      <c r="F1649" s="13" t="str">
        <f>IF(OR($A1649="",$C1649=""),"",SUMIFS(Échéancier_Loyers!$K:$K,Échéancier_Loyers!$C:$C,$A1649,Échéancier_Loyers!$B:$B,YEAR($C1649)*100+MONTH($C1649)))</f>
        <v/>
      </c>
      <c r="G1649" s="13" t="str">
        <f>IF(OR($E1649="",$F1649=""),"",$E1649-$F1649)</f>
        <v/>
      </c>
      <c r="H1649" t="str">
        <f ca="1">IF($D1649="","",MAX(0,TODAY()-$D1649))</f>
        <v/>
      </c>
      <c r="I1649" t="str">
        <f ca="1">IF($G1649&lt;=0,"",IF($H1649&gt;=30,"Mise en demeure",IF($H1649&gt;=15,"Relance 2",IF($H1649&gt;=5,"Relance 1","À traiter"))))</f>
        <v>Mise en demeure</v>
      </c>
      <c r="K1649" t="str">
        <f>IF($J1649="","",$J1649+7)</f>
        <v/>
      </c>
    </row>
    <row r="1650" spans="2:11" ht="15">
      <c r="B1650" t="str">
        <f>IF($A1650="","",VLOOKUP(VLOOKUP($A1650,Baux!$A:$K,3,FALSE),Locataires!$A:$I,2,FALSE))</f>
        <v/>
      </c>
      <c r="C1650" s="17"/>
      <c r="D1650" s="12" t="str">
        <f>IF(OR($A1650="",$C1650=""),"",SUMIFS(Échéancier_Loyers!$G:$G,Échéancier_Loyers!$C:$C,$A1650,Échéancier_Loyers!$B:$B,YEAR($C1650)*100+MONTH($C1650)))</f>
        <v/>
      </c>
      <c r="E1650" s="13" t="str">
        <f>IF(OR($A1650="",$C1650=""),"",SUMIFS(Échéancier_Loyers!$J:$J,Échéancier_Loyers!$C:$C,$A1650,Échéancier_Loyers!$B:$B,YEAR($C1650)*100+MONTH($C1650)))</f>
        <v/>
      </c>
      <c r="F1650" s="13" t="str">
        <f>IF(OR($A1650="",$C1650=""),"",SUMIFS(Échéancier_Loyers!$K:$K,Échéancier_Loyers!$C:$C,$A1650,Échéancier_Loyers!$B:$B,YEAR($C1650)*100+MONTH($C1650)))</f>
        <v/>
      </c>
      <c r="G1650" s="13" t="str">
        <f>IF(OR($E1650="",$F1650=""),"",$E1650-$F1650)</f>
        <v/>
      </c>
      <c r="H1650" t="str">
        <f ca="1">IF($D1650="","",MAX(0,TODAY()-$D1650))</f>
        <v/>
      </c>
      <c r="I1650" t="str">
        <f ca="1">IF($G1650&lt;=0,"",IF($H1650&gt;=30,"Mise en demeure",IF($H1650&gt;=15,"Relance 2",IF($H1650&gt;=5,"Relance 1","À traiter"))))</f>
        <v>Mise en demeure</v>
      </c>
      <c r="K1650" t="str">
        <f>IF($J1650="","",$J1650+7)</f>
        <v/>
      </c>
    </row>
    <row r="1651" spans="2:11" ht="15">
      <c r="B1651" t="str">
        <f>IF($A1651="","",VLOOKUP(VLOOKUP($A1651,Baux!$A:$K,3,FALSE),Locataires!$A:$I,2,FALSE))</f>
        <v/>
      </c>
      <c r="C1651" s="17"/>
      <c r="D1651" s="12" t="str">
        <f>IF(OR($A1651="",$C1651=""),"",SUMIFS(Échéancier_Loyers!$G:$G,Échéancier_Loyers!$C:$C,$A1651,Échéancier_Loyers!$B:$B,YEAR($C1651)*100+MONTH($C1651)))</f>
        <v/>
      </c>
      <c r="E1651" s="13" t="str">
        <f>IF(OR($A1651="",$C1651=""),"",SUMIFS(Échéancier_Loyers!$J:$J,Échéancier_Loyers!$C:$C,$A1651,Échéancier_Loyers!$B:$B,YEAR($C1651)*100+MONTH($C1651)))</f>
        <v/>
      </c>
      <c r="F1651" s="13" t="str">
        <f>IF(OR($A1651="",$C1651=""),"",SUMIFS(Échéancier_Loyers!$K:$K,Échéancier_Loyers!$C:$C,$A1651,Échéancier_Loyers!$B:$B,YEAR($C1651)*100+MONTH($C1651)))</f>
        <v/>
      </c>
      <c r="G1651" s="13" t="str">
        <f>IF(OR($E1651="",$F1651=""),"",$E1651-$F1651)</f>
        <v/>
      </c>
      <c r="H1651" t="str">
        <f ca="1">IF($D1651="","",MAX(0,TODAY()-$D1651))</f>
        <v/>
      </c>
      <c r="I1651" t="str">
        <f ca="1">IF($G1651&lt;=0,"",IF($H1651&gt;=30,"Mise en demeure",IF($H1651&gt;=15,"Relance 2",IF($H1651&gt;=5,"Relance 1","À traiter"))))</f>
        <v>Mise en demeure</v>
      </c>
      <c r="K1651" t="str">
        <f>IF($J1651="","",$J1651+7)</f>
        <v/>
      </c>
    </row>
    <row r="1652" spans="2:11" ht="15">
      <c r="B1652" t="str">
        <f>IF($A1652="","",VLOOKUP(VLOOKUP($A1652,Baux!$A:$K,3,FALSE),Locataires!$A:$I,2,FALSE))</f>
        <v/>
      </c>
      <c r="C1652" s="17"/>
      <c r="D1652" s="12" t="str">
        <f>IF(OR($A1652="",$C1652=""),"",SUMIFS(Échéancier_Loyers!$G:$G,Échéancier_Loyers!$C:$C,$A1652,Échéancier_Loyers!$B:$B,YEAR($C1652)*100+MONTH($C1652)))</f>
        <v/>
      </c>
      <c r="E1652" s="13" t="str">
        <f>IF(OR($A1652="",$C1652=""),"",SUMIFS(Échéancier_Loyers!$J:$J,Échéancier_Loyers!$C:$C,$A1652,Échéancier_Loyers!$B:$B,YEAR($C1652)*100+MONTH($C1652)))</f>
        <v/>
      </c>
      <c r="F1652" s="13" t="str">
        <f>IF(OR($A1652="",$C1652=""),"",SUMIFS(Échéancier_Loyers!$K:$K,Échéancier_Loyers!$C:$C,$A1652,Échéancier_Loyers!$B:$B,YEAR($C1652)*100+MONTH($C1652)))</f>
        <v/>
      </c>
      <c r="G1652" s="13" t="str">
        <f>IF(OR($E1652="",$F1652=""),"",$E1652-$F1652)</f>
        <v/>
      </c>
      <c r="H1652" t="str">
        <f ca="1">IF($D1652="","",MAX(0,TODAY()-$D1652))</f>
        <v/>
      </c>
      <c r="I1652" t="str">
        <f ca="1">IF($G1652&lt;=0,"",IF($H1652&gt;=30,"Mise en demeure",IF($H1652&gt;=15,"Relance 2",IF($H1652&gt;=5,"Relance 1","À traiter"))))</f>
        <v>Mise en demeure</v>
      </c>
      <c r="K1652" t="str">
        <f>IF($J1652="","",$J1652+7)</f>
        <v/>
      </c>
    </row>
    <row r="1653" spans="2:11" ht="15">
      <c r="B1653" t="str">
        <f>IF($A1653="","",VLOOKUP(VLOOKUP($A1653,Baux!$A:$K,3,FALSE),Locataires!$A:$I,2,FALSE))</f>
        <v/>
      </c>
      <c r="C1653" s="17"/>
      <c r="D1653" s="12" t="str">
        <f>IF(OR($A1653="",$C1653=""),"",SUMIFS(Échéancier_Loyers!$G:$G,Échéancier_Loyers!$C:$C,$A1653,Échéancier_Loyers!$B:$B,YEAR($C1653)*100+MONTH($C1653)))</f>
        <v/>
      </c>
      <c r="E1653" s="13" t="str">
        <f>IF(OR($A1653="",$C1653=""),"",SUMIFS(Échéancier_Loyers!$J:$J,Échéancier_Loyers!$C:$C,$A1653,Échéancier_Loyers!$B:$B,YEAR($C1653)*100+MONTH($C1653)))</f>
        <v/>
      </c>
      <c r="F1653" s="13" t="str">
        <f>IF(OR($A1653="",$C1653=""),"",SUMIFS(Échéancier_Loyers!$K:$K,Échéancier_Loyers!$C:$C,$A1653,Échéancier_Loyers!$B:$B,YEAR($C1653)*100+MONTH($C1653)))</f>
        <v/>
      </c>
      <c r="G1653" s="13" t="str">
        <f>IF(OR($E1653="",$F1653=""),"",$E1653-$F1653)</f>
        <v/>
      </c>
      <c r="H1653" t="str">
        <f ca="1">IF($D1653="","",MAX(0,TODAY()-$D1653))</f>
        <v/>
      </c>
      <c r="I1653" t="str">
        <f ca="1">IF($G1653&lt;=0,"",IF($H1653&gt;=30,"Mise en demeure",IF($H1653&gt;=15,"Relance 2",IF($H1653&gt;=5,"Relance 1","À traiter"))))</f>
        <v>Mise en demeure</v>
      </c>
      <c r="K1653" t="str">
        <f>IF($J1653="","",$J1653+7)</f>
        <v/>
      </c>
    </row>
    <row r="1654" spans="2:11" ht="15">
      <c r="B1654" t="str">
        <f>IF($A1654="","",VLOOKUP(VLOOKUP($A1654,Baux!$A:$K,3,FALSE),Locataires!$A:$I,2,FALSE))</f>
        <v/>
      </c>
      <c r="C1654" s="17"/>
      <c r="D1654" s="12" t="str">
        <f>IF(OR($A1654="",$C1654=""),"",SUMIFS(Échéancier_Loyers!$G:$G,Échéancier_Loyers!$C:$C,$A1654,Échéancier_Loyers!$B:$B,YEAR($C1654)*100+MONTH($C1654)))</f>
        <v/>
      </c>
      <c r="E1654" s="13" t="str">
        <f>IF(OR($A1654="",$C1654=""),"",SUMIFS(Échéancier_Loyers!$J:$J,Échéancier_Loyers!$C:$C,$A1654,Échéancier_Loyers!$B:$B,YEAR($C1654)*100+MONTH($C1654)))</f>
        <v/>
      </c>
      <c r="F1654" s="13" t="str">
        <f>IF(OR($A1654="",$C1654=""),"",SUMIFS(Échéancier_Loyers!$K:$K,Échéancier_Loyers!$C:$C,$A1654,Échéancier_Loyers!$B:$B,YEAR($C1654)*100+MONTH($C1654)))</f>
        <v/>
      </c>
      <c r="G1654" s="13" t="str">
        <f>IF(OR($E1654="",$F1654=""),"",$E1654-$F1654)</f>
        <v/>
      </c>
      <c r="H1654" t="str">
        <f ca="1">IF($D1654="","",MAX(0,TODAY()-$D1654))</f>
        <v/>
      </c>
      <c r="I1654" t="str">
        <f ca="1">IF($G1654&lt;=0,"",IF($H1654&gt;=30,"Mise en demeure",IF($H1654&gt;=15,"Relance 2",IF($H1654&gt;=5,"Relance 1","À traiter"))))</f>
        <v>Mise en demeure</v>
      </c>
      <c r="K1654" t="str">
        <f>IF($J1654="","",$J1654+7)</f>
        <v/>
      </c>
    </row>
    <row r="1655" spans="2:11" ht="15">
      <c r="B1655" t="str">
        <f>IF($A1655="","",VLOOKUP(VLOOKUP($A1655,Baux!$A:$K,3,FALSE),Locataires!$A:$I,2,FALSE))</f>
        <v/>
      </c>
      <c r="C1655" s="17"/>
      <c r="D1655" s="12" t="str">
        <f>IF(OR($A1655="",$C1655=""),"",SUMIFS(Échéancier_Loyers!$G:$G,Échéancier_Loyers!$C:$C,$A1655,Échéancier_Loyers!$B:$B,YEAR($C1655)*100+MONTH($C1655)))</f>
        <v/>
      </c>
      <c r="E1655" s="13" t="str">
        <f>IF(OR($A1655="",$C1655=""),"",SUMIFS(Échéancier_Loyers!$J:$J,Échéancier_Loyers!$C:$C,$A1655,Échéancier_Loyers!$B:$B,YEAR($C1655)*100+MONTH($C1655)))</f>
        <v/>
      </c>
      <c r="F1655" s="13" t="str">
        <f>IF(OR($A1655="",$C1655=""),"",SUMIFS(Échéancier_Loyers!$K:$K,Échéancier_Loyers!$C:$C,$A1655,Échéancier_Loyers!$B:$B,YEAR($C1655)*100+MONTH($C1655)))</f>
        <v/>
      </c>
      <c r="G1655" s="13" t="str">
        <f>IF(OR($E1655="",$F1655=""),"",$E1655-$F1655)</f>
        <v/>
      </c>
      <c r="H1655" t="str">
        <f ca="1">IF($D1655="","",MAX(0,TODAY()-$D1655))</f>
        <v/>
      </c>
      <c r="I1655" t="str">
        <f ca="1">IF($G1655&lt;=0,"",IF($H1655&gt;=30,"Mise en demeure",IF($H1655&gt;=15,"Relance 2",IF($H1655&gt;=5,"Relance 1","À traiter"))))</f>
        <v>Mise en demeure</v>
      </c>
      <c r="K1655" t="str">
        <f>IF($J1655="","",$J1655+7)</f>
        <v/>
      </c>
    </row>
    <row r="1656" spans="2:11" ht="15">
      <c r="B1656" t="str">
        <f>IF($A1656="","",VLOOKUP(VLOOKUP($A1656,Baux!$A:$K,3,FALSE),Locataires!$A:$I,2,FALSE))</f>
        <v/>
      </c>
      <c r="C1656" s="17"/>
      <c r="D1656" s="12" t="str">
        <f>IF(OR($A1656="",$C1656=""),"",SUMIFS(Échéancier_Loyers!$G:$G,Échéancier_Loyers!$C:$C,$A1656,Échéancier_Loyers!$B:$B,YEAR($C1656)*100+MONTH($C1656)))</f>
        <v/>
      </c>
      <c r="E1656" s="13" t="str">
        <f>IF(OR($A1656="",$C1656=""),"",SUMIFS(Échéancier_Loyers!$J:$J,Échéancier_Loyers!$C:$C,$A1656,Échéancier_Loyers!$B:$B,YEAR($C1656)*100+MONTH($C1656)))</f>
        <v/>
      </c>
      <c r="F1656" s="13" t="str">
        <f>IF(OR($A1656="",$C1656=""),"",SUMIFS(Échéancier_Loyers!$K:$K,Échéancier_Loyers!$C:$C,$A1656,Échéancier_Loyers!$B:$B,YEAR($C1656)*100+MONTH($C1656)))</f>
        <v/>
      </c>
      <c r="G1656" s="13" t="str">
        <f>IF(OR($E1656="",$F1656=""),"",$E1656-$F1656)</f>
        <v/>
      </c>
      <c r="H1656" t="str">
        <f ca="1">IF($D1656="","",MAX(0,TODAY()-$D1656))</f>
        <v/>
      </c>
      <c r="I1656" t="str">
        <f ca="1">IF($G1656&lt;=0,"",IF($H1656&gt;=30,"Mise en demeure",IF($H1656&gt;=15,"Relance 2",IF($H1656&gt;=5,"Relance 1","À traiter"))))</f>
        <v>Mise en demeure</v>
      </c>
      <c r="K1656" t="str">
        <f>IF($J1656="","",$J1656+7)</f>
        <v/>
      </c>
    </row>
    <row r="1657" spans="2:11" ht="15">
      <c r="B1657" t="str">
        <f>IF($A1657="","",VLOOKUP(VLOOKUP($A1657,Baux!$A:$K,3,FALSE),Locataires!$A:$I,2,FALSE))</f>
        <v/>
      </c>
      <c r="C1657" s="17"/>
      <c r="D1657" s="12" t="str">
        <f>IF(OR($A1657="",$C1657=""),"",SUMIFS(Échéancier_Loyers!$G:$G,Échéancier_Loyers!$C:$C,$A1657,Échéancier_Loyers!$B:$B,YEAR($C1657)*100+MONTH($C1657)))</f>
        <v/>
      </c>
      <c r="E1657" s="13" t="str">
        <f>IF(OR($A1657="",$C1657=""),"",SUMIFS(Échéancier_Loyers!$J:$J,Échéancier_Loyers!$C:$C,$A1657,Échéancier_Loyers!$B:$B,YEAR($C1657)*100+MONTH($C1657)))</f>
        <v/>
      </c>
      <c r="F1657" s="13" t="str">
        <f>IF(OR($A1657="",$C1657=""),"",SUMIFS(Échéancier_Loyers!$K:$K,Échéancier_Loyers!$C:$C,$A1657,Échéancier_Loyers!$B:$B,YEAR($C1657)*100+MONTH($C1657)))</f>
        <v/>
      </c>
      <c r="G1657" s="13" t="str">
        <f>IF(OR($E1657="",$F1657=""),"",$E1657-$F1657)</f>
        <v/>
      </c>
      <c r="H1657" t="str">
        <f ca="1">IF($D1657="","",MAX(0,TODAY()-$D1657))</f>
        <v/>
      </c>
      <c r="I1657" t="str">
        <f ca="1">IF($G1657&lt;=0,"",IF($H1657&gt;=30,"Mise en demeure",IF($H1657&gt;=15,"Relance 2",IF($H1657&gt;=5,"Relance 1","À traiter"))))</f>
        <v>Mise en demeure</v>
      </c>
      <c r="K1657" t="str">
        <f>IF($J1657="","",$J1657+7)</f>
        <v/>
      </c>
    </row>
    <row r="1658" spans="2:11" ht="15">
      <c r="B1658" t="str">
        <f>IF($A1658="","",VLOOKUP(VLOOKUP($A1658,Baux!$A:$K,3,FALSE),Locataires!$A:$I,2,FALSE))</f>
        <v/>
      </c>
      <c r="C1658" s="17"/>
      <c r="D1658" s="12" t="str">
        <f>IF(OR($A1658="",$C1658=""),"",SUMIFS(Échéancier_Loyers!$G:$G,Échéancier_Loyers!$C:$C,$A1658,Échéancier_Loyers!$B:$B,YEAR($C1658)*100+MONTH($C1658)))</f>
        <v/>
      </c>
      <c r="E1658" s="13" t="str">
        <f>IF(OR($A1658="",$C1658=""),"",SUMIFS(Échéancier_Loyers!$J:$J,Échéancier_Loyers!$C:$C,$A1658,Échéancier_Loyers!$B:$B,YEAR($C1658)*100+MONTH($C1658)))</f>
        <v/>
      </c>
      <c r="F1658" s="13" t="str">
        <f>IF(OR($A1658="",$C1658=""),"",SUMIFS(Échéancier_Loyers!$K:$K,Échéancier_Loyers!$C:$C,$A1658,Échéancier_Loyers!$B:$B,YEAR($C1658)*100+MONTH($C1658)))</f>
        <v/>
      </c>
      <c r="G1658" s="13" t="str">
        <f>IF(OR($E1658="",$F1658=""),"",$E1658-$F1658)</f>
        <v/>
      </c>
      <c r="H1658" t="str">
        <f ca="1">IF($D1658="","",MAX(0,TODAY()-$D1658))</f>
        <v/>
      </c>
      <c r="I1658" t="str">
        <f ca="1">IF($G1658&lt;=0,"",IF($H1658&gt;=30,"Mise en demeure",IF($H1658&gt;=15,"Relance 2",IF($H1658&gt;=5,"Relance 1","À traiter"))))</f>
        <v>Mise en demeure</v>
      </c>
      <c r="K1658" t="str">
        <f>IF($J1658="","",$J1658+7)</f>
        <v/>
      </c>
    </row>
    <row r="1659" spans="2:11" ht="15">
      <c r="B1659" t="str">
        <f>IF($A1659="","",VLOOKUP(VLOOKUP($A1659,Baux!$A:$K,3,FALSE),Locataires!$A:$I,2,FALSE))</f>
        <v/>
      </c>
      <c r="C1659" s="17"/>
      <c r="D1659" s="12" t="str">
        <f>IF(OR($A1659="",$C1659=""),"",SUMIFS(Échéancier_Loyers!$G:$G,Échéancier_Loyers!$C:$C,$A1659,Échéancier_Loyers!$B:$B,YEAR($C1659)*100+MONTH($C1659)))</f>
        <v/>
      </c>
      <c r="E1659" s="13" t="str">
        <f>IF(OR($A1659="",$C1659=""),"",SUMIFS(Échéancier_Loyers!$J:$J,Échéancier_Loyers!$C:$C,$A1659,Échéancier_Loyers!$B:$B,YEAR($C1659)*100+MONTH($C1659)))</f>
        <v/>
      </c>
      <c r="F1659" s="13" t="str">
        <f>IF(OR($A1659="",$C1659=""),"",SUMIFS(Échéancier_Loyers!$K:$K,Échéancier_Loyers!$C:$C,$A1659,Échéancier_Loyers!$B:$B,YEAR($C1659)*100+MONTH($C1659)))</f>
        <v/>
      </c>
      <c r="G1659" s="13" t="str">
        <f>IF(OR($E1659="",$F1659=""),"",$E1659-$F1659)</f>
        <v/>
      </c>
      <c r="H1659" t="str">
        <f ca="1">IF($D1659="","",MAX(0,TODAY()-$D1659))</f>
        <v/>
      </c>
      <c r="I1659" t="str">
        <f ca="1">IF($G1659&lt;=0,"",IF($H1659&gt;=30,"Mise en demeure",IF($H1659&gt;=15,"Relance 2",IF($H1659&gt;=5,"Relance 1","À traiter"))))</f>
        <v>Mise en demeure</v>
      </c>
      <c r="K1659" t="str">
        <f>IF($J1659="","",$J1659+7)</f>
        <v/>
      </c>
    </row>
    <row r="1660" spans="2:11" ht="15">
      <c r="B1660" t="str">
        <f>IF($A1660="","",VLOOKUP(VLOOKUP($A1660,Baux!$A:$K,3,FALSE),Locataires!$A:$I,2,FALSE))</f>
        <v/>
      </c>
      <c r="C1660" s="17"/>
      <c r="D1660" s="12" t="str">
        <f>IF(OR($A1660="",$C1660=""),"",SUMIFS(Échéancier_Loyers!$G:$G,Échéancier_Loyers!$C:$C,$A1660,Échéancier_Loyers!$B:$B,YEAR($C1660)*100+MONTH($C1660)))</f>
        <v/>
      </c>
      <c r="E1660" s="13" t="str">
        <f>IF(OR($A1660="",$C1660=""),"",SUMIFS(Échéancier_Loyers!$J:$J,Échéancier_Loyers!$C:$C,$A1660,Échéancier_Loyers!$B:$B,YEAR($C1660)*100+MONTH($C1660)))</f>
        <v/>
      </c>
      <c r="F1660" s="13" t="str">
        <f>IF(OR($A1660="",$C1660=""),"",SUMIFS(Échéancier_Loyers!$K:$K,Échéancier_Loyers!$C:$C,$A1660,Échéancier_Loyers!$B:$B,YEAR($C1660)*100+MONTH($C1660)))</f>
        <v/>
      </c>
      <c r="G1660" s="13" t="str">
        <f>IF(OR($E1660="",$F1660=""),"",$E1660-$F1660)</f>
        <v/>
      </c>
      <c r="H1660" t="str">
        <f ca="1">IF($D1660="","",MAX(0,TODAY()-$D1660))</f>
        <v/>
      </c>
      <c r="I1660" t="str">
        <f ca="1">IF($G1660&lt;=0,"",IF($H1660&gt;=30,"Mise en demeure",IF($H1660&gt;=15,"Relance 2",IF($H1660&gt;=5,"Relance 1","À traiter"))))</f>
        <v>Mise en demeure</v>
      </c>
      <c r="K1660" t="str">
        <f>IF($J1660="","",$J1660+7)</f>
        <v/>
      </c>
    </row>
    <row r="1661" spans="2:11" ht="15">
      <c r="B1661" t="str">
        <f>IF($A1661="","",VLOOKUP(VLOOKUP($A1661,Baux!$A:$K,3,FALSE),Locataires!$A:$I,2,FALSE))</f>
        <v/>
      </c>
      <c r="C1661" s="17"/>
      <c r="D1661" s="12" t="str">
        <f>IF(OR($A1661="",$C1661=""),"",SUMIFS(Échéancier_Loyers!$G:$G,Échéancier_Loyers!$C:$C,$A1661,Échéancier_Loyers!$B:$B,YEAR($C1661)*100+MONTH($C1661)))</f>
        <v/>
      </c>
      <c r="E1661" s="13" t="str">
        <f>IF(OR($A1661="",$C1661=""),"",SUMIFS(Échéancier_Loyers!$J:$J,Échéancier_Loyers!$C:$C,$A1661,Échéancier_Loyers!$B:$B,YEAR($C1661)*100+MONTH($C1661)))</f>
        <v/>
      </c>
      <c r="F1661" s="13" t="str">
        <f>IF(OR($A1661="",$C1661=""),"",SUMIFS(Échéancier_Loyers!$K:$K,Échéancier_Loyers!$C:$C,$A1661,Échéancier_Loyers!$B:$B,YEAR($C1661)*100+MONTH($C1661)))</f>
        <v/>
      </c>
      <c r="G1661" s="13" t="str">
        <f>IF(OR($E1661="",$F1661=""),"",$E1661-$F1661)</f>
        <v/>
      </c>
      <c r="H1661" t="str">
        <f ca="1">IF($D1661="","",MAX(0,TODAY()-$D1661))</f>
        <v/>
      </c>
      <c r="I1661" t="str">
        <f ca="1">IF($G1661&lt;=0,"",IF($H1661&gt;=30,"Mise en demeure",IF($H1661&gt;=15,"Relance 2",IF($H1661&gt;=5,"Relance 1","À traiter"))))</f>
        <v>Mise en demeure</v>
      </c>
      <c r="K1661" t="str">
        <f>IF($J1661="","",$J1661+7)</f>
        <v/>
      </c>
    </row>
    <row r="1662" spans="2:11" ht="15">
      <c r="B1662" t="str">
        <f>IF($A1662="","",VLOOKUP(VLOOKUP($A1662,Baux!$A:$K,3,FALSE),Locataires!$A:$I,2,FALSE))</f>
        <v/>
      </c>
      <c r="C1662" s="17"/>
      <c r="D1662" s="12" t="str">
        <f>IF(OR($A1662="",$C1662=""),"",SUMIFS(Échéancier_Loyers!$G:$G,Échéancier_Loyers!$C:$C,$A1662,Échéancier_Loyers!$B:$B,YEAR($C1662)*100+MONTH($C1662)))</f>
        <v/>
      </c>
      <c r="E1662" s="13" t="str">
        <f>IF(OR($A1662="",$C1662=""),"",SUMIFS(Échéancier_Loyers!$J:$J,Échéancier_Loyers!$C:$C,$A1662,Échéancier_Loyers!$B:$B,YEAR($C1662)*100+MONTH($C1662)))</f>
        <v/>
      </c>
      <c r="F1662" s="13" t="str">
        <f>IF(OR($A1662="",$C1662=""),"",SUMIFS(Échéancier_Loyers!$K:$K,Échéancier_Loyers!$C:$C,$A1662,Échéancier_Loyers!$B:$B,YEAR($C1662)*100+MONTH($C1662)))</f>
        <v/>
      </c>
      <c r="G1662" s="13" t="str">
        <f>IF(OR($E1662="",$F1662=""),"",$E1662-$F1662)</f>
        <v/>
      </c>
      <c r="H1662" t="str">
        <f ca="1">IF($D1662="","",MAX(0,TODAY()-$D1662))</f>
        <v/>
      </c>
      <c r="I1662" t="str">
        <f ca="1">IF($G1662&lt;=0,"",IF($H1662&gt;=30,"Mise en demeure",IF($H1662&gt;=15,"Relance 2",IF($H1662&gt;=5,"Relance 1","À traiter"))))</f>
        <v>Mise en demeure</v>
      </c>
      <c r="K1662" t="str">
        <f>IF($J1662="","",$J1662+7)</f>
        <v/>
      </c>
    </row>
    <row r="1663" spans="2:11" ht="15">
      <c r="B1663" t="str">
        <f>IF($A1663="","",VLOOKUP(VLOOKUP($A1663,Baux!$A:$K,3,FALSE),Locataires!$A:$I,2,FALSE))</f>
        <v/>
      </c>
      <c r="C1663" s="17"/>
      <c r="D1663" s="12" t="str">
        <f>IF(OR($A1663="",$C1663=""),"",SUMIFS(Échéancier_Loyers!$G:$G,Échéancier_Loyers!$C:$C,$A1663,Échéancier_Loyers!$B:$B,YEAR($C1663)*100+MONTH($C1663)))</f>
        <v/>
      </c>
      <c r="E1663" s="13" t="str">
        <f>IF(OR($A1663="",$C1663=""),"",SUMIFS(Échéancier_Loyers!$J:$J,Échéancier_Loyers!$C:$C,$A1663,Échéancier_Loyers!$B:$B,YEAR($C1663)*100+MONTH($C1663)))</f>
        <v/>
      </c>
      <c r="F1663" s="13" t="str">
        <f>IF(OR($A1663="",$C1663=""),"",SUMIFS(Échéancier_Loyers!$K:$K,Échéancier_Loyers!$C:$C,$A1663,Échéancier_Loyers!$B:$B,YEAR($C1663)*100+MONTH($C1663)))</f>
        <v/>
      </c>
      <c r="G1663" s="13" t="str">
        <f>IF(OR($E1663="",$F1663=""),"",$E1663-$F1663)</f>
        <v/>
      </c>
      <c r="H1663" t="str">
        <f ca="1">IF($D1663="","",MAX(0,TODAY()-$D1663))</f>
        <v/>
      </c>
      <c r="I1663" t="str">
        <f ca="1">IF($G1663&lt;=0,"",IF($H1663&gt;=30,"Mise en demeure",IF($H1663&gt;=15,"Relance 2",IF($H1663&gt;=5,"Relance 1","À traiter"))))</f>
        <v>Mise en demeure</v>
      </c>
      <c r="K1663" t="str">
        <f>IF($J1663="","",$J1663+7)</f>
        <v/>
      </c>
    </row>
    <row r="1664" spans="2:11" ht="15">
      <c r="B1664" t="str">
        <f>IF($A1664="","",VLOOKUP(VLOOKUP($A1664,Baux!$A:$K,3,FALSE),Locataires!$A:$I,2,FALSE))</f>
        <v/>
      </c>
      <c r="C1664" s="17"/>
      <c r="D1664" s="12" t="str">
        <f>IF(OR($A1664="",$C1664=""),"",SUMIFS(Échéancier_Loyers!$G:$G,Échéancier_Loyers!$C:$C,$A1664,Échéancier_Loyers!$B:$B,YEAR($C1664)*100+MONTH($C1664)))</f>
        <v/>
      </c>
      <c r="E1664" s="13" t="str">
        <f>IF(OR($A1664="",$C1664=""),"",SUMIFS(Échéancier_Loyers!$J:$J,Échéancier_Loyers!$C:$C,$A1664,Échéancier_Loyers!$B:$B,YEAR($C1664)*100+MONTH($C1664)))</f>
        <v/>
      </c>
      <c r="F1664" s="13" t="str">
        <f>IF(OR($A1664="",$C1664=""),"",SUMIFS(Échéancier_Loyers!$K:$K,Échéancier_Loyers!$C:$C,$A1664,Échéancier_Loyers!$B:$B,YEAR($C1664)*100+MONTH($C1664)))</f>
        <v/>
      </c>
      <c r="G1664" s="13" t="str">
        <f>IF(OR($E1664="",$F1664=""),"",$E1664-$F1664)</f>
        <v/>
      </c>
      <c r="H1664" t="str">
        <f ca="1">IF($D1664="","",MAX(0,TODAY()-$D1664))</f>
        <v/>
      </c>
      <c r="I1664" t="str">
        <f ca="1">IF($G1664&lt;=0,"",IF($H1664&gt;=30,"Mise en demeure",IF($H1664&gt;=15,"Relance 2",IF($H1664&gt;=5,"Relance 1","À traiter"))))</f>
        <v>Mise en demeure</v>
      </c>
      <c r="K1664" t="str">
        <f>IF($J1664="","",$J1664+7)</f>
        <v/>
      </c>
    </row>
    <row r="1665" spans="2:11" ht="15">
      <c r="B1665" t="str">
        <f>IF($A1665="","",VLOOKUP(VLOOKUP($A1665,Baux!$A:$K,3,FALSE),Locataires!$A:$I,2,FALSE))</f>
        <v/>
      </c>
      <c r="C1665" s="17"/>
      <c r="D1665" s="12" t="str">
        <f>IF(OR($A1665="",$C1665=""),"",SUMIFS(Échéancier_Loyers!$G:$G,Échéancier_Loyers!$C:$C,$A1665,Échéancier_Loyers!$B:$B,YEAR($C1665)*100+MONTH($C1665)))</f>
        <v/>
      </c>
      <c r="E1665" s="13" t="str">
        <f>IF(OR($A1665="",$C1665=""),"",SUMIFS(Échéancier_Loyers!$J:$J,Échéancier_Loyers!$C:$C,$A1665,Échéancier_Loyers!$B:$B,YEAR($C1665)*100+MONTH($C1665)))</f>
        <v/>
      </c>
      <c r="F1665" s="13" t="str">
        <f>IF(OR($A1665="",$C1665=""),"",SUMIFS(Échéancier_Loyers!$K:$K,Échéancier_Loyers!$C:$C,$A1665,Échéancier_Loyers!$B:$B,YEAR($C1665)*100+MONTH($C1665)))</f>
        <v/>
      </c>
      <c r="G1665" s="13" t="str">
        <f>IF(OR($E1665="",$F1665=""),"",$E1665-$F1665)</f>
        <v/>
      </c>
      <c r="H1665" t="str">
        <f ca="1">IF($D1665="","",MAX(0,TODAY()-$D1665))</f>
        <v/>
      </c>
      <c r="I1665" t="str">
        <f ca="1">IF($G1665&lt;=0,"",IF($H1665&gt;=30,"Mise en demeure",IF($H1665&gt;=15,"Relance 2",IF($H1665&gt;=5,"Relance 1","À traiter"))))</f>
        <v>Mise en demeure</v>
      </c>
      <c r="K1665" t="str">
        <f>IF($J1665="","",$J1665+7)</f>
        <v/>
      </c>
    </row>
    <row r="1666" spans="2:11" ht="15">
      <c r="B1666" t="str">
        <f>IF($A1666="","",VLOOKUP(VLOOKUP($A1666,Baux!$A:$K,3,FALSE),Locataires!$A:$I,2,FALSE))</f>
        <v/>
      </c>
      <c r="C1666" s="17"/>
      <c r="D1666" s="12" t="str">
        <f>IF(OR($A1666="",$C1666=""),"",SUMIFS(Échéancier_Loyers!$G:$G,Échéancier_Loyers!$C:$C,$A1666,Échéancier_Loyers!$B:$B,YEAR($C1666)*100+MONTH($C1666)))</f>
        <v/>
      </c>
      <c r="E1666" s="13" t="str">
        <f>IF(OR($A1666="",$C1666=""),"",SUMIFS(Échéancier_Loyers!$J:$J,Échéancier_Loyers!$C:$C,$A1666,Échéancier_Loyers!$B:$B,YEAR($C1666)*100+MONTH($C1666)))</f>
        <v/>
      </c>
      <c r="F1666" s="13" t="str">
        <f>IF(OR($A1666="",$C1666=""),"",SUMIFS(Échéancier_Loyers!$K:$K,Échéancier_Loyers!$C:$C,$A1666,Échéancier_Loyers!$B:$B,YEAR($C1666)*100+MONTH($C1666)))</f>
        <v/>
      </c>
      <c r="G1666" s="13" t="str">
        <f>IF(OR($E1666="",$F1666=""),"",$E1666-$F1666)</f>
        <v/>
      </c>
      <c r="H1666" t="str">
        <f ca="1">IF($D1666="","",MAX(0,TODAY()-$D1666))</f>
        <v/>
      </c>
      <c r="I1666" t="str">
        <f ca="1">IF($G1666&lt;=0,"",IF($H1666&gt;=30,"Mise en demeure",IF($H1666&gt;=15,"Relance 2",IF($H1666&gt;=5,"Relance 1","À traiter"))))</f>
        <v>Mise en demeure</v>
      </c>
      <c r="K1666" t="str">
        <f>IF($J1666="","",$J1666+7)</f>
        <v/>
      </c>
    </row>
    <row r="1667" spans="2:11" ht="15">
      <c r="B1667" t="str">
        <f>IF($A1667="","",VLOOKUP(VLOOKUP($A1667,Baux!$A:$K,3,FALSE),Locataires!$A:$I,2,FALSE))</f>
        <v/>
      </c>
      <c r="C1667" s="17"/>
      <c r="D1667" s="12" t="str">
        <f>IF(OR($A1667="",$C1667=""),"",SUMIFS(Échéancier_Loyers!$G:$G,Échéancier_Loyers!$C:$C,$A1667,Échéancier_Loyers!$B:$B,YEAR($C1667)*100+MONTH($C1667)))</f>
        <v/>
      </c>
      <c r="E1667" s="13" t="str">
        <f>IF(OR($A1667="",$C1667=""),"",SUMIFS(Échéancier_Loyers!$J:$J,Échéancier_Loyers!$C:$C,$A1667,Échéancier_Loyers!$B:$B,YEAR($C1667)*100+MONTH($C1667)))</f>
        <v/>
      </c>
      <c r="F1667" s="13" t="str">
        <f>IF(OR($A1667="",$C1667=""),"",SUMIFS(Échéancier_Loyers!$K:$K,Échéancier_Loyers!$C:$C,$A1667,Échéancier_Loyers!$B:$B,YEAR($C1667)*100+MONTH($C1667)))</f>
        <v/>
      </c>
      <c r="G1667" s="13" t="str">
        <f>IF(OR($E1667="",$F1667=""),"",$E1667-$F1667)</f>
        <v/>
      </c>
      <c r="H1667" t="str">
        <f ca="1">IF($D1667="","",MAX(0,TODAY()-$D1667))</f>
        <v/>
      </c>
      <c r="I1667" t="str">
        <f ca="1">IF($G1667&lt;=0,"",IF($H1667&gt;=30,"Mise en demeure",IF($H1667&gt;=15,"Relance 2",IF($H1667&gt;=5,"Relance 1","À traiter"))))</f>
        <v>Mise en demeure</v>
      </c>
      <c r="K1667" t="str">
        <f>IF($J1667="","",$J1667+7)</f>
        <v/>
      </c>
    </row>
    <row r="1668" spans="2:11" ht="15">
      <c r="B1668" t="str">
        <f>IF($A1668="","",VLOOKUP(VLOOKUP($A1668,Baux!$A:$K,3,FALSE),Locataires!$A:$I,2,FALSE))</f>
        <v/>
      </c>
      <c r="C1668" s="17"/>
      <c r="D1668" s="12" t="str">
        <f>IF(OR($A1668="",$C1668=""),"",SUMIFS(Échéancier_Loyers!$G:$G,Échéancier_Loyers!$C:$C,$A1668,Échéancier_Loyers!$B:$B,YEAR($C1668)*100+MONTH($C1668)))</f>
        <v/>
      </c>
      <c r="E1668" s="13" t="str">
        <f>IF(OR($A1668="",$C1668=""),"",SUMIFS(Échéancier_Loyers!$J:$J,Échéancier_Loyers!$C:$C,$A1668,Échéancier_Loyers!$B:$B,YEAR($C1668)*100+MONTH($C1668)))</f>
        <v/>
      </c>
      <c r="F1668" s="13" t="str">
        <f>IF(OR($A1668="",$C1668=""),"",SUMIFS(Échéancier_Loyers!$K:$K,Échéancier_Loyers!$C:$C,$A1668,Échéancier_Loyers!$B:$B,YEAR($C1668)*100+MONTH($C1668)))</f>
        <v/>
      </c>
      <c r="G1668" s="13" t="str">
        <f>IF(OR($E1668="",$F1668=""),"",$E1668-$F1668)</f>
        <v/>
      </c>
      <c r="H1668" t="str">
        <f ca="1">IF($D1668="","",MAX(0,TODAY()-$D1668))</f>
        <v/>
      </c>
      <c r="I1668" t="str">
        <f ca="1">IF($G1668&lt;=0,"",IF($H1668&gt;=30,"Mise en demeure",IF($H1668&gt;=15,"Relance 2",IF($H1668&gt;=5,"Relance 1","À traiter"))))</f>
        <v>Mise en demeure</v>
      </c>
      <c r="K1668" t="str">
        <f>IF($J1668="","",$J1668+7)</f>
        <v/>
      </c>
    </row>
    <row r="1669" spans="2:11" ht="15">
      <c r="B1669" t="str">
        <f>IF($A1669="","",VLOOKUP(VLOOKUP($A1669,Baux!$A:$K,3,FALSE),Locataires!$A:$I,2,FALSE))</f>
        <v/>
      </c>
      <c r="C1669" s="17"/>
      <c r="D1669" s="12" t="str">
        <f>IF(OR($A1669="",$C1669=""),"",SUMIFS(Échéancier_Loyers!$G:$G,Échéancier_Loyers!$C:$C,$A1669,Échéancier_Loyers!$B:$B,YEAR($C1669)*100+MONTH($C1669)))</f>
        <v/>
      </c>
      <c r="E1669" s="13" t="str">
        <f>IF(OR($A1669="",$C1669=""),"",SUMIFS(Échéancier_Loyers!$J:$J,Échéancier_Loyers!$C:$C,$A1669,Échéancier_Loyers!$B:$B,YEAR($C1669)*100+MONTH($C1669)))</f>
        <v/>
      </c>
      <c r="F1669" s="13" t="str">
        <f>IF(OR($A1669="",$C1669=""),"",SUMIFS(Échéancier_Loyers!$K:$K,Échéancier_Loyers!$C:$C,$A1669,Échéancier_Loyers!$B:$B,YEAR($C1669)*100+MONTH($C1669)))</f>
        <v/>
      </c>
      <c r="G1669" s="13" t="str">
        <f>IF(OR($E1669="",$F1669=""),"",$E1669-$F1669)</f>
        <v/>
      </c>
      <c r="H1669" t="str">
        <f ca="1">IF($D1669="","",MAX(0,TODAY()-$D1669))</f>
        <v/>
      </c>
      <c r="I1669" t="str">
        <f ca="1">IF($G1669&lt;=0,"",IF($H1669&gt;=30,"Mise en demeure",IF($H1669&gt;=15,"Relance 2",IF($H1669&gt;=5,"Relance 1","À traiter"))))</f>
        <v>Mise en demeure</v>
      </c>
      <c r="K1669" t="str">
        <f>IF($J1669="","",$J1669+7)</f>
        <v/>
      </c>
    </row>
    <row r="1670" spans="2:11" ht="15">
      <c r="B1670" t="str">
        <f>IF($A1670="","",VLOOKUP(VLOOKUP($A1670,Baux!$A:$K,3,FALSE),Locataires!$A:$I,2,FALSE))</f>
        <v/>
      </c>
      <c r="C1670" s="17"/>
      <c r="D1670" s="12" t="str">
        <f>IF(OR($A1670="",$C1670=""),"",SUMIFS(Échéancier_Loyers!$G:$G,Échéancier_Loyers!$C:$C,$A1670,Échéancier_Loyers!$B:$B,YEAR($C1670)*100+MONTH($C1670)))</f>
        <v/>
      </c>
      <c r="E1670" s="13" t="str">
        <f>IF(OR($A1670="",$C1670=""),"",SUMIFS(Échéancier_Loyers!$J:$J,Échéancier_Loyers!$C:$C,$A1670,Échéancier_Loyers!$B:$B,YEAR($C1670)*100+MONTH($C1670)))</f>
        <v/>
      </c>
      <c r="F1670" s="13" t="str">
        <f>IF(OR($A1670="",$C1670=""),"",SUMIFS(Échéancier_Loyers!$K:$K,Échéancier_Loyers!$C:$C,$A1670,Échéancier_Loyers!$B:$B,YEAR($C1670)*100+MONTH($C1670)))</f>
        <v/>
      </c>
      <c r="G1670" s="13" t="str">
        <f>IF(OR($E1670="",$F1670=""),"",$E1670-$F1670)</f>
        <v/>
      </c>
      <c r="H1670" t="str">
        <f ca="1">IF($D1670="","",MAX(0,TODAY()-$D1670))</f>
        <v/>
      </c>
      <c r="I1670" t="str">
        <f ca="1">IF($G1670&lt;=0,"",IF($H1670&gt;=30,"Mise en demeure",IF($H1670&gt;=15,"Relance 2",IF($H1670&gt;=5,"Relance 1","À traiter"))))</f>
        <v>Mise en demeure</v>
      </c>
      <c r="K1670" t="str">
        <f>IF($J1670="","",$J1670+7)</f>
        <v/>
      </c>
    </row>
    <row r="1671" spans="2:11" ht="15">
      <c r="B1671" t="str">
        <f>IF($A1671="","",VLOOKUP(VLOOKUP($A1671,Baux!$A:$K,3,FALSE),Locataires!$A:$I,2,FALSE))</f>
        <v/>
      </c>
      <c r="C1671" s="17"/>
      <c r="D1671" s="12" t="str">
        <f>IF(OR($A1671="",$C1671=""),"",SUMIFS(Échéancier_Loyers!$G:$G,Échéancier_Loyers!$C:$C,$A1671,Échéancier_Loyers!$B:$B,YEAR($C1671)*100+MONTH($C1671)))</f>
        <v/>
      </c>
      <c r="E1671" s="13" t="str">
        <f>IF(OR($A1671="",$C1671=""),"",SUMIFS(Échéancier_Loyers!$J:$J,Échéancier_Loyers!$C:$C,$A1671,Échéancier_Loyers!$B:$B,YEAR($C1671)*100+MONTH($C1671)))</f>
        <v/>
      </c>
      <c r="F1671" s="13" t="str">
        <f>IF(OR($A1671="",$C1671=""),"",SUMIFS(Échéancier_Loyers!$K:$K,Échéancier_Loyers!$C:$C,$A1671,Échéancier_Loyers!$B:$B,YEAR($C1671)*100+MONTH($C1671)))</f>
        <v/>
      </c>
      <c r="G1671" s="13" t="str">
        <f>IF(OR($E1671="",$F1671=""),"",$E1671-$F1671)</f>
        <v/>
      </c>
      <c r="H1671" t="str">
        <f ca="1">IF($D1671="","",MAX(0,TODAY()-$D1671))</f>
        <v/>
      </c>
      <c r="I1671" t="str">
        <f ca="1">IF($G1671&lt;=0,"",IF($H1671&gt;=30,"Mise en demeure",IF($H1671&gt;=15,"Relance 2",IF($H1671&gt;=5,"Relance 1","À traiter"))))</f>
        <v>Mise en demeure</v>
      </c>
      <c r="K1671" t="str">
        <f>IF($J1671="","",$J1671+7)</f>
        <v/>
      </c>
    </row>
    <row r="1672" spans="2:11" ht="15">
      <c r="B1672" t="str">
        <f>IF($A1672="","",VLOOKUP(VLOOKUP($A1672,Baux!$A:$K,3,FALSE),Locataires!$A:$I,2,FALSE))</f>
        <v/>
      </c>
      <c r="C1672" s="17"/>
      <c r="D1672" s="12" t="str">
        <f>IF(OR($A1672="",$C1672=""),"",SUMIFS(Échéancier_Loyers!$G:$G,Échéancier_Loyers!$C:$C,$A1672,Échéancier_Loyers!$B:$B,YEAR($C1672)*100+MONTH($C1672)))</f>
        <v/>
      </c>
      <c r="E1672" s="13" t="str">
        <f>IF(OR($A1672="",$C1672=""),"",SUMIFS(Échéancier_Loyers!$J:$J,Échéancier_Loyers!$C:$C,$A1672,Échéancier_Loyers!$B:$B,YEAR($C1672)*100+MONTH($C1672)))</f>
        <v/>
      </c>
      <c r="F1672" s="13" t="str">
        <f>IF(OR($A1672="",$C1672=""),"",SUMIFS(Échéancier_Loyers!$K:$K,Échéancier_Loyers!$C:$C,$A1672,Échéancier_Loyers!$B:$B,YEAR($C1672)*100+MONTH($C1672)))</f>
        <v/>
      </c>
      <c r="G1672" s="13" t="str">
        <f>IF(OR($E1672="",$F1672=""),"",$E1672-$F1672)</f>
        <v/>
      </c>
      <c r="H1672" t="str">
        <f ca="1">IF($D1672="","",MAX(0,TODAY()-$D1672))</f>
        <v/>
      </c>
      <c r="I1672" t="str">
        <f ca="1">IF($G1672&lt;=0,"",IF($H1672&gt;=30,"Mise en demeure",IF($H1672&gt;=15,"Relance 2",IF($H1672&gt;=5,"Relance 1","À traiter"))))</f>
        <v>Mise en demeure</v>
      </c>
      <c r="K1672" t="str">
        <f>IF($J1672="","",$J1672+7)</f>
        <v/>
      </c>
    </row>
    <row r="1673" spans="2:11" ht="15">
      <c r="B1673" t="str">
        <f>IF($A1673="","",VLOOKUP(VLOOKUP($A1673,Baux!$A:$K,3,FALSE),Locataires!$A:$I,2,FALSE))</f>
        <v/>
      </c>
      <c r="C1673" s="17"/>
      <c r="D1673" s="12" t="str">
        <f>IF(OR($A1673="",$C1673=""),"",SUMIFS(Échéancier_Loyers!$G:$G,Échéancier_Loyers!$C:$C,$A1673,Échéancier_Loyers!$B:$B,YEAR($C1673)*100+MONTH($C1673)))</f>
        <v/>
      </c>
      <c r="E1673" s="13" t="str">
        <f>IF(OR($A1673="",$C1673=""),"",SUMIFS(Échéancier_Loyers!$J:$J,Échéancier_Loyers!$C:$C,$A1673,Échéancier_Loyers!$B:$B,YEAR($C1673)*100+MONTH($C1673)))</f>
        <v/>
      </c>
      <c r="F1673" s="13" t="str">
        <f>IF(OR($A1673="",$C1673=""),"",SUMIFS(Échéancier_Loyers!$K:$K,Échéancier_Loyers!$C:$C,$A1673,Échéancier_Loyers!$B:$B,YEAR($C1673)*100+MONTH($C1673)))</f>
        <v/>
      </c>
      <c r="G1673" s="13" t="str">
        <f>IF(OR($E1673="",$F1673=""),"",$E1673-$F1673)</f>
        <v/>
      </c>
      <c r="H1673" t="str">
        <f ca="1">IF($D1673="","",MAX(0,TODAY()-$D1673))</f>
        <v/>
      </c>
      <c r="I1673" t="str">
        <f ca="1">IF($G1673&lt;=0,"",IF($H1673&gt;=30,"Mise en demeure",IF($H1673&gt;=15,"Relance 2",IF($H1673&gt;=5,"Relance 1","À traiter"))))</f>
        <v>Mise en demeure</v>
      </c>
      <c r="K1673" t="str">
        <f>IF($J1673="","",$J1673+7)</f>
        <v/>
      </c>
    </row>
    <row r="1674" spans="2:11" ht="15">
      <c r="B1674" t="str">
        <f>IF($A1674="","",VLOOKUP(VLOOKUP($A1674,Baux!$A:$K,3,FALSE),Locataires!$A:$I,2,FALSE))</f>
        <v/>
      </c>
      <c r="C1674" s="17"/>
      <c r="D1674" s="12" t="str">
        <f>IF(OR($A1674="",$C1674=""),"",SUMIFS(Échéancier_Loyers!$G:$G,Échéancier_Loyers!$C:$C,$A1674,Échéancier_Loyers!$B:$B,YEAR($C1674)*100+MONTH($C1674)))</f>
        <v/>
      </c>
      <c r="E1674" s="13" t="str">
        <f>IF(OR($A1674="",$C1674=""),"",SUMIFS(Échéancier_Loyers!$J:$J,Échéancier_Loyers!$C:$C,$A1674,Échéancier_Loyers!$B:$B,YEAR($C1674)*100+MONTH($C1674)))</f>
        <v/>
      </c>
      <c r="F1674" s="13" t="str">
        <f>IF(OR($A1674="",$C1674=""),"",SUMIFS(Échéancier_Loyers!$K:$K,Échéancier_Loyers!$C:$C,$A1674,Échéancier_Loyers!$B:$B,YEAR($C1674)*100+MONTH($C1674)))</f>
        <v/>
      </c>
      <c r="G1674" s="13" t="str">
        <f>IF(OR($E1674="",$F1674=""),"",$E1674-$F1674)</f>
        <v/>
      </c>
      <c r="H1674" t="str">
        <f ca="1">IF($D1674="","",MAX(0,TODAY()-$D1674))</f>
        <v/>
      </c>
      <c r="I1674" t="str">
        <f ca="1">IF($G1674&lt;=0,"",IF($H1674&gt;=30,"Mise en demeure",IF($H1674&gt;=15,"Relance 2",IF($H1674&gt;=5,"Relance 1","À traiter"))))</f>
        <v>Mise en demeure</v>
      </c>
      <c r="K1674" t="str">
        <f>IF($J1674="","",$J1674+7)</f>
        <v/>
      </c>
    </row>
    <row r="1675" spans="2:11" ht="15">
      <c r="B1675" t="str">
        <f>IF($A1675="","",VLOOKUP(VLOOKUP($A1675,Baux!$A:$K,3,FALSE),Locataires!$A:$I,2,FALSE))</f>
        <v/>
      </c>
      <c r="C1675" s="17"/>
      <c r="D1675" s="12" t="str">
        <f>IF(OR($A1675="",$C1675=""),"",SUMIFS(Échéancier_Loyers!$G:$G,Échéancier_Loyers!$C:$C,$A1675,Échéancier_Loyers!$B:$B,YEAR($C1675)*100+MONTH($C1675)))</f>
        <v/>
      </c>
      <c r="E1675" s="13" t="str">
        <f>IF(OR($A1675="",$C1675=""),"",SUMIFS(Échéancier_Loyers!$J:$J,Échéancier_Loyers!$C:$C,$A1675,Échéancier_Loyers!$B:$B,YEAR($C1675)*100+MONTH($C1675)))</f>
        <v/>
      </c>
      <c r="F1675" s="13" t="str">
        <f>IF(OR($A1675="",$C1675=""),"",SUMIFS(Échéancier_Loyers!$K:$K,Échéancier_Loyers!$C:$C,$A1675,Échéancier_Loyers!$B:$B,YEAR($C1675)*100+MONTH($C1675)))</f>
        <v/>
      </c>
      <c r="G1675" s="13" t="str">
        <f>IF(OR($E1675="",$F1675=""),"",$E1675-$F1675)</f>
        <v/>
      </c>
      <c r="H1675" t="str">
        <f ca="1">IF($D1675="","",MAX(0,TODAY()-$D1675))</f>
        <v/>
      </c>
      <c r="I1675" t="str">
        <f ca="1">IF($G1675&lt;=0,"",IF($H1675&gt;=30,"Mise en demeure",IF($H1675&gt;=15,"Relance 2",IF($H1675&gt;=5,"Relance 1","À traiter"))))</f>
        <v>Mise en demeure</v>
      </c>
      <c r="K1675" t="str">
        <f>IF($J1675="","",$J1675+7)</f>
        <v/>
      </c>
    </row>
    <row r="1676" spans="2:11" ht="15">
      <c r="B1676" t="str">
        <f>IF($A1676="","",VLOOKUP(VLOOKUP($A1676,Baux!$A:$K,3,FALSE),Locataires!$A:$I,2,FALSE))</f>
        <v/>
      </c>
      <c r="C1676" s="17"/>
      <c r="D1676" s="12" t="str">
        <f>IF(OR($A1676="",$C1676=""),"",SUMIFS(Échéancier_Loyers!$G:$G,Échéancier_Loyers!$C:$C,$A1676,Échéancier_Loyers!$B:$B,YEAR($C1676)*100+MONTH($C1676)))</f>
        <v/>
      </c>
      <c r="E1676" s="13" t="str">
        <f>IF(OR($A1676="",$C1676=""),"",SUMIFS(Échéancier_Loyers!$J:$J,Échéancier_Loyers!$C:$C,$A1676,Échéancier_Loyers!$B:$B,YEAR($C1676)*100+MONTH($C1676)))</f>
        <v/>
      </c>
      <c r="F1676" s="13" t="str">
        <f>IF(OR($A1676="",$C1676=""),"",SUMIFS(Échéancier_Loyers!$K:$K,Échéancier_Loyers!$C:$C,$A1676,Échéancier_Loyers!$B:$B,YEAR($C1676)*100+MONTH($C1676)))</f>
        <v/>
      </c>
      <c r="G1676" s="13" t="str">
        <f>IF(OR($E1676="",$F1676=""),"",$E1676-$F1676)</f>
        <v/>
      </c>
      <c r="H1676" t="str">
        <f ca="1">IF($D1676="","",MAX(0,TODAY()-$D1676))</f>
        <v/>
      </c>
      <c r="I1676" t="str">
        <f ca="1">IF($G1676&lt;=0,"",IF($H1676&gt;=30,"Mise en demeure",IF($H1676&gt;=15,"Relance 2",IF($H1676&gt;=5,"Relance 1","À traiter"))))</f>
        <v>Mise en demeure</v>
      </c>
      <c r="K1676" t="str">
        <f>IF($J1676="","",$J1676+7)</f>
        <v/>
      </c>
    </row>
    <row r="1677" spans="2:11" ht="15">
      <c r="B1677" t="str">
        <f>IF($A1677="","",VLOOKUP(VLOOKUP($A1677,Baux!$A:$K,3,FALSE),Locataires!$A:$I,2,FALSE))</f>
        <v/>
      </c>
      <c r="C1677" s="17"/>
      <c r="D1677" s="12" t="str">
        <f>IF(OR($A1677="",$C1677=""),"",SUMIFS(Échéancier_Loyers!$G:$G,Échéancier_Loyers!$C:$C,$A1677,Échéancier_Loyers!$B:$B,YEAR($C1677)*100+MONTH($C1677)))</f>
        <v/>
      </c>
      <c r="E1677" s="13" t="str">
        <f>IF(OR($A1677="",$C1677=""),"",SUMIFS(Échéancier_Loyers!$J:$J,Échéancier_Loyers!$C:$C,$A1677,Échéancier_Loyers!$B:$B,YEAR($C1677)*100+MONTH($C1677)))</f>
        <v/>
      </c>
      <c r="F1677" s="13" t="str">
        <f>IF(OR($A1677="",$C1677=""),"",SUMIFS(Échéancier_Loyers!$K:$K,Échéancier_Loyers!$C:$C,$A1677,Échéancier_Loyers!$B:$B,YEAR($C1677)*100+MONTH($C1677)))</f>
        <v/>
      </c>
      <c r="G1677" s="13" t="str">
        <f>IF(OR($E1677="",$F1677=""),"",$E1677-$F1677)</f>
        <v/>
      </c>
      <c r="H1677" t="str">
        <f ca="1">IF($D1677="","",MAX(0,TODAY()-$D1677))</f>
        <v/>
      </c>
      <c r="I1677" t="str">
        <f ca="1">IF($G1677&lt;=0,"",IF($H1677&gt;=30,"Mise en demeure",IF($H1677&gt;=15,"Relance 2",IF($H1677&gt;=5,"Relance 1","À traiter"))))</f>
        <v>Mise en demeure</v>
      </c>
      <c r="K1677" t="str">
        <f>IF($J1677="","",$J1677+7)</f>
        <v/>
      </c>
    </row>
    <row r="1678" spans="2:11" ht="15">
      <c r="B1678" t="str">
        <f>IF($A1678="","",VLOOKUP(VLOOKUP($A1678,Baux!$A:$K,3,FALSE),Locataires!$A:$I,2,FALSE))</f>
        <v/>
      </c>
      <c r="C1678" s="17"/>
      <c r="D1678" s="12" t="str">
        <f>IF(OR($A1678="",$C1678=""),"",SUMIFS(Échéancier_Loyers!$G:$G,Échéancier_Loyers!$C:$C,$A1678,Échéancier_Loyers!$B:$B,YEAR($C1678)*100+MONTH($C1678)))</f>
        <v/>
      </c>
      <c r="E1678" s="13" t="str">
        <f>IF(OR($A1678="",$C1678=""),"",SUMIFS(Échéancier_Loyers!$J:$J,Échéancier_Loyers!$C:$C,$A1678,Échéancier_Loyers!$B:$B,YEAR($C1678)*100+MONTH($C1678)))</f>
        <v/>
      </c>
      <c r="F1678" s="13" t="str">
        <f>IF(OR($A1678="",$C1678=""),"",SUMIFS(Échéancier_Loyers!$K:$K,Échéancier_Loyers!$C:$C,$A1678,Échéancier_Loyers!$B:$B,YEAR($C1678)*100+MONTH($C1678)))</f>
        <v/>
      </c>
      <c r="G1678" s="13" t="str">
        <f>IF(OR($E1678="",$F1678=""),"",$E1678-$F1678)</f>
        <v/>
      </c>
      <c r="H1678" t="str">
        <f ca="1">IF($D1678="","",MAX(0,TODAY()-$D1678))</f>
        <v/>
      </c>
      <c r="I1678" t="str">
        <f ca="1">IF($G1678&lt;=0,"",IF($H1678&gt;=30,"Mise en demeure",IF($H1678&gt;=15,"Relance 2",IF($H1678&gt;=5,"Relance 1","À traiter"))))</f>
        <v>Mise en demeure</v>
      </c>
      <c r="K1678" t="str">
        <f>IF($J1678="","",$J1678+7)</f>
        <v/>
      </c>
    </row>
    <row r="1679" spans="2:11" ht="15">
      <c r="B1679" t="str">
        <f>IF($A1679="","",VLOOKUP(VLOOKUP($A1679,Baux!$A:$K,3,FALSE),Locataires!$A:$I,2,FALSE))</f>
        <v/>
      </c>
      <c r="C1679" s="17"/>
      <c r="D1679" s="12" t="str">
        <f>IF(OR($A1679="",$C1679=""),"",SUMIFS(Échéancier_Loyers!$G:$G,Échéancier_Loyers!$C:$C,$A1679,Échéancier_Loyers!$B:$B,YEAR($C1679)*100+MONTH($C1679)))</f>
        <v/>
      </c>
      <c r="E1679" s="13" t="str">
        <f>IF(OR($A1679="",$C1679=""),"",SUMIFS(Échéancier_Loyers!$J:$J,Échéancier_Loyers!$C:$C,$A1679,Échéancier_Loyers!$B:$B,YEAR($C1679)*100+MONTH($C1679)))</f>
        <v/>
      </c>
      <c r="F1679" s="13" t="str">
        <f>IF(OR($A1679="",$C1679=""),"",SUMIFS(Échéancier_Loyers!$K:$K,Échéancier_Loyers!$C:$C,$A1679,Échéancier_Loyers!$B:$B,YEAR($C1679)*100+MONTH($C1679)))</f>
        <v/>
      </c>
      <c r="G1679" s="13" t="str">
        <f>IF(OR($E1679="",$F1679=""),"",$E1679-$F1679)</f>
        <v/>
      </c>
      <c r="H1679" t="str">
        <f ca="1">IF($D1679="","",MAX(0,TODAY()-$D1679))</f>
        <v/>
      </c>
      <c r="I1679" t="str">
        <f ca="1">IF($G1679&lt;=0,"",IF($H1679&gt;=30,"Mise en demeure",IF($H1679&gt;=15,"Relance 2",IF($H1679&gt;=5,"Relance 1","À traiter"))))</f>
        <v>Mise en demeure</v>
      </c>
      <c r="K1679" t="str">
        <f>IF($J1679="","",$J1679+7)</f>
        <v/>
      </c>
    </row>
    <row r="1680" spans="2:11" ht="15">
      <c r="B1680" t="str">
        <f>IF($A1680="","",VLOOKUP(VLOOKUP($A1680,Baux!$A:$K,3,FALSE),Locataires!$A:$I,2,FALSE))</f>
        <v/>
      </c>
      <c r="C1680" s="17"/>
      <c r="D1680" s="12" t="str">
        <f>IF(OR($A1680="",$C1680=""),"",SUMIFS(Échéancier_Loyers!$G:$G,Échéancier_Loyers!$C:$C,$A1680,Échéancier_Loyers!$B:$B,YEAR($C1680)*100+MONTH($C1680)))</f>
        <v/>
      </c>
      <c r="E1680" s="13" t="str">
        <f>IF(OR($A1680="",$C1680=""),"",SUMIFS(Échéancier_Loyers!$J:$J,Échéancier_Loyers!$C:$C,$A1680,Échéancier_Loyers!$B:$B,YEAR($C1680)*100+MONTH($C1680)))</f>
        <v/>
      </c>
      <c r="F1680" s="13" t="str">
        <f>IF(OR($A1680="",$C1680=""),"",SUMIFS(Échéancier_Loyers!$K:$K,Échéancier_Loyers!$C:$C,$A1680,Échéancier_Loyers!$B:$B,YEAR($C1680)*100+MONTH($C1680)))</f>
        <v/>
      </c>
      <c r="G1680" s="13" t="str">
        <f>IF(OR($E1680="",$F1680=""),"",$E1680-$F1680)</f>
        <v/>
      </c>
      <c r="H1680" t="str">
        <f ca="1">IF($D1680="","",MAX(0,TODAY()-$D1680))</f>
        <v/>
      </c>
      <c r="I1680" t="str">
        <f ca="1">IF($G1680&lt;=0,"",IF($H1680&gt;=30,"Mise en demeure",IF($H1680&gt;=15,"Relance 2",IF($H1680&gt;=5,"Relance 1","À traiter"))))</f>
        <v>Mise en demeure</v>
      </c>
      <c r="K1680" t="str">
        <f>IF($J1680="","",$J1680+7)</f>
        <v/>
      </c>
    </row>
    <row r="1681" spans="2:11" ht="15">
      <c r="B1681" t="str">
        <f>IF($A1681="","",VLOOKUP(VLOOKUP($A1681,Baux!$A:$K,3,FALSE),Locataires!$A:$I,2,FALSE))</f>
        <v/>
      </c>
      <c r="C1681" s="17"/>
      <c r="D1681" s="12" t="str">
        <f>IF(OR($A1681="",$C1681=""),"",SUMIFS(Échéancier_Loyers!$G:$G,Échéancier_Loyers!$C:$C,$A1681,Échéancier_Loyers!$B:$B,YEAR($C1681)*100+MONTH($C1681)))</f>
        <v/>
      </c>
      <c r="E1681" s="13" t="str">
        <f>IF(OR($A1681="",$C1681=""),"",SUMIFS(Échéancier_Loyers!$J:$J,Échéancier_Loyers!$C:$C,$A1681,Échéancier_Loyers!$B:$B,YEAR($C1681)*100+MONTH($C1681)))</f>
        <v/>
      </c>
      <c r="F1681" s="13" t="str">
        <f>IF(OR($A1681="",$C1681=""),"",SUMIFS(Échéancier_Loyers!$K:$K,Échéancier_Loyers!$C:$C,$A1681,Échéancier_Loyers!$B:$B,YEAR($C1681)*100+MONTH($C1681)))</f>
        <v/>
      </c>
      <c r="G1681" s="13" t="str">
        <f>IF(OR($E1681="",$F1681=""),"",$E1681-$F1681)</f>
        <v/>
      </c>
      <c r="H1681" t="str">
        <f ca="1">IF($D1681="","",MAX(0,TODAY()-$D1681))</f>
        <v/>
      </c>
      <c r="I1681" t="str">
        <f ca="1">IF($G1681&lt;=0,"",IF($H1681&gt;=30,"Mise en demeure",IF($H1681&gt;=15,"Relance 2",IF($H1681&gt;=5,"Relance 1","À traiter"))))</f>
        <v>Mise en demeure</v>
      </c>
      <c r="K1681" t="str">
        <f>IF($J1681="","",$J1681+7)</f>
        <v/>
      </c>
    </row>
    <row r="1682" spans="2:11" ht="15">
      <c r="B1682" t="str">
        <f>IF($A1682="","",VLOOKUP(VLOOKUP($A1682,Baux!$A:$K,3,FALSE),Locataires!$A:$I,2,FALSE))</f>
        <v/>
      </c>
      <c r="C1682" s="17"/>
      <c r="D1682" s="12" t="str">
        <f>IF(OR($A1682="",$C1682=""),"",SUMIFS(Échéancier_Loyers!$G:$G,Échéancier_Loyers!$C:$C,$A1682,Échéancier_Loyers!$B:$B,YEAR($C1682)*100+MONTH($C1682)))</f>
        <v/>
      </c>
      <c r="E1682" s="13" t="str">
        <f>IF(OR($A1682="",$C1682=""),"",SUMIFS(Échéancier_Loyers!$J:$J,Échéancier_Loyers!$C:$C,$A1682,Échéancier_Loyers!$B:$B,YEAR($C1682)*100+MONTH($C1682)))</f>
        <v/>
      </c>
      <c r="F1682" s="13" t="str">
        <f>IF(OR($A1682="",$C1682=""),"",SUMIFS(Échéancier_Loyers!$K:$K,Échéancier_Loyers!$C:$C,$A1682,Échéancier_Loyers!$B:$B,YEAR($C1682)*100+MONTH($C1682)))</f>
        <v/>
      </c>
      <c r="G1682" s="13" t="str">
        <f>IF(OR($E1682="",$F1682=""),"",$E1682-$F1682)</f>
        <v/>
      </c>
      <c r="H1682" t="str">
        <f ca="1">IF($D1682="","",MAX(0,TODAY()-$D1682))</f>
        <v/>
      </c>
      <c r="I1682" t="str">
        <f ca="1">IF($G1682&lt;=0,"",IF($H1682&gt;=30,"Mise en demeure",IF($H1682&gt;=15,"Relance 2",IF($H1682&gt;=5,"Relance 1","À traiter"))))</f>
        <v>Mise en demeure</v>
      </c>
      <c r="K1682" t="str">
        <f>IF($J1682="","",$J1682+7)</f>
        <v/>
      </c>
    </row>
    <row r="1683" spans="2:11" ht="15">
      <c r="B1683" t="str">
        <f>IF($A1683="","",VLOOKUP(VLOOKUP($A1683,Baux!$A:$K,3,FALSE),Locataires!$A:$I,2,FALSE))</f>
        <v/>
      </c>
      <c r="C1683" s="17"/>
      <c r="D1683" s="12" t="str">
        <f>IF(OR($A1683="",$C1683=""),"",SUMIFS(Échéancier_Loyers!$G:$G,Échéancier_Loyers!$C:$C,$A1683,Échéancier_Loyers!$B:$B,YEAR($C1683)*100+MONTH($C1683)))</f>
        <v/>
      </c>
      <c r="E1683" s="13" t="str">
        <f>IF(OR($A1683="",$C1683=""),"",SUMIFS(Échéancier_Loyers!$J:$J,Échéancier_Loyers!$C:$C,$A1683,Échéancier_Loyers!$B:$B,YEAR($C1683)*100+MONTH($C1683)))</f>
        <v/>
      </c>
      <c r="F1683" s="13" t="str">
        <f>IF(OR($A1683="",$C1683=""),"",SUMIFS(Échéancier_Loyers!$K:$K,Échéancier_Loyers!$C:$C,$A1683,Échéancier_Loyers!$B:$B,YEAR($C1683)*100+MONTH($C1683)))</f>
        <v/>
      </c>
      <c r="G1683" s="13" t="str">
        <f>IF(OR($E1683="",$F1683=""),"",$E1683-$F1683)</f>
        <v/>
      </c>
      <c r="H1683" t="str">
        <f ca="1">IF($D1683="","",MAX(0,TODAY()-$D1683))</f>
        <v/>
      </c>
      <c r="I1683" t="str">
        <f ca="1">IF($G1683&lt;=0,"",IF($H1683&gt;=30,"Mise en demeure",IF($H1683&gt;=15,"Relance 2",IF($H1683&gt;=5,"Relance 1","À traiter"))))</f>
        <v>Mise en demeure</v>
      </c>
      <c r="K1683" t="str">
        <f>IF($J1683="","",$J1683+7)</f>
        <v/>
      </c>
    </row>
    <row r="1684" spans="2:11" ht="15">
      <c r="B1684" t="str">
        <f>IF($A1684="","",VLOOKUP(VLOOKUP($A1684,Baux!$A:$K,3,FALSE),Locataires!$A:$I,2,FALSE))</f>
        <v/>
      </c>
      <c r="C1684" s="17"/>
      <c r="D1684" s="12" t="str">
        <f>IF(OR($A1684="",$C1684=""),"",SUMIFS(Échéancier_Loyers!$G:$G,Échéancier_Loyers!$C:$C,$A1684,Échéancier_Loyers!$B:$B,YEAR($C1684)*100+MONTH($C1684)))</f>
        <v/>
      </c>
      <c r="E1684" s="13" t="str">
        <f>IF(OR($A1684="",$C1684=""),"",SUMIFS(Échéancier_Loyers!$J:$J,Échéancier_Loyers!$C:$C,$A1684,Échéancier_Loyers!$B:$B,YEAR($C1684)*100+MONTH($C1684)))</f>
        <v/>
      </c>
      <c r="F1684" s="13" t="str">
        <f>IF(OR($A1684="",$C1684=""),"",SUMIFS(Échéancier_Loyers!$K:$K,Échéancier_Loyers!$C:$C,$A1684,Échéancier_Loyers!$B:$B,YEAR($C1684)*100+MONTH($C1684)))</f>
        <v/>
      </c>
      <c r="G1684" s="13" t="str">
        <f>IF(OR($E1684="",$F1684=""),"",$E1684-$F1684)</f>
        <v/>
      </c>
      <c r="H1684" t="str">
        <f ca="1">IF($D1684="","",MAX(0,TODAY()-$D1684))</f>
        <v/>
      </c>
      <c r="I1684" t="str">
        <f ca="1">IF($G1684&lt;=0,"",IF($H1684&gt;=30,"Mise en demeure",IF($H1684&gt;=15,"Relance 2",IF($H1684&gt;=5,"Relance 1","À traiter"))))</f>
        <v>Mise en demeure</v>
      </c>
      <c r="K1684" t="str">
        <f>IF($J1684="","",$J1684+7)</f>
        <v/>
      </c>
    </row>
    <row r="1685" spans="2:11" ht="15">
      <c r="B1685" t="str">
        <f>IF($A1685="","",VLOOKUP(VLOOKUP($A1685,Baux!$A:$K,3,FALSE),Locataires!$A:$I,2,FALSE))</f>
        <v/>
      </c>
      <c r="C1685" s="17"/>
      <c r="D1685" s="12" t="str">
        <f>IF(OR($A1685="",$C1685=""),"",SUMIFS(Échéancier_Loyers!$G:$G,Échéancier_Loyers!$C:$C,$A1685,Échéancier_Loyers!$B:$B,YEAR($C1685)*100+MONTH($C1685)))</f>
        <v/>
      </c>
      <c r="E1685" s="13" t="str">
        <f>IF(OR($A1685="",$C1685=""),"",SUMIFS(Échéancier_Loyers!$J:$J,Échéancier_Loyers!$C:$C,$A1685,Échéancier_Loyers!$B:$B,YEAR($C1685)*100+MONTH($C1685)))</f>
        <v/>
      </c>
      <c r="F1685" s="13" t="str">
        <f>IF(OR($A1685="",$C1685=""),"",SUMIFS(Échéancier_Loyers!$K:$K,Échéancier_Loyers!$C:$C,$A1685,Échéancier_Loyers!$B:$B,YEAR($C1685)*100+MONTH($C1685)))</f>
        <v/>
      </c>
      <c r="G1685" s="13" t="str">
        <f>IF(OR($E1685="",$F1685=""),"",$E1685-$F1685)</f>
        <v/>
      </c>
      <c r="H1685" t="str">
        <f ca="1">IF($D1685="","",MAX(0,TODAY()-$D1685))</f>
        <v/>
      </c>
      <c r="I1685" t="str">
        <f ca="1">IF($G1685&lt;=0,"",IF($H1685&gt;=30,"Mise en demeure",IF($H1685&gt;=15,"Relance 2",IF($H1685&gt;=5,"Relance 1","À traiter"))))</f>
        <v>Mise en demeure</v>
      </c>
      <c r="K1685" t="str">
        <f>IF($J1685="","",$J1685+7)</f>
        <v/>
      </c>
    </row>
    <row r="1686" spans="2:11" ht="15">
      <c r="B1686" t="str">
        <f>IF($A1686="","",VLOOKUP(VLOOKUP($A1686,Baux!$A:$K,3,FALSE),Locataires!$A:$I,2,FALSE))</f>
        <v/>
      </c>
      <c r="C1686" s="17"/>
      <c r="D1686" s="12" t="str">
        <f>IF(OR($A1686="",$C1686=""),"",SUMIFS(Échéancier_Loyers!$G:$G,Échéancier_Loyers!$C:$C,$A1686,Échéancier_Loyers!$B:$B,YEAR($C1686)*100+MONTH($C1686)))</f>
        <v/>
      </c>
      <c r="E1686" s="13" t="str">
        <f>IF(OR($A1686="",$C1686=""),"",SUMIFS(Échéancier_Loyers!$J:$J,Échéancier_Loyers!$C:$C,$A1686,Échéancier_Loyers!$B:$B,YEAR($C1686)*100+MONTH($C1686)))</f>
        <v/>
      </c>
      <c r="F1686" s="13" t="str">
        <f>IF(OR($A1686="",$C1686=""),"",SUMIFS(Échéancier_Loyers!$K:$K,Échéancier_Loyers!$C:$C,$A1686,Échéancier_Loyers!$B:$B,YEAR($C1686)*100+MONTH($C1686)))</f>
        <v/>
      </c>
      <c r="G1686" s="13" t="str">
        <f>IF(OR($E1686="",$F1686=""),"",$E1686-$F1686)</f>
        <v/>
      </c>
      <c r="H1686" t="str">
        <f ca="1">IF($D1686="","",MAX(0,TODAY()-$D1686))</f>
        <v/>
      </c>
      <c r="I1686" t="str">
        <f ca="1">IF($G1686&lt;=0,"",IF($H1686&gt;=30,"Mise en demeure",IF($H1686&gt;=15,"Relance 2",IF($H1686&gt;=5,"Relance 1","À traiter"))))</f>
        <v>Mise en demeure</v>
      </c>
      <c r="K1686" t="str">
        <f>IF($J1686="","",$J1686+7)</f>
        <v/>
      </c>
    </row>
    <row r="1687" spans="2:11" ht="15">
      <c r="B1687" t="str">
        <f>IF($A1687="","",VLOOKUP(VLOOKUP($A1687,Baux!$A:$K,3,FALSE),Locataires!$A:$I,2,FALSE))</f>
        <v/>
      </c>
      <c r="C1687" s="17"/>
      <c r="D1687" s="12" t="str">
        <f>IF(OR($A1687="",$C1687=""),"",SUMIFS(Échéancier_Loyers!$G:$G,Échéancier_Loyers!$C:$C,$A1687,Échéancier_Loyers!$B:$B,YEAR($C1687)*100+MONTH($C1687)))</f>
        <v/>
      </c>
      <c r="E1687" s="13" t="str">
        <f>IF(OR($A1687="",$C1687=""),"",SUMIFS(Échéancier_Loyers!$J:$J,Échéancier_Loyers!$C:$C,$A1687,Échéancier_Loyers!$B:$B,YEAR($C1687)*100+MONTH($C1687)))</f>
        <v/>
      </c>
      <c r="F1687" s="13" t="str">
        <f>IF(OR($A1687="",$C1687=""),"",SUMIFS(Échéancier_Loyers!$K:$K,Échéancier_Loyers!$C:$C,$A1687,Échéancier_Loyers!$B:$B,YEAR($C1687)*100+MONTH($C1687)))</f>
        <v/>
      </c>
      <c r="G1687" s="13" t="str">
        <f>IF(OR($E1687="",$F1687=""),"",$E1687-$F1687)</f>
        <v/>
      </c>
      <c r="H1687" t="str">
        <f ca="1">IF($D1687="","",MAX(0,TODAY()-$D1687))</f>
        <v/>
      </c>
      <c r="I1687" t="str">
        <f ca="1">IF($G1687&lt;=0,"",IF($H1687&gt;=30,"Mise en demeure",IF($H1687&gt;=15,"Relance 2",IF($H1687&gt;=5,"Relance 1","À traiter"))))</f>
        <v>Mise en demeure</v>
      </c>
      <c r="K1687" t="str">
        <f>IF($J1687="","",$J1687+7)</f>
        <v/>
      </c>
    </row>
    <row r="1688" spans="2:11" ht="15">
      <c r="B1688" t="str">
        <f>IF($A1688="","",VLOOKUP(VLOOKUP($A1688,Baux!$A:$K,3,FALSE),Locataires!$A:$I,2,FALSE))</f>
        <v/>
      </c>
      <c r="C1688" s="17"/>
      <c r="D1688" s="12" t="str">
        <f>IF(OR($A1688="",$C1688=""),"",SUMIFS(Échéancier_Loyers!$G:$G,Échéancier_Loyers!$C:$C,$A1688,Échéancier_Loyers!$B:$B,YEAR($C1688)*100+MONTH($C1688)))</f>
        <v/>
      </c>
      <c r="E1688" s="13" t="str">
        <f>IF(OR($A1688="",$C1688=""),"",SUMIFS(Échéancier_Loyers!$J:$J,Échéancier_Loyers!$C:$C,$A1688,Échéancier_Loyers!$B:$B,YEAR($C1688)*100+MONTH($C1688)))</f>
        <v/>
      </c>
      <c r="F1688" s="13" t="str">
        <f>IF(OR($A1688="",$C1688=""),"",SUMIFS(Échéancier_Loyers!$K:$K,Échéancier_Loyers!$C:$C,$A1688,Échéancier_Loyers!$B:$B,YEAR($C1688)*100+MONTH($C1688)))</f>
        <v/>
      </c>
      <c r="G1688" s="13" t="str">
        <f>IF(OR($E1688="",$F1688=""),"",$E1688-$F1688)</f>
        <v/>
      </c>
      <c r="H1688" t="str">
        <f ca="1">IF($D1688="","",MAX(0,TODAY()-$D1688))</f>
        <v/>
      </c>
      <c r="I1688" t="str">
        <f ca="1">IF($G1688&lt;=0,"",IF($H1688&gt;=30,"Mise en demeure",IF($H1688&gt;=15,"Relance 2",IF($H1688&gt;=5,"Relance 1","À traiter"))))</f>
        <v>Mise en demeure</v>
      </c>
      <c r="K1688" t="str">
        <f>IF($J1688="","",$J1688+7)</f>
        <v/>
      </c>
    </row>
    <row r="1689" spans="2:11" ht="15">
      <c r="B1689" t="str">
        <f>IF($A1689="","",VLOOKUP(VLOOKUP($A1689,Baux!$A:$K,3,FALSE),Locataires!$A:$I,2,FALSE))</f>
        <v/>
      </c>
      <c r="C1689" s="17"/>
      <c r="D1689" s="12" t="str">
        <f>IF(OR($A1689="",$C1689=""),"",SUMIFS(Échéancier_Loyers!$G:$G,Échéancier_Loyers!$C:$C,$A1689,Échéancier_Loyers!$B:$B,YEAR($C1689)*100+MONTH($C1689)))</f>
        <v/>
      </c>
      <c r="E1689" s="13" t="str">
        <f>IF(OR($A1689="",$C1689=""),"",SUMIFS(Échéancier_Loyers!$J:$J,Échéancier_Loyers!$C:$C,$A1689,Échéancier_Loyers!$B:$B,YEAR($C1689)*100+MONTH($C1689)))</f>
        <v/>
      </c>
      <c r="F1689" s="13" t="str">
        <f>IF(OR($A1689="",$C1689=""),"",SUMIFS(Échéancier_Loyers!$K:$K,Échéancier_Loyers!$C:$C,$A1689,Échéancier_Loyers!$B:$B,YEAR($C1689)*100+MONTH($C1689)))</f>
        <v/>
      </c>
      <c r="G1689" s="13" t="str">
        <f>IF(OR($E1689="",$F1689=""),"",$E1689-$F1689)</f>
        <v/>
      </c>
      <c r="H1689" t="str">
        <f ca="1">IF($D1689="","",MAX(0,TODAY()-$D1689))</f>
        <v/>
      </c>
      <c r="I1689" t="str">
        <f ca="1">IF($G1689&lt;=0,"",IF($H1689&gt;=30,"Mise en demeure",IF($H1689&gt;=15,"Relance 2",IF($H1689&gt;=5,"Relance 1","À traiter"))))</f>
        <v>Mise en demeure</v>
      </c>
      <c r="K1689" t="str">
        <f>IF($J1689="","",$J1689+7)</f>
        <v/>
      </c>
    </row>
    <row r="1690" spans="2:11" ht="15">
      <c r="B1690" t="str">
        <f>IF($A1690="","",VLOOKUP(VLOOKUP($A1690,Baux!$A:$K,3,FALSE),Locataires!$A:$I,2,FALSE))</f>
        <v/>
      </c>
      <c r="C1690" s="17"/>
      <c r="D1690" s="12" t="str">
        <f>IF(OR($A1690="",$C1690=""),"",SUMIFS(Échéancier_Loyers!$G:$G,Échéancier_Loyers!$C:$C,$A1690,Échéancier_Loyers!$B:$B,YEAR($C1690)*100+MONTH($C1690)))</f>
        <v/>
      </c>
      <c r="E1690" s="13" t="str">
        <f>IF(OR($A1690="",$C1690=""),"",SUMIFS(Échéancier_Loyers!$J:$J,Échéancier_Loyers!$C:$C,$A1690,Échéancier_Loyers!$B:$B,YEAR($C1690)*100+MONTH($C1690)))</f>
        <v/>
      </c>
      <c r="F1690" s="13" t="str">
        <f>IF(OR($A1690="",$C1690=""),"",SUMIFS(Échéancier_Loyers!$K:$K,Échéancier_Loyers!$C:$C,$A1690,Échéancier_Loyers!$B:$B,YEAR($C1690)*100+MONTH($C1690)))</f>
        <v/>
      </c>
      <c r="G1690" s="13" t="str">
        <f>IF(OR($E1690="",$F1690=""),"",$E1690-$F1690)</f>
        <v/>
      </c>
      <c r="H1690" t="str">
        <f ca="1">IF($D1690="","",MAX(0,TODAY()-$D1690))</f>
        <v/>
      </c>
      <c r="I1690" t="str">
        <f ca="1">IF($G1690&lt;=0,"",IF($H1690&gt;=30,"Mise en demeure",IF($H1690&gt;=15,"Relance 2",IF($H1690&gt;=5,"Relance 1","À traiter"))))</f>
        <v>Mise en demeure</v>
      </c>
      <c r="K1690" t="str">
        <f>IF($J1690="","",$J1690+7)</f>
        <v/>
      </c>
    </row>
    <row r="1691" spans="2:11" ht="15">
      <c r="B1691" t="str">
        <f>IF($A1691="","",VLOOKUP(VLOOKUP($A1691,Baux!$A:$K,3,FALSE),Locataires!$A:$I,2,FALSE))</f>
        <v/>
      </c>
      <c r="C1691" s="17"/>
      <c r="D1691" s="12" t="str">
        <f>IF(OR($A1691="",$C1691=""),"",SUMIFS(Échéancier_Loyers!$G:$G,Échéancier_Loyers!$C:$C,$A1691,Échéancier_Loyers!$B:$B,YEAR($C1691)*100+MONTH($C1691)))</f>
        <v/>
      </c>
      <c r="E1691" s="13" t="str">
        <f>IF(OR($A1691="",$C1691=""),"",SUMIFS(Échéancier_Loyers!$J:$J,Échéancier_Loyers!$C:$C,$A1691,Échéancier_Loyers!$B:$B,YEAR($C1691)*100+MONTH($C1691)))</f>
        <v/>
      </c>
      <c r="F1691" s="13" t="str">
        <f>IF(OR($A1691="",$C1691=""),"",SUMIFS(Échéancier_Loyers!$K:$K,Échéancier_Loyers!$C:$C,$A1691,Échéancier_Loyers!$B:$B,YEAR($C1691)*100+MONTH($C1691)))</f>
        <v/>
      </c>
      <c r="G1691" s="13" t="str">
        <f>IF(OR($E1691="",$F1691=""),"",$E1691-$F1691)</f>
        <v/>
      </c>
      <c r="H1691" t="str">
        <f ca="1">IF($D1691="","",MAX(0,TODAY()-$D1691))</f>
        <v/>
      </c>
      <c r="I1691" t="str">
        <f ca="1">IF($G1691&lt;=0,"",IF($H1691&gt;=30,"Mise en demeure",IF($H1691&gt;=15,"Relance 2",IF($H1691&gt;=5,"Relance 1","À traiter"))))</f>
        <v>Mise en demeure</v>
      </c>
      <c r="K1691" t="str">
        <f>IF($J1691="","",$J1691+7)</f>
        <v/>
      </c>
    </row>
    <row r="1692" spans="2:11" ht="15">
      <c r="B1692" t="str">
        <f>IF($A1692="","",VLOOKUP(VLOOKUP($A1692,Baux!$A:$K,3,FALSE),Locataires!$A:$I,2,FALSE))</f>
        <v/>
      </c>
      <c r="C1692" s="17"/>
      <c r="D1692" s="12" t="str">
        <f>IF(OR($A1692="",$C1692=""),"",SUMIFS(Échéancier_Loyers!$G:$G,Échéancier_Loyers!$C:$C,$A1692,Échéancier_Loyers!$B:$B,YEAR($C1692)*100+MONTH($C1692)))</f>
        <v/>
      </c>
      <c r="E1692" s="13" t="str">
        <f>IF(OR($A1692="",$C1692=""),"",SUMIFS(Échéancier_Loyers!$J:$J,Échéancier_Loyers!$C:$C,$A1692,Échéancier_Loyers!$B:$B,YEAR($C1692)*100+MONTH($C1692)))</f>
        <v/>
      </c>
      <c r="F1692" s="13" t="str">
        <f>IF(OR($A1692="",$C1692=""),"",SUMIFS(Échéancier_Loyers!$K:$K,Échéancier_Loyers!$C:$C,$A1692,Échéancier_Loyers!$B:$B,YEAR($C1692)*100+MONTH($C1692)))</f>
        <v/>
      </c>
      <c r="G1692" s="13" t="str">
        <f>IF(OR($E1692="",$F1692=""),"",$E1692-$F1692)</f>
        <v/>
      </c>
      <c r="H1692" t="str">
        <f ca="1">IF($D1692="","",MAX(0,TODAY()-$D1692))</f>
        <v/>
      </c>
      <c r="I1692" t="str">
        <f ca="1">IF($G1692&lt;=0,"",IF($H1692&gt;=30,"Mise en demeure",IF($H1692&gt;=15,"Relance 2",IF($H1692&gt;=5,"Relance 1","À traiter"))))</f>
        <v>Mise en demeure</v>
      </c>
      <c r="K1692" t="str">
        <f>IF($J1692="","",$J1692+7)</f>
        <v/>
      </c>
    </row>
    <row r="1693" spans="2:11" ht="15">
      <c r="B1693" t="str">
        <f>IF($A1693="","",VLOOKUP(VLOOKUP($A1693,Baux!$A:$K,3,FALSE),Locataires!$A:$I,2,FALSE))</f>
        <v/>
      </c>
      <c r="C1693" s="17"/>
      <c r="D1693" s="12" t="str">
        <f>IF(OR($A1693="",$C1693=""),"",SUMIFS(Échéancier_Loyers!$G:$G,Échéancier_Loyers!$C:$C,$A1693,Échéancier_Loyers!$B:$B,YEAR($C1693)*100+MONTH($C1693)))</f>
        <v/>
      </c>
      <c r="E1693" s="13" t="str">
        <f>IF(OR($A1693="",$C1693=""),"",SUMIFS(Échéancier_Loyers!$J:$J,Échéancier_Loyers!$C:$C,$A1693,Échéancier_Loyers!$B:$B,YEAR($C1693)*100+MONTH($C1693)))</f>
        <v/>
      </c>
      <c r="F1693" s="13" t="str">
        <f>IF(OR($A1693="",$C1693=""),"",SUMIFS(Échéancier_Loyers!$K:$K,Échéancier_Loyers!$C:$C,$A1693,Échéancier_Loyers!$B:$B,YEAR($C1693)*100+MONTH($C1693)))</f>
        <v/>
      </c>
      <c r="G1693" s="13" t="str">
        <f>IF(OR($E1693="",$F1693=""),"",$E1693-$F1693)</f>
        <v/>
      </c>
      <c r="H1693" t="str">
        <f ca="1">IF($D1693="","",MAX(0,TODAY()-$D1693))</f>
        <v/>
      </c>
      <c r="I1693" t="str">
        <f ca="1">IF($G1693&lt;=0,"",IF($H1693&gt;=30,"Mise en demeure",IF($H1693&gt;=15,"Relance 2",IF($H1693&gt;=5,"Relance 1","À traiter"))))</f>
        <v>Mise en demeure</v>
      </c>
      <c r="K1693" t="str">
        <f>IF($J1693="","",$J1693+7)</f>
        <v/>
      </c>
    </row>
    <row r="1694" spans="2:11" ht="15">
      <c r="B1694" t="str">
        <f>IF($A1694="","",VLOOKUP(VLOOKUP($A1694,Baux!$A:$K,3,FALSE),Locataires!$A:$I,2,FALSE))</f>
        <v/>
      </c>
      <c r="C1694" s="17"/>
      <c r="D1694" s="12" t="str">
        <f>IF(OR($A1694="",$C1694=""),"",SUMIFS(Échéancier_Loyers!$G:$G,Échéancier_Loyers!$C:$C,$A1694,Échéancier_Loyers!$B:$B,YEAR($C1694)*100+MONTH($C1694)))</f>
        <v/>
      </c>
      <c r="E1694" s="13" t="str">
        <f>IF(OR($A1694="",$C1694=""),"",SUMIFS(Échéancier_Loyers!$J:$J,Échéancier_Loyers!$C:$C,$A1694,Échéancier_Loyers!$B:$B,YEAR($C1694)*100+MONTH($C1694)))</f>
        <v/>
      </c>
      <c r="F1694" s="13" t="str">
        <f>IF(OR($A1694="",$C1694=""),"",SUMIFS(Échéancier_Loyers!$K:$K,Échéancier_Loyers!$C:$C,$A1694,Échéancier_Loyers!$B:$B,YEAR($C1694)*100+MONTH($C1694)))</f>
        <v/>
      </c>
      <c r="G1694" s="13" t="str">
        <f>IF(OR($E1694="",$F1694=""),"",$E1694-$F1694)</f>
        <v/>
      </c>
      <c r="H1694" t="str">
        <f ca="1">IF($D1694="","",MAX(0,TODAY()-$D1694))</f>
        <v/>
      </c>
      <c r="I1694" t="str">
        <f ca="1">IF($G1694&lt;=0,"",IF($H1694&gt;=30,"Mise en demeure",IF($H1694&gt;=15,"Relance 2",IF($H1694&gt;=5,"Relance 1","À traiter"))))</f>
        <v>Mise en demeure</v>
      </c>
      <c r="K1694" t="str">
        <f>IF($J1694="","",$J1694+7)</f>
        <v/>
      </c>
    </row>
    <row r="1695" spans="2:11" ht="15">
      <c r="B1695" t="str">
        <f>IF($A1695="","",VLOOKUP(VLOOKUP($A1695,Baux!$A:$K,3,FALSE),Locataires!$A:$I,2,FALSE))</f>
        <v/>
      </c>
      <c r="C1695" s="17"/>
      <c r="D1695" s="12" t="str">
        <f>IF(OR($A1695="",$C1695=""),"",SUMIFS(Échéancier_Loyers!$G:$G,Échéancier_Loyers!$C:$C,$A1695,Échéancier_Loyers!$B:$B,YEAR($C1695)*100+MONTH($C1695)))</f>
        <v/>
      </c>
      <c r="E1695" s="13" t="str">
        <f>IF(OR($A1695="",$C1695=""),"",SUMIFS(Échéancier_Loyers!$J:$J,Échéancier_Loyers!$C:$C,$A1695,Échéancier_Loyers!$B:$B,YEAR($C1695)*100+MONTH($C1695)))</f>
        <v/>
      </c>
      <c r="F1695" s="13" t="str">
        <f>IF(OR($A1695="",$C1695=""),"",SUMIFS(Échéancier_Loyers!$K:$K,Échéancier_Loyers!$C:$C,$A1695,Échéancier_Loyers!$B:$B,YEAR($C1695)*100+MONTH($C1695)))</f>
        <v/>
      </c>
      <c r="G1695" s="13" t="str">
        <f>IF(OR($E1695="",$F1695=""),"",$E1695-$F1695)</f>
        <v/>
      </c>
      <c r="H1695" t="str">
        <f ca="1">IF($D1695="","",MAX(0,TODAY()-$D1695))</f>
        <v/>
      </c>
      <c r="I1695" t="str">
        <f ca="1">IF($G1695&lt;=0,"",IF($H1695&gt;=30,"Mise en demeure",IF($H1695&gt;=15,"Relance 2",IF($H1695&gt;=5,"Relance 1","À traiter"))))</f>
        <v>Mise en demeure</v>
      </c>
      <c r="K1695" t="str">
        <f>IF($J1695="","",$J1695+7)</f>
        <v/>
      </c>
    </row>
    <row r="1696" spans="2:11" ht="15">
      <c r="B1696" t="str">
        <f>IF($A1696="","",VLOOKUP(VLOOKUP($A1696,Baux!$A:$K,3,FALSE),Locataires!$A:$I,2,FALSE))</f>
        <v/>
      </c>
      <c r="C1696" s="17"/>
      <c r="D1696" s="12" t="str">
        <f>IF(OR($A1696="",$C1696=""),"",SUMIFS(Échéancier_Loyers!$G:$G,Échéancier_Loyers!$C:$C,$A1696,Échéancier_Loyers!$B:$B,YEAR($C1696)*100+MONTH($C1696)))</f>
        <v/>
      </c>
      <c r="E1696" s="13" t="str">
        <f>IF(OR($A1696="",$C1696=""),"",SUMIFS(Échéancier_Loyers!$J:$J,Échéancier_Loyers!$C:$C,$A1696,Échéancier_Loyers!$B:$B,YEAR($C1696)*100+MONTH($C1696)))</f>
        <v/>
      </c>
      <c r="F1696" s="13" t="str">
        <f>IF(OR($A1696="",$C1696=""),"",SUMIFS(Échéancier_Loyers!$K:$K,Échéancier_Loyers!$C:$C,$A1696,Échéancier_Loyers!$B:$B,YEAR($C1696)*100+MONTH($C1696)))</f>
        <v/>
      </c>
      <c r="G1696" s="13" t="str">
        <f>IF(OR($E1696="",$F1696=""),"",$E1696-$F1696)</f>
        <v/>
      </c>
      <c r="H1696" t="str">
        <f ca="1">IF($D1696="","",MAX(0,TODAY()-$D1696))</f>
        <v/>
      </c>
      <c r="I1696" t="str">
        <f ca="1">IF($G1696&lt;=0,"",IF($H1696&gt;=30,"Mise en demeure",IF($H1696&gt;=15,"Relance 2",IF($H1696&gt;=5,"Relance 1","À traiter"))))</f>
        <v>Mise en demeure</v>
      </c>
      <c r="K1696" t="str">
        <f>IF($J1696="","",$J1696+7)</f>
        <v/>
      </c>
    </row>
    <row r="1697" spans="2:11" ht="15">
      <c r="B1697" t="str">
        <f>IF($A1697="","",VLOOKUP(VLOOKUP($A1697,Baux!$A:$K,3,FALSE),Locataires!$A:$I,2,FALSE))</f>
        <v/>
      </c>
      <c r="C1697" s="17"/>
      <c r="D1697" s="12" t="str">
        <f>IF(OR($A1697="",$C1697=""),"",SUMIFS(Échéancier_Loyers!$G:$G,Échéancier_Loyers!$C:$C,$A1697,Échéancier_Loyers!$B:$B,YEAR($C1697)*100+MONTH($C1697)))</f>
        <v/>
      </c>
      <c r="E1697" s="13" t="str">
        <f>IF(OR($A1697="",$C1697=""),"",SUMIFS(Échéancier_Loyers!$J:$J,Échéancier_Loyers!$C:$C,$A1697,Échéancier_Loyers!$B:$B,YEAR($C1697)*100+MONTH($C1697)))</f>
        <v/>
      </c>
      <c r="F1697" s="13" t="str">
        <f>IF(OR($A1697="",$C1697=""),"",SUMIFS(Échéancier_Loyers!$K:$K,Échéancier_Loyers!$C:$C,$A1697,Échéancier_Loyers!$B:$B,YEAR($C1697)*100+MONTH($C1697)))</f>
        <v/>
      </c>
      <c r="G1697" s="13" t="str">
        <f>IF(OR($E1697="",$F1697=""),"",$E1697-$F1697)</f>
        <v/>
      </c>
      <c r="H1697" t="str">
        <f ca="1">IF($D1697="","",MAX(0,TODAY()-$D1697))</f>
        <v/>
      </c>
      <c r="I1697" t="str">
        <f ca="1">IF($G1697&lt;=0,"",IF($H1697&gt;=30,"Mise en demeure",IF($H1697&gt;=15,"Relance 2",IF($H1697&gt;=5,"Relance 1","À traiter"))))</f>
        <v>Mise en demeure</v>
      </c>
      <c r="K1697" t="str">
        <f>IF($J1697="","",$J1697+7)</f>
        <v/>
      </c>
    </row>
    <row r="1698" spans="2:11" ht="15">
      <c r="B1698" t="str">
        <f>IF($A1698="","",VLOOKUP(VLOOKUP($A1698,Baux!$A:$K,3,FALSE),Locataires!$A:$I,2,FALSE))</f>
        <v/>
      </c>
      <c r="C1698" s="17"/>
      <c r="D1698" s="12" t="str">
        <f>IF(OR($A1698="",$C1698=""),"",SUMIFS(Échéancier_Loyers!$G:$G,Échéancier_Loyers!$C:$C,$A1698,Échéancier_Loyers!$B:$B,YEAR($C1698)*100+MONTH($C1698)))</f>
        <v/>
      </c>
      <c r="E1698" s="13" t="str">
        <f>IF(OR($A1698="",$C1698=""),"",SUMIFS(Échéancier_Loyers!$J:$J,Échéancier_Loyers!$C:$C,$A1698,Échéancier_Loyers!$B:$B,YEAR($C1698)*100+MONTH($C1698)))</f>
        <v/>
      </c>
      <c r="F1698" s="13" t="str">
        <f>IF(OR($A1698="",$C1698=""),"",SUMIFS(Échéancier_Loyers!$K:$K,Échéancier_Loyers!$C:$C,$A1698,Échéancier_Loyers!$B:$B,YEAR($C1698)*100+MONTH($C1698)))</f>
        <v/>
      </c>
      <c r="G1698" s="13" t="str">
        <f>IF(OR($E1698="",$F1698=""),"",$E1698-$F1698)</f>
        <v/>
      </c>
      <c r="H1698" t="str">
        <f ca="1">IF($D1698="","",MAX(0,TODAY()-$D1698))</f>
        <v/>
      </c>
      <c r="I1698" t="str">
        <f ca="1">IF($G1698&lt;=0,"",IF($H1698&gt;=30,"Mise en demeure",IF($H1698&gt;=15,"Relance 2",IF($H1698&gt;=5,"Relance 1","À traiter"))))</f>
        <v>Mise en demeure</v>
      </c>
      <c r="K1698" t="str">
        <f>IF($J1698="","",$J1698+7)</f>
        <v/>
      </c>
    </row>
    <row r="1699" spans="2:11" ht="15">
      <c r="B1699" t="str">
        <f>IF($A1699="","",VLOOKUP(VLOOKUP($A1699,Baux!$A:$K,3,FALSE),Locataires!$A:$I,2,FALSE))</f>
        <v/>
      </c>
      <c r="C1699" s="17"/>
      <c r="D1699" s="12" t="str">
        <f>IF(OR($A1699="",$C1699=""),"",SUMIFS(Échéancier_Loyers!$G:$G,Échéancier_Loyers!$C:$C,$A1699,Échéancier_Loyers!$B:$B,YEAR($C1699)*100+MONTH($C1699)))</f>
        <v/>
      </c>
      <c r="E1699" s="13" t="str">
        <f>IF(OR($A1699="",$C1699=""),"",SUMIFS(Échéancier_Loyers!$J:$J,Échéancier_Loyers!$C:$C,$A1699,Échéancier_Loyers!$B:$B,YEAR($C1699)*100+MONTH($C1699)))</f>
        <v/>
      </c>
      <c r="F1699" s="13" t="str">
        <f>IF(OR($A1699="",$C1699=""),"",SUMIFS(Échéancier_Loyers!$K:$K,Échéancier_Loyers!$C:$C,$A1699,Échéancier_Loyers!$B:$B,YEAR($C1699)*100+MONTH($C1699)))</f>
        <v/>
      </c>
      <c r="G1699" s="13" t="str">
        <f>IF(OR($E1699="",$F1699=""),"",$E1699-$F1699)</f>
        <v/>
      </c>
      <c r="H1699" t="str">
        <f ca="1">IF($D1699="","",MAX(0,TODAY()-$D1699))</f>
        <v/>
      </c>
      <c r="I1699" t="str">
        <f ca="1">IF($G1699&lt;=0,"",IF($H1699&gt;=30,"Mise en demeure",IF($H1699&gt;=15,"Relance 2",IF($H1699&gt;=5,"Relance 1","À traiter"))))</f>
        <v>Mise en demeure</v>
      </c>
      <c r="K1699" t="str">
        <f>IF($J1699="","",$J1699+7)</f>
        <v/>
      </c>
    </row>
    <row r="1700" spans="2:11" ht="15">
      <c r="B1700" t="str">
        <f>IF($A1700="","",VLOOKUP(VLOOKUP($A1700,Baux!$A:$K,3,FALSE),Locataires!$A:$I,2,FALSE))</f>
        <v/>
      </c>
      <c r="C1700" s="17"/>
      <c r="D1700" s="12" t="str">
        <f>IF(OR($A1700="",$C1700=""),"",SUMIFS(Échéancier_Loyers!$G:$G,Échéancier_Loyers!$C:$C,$A1700,Échéancier_Loyers!$B:$B,YEAR($C1700)*100+MONTH($C1700)))</f>
        <v/>
      </c>
      <c r="E1700" s="13" t="str">
        <f>IF(OR($A1700="",$C1700=""),"",SUMIFS(Échéancier_Loyers!$J:$J,Échéancier_Loyers!$C:$C,$A1700,Échéancier_Loyers!$B:$B,YEAR($C1700)*100+MONTH($C1700)))</f>
        <v/>
      </c>
      <c r="F1700" s="13" t="str">
        <f>IF(OR($A1700="",$C1700=""),"",SUMIFS(Échéancier_Loyers!$K:$K,Échéancier_Loyers!$C:$C,$A1700,Échéancier_Loyers!$B:$B,YEAR($C1700)*100+MONTH($C1700)))</f>
        <v/>
      </c>
      <c r="G1700" s="13" t="str">
        <f>IF(OR($E1700="",$F1700=""),"",$E1700-$F1700)</f>
        <v/>
      </c>
      <c r="H1700" t="str">
        <f ca="1">IF($D1700="","",MAX(0,TODAY()-$D1700))</f>
        <v/>
      </c>
      <c r="I1700" t="str">
        <f ca="1">IF($G1700&lt;=0,"",IF($H1700&gt;=30,"Mise en demeure",IF($H1700&gt;=15,"Relance 2",IF($H1700&gt;=5,"Relance 1","À traiter"))))</f>
        <v>Mise en demeure</v>
      </c>
      <c r="K1700" t="str">
        <f>IF($J1700="","",$J1700+7)</f>
        <v/>
      </c>
    </row>
    <row r="1701" spans="2:11" ht="15">
      <c r="B1701" t="str">
        <f>IF($A1701="","",VLOOKUP(VLOOKUP($A1701,Baux!$A:$K,3,FALSE),Locataires!$A:$I,2,FALSE))</f>
        <v/>
      </c>
      <c r="C1701" s="17"/>
      <c r="D1701" s="12" t="str">
        <f>IF(OR($A1701="",$C1701=""),"",SUMIFS(Échéancier_Loyers!$G:$G,Échéancier_Loyers!$C:$C,$A1701,Échéancier_Loyers!$B:$B,YEAR($C1701)*100+MONTH($C1701)))</f>
        <v/>
      </c>
      <c r="E1701" s="13" t="str">
        <f>IF(OR($A1701="",$C1701=""),"",SUMIFS(Échéancier_Loyers!$J:$J,Échéancier_Loyers!$C:$C,$A1701,Échéancier_Loyers!$B:$B,YEAR($C1701)*100+MONTH($C1701)))</f>
        <v/>
      </c>
      <c r="F1701" s="13" t="str">
        <f>IF(OR($A1701="",$C1701=""),"",SUMIFS(Échéancier_Loyers!$K:$K,Échéancier_Loyers!$C:$C,$A1701,Échéancier_Loyers!$B:$B,YEAR($C1701)*100+MONTH($C1701)))</f>
        <v/>
      </c>
      <c r="G1701" s="13" t="str">
        <f>IF(OR($E1701="",$F1701=""),"",$E1701-$F1701)</f>
        <v/>
      </c>
      <c r="H1701" t="str">
        <f ca="1">IF($D1701="","",MAX(0,TODAY()-$D1701))</f>
        <v/>
      </c>
      <c r="I1701" t="str">
        <f ca="1">IF($G1701&lt;=0,"",IF($H1701&gt;=30,"Mise en demeure",IF($H1701&gt;=15,"Relance 2",IF($H1701&gt;=5,"Relance 1","À traiter"))))</f>
        <v>Mise en demeure</v>
      </c>
      <c r="K1701" t="str">
        <f>IF($J1701="","",$J1701+7)</f>
        <v/>
      </c>
    </row>
    <row r="1702" spans="2:11" ht="15">
      <c r="B1702" t="str">
        <f>IF($A1702="","",VLOOKUP(VLOOKUP($A1702,Baux!$A:$K,3,FALSE),Locataires!$A:$I,2,FALSE))</f>
        <v/>
      </c>
      <c r="C1702" s="17"/>
      <c r="D1702" s="12" t="str">
        <f>IF(OR($A1702="",$C1702=""),"",SUMIFS(Échéancier_Loyers!$G:$G,Échéancier_Loyers!$C:$C,$A1702,Échéancier_Loyers!$B:$B,YEAR($C1702)*100+MONTH($C1702)))</f>
        <v/>
      </c>
      <c r="E1702" s="13" t="str">
        <f>IF(OR($A1702="",$C1702=""),"",SUMIFS(Échéancier_Loyers!$J:$J,Échéancier_Loyers!$C:$C,$A1702,Échéancier_Loyers!$B:$B,YEAR($C1702)*100+MONTH($C1702)))</f>
        <v/>
      </c>
      <c r="F1702" s="13" t="str">
        <f>IF(OR($A1702="",$C1702=""),"",SUMIFS(Échéancier_Loyers!$K:$K,Échéancier_Loyers!$C:$C,$A1702,Échéancier_Loyers!$B:$B,YEAR($C1702)*100+MONTH($C1702)))</f>
        <v/>
      </c>
      <c r="G1702" s="13" t="str">
        <f>IF(OR($E1702="",$F1702=""),"",$E1702-$F1702)</f>
        <v/>
      </c>
      <c r="H1702" t="str">
        <f ca="1">IF($D1702="","",MAX(0,TODAY()-$D1702))</f>
        <v/>
      </c>
      <c r="I1702" t="str">
        <f ca="1">IF($G1702&lt;=0,"",IF($H1702&gt;=30,"Mise en demeure",IF($H1702&gt;=15,"Relance 2",IF($H1702&gt;=5,"Relance 1","À traiter"))))</f>
        <v>Mise en demeure</v>
      </c>
      <c r="K1702" t="str">
        <f>IF($J1702="","",$J1702+7)</f>
        <v/>
      </c>
    </row>
    <row r="1703" spans="2:11" ht="15">
      <c r="B1703" t="str">
        <f>IF($A1703="","",VLOOKUP(VLOOKUP($A1703,Baux!$A:$K,3,FALSE),Locataires!$A:$I,2,FALSE))</f>
        <v/>
      </c>
      <c r="C1703" s="17"/>
      <c r="D1703" s="12" t="str">
        <f>IF(OR($A1703="",$C1703=""),"",SUMIFS(Échéancier_Loyers!$G:$G,Échéancier_Loyers!$C:$C,$A1703,Échéancier_Loyers!$B:$B,YEAR($C1703)*100+MONTH($C1703)))</f>
        <v/>
      </c>
      <c r="E1703" s="13" t="str">
        <f>IF(OR($A1703="",$C1703=""),"",SUMIFS(Échéancier_Loyers!$J:$J,Échéancier_Loyers!$C:$C,$A1703,Échéancier_Loyers!$B:$B,YEAR($C1703)*100+MONTH($C1703)))</f>
        <v/>
      </c>
      <c r="F1703" s="13" t="str">
        <f>IF(OR($A1703="",$C1703=""),"",SUMIFS(Échéancier_Loyers!$K:$K,Échéancier_Loyers!$C:$C,$A1703,Échéancier_Loyers!$B:$B,YEAR($C1703)*100+MONTH($C1703)))</f>
        <v/>
      </c>
      <c r="G1703" s="13" t="str">
        <f>IF(OR($E1703="",$F1703=""),"",$E1703-$F1703)</f>
        <v/>
      </c>
      <c r="H1703" t="str">
        <f ca="1">IF($D1703="","",MAX(0,TODAY()-$D1703))</f>
        <v/>
      </c>
      <c r="I1703" t="str">
        <f ca="1">IF($G1703&lt;=0,"",IF($H1703&gt;=30,"Mise en demeure",IF($H1703&gt;=15,"Relance 2",IF($H1703&gt;=5,"Relance 1","À traiter"))))</f>
        <v>Mise en demeure</v>
      </c>
      <c r="K1703" t="str">
        <f>IF($J1703="","",$J1703+7)</f>
        <v/>
      </c>
    </row>
    <row r="1704" spans="2:11" ht="15">
      <c r="B1704" t="str">
        <f>IF($A1704="","",VLOOKUP(VLOOKUP($A1704,Baux!$A:$K,3,FALSE),Locataires!$A:$I,2,FALSE))</f>
        <v/>
      </c>
      <c r="C1704" s="17"/>
      <c r="D1704" s="12" t="str">
        <f>IF(OR($A1704="",$C1704=""),"",SUMIFS(Échéancier_Loyers!$G:$G,Échéancier_Loyers!$C:$C,$A1704,Échéancier_Loyers!$B:$B,YEAR($C1704)*100+MONTH($C1704)))</f>
        <v/>
      </c>
      <c r="E1704" s="13" t="str">
        <f>IF(OR($A1704="",$C1704=""),"",SUMIFS(Échéancier_Loyers!$J:$J,Échéancier_Loyers!$C:$C,$A1704,Échéancier_Loyers!$B:$B,YEAR($C1704)*100+MONTH($C1704)))</f>
        <v/>
      </c>
      <c r="F1704" s="13" t="str">
        <f>IF(OR($A1704="",$C1704=""),"",SUMIFS(Échéancier_Loyers!$K:$K,Échéancier_Loyers!$C:$C,$A1704,Échéancier_Loyers!$B:$B,YEAR($C1704)*100+MONTH($C1704)))</f>
        <v/>
      </c>
      <c r="G1704" s="13" t="str">
        <f>IF(OR($E1704="",$F1704=""),"",$E1704-$F1704)</f>
        <v/>
      </c>
      <c r="H1704" t="str">
        <f ca="1">IF($D1704="","",MAX(0,TODAY()-$D1704))</f>
        <v/>
      </c>
      <c r="I1704" t="str">
        <f ca="1">IF($G1704&lt;=0,"",IF($H1704&gt;=30,"Mise en demeure",IF($H1704&gt;=15,"Relance 2",IF($H1704&gt;=5,"Relance 1","À traiter"))))</f>
        <v>Mise en demeure</v>
      </c>
      <c r="K1704" t="str">
        <f>IF($J1704="","",$J1704+7)</f>
        <v/>
      </c>
    </row>
    <row r="1705" spans="2:11" ht="15">
      <c r="B1705" t="str">
        <f>IF($A1705="","",VLOOKUP(VLOOKUP($A1705,Baux!$A:$K,3,FALSE),Locataires!$A:$I,2,FALSE))</f>
        <v/>
      </c>
      <c r="C1705" s="17"/>
      <c r="D1705" s="12" t="str">
        <f>IF(OR($A1705="",$C1705=""),"",SUMIFS(Échéancier_Loyers!$G:$G,Échéancier_Loyers!$C:$C,$A1705,Échéancier_Loyers!$B:$B,YEAR($C1705)*100+MONTH($C1705)))</f>
        <v/>
      </c>
      <c r="E1705" s="13" t="str">
        <f>IF(OR($A1705="",$C1705=""),"",SUMIFS(Échéancier_Loyers!$J:$J,Échéancier_Loyers!$C:$C,$A1705,Échéancier_Loyers!$B:$B,YEAR($C1705)*100+MONTH($C1705)))</f>
        <v/>
      </c>
      <c r="F1705" s="13" t="str">
        <f>IF(OR($A1705="",$C1705=""),"",SUMIFS(Échéancier_Loyers!$K:$K,Échéancier_Loyers!$C:$C,$A1705,Échéancier_Loyers!$B:$B,YEAR($C1705)*100+MONTH($C1705)))</f>
        <v/>
      </c>
      <c r="G1705" s="13" t="str">
        <f>IF(OR($E1705="",$F1705=""),"",$E1705-$F1705)</f>
        <v/>
      </c>
      <c r="H1705" t="str">
        <f ca="1">IF($D1705="","",MAX(0,TODAY()-$D1705))</f>
        <v/>
      </c>
      <c r="I1705" t="str">
        <f ca="1">IF($G1705&lt;=0,"",IF($H1705&gt;=30,"Mise en demeure",IF($H1705&gt;=15,"Relance 2",IF($H1705&gt;=5,"Relance 1","À traiter"))))</f>
        <v>Mise en demeure</v>
      </c>
      <c r="K1705" t="str">
        <f>IF($J1705="","",$J1705+7)</f>
        <v/>
      </c>
    </row>
    <row r="1706" spans="2:11" ht="15">
      <c r="B1706" t="str">
        <f>IF($A1706="","",VLOOKUP(VLOOKUP($A1706,Baux!$A:$K,3,FALSE),Locataires!$A:$I,2,FALSE))</f>
        <v/>
      </c>
      <c r="C1706" s="17"/>
      <c r="D1706" s="12" t="str">
        <f>IF(OR($A1706="",$C1706=""),"",SUMIFS(Échéancier_Loyers!$G:$G,Échéancier_Loyers!$C:$C,$A1706,Échéancier_Loyers!$B:$B,YEAR($C1706)*100+MONTH($C1706)))</f>
        <v/>
      </c>
      <c r="E1706" s="13" t="str">
        <f>IF(OR($A1706="",$C1706=""),"",SUMIFS(Échéancier_Loyers!$J:$J,Échéancier_Loyers!$C:$C,$A1706,Échéancier_Loyers!$B:$B,YEAR($C1706)*100+MONTH($C1706)))</f>
        <v/>
      </c>
      <c r="F1706" s="13" t="str">
        <f>IF(OR($A1706="",$C1706=""),"",SUMIFS(Échéancier_Loyers!$K:$K,Échéancier_Loyers!$C:$C,$A1706,Échéancier_Loyers!$B:$B,YEAR($C1706)*100+MONTH($C1706)))</f>
        <v/>
      </c>
      <c r="G1706" s="13" t="str">
        <f>IF(OR($E1706="",$F1706=""),"",$E1706-$F1706)</f>
        <v/>
      </c>
      <c r="H1706" t="str">
        <f ca="1">IF($D1706="","",MAX(0,TODAY()-$D1706))</f>
        <v/>
      </c>
      <c r="I1706" t="str">
        <f ca="1">IF($G1706&lt;=0,"",IF($H1706&gt;=30,"Mise en demeure",IF($H1706&gt;=15,"Relance 2",IF($H1706&gt;=5,"Relance 1","À traiter"))))</f>
        <v>Mise en demeure</v>
      </c>
      <c r="K1706" t="str">
        <f>IF($J1706="","",$J1706+7)</f>
        <v/>
      </c>
    </row>
    <row r="1707" spans="2:11" ht="15">
      <c r="B1707" t="str">
        <f>IF($A1707="","",VLOOKUP(VLOOKUP($A1707,Baux!$A:$K,3,FALSE),Locataires!$A:$I,2,FALSE))</f>
        <v/>
      </c>
      <c r="C1707" s="17"/>
      <c r="D1707" s="12" t="str">
        <f>IF(OR($A1707="",$C1707=""),"",SUMIFS(Échéancier_Loyers!$G:$G,Échéancier_Loyers!$C:$C,$A1707,Échéancier_Loyers!$B:$B,YEAR($C1707)*100+MONTH($C1707)))</f>
        <v/>
      </c>
      <c r="E1707" s="13" t="str">
        <f>IF(OR($A1707="",$C1707=""),"",SUMIFS(Échéancier_Loyers!$J:$J,Échéancier_Loyers!$C:$C,$A1707,Échéancier_Loyers!$B:$B,YEAR($C1707)*100+MONTH($C1707)))</f>
        <v/>
      </c>
      <c r="F1707" s="13" t="str">
        <f>IF(OR($A1707="",$C1707=""),"",SUMIFS(Échéancier_Loyers!$K:$K,Échéancier_Loyers!$C:$C,$A1707,Échéancier_Loyers!$B:$B,YEAR($C1707)*100+MONTH($C1707)))</f>
        <v/>
      </c>
      <c r="G1707" s="13" t="str">
        <f>IF(OR($E1707="",$F1707=""),"",$E1707-$F1707)</f>
        <v/>
      </c>
      <c r="H1707" t="str">
        <f ca="1">IF($D1707="","",MAX(0,TODAY()-$D1707))</f>
        <v/>
      </c>
      <c r="I1707" t="str">
        <f ca="1">IF($G1707&lt;=0,"",IF($H1707&gt;=30,"Mise en demeure",IF($H1707&gt;=15,"Relance 2",IF($H1707&gt;=5,"Relance 1","À traiter"))))</f>
        <v>Mise en demeure</v>
      </c>
      <c r="K1707" t="str">
        <f>IF($J1707="","",$J1707+7)</f>
        <v/>
      </c>
    </row>
    <row r="1708" spans="2:11" ht="15">
      <c r="B1708" t="str">
        <f>IF($A1708="","",VLOOKUP(VLOOKUP($A1708,Baux!$A:$K,3,FALSE),Locataires!$A:$I,2,FALSE))</f>
        <v/>
      </c>
      <c r="C1708" s="17"/>
      <c r="D1708" s="12" t="str">
        <f>IF(OR($A1708="",$C1708=""),"",SUMIFS(Échéancier_Loyers!$G:$G,Échéancier_Loyers!$C:$C,$A1708,Échéancier_Loyers!$B:$B,YEAR($C1708)*100+MONTH($C1708)))</f>
        <v/>
      </c>
      <c r="E1708" s="13" t="str">
        <f>IF(OR($A1708="",$C1708=""),"",SUMIFS(Échéancier_Loyers!$J:$J,Échéancier_Loyers!$C:$C,$A1708,Échéancier_Loyers!$B:$B,YEAR($C1708)*100+MONTH($C1708)))</f>
        <v/>
      </c>
      <c r="F1708" s="13" t="str">
        <f>IF(OR($A1708="",$C1708=""),"",SUMIFS(Échéancier_Loyers!$K:$K,Échéancier_Loyers!$C:$C,$A1708,Échéancier_Loyers!$B:$B,YEAR($C1708)*100+MONTH($C1708)))</f>
        <v/>
      </c>
      <c r="G1708" s="13" t="str">
        <f>IF(OR($E1708="",$F1708=""),"",$E1708-$F1708)</f>
        <v/>
      </c>
      <c r="H1708" t="str">
        <f ca="1">IF($D1708="","",MAX(0,TODAY()-$D1708))</f>
        <v/>
      </c>
      <c r="I1708" t="str">
        <f ca="1">IF($G1708&lt;=0,"",IF($H1708&gt;=30,"Mise en demeure",IF($H1708&gt;=15,"Relance 2",IF($H1708&gt;=5,"Relance 1","À traiter"))))</f>
        <v>Mise en demeure</v>
      </c>
      <c r="K1708" t="str">
        <f>IF($J1708="","",$J1708+7)</f>
        <v/>
      </c>
    </row>
    <row r="1709" spans="2:11" ht="15">
      <c r="B1709" t="str">
        <f>IF($A1709="","",VLOOKUP(VLOOKUP($A1709,Baux!$A:$K,3,FALSE),Locataires!$A:$I,2,FALSE))</f>
        <v/>
      </c>
      <c r="C1709" s="17"/>
      <c r="D1709" s="12" t="str">
        <f>IF(OR($A1709="",$C1709=""),"",SUMIFS(Échéancier_Loyers!$G:$G,Échéancier_Loyers!$C:$C,$A1709,Échéancier_Loyers!$B:$B,YEAR($C1709)*100+MONTH($C1709)))</f>
        <v/>
      </c>
      <c r="E1709" s="13" t="str">
        <f>IF(OR($A1709="",$C1709=""),"",SUMIFS(Échéancier_Loyers!$J:$J,Échéancier_Loyers!$C:$C,$A1709,Échéancier_Loyers!$B:$B,YEAR($C1709)*100+MONTH($C1709)))</f>
        <v/>
      </c>
      <c r="F1709" s="13" t="str">
        <f>IF(OR($A1709="",$C1709=""),"",SUMIFS(Échéancier_Loyers!$K:$K,Échéancier_Loyers!$C:$C,$A1709,Échéancier_Loyers!$B:$B,YEAR($C1709)*100+MONTH($C1709)))</f>
        <v/>
      </c>
      <c r="G1709" s="13" t="str">
        <f>IF(OR($E1709="",$F1709=""),"",$E1709-$F1709)</f>
        <v/>
      </c>
      <c r="H1709" t="str">
        <f ca="1">IF($D1709="","",MAX(0,TODAY()-$D1709))</f>
        <v/>
      </c>
      <c r="I1709" t="str">
        <f ca="1">IF($G1709&lt;=0,"",IF($H1709&gt;=30,"Mise en demeure",IF($H1709&gt;=15,"Relance 2",IF($H1709&gt;=5,"Relance 1","À traiter"))))</f>
        <v>Mise en demeure</v>
      </c>
      <c r="K1709" t="str">
        <f>IF($J1709="","",$J1709+7)</f>
        <v/>
      </c>
    </row>
    <row r="1710" spans="2:11" ht="15">
      <c r="B1710" t="str">
        <f>IF($A1710="","",VLOOKUP(VLOOKUP($A1710,Baux!$A:$K,3,FALSE),Locataires!$A:$I,2,FALSE))</f>
        <v/>
      </c>
      <c r="C1710" s="17"/>
      <c r="D1710" s="12" t="str">
        <f>IF(OR($A1710="",$C1710=""),"",SUMIFS(Échéancier_Loyers!$G:$G,Échéancier_Loyers!$C:$C,$A1710,Échéancier_Loyers!$B:$B,YEAR($C1710)*100+MONTH($C1710)))</f>
        <v/>
      </c>
      <c r="E1710" s="13" t="str">
        <f>IF(OR($A1710="",$C1710=""),"",SUMIFS(Échéancier_Loyers!$J:$J,Échéancier_Loyers!$C:$C,$A1710,Échéancier_Loyers!$B:$B,YEAR($C1710)*100+MONTH($C1710)))</f>
        <v/>
      </c>
      <c r="F1710" s="13" t="str">
        <f>IF(OR($A1710="",$C1710=""),"",SUMIFS(Échéancier_Loyers!$K:$K,Échéancier_Loyers!$C:$C,$A1710,Échéancier_Loyers!$B:$B,YEAR($C1710)*100+MONTH($C1710)))</f>
        <v/>
      </c>
      <c r="G1710" s="13" t="str">
        <f>IF(OR($E1710="",$F1710=""),"",$E1710-$F1710)</f>
        <v/>
      </c>
      <c r="H1710" t="str">
        <f ca="1">IF($D1710="","",MAX(0,TODAY()-$D1710))</f>
        <v/>
      </c>
      <c r="I1710" t="str">
        <f ca="1">IF($G1710&lt;=0,"",IF($H1710&gt;=30,"Mise en demeure",IF($H1710&gt;=15,"Relance 2",IF($H1710&gt;=5,"Relance 1","À traiter"))))</f>
        <v>Mise en demeure</v>
      </c>
      <c r="K1710" t="str">
        <f>IF($J1710="","",$J1710+7)</f>
        <v/>
      </c>
    </row>
    <row r="1711" spans="2:11" ht="15">
      <c r="B1711" t="str">
        <f>IF($A1711="","",VLOOKUP(VLOOKUP($A1711,Baux!$A:$K,3,FALSE),Locataires!$A:$I,2,FALSE))</f>
        <v/>
      </c>
      <c r="C1711" s="17"/>
      <c r="D1711" s="12" t="str">
        <f>IF(OR($A1711="",$C1711=""),"",SUMIFS(Échéancier_Loyers!$G:$G,Échéancier_Loyers!$C:$C,$A1711,Échéancier_Loyers!$B:$B,YEAR($C1711)*100+MONTH($C1711)))</f>
        <v/>
      </c>
      <c r="E1711" s="13" t="str">
        <f>IF(OR($A1711="",$C1711=""),"",SUMIFS(Échéancier_Loyers!$J:$J,Échéancier_Loyers!$C:$C,$A1711,Échéancier_Loyers!$B:$B,YEAR($C1711)*100+MONTH($C1711)))</f>
        <v/>
      </c>
      <c r="F1711" s="13" t="str">
        <f>IF(OR($A1711="",$C1711=""),"",SUMIFS(Échéancier_Loyers!$K:$K,Échéancier_Loyers!$C:$C,$A1711,Échéancier_Loyers!$B:$B,YEAR($C1711)*100+MONTH($C1711)))</f>
        <v/>
      </c>
      <c r="G1711" s="13" t="str">
        <f>IF(OR($E1711="",$F1711=""),"",$E1711-$F1711)</f>
        <v/>
      </c>
      <c r="H1711" t="str">
        <f ca="1">IF($D1711="","",MAX(0,TODAY()-$D1711))</f>
        <v/>
      </c>
      <c r="I1711" t="str">
        <f ca="1">IF($G1711&lt;=0,"",IF($H1711&gt;=30,"Mise en demeure",IF($H1711&gt;=15,"Relance 2",IF($H1711&gt;=5,"Relance 1","À traiter"))))</f>
        <v>Mise en demeure</v>
      </c>
      <c r="K1711" t="str">
        <f>IF($J1711="","",$J1711+7)</f>
        <v/>
      </c>
    </row>
    <row r="1712" spans="2:11" ht="15">
      <c r="B1712" t="str">
        <f>IF($A1712="","",VLOOKUP(VLOOKUP($A1712,Baux!$A:$K,3,FALSE),Locataires!$A:$I,2,FALSE))</f>
        <v/>
      </c>
      <c r="C1712" s="17"/>
      <c r="D1712" s="12" t="str">
        <f>IF(OR($A1712="",$C1712=""),"",SUMIFS(Échéancier_Loyers!$G:$G,Échéancier_Loyers!$C:$C,$A1712,Échéancier_Loyers!$B:$B,YEAR($C1712)*100+MONTH($C1712)))</f>
        <v/>
      </c>
      <c r="E1712" s="13" t="str">
        <f>IF(OR($A1712="",$C1712=""),"",SUMIFS(Échéancier_Loyers!$J:$J,Échéancier_Loyers!$C:$C,$A1712,Échéancier_Loyers!$B:$B,YEAR($C1712)*100+MONTH($C1712)))</f>
        <v/>
      </c>
      <c r="F1712" s="13" t="str">
        <f>IF(OR($A1712="",$C1712=""),"",SUMIFS(Échéancier_Loyers!$K:$K,Échéancier_Loyers!$C:$C,$A1712,Échéancier_Loyers!$B:$B,YEAR($C1712)*100+MONTH($C1712)))</f>
        <v/>
      </c>
      <c r="G1712" s="13" t="str">
        <f>IF(OR($E1712="",$F1712=""),"",$E1712-$F1712)</f>
        <v/>
      </c>
      <c r="H1712" t="str">
        <f ca="1">IF($D1712="","",MAX(0,TODAY()-$D1712))</f>
        <v/>
      </c>
      <c r="I1712" t="str">
        <f ca="1">IF($G1712&lt;=0,"",IF($H1712&gt;=30,"Mise en demeure",IF($H1712&gt;=15,"Relance 2",IF($H1712&gt;=5,"Relance 1","À traiter"))))</f>
        <v>Mise en demeure</v>
      </c>
      <c r="K1712" t="str">
        <f>IF($J1712="","",$J1712+7)</f>
        <v/>
      </c>
    </row>
    <row r="1713" spans="2:11" ht="15">
      <c r="B1713" t="str">
        <f>IF($A1713="","",VLOOKUP(VLOOKUP($A1713,Baux!$A:$K,3,FALSE),Locataires!$A:$I,2,FALSE))</f>
        <v/>
      </c>
      <c r="C1713" s="17"/>
      <c r="D1713" s="12" t="str">
        <f>IF(OR($A1713="",$C1713=""),"",SUMIFS(Échéancier_Loyers!$G:$G,Échéancier_Loyers!$C:$C,$A1713,Échéancier_Loyers!$B:$B,YEAR($C1713)*100+MONTH($C1713)))</f>
        <v/>
      </c>
      <c r="E1713" s="13" t="str">
        <f>IF(OR($A1713="",$C1713=""),"",SUMIFS(Échéancier_Loyers!$J:$J,Échéancier_Loyers!$C:$C,$A1713,Échéancier_Loyers!$B:$B,YEAR($C1713)*100+MONTH($C1713)))</f>
        <v/>
      </c>
      <c r="F1713" s="13" t="str">
        <f>IF(OR($A1713="",$C1713=""),"",SUMIFS(Échéancier_Loyers!$K:$K,Échéancier_Loyers!$C:$C,$A1713,Échéancier_Loyers!$B:$B,YEAR($C1713)*100+MONTH($C1713)))</f>
        <v/>
      </c>
      <c r="G1713" s="13" t="str">
        <f>IF(OR($E1713="",$F1713=""),"",$E1713-$F1713)</f>
        <v/>
      </c>
      <c r="H1713" t="str">
        <f ca="1">IF($D1713="","",MAX(0,TODAY()-$D1713))</f>
        <v/>
      </c>
      <c r="I1713" t="str">
        <f ca="1">IF($G1713&lt;=0,"",IF($H1713&gt;=30,"Mise en demeure",IF($H1713&gt;=15,"Relance 2",IF($H1713&gt;=5,"Relance 1","À traiter"))))</f>
        <v>Mise en demeure</v>
      </c>
      <c r="K1713" t="str">
        <f>IF($J1713="","",$J1713+7)</f>
        <v/>
      </c>
    </row>
    <row r="1714" spans="2:11" ht="15">
      <c r="B1714" t="str">
        <f>IF($A1714="","",VLOOKUP(VLOOKUP($A1714,Baux!$A:$K,3,FALSE),Locataires!$A:$I,2,FALSE))</f>
        <v/>
      </c>
      <c r="C1714" s="17"/>
      <c r="D1714" s="12" t="str">
        <f>IF(OR($A1714="",$C1714=""),"",SUMIFS(Échéancier_Loyers!$G:$G,Échéancier_Loyers!$C:$C,$A1714,Échéancier_Loyers!$B:$B,YEAR($C1714)*100+MONTH($C1714)))</f>
        <v/>
      </c>
      <c r="E1714" s="13" t="str">
        <f>IF(OR($A1714="",$C1714=""),"",SUMIFS(Échéancier_Loyers!$J:$J,Échéancier_Loyers!$C:$C,$A1714,Échéancier_Loyers!$B:$B,YEAR($C1714)*100+MONTH($C1714)))</f>
        <v/>
      </c>
      <c r="F1714" s="13" t="str">
        <f>IF(OR($A1714="",$C1714=""),"",SUMIFS(Échéancier_Loyers!$K:$K,Échéancier_Loyers!$C:$C,$A1714,Échéancier_Loyers!$B:$B,YEAR($C1714)*100+MONTH($C1714)))</f>
        <v/>
      </c>
      <c r="G1714" s="13" t="str">
        <f>IF(OR($E1714="",$F1714=""),"",$E1714-$F1714)</f>
        <v/>
      </c>
      <c r="H1714" t="str">
        <f ca="1">IF($D1714="","",MAX(0,TODAY()-$D1714))</f>
        <v/>
      </c>
      <c r="I1714" t="str">
        <f ca="1">IF($G1714&lt;=0,"",IF($H1714&gt;=30,"Mise en demeure",IF($H1714&gt;=15,"Relance 2",IF($H1714&gt;=5,"Relance 1","À traiter"))))</f>
        <v>Mise en demeure</v>
      </c>
      <c r="K1714" t="str">
        <f>IF($J1714="","",$J1714+7)</f>
        <v/>
      </c>
    </row>
    <row r="1715" spans="2:11" ht="15">
      <c r="B1715" t="str">
        <f>IF($A1715="","",VLOOKUP(VLOOKUP($A1715,Baux!$A:$K,3,FALSE),Locataires!$A:$I,2,FALSE))</f>
        <v/>
      </c>
      <c r="C1715" s="17"/>
      <c r="D1715" s="12" t="str">
        <f>IF(OR($A1715="",$C1715=""),"",SUMIFS(Échéancier_Loyers!$G:$G,Échéancier_Loyers!$C:$C,$A1715,Échéancier_Loyers!$B:$B,YEAR($C1715)*100+MONTH($C1715)))</f>
        <v/>
      </c>
      <c r="E1715" s="13" t="str">
        <f>IF(OR($A1715="",$C1715=""),"",SUMIFS(Échéancier_Loyers!$J:$J,Échéancier_Loyers!$C:$C,$A1715,Échéancier_Loyers!$B:$B,YEAR($C1715)*100+MONTH($C1715)))</f>
        <v/>
      </c>
      <c r="F1715" s="13" t="str">
        <f>IF(OR($A1715="",$C1715=""),"",SUMIFS(Échéancier_Loyers!$K:$K,Échéancier_Loyers!$C:$C,$A1715,Échéancier_Loyers!$B:$B,YEAR($C1715)*100+MONTH($C1715)))</f>
        <v/>
      </c>
      <c r="G1715" s="13" t="str">
        <f>IF(OR($E1715="",$F1715=""),"",$E1715-$F1715)</f>
        <v/>
      </c>
      <c r="H1715" t="str">
        <f ca="1">IF($D1715="","",MAX(0,TODAY()-$D1715))</f>
        <v/>
      </c>
      <c r="I1715" t="str">
        <f ca="1">IF($G1715&lt;=0,"",IF($H1715&gt;=30,"Mise en demeure",IF($H1715&gt;=15,"Relance 2",IF($H1715&gt;=5,"Relance 1","À traiter"))))</f>
        <v>Mise en demeure</v>
      </c>
      <c r="K1715" t="str">
        <f>IF($J1715="","",$J1715+7)</f>
        <v/>
      </c>
    </row>
    <row r="1716" spans="2:11" ht="15">
      <c r="B1716" t="str">
        <f>IF($A1716="","",VLOOKUP(VLOOKUP($A1716,Baux!$A:$K,3,FALSE),Locataires!$A:$I,2,FALSE))</f>
        <v/>
      </c>
      <c r="C1716" s="17"/>
      <c r="D1716" s="12" t="str">
        <f>IF(OR($A1716="",$C1716=""),"",SUMIFS(Échéancier_Loyers!$G:$G,Échéancier_Loyers!$C:$C,$A1716,Échéancier_Loyers!$B:$B,YEAR($C1716)*100+MONTH($C1716)))</f>
        <v/>
      </c>
      <c r="E1716" s="13" t="str">
        <f>IF(OR($A1716="",$C1716=""),"",SUMIFS(Échéancier_Loyers!$J:$J,Échéancier_Loyers!$C:$C,$A1716,Échéancier_Loyers!$B:$B,YEAR($C1716)*100+MONTH($C1716)))</f>
        <v/>
      </c>
      <c r="F1716" s="13" t="str">
        <f>IF(OR($A1716="",$C1716=""),"",SUMIFS(Échéancier_Loyers!$K:$K,Échéancier_Loyers!$C:$C,$A1716,Échéancier_Loyers!$B:$B,YEAR($C1716)*100+MONTH($C1716)))</f>
        <v/>
      </c>
      <c r="G1716" s="13" t="str">
        <f>IF(OR($E1716="",$F1716=""),"",$E1716-$F1716)</f>
        <v/>
      </c>
      <c r="H1716" t="str">
        <f ca="1">IF($D1716="","",MAX(0,TODAY()-$D1716))</f>
        <v/>
      </c>
      <c r="I1716" t="str">
        <f ca="1">IF($G1716&lt;=0,"",IF($H1716&gt;=30,"Mise en demeure",IF($H1716&gt;=15,"Relance 2",IF($H1716&gt;=5,"Relance 1","À traiter"))))</f>
        <v>Mise en demeure</v>
      </c>
      <c r="K1716" t="str">
        <f>IF($J1716="","",$J1716+7)</f>
        <v/>
      </c>
    </row>
    <row r="1717" spans="2:11" ht="15">
      <c r="B1717" t="str">
        <f>IF($A1717="","",VLOOKUP(VLOOKUP($A1717,Baux!$A:$K,3,FALSE),Locataires!$A:$I,2,FALSE))</f>
        <v/>
      </c>
      <c r="C1717" s="17"/>
      <c r="D1717" s="12" t="str">
        <f>IF(OR($A1717="",$C1717=""),"",SUMIFS(Échéancier_Loyers!$G:$G,Échéancier_Loyers!$C:$C,$A1717,Échéancier_Loyers!$B:$B,YEAR($C1717)*100+MONTH($C1717)))</f>
        <v/>
      </c>
      <c r="E1717" s="13" t="str">
        <f>IF(OR($A1717="",$C1717=""),"",SUMIFS(Échéancier_Loyers!$J:$J,Échéancier_Loyers!$C:$C,$A1717,Échéancier_Loyers!$B:$B,YEAR($C1717)*100+MONTH($C1717)))</f>
        <v/>
      </c>
      <c r="F1717" s="13" t="str">
        <f>IF(OR($A1717="",$C1717=""),"",SUMIFS(Échéancier_Loyers!$K:$K,Échéancier_Loyers!$C:$C,$A1717,Échéancier_Loyers!$B:$B,YEAR($C1717)*100+MONTH($C1717)))</f>
        <v/>
      </c>
      <c r="G1717" s="13" t="str">
        <f>IF(OR($E1717="",$F1717=""),"",$E1717-$F1717)</f>
        <v/>
      </c>
      <c r="H1717" t="str">
        <f ca="1">IF($D1717="","",MAX(0,TODAY()-$D1717))</f>
        <v/>
      </c>
      <c r="I1717" t="str">
        <f ca="1">IF($G1717&lt;=0,"",IF($H1717&gt;=30,"Mise en demeure",IF($H1717&gt;=15,"Relance 2",IF($H1717&gt;=5,"Relance 1","À traiter"))))</f>
        <v>Mise en demeure</v>
      </c>
      <c r="K1717" t="str">
        <f>IF($J1717="","",$J1717+7)</f>
        <v/>
      </c>
    </row>
    <row r="1718" spans="2:11" ht="15">
      <c r="B1718" t="str">
        <f>IF($A1718="","",VLOOKUP(VLOOKUP($A1718,Baux!$A:$K,3,FALSE),Locataires!$A:$I,2,FALSE))</f>
        <v/>
      </c>
      <c r="C1718" s="17"/>
      <c r="D1718" s="12" t="str">
        <f>IF(OR($A1718="",$C1718=""),"",SUMIFS(Échéancier_Loyers!$G:$G,Échéancier_Loyers!$C:$C,$A1718,Échéancier_Loyers!$B:$B,YEAR($C1718)*100+MONTH($C1718)))</f>
        <v/>
      </c>
      <c r="E1718" s="13" t="str">
        <f>IF(OR($A1718="",$C1718=""),"",SUMIFS(Échéancier_Loyers!$J:$J,Échéancier_Loyers!$C:$C,$A1718,Échéancier_Loyers!$B:$B,YEAR($C1718)*100+MONTH($C1718)))</f>
        <v/>
      </c>
      <c r="F1718" s="13" t="str">
        <f>IF(OR($A1718="",$C1718=""),"",SUMIFS(Échéancier_Loyers!$K:$K,Échéancier_Loyers!$C:$C,$A1718,Échéancier_Loyers!$B:$B,YEAR($C1718)*100+MONTH($C1718)))</f>
        <v/>
      </c>
      <c r="G1718" s="13" t="str">
        <f>IF(OR($E1718="",$F1718=""),"",$E1718-$F1718)</f>
        <v/>
      </c>
      <c r="H1718" t="str">
        <f ca="1">IF($D1718="","",MAX(0,TODAY()-$D1718))</f>
        <v/>
      </c>
      <c r="I1718" t="str">
        <f ca="1">IF($G1718&lt;=0,"",IF($H1718&gt;=30,"Mise en demeure",IF($H1718&gt;=15,"Relance 2",IF($H1718&gt;=5,"Relance 1","À traiter"))))</f>
        <v>Mise en demeure</v>
      </c>
      <c r="K1718" t="str">
        <f>IF($J1718="","",$J1718+7)</f>
        <v/>
      </c>
    </row>
    <row r="1719" spans="2:11" ht="15">
      <c r="B1719" t="str">
        <f>IF($A1719="","",VLOOKUP(VLOOKUP($A1719,Baux!$A:$K,3,FALSE),Locataires!$A:$I,2,FALSE))</f>
        <v/>
      </c>
      <c r="C1719" s="17"/>
      <c r="D1719" s="12" t="str">
        <f>IF(OR($A1719="",$C1719=""),"",SUMIFS(Échéancier_Loyers!$G:$G,Échéancier_Loyers!$C:$C,$A1719,Échéancier_Loyers!$B:$B,YEAR($C1719)*100+MONTH($C1719)))</f>
        <v/>
      </c>
      <c r="E1719" s="13" t="str">
        <f>IF(OR($A1719="",$C1719=""),"",SUMIFS(Échéancier_Loyers!$J:$J,Échéancier_Loyers!$C:$C,$A1719,Échéancier_Loyers!$B:$B,YEAR($C1719)*100+MONTH($C1719)))</f>
        <v/>
      </c>
      <c r="F1719" s="13" t="str">
        <f>IF(OR($A1719="",$C1719=""),"",SUMIFS(Échéancier_Loyers!$K:$K,Échéancier_Loyers!$C:$C,$A1719,Échéancier_Loyers!$B:$B,YEAR($C1719)*100+MONTH($C1719)))</f>
        <v/>
      </c>
      <c r="G1719" s="13" t="str">
        <f>IF(OR($E1719="",$F1719=""),"",$E1719-$F1719)</f>
        <v/>
      </c>
      <c r="H1719" t="str">
        <f ca="1">IF($D1719="","",MAX(0,TODAY()-$D1719))</f>
        <v/>
      </c>
      <c r="I1719" t="str">
        <f ca="1">IF($G1719&lt;=0,"",IF($H1719&gt;=30,"Mise en demeure",IF($H1719&gt;=15,"Relance 2",IF($H1719&gt;=5,"Relance 1","À traiter"))))</f>
        <v>Mise en demeure</v>
      </c>
      <c r="K1719" t="str">
        <f>IF($J1719="","",$J1719+7)</f>
        <v/>
      </c>
    </row>
    <row r="1720" spans="2:11" ht="15">
      <c r="B1720" t="str">
        <f>IF($A1720="","",VLOOKUP(VLOOKUP($A1720,Baux!$A:$K,3,FALSE),Locataires!$A:$I,2,FALSE))</f>
        <v/>
      </c>
      <c r="C1720" s="17"/>
      <c r="D1720" s="12" t="str">
        <f>IF(OR($A1720="",$C1720=""),"",SUMIFS(Échéancier_Loyers!$G:$G,Échéancier_Loyers!$C:$C,$A1720,Échéancier_Loyers!$B:$B,YEAR($C1720)*100+MONTH($C1720)))</f>
        <v/>
      </c>
      <c r="E1720" s="13" t="str">
        <f>IF(OR($A1720="",$C1720=""),"",SUMIFS(Échéancier_Loyers!$J:$J,Échéancier_Loyers!$C:$C,$A1720,Échéancier_Loyers!$B:$B,YEAR($C1720)*100+MONTH($C1720)))</f>
        <v/>
      </c>
      <c r="F1720" s="13" t="str">
        <f>IF(OR($A1720="",$C1720=""),"",SUMIFS(Échéancier_Loyers!$K:$K,Échéancier_Loyers!$C:$C,$A1720,Échéancier_Loyers!$B:$B,YEAR($C1720)*100+MONTH($C1720)))</f>
        <v/>
      </c>
      <c r="G1720" s="13" t="str">
        <f>IF(OR($E1720="",$F1720=""),"",$E1720-$F1720)</f>
        <v/>
      </c>
      <c r="H1720" t="str">
        <f ca="1">IF($D1720="","",MAX(0,TODAY()-$D1720))</f>
        <v/>
      </c>
      <c r="I1720" t="str">
        <f ca="1">IF($G1720&lt;=0,"",IF($H1720&gt;=30,"Mise en demeure",IF($H1720&gt;=15,"Relance 2",IF($H1720&gt;=5,"Relance 1","À traiter"))))</f>
        <v>Mise en demeure</v>
      </c>
      <c r="K1720" t="str">
        <f>IF($J1720="","",$J1720+7)</f>
        <v/>
      </c>
    </row>
    <row r="1721" spans="2:11" ht="15">
      <c r="B1721" t="str">
        <f>IF($A1721="","",VLOOKUP(VLOOKUP($A1721,Baux!$A:$K,3,FALSE),Locataires!$A:$I,2,FALSE))</f>
        <v/>
      </c>
      <c r="C1721" s="17"/>
      <c r="D1721" s="12" t="str">
        <f>IF(OR($A1721="",$C1721=""),"",SUMIFS(Échéancier_Loyers!$G:$G,Échéancier_Loyers!$C:$C,$A1721,Échéancier_Loyers!$B:$B,YEAR($C1721)*100+MONTH($C1721)))</f>
        <v/>
      </c>
      <c r="E1721" s="13" t="str">
        <f>IF(OR($A1721="",$C1721=""),"",SUMIFS(Échéancier_Loyers!$J:$J,Échéancier_Loyers!$C:$C,$A1721,Échéancier_Loyers!$B:$B,YEAR($C1721)*100+MONTH($C1721)))</f>
        <v/>
      </c>
      <c r="F1721" s="13" t="str">
        <f>IF(OR($A1721="",$C1721=""),"",SUMIFS(Échéancier_Loyers!$K:$K,Échéancier_Loyers!$C:$C,$A1721,Échéancier_Loyers!$B:$B,YEAR($C1721)*100+MONTH($C1721)))</f>
        <v/>
      </c>
      <c r="G1721" s="13" t="str">
        <f>IF(OR($E1721="",$F1721=""),"",$E1721-$F1721)</f>
        <v/>
      </c>
      <c r="H1721" t="str">
        <f ca="1">IF($D1721="","",MAX(0,TODAY()-$D1721))</f>
        <v/>
      </c>
      <c r="I1721" t="str">
        <f ca="1">IF($G1721&lt;=0,"",IF($H1721&gt;=30,"Mise en demeure",IF($H1721&gt;=15,"Relance 2",IF($H1721&gt;=5,"Relance 1","À traiter"))))</f>
        <v>Mise en demeure</v>
      </c>
      <c r="K1721" t="str">
        <f>IF($J1721="","",$J1721+7)</f>
        <v/>
      </c>
    </row>
    <row r="1722" spans="2:11" ht="15">
      <c r="B1722" t="str">
        <f>IF($A1722="","",VLOOKUP(VLOOKUP($A1722,Baux!$A:$K,3,FALSE),Locataires!$A:$I,2,FALSE))</f>
        <v/>
      </c>
      <c r="C1722" s="17"/>
      <c r="D1722" s="12" t="str">
        <f>IF(OR($A1722="",$C1722=""),"",SUMIFS(Échéancier_Loyers!$G:$G,Échéancier_Loyers!$C:$C,$A1722,Échéancier_Loyers!$B:$B,YEAR($C1722)*100+MONTH($C1722)))</f>
        <v/>
      </c>
      <c r="E1722" s="13" t="str">
        <f>IF(OR($A1722="",$C1722=""),"",SUMIFS(Échéancier_Loyers!$J:$J,Échéancier_Loyers!$C:$C,$A1722,Échéancier_Loyers!$B:$B,YEAR($C1722)*100+MONTH($C1722)))</f>
        <v/>
      </c>
      <c r="F1722" s="13" t="str">
        <f>IF(OR($A1722="",$C1722=""),"",SUMIFS(Échéancier_Loyers!$K:$K,Échéancier_Loyers!$C:$C,$A1722,Échéancier_Loyers!$B:$B,YEAR($C1722)*100+MONTH($C1722)))</f>
        <v/>
      </c>
      <c r="G1722" s="13" t="str">
        <f>IF(OR($E1722="",$F1722=""),"",$E1722-$F1722)</f>
        <v/>
      </c>
      <c r="H1722" t="str">
        <f ca="1">IF($D1722="","",MAX(0,TODAY()-$D1722))</f>
        <v/>
      </c>
      <c r="I1722" t="str">
        <f ca="1">IF($G1722&lt;=0,"",IF($H1722&gt;=30,"Mise en demeure",IF($H1722&gt;=15,"Relance 2",IF($H1722&gt;=5,"Relance 1","À traiter"))))</f>
        <v>Mise en demeure</v>
      </c>
      <c r="K1722" t="str">
        <f>IF($J1722="","",$J1722+7)</f>
        <v/>
      </c>
    </row>
    <row r="1723" spans="2:11" ht="15">
      <c r="B1723" t="str">
        <f>IF($A1723="","",VLOOKUP(VLOOKUP($A1723,Baux!$A:$K,3,FALSE),Locataires!$A:$I,2,FALSE))</f>
        <v/>
      </c>
      <c r="C1723" s="17"/>
      <c r="D1723" s="12" t="str">
        <f>IF(OR($A1723="",$C1723=""),"",SUMIFS(Échéancier_Loyers!$G:$G,Échéancier_Loyers!$C:$C,$A1723,Échéancier_Loyers!$B:$B,YEAR($C1723)*100+MONTH($C1723)))</f>
        <v/>
      </c>
      <c r="E1723" s="13" t="str">
        <f>IF(OR($A1723="",$C1723=""),"",SUMIFS(Échéancier_Loyers!$J:$J,Échéancier_Loyers!$C:$C,$A1723,Échéancier_Loyers!$B:$B,YEAR($C1723)*100+MONTH($C1723)))</f>
        <v/>
      </c>
      <c r="F1723" s="13" t="str">
        <f>IF(OR($A1723="",$C1723=""),"",SUMIFS(Échéancier_Loyers!$K:$K,Échéancier_Loyers!$C:$C,$A1723,Échéancier_Loyers!$B:$B,YEAR($C1723)*100+MONTH($C1723)))</f>
        <v/>
      </c>
      <c r="G1723" s="13" t="str">
        <f>IF(OR($E1723="",$F1723=""),"",$E1723-$F1723)</f>
        <v/>
      </c>
      <c r="H1723" t="str">
        <f ca="1">IF($D1723="","",MAX(0,TODAY()-$D1723))</f>
        <v/>
      </c>
      <c r="I1723" t="str">
        <f ca="1">IF($G1723&lt;=0,"",IF($H1723&gt;=30,"Mise en demeure",IF($H1723&gt;=15,"Relance 2",IF($H1723&gt;=5,"Relance 1","À traiter"))))</f>
        <v>Mise en demeure</v>
      </c>
      <c r="K1723" t="str">
        <f>IF($J1723="","",$J1723+7)</f>
        <v/>
      </c>
    </row>
    <row r="1724" spans="2:11" ht="15">
      <c r="B1724" t="str">
        <f>IF($A1724="","",VLOOKUP(VLOOKUP($A1724,Baux!$A:$K,3,FALSE),Locataires!$A:$I,2,FALSE))</f>
        <v/>
      </c>
      <c r="C1724" s="17"/>
      <c r="D1724" s="12" t="str">
        <f>IF(OR($A1724="",$C1724=""),"",SUMIFS(Échéancier_Loyers!$G:$G,Échéancier_Loyers!$C:$C,$A1724,Échéancier_Loyers!$B:$B,YEAR($C1724)*100+MONTH($C1724)))</f>
        <v/>
      </c>
      <c r="E1724" s="13" t="str">
        <f>IF(OR($A1724="",$C1724=""),"",SUMIFS(Échéancier_Loyers!$J:$J,Échéancier_Loyers!$C:$C,$A1724,Échéancier_Loyers!$B:$B,YEAR($C1724)*100+MONTH($C1724)))</f>
        <v/>
      </c>
      <c r="F1724" s="13" t="str">
        <f>IF(OR($A1724="",$C1724=""),"",SUMIFS(Échéancier_Loyers!$K:$K,Échéancier_Loyers!$C:$C,$A1724,Échéancier_Loyers!$B:$B,YEAR($C1724)*100+MONTH($C1724)))</f>
        <v/>
      </c>
      <c r="G1724" s="13" t="str">
        <f>IF(OR($E1724="",$F1724=""),"",$E1724-$F1724)</f>
        <v/>
      </c>
      <c r="H1724" t="str">
        <f ca="1">IF($D1724="","",MAX(0,TODAY()-$D1724))</f>
        <v/>
      </c>
      <c r="I1724" t="str">
        <f ca="1">IF($G1724&lt;=0,"",IF($H1724&gt;=30,"Mise en demeure",IF($H1724&gt;=15,"Relance 2",IF($H1724&gt;=5,"Relance 1","À traiter"))))</f>
        <v>Mise en demeure</v>
      </c>
      <c r="K1724" t="str">
        <f>IF($J1724="","",$J1724+7)</f>
        <v/>
      </c>
    </row>
    <row r="1725" spans="2:11" ht="15">
      <c r="B1725" t="str">
        <f>IF($A1725="","",VLOOKUP(VLOOKUP($A1725,Baux!$A:$K,3,FALSE),Locataires!$A:$I,2,FALSE))</f>
        <v/>
      </c>
      <c r="C1725" s="17"/>
      <c r="D1725" s="12" t="str">
        <f>IF(OR($A1725="",$C1725=""),"",SUMIFS(Échéancier_Loyers!$G:$G,Échéancier_Loyers!$C:$C,$A1725,Échéancier_Loyers!$B:$B,YEAR($C1725)*100+MONTH($C1725)))</f>
        <v/>
      </c>
      <c r="E1725" s="13" t="str">
        <f>IF(OR($A1725="",$C1725=""),"",SUMIFS(Échéancier_Loyers!$J:$J,Échéancier_Loyers!$C:$C,$A1725,Échéancier_Loyers!$B:$B,YEAR($C1725)*100+MONTH($C1725)))</f>
        <v/>
      </c>
      <c r="F1725" s="13" t="str">
        <f>IF(OR($A1725="",$C1725=""),"",SUMIFS(Échéancier_Loyers!$K:$K,Échéancier_Loyers!$C:$C,$A1725,Échéancier_Loyers!$B:$B,YEAR($C1725)*100+MONTH($C1725)))</f>
        <v/>
      </c>
      <c r="G1725" s="13" t="str">
        <f>IF(OR($E1725="",$F1725=""),"",$E1725-$F1725)</f>
        <v/>
      </c>
      <c r="H1725" t="str">
        <f ca="1">IF($D1725="","",MAX(0,TODAY()-$D1725))</f>
        <v/>
      </c>
      <c r="I1725" t="str">
        <f ca="1">IF($G1725&lt;=0,"",IF($H1725&gt;=30,"Mise en demeure",IF($H1725&gt;=15,"Relance 2",IF($H1725&gt;=5,"Relance 1","À traiter"))))</f>
        <v>Mise en demeure</v>
      </c>
      <c r="K1725" t="str">
        <f>IF($J1725="","",$J1725+7)</f>
        <v/>
      </c>
    </row>
    <row r="1726" spans="2:11" ht="15">
      <c r="B1726" t="str">
        <f>IF($A1726="","",VLOOKUP(VLOOKUP($A1726,Baux!$A:$K,3,FALSE),Locataires!$A:$I,2,FALSE))</f>
        <v/>
      </c>
      <c r="C1726" s="17"/>
      <c r="D1726" s="12" t="str">
        <f>IF(OR($A1726="",$C1726=""),"",SUMIFS(Échéancier_Loyers!$G:$G,Échéancier_Loyers!$C:$C,$A1726,Échéancier_Loyers!$B:$B,YEAR($C1726)*100+MONTH($C1726)))</f>
        <v/>
      </c>
      <c r="E1726" s="13" t="str">
        <f>IF(OR($A1726="",$C1726=""),"",SUMIFS(Échéancier_Loyers!$J:$J,Échéancier_Loyers!$C:$C,$A1726,Échéancier_Loyers!$B:$B,YEAR($C1726)*100+MONTH($C1726)))</f>
        <v/>
      </c>
      <c r="F1726" s="13" t="str">
        <f>IF(OR($A1726="",$C1726=""),"",SUMIFS(Échéancier_Loyers!$K:$K,Échéancier_Loyers!$C:$C,$A1726,Échéancier_Loyers!$B:$B,YEAR($C1726)*100+MONTH($C1726)))</f>
        <v/>
      </c>
      <c r="G1726" s="13" t="str">
        <f>IF(OR($E1726="",$F1726=""),"",$E1726-$F1726)</f>
        <v/>
      </c>
      <c r="H1726" t="str">
        <f ca="1">IF($D1726="","",MAX(0,TODAY()-$D1726))</f>
        <v/>
      </c>
      <c r="I1726" t="str">
        <f ca="1">IF($G1726&lt;=0,"",IF($H1726&gt;=30,"Mise en demeure",IF($H1726&gt;=15,"Relance 2",IF($H1726&gt;=5,"Relance 1","À traiter"))))</f>
        <v>Mise en demeure</v>
      </c>
      <c r="K1726" t="str">
        <f>IF($J1726="","",$J1726+7)</f>
        <v/>
      </c>
    </row>
    <row r="1727" spans="2:11" ht="15">
      <c r="B1727" t="str">
        <f>IF($A1727="","",VLOOKUP(VLOOKUP($A1727,Baux!$A:$K,3,FALSE),Locataires!$A:$I,2,FALSE))</f>
        <v/>
      </c>
      <c r="C1727" s="17"/>
      <c r="D1727" s="12" t="str">
        <f>IF(OR($A1727="",$C1727=""),"",SUMIFS(Échéancier_Loyers!$G:$G,Échéancier_Loyers!$C:$C,$A1727,Échéancier_Loyers!$B:$B,YEAR($C1727)*100+MONTH($C1727)))</f>
        <v/>
      </c>
      <c r="E1727" s="13" t="str">
        <f>IF(OR($A1727="",$C1727=""),"",SUMIFS(Échéancier_Loyers!$J:$J,Échéancier_Loyers!$C:$C,$A1727,Échéancier_Loyers!$B:$B,YEAR($C1727)*100+MONTH($C1727)))</f>
        <v/>
      </c>
      <c r="F1727" s="13" t="str">
        <f>IF(OR($A1727="",$C1727=""),"",SUMIFS(Échéancier_Loyers!$K:$K,Échéancier_Loyers!$C:$C,$A1727,Échéancier_Loyers!$B:$B,YEAR($C1727)*100+MONTH($C1727)))</f>
        <v/>
      </c>
      <c r="G1727" s="13" t="str">
        <f>IF(OR($E1727="",$F1727=""),"",$E1727-$F1727)</f>
        <v/>
      </c>
      <c r="H1727" t="str">
        <f ca="1">IF($D1727="","",MAX(0,TODAY()-$D1727))</f>
        <v/>
      </c>
      <c r="I1727" t="str">
        <f ca="1">IF($G1727&lt;=0,"",IF($H1727&gt;=30,"Mise en demeure",IF($H1727&gt;=15,"Relance 2",IF($H1727&gt;=5,"Relance 1","À traiter"))))</f>
        <v>Mise en demeure</v>
      </c>
      <c r="K1727" t="str">
        <f>IF($J1727="","",$J1727+7)</f>
        <v/>
      </c>
    </row>
    <row r="1728" spans="2:11" ht="15">
      <c r="B1728" t="str">
        <f>IF($A1728="","",VLOOKUP(VLOOKUP($A1728,Baux!$A:$K,3,FALSE),Locataires!$A:$I,2,FALSE))</f>
        <v/>
      </c>
      <c r="C1728" s="17"/>
      <c r="D1728" s="12" t="str">
        <f>IF(OR($A1728="",$C1728=""),"",SUMIFS(Échéancier_Loyers!$G:$G,Échéancier_Loyers!$C:$C,$A1728,Échéancier_Loyers!$B:$B,YEAR($C1728)*100+MONTH($C1728)))</f>
        <v/>
      </c>
      <c r="E1728" s="13" t="str">
        <f>IF(OR($A1728="",$C1728=""),"",SUMIFS(Échéancier_Loyers!$J:$J,Échéancier_Loyers!$C:$C,$A1728,Échéancier_Loyers!$B:$B,YEAR($C1728)*100+MONTH($C1728)))</f>
        <v/>
      </c>
      <c r="F1728" s="13" t="str">
        <f>IF(OR($A1728="",$C1728=""),"",SUMIFS(Échéancier_Loyers!$K:$K,Échéancier_Loyers!$C:$C,$A1728,Échéancier_Loyers!$B:$B,YEAR($C1728)*100+MONTH($C1728)))</f>
        <v/>
      </c>
      <c r="G1728" s="13" t="str">
        <f>IF(OR($E1728="",$F1728=""),"",$E1728-$F1728)</f>
        <v/>
      </c>
      <c r="H1728" t="str">
        <f ca="1">IF($D1728="","",MAX(0,TODAY()-$D1728))</f>
        <v/>
      </c>
      <c r="I1728" t="str">
        <f ca="1">IF($G1728&lt;=0,"",IF($H1728&gt;=30,"Mise en demeure",IF($H1728&gt;=15,"Relance 2",IF($H1728&gt;=5,"Relance 1","À traiter"))))</f>
        <v>Mise en demeure</v>
      </c>
      <c r="K1728" t="str">
        <f>IF($J1728="","",$J1728+7)</f>
        <v/>
      </c>
    </row>
    <row r="1729" spans="2:11" ht="15">
      <c r="B1729" t="str">
        <f>IF($A1729="","",VLOOKUP(VLOOKUP($A1729,Baux!$A:$K,3,FALSE),Locataires!$A:$I,2,FALSE))</f>
        <v/>
      </c>
      <c r="C1729" s="17"/>
      <c r="D1729" s="12" t="str">
        <f>IF(OR($A1729="",$C1729=""),"",SUMIFS(Échéancier_Loyers!$G:$G,Échéancier_Loyers!$C:$C,$A1729,Échéancier_Loyers!$B:$B,YEAR($C1729)*100+MONTH($C1729)))</f>
        <v/>
      </c>
      <c r="E1729" s="13" t="str">
        <f>IF(OR($A1729="",$C1729=""),"",SUMIFS(Échéancier_Loyers!$J:$J,Échéancier_Loyers!$C:$C,$A1729,Échéancier_Loyers!$B:$B,YEAR($C1729)*100+MONTH($C1729)))</f>
        <v/>
      </c>
      <c r="F1729" s="13" t="str">
        <f>IF(OR($A1729="",$C1729=""),"",SUMIFS(Échéancier_Loyers!$K:$K,Échéancier_Loyers!$C:$C,$A1729,Échéancier_Loyers!$B:$B,YEAR($C1729)*100+MONTH($C1729)))</f>
        <v/>
      </c>
      <c r="G1729" s="13" t="str">
        <f>IF(OR($E1729="",$F1729=""),"",$E1729-$F1729)</f>
        <v/>
      </c>
      <c r="H1729" t="str">
        <f ca="1">IF($D1729="","",MAX(0,TODAY()-$D1729))</f>
        <v/>
      </c>
      <c r="I1729" t="str">
        <f ca="1">IF($G1729&lt;=0,"",IF($H1729&gt;=30,"Mise en demeure",IF($H1729&gt;=15,"Relance 2",IF($H1729&gt;=5,"Relance 1","À traiter"))))</f>
        <v>Mise en demeure</v>
      </c>
      <c r="K1729" t="str">
        <f>IF($J1729="","",$J1729+7)</f>
        <v/>
      </c>
    </row>
    <row r="1730" spans="2:11" ht="15">
      <c r="B1730" t="str">
        <f>IF($A1730="","",VLOOKUP(VLOOKUP($A1730,Baux!$A:$K,3,FALSE),Locataires!$A:$I,2,FALSE))</f>
        <v/>
      </c>
      <c r="C1730" s="17"/>
      <c r="D1730" s="12" t="str">
        <f>IF(OR($A1730="",$C1730=""),"",SUMIFS(Échéancier_Loyers!$G:$G,Échéancier_Loyers!$C:$C,$A1730,Échéancier_Loyers!$B:$B,YEAR($C1730)*100+MONTH($C1730)))</f>
        <v/>
      </c>
      <c r="E1730" s="13" t="str">
        <f>IF(OR($A1730="",$C1730=""),"",SUMIFS(Échéancier_Loyers!$J:$J,Échéancier_Loyers!$C:$C,$A1730,Échéancier_Loyers!$B:$B,YEAR($C1730)*100+MONTH($C1730)))</f>
        <v/>
      </c>
      <c r="F1730" s="13" t="str">
        <f>IF(OR($A1730="",$C1730=""),"",SUMIFS(Échéancier_Loyers!$K:$K,Échéancier_Loyers!$C:$C,$A1730,Échéancier_Loyers!$B:$B,YEAR($C1730)*100+MONTH($C1730)))</f>
        <v/>
      </c>
      <c r="G1730" s="13" t="str">
        <f>IF(OR($E1730="",$F1730=""),"",$E1730-$F1730)</f>
        <v/>
      </c>
      <c r="H1730" t="str">
        <f ca="1">IF($D1730="","",MAX(0,TODAY()-$D1730))</f>
        <v/>
      </c>
      <c r="I1730" t="str">
        <f ca="1">IF($G1730&lt;=0,"",IF($H1730&gt;=30,"Mise en demeure",IF($H1730&gt;=15,"Relance 2",IF($H1730&gt;=5,"Relance 1","À traiter"))))</f>
        <v>Mise en demeure</v>
      </c>
      <c r="K1730" t="str">
        <f>IF($J1730="","",$J1730+7)</f>
        <v/>
      </c>
    </row>
    <row r="1731" spans="2:11" ht="15">
      <c r="B1731" t="str">
        <f>IF($A1731="","",VLOOKUP(VLOOKUP($A1731,Baux!$A:$K,3,FALSE),Locataires!$A:$I,2,FALSE))</f>
        <v/>
      </c>
      <c r="C1731" s="17"/>
      <c r="D1731" s="12" t="str">
        <f>IF(OR($A1731="",$C1731=""),"",SUMIFS(Échéancier_Loyers!$G:$G,Échéancier_Loyers!$C:$C,$A1731,Échéancier_Loyers!$B:$B,YEAR($C1731)*100+MONTH($C1731)))</f>
        <v/>
      </c>
      <c r="E1731" s="13" t="str">
        <f>IF(OR($A1731="",$C1731=""),"",SUMIFS(Échéancier_Loyers!$J:$J,Échéancier_Loyers!$C:$C,$A1731,Échéancier_Loyers!$B:$B,YEAR($C1731)*100+MONTH($C1731)))</f>
        <v/>
      </c>
      <c r="F1731" s="13" t="str">
        <f>IF(OR($A1731="",$C1731=""),"",SUMIFS(Échéancier_Loyers!$K:$K,Échéancier_Loyers!$C:$C,$A1731,Échéancier_Loyers!$B:$B,YEAR($C1731)*100+MONTH($C1731)))</f>
        <v/>
      </c>
      <c r="G1731" s="13" t="str">
        <f>IF(OR($E1731="",$F1731=""),"",$E1731-$F1731)</f>
        <v/>
      </c>
      <c r="H1731" t="str">
        <f ca="1">IF($D1731="","",MAX(0,TODAY()-$D1731))</f>
        <v/>
      </c>
      <c r="I1731" t="str">
        <f ca="1">IF($G1731&lt;=0,"",IF($H1731&gt;=30,"Mise en demeure",IF($H1731&gt;=15,"Relance 2",IF($H1731&gt;=5,"Relance 1","À traiter"))))</f>
        <v>Mise en demeure</v>
      </c>
      <c r="K1731" t="str">
        <f>IF($J1731="","",$J1731+7)</f>
        <v/>
      </c>
    </row>
    <row r="1732" spans="2:11" ht="15">
      <c r="B1732" t="str">
        <f>IF($A1732="","",VLOOKUP(VLOOKUP($A1732,Baux!$A:$K,3,FALSE),Locataires!$A:$I,2,FALSE))</f>
        <v/>
      </c>
      <c r="C1732" s="17"/>
      <c r="D1732" s="12" t="str">
        <f>IF(OR($A1732="",$C1732=""),"",SUMIFS(Échéancier_Loyers!$G:$G,Échéancier_Loyers!$C:$C,$A1732,Échéancier_Loyers!$B:$B,YEAR($C1732)*100+MONTH($C1732)))</f>
        <v/>
      </c>
      <c r="E1732" s="13" t="str">
        <f>IF(OR($A1732="",$C1732=""),"",SUMIFS(Échéancier_Loyers!$J:$J,Échéancier_Loyers!$C:$C,$A1732,Échéancier_Loyers!$B:$B,YEAR($C1732)*100+MONTH($C1732)))</f>
        <v/>
      </c>
      <c r="F1732" s="13" t="str">
        <f>IF(OR($A1732="",$C1732=""),"",SUMIFS(Échéancier_Loyers!$K:$K,Échéancier_Loyers!$C:$C,$A1732,Échéancier_Loyers!$B:$B,YEAR($C1732)*100+MONTH($C1732)))</f>
        <v/>
      </c>
      <c r="G1732" s="13" t="str">
        <f>IF(OR($E1732="",$F1732=""),"",$E1732-$F1732)</f>
        <v/>
      </c>
      <c r="H1732" t="str">
        <f ca="1">IF($D1732="","",MAX(0,TODAY()-$D1732))</f>
        <v/>
      </c>
      <c r="I1732" t="str">
        <f ca="1">IF($G1732&lt;=0,"",IF($H1732&gt;=30,"Mise en demeure",IF($H1732&gt;=15,"Relance 2",IF($H1732&gt;=5,"Relance 1","À traiter"))))</f>
        <v>Mise en demeure</v>
      </c>
      <c r="K1732" t="str">
        <f>IF($J1732="","",$J1732+7)</f>
        <v/>
      </c>
    </row>
    <row r="1733" spans="2:11" ht="15">
      <c r="B1733" t="str">
        <f>IF($A1733="","",VLOOKUP(VLOOKUP($A1733,Baux!$A:$K,3,FALSE),Locataires!$A:$I,2,FALSE))</f>
        <v/>
      </c>
      <c r="C1733" s="17"/>
      <c r="D1733" s="12" t="str">
        <f>IF(OR($A1733="",$C1733=""),"",SUMIFS(Échéancier_Loyers!$G:$G,Échéancier_Loyers!$C:$C,$A1733,Échéancier_Loyers!$B:$B,YEAR($C1733)*100+MONTH($C1733)))</f>
        <v/>
      </c>
      <c r="E1733" s="13" t="str">
        <f>IF(OR($A1733="",$C1733=""),"",SUMIFS(Échéancier_Loyers!$J:$J,Échéancier_Loyers!$C:$C,$A1733,Échéancier_Loyers!$B:$B,YEAR($C1733)*100+MONTH($C1733)))</f>
        <v/>
      </c>
      <c r="F1733" s="13" t="str">
        <f>IF(OR($A1733="",$C1733=""),"",SUMIFS(Échéancier_Loyers!$K:$K,Échéancier_Loyers!$C:$C,$A1733,Échéancier_Loyers!$B:$B,YEAR($C1733)*100+MONTH($C1733)))</f>
        <v/>
      </c>
      <c r="G1733" s="13" t="str">
        <f>IF(OR($E1733="",$F1733=""),"",$E1733-$F1733)</f>
        <v/>
      </c>
      <c r="H1733" t="str">
        <f ca="1">IF($D1733="","",MAX(0,TODAY()-$D1733))</f>
        <v/>
      </c>
      <c r="I1733" t="str">
        <f ca="1">IF($G1733&lt;=0,"",IF($H1733&gt;=30,"Mise en demeure",IF($H1733&gt;=15,"Relance 2",IF($H1733&gt;=5,"Relance 1","À traiter"))))</f>
        <v>Mise en demeure</v>
      </c>
      <c r="K1733" t="str">
        <f>IF($J1733="","",$J1733+7)</f>
        <v/>
      </c>
    </row>
    <row r="1734" spans="2:11" ht="15">
      <c r="B1734" t="str">
        <f>IF($A1734="","",VLOOKUP(VLOOKUP($A1734,Baux!$A:$K,3,FALSE),Locataires!$A:$I,2,FALSE))</f>
        <v/>
      </c>
      <c r="C1734" s="17"/>
      <c r="D1734" s="12" t="str">
        <f>IF(OR($A1734="",$C1734=""),"",SUMIFS(Échéancier_Loyers!$G:$G,Échéancier_Loyers!$C:$C,$A1734,Échéancier_Loyers!$B:$B,YEAR($C1734)*100+MONTH($C1734)))</f>
        <v/>
      </c>
      <c r="E1734" s="13" t="str">
        <f>IF(OR($A1734="",$C1734=""),"",SUMIFS(Échéancier_Loyers!$J:$J,Échéancier_Loyers!$C:$C,$A1734,Échéancier_Loyers!$B:$B,YEAR($C1734)*100+MONTH($C1734)))</f>
        <v/>
      </c>
      <c r="F1734" s="13" t="str">
        <f>IF(OR($A1734="",$C1734=""),"",SUMIFS(Échéancier_Loyers!$K:$K,Échéancier_Loyers!$C:$C,$A1734,Échéancier_Loyers!$B:$B,YEAR($C1734)*100+MONTH($C1734)))</f>
        <v/>
      </c>
      <c r="G1734" s="13" t="str">
        <f>IF(OR($E1734="",$F1734=""),"",$E1734-$F1734)</f>
        <v/>
      </c>
      <c r="H1734" t="str">
        <f ca="1">IF($D1734="","",MAX(0,TODAY()-$D1734))</f>
        <v/>
      </c>
      <c r="I1734" t="str">
        <f ca="1">IF($G1734&lt;=0,"",IF($H1734&gt;=30,"Mise en demeure",IF($H1734&gt;=15,"Relance 2",IF($H1734&gt;=5,"Relance 1","À traiter"))))</f>
        <v>Mise en demeure</v>
      </c>
      <c r="K1734" t="str">
        <f>IF($J1734="","",$J1734+7)</f>
        <v/>
      </c>
    </row>
    <row r="1735" spans="2:11" ht="15">
      <c r="B1735" t="str">
        <f>IF($A1735="","",VLOOKUP(VLOOKUP($A1735,Baux!$A:$K,3,FALSE),Locataires!$A:$I,2,FALSE))</f>
        <v/>
      </c>
      <c r="C1735" s="17"/>
      <c r="D1735" s="12" t="str">
        <f>IF(OR($A1735="",$C1735=""),"",SUMIFS(Échéancier_Loyers!$G:$G,Échéancier_Loyers!$C:$C,$A1735,Échéancier_Loyers!$B:$B,YEAR($C1735)*100+MONTH($C1735)))</f>
        <v/>
      </c>
      <c r="E1735" s="13" t="str">
        <f>IF(OR($A1735="",$C1735=""),"",SUMIFS(Échéancier_Loyers!$J:$J,Échéancier_Loyers!$C:$C,$A1735,Échéancier_Loyers!$B:$B,YEAR($C1735)*100+MONTH($C1735)))</f>
        <v/>
      </c>
      <c r="F1735" s="13" t="str">
        <f>IF(OR($A1735="",$C1735=""),"",SUMIFS(Échéancier_Loyers!$K:$K,Échéancier_Loyers!$C:$C,$A1735,Échéancier_Loyers!$B:$B,YEAR($C1735)*100+MONTH($C1735)))</f>
        <v/>
      </c>
      <c r="G1735" s="13" t="str">
        <f>IF(OR($E1735="",$F1735=""),"",$E1735-$F1735)</f>
        <v/>
      </c>
      <c r="H1735" t="str">
        <f ca="1">IF($D1735="","",MAX(0,TODAY()-$D1735))</f>
        <v/>
      </c>
      <c r="I1735" t="str">
        <f ca="1">IF($G1735&lt;=0,"",IF($H1735&gt;=30,"Mise en demeure",IF($H1735&gt;=15,"Relance 2",IF($H1735&gt;=5,"Relance 1","À traiter"))))</f>
        <v>Mise en demeure</v>
      </c>
      <c r="K1735" t="str">
        <f>IF($J1735="","",$J1735+7)</f>
        <v/>
      </c>
    </row>
    <row r="1736" spans="2:11" ht="15">
      <c r="B1736" t="str">
        <f>IF($A1736="","",VLOOKUP(VLOOKUP($A1736,Baux!$A:$K,3,FALSE),Locataires!$A:$I,2,FALSE))</f>
        <v/>
      </c>
      <c r="C1736" s="17"/>
      <c r="D1736" s="12" t="str">
        <f>IF(OR($A1736="",$C1736=""),"",SUMIFS(Échéancier_Loyers!$G:$G,Échéancier_Loyers!$C:$C,$A1736,Échéancier_Loyers!$B:$B,YEAR($C1736)*100+MONTH($C1736)))</f>
        <v/>
      </c>
      <c r="E1736" s="13" t="str">
        <f>IF(OR($A1736="",$C1736=""),"",SUMIFS(Échéancier_Loyers!$J:$J,Échéancier_Loyers!$C:$C,$A1736,Échéancier_Loyers!$B:$B,YEAR($C1736)*100+MONTH($C1736)))</f>
        <v/>
      </c>
      <c r="F1736" s="13" t="str">
        <f>IF(OR($A1736="",$C1736=""),"",SUMIFS(Échéancier_Loyers!$K:$K,Échéancier_Loyers!$C:$C,$A1736,Échéancier_Loyers!$B:$B,YEAR($C1736)*100+MONTH($C1736)))</f>
        <v/>
      </c>
      <c r="G1736" s="13" t="str">
        <f>IF(OR($E1736="",$F1736=""),"",$E1736-$F1736)</f>
        <v/>
      </c>
      <c r="H1736" t="str">
        <f ca="1">IF($D1736="","",MAX(0,TODAY()-$D1736))</f>
        <v/>
      </c>
      <c r="I1736" t="str">
        <f ca="1">IF($G1736&lt;=0,"",IF($H1736&gt;=30,"Mise en demeure",IF($H1736&gt;=15,"Relance 2",IF($H1736&gt;=5,"Relance 1","À traiter"))))</f>
        <v>Mise en demeure</v>
      </c>
      <c r="K1736" t="str">
        <f>IF($J1736="","",$J1736+7)</f>
        <v/>
      </c>
    </row>
    <row r="1737" spans="2:11" ht="15">
      <c r="B1737" t="str">
        <f>IF($A1737="","",VLOOKUP(VLOOKUP($A1737,Baux!$A:$K,3,FALSE),Locataires!$A:$I,2,FALSE))</f>
        <v/>
      </c>
      <c r="C1737" s="17"/>
      <c r="D1737" s="12" t="str">
        <f>IF(OR($A1737="",$C1737=""),"",SUMIFS(Échéancier_Loyers!$G:$G,Échéancier_Loyers!$C:$C,$A1737,Échéancier_Loyers!$B:$B,YEAR($C1737)*100+MONTH($C1737)))</f>
        <v/>
      </c>
      <c r="E1737" s="13" t="str">
        <f>IF(OR($A1737="",$C1737=""),"",SUMIFS(Échéancier_Loyers!$J:$J,Échéancier_Loyers!$C:$C,$A1737,Échéancier_Loyers!$B:$B,YEAR($C1737)*100+MONTH($C1737)))</f>
        <v/>
      </c>
      <c r="F1737" s="13" t="str">
        <f>IF(OR($A1737="",$C1737=""),"",SUMIFS(Échéancier_Loyers!$K:$K,Échéancier_Loyers!$C:$C,$A1737,Échéancier_Loyers!$B:$B,YEAR($C1737)*100+MONTH($C1737)))</f>
        <v/>
      </c>
      <c r="G1737" s="13" t="str">
        <f>IF(OR($E1737="",$F1737=""),"",$E1737-$F1737)</f>
        <v/>
      </c>
      <c r="H1737" t="str">
        <f ca="1">IF($D1737="","",MAX(0,TODAY()-$D1737))</f>
        <v/>
      </c>
      <c r="I1737" t="str">
        <f ca="1">IF($G1737&lt;=0,"",IF($H1737&gt;=30,"Mise en demeure",IF($H1737&gt;=15,"Relance 2",IF($H1737&gt;=5,"Relance 1","À traiter"))))</f>
        <v>Mise en demeure</v>
      </c>
      <c r="K1737" t="str">
        <f>IF($J1737="","",$J1737+7)</f>
        <v/>
      </c>
    </row>
    <row r="1738" spans="2:11" ht="15">
      <c r="B1738" t="str">
        <f>IF($A1738="","",VLOOKUP(VLOOKUP($A1738,Baux!$A:$K,3,FALSE),Locataires!$A:$I,2,FALSE))</f>
        <v/>
      </c>
      <c r="C1738" s="17"/>
      <c r="D1738" s="12" t="str">
        <f>IF(OR($A1738="",$C1738=""),"",SUMIFS(Échéancier_Loyers!$G:$G,Échéancier_Loyers!$C:$C,$A1738,Échéancier_Loyers!$B:$B,YEAR($C1738)*100+MONTH($C1738)))</f>
        <v/>
      </c>
      <c r="E1738" s="13" t="str">
        <f>IF(OR($A1738="",$C1738=""),"",SUMIFS(Échéancier_Loyers!$J:$J,Échéancier_Loyers!$C:$C,$A1738,Échéancier_Loyers!$B:$B,YEAR($C1738)*100+MONTH($C1738)))</f>
        <v/>
      </c>
      <c r="F1738" s="13" t="str">
        <f>IF(OR($A1738="",$C1738=""),"",SUMIFS(Échéancier_Loyers!$K:$K,Échéancier_Loyers!$C:$C,$A1738,Échéancier_Loyers!$B:$B,YEAR($C1738)*100+MONTH($C1738)))</f>
        <v/>
      </c>
      <c r="G1738" s="13" t="str">
        <f>IF(OR($E1738="",$F1738=""),"",$E1738-$F1738)</f>
        <v/>
      </c>
      <c r="H1738" t="str">
        <f ca="1">IF($D1738="","",MAX(0,TODAY()-$D1738))</f>
        <v/>
      </c>
      <c r="I1738" t="str">
        <f ca="1">IF($G1738&lt;=0,"",IF($H1738&gt;=30,"Mise en demeure",IF($H1738&gt;=15,"Relance 2",IF($H1738&gt;=5,"Relance 1","À traiter"))))</f>
        <v>Mise en demeure</v>
      </c>
      <c r="K1738" t="str">
        <f>IF($J1738="","",$J1738+7)</f>
        <v/>
      </c>
    </row>
    <row r="1739" spans="2:11" ht="15">
      <c r="B1739" t="str">
        <f>IF($A1739="","",VLOOKUP(VLOOKUP($A1739,Baux!$A:$K,3,FALSE),Locataires!$A:$I,2,FALSE))</f>
        <v/>
      </c>
      <c r="C1739" s="17"/>
      <c r="D1739" s="12" t="str">
        <f>IF(OR($A1739="",$C1739=""),"",SUMIFS(Échéancier_Loyers!$G:$G,Échéancier_Loyers!$C:$C,$A1739,Échéancier_Loyers!$B:$B,YEAR($C1739)*100+MONTH($C1739)))</f>
        <v/>
      </c>
      <c r="E1739" s="13" t="str">
        <f>IF(OR($A1739="",$C1739=""),"",SUMIFS(Échéancier_Loyers!$J:$J,Échéancier_Loyers!$C:$C,$A1739,Échéancier_Loyers!$B:$B,YEAR($C1739)*100+MONTH($C1739)))</f>
        <v/>
      </c>
      <c r="F1739" s="13" t="str">
        <f>IF(OR($A1739="",$C1739=""),"",SUMIFS(Échéancier_Loyers!$K:$K,Échéancier_Loyers!$C:$C,$A1739,Échéancier_Loyers!$B:$B,YEAR($C1739)*100+MONTH($C1739)))</f>
        <v/>
      </c>
      <c r="G1739" s="13" t="str">
        <f>IF(OR($E1739="",$F1739=""),"",$E1739-$F1739)</f>
        <v/>
      </c>
      <c r="H1739" t="str">
        <f ca="1">IF($D1739="","",MAX(0,TODAY()-$D1739))</f>
        <v/>
      </c>
      <c r="I1739" t="str">
        <f ca="1">IF($G1739&lt;=0,"",IF($H1739&gt;=30,"Mise en demeure",IF($H1739&gt;=15,"Relance 2",IF($H1739&gt;=5,"Relance 1","À traiter"))))</f>
        <v>Mise en demeure</v>
      </c>
      <c r="K1739" t="str">
        <f>IF($J1739="","",$J1739+7)</f>
        <v/>
      </c>
    </row>
    <row r="1740" spans="2:11" ht="15">
      <c r="B1740" t="str">
        <f>IF($A1740="","",VLOOKUP(VLOOKUP($A1740,Baux!$A:$K,3,FALSE),Locataires!$A:$I,2,FALSE))</f>
        <v/>
      </c>
      <c r="C1740" s="17"/>
      <c r="D1740" s="12" t="str">
        <f>IF(OR($A1740="",$C1740=""),"",SUMIFS(Échéancier_Loyers!$G:$G,Échéancier_Loyers!$C:$C,$A1740,Échéancier_Loyers!$B:$B,YEAR($C1740)*100+MONTH($C1740)))</f>
        <v/>
      </c>
      <c r="E1740" s="13" t="str">
        <f>IF(OR($A1740="",$C1740=""),"",SUMIFS(Échéancier_Loyers!$J:$J,Échéancier_Loyers!$C:$C,$A1740,Échéancier_Loyers!$B:$B,YEAR($C1740)*100+MONTH($C1740)))</f>
        <v/>
      </c>
      <c r="F1740" s="13" t="str">
        <f>IF(OR($A1740="",$C1740=""),"",SUMIFS(Échéancier_Loyers!$K:$K,Échéancier_Loyers!$C:$C,$A1740,Échéancier_Loyers!$B:$B,YEAR($C1740)*100+MONTH($C1740)))</f>
        <v/>
      </c>
      <c r="G1740" s="13" t="str">
        <f>IF(OR($E1740="",$F1740=""),"",$E1740-$F1740)</f>
        <v/>
      </c>
      <c r="H1740" t="str">
        <f ca="1">IF($D1740="","",MAX(0,TODAY()-$D1740))</f>
        <v/>
      </c>
      <c r="I1740" t="str">
        <f ca="1">IF($G1740&lt;=0,"",IF($H1740&gt;=30,"Mise en demeure",IF($H1740&gt;=15,"Relance 2",IF($H1740&gt;=5,"Relance 1","À traiter"))))</f>
        <v>Mise en demeure</v>
      </c>
      <c r="K1740" t="str">
        <f>IF($J1740="","",$J1740+7)</f>
        <v/>
      </c>
    </row>
    <row r="1741" spans="2:11" ht="15">
      <c r="B1741" t="str">
        <f>IF($A1741="","",VLOOKUP(VLOOKUP($A1741,Baux!$A:$K,3,FALSE),Locataires!$A:$I,2,FALSE))</f>
        <v/>
      </c>
      <c r="C1741" s="17"/>
      <c r="D1741" s="12" t="str">
        <f>IF(OR($A1741="",$C1741=""),"",SUMIFS(Échéancier_Loyers!$G:$G,Échéancier_Loyers!$C:$C,$A1741,Échéancier_Loyers!$B:$B,YEAR($C1741)*100+MONTH($C1741)))</f>
        <v/>
      </c>
      <c r="E1741" s="13" t="str">
        <f>IF(OR($A1741="",$C1741=""),"",SUMIFS(Échéancier_Loyers!$J:$J,Échéancier_Loyers!$C:$C,$A1741,Échéancier_Loyers!$B:$B,YEAR($C1741)*100+MONTH($C1741)))</f>
        <v/>
      </c>
      <c r="F1741" s="13" t="str">
        <f>IF(OR($A1741="",$C1741=""),"",SUMIFS(Échéancier_Loyers!$K:$K,Échéancier_Loyers!$C:$C,$A1741,Échéancier_Loyers!$B:$B,YEAR($C1741)*100+MONTH($C1741)))</f>
        <v/>
      </c>
      <c r="G1741" s="13" t="str">
        <f>IF(OR($E1741="",$F1741=""),"",$E1741-$F1741)</f>
        <v/>
      </c>
      <c r="H1741" t="str">
        <f ca="1">IF($D1741="","",MAX(0,TODAY()-$D1741))</f>
        <v/>
      </c>
      <c r="I1741" t="str">
        <f ca="1">IF($G1741&lt;=0,"",IF($H1741&gt;=30,"Mise en demeure",IF($H1741&gt;=15,"Relance 2",IF($H1741&gt;=5,"Relance 1","À traiter"))))</f>
        <v>Mise en demeure</v>
      </c>
      <c r="K1741" t="str">
        <f>IF($J1741="","",$J1741+7)</f>
        <v/>
      </c>
    </row>
    <row r="1742" spans="2:11" ht="15">
      <c r="B1742" t="str">
        <f>IF($A1742="","",VLOOKUP(VLOOKUP($A1742,Baux!$A:$K,3,FALSE),Locataires!$A:$I,2,FALSE))</f>
        <v/>
      </c>
      <c r="C1742" s="17"/>
      <c r="D1742" s="12" t="str">
        <f>IF(OR($A1742="",$C1742=""),"",SUMIFS(Échéancier_Loyers!$G:$G,Échéancier_Loyers!$C:$C,$A1742,Échéancier_Loyers!$B:$B,YEAR($C1742)*100+MONTH($C1742)))</f>
        <v/>
      </c>
      <c r="E1742" s="13" t="str">
        <f>IF(OR($A1742="",$C1742=""),"",SUMIFS(Échéancier_Loyers!$J:$J,Échéancier_Loyers!$C:$C,$A1742,Échéancier_Loyers!$B:$B,YEAR($C1742)*100+MONTH($C1742)))</f>
        <v/>
      </c>
      <c r="F1742" s="13" t="str">
        <f>IF(OR($A1742="",$C1742=""),"",SUMIFS(Échéancier_Loyers!$K:$K,Échéancier_Loyers!$C:$C,$A1742,Échéancier_Loyers!$B:$B,YEAR($C1742)*100+MONTH($C1742)))</f>
        <v/>
      </c>
      <c r="G1742" s="13" t="str">
        <f>IF(OR($E1742="",$F1742=""),"",$E1742-$F1742)</f>
        <v/>
      </c>
      <c r="H1742" t="str">
        <f ca="1">IF($D1742="","",MAX(0,TODAY()-$D1742))</f>
        <v/>
      </c>
      <c r="I1742" t="str">
        <f ca="1">IF($G1742&lt;=0,"",IF($H1742&gt;=30,"Mise en demeure",IF($H1742&gt;=15,"Relance 2",IF($H1742&gt;=5,"Relance 1","À traiter"))))</f>
        <v>Mise en demeure</v>
      </c>
      <c r="K1742" t="str">
        <f>IF($J1742="","",$J1742+7)</f>
        <v/>
      </c>
    </row>
    <row r="1743" spans="2:11" ht="15">
      <c r="B1743" t="str">
        <f>IF($A1743="","",VLOOKUP(VLOOKUP($A1743,Baux!$A:$K,3,FALSE),Locataires!$A:$I,2,FALSE))</f>
        <v/>
      </c>
      <c r="C1743" s="17"/>
      <c r="D1743" s="12" t="str">
        <f>IF(OR($A1743="",$C1743=""),"",SUMIFS(Échéancier_Loyers!$G:$G,Échéancier_Loyers!$C:$C,$A1743,Échéancier_Loyers!$B:$B,YEAR($C1743)*100+MONTH($C1743)))</f>
        <v/>
      </c>
      <c r="E1743" s="13" t="str">
        <f>IF(OR($A1743="",$C1743=""),"",SUMIFS(Échéancier_Loyers!$J:$J,Échéancier_Loyers!$C:$C,$A1743,Échéancier_Loyers!$B:$B,YEAR($C1743)*100+MONTH($C1743)))</f>
        <v/>
      </c>
      <c r="F1743" s="13" t="str">
        <f>IF(OR($A1743="",$C1743=""),"",SUMIFS(Échéancier_Loyers!$K:$K,Échéancier_Loyers!$C:$C,$A1743,Échéancier_Loyers!$B:$B,YEAR($C1743)*100+MONTH($C1743)))</f>
        <v/>
      </c>
      <c r="G1743" s="13" t="str">
        <f>IF(OR($E1743="",$F1743=""),"",$E1743-$F1743)</f>
        <v/>
      </c>
      <c r="H1743" t="str">
        <f ca="1">IF($D1743="","",MAX(0,TODAY()-$D1743))</f>
        <v/>
      </c>
      <c r="I1743" t="str">
        <f ca="1">IF($G1743&lt;=0,"",IF($H1743&gt;=30,"Mise en demeure",IF($H1743&gt;=15,"Relance 2",IF($H1743&gt;=5,"Relance 1","À traiter"))))</f>
        <v>Mise en demeure</v>
      </c>
      <c r="K1743" t="str">
        <f>IF($J1743="","",$J1743+7)</f>
        <v/>
      </c>
    </row>
    <row r="1744" spans="2:11" ht="15">
      <c r="B1744" t="str">
        <f>IF($A1744="","",VLOOKUP(VLOOKUP($A1744,Baux!$A:$K,3,FALSE),Locataires!$A:$I,2,FALSE))</f>
        <v/>
      </c>
      <c r="C1744" s="17"/>
      <c r="D1744" s="12" t="str">
        <f>IF(OR($A1744="",$C1744=""),"",SUMIFS(Échéancier_Loyers!$G:$G,Échéancier_Loyers!$C:$C,$A1744,Échéancier_Loyers!$B:$B,YEAR($C1744)*100+MONTH($C1744)))</f>
        <v/>
      </c>
      <c r="E1744" s="13" t="str">
        <f>IF(OR($A1744="",$C1744=""),"",SUMIFS(Échéancier_Loyers!$J:$J,Échéancier_Loyers!$C:$C,$A1744,Échéancier_Loyers!$B:$B,YEAR($C1744)*100+MONTH($C1744)))</f>
        <v/>
      </c>
      <c r="F1744" s="13" t="str">
        <f>IF(OR($A1744="",$C1744=""),"",SUMIFS(Échéancier_Loyers!$K:$K,Échéancier_Loyers!$C:$C,$A1744,Échéancier_Loyers!$B:$B,YEAR($C1744)*100+MONTH($C1744)))</f>
        <v/>
      </c>
      <c r="G1744" s="13" t="str">
        <f>IF(OR($E1744="",$F1744=""),"",$E1744-$F1744)</f>
        <v/>
      </c>
      <c r="H1744" t="str">
        <f ca="1">IF($D1744="","",MAX(0,TODAY()-$D1744))</f>
        <v/>
      </c>
      <c r="I1744" t="str">
        <f ca="1">IF($G1744&lt;=0,"",IF($H1744&gt;=30,"Mise en demeure",IF($H1744&gt;=15,"Relance 2",IF($H1744&gt;=5,"Relance 1","À traiter"))))</f>
        <v>Mise en demeure</v>
      </c>
      <c r="K1744" t="str">
        <f>IF($J1744="","",$J1744+7)</f>
        <v/>
      </c>
    </row>
    <row r="1745" spans="2:11" ht="15">
      <c r="B1745" t="str">
        <f>IF($A1745="","",VLOOKUP(VLOOKUP($A1745,Baux!$A:$K,3,FALSE),Locataires!$A:$I,2,FALSE))</f>
        <v/>
      </c>
      <c r="C1745" s="17"/>
      <c r="D1745" s="12" t="str">
        <f>IF(OR($A1745="",$C1745=""),"",SUMIFS(Échéancier_Loyers!$G:$G,Échéancier_Loyers!$C:$C,$A1745,Échéancier_Loyers!$B:$B,YEAR($C1745)*100+MONTH($C1745)))</f>
        <v/>
      </c>
      <c r="E1745" s="13" t="str">
        <f>IF(OR($A1745="",$C1745=""),"",SUMIFS(Échéancier_Loyers!$J:$J,Échéancier_Loyers!$C:$C,$A1745,Échéancier_Loyers!$B:$B,YEAR($C1745)*100+MONTH($C1745)))</f>
        <v/>
      </c>
      <c r="F1745" s="13" t="str">
        <f>IF(OR($A1745="",$C1745=""),"",SUMIFS(Échéancier_Loyers!$K:$K,Échéancier_Loyers!$C:$C,$A1745,Échéancier_Loyers!$B:$B,YEAR($C1745)*100+MONTH($C1745)))</f>
        <v/>
      </c>
      <c r="G1745" s="13" t="str">
        <f>IF(OR($E1745="",$F1745=""),"",$E1745-$F1745)</f>
        <v/>
      </c>
      <c r="H1745" t="str">
        <f ca="1">IF($D1745="","",MAX(0,TODAY()-$D1745))</f>
        <v/>
      </c>
      <c r="I1745" t="str">
        <f ca="1">IF($G1745&lt;=0,"",IF($H1745&gt;=30,"Mise en demeure",IF($H1745&gt;=15,"Relance 2",IF($H1745&gt;=5,"Relance 1","À traiter"))))</f>
        <v>Mise en demeure</v>
      </c>
      <c r="K1745" t="str">
        <f>IF($J1745="","",$J1745+7)</f>
        <v/>
      </c>
    </row>
    <row r="1746" spans="2:11" ht="15">
      <c r="B1746" t="str">
        <f>IF($A1746="","",VLOOKUP(VLOOKUP($A1746,Baux!$A:$K,3,FALSE),Locataires!$A:$I,2,FALSE))</f>
        <v/>
      </c>
      <c r="C1746" s="17"/>
      <c r="D1746" s="12" t="str">
        <f>IF(OR($A1746="",$C1746=""),"",SUMIFS(Échéancier_Loyers!$G:$G,Échéancier_Loyers!$C:$C,$A1746,Échéancier_Loyers!$B:$B,YEAR($C1746)*100+MONTH($C1746)))</f>
        <v/>
      </c>
      <c r="E1746" s="13" t="str">
        <f>IF(OR($A1746="",$C1746=""),"",SUMIFS(Échéancier_Loyers!$J:$J,Échéancier_Loyers!$C:$C,$A1746,Échéancier_Loyers!$B:$B,YEAR($C1746)*100+MONTH($C1746)))</f>
        <v/>
      </c>
      <c r="F1746" s="13" t="str">
        <f>IF(OR($A1746="",$C1746=""),"",SUMIFS(Échéancier_Loyers!$K:$K,Échéancier_Loyers!$C:$C,$A1746,Échéancier_Loyers!$B:$B,YEAR($C1746)*100+MONTH($C1746)))</f>
        <v/>
      </c>
      <c r="G1746" s="13" t="str">
        <f>IF(OR($E1746="",$F1746=""),"",$E1746-$F1746)</f>
        <v/>
      </c>
      <c r="H1746" t="str">
        <f ca="1">IF($D1746="","",MAX(0,TODAY()-$D1746))</f>
        <v/>
      </c>
      <c r="I1746" t="str">
        <f ca="1">IF($G1746&lt;=0,"",IF($H1746&gt;=30,"Mise en demeure",IF($H1746&gt;=15,"Relance 2",IF($H1746&gt;=5,"Relance 1","À traiter"))))</f>
        <v>Mise en demeure</v>
      </c>
      <c r="K1746" t="str">
        <f>IF($J1746="","",$J1746+7)</f>
        <v/>
      </c>
    </row>
    <row r="1747" spans="2:11" ht="15">
      <c r="B1747" t="str">
        <f>IF($A1747="","",VLOOKUP(VLOOKUP($A1747,Baux!$A:$K,3,FALSE),Locataires!$A:$I,2,FALSE))</f>
        <v/>
      </c>
      <c r="C1747" s="17"/>
      <c r="D1747" s="12" t="str">
        <f>IF(OR($A1747="",$C1747=""),"",SUMIFS(Échéancier_Loyers!$G:$G,Échéancier_Loyers!$C:$C,$A1747,Échéancier_Loyers!$B:$B,YEAR($C1747)*100+MONTH($C1747)))</f>
        <v/>
      </c>
      <c r="E1747" s="13" t="str">
        <f>IF(OR($A1747="",$C1747=""),"",SUMIFS(Échéancier_Loyers!$J:$J,Échéancier_Loyers!$C:$C,$A1747,Échéancier_Loyers!$B:$B,YEAR($C1747)*100+MONTH($C1747)))</f>
        <v/>
      </c>
      <c r="F1747" s="13" t="str">
        <f>IF(OR($A1747="",$C1747=""),"",SUMIFS(Échéancier_Loyers!$K:$K,Échéancier_Loyers!$C:$C,$A1747,Échéancier_Loyers!$B:$B,YEAR($C1747)*100+MONTH($C1747)))</f>
        <v/>
      </c>
      <c r="G1747" s="13" t="str">
        <f>IF(OR($E1747="",$F1747=""),"",$E1747-$F1747)</f>
        <v/>
      </c>
      <c r="H1747" t="str">
        <f ca="1">IF($D1747="","",MAX(0,TODAY()-$D1747))</f>
        <v/>
      </c>
      <c r="I1747" t="str">
        <f ca="1">IF($G1747&lt;=0,"",IF($H1747&gt;=30,"Mise en demeure",IF($H1747&gt;=15,"Relance 2",IF($H1747&gt;=5,"Relance 1","À traiter"))))</f>
        <v>Mise en demeure</v>
      </c>
      <c r="K1747" t="str">
        <f>IF($J1747="","",$J1747+7)</f>
        <v/>
      </c>
    </row>
    <row r="1748" spans="2:11" ht="15">
      <c r="B1748" t="str">
        <f>IF($A1748="","",VLOOKUP(VLOOKUP($A1748,Baux!$A:$K,3,FALSE),Locataires!$A:$I,2,FALSE))</f>
        <v/>
      </c>
      <c r="C1748" s="17"/>
      <c r="D1748" s="12" t="str">
        <f>IF(OR($A1748="",$C1748=""),"",SUMIFS(Échéancier_Loyers!$G:$G,Échéancier_Loyers!$C:$C,$A1748,Échéancier_Loyers!$B:$B,YEAR($C1748)*100+MONTH($C1748)))</f>
        <v/>
      </c>
      <c r="E1748" s="13" t="str">
        <f>IF(OR($A1748="",$C1748=""),"",SUMIFS(Échéancier_Loyers!$J:$J,Échéancier_Loyers!$C:$C,$A1748,Échéancier_Loyers!$B:$B,YEAR($C1748)*100+MONTH($C1748)))</f>
        <v/>
      </c>
      <c r="F1748" s="13" t="str">
        <f>IF(OR($A1748="",$C1748=""),"",SUMIFS(Échéancier_Loyers!$K:$K,Échéancier_Loyers!$C:$C,$A1748,Échéancier_Loyers!$B:$B,YEAR($C1748)*100+MONTH($C1748)))</f>
        <v/>
      </c>
      <c r="G1748" s="13" t="str">
        <f>IF(OR($E1748="",$F1748=""),"",$E1748-$F1748)</f>
        <v/>
      </c>
      <c r="H1748" t="str">
        <f ca="1">IF($D1748="","",MAX(0,TODAY()-$D1748))</f>
        <v/>
      </c>
      <c r="I1748" t="str">
        <f ca="1">IF($G1748&lt;=0,"",IF($H1748&gt;=30,"Mise en demeure",IF($H1748&gt;=15,"Relance 2",IF($H1748&gt;=5,"Relance 1","À traiter"))))</f>
        <v>Mise en demeure</v>
      </c>
      <c r="K1748" t="str">
        <f>IF($J1748="","",$J1748+7)</f>
        <v/>
      </c>
    </row>
    <row r="1749" spans="2:11" ht="15">
      <c r="B1749" t="str">
        <f>IF($A1749="","",VLOOKUP(VLOOKUP($A1749,Baux!$A:$K,3,FALSE),Locataires!$A:$I,2,FALSE))</f>
        <v/>
      </c>
      <c r="C1749" s="17"/>
      <c r="D1749" s="12" t="str">
        <f>IF(OR($A1749="",$C1749=""),"",SUMIFS(Échéancier_Loyers!$G:$G,Échéancier_Loyers!$C:$C,$A1749,Échéancier_Loyers!$B:$B,YEAR($C1749)*100+MONTH($C1749)))</f>
        <v/>
      </c>
      <c r="E1749" s="13" t="str">
        <f>IF(OR($A1749="",$C1749=""),"",SUMIFS(Échéancier_Loyers!$J:$J,Échéancier_Loyers!$C:$C,$A1749,Échéancier_Loyers!$B:$B,YEAR($C1749)*100+MONTH($C1749)))</f>
        <v/>
      </c>
      <c r="F1749" s="13" t="str">
        <f>IF(OR($A1749="",$C1749=""),"",SUMIFS(Échéancier_Loyers!$K:$K,Échéancier_Loyers!$C:$C,$A1749,Échéancier_Loyers!$B:$B,YEAR($C1749)*100+MONTH($C1749)))</f>
        <v/>
      </c>
      <c r="G1749" s="13" t="str">
        <f>IF(OR($E1749="",$F1749=""),"",$E1749-$F1749)</f>
        <v/>
      </c>
      <c r="H1749" t="str">
        <f ca="1">IF($D1749="","",MAX(0,TODAY()-$D1749))</f>
        <v/>
      </c>
      <c r="I1749" t="str">
        <f ca="1">IF($G1749&lt;=0,"",IF($H1749&gt;=30,"Mise en demeure",IF($H1749&gt;=15,"Relance 2",IF($H1749&gt;=5,"Relance 1","À traiter"))))</f>
        <v>Mise en demeure</v>
      </c>
      <c r="K1749" t="str">
        <f>IF($J1749="","",$J1749+7)</f>
        <v/>
      </c>
    </row>
    <row r="1750" spans="2:11" ht="15">
      <c r="B1750" t="str">
        <f>IF($A1750="","",VLOOKUP(VLOOKUP($A1750,Baux!$A:$K,3,FALSE),Locataires!$A:$I,2,FALSE))</f>
        <v/>
      </c>
      <c r="C1750" s="17"/>
      <c r="D1750" s="12" t="str">
        <f>IF(OR($A1750="",$C1750=""),"",SUMIFS(Échéancier_Loyers!$G:$G,Échéancier_Loyers!$C:$C,$A1750,Échéancier_Loyers!$B:$B,YEAR($C1750)*100+MONTH($C1750)))</f>
        <v/>
      </c>
      <c r="E1750" s="13" t="str">
        <f>IF(OR($A1750="",$C1750=""),"",SUMIFS(Échéancier_Loyers!$J:$J,Échéancier_Loyers!$C:$C,$A1750,Échéancier_Loyers!$B:$B,YEAR($C1750)*100+MONTH($C1750)))</f>
        <v/>
      </c>
      <c r="F1750" s="13" t="str">
        <f>IF(OR($A1750="",$C1750=""),"",SUMIFS(Échéancier_Loyers!$K:$K,Échéancier_Loyers!$C:$C,$A1750,Échéancier_Loyers!$B:$B,YEAR($C1750)*100+MONTH($C1750)))</f>
        <v/>
      </c>
      <c r="G1750" s="13" t="str">
        <f>IF(OR($E1750="",$F1750=""),"",$E1750-$F1750)</f>
        <v/>
      </c>
      <c r="H1750" t="str">
        <f ca="1">IF($D1750="","",MAX(0,TODAY()-$D1750))</f>
        <v/>
      </c>
      <c r="I1750" t="str">
        <f ca="1">IF($G1750&lt;=0,"",IF($H1750&gt;=30,"Mise en demeure",IF($H1750&gt;=15,"Relance 2",IF($H1750&gt;=5,"Relance 1","À traiter"))))</f>
        <v>Mise en demeure</v>
      </c>
      <c r="K1750" t="str">
        <f>IF($J1750="","",$J1750+7)</f>
        <v/>
      </c>
    </row>
    <row r="1751" spans="2:11" ht="15">
      <c r="B1751" t="str">
        <f>IF($A1751="","",VLOOKUP(VLOOKUP($A1751,Baux!$A:$K,3,FALSE),Locataires!$A:$I,2,FALSE))</f>
        <v/>
      </c>
      <c r="C1751" s="17"/>
      <c r="D1751" s="12" t="str">
        <f>IF(OR($A1751="",$C1751=""),"",SUMIFS(Échéancier_Loyers!$G:$G,Échéancier_Loyers!$C:$C,$A1751,Échéancier_Loyers!$B:$B,YEAR($C1751)*100+MONTH($C1751)))</f>
        <v/>
      </c>
      <c r="E1751" s="13" t="str">
        <f>IF(OR($A1751="",$C1751=""),"",SUMIFS(Échéancier_Loyers!$J:$J,Échéancier_Loyers!$C:$C,$A1751,Échéancier_Loyers!$B:$B,YEAR($C1751)*100+MONTH($C1751)))</f>
        <v/>
      </c>
      <c r="F1751" s="13" t="str">
        <f>IF(OR($A1751="",$C1751=""),"",SUMIFS(Échéancier_Loyers!$K:$K,Échéancier_Loyers!$C:$C,$A1751,Échéancier_Loyers!$B:$B,YEAR($C1751)*100+MONTH($C1751)))</f>
        <v/>
      </c>
      <c r="G1751" s="13" t="str">
        <f>IF(OR($E1751="",$F1751=""),"",$E1751-$F1751)</f>
        <v/>
      </c>
      <c r="H1751" t="str">
        <f ca="1">IF($D1751="","",MAX(0,TODAY()-$D1751))</f>
        <v/>
      </c>
      <c r="I1751" t="str">
        <f ca="1">IF($G1751&lt;=0,"",IF($H1751&gt;=30,"Mise en demeure",IF($H1751&gt;=15,"Relance 2",IF($H1751&gt;=5,"Relance 1","À traiter"))))</f>
        <v>Mise en demeure</v>
      </c>
      <c r="K1751" t="str">
        <f>IF($J1751="","",$J1751+7)</f>
        <v/>
      </c>
    </row>
    <row r="1752" spans="2:11" ht="15">
      <c r="B1752" t="str">
        <f>IF($A1752="","",VLOOKUP(VLOOKUP($A1752,Baux!$A:$K,3,FALSE),Locataires!$A:$I,2,FALSE))</f>
        <v/>
      </c>
      <c r="C1752" s="17"/>
      <c r="D1752" s="12" t="str">
        <f>IF(OR($A1752="",$C1752=""),"",SUMIFS(Échéancier_Loyers!$G:$G,Échéancier_Loyers!$C:$C,$A1752,Échéancier_Loyers!$B:$B,YEAR($C1752)*100+MONTH($C1752)))</f>
        <v/>
      </c>
      <c r="E1752" s="13" t="str">
        <f>IF(OR($A1752="",$C1752=""),"",SUMIFS(Échéancier_Loyers!$J:$J,Échéancier_Loyers!$C:$C,$A1752,Échéancier_Loyers!$B:$B,YEAR($C1752)*100+MONTH($C1752)))</f>
        <v/>
      </c>
      <c r="F1752" s="13" t="str">
        <f>IF(OR($A1752="",$C1752=""),"",SUMIFS(Échéancier_Loyers!$K:$K,Échéancier_Loyers!$C:$C,$A1752,Échéancier_Loyers!$B:$B,YEAR($C1752)*100+MONTH($C1752)))</f>
        <v/>
      </c>
      <c r="G1752" s="13" t="str">
        <f>IF(OR($E1752="",$F1752=""),"",$E1752-$F1752)</f>
        <v/>
      </c>
      <c r="H1752" t="str">
        <f ca="1">IF($D1752="","",MAX(0,TODAY()-$D1752))</f>
        <v/>
      </c>
      <c r="I1752" t="str">
        <f ca="1">IF($G1752&lt;=0,"",IF($H1752&gt;=30,"Mise en demeure",IF($H1752&gt;=15,"Relance 2",IF($H1752&gt;=5,"Relance 1","À traiter"))))</f>
        <v>Mise en demeure</v>
      </c>
      <c r="K1752" t="str">
        <f>IF($J1752="","",$J1752+7)</f>
        <v/>
      </c>
    </row>
    <row r="1753" spans="2:11" ht="15">
      <c r="B1753" t="str">
        <f>IF($A1753="","",VLOOKUP(VLOOKUP($A1753,Baux!$A:$K,3,FALSE),Locataires!$A:$I,2,FALSE))</f>
        <v/>
      </c>
      <c r="C1753" s="17"/>
      <c r="D1753" s="12" t="str">
        <f>IF(OR($A1753="",$C1753=""),"",SUMIFS(Échéancier_Loyers!$G:$G,Échéancier_Loyers!$C:$C,$A1753,Échéancier_Loyers!$B:$B,YEAR($C1753)*100+MONTH($C1753)))</f>
        <v/>
      </c>
      <c r="E1753" s="13" t="str">
        <f>IF(OR($A1753="",$C1753=""),"",SUMIFS(Échéancier_Loyers!$J:$J,Échéancier_Loyers!$C:$C,$A1753,Échéancier_Loyers!$B:$B,YEAR($C1753)*100+MONTH($C1753)))</f>
        <v/>
      </c>
      <c r="F1753" s="13" t="str">
        <f>IF(OR($A1753="",$C1753=""),"",SUMIFS(Échéancier_Loyers!$K:$K,Échéancier_Loyers!$C:$C,$A1753,Échéancier_Loyers!$B:$B,YEAR($C1753)*100+MONTH($C1753)))</f>
        <v/>
      </c>
      <c r="G1753" s="13" t="str">
        <f>IF(OR($E1753="",$F1753=""),"",$E1753-$F1753)</f>
        <v/>
      </c>
      <c r="H1753" t="str">
        <f ca="1">IF($D1753="","",MAX(0,TODAY()-$D1753))</f>
        <v/>
      </c>
      <c r="I1753" t="str">
        <f ca="1">IF($G1753&lt;=0,"",IF($H1753&gt;=30,"Mise en demeure",IF($H1753&gt;=15,"Relance 2",IF($H1753&gt;=5,"Relance 1","À traiter"))))</f>
        <v>Mise en demeure</v>
      </c>
      <c r="K1753" t="str">
        <f>IF($J1753="","",$J1753+7)</f>
        <v/>
      </c>
    </row>
    <row r="1754" spans="2:11" ht="15">
      <c r="B1754" t="str">
        <f>IF($A1754="","",VLOOKUP(VLOOKUP($A1754,Baux!$A:$K,3,FALSE),Locataires!$A:$I,2,FALSE))</f>
        <v/>
      </c>
      <c r="C1754" s="17"/>
      <c r="D1754" s="12" t="str">
        <f>IF(OR($A1754="",$C1754=""),"",SUMIFS(Échéancier_Loyers!$G:$G,Échéancier_Loyers!$C:$C,$A1754,Échéancier_Loyers!$B:$B,YEAR($C1754)*100+MONTH($C1754)))</f>
        <v/>
      </c>
      <c r="E1754" s="13" t="str">
        <f>IF(OR($A1754="",$C1754=""),"",SUMIFS(Échéancier_Loyers!$J:$J,Échéancier_Loyers!$C:$C,$A1754,Échéancier_Loyers!$B:$B,YEAR($C1754)*100+MONTH($C1754)))</f>
        <v/>
      </c>
      <c r="F1754" s="13" t="str">
        <f>IF(OR($A1754="",$C1754=""),"",SUMIFS(Échéancier_Loyers!$K:$K,Échéancier_Loyers!$C:$C,$A1754,Échéancier_Loyers!$B:$B,YEAR($C1754)*100+MONTH($C1754)))</f>
        <v/>
      </c>
      <c r="G1754" s="13" t="str">
        <f>IF(OR($E1754="",$F1754=""),"",$E1754-$F1754)</f>
        <v/>
      </c>
      <c r="H1754" t="str">
        <f ca="1">IF($D1754="","",MAX(0,TODAY()-$D1754))</f>
        <v/>
      </c>
      <c r="I1754" t="str">
        <f ca="1">IF($G1754&lt;=0,"",IF($H1754&gt;=30,"Mise en demeure",IF($H1754&gt;=15,"Relance 2",IF($H1754&gt;=5,"Relance 1","À traiter"))))</f>
        <v>Mise en demeure</v>
      </c>
      <c r="K1754" t="str">
        <f>IF($J1754="","",$J1754+7)</f>
        <v/>
      </c>
    </row>
    <row r="1755" spans="2:11" ht="15">
      <c r="B1755" t="str">
        <f>IF($A1755="","",VLOOKUP(VLOOKUP($A1755,Baux!$A:$K,3,FALSE),Locataires!$A:$I,2,FALSE))</f>
        <v/>
      </c>
      <c r="C1755" s="17"/>
      <c r="D1755" s="12" t="str">
        <f>IF(OR($A1755="",$C1755=""),"",SUMIFS(Échéancier_Loyers!$G:$G,Échéancier_Loyers!$C:$C,$A1755,Échéancier_Loyers!$B:$B,YEAR($C1755)*100+MONTH($C1755)))</f>
        <v/>
      </c>
      <c r="E1755" s="13" t="str">
        <f>IF(OR($A1755="",$C1755=""),"",SUMIFS(Échéancier_Loyers!$J:$J,Échéancier_Loyers!$C:$C,$A1755,Échéancier_Loyers!$B:$B,YEAR($C1755)*100+MONTH($C1755)))</f>
        <v/>
      </c>
      <c r="F1755" s="13" t="str">
        <f>IF(OR($A1755="",$C1755=""),"",SUMIFS(Échéancier_Loyers!$K:$K,Échéancier_Loyers!$C:$C,$A1755,Échéancier_Loyers!$B:$B,YEAR($C1755)*100+MONTH($C1755)))</f>
        <v/>
      </c>
      <c r="G1755" s="13" t="str">
        <f>IF(OR($E1755="",$F1755=""),"",$E1755-$F1755)</f>
        <v/>
      </c>
      <c r="H1755" t="str">
        <f ca="1">IF($D1755="","",MAX(0,TODAY()-$D1755))</f>
        <v/>
      </c>
      <c r="I1755" t="str">
        <f ca="1">IF($G1755&lt;=0,"",IF($H1755&gt;=30,"Mise en demeure",IF($H1755&gt;=15,"Relance 2",IF($H1755&gt;=5,"Relance 1","À traiter"))))</f>
        <v>Mise en demeure</v>
      </c>
      <c r="K1755" t="str">
        <f>IF($J1755="","",$J1755+7)</f>
        <v/>
      </c>
    </row>
    <row r="1756" spans="2:11" ht="15">
      <c r="B1756" t="str">
        <f>IF($A1756="","",VLOOKUP(VLOOKUP($A1756,Baux!$A:$K,3,FALSE),Locataires!$A:$I,2,FALSE))</f>
        <v/>
      </c>
      <c r="C1756" s="17"/>
      <c r="D1756" s="12" t="str">
        <f>IF(OR($A1756="",$C1756=""),"",SUMIFS(Échéancier_Loyers!$G:$G,Échéancier_Loyers!$C:$C,$A1756,Échéancier_Loyers!$B:$B,YEAR($C1756)*100+MONTH($C1756)))</f>
        <v/>
      </c>
      <c r="E1756" s="13" t="str">
        <f>IF(OR($A1756="",$C1756=""),"",SUMIFS(Échéancier_Loyers!$J:$J,Échéancier_Loyers!$C:$C,$A1756,Échéancier_Loyers!$B:$B,YEAR($C1756)*100+MONTH($C1756)))</f>
        <v/>
      </c>
      <c r="F1756" s="13" t="str">
        <f>IF(OR($A1756="",$C1756=""),"",SUMIFS(Échéancier_Loyers!$K:$K,Échéancier_Loyers!$C:$C,$A1756,Échéancier_Loyers!$B:$B,YEAR($C1756)*100+MONTH($C1756)))</f>
        <v/>
      </c>
      <c r="G1756" s="13" t="str">
        <f>IF(OR($E1756="",$F1756=""),"",$E1756-$F1756)</f>
        <v/>
      </c>
      <c r="H1756" t="str">
        <f ca="1">IF($D1756="","",MAX(0,TODAY()-$D1756))</f>
        <v/>
      </c>
      <c r="I1756" t="str">
        <f ca="1">IF($G1756&lt;=0,"",IF($H1756&gt;=30,"Mise en demeure",IF($H1756&gt;=15,"Relance 2",IF($H1756&gt;=5,"Relance 1","À traiter"))))</f>
        <v>Mise en demeure</v>
      </c>
      <c r="K1756" t="str">
        <f>IF($J1756="","",$J1756+7)</f>
        <v/>
      </c>
    </row>
    <row r="1757" spans="2:11" ht="15">
      <c r="B1757" t="str">
        <f>IF($A1757="","",VLOOKUP(VLOOKUP($A1757,Baux!$A:$K,3,FALSE),Locataires!$A:$I,2,FALSE))</f>
        <v/>
      </c>
      <c r="C1757" s="17"/>
      <c r="D1757" s="12" t="str">
        <f>IF(OR($A1757="",$C1757=""),"",SUMIFS(Échéancier_Loyers!$G:$G,Échéancier_Loyers!$C:$C,$A1757,Échéancier_Loyers!$B:$B,YEAR($C1757)*100+MONTH($C1757)))</f>
        <v/>
      </c>
      <c r="E1757" s="13" t="str">
        <f>IF(OR($A1757="",$C1757=""),"",SUMIFS(Échéancier_Loyers!$J:$J,Échéancier_Loyers!$C:$C,$A1757,Échéancier_Loyers!$B:$B,YEAR($C1757)*100+MONTH($C1757)))</f>
        <v/>
      </c>
      <c r="F1757" s="13" t="str">
        <f>IF(OR($A1757="",$C1757=""),"",SUMIFS(Échéancier_Loyers!$K:$K,Échéancier_Loyers!$C:$C,$A1757,Échéancier_Loyers!$B:$B,YEAR($C1757)*100+MONTH($C1757)))</f>
        <v/>
      </c>
      <c r="G1757" s="13" t="str">
        <f>IF(OR($E1757="",$F1757=""),"",$E1757-$F1757)</f>
        <v/>
      </c>
      <c r="H1757" t="str">
        <f ca="1">IF($D1757="","",MAX(0,TODAY()-$D1757))</f>
        <v/>
      </c>
      <c r="I1757" t="str">
        <f ca="1">IF($G1757&lt;=0,"",IF($H1757&gt;=30,"Mise en demeure",IF($H1757&gt;=15,"Relance 2",IF($H1757&gt;=5,"Relance 1","À traiter"))))</f>
        <v>Mise en demeure</v>
      </c>
      <c r="K1757" t="str">
        <f>IF($J1757="","",$J1757+7)</f>
        <v/>
      </c>
    </row>
    <row r="1758" spans="2:11" ht="15">
      <c r="B1758" t="str">
        <f>IF($A1758="","",VLOOKUP(VLOOKUP($A1758,Baux!$A:$K,3,FALSE),Locataires!$A:$I,2,FALSE))</f>
        <v/>
      </c>
      <c r="C1758" s="17"/>
      <c r="D1758" s="12" t="str">
        <f>IF(OR($A1758="",$C1758=""),"",SUMIFS(Échéancier_Loyers!$G:$G,Échéancier_Loyers!$C:$C,$A1758,Échéancier_Loyers!$B:$B,YEAR($C1758)*100+MONTH($C1758)))</f>
        <v/>
      </c>
      <c r="E1758" s="13" t="str">
        <f>IF(OR($A1758="",$C1758=""),"",SUMIFS(Échéancier_Loyers!$J:$J,Échéancier_Loyers!$C:$C,$A1758,Échéancier_Loyers!$B:$B,YEAR($C1758)*100+MONTH($C1758)))</f>
        <v/>
      </c>
      <c r="F1758" s="13" t="str">
        <f>IF(OR($A1758="",$C1758=""),"",SUMIFS(Échéancier_Loyers!$K:$K,Échéancier_Loyers!$C:$C,$A1758,Échéancier_Loyers!$B:$B,YEAR($C1758)*100+MONTH($C1758)))</f>
        <v/>
      </c>
      <c r="G1758" s="13" t="str">
        <f>IF(OR($E1758="",$F1758=""),"",$E1758-$F1758)</f>
        <v/>
      </c>
      <c r="H1758" t="str">
        <f ca="1">IF($D1758="","",MAX(0,TODAY()-$D1758))</f>
        <v/>
      </c>
      <c r="I1758" t="str">
        <f ca="1">IF($G1758&lt;=0,"",IF($H1758&gt;=30,"Mise en demeure",IF($H1758&gt;=15,"Relance 2",IF($H1758&gt;=5,"Relance 1","À traiter"))))</f>
        <v>Mise en demeure</v>
      </c>
      <c r="K1758" t="str">
        <f>IF($J1758="","",$J1758+7)</f>
        <v/>
      </c>
    </row>
    <row r="1759" spans="2:11" ht="15">
      <c r="B1759" t="str">
        <f>IF($A1759="","",VLOOKUP(VLOOKUP($A1759,Baux!$A:$K,3,FALSE),Locataires!$A:$I,2,FALSE))</f>
        <v/>
      </c>
      <c r="C1759" s="17"/>
      <c r="D1759" s="12" t="str">
        <f>IF(OR($A1759="",$C1759=""),"",SUMIFS(Échéancier_Loyers!$G:$G,Échéancier_Loyers!$C:$C,$A1759,Échéancier_Loyers!$B:$B,YEAR($C1759)*100+MONTH($C1759)))</f>
        <v/>
      </c>
      <c r="E1759" s="13" t="str">
        <f>IF(OR($A1759="",$C1759=""),"",SUMIFS(Échéancier_Loyers!$J:$J,Échéancier_Loyers!$C:$C,$A1759,Échéancier_Loyers!$B:$B,YEAR($C1759)*100+MONTH($C1759)))</f>
        <v/>
      </c>
      <c r="F1759" s="13" t="str">
        <f>IF(OR($A1759="",$C1759=""),"",SUMIFS(Échéancier_Loyers!$K:$K,Échéancier_Loyers!$C:$C,$A1759,Échéancier_Loyers!$B:$B,YEAR($C1759)*100+MONTH($C1759)))</f>
        <v/>
      </c>
      <c r="G1759" s="13" t="str">
        <f>IF(OR($E1759="",$F1759=""),"",$E1759-$F1759)</f>
        <v/>
      </c>
      <c r="H1759" t="str">
        <f ca="1">IF($D1759="","",MAX(0,TODAY()-$D1759))</f>
        <v/>
      </c>
      <c r="I1759" t="str">
        <f ca="1">IF($G1759&lt;=0,"",IF($H1759&gt;=30,"Mise en demeure",IF($H1759&gt;=15,"Relance 2",IF($H1759&gt;=5,"Relance 1","À traiter"))))</f>
        <v>Mise en demeure</v>
      </c>
      <c r="K1759" t="str">
        <f>IF($J1759="","",$J1759+7)</f>
        <v/>
      </c>
    </row>
    <row r="1760" spans="2:11" ht="15">
      <c r="B1760" t="str">
        <f>IF($A1760="","",VLOOKUP(VLOOKUP($A1760,Baux!$A:$K,3,FALSE),Locataires!$A:$I,2,FALSE))</f>
        <v/>
      </c>
      <c r="C1760" s="17"/>
      <c r="D1760" s="12" t="str">
        <f>IF(OR($A1760="",$C1760=""),"",SUMIFS(Échéancier_Loyers!$G:$G,Échéancier_Loyers!$C:$C,$A1760,Échéancier_Loyers!$B:$B,YEAR($C1760)*100+MONTH($C1760)))</f>
        <v/>
      </c>
      <c r="E1760" s="13" t="str">
        <f>IF(OR($A1760="",$C1760=""),"",SUMIFS(Échéancier_Loyers!$J:$J,Échéancier_Loyers!$C:$C,$A1760,Échéancier_Loyers!$B:$B,YEAR($C1760)*100+MONTH($C1760)))</f>
        <v/>
      </c>
      <c r="F1760" s="13" t="str">
        <f>IF(OR($A1760="",$C1760=""),"",SUMIFS(Échéancier_Loyers!$K:$K,Échéancier_Loyers!$C:$C,$A1760,Échéancier_Loyers!$B:$B,YEAR($C1760)*100+MONTH($C1760)))</f>
        <v/>
      </c>
      <c r="G1760" s="13" t="str">
        <f>IF(OR($E1760="",$F1760=""),"",$E1760-$F1760)</f>
        <v/>
      </c>
      <c r="H1760" t="str">
        <f ca="1">IF($D1760="","",MAX(0,TODAY()-$D1760))</f>
        <v/>
      </c>
      <c r="I1760" t="str">
        <f ca="1">IF($G1760&lt;=0,"",IF($H1760&gt;=30,"Mise en demeure",IF($H1760&gt;=15,"Relance 2",IF($H1760&gt;=5,"Relance 1","À traiter"))))</f>
        <v>Mise en demeure</v>
      </c>
      <c r="K1760" t="str">
        <f>IF($J1760="","",$J1760+7)</f>
        <v/>
      </c>
    </row>
    <row r="1761" spans="2:11" ht="15">
      <c r="B1761" t="str">
        <f>IF($A1761="","",VLOOKUP(VLOOKUP($A1761,Baux!$A:$K,3,FALSE),Locataires!$A:$I,2,FALSE))</f>
        <v/>
      </c>
      <c r="C1761" s="17"/>
      <c r="D1761" s="12" t="str">
        <f>IF(OR($A1761="",$C1761=""),"",SUMIFS(Échéancier_Loyers!$G:$G,Échéancier_Loyers!$C:$C,$A1761,Échéancier_Loyers!$B:$B,YEAR($C1761)*100+MONTH($C1761)))</f>
        <v/>
      </c>
      <c r="E1761" s="13" t="str">
        <f>IF(OR($A1761="",$C1761=""),"",SUMIFS(Échéancier_Loyers!$J:$J,Échéancier_Loyers!$C:$C,$A1761,Échéancier_Loyers!$B:$B,YEAR($C1761)*100+MONTH($C1761)))</f>
        <v/>
      </c>
      <c r="F1761" s="13" t="str">
        <f>IF(OR($A1761="",$C1761=""),"",SUMIFS(Échéancier_Loyers!$K:$K,Échéancier_Loyers!$C:$C,$A1761,Échéancier_Loyers!$B:$B,YEAR($C1761)*100+MONTH($C1761)))</f>
        <v/>
      </c>
      <c r="G1761" s="13" t="str">
        <f>IF(OR($E1761="",$F1761=""),"",$E1761-$F1761)</f>
        <v/>
      </c>
      <c r="H1761" t="str">
        <f ca="1">IF($D1761="","",MAX(0,TODAY()-$D1761))</f>
        <v/>
      </c>
      <c r="I1761" t="str">
        <f ca="1">IF($G1761&lt;=0,"",IF($H1761&gt;=30,"Mise en demeure",IF($H1761&gt;=15,"Relance 2",IF($H1761&gt;=5,"Relance 1","À traiter"))))</f>
        <v>Mise en demeure</v>
      </c>
      <c r="K1761" t="str">
        <f>IF($J1761="","",$J1761+7)</f>
        <v/>
      </c>
    </row>
    <row r="1762" spans="2:11" ht="15">
      <c r="B1762" t="str">
        <f>IF($A1762="","",VLOOKUP(VLOOKUP($A1762,Baux!$A:$K,3,FALSE),Locataires!$A:$I,2,FALSE))</f>
        <v/>
      </c>
      <c r="C1762" s="17"/>
      <c r="D1762" s="12" t="str">
        <f>IF(OR($A1762="",$C1762=""),"",SUMIFS(Échéancier_Loyers!$G:$G,Échéancier_Loyers!$C:$C,$A1762,Échéancier_Loyers!$B:$B,YEAR($C1762)*100+MONTH($C1762)))</f>
        <v/>
      </c>
      <c r="E1762" s="13" t="str">
        <f>IF(OR($A1762="",$C1762=""),"",SUMIFS(Échéancier_Loyers!$J:$J,Échéancier_Loyers!$C:$C,$A1762,Échéancier_Loyers!$B:$B,YEAR($C1762)*100+MONTH($C1762)))</f>
        <v/>
      </c>
      <c r="F1762" s="13" t="str">
        <f>IF(OR($A1762="",$C1762=""),"",SUMIFS(Échéancier_Loyers!$K:$K,Échéancier_Loyers!$C:$C,$A1762,Échéancier_Loyers!$B:$B,YEAR($C1762)*100+MONTH($C1762)))</f>
        <v/>
      </c>
      <c r="G1762" s="13" t="str">
        <f>IF(OR($E1762="",$F1762=""),"",$E1762-$F1762)</f>
        <v/>
      </c>
      <c r="H1762" t="str">
        <f ca="1">IF($D1762="","",MAX(0,TODAY()-$D1762))</f>
        <v/>
      </c>
      <c r="I1762" t="str">
        <f ca="1">IF($G1762&lt;=0,"",IF($H1762&gt;=30,"Mise en demeure",IF($H1762&gt;=15,"Relance 2",IF($H1762&gt;=5,"Relance 1","À traiter"))))</f>
        <v>Mise en demeure</v>
      </c>
      <c r="K1762" t="str">
        <f>IF($J1762="","",$J1762+7)</f>
        <v/>
      </c>
    </row>
    <row r="1763" spans="2:11" ht="15">
      <c r="B1763" t="str">
        <f>IF($A1763="","",VLOOKUP(VLOOKUP($A1763,Baux!$A:$K,3,FALSE),Locataires!$A:$I,2,FALSE))</f>
        <v/>
      </c>
      <c r="C1763" s="17"/>
      <c r="D1763" s="12" t="str">
        <f>IF(OR($A1763="",$C1763=""),"",SUMIFS(Échéancier_Loyers!$G:$G,Échéancier_Loyers!$C:$C,$A1763,Échéancier_Loyers!$B:$B,YEAR($C1763)*100+MONTH($C1763)))</f>
        <v/>
      </c>
      <c r="E1763" s="13" t="str">
        <f>IF(OR($A1763="",$C1763=""),"",SUMIFS(Échéancier_Loyers!$J:$J,Échéancier_Loyers!$C:$C,$A1763,Échéancier_Loyers!$B:$B,YEAR($C1763)*100+MONTH($C1763)))</f>
        <v/>
      </c>
      <c r="F1763" s="13" t="str">
        <f>IF(OR($A1763="",$C1763=""),"",SUMIFS(Échéancier_Loyers!$K:$K,Échéancier_Loyers!$C:$C,$A1763,Échéancier_Loyers!$B:$B,YEAR($C1763)*100+MONTH($C1763)))</f>
        <v/>
      </c>
      <c r="G1763" s="13" t="str">
        <f>IF(OR($E1763="",$F1763=""),"",$E1763-$F1763)</f>
        <v/>
      </c>
      <c r="H1763" t="str">
        <f ca="1">IF($D1763="","",MAX(0,TODAY()-$D1763))</f>
        <v/>
      </c>
      <c r="I1763" t="str">
        <f ca="1">IF($G1763&lt;=0,"",IF($H1763&gt;=30,"Mise en demeure",IF($H1763&gt;=15,"Relance 2",IF($H1763&gt;=5,"Relance 1","À traiter"))))</f>
        <v>Mise en demeure</v>
      </c>
      <c r="K1763" t="str">
        <f>IF($J1763="","",$J1763+7)</f>
        <v/>
      </c>
    </row>
    <row r="1764" spans="2:11" ht="15">
      <c r="B1764" t="str">
        <f>IF($A1764="","",VLOOKUP(VLOOKUP($A1764,Baux!$A:$K,3,FALSE),Locataires!$A:$I,2,FALSE))</f>
        <v/>
      </c>
      <c r="C1764" s="17"/>
      <c r="D1764" s="12" t="str">
        <f>IF(OR($A1764="",$C1764=""),"",SUMIFS(Échéancier_Loyers!$G:$G,Échéancier_Loyers!$C:$C,$A1764,Échéancier_Loyers!$B:$B,YEAR($C1764)*100+MONTH($C1764)))</f>
        <v/>
      </c>
      <c r="E1764" s="13" t="str">
        <f>IF(OR($A1764="",$C1764=""),"",SUMIFS(Échéancier_Loyers!$J:$J,Échéancier_Loyers!$C:$C,$A1764,Échéancier_Loyers!$B:$B,YEAR($C1764)*100+MONTH($C1764)))</f>
        <v/>
      </c>
      <c r="F1764" s="13" t="str">
        <f>IF(OR($A1764="",$C1764=""),"",SUMIFS(Échéancier_Loyers!$K:$K,Échéancier_Loyers!$C:$C,$A1764,Échéancier_Loyers!$B:$B,YEAR($C1764)*100+MONTH($C1764)))</f>
        <v/>
      </c>
      <c r="G1764" s="13" t="str">
        <f>IF(OR($E1764="",$F1764=""),"",$E1764-$F1764)</f>
        <v/>
      </c>
      <c r="H1764" t="str">
        <f ca="1">IF($D1764="","",MAX(0,TODAY()-$D1764))</f>
        <v/>
      </c>
      <c r="I1764" t="str">
        <f ca="1">IF($G1764&lt;=0,"",IF($H1764&gt;=30,"Mise en demeure",IF($H1764&gt;=15,"Relance 2",IF($H1764&gt;=5,"Relance 1","À traiter"))))</f>
        <v>Mise en demeure</v>
      </c>
      <c r="K1764" t="str">
        <f>IF($J1764="","",$J1764+7)</f>
        <v/>
      </c>
    </row>
    <row r="1765" spans="2:11" ht="15">
      <c r="B1765" t="str">
        <f>IF($A1765="","",VLOOKUP(VLOOKUP($A1765,Baux!$A:$K,3,FALSE),Locataires!$A:$I,2,FALSE))</f>
        <v/>
      </c>
      <c r="C1765" s="17"/>
      <c r="D1765" s="12" t="str">
        <f>IF(OR($A1765="",$C1765=""),"",SUMIFS(Échéancier_Loyers!$G:$G,Échéancier_Loyers!$C:$C,$A1765,Échéancier_Loyers!$B:$B,YEAR($C1765)*100+MONTH($C1765)))</f>
        <v/>
      </c>
      <c r="E1765" s="13" t="str">
        <f>IF(OR($A1765="",$C1765=""),"",SUMIFS(Échéancier_Loyers!$J:$J,Échéancier_Loyers!$C:$C,$A1765,Échéancier_Loyers!$B:$B,YEAR($C1765)*100+MONTH($C1765)))</f>
        <v/>
      </c>
      <c r="F1765" s="13" t="str">
        <f>IF(OR($A1765="",$C1765=""),"",SUMIFS(Échéancier_Loyers!$K:$K,Échéancier_Loyers!$C:$C,$A1765,Échéancier_Loyers!$B:$B,YEAR($C1765)*100+MONTH($C1765)))</f>
        <v/>
      </c>
      <c r="G1765" s="13" t="str">
        <f>IF(OR($E1765="",$F1765=""),"",$E1765-$F1765)</f>
        <v/>
      </c>
      <c r="H1765" t="str">
        <f ca="1">IF($D1765="","",MAX(0,TODAY()-$D1765))</f>
        <v/>
      </c>
      <c r="I1765" t="str">
        <f ca="1">IF($G1765&lt;=0,"",IF($H1765&gt;=30,"Mise en demeure",IF($H1765&gt;=15,"Relance 2",IF($H1765&gt;=5,"Relance 1","À traiter"))))</f>
        <v>Mise en demeure</v>
      </c>
      <c r="K1765" t="str">
        <f>IF($J1765="","",$J1765+7)</f>
        <v/>
      </c>
    </row>
    <row r="1766" spans="2:11" ht="15">
      <c r="B1766" t="str">
        <f>IF($A1766="","",VLOOKUP(VLOOKUP($A1766,Baux!$A:$K,3,FALSE),Locataires!$A:$I,2,FALSE))</f>
        <v/>
      </c>
      <c r="C1766" s="17"/>
      <c r="D1766" s="12" t="str">
        <f>IF(OR($A1766="",$C1766=""),"",SUMIFS(Échéancier_Loyers!$G:$G,Échéancier_Loyers!$C:$C,$A1766,Échéancier_Loyers!$B:$B,YEAR($C1766)*100+MONTH($C1766)))</f>
        <v/>
      </c>
      <c r="E1766" s="13" t="str">
        <f>IF(OR($A1766="",$C1766=""),"",SUMIFS(Échéancier_Loyers!$J:$J,Échéancier_Loyers!$C:$C,$A1766,Échéancier_Loyers!$B:$B,YEAR($C1766)*100+MONTH($C1766)))</f>
        <v/>
      </c>
      <c r="F1766" s="13" t="str">
        <f>IF(OR($A1766="",$C1766=""),"",SUMIFS(Échéancier_Loyers!$K:$K,Échéancier_Loyers!$C:$C,$A1766,Échéancier_Loyers!$B:$B,YEAR($C1766)*100+MONTH($C1766)))</f>
        <v/>
      </c>
      <c r="G1766" s="13" t="str">
        <f>IF(OR($E1766="",$F1766=""),"",$E1766-$F1766)</f>
        <v/>
      </c>
      <c r="H1766" t="str">
        <f ca="1">IF($D1766="","",MAX(0,TODAY()-$D1766))</f>
        <v/>
      </c>
      <c r="I1766" t="str">
        <f ca="1">IF($G1766&lt;=0,"",IF($H1766&gt;=30,"Mise en demeure",IF($H1766&gt;=15,"Relance 2",IF($H1766&gt;=5,"Relance 1","À traiter"))))</f>
        <v>Mise en demeure</v>
      </c>
      <c r="K1766" t="str">
        <f>IF($J1766="","",$J1766+7)</f>
        <v/>
      </c>
    </row>
    <row r="1767" spans="2:11" ht="15">
      <c r="B1767" t="str">
        <f>IF($A1767="","",VLOOKUP(VLOOKUP($A1767,Baux!$A:$K,3,FALSE),Locataires!$A:$I,2,FALSE))</f>
        <v/>
      </c>
      <c r="C1767" s="17"/>
      <c r="D1767" s="12" t="str">
        <f>IF(OR($A1767="",$C1767=""),"",SUMIFS(Échéancier_Loyers!$G:$G,Échéancier_Loyers!$C:$C,$A1767,Échéancier_Loyers!$B:$B,YEAR($C1767)*100+MONTH($C1767)))</f>
        <v/>
      </c>
      <c r="E1767" s="13" t="str">
        <f>IF(OR($A1767="",$C1767=""),"",SUMIFS(Échéancier_Loyers!$J:$J,Échéancier_Loyers!$C:$C,$A1767,Échéancier_Loyers!$B:$B,YEAR($C1767)*100+MONTH($C1767)))</f>
        <v/>
      </c>
      <c r="F1767" s="13" t="str">
        <f>IF(OR($A1767="",$C1767=""),"",SUMIFS(Échéancier_Loyers!$K:$K,Échéancier_Loyers!$C:$C,$A1767,Échéancier_Loyers!$B:$B,YEAR($C1767)*100+MONTH($C1767)))</f>
        <v/>
      </c>
      <c r="G1767" s="13" t="str">
        <f>IF(OR($E1767="",$F1767=""),"",$E1767-$F1767)</f>
        <v/>
      </c>
      <c r="H1767" t="str">
        <f ca="1">IF($D1767="","",MAX(0,TODAY()-$D1767))</f>
        <v/>
      </c>
      <c r="I1767" t="str">
        <f ca="1">IF($G1767&lt;=0,"",IF($H1767&gt;=30,"Mise en demeure",IF($H1767&gt;=15,"Relance 2",IF($H1767&gt;=5,"Relance 1","À traiter"))))</f>
        <v>Mise en demeure</v>
      </c>
      <c r="K1767" t="str">
        <f>IF($J1767="","",$J1767+7)</f>
        <v/>
      </c>
    </row>
    <row r="1768" spans="2:11" ht="15">
      <c r="B1768" t="str">
        <f>IF($A1768="","",VLOOKUP(VLOOKUP($A1768,Baux!$A:$K,3,FALSE),Locataires!$A:$I,2,FALSE))</f>
        <v/>
      </c>
      <c r="C1768" s="17"/>
      <c r="D1768" s="12" t="str">
        <f>IF(OR($A1768="",$C1768=""),"",SUMIFS(Échéancier_Loyers!$G:$G,Échéancier_Loyers!$C:$C,$A1768,Échéancier_Loyers!$B:$B,YEAR($C1768)*100+MONTH($C1768)))</f>
        <v/>
      </c>
      <c r="E1768" s="13" t="str">
        <f>IF(OR($A1768="",$C1768=""),"",SUMIFS(Échéancier_Loyers!$J:$J,Échéancier_Loyers!$C:$C,$A1768,Échéancier_Loyers!$B:$B,YEAR($C1768)*100+MONTH($C1768)))</f>
        <v/>
      </c>
      <c r="F1768" s="13" t="str">
        <f>IF(OR($A1768="",$C1768=""),"",SUMIFS(Échéancier_Loyers!$K:$K,Échéancier_Loyers!$C:$C,$A1768,Échéancier_Loyers!$B:$B,YEAR($C1768)*100+MONTH($C1768)))</f>
        <v/>
      </c>
      <c r="G1768" s="13" t="str">
        <f>IF(OR($E1768="",$F1768=""),"",$E1768-$F1768)</f>
        <v/>
      </c>
      <c r="H1768" t="str">
        <f ca="1">IF($D1768="","",MAX(0,TODAY()-$D1768))</f>
        <v/>
      </c>
      <c r="I1768" t="str">
        <f ca="1">IF($G1768&lt;=0,"",IF($H1768&gt;=30,"Mise en demeure",IF($H1768&gt;=15,"Relance 2",IF($H1768&gt;=5,"Relance 1","À traiter"))))</f>
        <v>Mise en demeure</v>
      </c>
      <c r="K1768" t="str">
        <f>IF($J1768="","",$J1768+7)</f>
        <v/>
      </c>
    </row>
    <row r="1769" spans="2:11" ht="15">
      <c r="B1769" t="str">
        <f>IF($A1769="","",VLOOKUP(VLOOKUP($A1769,Baux!$A:$K,3,FALSE),Locataires!$A:$I,2,FALSE))</f>
        <v/>
      </c>
      <c r="C1769" s="17"/>
      <c r="D1769" s="12" t="str">
        <f>IF(OR($A1769="",$C1769=""),"",SUMIFS(Échéancier_Loyers!$G:$G,Échéancier_Loyers!$C:$C,$A1769,Échéancier_Loyers!$B:$B,YEAR($C1769)*100+MONTH($C1769)))</f>
        <v/>
      </c>
      <c r="E1769" s="13" t="str">
        <f>IF(OR($A1769="",$C1769=""),"",SUMIFS(Échéancier_Loyers!$J:$J,Échéancier_Loyers!$C:$C,$A1769,Échéancier_Loyers!$B:$B,YEAR($C1769)*100+MONTH($C1769)))</f>
        <v/>
      </c>
      <c r="F1769" s="13" t="str">
        <f>IF(OR($A1769="",$C1769=""),"",SUMIFS(Échéancier_Loyers!$K:$K,Échéancier_Loyers!$C:$C,$A1769,Échéancier_Loyers!$B:$B,YEAR($C1769)*100+MONTH($C1769)))</f>
        <v/>
      </c>
      <c r="G1769" s="13" t="str">
        <f>IF(OR($E1769="",$F1769=""),"",$E1769-$F1769)</f>
        <v/>
      </c>
      <c r="H1769" t="str">
        <f ca="1">IF($D1769="","",MAX(0,TODAY()-$D1769))</f>
        <v/>
      </c>
      <c r="I1769" t="str">
        <f ca="1">IF($G1769&lt;=0,"",IF($H1769&gt;=30,"Mise en demeure",IF($H1769&gt;=15,"Relance 2",IF($H1769&gt;=5,"Relance 1","À traiter"))))</f>
        <v>Mise en demeure</v>
      </c>
      <c r="K1769" t="str">
        <f>IF($J1769="","",$J1769+7)</f>
        <v/>
      </c>
    </row>
    <row r="1770" spans="2:11" ht="15">
      <c r="B1770" t="str">
        <f>IF($A1770="","",VLOOKUP(VLOOKUP($A1770,Baux!$A:$K,3,FALSE),Locataires!$A:$I,2,FALSE))</f>
        <v/>
      </c>
      <c r="C1770" s="17"/>
      <c r="D1770" s="12" t="str">
        <f>IF(OR($A1770="",$C1770=""),"",SUMIFS(Échéancier_Loyers!$G:$G,Échéancier_Loyers!$C:$C,$A1770,Échéancier_Loyers!$B:$B,YEAR($C1770)*100+MONTH($C1770)))</f>
        <v/>
      </c>
      <c r="E1770" s="13" t="str">
        <f>IF(OR($A1770="",$C1770=""),"",SUMIFS(Échéancier_Loyers!$J:$J,Échéancier_Loyers!$C:$C,$A1770,Échéancier_Loyers!$B:$B,YEAR($C1770)*100+MONTH($C1770)))</f>
        <v/>
      </c>
      <c r="F1770" s="13" t="str">
        <f>IF(OR($A1770="",$C1770=""),"",SUMIFS(Échéancier_Loyers!$K:$K,Échéancier_Loyers!$C:$C,$A1770,Échéancier_Loyers!$B:$B,YEAR($C1770)*100+MONTH($C1770)))</f>
        <v/>
      </c>
      <c r="G1770" s="13" t="str">
        <f>IF(OR($E1770="",$F1770=""),"",$E1770-$F1770)</f>
        <v/>
      </c>
      <c r="H1770" t="str">
        <f ca="1">IF($D1770="","",MAX(0,TODAY()-$D1770))</f>
        <v/>
      </c>
      <c r="I1770" t="str">
        <f ca="1">IF($G1770&lt;=0,"",IF($H1770&gt;=30,"Mise en demeure",IF($H1770&gt;=15,"Relance 2",IF($H1770&gt;=5,"Relance 1","À traiter"))))</f>
        <v>Mise en demeure</v>
      </c>
      <c r="K1770" t="str">
        <f>IF($J1770="","",$J1770+7)</f>
        <v/>
      </c>
    </row>
    <row r="1771" spans="2:11" ht="15">
      <c r="B1771" t="str">
        <f>IF($A1771="","",VLOOKUP(VLOOKUP($A1771,Baux!$A:$K,3,FALSE),Locataires!$A:$I,2,FALSE))</f>
        <v/>
      </c>
      <c r="C1771" s="17"/>
      <c r="D1771" s="12" t="str">
        <f>IF(OR($A1771="",$C1771=""),"",SUMIFS(Échéancier_Loyers!$G:$G,Échéancier_Loyers!$C:$C,$A1771,Échéancier_Loyers!$B:$B,YEAR($C1771)*100+MONTH($C1771)))</f>
        <v/>
      </c>
      <c r="E1771" s="13" t="str">
        <f>IF(OR($A1771="",$C1771=""),"",SUMIFS(Échéancier_Loyers!$J:$J,Échéancier_Loyers!$C:$C,$A1771,Échéancier_Loyers!$B:$B,YEAR($C1771)*100+MONTH($C1771)))</f>
        <v/>
      </c>
      <c r="F1771" s="13" t="str">
        <f>IF(OR($A1771="",$C1771=""),"",SUMIFS(Échéancier_Loyers!$K:$K,Échéancier_Loyers!$C:$C,$A1771,Échéancier_Loyers!$B:$B,YEAR($C1771)*100+MONTH($C1771)))</f>
        <v/>
      </c>
      <c r="G1771" s="13" t="str">
        <f>IF(OR($E1771="",$F1771=""),"",$E1771-$F1771)</f>
        <v/>
      </c>
      <c r="H1771" t="str">
        <f ca="1">IF($D1771="","",MAX(0,TODAY()-$D1771))</f>
        <v/>
      </c>
      <c r="I1771" t="str">
        <f ca="1">IF($G1771&lt;=0,"",IF($H1771&gt;=30,"Mise en demeure",IF($H1771&gt;=15,"Relance 2",IF($H1771&gt;=5,"Relance 1","À traiter"))))</f>
        <v>Mise en demeure</v>
      </c>
      <c r="K1771" t="str">
        <f>IF($J1771="","",$J1771+7)</f>
        <v/>
      </c>
    </row>
    <row r="1772" spans="2:11" ht="15">
      <c r="B1772" t="str">
        <f>IF($A1772="","",VLOOKUP(VLOOKUP($A1772,Baux!$A:$K,3,FALSE),Locataires!$A:$I,2,FALSE))</f>
        <v/>
      </c>
      <c r="C1772" s="17"/>
      <c r="D1772" s="12" t="str">
        <f>IF(OR($A1772="",$C1772=""),"",SUMIFS(Échéancier_Loyers!$G:$G,Échéancier_Loyers!$C:$C,$A1772,Échéancier_Loyers!$B:$B,YEAR($C1772)*100+MONTH($C1772)))</f>
        <v/>
      </c>
      <c r="E1772" s="13" t="str">
        <f>IF(OR($A1772="",$C1772=""),"",SUMIFS(Échéancier_Loyers!$J:$J,Échéancier_Loyers!$C:$C,$A1772,Échéancier_Loyers!$B:$B,YEAR($C1772)*100+MONTH($C1772)))</f>
        <v/>
      </c>
      <c r="F1772" s="13" t="str">
        <f>IF(OR($A1772="",$C1772=""),"",SUMIFS(Échéancier_Loyers!$K:$K,Échéancier_Loyers!$C:$C,$A1772,Échéancier_Loyers!$B:$B,YEAR($C1772)*100+MONTH($C1772)))</f>
        <v/>
      </c>
      <c r="G1772" s="13" t="str">
        <f>IF(OR($E1772="",$F1772=""),"",$E1772-$F1772)</f>
        <v/>
      </c>
      <c r="H1772" t="str">
        <f ca="1">IF($D1772="","",MAX(0,TODAY()-$D1772))</f>
        <v/>
      </c>
      <c r="I1772" t="str">
        <f ca="1">IF($G1772&lt;=0,"",IF($H1772&gt;=30,"Mise en demeure",IF($H1772&gt;=15,"Relance 2",IF($H1772&gt;=5,"Relance 1","À traiter"))))</f>
        <v>Mise en demeure</v>
      </c>
      <c r="K1772" t="str">
        <f>IF($J1772="","",$J1772+7)</f>
        <v/>
      </c>
    </row>
    <row r="1773" spans="2:11" ht="15">
      <c r="B1773" t="str">
        <f>IF($A1773="","",VLOOKUP(VLOOKUP($A1773,Baux!$A:$K,3,FALSE),Locataires!$A:$I,2,FALSE))</f>
        <v/>
      </c>
      <c r="C1773" s="17"/>
      <c r="D1773" s="12" t="str">
        <f>IF(OR($A1773="",$C1773=""),"",SUMIFS(Échéancier_Loyers!$G:$G,Échéancier_Loyers!$C:$C,$A1773,Échéancier_Loyers!$B:$B,YEAR($C1773)*100+MONTH($C1773)))</f>
        <v/>
      </c>
      <c r="E1773" s="13" t="str">
        <f>IF(OR($A1773="",$C1773=""),"",SUMIFS(Échéancier_Loyers!$J:$J,Échéancier_Loyers!$C:$C,$A1773,Échéancier_Loyers!$B:$B,YEAR($C1773)*100+MONTH($C1773)))</f>
        <v/>
      </c>
      <c r="F1773" s="13" t="str">
        <f>IF(OR($A1773="",$C1773=""),"",SUMIFS(Échéancier_Loyers!$K:$K,Échéancier_Loyers!$C:$C,$A1773,Échéancier_Loyers!$B:$B,YEAR($C1773)*100+MONTH($C1773)))</f>
        <v/>
      </c>
      <c r="G1773" s="13" t="str">
        <f>IF(OR($E1773="",$F1773=""),"",$E1773-$F1773)</f>
        <v/>
      </c>
      <c r="H1773" t="str">
        <f ca="1">IF($D1773="","",MAX(0,TODAY()-$D1773))</f>
        <v/>
      </c>
      <c r="I1773" t="str">
        <f ca="1">IF($G1773&lt;=0,"",IF($H1773&gt;=30,"Mise en demeure",IF($H1773&gt;=15,"Relance 2",IF($H1773&gt;=5,"Relance 1","À traiter"))))</f>
        <v>Mise en demeure</v>
      </c>
      <c r="K1773" t="str">
        <f>IF($J1773="","",$J1773+7)</f>
        <v/>
      </c>
    </row>
    <row r="1774" spans="2:11" ht="15">
      <c r="B1774" t="str">
        <f>IF($A1774="","",VLOOKUP(VLOOKUP($A1774,Baux!$A:$K,3,FALSE),Locataires!$A:$I,2,FALSE))</f>
        <v/>
      </c>
      <c r="C1774" s="17"/>
      <c r="D1774" s="12" t="str">
        <f>IF(OR($A1774="",$C1774=""),"",SUMIFS(Échéancier_Loyers!$G:$G,Échéancier_Loyers!$C:$C,$A1774,Échéancier_Loyers!$B:$B,YEAR($C1774)*100+MONTH($C1774)))</f>
        <v/>
      </c>
      <c r="E1774" s="13" t="str">
        <f>IF(OR($A1774="",$C1774=""),"",SUMIFS(Échéancier_Loyers!$J:$J,Échéancier_Loyers!$C:$C,$A1774,Échéancier_Loyers!$B:$B,YEAR($C1774)*100+MONTH($C1774)))</f>
        <v/>
      </c>
      <c r="F1774" s="13" t="str">
        <f>IF(OR($A1774="",$C1774=""),"",SUMIFS(Échéancier_Loyers!$K:$K,Échéancier_Loyers!$C:$C,$A1774,Échéancier_Loyers!$B:$B,YEAR($C1774)*100+MONTH($C1774)))</f>
        <v/>
      </c>
      <c r="G1774" s="13" t="str">
        <f>IF(OR($E1774="",$F1774=""),"",$E1774-$F1774)</f>
        <v/>
      </c>
      <c r="H1774" t="str">
        <f ca="1">IF($D1774="","",MAX(0,TODAY()-$D1774))</f>
        <v/>
      </c>
      <c r="I1774" t="str">
        <f ca="1">IF($G1774&lt;=0,"",IF($H1774&gt;=30,"Mise en demeure",IF($H1774&gt;=15,"Relance 2",IF($H1774&gt;=5,"Relance 1","À traiter"))))</f>
        <v>Mise en demeure</v>
      </c>
      <c r="K1774" t="str">
        <f>IF($J1774="","",$J1774+7)</f>
        <v/>
      </c>
    </row>
    <row r="1775" spans="2:11" ht="15">
      <c r="B1775" t="str">
        <f>IF($A1775="","",VLOOKUP(VLOOKUP($A1775,Baux!$A:$K,3,FALSE),Locataires!$A:$I,2,FALSE))</f>
        <v/>
      </c>
      <c r="C1775" s="17"/>
      <c r="D1775" s="12" t="str">
        <f>IF(OR($A1775="",$C1775=""),"",SUMIFS(Échéancier_Loyers!$G:$G,Échéancier_Loyers!$C:$C,$A1775,Échéancier_Loyers!$B:$B,YEAR($C1775)*100+MONTH($C1775)))</f>
        <v/>
      </c>
      <c r="E1775" s="13" t="str">
        <f>IF(OR($A1775="",$C1775=""),"",SUMIFS(Échéancier_Loyers!$J:$J,Échéancier_Loyers!$C:$C,$A1775,Échéancier_Loyers!$B:$B,YEAR($C1775)*100+MONTH($C1775)))</f>
        <v/>
      </c>
      <c r="F1775" s="13" t="str">
        <f>IF(OR($A1775="",$C1775=""),"",SUMIFS(Échéancier_Loyers!$K:$K,Échéancier_Loyers!$C:$C,$A1775,Échéancier_Loyers!$B:$B,YEAR($C1775)*100+MONTH($C1775)))</f>
        <v/>
      </c>
      <c r="G1775" s="13" t="str">
        <f>IF(OR($E1775="",$F1775=""),"",$E1775-$F1775)</f>
        <v/>
      </c>
      <c r="H1775" t="str">
        <f ca="1">IF($D1775="","",MAX(0,TODAY()-$D1775))</f>
        <v/>
      </c>
      <c r="I1775" t="str">
        <f ca="1">IF($G1775&lt;=0,"",IF($H1775&gt;=30,"Mise en demeure",IF($H1775&gt;=15,"Relance 2",IF($H1775&gt;=5,"Relance 1","À traiter"))))</f>
        <v>Mise en demeure</v>
      </c>
      <c r="K1775" t="str">
        <f>IF($J1775="","",$J1775+7)</f>
        <v/>
      </c>
    </row>
    <row r="1776" spans="2:11" ht="15">
      <c r="B1776" t="str">
        <f>IF($A1776="","",VLOOKUP(VLOOKUP($A1776,Baux!$A:$K,3,FALSE),Locataires!$A:$I,2,FALSE))</f>
        <v/>
      </c>
      <c r="C1776" s="17"/>
      <c r="D1776" s="12" t="str">
        <f>IF(OR($A1776="",$C1776=""),"",SUMIFS(Échéancier_Loyers!$G:$G,Échéancier_Loyers!$C:$C,$A1776,Échéancier_Loyers!$B:$B,YEAR($C1776)*100+MONTH($C1776)))</f>
        <v/>
      </c>
      <c r="E1776" s="13" t="str">
        <f>IF(OR($A1776="",$C1776=""),"",SUMIFS(Échéancier_Loyers!$J:$J,Échéancier_Loyers!$C:$C,$A1776,Échéancier_Loyers!$B:$B,YEAR($C1776)*100+MONTH($C1776)))</f>
        <v/>
      </c>
      <c r="F1776" s="13" t="str">
        <f>IF(OR($A1776="",$C1776=""),"",SUMIFS(Échéancier_Loyers!$K:$K,Échéancier_Loyers!$C:$C,$A1776,Échéancier_Loyers!$B:$B,YEAR($C1776)*100+MONTH($C1776)))</f>
        <v/>
      </c>
      <c r="G1776" s="13" t="str">
        <f>IF(OR($E1776="",$F1776=""),"",$E1776-$F1776)</f>
        <v/>
      </c>
      <c r="H1776" t="str">
        <f ca="1">IF($D1776="","",MAX(0,TODAY()-$D1776))</f>
        <v/>
      </c>
      <c r="I1776" t="str">
        <f ca="1">IF($G1776&lt;=0,"",IF($H1776&gt;=30,"Mise en demeure",IF($H1776&gt;=15,"Relance 2",IF($H1776&gt;=5,"Relance 1","À traiter"))))</f>
        <v>Mise en demeure</v>
      </c>
      <c r="K1776" t="str">
        <f>IF($J1776="","",$J1776+7)</f>
        <v/>
      </c>
    </row>
    <row r="1777" spans="2:11" ht="15">
      <c r="B1777" t="str">
        <f>IF($A1777="","",VLOOKUP(VLOOKUP($A1777,Baux!$A:$K,3,FALSE),Locataires!$A:$I,2,FALSE))</f>
        <v/>
      </c>
      <c r="C1777" s="17"/>
      <c r="D1777" s="12" t="str">
        <f>IF(OR($A1777="",$C1777=""),"",SUMIFS(Échéancier_Loyers!$G:$G,Échéancier_Loyers!$C:$C,$A1777,Échéancier_Loyers!$B:$B,YEAR($C1777)*100+MONTH($C1777)))</f>
        <v/>
      </c>
      <c r="E1777" s="13" t="str">
        <f>IF(OR($A1777="",$C1777=""),"",SUMIFS(Échéancier_Loyers!$J:$J,Échéancier_Loyers!$C:$C,$A1777,Échéancier_Loyers!$B:$B,YEAR($C1777)*100+MONTH($C1777)))</f>
        <v/>
      </c>
      <c r="F1777" s="13" t="str">
        <f>IF(OR($A1777="",$C1777=""),"",SUMIFS(Échéancier_Loyers!$K:$K,Échéancier_Loyers!$C:$C,$A1777,Échéancier_Loyers!$B:$B,YEAR($C1777)*100+MONTH($C1777)))</f>
        <v/>
      </c>
      <c r="G1777" s="13" t="str">
        <f>IF(OR($E1777="",$F1777=""),"",$E1777-$F1777)</f>
        <v/>
      </c>
      <c r="H1777" t="str">
        <f ca="1">IF($D1777="","",MAX(0,TODAY()-$D1777))</f>
        <v/>
      </c>
      <c r="I1777" t="str">
        <f ca="1">IF($G1777&lt;=0,"",IF($H1777&gt;=30,"Mise en demeure",IF($H1777&gt;=15,"Relance 2",IF($H1777&gt;=5,"Relance 1","À traiter"))))</f>
        <v>Mise en demeure</v>
      </c>
      <c r="K1777" t="str">
        <f>IF($J1777="","",$J1777+7)</f>
        <v/>
      </c>
    </row>
    <row r="1778" spans="2:11" ht="15">
      <c r="B1778" t="str">
        <f>IF($A1778="","",VLOOKUP(VLOOKUP($A1778,Baux!$A:$K,3,FALSE),Locataires!$A:$I,2,FALSE))</f>
        <v/>
      </c>
      <c r="C1778" s="17"/>
      <c r="D1778" s="12" t="str">
        <f>IF(OR($A1778="",$C1778=""),"",SUMIFS(Échéancier_Loyers!$G:$G,Échéancier_Loyers!$C:$C,$A1778,Échéancier_Loyers!$B:$B,YEAR($C1778)*100+MONTH($C1778)))</f>
        <v/>
      </c>
      <c r="E1778" s="13" t="str">
        <f>IF(OR($A1778="",$C1778=""),"",SUMIFS(Échéancier_Loyers!$J:$J,Échéancier_Loyers!$C:$C,$A1778,Échéancier_Loyers!$B:$B,YEAR($C1778)*100+MONTH($C1778)))</f>
        <v/>
      </c>
      <c r="F1778" s="13" t="str">
        <f>IF(OR($A1778="",$C1778=""),"",SUMIFS(Échéancier_Loyers!$K:$K,Échéancier_Loyers!$C:$C,$A1778,Échéancier_Loyers!$B:$B,YEAR($C1778)*100+MONTH($C1778)))</f>
        <v/>
      </c>
      <c r="G1778" s="13" t="str">
        <f>IF(OR($E1778="",$F1778=""),"",$E1778-$F1778)</f>
        <v/>
      </c>
      <c r="H1778" t="str">
        <f ca="1">IF($D1778="","",MAX(0,TODAY()-$D1778))</f>
        <v/>
      </c>
      <c r="I1778" t="str">
        <f ca="1">IF($G1778&lt;=0,"",IF($H1778&gt;=30,"Mise en demeure",IF($H1778&gt;=15,"Relance 2",IF($H1778&gt;=5,"Relance 1","À traiter"))))</f>
        <v>Mise en demeure</v>
      </c>
      <c r="K1778" t="str">
        <f>IF($J1778="","",$J1778+7)</f>
        <v/>
      </c>
    </row>
    <row r="1779" spans="2:11" ht="15">
      <c r="B1779" t="str">
        <f>IF($A1779="","",VLOOKUP(VLOOKUP($A1779,Baux!$A:$K,3,FALSE),Locataires!$A:$I,2,FALSE))</f>
        <v/>
      </c>
      <c r="C1779" s="17"/>
      <c r="D1779" s="12" t="str">
        <f>IF(OR($A1779="",$C1779=""),"",SUMIFS(Échéancier_Loyers!$G:$G,Échéancier_Loyers!$C:$C,$A1779,Échéancier_Loyers!$B:$B,YEAR($C1779)*100+MONTH($C1779)))</f>
        <v/>
      </c>
      <c r="E1779" s="13" t="str">
        <f>IF(OR($A1779="",$C1779=""),"",SUMIFS(Échéancier_Loyers!$J:$J,Échéancier_Loyers!$C:$C,$A1779,Échéancier_Loyers!$B:$B,YEAR($C1779)*100+MONTH($C1779)))</f>
        <v/>
      </c>
      <c r="F1779" s="13" t="str">
        <f>IF(OR($A1779="",$C1779=""),"",SUMIFS(Échéancier_Loyers!$K:$K,Échéancier_Loyers!$C:$C,$A1779,Échéancier_Loyers!$B:$B,YEAR($C1779)*100+MONTH($C1779)))</f>
        <v/>
      </c>
      <c r="G1779" s="13" t="str">
        <f>IF(OR($E1779="",$F1779=""),"",$E1779-$F1779)</f>
        <v/>
      </c>
      <c r="H1779" t="str">
        <f ca="1">IF($D1779="","",MAX(0,TODAY()-$D1779))</f>
        <v/>
      </c>
      <c r="I1779" t="str">
        <f ca="1">IF($G1779&lt;=0,"",IF($H1779&gt;=30,"Mise en demeure",IF($H1779&gt;=15,"Relance 2",IF($H1779&gt;=5,"Relance 1","À traiter"))))</f>
        <v>Mise en demeure</v>
      </c>
      <c r="K1779" t="str">
        <f>IF($J1779="","",$J1779+7)</f>
        <v/>
      </c>
    </row>
    <row r="1780" spans="2:11" ht="15">
      <c r="B1780" t="str">
        <f>IF($A1780="","",VLOOKUP(VLOOKUP($A1780,Baux!$A:$K,3,FALSE),Locataires!$A:$I,2,FALSE))</f>
        <v/>
      </c>
      <c r="C1780" s="17"/>
      <c r="D1780" s="12" t="str">
        <f>IF(OR($A1780="",$C1780=""),"",SUMIFS(Échéancier_Loyers!$G:$G,Échéancier_Loyers!$C:$C,$A1780,Échéancier_Loyers!$B:$B,YEAR($C1780)*100+MONTH($C1780)))</f>
        <v/>
      </c>
      <c r="E1780" s="13" t="str">
        <f>IF(OR($A1780="",$C1780=""),"",SUMIFS(Échéancier_Loyers!$J:$J,Échéancier_Loyers!$C:$C,$A1780,Échéancier_Loyers!$B:$B,YEAR($C1780)*100+MONTH($C1780)))</f>
        <v/>
      </c>
      <c r="F1780" s="13" t="str">
        <f>IF(OR($A1780="",$C1780=""),"",SUMIFS(Échéancier_Loyers!$K:$K,Échéancier_Loyers!$C:$C,$A1780,Échéancier_Loyers!$B:$B,YEAR($C1780)*100+MONTH($C1780)))</f>
        <v/>
      </c>
      <c r="G1780" s="13" t="str">
        <f>IF(OR($E1780="",$F1780=""),"",$E1780-$F1780)</f>
        <v/>
      </c>
      <c r="H1780" t="str">
        <f ca="1">IF($D1780="","",MAX(0,TODAY()-$D1780))</f>
        <v/>
      </c>
      <c r="I1780" t="str">
        <f ca="1">IF($G1780&lt;=0,"",IF($H1780&gt;=30,"Mise en demeure",IF($H1780&gt;=15,"Relance 2",IF($H1780&gt;=5,"Relance 1","À traiter"))))</f>
        <v>Mise en demeure</v>
      </c>
      <c r="K1780" t="str">
        <f>IF($J1780="","",$J1780+7)</f>
        <v/>
      </c>
    </row>
    <row r="1781" spans="2:11" ht="15">
      <c r="B1781" t="str">
        <f>IF($A1781="","",VLOOKUP(VLOOKUP($A1781,Baux!$A:$K,3,FALSE),Locataires!$A:$I,2,FALSE))</f>
        <v/>
      </c>
      <c r="C1781" s="17"/>
      <c r="D1781" s="12" t="str">
        <f>IF(OR($A1781="",$C1781=""),"",SUMIFS(Échéancier_Loyers!$G:$G,Échéancier_Loyers!$C:$C,$A1781,Échéancier_Loyers!$B:$B,YEAR($C1781)*100+MONTH($C1781)))</f>
        <v/>
      </c>
      <c r="E1781" s="13" t="str">
        <f>IF(OR($A1781="",$C1781=""),"",SUMIFS(Échéancier_Loyers!$J:$J,Échéancier_Loyers!$C:$C,$A1781,Échéancier_Loyers!$B:$B,YEAR($C1781)*100+MONTH($C1781)))</f>
        <v/>
      </c>
      <c r="F1781" s="13" t="str">
        <f>IF(OR($A1781="",$C1781=""),"",SUMIFS(Échéancier_Loyers!$K:$K,Échéancier_Loyers!$C:$C,$A1781,Échéancier_Loyers!$B:$B,YEAR($C1781)*100+MONTH($C1781)))</f>
        <v/>
      </c>
      <c r="G1781" s="13" t="str">
        <f>IF(OR($E1781="",$F1781=""),"",$E1781-$F1781)</f>
        <v/>
      </c>
      <c r="H1781" t="str">
        <f ca="1">IF($D1781="","",MAX(0,TODAY()-$D1781))</f>
        <v/>
      </c>
      <c r="I1781" t="str">
        <f ca="1">IF($G1781&lt;=0,"",IF($H1781&gt;=30,"Mise en demeure",IF($H1781&gt;=15,"Relance 2",IF($H1781&gt;=5,"Relance 1","À traiter"))))</f>
        <v>Mise en demeure</v>
      </c>
      <c r="K1781" t="str">
        <f>IF($J1781="","",$J1781+7)</f>
        <v/>
      </c>
    </row>
    <row r="1782" spans="2:11" ht="15">
      <c r="B1782" t="str">
        <f>IF($A1782="","",VLOOKUP(VLOOKUP($A1782,Baux!$A:$K,3,FALSE),Locataires!$A:$I,2,FALSE))</f>
        <v/>
      </c>
      <c r="C1782" s="17"/>
      <c r="D1782" s="12" t="str">
        <f>IF(OR($A1782="",$C1782=""),"",SUMIFS(Échéancier_Loyers!$G:$G,Échéancier_Loyers!$C:$C,$A1782,Échéancier_Loyers!$B:$B,YEAR($C1782)*100+MONTH($C1782)))</f>
        <v/>
      </c>
      <c r="E1782" s="13" t="str">
        <f>IF(OR($A1782="",$C1782=""),"",SUMIFS(Échéancier_Loyers!$J:$J,Échéancier_Loyers!$C:$C,$A1782,Échéancier_Loyers!$B:$B,YEAR($C1782)*100+MONTH($C1782)))</f>
        <v/>
      </c>
      <c r="F1782" s="13" t="str">
        <f>IF(OR($A1782="",$C1782=""),"",SUMIFS(Échéancier_Loyers!$K:$K,Échéancier_Loyers!$C:$C,$A1782,Échéancier_Loyers!$B:$B,YEAR($C1782)*100+MONTH($C1782)))</f>
        <v/>
      </c>
      <c r="G1782" s="13" t="str">
        <f>IF(OR($E1782="",$F1782=""),"",$E1782-$F1782)</f>
        <v/>
      </c>
      <c r="H1782" t="str">
        <f ca="1">IF($D1782="","",MAX(0,TODAY()-$D1782))</f>
        <v/>
      </c>
      <c r="I1782" t="str">
        <f ca="1">IF($G1782&lt;=0,"",IF($H1782&gt;=30,"Mise en demeure",IF($H1782&gt;=15,"Relance 2",IF($H1782&gt;=5,"Relance 1","À traiter"))))</f>
        <v>Mise en demeure</v>
      </c>
      <c r="K1782" t="str">
        <f>IF($J1782="","",$J1782+7)</f>
        <v/>
      </c>
    </row>
    <row r="1783" spans="2:11" ht="15">
      <c r="B1783" t="str">
        <f>IF($A1783="","",VLOOKUP(VLOOKUP($A1783,Baux!$A:$K,3,FALSE),Locataires!$A:$I,2,FALSE))</f>
        <v/>
      </c>
      <c r="C1783" s="17"/>
      <c r="D1783" s="12" t="str">
        <f>IF(OR($A1783="",$C1783=""),"",SUMIFS(Échéancier_Loyers!$G:$G,Échéancier_Loyers!$C:$C,$A1783,Échéancier_Loyers!$B:$B,YEAR($C1783)*100+MONTH($C1783)))</f>
        <v/>
      </c>
      <c r="E1783" s="13" t="str">
        <f>IF(OR($A1783="",$C1783=""),"",SUMIFS(Échéancier_Loyers!$J:$J,Échéancier_Loyers!$C:$C,$A1783,Échéancier_Loyers!$B:$B,YEAR($C1783)*100+MONTH($C1783)))</f>
        <v/>
      </c>
      <c r="F1783" s="13" t="str">
        <f>IF(OR($A1783="",$C1783=""),"",SUMIFS(Échéancier_Loyers!$K:$K,Échéancier_Loyers!$C:$C,$A1783,Échéancier_Loyers!$B:$B,YEAR($C1783)*100+MONTH($C1783)))</f>
        <v/>
      </c>
      <c r="G1783" s="13" t="str">
        <f>IF(OR($E1783="",$F1783=""),"",$E1783-$F1783)</f>
        <v/>
      </c>
      <c r="H1783" t="str">
        <f ca="1">IF($D1783="","",MAX(0,TODAY()-$D1783))</f>
        <v/>
      </c>
      <c r="I1783" t="str">
        <f ca="1">IF($G1783&lt;=0,"",IF($H1783&gt;=30,"Mise en demeure",IF($H1783&gt;=15,"Relance 2",IF($H1783&gt;=5,"Relance 1","À traiter"))))</f>
        <v>Mise en demeure</v>
      </c>
      <c r="K1783" t="str">
        <f>IF($J1783="","",$J1783+7)</f>
        <v/>
      </c>
    </row>
    <row r="1784" spans="2:11" ht="15">
      <c r="B1784" t="str">
        <f>IF($A1784="","",VLOOKUP(VLOOKUP($A1784,Baux!$A:$K,3,FALSE),Locataires!$A:$I,2,FALSE))</f>
        <v/>
      </c>
      <c r="C1784" s="17"/>
      <c r="D1784" s="12" t="str">
        <f>IF(OR($A1784="",$C1784=""),"",SUMIFS(Échéancier_Loyers!$G:$G,Échéancier_Loyers!$C:$C,$A1784,Échéancier_Loyers!$B:$B,YEAR($C1784)*100+MONTH($C1784)))</f>
        <v/>
      </c>
      <c r="E1784" s="13" t="str">
        <f>IF(OR($A1784="",$C1784=""),"",SUMIFS(Échéancier_Loyers!$J:$J,Échéancier_Loyers!$C:$C,$A1784,Échéancier_Loyers!$B:$B,YEAR($C1784)*100+MONTH($C1784)))</f>
        <v/>
      </c>
      <c r="F1784" s="13" t="str">
        <f>IF(OR($A1784="",$C1784=""),"",SUMIFS(Échéancier_Loyers!$K:$K,Échéancier_Loyers!$C:$C,$A1784,Échéancier_Loyers!$B:$B,YEAR($C1784)*100+MONTH($C1784)))</f>
        <v/>
      </c>
      <c r="G1784" s="13" t="str">
        <f>IF(OR($E1784="",$F1784=""),"",$E1784-$F1784)</f>
        <v/>
      </c>
      <c r="H1784" t="str">
        <f ca="1">IF($D1784="","",MAX(0,TODAY()-$D1784))</f>
        <v/>
      </c>
      <c r="I1784" t="str">
        <f ca="1">IF($G1784&lt;=0,"",IF($H1784&gt;=30,"Mise en demeure",IF($H1784&gt;=15,"Relance 2",IF($H1784&gt;=5,"Relance 1","À traiter"))))</f>
        <v>Mise en demeure</v>
      </c>
      <c r="K1784" t="str">
        <f>IF($J1784="","",$J1784+7)</f>
        <v/>
      </c>
    </row>
    <row r="1785" spans="2:11" ht="15">
      <c r="B1785" t="str">
        <f>IF($A1785="","",VLOOKUP(VLOOKUP($A1785,Baux!$A:$K,3,FALSE),Locataires!$A:$I,2,FALSE))</f>
        <v/>
      </c>
      <c r="C1785" s="17"/>
      <c r="D1785" s="12" t="str">
        <f>IF(OR($A1785="",$C1785=""),"",SUMIFS(Échéancier_Loyers!$G:$G,Échéancier_Loyers!$C:$C,$A1785,Échéancier_Loyers!$B:$B,YEAR($C1785)*100+MONTH($C1785)))</f>
        <v/>
      </c>
      <c r="E1785" s="13" t="str">
        <f>IF(OR($A1785="",$C1785=""),"",SUMIFS(Échéancier_Loyers!$J:$J,Échéancier_Loyers!$C:$C,$A1785,Échéancier_Loyers!$B:$B,YEAR($C1785)*100+MONTH($C1785)))</f>
        <v/>
      </c>
      <c r="F1785" s="13" t="str">
        <f>IF(OR($A1785="",$C1785=""),"",SUMIFS(Échéancier_Loyers!$K:$K,Échéancier_Loyers!$C:$C,$A1785,Échéancier_Loyers!$B:$B,YEAR($C1785)*100+MONTH($C1785)))</f>
        <v/>
      </c>
      <c r="G1785" s="13" t="str">
        <f>IF(OR($E1785="",$F1785=""),"",$E1785-$F1785)</f>
        <v/>
      </c>
      <c r="H1785" t="str">
        <f ca="1">IF($D1785="","",MAX(0,TODAY()-$D1785))</f>
        <v/>
      </c>
      <c r="I1785" t="str">
        <f ca="1">IF($G1785&lt;=0,"",IF($H1785&gt;=30,"Mise en demeure",IF($H1785&gt;=15,"Relance 2",IF($H1785&gt;=5,"Relance 1","À traiter"))))</f>
        <v>Mise en demeure</v>
      </c>
      <c r="K1785" t="str">
        <f>IF($J1785="","",$J1785+7)</f>
        <v/>
      </c>
    </row>
    <row r="1786" spans="2:11" ht="15">
      <c r="B1786" t="str">
        <f>IF($A1786="","",VLOOKUP(VLOOKUP($A1786,Baux!$A:$K,3,FALSE),Locataires!$A:$I,2,FALSE))</f>
        <v/>
      </c>
      <c r="C1786" s="17"/>
      <c r="D1786" s="12" t="str">
        <f>IF(OR($A1786="",$C1786=""),"",SUMIFS(Échéancier_Loyers!$G:$G,Échéancier_Loyers!$C:$C,$A1786,Échéancier_Loyers!$B:$B,YEAR($C1786)*100+MONTH($C1786)))</f>
        <v/>
      </c>
      <c r="E1786" s="13" t="str">
        <f>IF(OR($A1786="",$C1786=""),"",SUMIFS(Échéancier_Loyers!$J:$J,Échéancier_Loyers!$C:$C,$A1786,Échéancier_Loyers!$B:$B,YEAR($C1786)*100+MONTH($C1786)))</f>
        <v/>
      </c>
      <c r="F1786" s="13" t="str">
        <f>IF(OR($A1786="",$C1786=""),"",SUMIFS(Échéancier_Loyers!$K:$K,Échéancier_Loyers!$C:$C,$A1786,Échéancier_Loyers!$B:$B,YEAR($C1786)*100+MONTH($C1786)))</f>
        <v/>
      </c>
      <c r="G1786" s="13" t="str">
        <f>IF(OR($E1786="",$F1786=""),"",$E1786-$F1786)</f>
        <v/>
      </c>
      <c r="H1786" t="str">
        <f ca="1">IF($D1786="","",MAX(0,TODAY()-$D1786))</f>
        <v/>
      </c>
      <c r="I1786" t="str">
        <f ca="1">IF($G1786&lt;=0,"",IF($H1786&gt;=30,"Mise en demeure",IF($H1786&gt;=15,"Relance 2",IF($H1786&gt;=5,"Relance 1","À traiter"))))</f>
        <v>Mise en demeure</v>
      </c>
      <c r="K1786" t="str">
        <f>IF($J1786="","",$J1786+7)</f>
        <v/>
      </c>
    </row>
    <row r="1787" spans="2:11" ht="15">
      <c r="B1787" t="str">
        <f>IF($A1787="","",VLOOKUP(VLOOKUP($A1787,Baux!$A:$K,3,FALSE),Locataires!$A:$I,2,FALSE))</f>
        <v/>
      </c>
      <c r="C1787" s="17"/>
      <c r="D1787" s="12" t="str">
        <f>IF(OR($A1787="",$C1787=""),"",SUMIFS(Échéancier_Loyers!$G:$G,Échéancier_Loyers!$C:$C,$A1787,Échéancier_Loyers!$B:$B,YEAR($C1787)*100+MONTH($C1787)))</f>
        <v/>
      </c>
      <c r="E1787" s="13" t="str">
        <f>IF(OR($A1787="",$C1787=""),"",SUMIFS(Échéancier_Loyers!$J:$J,Échéancier_Loyers!$C:$C,$A1787,Échéancier_Loyers!$B:$B,YEAR($C1787)*100+MONTH($C1787)))</f>
        <v/>
      </c>
      <c r="F1787" s="13" t="str">
        <f>IF(OR($A1787="",$C1787=""),"",SUMIFS(Échéancier_Loyers!$K:$K,Échéancier_Loyers!$C:$C,$A1787,Échéancier_Loyers!$B:$B,YEAR($C1787)*100+MONTH($C1787)))</f>
        <v/>
      </c>
      <c r="G1787" s="13" t="str">
        <f>IF(OR($E1787="",$F1787=""),"",$E1787-$F1787)</f>
        <v/>
      </c>
      <c r="H1787" t="str">
        <f ca="1">IF($D1787="","",MAX(0,TODAY()-$D1787))</f>
        <v/>
      </c>
      <c r="I1787" t="str">
        <f ca="1">IF($G1787&lt;=0,"",IF($H1787&gt;=30,"Mise en demeure",IF($H1787&gt;=15,"Relance 2",IF($H1787&gt;=5,"Relance 1","À traiter"))))</f>
        <v>Mise en demeure</v>
      </c>
      <c r="K1787" t="str">
        <f>IF($J1787="","",$J1787+7)</f>
        <v/>
      </c>
    </row>
    <row r="1788" spans="2:11" ht="15">
      <c r="B1788" t="str">
        <f>IF($A1788="","",VLOOKUP(VLOOKUP($A1788,Baux!$A:$K,3,FALSE),Locataires!$A:$I,2,FALSE))</f>
        <v/>
      </c>
      <c r="C1788" s="17"/>
      <c r="D1788" s="12" t="str">
        <f>IF(OR($A1788="",$C1788=""),"",SUMIFS(Échéancier_Loyers!$G:$G,Échéancier_Loyers!$C:$C,$A1788,Échéancier_Loyers!$B:$B,YEAR($C1788)*100+MONTH($C1788)))</f>
        <v/>
      </c>
      <c r="E1788" s="13" t="str">
        <f>IF(OR($A1788="",$C1788=""),"",SUMIFS(Échéancier_Loyers!$J:$J,Échéancier_Loyers!$C:$C,$A1788,Échéancier_Loyers!$B:$B,YEAR($C1788)*100+MONTH($C1788)))</f>
        <v/>
      </c>
      <c r="F1788" s="13" t="str">
        <f>IF(OR($A1788="",$C1788=""),"",SUMIFS(Échéancier_Loyers!$K:$K,Échéancier_Loyers!$C:$C,$A1788,Échéancier_Loyers!$B:$B,YEAR($C1788)*100+MONTH($C1788)))</f>
        <v/>
      </c>
      <c r="G1788" s="13" t="str">
        <f>IF(OR($E1788="",$F1788=""),"",$E1788-$F1788)</f>
        <v/>
      </c>
      <c r="H1788" t="str">
        <f ca="1">IF($D1788="","",MAX(0,TODAY()-$D1788))</f>
        <v/>
      </c>
      <c r="I1788" t="str">
        <f ca="1">IF($G1788&lt;=0,"",IF($H1788&gt;=30,"Mise en demeure",IF($H1788&gt;=15,"Relance 2",IF($H1788&gt;=5,"Relance 1","À traiter"))))</f>
        <v>Mise en demeure</v>
      </c>
      <c r="K1788" t="str">
        <f>IF($J1788="","",$J1788+7)</f>
        <v/>
      </c>
    </row>
    <row r="1789" spans="2:11" ht="15">
      <c r="B1789" t="str">
        <f>IF($A1789="","",VLOOKUP(VLOOKUP($A1789,Baux!$A:$K,3,FALSE),Locataires!$A:$I,2,FALSE))</f>
        <v/>
      </c>
      <c r="C1789" s="17"/>
      <c r="D1789" s="12" t="str">
        <f>IF(OR($A1789="",$C1789=""),"",SUMIFS(Échéancier_Loyers!$G:$G,Échéancier_Loyers!$C:$C,$A1789,Échéancier_Loyers!$B:$B,YEAR($C1789)*100+MONTH($C1789)))</f>
        <v/>
      </c>
      <c r="E1789" s="13" t="str">
        <f>IF(OR($A1789="",$C1789=""),"",SUMIFS(Échéancier_Loyers!$J:$J,Échéancier_Loyers!$C:$C,$A1789,Échéancier_Loyers!$B:$B,YEAR($C1789)*100+MONTH($C1789)))</f>
        <v/>
      </c>
      <c r="F1789" s="13" t="str">
        <f>IF(OR($A1789="",$C1789=""),"",SUMIFS(Échéancier_Loyers!$K:$K,Échéancier_Loyers!$C:$C,$A1789,Échéancier_Loyers!$B:$B,YEAR($C1789)*100+MONTH($C1789)))</f>
        <v/>
      </c>
      <c r="G1789" s="13" t="str">
        <f>IF(OR($E1789="",$F1789=""),"",$E1789-$F1789)</f>
        <v/>
      </c>
      <c r="H1789" t="str">
        <f ca="1">IF($D1789="","",MAX(0,TODAY()-$D1789))</f>
        <v/>
      </c>
      <c r="I1789" t="str">
        <f ca="1">IF($G1789&lt;=0,"",IF($H1789&gt;=30,"Mise en demeure",IF($H1789&gt;=15,"Relance 2",IF($H1789&gt;=5,"Relance 1","À traiter"))))</f>
        <v>Mise en demeure</v>
      </c>
      <c r="K1789" t="str">
        <f>IF($J1789="","",$J1789+7)</f>
        <v/>
      </c>
    </row>
    <row r="1790" spans="2:11" ht="15">
      <c r="B1790" t="str">
        <f>IF($A1790="","",VLOOKUP(VLOOKUP($A1790,Baux!$A:$K,3,FALSE),Locataires!$A:$I,2,FALSE))</f>
        <v/>
      </c>
      <c r="C1790" s="17"/>
      <c r="D1790" s="12" t="str">
        <f>IF(OR($A1790="",$C1790=""),"",SUMIFS(Échéancier_Loyers!$G:$G,Échéancier_Loyers!$C:$C,$A1790,Échéancier_Loyers!$B:$B,YEAR($C1790)*100+MONTH($C1790)))</f>
        <v/>
      </c>
      <c r="E1790" s="13" t="str">
        <f>IF(OR($A1790="",$C1790=""),"",SUMIFS(Échéancier_Loyers!$J:$J,Échéancier_Loyers!$C:$C,$A1790,Échéancier_Loyers!$B:$B,YEAR($C1790)*100+MONTH($C1790)))</f>
        <v/>
      </c>
      <c r="F1790" s="13" t="str">
        <f>IF(OR($A1790="",$C1790=""),"",SUMIFS(Échéancier_Loyers!$K:$K,Échéancier_Loyers!$C:$C,$A1790,Échéancier_Loyers!$B:$B,YEAR($C1790)*100+MONTH($C1790)))</f>
        <v/>
      </c>
      <c r="G1790" s="13" t="str">
        <f>IF(OR($E1790="",$F1790=""),"",$E1790-$F1790)</f>
        <v/>
      </c>
      <c r="H1790" t="str">
        <f ca="1">IF($D1790="","",MAX(0,TODAY()-$D1790))</f>
        <v/>
      </c>
      <c r="I1790" t="str">
        <f ca="1">IF($G1790&lt;=0,"",IF($H1790&gt;=30,"Mise en demeure",IF($H1790&gt;=15,"Relance 2",IF($H1790&gt;=5,"Relance 1","À traiter"))))</f>
        <v>Mise en demeure</v>
      </c>
      <c r="K1790" t="str">
        <f>IF($J1790="","",$J1790+7)</f>
        <v/>
      </c>
    </row>
    <row r="1791" spans="2:11" ht="15">
      <c r="B1791" t="str">
        <f>IF($A1791="","",VLOOKUP(VLOOKUP($A1791,Baux!$A:$K,3,FALSE),Locataires!$A:$I,2,FALSE))</f>
        <v/>
      </c>
      <c r="C1791" s="17"/>
      <c r="D1791" s="12" t="str">
        <f>IF(OR($A1791="",$C1791=""),"",SUMIFS(Échéancier_Loyers!$G:$G,Échéancier_Loyers!$C:$C,$A1791,Échéancier_Loyers!$B:$B,YEAR($C1791)*100+MONTH($C1791)))</f>
        <v/>
      </c>
      <c r="E1791" s="13" t="str">
        <f>IF(OR($A1791="",$C1791=""),"",SUMIFS(Échéancier_Loyers!$J:$J,Échéancier_Loyers!$C:$C,$A1791,Échéancier_Loyers!$B:$B,YEAR($C1791)*100+MONTH($C1791)))</f>
        <v/>
      </c>
      <c r="F1791" s="13" t="str">
        <f>IF(OR($A1791="",$C1791=""),"",SUMIFS(Échéancier_Loyers!$K:$K,Échéancier_Loyers!$C:$C,$A1791,Échéancier_Loyers!$B:$B,YEAR($C1791)*100+MONTH($C1791)))</f>
        <v/>
      </c>
      <c r="G1791" s="13" t="str">
        <f>IF(OR($E1791="",$F1791=""),"",$E1791-$F1791)</f>
        <v/>
      </c>
      <c r="H1791" t="str">
        <f ca="1">IF($D1791="","",MAX(0,TODAY()-$D1791))</f>
        <v/>
      </c>
      <c r="I1791" t="str">
        <f ca="1">IF($G1791&lt;=0,"",IF($H1791&gt;=30,"Mise en demeure",IF($H1791&gt;=15,"Relance 2",IF($H1791&gt;=5,"Relance 1","À traiter"))))</f>
        <v>Mise en demeure</v>
      </c>
      <c r="K1791" t="str">
        <f>IF($J1791="","",$J1791+7)</f>
        <v/>
      </c>
    </row>
    <row r="1792" spans="2:11" ht="15">
      <c r="B1792" t="str">
        <f>IF($A1792="","",VLOOKUP(VLOOKUP($A1792,Baux!$A:$K,3,FALSE),Locataires!$A:$I,2,FALSE))</f>
        <v/>
      </c>
      <c r="C1792" s="17"/>
      <c r="D1792" s="12" t="str">
        <f>IF(OR($A1792="",$C1792=""),"",SUMIFS(Échéancier_Loyers!$G:$G,Échéancier_Loyers!$C:$C,$A1792,Échéancier_Loyers!$B:$B,YEAR($C1792)*100+MONTH($C1792)))</f>
        <v/>
      </c>
      <c r="E1792" s="13" t="str">
        <f>IF(OR($A1792="",$C1792=""),"",SUMIFS(Échéancier_Loyers!$J:$J,Échéancier_Loyers!$C:$C,$A1792,Échéancier_Loyers!$B:$B,YEAR($C1792)*100+MONTH($C1792)))</f>
        <v/>
      </c>
      <c r="F1792" s="13" t="str">
        <f>IF(OR($A1792="",$C1792=""),"",SUMIFS(Échéancier_Loyers!$K:$K,Échéancier_Loyers!$C:$C,$A1792,Échéancier_Loyers!$B:$B,YEAR($C1792)*100+MONTH($C1792)))</f>
        <v/>
      </c>
      <c r="G1792" s="13" t="str">
        <f>IF(OR($E1792="",$F1792=""),"",$E1792-$F1792)</f>
        <v/>
      </c>
      <c r="H1792" t="str">
        <f ca="1">IF($D1792="","",MAX(0,TODAY()-$D1792))</f>
        <v/>
      </c>
      <c r="I1792" t="str">
        <f ca="1">IF($G1792&lt;=0,"",IF($H1792&gt;=30,"Mise en demeure",IF($H1792&gt;=15,"Relance 2",IF($H1792&gt;=5,"Relance 1","À traiter"))))</f>
        <v>Mise en demeure</v>
      </c>
      <c r="K1792" t="str">
        <f>IF($J1792="","",$J1792+7)</f>
        <v/>
      </c>
    </row>
    <row r="1793" spans="2:11" ht="15">
      <c r="B1793" t="str">
        <f>IF($A1793="","",VLOOKUP(VLOOKUP($A1793,Baux!$A:$K,3,FALSE),Locataires!$A:$I,2,FALSE))</f>
        <v/>
      </c>
      <c r="C1793" s="17"/>
      <c r="D1793" s="12" t="str">
        <f>IF(OR($A1793="",$C1793=""),"",SUMIFS(Échéancier_Loyers!$G:$G,Échéancier_Loyers!$C:$C,$A1793,Échéancier_Loyers!$B:$B,YEAR($C1793)*100+MONTH($C1793)))</f>
        <v/>
      </c>
      <c r="E1793" s="13" t="str">
        <f>IF(OR($A1793="",$C1793=""),"",SUMIFS(Échéancier_Loyers!$J:$J,Échéancier_Loyers!$C:$C,$A1793,Échéancier_Loyers!$B:$B,YEAR($C1793)*100+MONTH($C1793)))</f>
        <v/>
      </c>
      <c r="F1793" s="13" t="str">
        <f>IF(OR($A1793="",$C1793=""),"",SUMIFS(Échéancier_Loyers!$K:$K,Échéancier_Loyers!$C:$C,$A1793,Échéancier_Loyers!$B:$B,YEAR($C1793)*100+MONTH($C1793)))</f>
        <v/>
      </c>
      <c r="G1793" s="13" t="str">
        <f>IF(OR($E1793="",$F1793=""),"",$E1793-$F1793)</f>
        <v/>
      </c>
      <c r="H1793" t="str">
        <f ca="1">IF($D1793="","",MAX(0,TODAY()-$D1793))</f>
        <v/>
      </c>
      <c r="I1793" t="str">
        <f ca="1">IF($G1793&lt;=0,"",IF($H1793&gt;=30,"Mise en demeure",IF($H1793&gt;=15,"Relance 2",IF($H1793&gt;=5,"Relance 1","À traiter"))))</f>
        <v>Mise en demeure</v>
      </c>
      <c r="K1793" t="str">
        <f>IF($J1793="","",$J1793+7)</f>
        <v/>
      </c>
    </row>
    <row r="1794" spans="2:11" ht="15">
      <c r="B1794" t="str">
        <f>IF($A1794="","",VLOOKUP(VLOOKUP($A1794,Baux!$A:$K,3,FALSE),Locataires!$A:$I,2,FALSE))</f>
        <v/>
      </c>
      <c r="C1794" s="17"/>
      <c r="D1794" s="12" t="str">
        <f>IF(OR($A1794="",$C1794=""),"",SUMIFS(Échéancier_Loyers!$G:$G,Échéancier_Loyers!$C:$C,$A1794,Échéancier_Loyers!$B:$B,YEAR($C1794)*100+MONTH($C1794)))</f>
        <v/>
      </c>
      <c r="E1794" s="13" t="str">
        <f>IF(OR($A1794="",$C1794=""),"",SUMIFS(Échéancier_Loyers!$J:$J,Échéancier_Loyers!$C:$C,$A1794,Échéancier_Loyers!$B:$B,YEAR($C1794)*100+MONTH($C1794)))</f>
        <v/>
      </c>
      <c r="F1794" s="13" t="str">
        <f>IF(OR($A1794="",$C1794=""),"",SUMIFS(Échéancier_Loyers!$K:$K,Échéancier_Loyers!$C:$C,$A1794,Échéancier_Loyers!$B:$B,YEAR($C1794)*100+MONTH($C1794)))</f>
        <v/>
      </c>
      <c r="G1794" s="13" t="str">
        <f>IF(OR($E1794="",$F1794=""),"",$E1794-$F1794)</f>
        <v/>
      </c>
      <c r="H1794" t="str">
        <f ca="1">IF($D1794="","",MAX(0,TODAY()-$D1794))</f>
        <v/>
      </c>
      <c r="I1794" t="str">
        <f ca="1">IF($G1794&lt;=0,"",IF($H1794&gt;=30,"Mise en demeure",IF($H1794&gt;=15,"Relance 2",IF($H1794&gt;=5,"Relance 1","À traiter"))))</f>
        <v>Mise en demeure</v>
      </c>
      <c r="K1794" t="str">
        <f>IF($J1794="","",$J1794+7)</f>
        <v/>
      </c>
    </row>
    <row r="1795" spans="2:11" ht="15">
      <c r="B1795" t="str">
        <f>IF($A1795="","",VLOOKUP(VLOOKUP($A1795,Baux!$A:$K,3,FALSE),Locataires!$A:$I,2,FALSE))</f>
        <v/>
      </c>
      <c r="C1795" s="17"/>
      <c r="D1795" s="12" t="str">
        <f>IF(OR($A1795="",$C1795=""),"",SUMIFS(Échéancier_Loyers!$G:$G,Échéancier_Loyers!$C:$C,$A1795,Échéancier_Loyers!$B:$B,YEAR($C1795)*100+MONTH($C1795)))</f>
        <v/>
      </c>
      <c r="E1795" s="13" t="str">
        <f>IF(OR($A1795="",$C1795=""),"",SUMIFS(Échéancier_Loyers!$J:$J,Échéancier_Loyers!$C:$C,$A1795,Échéancier_Loyers!$B:$B,YEAR($C1795)*100+MONTH($C1795)))</f>
        <v/>
      </c>
      <c r="F1795" s="13" t="str">
        <f>IF(OR($A1795="",$C1795=""),"",SUMIFS(Échéancier_Loyers!$K:$K,Échéancier_Loyers!$C:$C,$A1795,Échéancier_Loyers!$B:$B,YEAR($C1795)*100+MONTH($C1795)))</f>
        <v/>
      </c>
      <c r="G1795" s="13" t="str">
        <f>IF(OR($E1795="",$F1795=""),"",$E1795-$F1795)</f>
        <v/>
      </c>
      <c r="H1795" t="str">
        <f ca="1">IF($D1795="","",MAX(0,TODAY()-$D1795))</f>
        <v/>
      </c>
      <c r="I1795" t="str">
        <f ca="1">IF($G1795&lt;=0,"",IF($H1795&gt;=30,"Mise en demeure",IF($H1795&gt;=15,"Relance 2",IF($H1795&gt;=5,"Relance 1","À traiter"))))</f>
        <v>Mise en demeure</v>
      </c>
      <c r="K1795" t="str">
        <f>IF($J1795="","",$J1795+7)</f>
        <v/>
      </c>
    </row>
    <row r="1796" spans="2:11" ht="15">
      <c r="B1796" t="str">
        <f>IF($A1796="","",VLOOKUP(VLOOKUP($A1796,Baux!$A:$K,3,FALSE),Locataires!$A:$I,2,FALSE))</f>
        <v/>
      </c>
      <c r="C1796" s="17"/>
      <c r="D1796" s="12" t="str">
        <f>IF(OR($A1796="",$C1796=""),"",SUMIFS(Échéancier_Loyers!$G:$G,Échéancier_Loyers!$C:$C,$A1796,Échéancier_Loyers!$B:$B,YEAR($C1796)*100+MONTH($C1796)))</f>
        <v/>
      </c>
      <c r="E1796" s="13" t="str">
        <f>IF(OR($A1796="",$C1796=""),"",SUMIFS(Échéancier_Loyers!$J:$J,Échéancier_Loyers!$C:$C,$A1796,Échéancier_Loyers!$B:$B,YEAR($C1796)*100+MONTH($C1796)))</f>
        <v/>
      </c>
      <c r="F1796" s="13" t="str">
        <f>IF(OR($A1796="",$C1796=""),"",SUMIFS(Échéancier_Loyers!$K:$K,Échéancier_Loyers!$C:$C,$A1796,Échéancier_Loyers!$B:$B,YEAR($C1796)*100+MONTH($C1796)))</f>
        <v/>
      </c>
      <c r="G1796" s="13" t="str">
        <f>IF(OR($E1796="",$F1796=""),"",$E1796-$F1796)</f>
        <v/>
      </c>
      <c r="H1796" t="str">
        <f ca="1">IF($D1796="","",MAX(0,TODAY()-$D1796))</f>
        <v/>
      </c>
      <c r="I1796" t="str">
        <f ca="1">IF($G1796&lt;=0,"",IF($H1796&gt;=30,"Mise en demeure",IF($H1796&gt;=15,"Relance 2",IF($H1796&gt;=5,"Relance 1","À traiter"))))</f>
        <v>Mise en demeure</v>
      </c>
      <c r="K1796" t="str">
        <f>IF($J1796="","",$J1796+7)</f>
        <v/>
      </c>
    </row>
    <row r="1797" spans="2:11" ht="15">
      <c r="B1797" t="str">
        <f>IF($A1797="","",VLOOKUP(VLOOKUP($A1797,Baux!$A:$K,3,FALSE),Locataires!$A:$I,2,FALSE))</f>
        <v/>
      </c>
      <c r="C1797" s="17"/>
      <c r="D1797" s="12" t="str">
        <f>IF(OR($A1797="",$C1797=""),"",SUMIFS(Échéancier_Loyers!$G:$G,Échéancier_Loyers!$C:$C,$A1797,Échéancier_Loyers!$B:$B,YEAR($C1797)*100+MONTH($C1797)))</f>
        <v/>
      </c>
      <c r="E1797" s="13" t="str">
        <f>IF(OR($A1797="",$C1797=""),"",SUMIFS(Échéancier_Loyers!$J:$J,Échéancier_Loyers!$C:$C,$A1797,Échéancier_Loyers!$B:$B,YEAR($C1797)*100+MONTH($C1797)))</f>
        <v/>
      </c>
      <c r="F1797" s="13" t="str">
        <f>IF(OR($A1797="",$C1797=""),"",SUMIFS(Échéancier_Loyers!$K:$K,Échéancier_Loyers!$C:$C,$A1797,Échéancier_Loyers!$B:$B,YEAR($C1797)*100+MONTH($C1797)))</f>
        <v/>
      </c>
      <c r="G1797" s="13" t="str">
        <f>IF(OR($E1797="",$F1797=""),"",$E1797-$F1797)</f>
        <v/>
      </c>
      <c r="H1797" t="str">
        <f ca="1">IF($D1797="","",MAX(0,TODAY()-$D1797))</f>
        <v/>
      </c>
      <c r="I1797" t="str">
        <f ca="1">IF($G1797&lt;=0,"",IF($H1797&gt;=30,"Mise en demeure",IF($H1797&gt;=15,"Relance 2",IF($H1797&gt;=5,"Relance 1","À traiter"))))</f>
        <v>Mise en demeure</v>
      </c>
      <c r="K1797" t="str">
        <f>IF($J1797="","",$J1797+7)</f>
        <v/>
      </c>
    </row>
    <row r="1798" spans="2:11" ht="15">
      <c r="B1798" t="str">
        <f>IF($A1798="","",VLOOKUP(VLOOKUP($A1798,Baux!$A:$K,3,FALSE),Locataires!$A:$I,2,FALSE))</f>
        <v/>
      </c>
      <c r="C1798" s="17"/>
      <c r="D1798" s="12" t="str">
        <f>IF(OR($A1798="",$C1798=""),"",SUMIFS(Échéancier_Loyers!$G:$G,Échéancier_Loyers!$C:$C,$A1798,Échéancier_Loyers!$B:$B,YEAR($C1798)*100+MONTH($C1798)))</f>
        <v/>
      </c>
      <c r="E1798" s="13" t="str">
        <f>IF(OR($A1798="",$C1798=""),"",SUMIFS(Échéancier_Loyers!$J:$J,Échéancier_Loyers!$C:$C,$A1798,Échéancier_Loyers!$B:$B,YEAR($C1798)*100+MONTH($C1798)))</f>
        <v/>
      </c>
      <c r="F1798" s="13" t="str">
        <f>IF(OR($A1798="",$C1798=""),"",SUMIFS(Échéancier_Loyers!$K:$K,Échéancier_Loyers!$C:$C,$A1798,Échéancier_Loyers!$B:$B,YEAR($C1798)*100+MONTH($C1798)))</f>
        <v/>
      </c>
      <c r="G1798" s="13" t="str">
        <f>IF(OR($E1798="",$F1798=""),"",$E1798-$F1798)</f>
        <v/>
      </c>
      <c r="H1798" t="str">
        <f ca="1">IF($D1798="","",MAX(0,TODAY()-$D1798))</f>
        <v/>
      </c>
      <c r="I1798" t="str">
        <f ca="1">IF($G1798&lt;=0,"",IF($H1798&gt;=30,"Mise en demeure",IF($H1798&gt;=15,"Relance 2",IF($H1798&gt;=5,"Relance 1","À traiter"))))</f>
        <v>Mise en demeure</v>
      </c>
      <c r="K1798" t="str">
        <f>IF($J1798="","",$J1798+7)</f>
        <v/>
      </c>
    </row>
    <row r="1799" spans="2:11" ht="15">
      <c r="B1799" t="str">
        <f>IF($A1799="","",VLOOKUP(VLOOKUP($A1799,Baux!$A:$K,3,FALSE),Locataires!$A:$I,2,FALSE))</f>
        <v/>
      </c>
      <c r="C1799" s="17"/>
      <c r="D1799" s="12" t="str">
        <f>IF(OR($A1799="",$C1799=""),"",SUMIFS(Échéancier_Loyers!$G:$G,Échéancier_Loyers!$C:$C,$A1799,Échéancier_Loyers!$B:$B,YEAR($C1799)*100+MONTH($C1799)))</f>
        <v/>
      </c>
      <c r="E1799" s="13" t="str">
        <f>IF(OR($A1799="",$C1799=""),"",SUMIFS(Échéancier_Loyers!$J:$J,Échéancier_Loyers!$C:$C,$A1799,Échéancier_Loyers!$B:$B,YEAR($C1799)*100+MONTH($C1799)))</f>
        <v/>
      </c>
      <c r="F1799" s="13" t="str">
        <f>IF(OR($A1799="",$C1799=""),"",SUMIFS(Échéancier_Loyers!$K:$K,Échéancier_Loyers!$C:$C,$A1799,Échéancier_Loyers!$B:$B,YEAR($C1799)*100+MONTH($C1799)))</f>
        <v/>
      </c>
      <c r="G1799" s="13" t="str">
        <f>IF(OR($E1799="",$F1799=""),"",$E1799-$F1799)</f>
        <v/>
      </c>
      <c r="H1799" t="str">
        <f ca="1">IF($D1799="","",MAX(0,TODAY()-$D1799))</f>
        <v/>
      </c>
      <c r="I1799" t="str">
        <f ca="1">IF($G1799&lt;=0,"",IF($H1799&gt;=30,"Mise en demeure",IF($H1799&gt;=15,"Relance 2",IF($H1799&gt;=5,"Relance 1","À traiter"))))</f>
        <v>Mise en demeure</v>
      </c>
      <c r="K1799" t="str">
        <f>IF($J1799="","",$J1799+7)</f>
        <v/>
      </c>
    </row>
    <row r="1800" spans="2:11" ht="15">
      <c r="B1800" t="str">
        <f>IF($A1800="","",VLOOKUP(VLOOKUP($A1800,Baux!$A:$K,3,FALSE),Locataires!$A:$I,2,FALSE))</f>
        <v/>
      </c>
      <c r="C1800" s="17"/>
      <c r="D1800" s="12" t="str">
        <f>IF(OR($A1800="",$C1800=""),"",SUMIFS(Échéancier_Loyers!$G:$G,Échéancier_Loyers!$C:$C,$A1800,Échéancier_Loyers!$B:$B,YEAR($C1800)*100+MONTH($C1800)))</f>
        <v/>
      </c>
      <c r="E1800" s="13" t="str">
        <f>IF(OR($A1800="",$C1800=""),"",SUMIFS(Échéancier_Loyers!$J:$J,Échéancier_Loyers!$C:$C,$A1800,Échéancier_Loyers!$B:$B,YEAR($C1800)*100+MONTH($C1800)))</f>
        <v/>
      </c>
      <c r="F1800" s="13" t="str">
        <f>IF(OR($A1800="",$C1800=""),"",SUMIFS(Échéancier_Loyers!$K:$K,Échéancier_Loyers!$C:$C,$A1800,Échéancier_Loyers!$B:$B,YEAR($C1800)*100+MONTH($C1800)))</f>
        <v/>
      </c>
      <c r="G1800" s="13" t="str">
        <f>IF(OR($E1800="",$F1800=""),"",$E1800-$F1800)</f>
        <v/>
      </c>
      <c r="H1800" t="str">
        <f ca="1">IF($D1800="","",MAX(0,TODAY()-$D1800))</f>
        <v/>
      </c>
      <c r="I1800" t="str">
        <f ca="1">IF($G1800&lt;=0,"",IF($H1800&gt;=30,"Mise en demeure",IF($H1800&gt;=15,"Relance 2",IF($H1800&gt;=5,"Relance 1","À traiter"))))</f>
        <v>Mise en demeure</v>
      </c>
      <c r="K1800" t="str">
        <f>IF($J1800="","",$J1800+7)</f>
        <v/>
      </c>
    </row>
    <row r="1801" spans="2:11" ht="15">
      <c r="B1801" t="str">
        <f>IF($A1801="","",VLOOKUP(VLOOKUP($A1801,Baux!$A:$K,3,FALSE),Locataires!$A:$I,2,FALSE))</f>
        <v/>
      </c>
      <c r="C1801" s="17"/>
      <c r="D1801" s="12" t="str">
        <f>IF(OR($A1801="",$C1801=""),"",SUMIFS(Échéancier_Loyers!$G:$G,Échéancier_Loyers!$C:$C,$A1801,Échéancier_Loyers!$B:$B,YEAR($C1801)*100+MONTH($C1801)))</f>
        <v/>
      </c>
      <c r="E1801" s="13" t="str">
        <f>IF(OR($A1801="",$C1801=""),"",SUMIFS(Échéancier_Loyers!$J:$J,Échéancier_Loyers!$C:$C,$A1801,Échéancier_Loyers!$B:$B,YEAR($C1801)*100+MONTH($C1801)))</f>
        <v/>
      </c>
      <c r="F1801" s="13" t="str">
        <f>IF(OR($A1801="",$C1801=""),"",SUMIFS(Échéancier_Loyers!$K:$K,Échéancier_Loyers!$C:$C,$A1801,Échéancier_Loyers!$B:$B,YEAR($C1801)*100+MONTH($C1801)))</f>
        <v/>
      </c>
      <c r="G1801" s="13" t="str">
        <f>IF(OR($E1801="",$F1801=""),"",$E1801-$F1801)</f>
        <v/>
      </c>
      <c r="H1801" t="str">
        <f ca="1">IF($D1801="","",MAX(0,TODAY()-$D1801))</f>
        <v/>
      </c>
      <c r="I1801" t="str">
        <f ca="1">IF($G1801&lt;=0,"",IF($H1801&gt;=30,"Mise en demeure",IF($H1801&gt;=15,"Relance 2",IF($H1801&gt;=5,"Relance 1","À traiter"))))</f>
        <v>Mise en demeure</v>
      </c>
      <c r="K1801" t="str">
        <f>IF($J1801="","",$J1801+7)</f>
        <v/>
      </c>
    </row>
    <row r="1802" spans="2:11" ht="15">
      <c r="B1802" t="str">
        <f>IF($A1802="","",VLOOKUP(VLOOKUP($A1802,Baux!$A:$K,3,FALSE),Locataires!$A:$I,2,FALSE))</f>
        <v/>
      </c>
      <c r="C1802" s="17"/>
      <c r="D1802" s="12" t="str">
        <f>IF(OR($A1802="",$C1802=""),"",SUMIFS(Échéancier_Loyers!$G:$G,Échéancier_Loyers!$C:$C,$A1802,Échéancier_Loyers!$B:$B,YEAR($C1802)*100+MONTH($C1802)))</f>
        <v/>
      </c>
      <c r="E1802" s="13" t="str">
        <f>IF(OR($A1802="",$C1802=""),"",SUMIFS(Échéancier_Loyers!$J:$J,Échéancier_Loyers!$C:$C,$A1802,Échéancier_Loyers!$B:$B,YEAR($C1802)*100+MONTH($C1802)))</f>
        <v/>
      </c>
      <c r="F1802" s="13" t="str">
        <f>IF(OR($A1802="",$C1802=""),"",SUMIFS(Échéancier_Loyers!$K:$K,Échéancier_Loyers!$C:$C,$A1802,Échéancier_Loyers!$B:$B,YEAR($C1802)*100+MONTH($C1802)))</f>
        <v/>
      </c>
      <c r="G1802" s="13" t="str">
        <f>IF(OR($E1802="",$F1802=""),"",$E1802-$F1802)</f>
        <v/>
      </c>
      <c r="H1802" t="str">
        <f ca="1">IF($D1802="","",MAX(0,TODAY()-$D1802))</f>
        <v/>
      </c>
      <c r="I1802" t="str">
        <f ca="1">IF($G1802&lt;=0,"",IF($H1802&gt;=30,"Mise en demeure",IF($H1802&gt;=15,"Relance 2",IF($H1802&gt;=5,"Relance 1","À traiter"))))</f>
        <v>Mise en demeure</v>
      </c>
      <c r="K1802" t="str">
        <f>IF($J1802="","",$J1802+7)</f>
        <v/>
      </c>
    </row>
    <row r="1803" spans="2:11" ht="15">
      <c r="B1803" t="str">
        <f>IF($A1803="","",VLOOKUP(VLOOKUP($A1803,Baux!$A:$K,3,FALSE),Locataires!$A:$I,2,FALSE))</f>
        <v/>
      </c>
      <c r="C1803" s="17"/>
      <c r="D1803" s="12" t="str">
        <f>IF(OR($A1803="",$C1803=""),"",SUMIFS(Échéancier_Loyers!$G:$G,Échéancier_Loyers!$C:$C,$A1803,Échéancier_Loyers!$B:$B,YEAR($C1803)*100+MONTH($C1803)))</f>
        <v/>
      </c>
      <c r="E1803" s="13" t="str">
        <f>IF(OR($A1803="",$C1803=""),"",SUMIFS(Échéancier_Loyers!$J:$J,Échéancier_Loyers!$C:$C,$A1803,Échéancier_Loyers!$B:$B,YEAR($C1803)*100+MONTH($C1803)))</f>
        <v/>
      </c>
      <c r="F1803" s="13" t="str">
        <f>IF(OR($A1803="",$C1803=""),"",SUMIFS(Échéancier_Loyers!$K:$K,Échéancier_Loyers!$C:$C,$A1803,Échéancier_Loyers!$B:$B,YEAR($C1803)*100+MONTH($C1803)))</f>
        <v/>
      </c>
      <c r="G1803" s="13" t="str">
        <f>IF(OR($E1803="",$F1803=""),"",$E1803-$F1803)</f>
        <v/>
      </c>
      <c r="H1803" t="str">
        <f ca="1">IF($D1803="","",MAX(0,TODAY()-$D1803))</f>
        <v/>
      </c>
      <c r="I1803" t="str">
        <f ca="1">IF($G1803&lt;=0,"",IF($H1803&gt;=30,"Mise en demeure",IF($H1803&gt;=15,"Relance 2",IF($H1803&gt;=5,"Relance 1","À traiter"))))</f>
        <v>Mise en demeure</v>
      </c>
      <c r="K1803" t="str">
        <f>IF($J1803="","",$J1803+7)</f>
        <v/>
      </c>
    </row>
    <row r="1804" spans="2:11" ht="15">
      <c r="B1804" t="str">
        <f>IF($A1804="","",VLOOKUP(VLOOKUP($A1804,Baux!$A:$K,3,FALSE),Locataires!$A:$I,2,FALSE))</f>
        <v/>
      </c>
      <c r="C1804" s="17"/>
      <c r="D1804" s="12" t="str">
        <f>IF(OR($A1804="",$C1804=""),"",SUMIFS(Échéancier_Loyers!$G:$G,Échéancier_Loyers!$C:$C,$A1804,Échéancier_Loyers!$B:$B,YEAR($C1804)*100+MONTH($C1804)))</f>
        <v/>
      </c>
      <c r="E1804" s="13" t="str">
        <f>IF(OR($A1804="",$C1804=""),"",SUMIFS(Échéancier_Loyers!$J:$J,Échéancier_Loyers!$C:$C,$A1804,Échéancier_Loyers!$B:$B,YEAR($C1804)*100+MONTH($C1804)))</f>
        <v/>
      </c>
      <c r="F1804" s="13" t="str">
        <f>IF(OR($A1804="",$C1804=""),"",SUMIFS(Échéancier_Loyers!$K:$K,Échéancier_Loyers!$C:$C,$A1804,Échéancier_Loyers!$B:$B,YEAR($C1804)*100+MONTH($C1804)))</f>
        <v/>
      </c>
      <c r="G1804" s="13" t="str">
        <f>IF(OR($E1804="",$F1804=""),"",$E1804-$F1804)</f>
        <v/>
      </c>
      <c r="H1804" t="str">
        <f ca="1">IF($D1804="","",MAX(0,TODAY()-$D1804))</f>
        <v/>
      </c>
      <c r="I1804" t="str">
        <f ca="1">IF($G1804&lt;=0,"",IF($H1804&gt;=30,"Mise en demeure",IF($H1804&gt;=15,"Relance 2",IF($H1804&gt;=5,"Relance 1","À traiter"))))</f>
        <v>Mise en demeure</v>
      </c>
      <c r="K1804" t="str">
        <f>IF($J1804="","",$J1804+7)</f>
        <v/>
      </c>
    </row>
    <row r="1805" spans="2:11" ht="15">
      <c r="B1805" t="str">
        <f>IF($A1805="","",VLOOKUP(VLOOKUP($A1805,Baux!$A:$K,3,FALSE),Locataires!$A:$I,2,FALSE))</f>
        <v/>
      </c>
      <c r="C1805" s="17"/>
      <c r="D1805" s="12" t="str">
        <f>IF(OR($A1805="",$C1805=""),"",SUMIFS(Échéancier_Loyers!$G:$G,Échéancier_Loyers!$C:$C,$A1805,Échéancier_Loyers!$B:$B,YEAR($C1805)*100+MONTH($C1805)))</f>
        <v/>
      </c>
      <c r="E1805" s="13" t="str">
        <f>IF(OR($A1805="",$C1805=""),"",SUMIFS(Échéancier_Loyers!$J:$J,Échéancier_Loyers!$C:$C,$A1805,Échéancier_Loyers!$B:$B,YEAR($C1805)*100+MONTH($C1805)))</f>
        <v/>
      </c>
      <c r="F1805" s="13" t="str">
        <f>IF(OR($A1805="",$C1805=""),"",SUMIFS(Échéancier_Loyers!$K:$K,Échéancier_Loyers!$C:$C,$A1805,Échéancier_Loyers!$B:$B,YEAR($C1805)*100+MONTH($C1805)))</f>
        <v/>
      </c>
      <c r="G1805" s="13" t="str">
        <f>IF(OR($E1805="",$F1805=""),"",$E1805-$F1805)</f>
        <v/>
      </c>
      <c r="H1805" t="str">
        <f ca="1">IF($D1805="","",MAX(0,TODAY()-$D1805))</f>
        <v/>
      </c>
      <c r="I1805" t="str">
        <f ca="1">IF($G1805&lt;=0,"",IF($H1805&gt;=30,"Mise en demeure",IF($H1805&gt;=15,"Relance 2",IF($H1805&gt;=5,"Relance 1","À traiter"))))</f>
        <v>Mise en demeure</v>
      </c>
      <c r="K1805" t="str">
        <f>IF($J1805="","",$J1805+7)</f>
        <v/>
      </c>
    </row>
    <row r="1806" spans="2:11" ht="15">
      <c r="B1806" t="str">
        <f>IF($A1806="","",VLOOKUP(VLOOKUP($A1806,Baux!$A:$K,3,FALSE),Locataires!$A:$I,2,FALSE))</f>
        <v/>
      </c>
      <c r="C1806" s="17"/>
      <c r="D1806" s="12" t="str">
        <f>IF(OR($A1806="",$C1806=""),"",SUMIFS(Échéancier_Loyers!$G:$G,Échéancier_Loyers!$C:$C,$A1806,Échéancier_Loyers!$B:$B,YEAR($C1806)*100+MONTH($C1806)))</f>
        <v/>
      </c>
      <c r="E1806" s="13" t="str">
        <f>IF(OR($A1806="",$C1806=""),"",SUMIFS(Échéancier_Loyers!$J:$J,Échéancier_Loyers!$C:$C,$A1806,Échéancier_Loyers!$B:$B,YEAR($C1806)*100+MONTH($C1806)))</f>
        <v/>
      </c>
      <c r="F1806" s="13" t="str">
        <f>IF(OR($A1806="",$C1806=""),"",SUMIFS(Échéancier_Loyers!$K:$K,Échéancier_Loyers!$C:$C,$A1806,Échéancier_Loyers!$B:$B,YEAR($C1806)*100+MONTH($C1806)))</f>
        <v/>
      </c>
      <c r="G1806" s="13" t="str">
        <f>IF(OR($E1806="",$F1806=""),"",$E1806-$F1806)</f>
        <v/>
      </c>
      <c r="H1806" t="str">
        <f ca="1">IF($D1806="","",MAX(0,TODAY()-$D1806))</f>
        <v/>
      </c>
      <c r="I1806" t="str">
        <f ca="1">IF($G1806&lt;=0,"",IF($H1806&gt;=30,"Mise en demeure",IF($H1806&gt;=15,"Relance 2",IF($H1806&gt;=5,"Relance 1","À traiter"))))</f>
        <v>Mise en demeure</v>
      </c>
      <c r="K1806" t="str">
        <f>IF($J1806="","",$J1806+7)</f>
        <v/>
      </c>
    </row>
    <row r="1807" spans="2:11" ht="15">
      <c r="B1807" t="str">
        <f>IF($A1807="","",VLOOKUP(VLOOKUP($A1807,Baux!$A:$K,3,FALSE),Locataires!$A:$I,2,FALSE))</f>
        <v/>
      </c>
      <c r="C1807" s="17"/>
      <c r="D1807" s="12" t="str">
        <f>IF(OR($A1807="",$C1807=""),"",SUMIFS(Échéancier_Loyers!$G:$G,Échéancier_Loyers!$C:$C,$A1807,Échéancier_Loyers!$B:$B,YEAR($C1807)*100+MONTH($C1807)))</f>
        <v/>
      </c>
      <c r="E1807" s="13" t="str">
        <f>IF(OR($A1807="",$C1807=""),"",SUMIFS(Échéancier_Loyers!$J:$J,Échéancier_Loyers!$C:$C,$A1807,Échéancier_Loyers!$B:$B,YEAR($C1807)*100+MONTH($C1807)))</f>
        <v/>
      </c>
      <c r="F1807" s="13" t="str">
        <f>IF(OR($A1807="",$C1807=""),"",SUMIFS(Échéancier_Loyers!$K:$K,Échéancier_Loyers!$C:$C,$A1807,Échéancier_Loyers!$B:$B,YEAR($C1807)*100+MONTH($C1807)))</f>
        <v/>
      </c>
      <c r="G1807" s="13" t="str">
        <f>IF(OR($E1807="",$F1807=""),"",$E1807-$F1807)</f>
        <v/>
      </c>
      <c r="H1807" t="str">
        <f ca="1">IF($D1807="","",MAX(0,TODAY()-$D1807))</f>
        <v/>
      </c>
      <c r="I1807" t="str">
        <f ca="1">IF($G1807&lt;=0,"",IF($H1807&gt;=30,"Mise en demeure",IF($H1807&gt;=15,"Relance 2",IF($H1807&gt;=5,"Relance 1","À traiter"))))</f>
        <v>Mise en demeure</v>
      </c>
      <c r="K1807" t="str">
        <f>IF($J1807="","",$J1807+7)</f>
        <v/>
      </c>
    </row>
    <row r="1808" spans="2:11" ht="15">
      <c r="B1808" t="str">
        <f>IF($A1808="","",VLOOKUP(VLOOKUP($A1808,Baux!$A:$K,3,FALSE),Locataires!$A:$I,2,FALSE))</f>
        <v/>
      </c>
      <c r="C1808" s="17"/>
      <c r="D1808" s="12" t="str">
        <f>IF(OR($A1808="",$C1808=""),"",SUMIFS(Échéancier_Loyers!$G:$G,Échéancier_Loyers!$C:$C,$A1808,Échéancier_Loyers!$B:$B,YEAR($C1808)*100+MONTH($C1808)))</f>
        <v/>
      </c>
      <c r="E1808" s="13" t="str">
        <f>IF(OR($A1808="",$C1808=""),"",SUMIFS(Échéancier_Loyers!$J:$J,Échéancier_Loyers!$C:$C,$A1808,Échéancier_Loyers!$B:$B,YEAR($C1808)*100+MONTH($C1808)))</f>
        <v/>
      </c>
      <c r="F1808" s="13" t="str">
        <f>IF(OR($A1808="",$C1808=""),"",SUMIFS(Échéancier_Loyers!$K:$K,Échéancier_Loyers!$C:$C,$A1808,Échéancier_Loyers!$B:$B,YEAR($C1808)*100+MONTH($C1808)))</f>
        <v/>
      </c>
      <c r="G1808" s="13" t="str">
        <f>IF(OR($E1808="",$F1808=""),"",$E1808-$F1808)</f>
        <v/>
      </c>
      <c r="H1808" t="str">
        <f ca="1">IF($D1808="","",MAX(0,TODAY()-$D1808))</f>
        <v/>
      </c>
      <c r="I1808" t="str">
        <f ca="1">IF($G1808&lt;=0,"",IF($H1808&gt;=30,"Mise en demeure",IF($H1808&gt;=15,"Relance 2",IF($H1808&gt;=5,"Relance 1","À traiter"))))</f>
        <v>Mise en demeure</v>
      </c>
      <c r="K1808" t="str">
        <f>IF($J1808="","",$J1808+7)</f>
        <v/>
      </c>
    </row>
    <row r="1809" spans="2:11" ht="15">
      <c r="B1809" t="str">
        <f>IF($A1809="","",VLOOKUP(VLOOKUP($A1809,Baux!$A:$K,3,FALSE),Locataires!$A:$I,2,FALSE))</f>
        <v/>
      </c>
      <c r="C1809" s="17"/>
      <c r="D1809" s="12" t="str">
        <f>IF(OR($A1809="",$C1809=""),"",SUMIFS(Échéancier_Loyers!$G:$G,Échéancier_Loyers!$C:$C,$A1809,Échéancier_Loyers!$B:$B,YEAR($C1809)*100+MONTH($C1809)))</f>
        <v/>
      </c>
      <c r="E1809" s="13" t="str">
        <f>IF(OR($A1809="",$C1809=""),"",SUMIFS(Échéancier_Loyers!$J:$J,Échéancier_Loyers!$C:$C,$A1809,Échéancier_Loyers!$B:$B,YEAR($C1809)*100+MONTH($C1809)))</f>
        <v/>
      </c>
      <c r="F1809" s="13" t="str">
        <f>IF(OR($A1809="",$C1809=""),"",SUMIFS(Échéancier_Loyers!$K:$K,Échéancier_Loyers!$C:$C,$A1809,Échéancier_Loyers!$B:$B,YEAR($C1809)*100+MONTH($C1809)))</f>
        <v/>
      </c>
      <c r="G1809" s="13" t="str">
        <f>IF(OR($E1809="",$F1809=""),"",$E1809-$F1809)</f>
        <v/>
      </c>
      <c r="H1809" t="str">
        <f ca="1">IF($D1809="","",MAX(0,TODAY()-$D1809))</f>
        <v/>
      </c>
      <c r="I1809" t="str">
        <f ca="1">IF($G1809&lt;=0,"",IF($H1809&gt;=30,"Mise en demeure",IF($H1809&gt;=15,"Relance 2",IF($H1809&gt;=5,"Relance 1","À traiter"))))</f>
        <v>Mise en demeure</v>
      </c>
      <c r="K1809" t="str">
        <f>IF($J1809="","",$J1809+7)</f>
        <v/>
      </c>
    </row>
    <row r="1810" spans="2:11" ht="15">
      <c r="B1810" t="str">
        <f>IF($A1810="","",VLOOKUP(VLOOKUP($A1810,Baux!$A:$K,3,FALSE),Locataires!$A:$I,2,FALSE))</f>
        <v/>
      </c>
      <c r="C1810" s="17"/>
      <c r="D1810" s="12" t="str">
        <f>IF(OR($A1810="",$C1810=""),"",SUMIFS(Échéancier_Loyers!$G:$G,Échéancier_Loyers!$C:$C,$A1810,Échéancier_Loyers!$B:$B,YEAR($C1810)*100+MONTH($C1810)))</f>
        <v/>
      </c>
      <c r="E1810" s="13" t="str">
        <f>IF(OR($A1810="",$C1810=""),"",SUMIFS(Échéancier_Loyers!$J:$J,Échéancier_Loyers!$C:$C,$A1810,Échéancier_Loyers!$B:$B,YEAR($C1810)*100+MONTH($C1810)))</f>
        <v/>
      </c>
      <c r="F1810" s="13" t="str">
        <f>IF(OR($A1810="",$C1810=""),"",SUMIFS(Échéancier_Loyers!$K:$K,Échéancier_Loyers!$C:$C,$A1810,Échéancier_Loyers!$B:$B,YEAR($C1810)*100+MONTH($C1810)))</f>
        <v/>
      </c>
      <c r="G1810" s="13" t="str">
        <f>IF(OR($E1810="",$F1810=""),"",$E1810-$F1810)</f>
        <v/>
      </c>
      <c r="H1810" t="str">
        <f ca="1">IF($D1810="","",MAX(0,TODAY()-$D1810))</f>
        <v/>
      </c>
      <c r="I1810" t="str">
        <f ca="1">IF($G1810&lt;=0,"",IF($H1810&gt;=30,"Mise en demeure",IF($H1810&gt;=15,"Relance 2",IF($H1810&gt;=5,"Relance 1","À traiter"))))</f>
        <v>Mise en demeure</v>
      </c>
      <c r="K1810" t="str">
        <f>IF($J1810="","",$J1810+7)</f>
        <v/>
      </c>
    </row>
    <row r="1811" spans="2:11" ht="15">
      <c r="B1811" t="str">
        <f>IF($A1811="","",VLOOKUP(VLOOKUP($A1811,Baux!$A:$K,3,FALSE),Locataires!$A:$I,2,FALSE))</f>
        <v/>
      </c>
      <c r="C1811" s="17"/>
      <c r="D1811" s="12" t="str">
        <f>IF(OR($A1811="",$C1811=""),"",SUMIFS(Échéancier_Loyers!$G:$G,Échéancier_Loyers!$C:$C,$A1811,Échéancier_Loyers!$B:$B,YEAR($C1811)*100+MONTH($C1811)))</f>
        <v/>
      </c>
      <c r="E1811" s="13" t="str">
        <f>IF(OR($A1811="",$C1811=""),"",SUMIFS(Échéancier_Loyers!$J:$J,Échéancier_Loyers!$C:$C,$A1811,Échéancier_Loyers!$B:$B,YEAR($C1811)*100+MONTH($C1811)))</f>
        <v/>
      </c>
      <c r="F1811" s="13" t="str">
        <f>IF(OR($A1811="",$C1811=""),"",SUMIFS(Échéancier_Loyers!$K:$K,Échéancier_Loyers!$C:$C,$A1811,Échéancier_Loyers!$B:$B,YEAR($C1811)*100+MONTH($C1811)))</f>
        <v/>
      </c>
      <c r="G1811" s="13" t="str">
        <f>IF(OR($E1811="",$F1811=""),"",$E1811-$F1811)</f>
        <v/>
      </c>
      <c r="H1811" t="str">
        <f ca="1">IF($D1811="","",MAX(0,TODAY()-$D1811))</f>
        <v/>
      </c>
      <c r="I1811" t="str">
        <f ca="1">IF($G1811&lt;=0,"",IF($H1811&gt;=30,"Mise en demeure",IF($H1811&gt;=15,"Relance 2",IF($H1811&gt;=5,"Relance 1","À traiter"))))</f>
        <v>Mise en demeure</v>
      </c>
      <c r="K1811" t="str">
        <f>IF($J1811="","",$J1811+7)</f>
        <v/>
      </c>
    </row>
    <row r="1812" spans="2:11" ht="15">
      <c r="B1812" t="str">
        <f>IF($A1812="","",VLOOKUP(VLOOKUP($A1812,Baux!$A:$K,3,FALSE),Locataires!$A:$I,2,FALSE))</f>
        <v/>
      </c>
      <c r="C1812" s="17"/>
      <c r="D1812" s="12" t="str">
        <f>IF(OR($A1812="",$C1812=""),"",SUMIFS(Échéancier_Loyers!$G:$G,Échéancier_Loyers!$C:$C,$A1812,Échéancier_Loyers!$B:$B,YEAR($C1812)*100+MONTH($C1812)))</f>
        <v/>
      </c>
      <c r="E1812" s="13" t="str">
        <f>IF(OR($A1812="",$C1812=""),"",SUMIFS(Échéancier_Loyers!$J:$J,Échéancier_Loyers!$C:$C,$A1812,Échéancier_Loyers!$B:$B,YEAR($C1812)*100+MONTH($C1812)))</f>
        <v/>
      </c>
      <c r="F1812" s="13" t="str">
        <f>IF(OR($A1812="",$C1812=""),"",SUMIFS(Échéancier_Loyers!$K:$K,Échéancier_Loyers!$C:$C,$A1812,Échéancier_Loyers!$B:$B,YEAR($C1812)*100+MONTH($C1812)))</f>
        <v/>
      </c>
      <c r="G1812" s="13" t="str">
        <f>IF(OR($E1812="",$F1812=""),"",$E1812-$F1812)</f>
        <v/>
      </c>
      <c r="H1812" t="str">
        <f ca="1">IF($D1812="","",MAX(0,TODAY()-$D1812))</f>
        <v/>
      </c>
      <c r="I1812" t="str">
        <f ca="1">IF($G1812&lt;=0,"",IF($H1812&gt;=30,"Mise en demeure",IF($H1812&gt;=15,"Relance 2",IF($H1812&gt;=5,"Relance 1","À traiter"))))</f>
        <v>Mise en demeure</v>
      </c>
      <c r="K1812" t="str">
        <f>IF($J1812="","",$J1812+7)</f>
        <v/>
      </c>
    </row>
    <row r="1813" spans="2:11" ht="15">
      <c r="B1813" t="str">
        <f>IF($A1813="","",VLOOKUP(VLOOKUP($A1813,Baux!$A:$K,3,FALSE),Locataires!$A:$I,2,FALSE))</f>
        <v/>
      </c>
      <c r="C1813" s="17"/>
      <c r="D1813" s="12" t="str">
        <f>IF(OR($A1813="",$C1813=""),"",SUMIFS(Échéancier_Loyers!$G:$G,Échéancier_Loyers!$C:$C,$A1813,Échéancier_Loyers!$B:$B,YEAR($C1813)*100+MONTH($C1813)))</f>
        <v/>
      </c>
      <c r="E1813" s="13" t="str">
        <f>IF(OR($A1813="",$C1813=""),"",SUMIFS(Échéancier_Loyers!$J:$J,Échéancier_Loyers!$C:$C,$A1813,Échéancier_Loyers!$B:$B,YEAR($C1813)*100+MONTH($C1813)))</f>
        <v/>
      </c>
      <c r="F1813" s="13" t="str">
        <f>IF(OR($A1813="",$C1813=""),"",SUMIFS(Échéancier_Loyers!$K:$K,Échéancier_Loyers!$C:$C,$A1813,Échéancier_Loyers!$B:$B,YEAR($C1813)*100+MONTH($C1813)))</f>
        <v/>
      </c>
      <c r="G1813" s="13" t="str">
        <f>IF(OR($E1813="",$F1813=""),"",$E1813-$F1813)</f>
        <v/>
      </c>
      <c r="H1813" t="str">
        <f ca="1">IF($D1813="","",MAX(0,TODAY()-$D1813))</f>
        <v/>
      </c>
      <c r="I1813" t="str">
        <f ca="1">IF($G1813&lt;=0,"",IF($H1813&gt;=30,"Mise en demeure",IF($H1813&gt;=15,"Relance 2",IF($H1813&gt;=5,"Relance 1","À traiter"))))</f>
        <v>Mise en demeure</v>
      </c>
      <c r="K1813" t="str">
        <f>IF($J1813="","",$J1813+7)</f>
        <v/>
      </c>
    </row>
    <row r="1814" spans="2:11" ht="15">
      <c r="B1814" t="str">
        <f>IF($A1814="","",VLOOKUP(VLOOKUP($A1814,Baux!$A:$K,3,FALSE),Locataires!$A:$I,2,FALSE))</f>
        <v/>
      </c>
      <c r="C1814" s="17"/>
      <c r="D1814" s="12" t="str">
        <f>IF(OR($A1814="",$C1814=""),"",SUMIFS(Échéancier_Loyers!$G:$G,Échéancier_Loyers!$C:$C,$A1814,Échéancier_Loyers!$B:$B,YEAR($C1814)*100+MONTH($C1814)))</f>
        <v/>
      </c>
      <c r="E1814" s="13" t="str">
        <f>IF(OR($A1814="",$C1814=""),"",SUMIFS(Échéancier_Loyers!$J:$J,Échéancier_Loyers!$C:$C,$A1814,Échéancier_Loyers!$B:$B,YEAR($C1814)*100+MONTH($C1814)))</f>
        <v/>
      </c>
      <c r="F1814" s="13" t="str">
        <f>IF(OR($A1814="",$C1814=""),"",SUMIFS(Échéancier_Loyers!$K:$K,Échéancier_Loyers!$C:$C,$A1814,Échéancier_Loyers!$B:$B,YEAR($C1814)*100+MONTH($C1814)))</f>
        <v/>
      </c>
      <c r="G1814" s="13" t="str">
        <f>IF(OR($E1814="",$F1814=""),"",$E1814-$F1814)</f>
        <v/>
      </c>
      <c r="H1814" t="str">
        <f ca="1">IF($D1814="","",MAX(0,TODAY()-$D1814))</f>
        <v/>
      </c>
      <c r="I1814" t="str">
        <f ca="1">IF($G1814&lt;=0,"",IF($H1814&gt;=30,"Mise en demeure",IF($H1814&gt;=15,"Relance 2",IF($H1814&gt;=5,"Relance 1","À traiter"))))</f>
        <v>Mise en demeure</v>
      </c>
      <c r="K1814" t="str">
        <f>IF($J1814="","",$J1814+7)</f>
        <v/>
      </c>
    </row>
    <row r="1815" spans="2:11" ht="15">
      <c r="B1815" t="str">
        <f>IF($A1815="","",VLOOKUP(VLOOKUP($A1815,Baux!$A:$K,3,FALSE),Locataires!$A:$I,2,FALSE))</f>
        <v/>
      </c>
      <c r="C1815" s="17"/>
      <c r="D1815" s="12" t="str">
        <f>IF(OR($A1815="",$C1815=""),"",SUMIFS(Échéancier_Loyers!$G:$G,Échéancier_Loyers!$C:$C,$A1815,Échéancier_Loyers!$B:$B,YEAR($C1815)*100+MONTH($C1815)))</f>
        <v/>
      </c>
      <c r="E1815" s="13" t="str">
        <f>IF(OR($A1815="",$C1815=""),"",SUMIFS(Échéancier_Loyers!$J:$J,Échéancier_Loyers!$C:$C,$A1815,Échéancier_Loyers!$B:$B,YEAR($C1815)*100+MONTH($C1815)))</f>
        <v/>
      </c>
      <c r="F1815" s="13" t="str">
        <f>IF(OR($A1815="",$C1815=""),"",SUMIFS(Échéancier_Loyers!$K:$K,Échéancier_Loyers!$C:$C,$A1815,Échéancier_Loyers!$B:$B,YEAR($C1815)*100+MONTH($C1815)))</f>
        <v/>
      </c>
      <c r="G1815" s="13" t="str">
        <f>IF(OR($E1815="",$F1815=""),"",$E1815-$F1815)</f>
        <v/>
      </c>
      <c r="H1815" t="str">
        <f ca="1">IF($D1815="","",MAX(0,TODAY()-$D1815))</f>
        <v/>
      </c>
      <c r="I1815" t="str">
        <f ca="1">IF($G1815&lt;=0,"",IF($H1815&gt;=30,"Mise en demeure",IF($H1815&gt;=15,"Relance 2",IF($H1815&gt;=5,"Relance 1","À traiter"))))</f>
        <v>Mise en demeure</v>
      </c>
      <c r="K1815" t="str">
        <f>IF($J1815="","",$J1815+7)</f>
        <v/>
      </c>
    </row>
    <row r="1816" spans="2:11" ht="15">
      <c r="B1816" t="str">
        <f>IF($A1816="","",VLOOKUP(VLOOKUP($A1816,Baux!$A:$K,3,FALSE),Locataires!$A:$I,2,FALSE))</f>
        <v/>
      </c>
      <c r="C1816" s="17"/>
      <c r="D1816" s="12" t="str">
        <f>IF(OR($A1816="",$C1816=""),"",SUMIFS(Échéancier_Loyers!$G:$G,Échéancier_Loyers!$C:$C,$A1816,Échéancier_Loyers!$B:$B,YEAR($C1816)*100+MONTH($C1816)))</f>
        <v/>
      </c>
      <c r="E1816" s="13" t="str">
        <f>IF(OR($A1816="",$C1816=""),"",SUMIFS(Échéancier_Loyers!$J:$J,Échéancier_Loyers!$C:$C,$A1816,Échéancier_Loyers!$B:$B,YEAR($C1816)*100+MONTH($C1816)))</f>
        <v/>
      </c>
      <c r="F1816" s="13" t="str">
        <f>IF(OR($A1816="",$C1816=""),"",SUMIFS(Échéancier_Loyers!$K:$K,Échéancier_Loyers!$C:$C,$A1816,Échéancier_Loyers!$B:$B,YEAR($C1816)*100+MONTH($C1816)))</f>
        <v/>
      </c>
      <c r="G1816" s="13" t="str">
        <f>IF(OR($E1816="",$F1816=""),"",$E1816-$F1816)</f>
        <v/>
      </c>
      <c r="H1816" t="str">
        <f ca="1">IF($D1816="","",MAX(0,TODAY()-$D1816))</f>
        <v/>
      </c>
      <c r="I1816" t="str">
        <f ca="1">IF($G1816&lt;=0,"",IF($H1816&gt;=30,"Mise en demeure",IF($H1816&gt;=15,"Relance 2",IF($H1816&gt;=5,"Relance 1","À traiter"))))</f>
        <v>Mise en demeure</v>
      </c>
      <c r="K1816" t="str">
        <f>IF($J1816="","",$J1816+7)</f>
        <v/>
      </c>
    </row>
    <row r="1817" spans="2:11" ht="15">
      <c r="B1817" t="str">
        <f>IF($A1817="","",VLOOKUP(VLOOKUP($A1817,Baux!$A:$K,3,FALSE),Locataires!$A:$I,2,FALSE))</f>
        <v/>
      </c>
      <c r="C1817" s="17"/>
      <c r="D1817" s="12" t="str">
        <f>IF(OR($A1817="",$C1817=""),"",SUMIFS(Échéancier_Loyers!$G:$G,Échéancier_Loyers!$C:$C,$A1817,Échéancier_Loyers!$B:$B,YEAR($C1817)*100+MONTH($C1817)))</f>
        <v/>
      </c>
      <c r="E1817" s="13" t="str">
        <f>IF(OR($A1817="",$C1817=""),"",SUMIFS(Échéancier_Loyers!$J:$J,Échéancier_Loyers!$C:$C,$A1817,Échéancier_Loyers!$B:$B,YEAR($C1817)*100+MONTH($C1817)))</f>
        <v/>
      </c>
      <c r="F1817" s="13" t="str">
        <f>IF(OR($A1817="",$C1817=""),"",SUMIFS(Échéancier_Loyers!$K:$K,Échéancier_Loyers!$C:$C,$A1817,Échéancier_Loyers!$B:$B,YEAR($C1817)*100+MONTH($C1817)))</f>
        <v/>
      </c>
      <c r="G1817" s="13" t="str">
        <f>IF(OR($E1817="",$F1817=""),"",$E1817-$F1817)</f>
        <v/>
      </c>
      <c r="H1817" t="str">
        <f ca="1">IF($D1817="","",MAX(0,TODAY()-$D1817))</f>
        <v/>
      </c>
      <c r="I1817" t="str">
        <f ca="1">IF($G1817&lt;=0,"",IF($H1817&gt;=30,"Mise en demeure",IF($H1817&gt;=15,"Relance 2",IF($H1817&gt;=5,"Relance 1","À traiter"))))</f>
        <v>Mise en demeure</v>
      </c>
      <c r="K1817" t="str">
        <f>IF($J1817="","",$J1817+7)</f>
        <v/>
      </c>
    </row>
    <row r="1818" spans="2:11" ht="15">
      <c r="B1818" t="str">
        <f>IF($A1818="","",VLOOKUP(VLOOKUP($A1818,Baux!$A:$K,3,FALSE),Locataires!$A:$I,2,FALSE))</f>
        <v/>
      </c>
      <c r="C1818" s="17"/>
      <c r="D1818" s="12" t="str">
        <f>IF(OR($A1818="",$C1818=""),"",SUMIFS(Échéancier_Loyers!$G:$G,Échéancier_Loyers!$C:$C,$A1818,Échéancier_Loyers!$B:$B,YEAR($C1818)*100+MONTH($C1818)))</f>
        <v/>
      </c>
      <c r="E1818" s="13" t="str">
        <f>IF(OR($A1818="",$C1818=""),"",SUMIFS(Échéancier_Loyers!$J:$J,Échéancier_Loyers!$C:$C,$A1818,Échéancier_Loyers!$B:$B,YEAR($C1818)*100+MONTH($C1818)))</f>
        <v/>
      </c>
      <c r="F1818" s="13" t="str">
        <f>IF(OR($A1818="",$C1818=""),"",SUMIFS(Échéancier_Loyers!$K:$K,Échéancier_Loyers!$C:$C,$A1818,Échéancier_Loyers!$B:$B,YEAR($C1818)*100+MONTH($C1818)))</f>
        <v/>
      </c>
      <c r="G1818" s="13" t="str">
        <f>IF(OR($E1818="",$F1818=""),"",$E1818-$F1818)</f>
        <v/>
      </c>
      <c r="H1818" t="str">
        <f ca="1">IF($D1818="","",MAX(0,TODAY()-$D1818))</f>
        <v/>
      </c>
      <c r="I1818" t="str">
        <f ca="1">IF($G1818&lt;=0,"",IF($H1818&gt;=30,"Mise en demeure",IF($H1818&gt;=15,"Relance 2",IF($H1818&gt;=5,"Relance 1","À traiter"))))</f>
        <v>Mise en demeure</v>
      </c>
      <c r="K1818" t="str">
        <f>IF($J1818="","",$J1818+7)</f>
        <v/>
      </c>
    </row>
    <row r="1819" spans="2:11" ht="15">
      <c r="B1819" t="str">
        <f>IF($A1819="","",VLOOKUP(VLOOKUP($A1819,Baux!$A:$K,3,FALSE),Locataires!$A:$I,2,FALSE))</f>
        <v/>
      </c>
      <c r="C1819" s="17"/>
      <c r="D1819" s="12" t="str">
        <f>IF(OR($A1819="",$C1819=""),"",SUMIFS(Échéancier_Loyers!$G:$G,Échéancier_Loyers!$C:$C,$A1819,Échéancier_Loyers!$B:$B,YEAR($C1819)*100+MONTH($C1819)))</f>
        <v/>
      </c>
      <c r="E1819" s="13" t="str">
        <f>IF(OR($A1819="",$C1819=""),"",SUMIFS(Échéancier_Loyers!$J:$J,Échéancier_Loyers!$C:$C,$A1819,Échéancier_Loyers!$B:$B,YEAR($C1819)*100+MONTH($C1819)))</f>
        <v/>
      </c>
      <c r="F1819" s="13" t="str">
        <f>IF(OR($A1819="",$C1819=""),"",SUMIFS(Échéancier_Loyers!$K:$K,Échéancier_Loyers!$C:$C,$A1819,Échéancier_Loyers!$B:$B,YEAR($C1819)*100+MONTH($C1819)))</f>
        <v/>
      </c>
      <c r="G1819" s="13" t="str">
        <f>IF(OR($E1819="",$F1819=""),"",$E1819-$F1819)</f>
        <v/>
      </c>
      <c r="H1819" t="str">
        <f ca="1">IF($D1819="","",MAX(0,TODAY()-$D1819))</f>
        <v/>
      </c>
      <c r="I1819" t="str">
        <f ca="1">IF($G1819&lt;=0,"",IF($H1819&gt;=30,"Mise en demeure",IF($H1819&gt;=15,"Relance 2",IF($H1819&gt;=5,"Relance 1","À traiter"))))</f>
        <v>Mise en demeure</v>
      </c>
      <c r="K1819" t="str">
        <f>IF($J1819="","",$J1819+7)</f>
        <v/>
      </c>
    </row>
    <row r="1820" spans="2:11" ht="15">
      <c r="B1820" t="str">
        <f>IF($A1820="","",VLOOKUP(VLOOKUP($A1820,Baux!$A:$K,3,FALSE),Locataires!$A:$I,2,FALSE))</f>
        <v/>
      </c>
      <c r="C1820" s="17"/>
      <c r="D1820" s="12" t="str">
        <f>IF(OR($A1820="",$C1820=""),"",SUMIFS(Échéancier_Loyers!$G:$G,Échéancier_Loyers!$C:$C,$A1820,Échéancier_Loyers!$B:$B,YEAR($C1820)*100+MONTH($C1820)))</f>
        <v/>
      </c>
      <c r="E1820" s="13" t="str">
        <f>IF(OR($A1820="",$C1820=""),"",SUMIFS(Échéancier_Loyers!$J:$J,Échéancier_Loyers!$C:$C,$A1820,Échéancier_Loyers!$B:$B,YEAR($C1820)*100+MONTH($C1820)))</f>
        <v/>
      </c>
      <c r="F1820" s="13" t="str">
        <f>IF(OR($A1820="",$C1820=""),"",SUMIFS(Échéancier_Loyers!$K:$K,Échéancier_Loyers!$C:$C,$A1820,Échéancier_Loyers!$B:$B,YEAR($C1820)*100+MONTH($C1820)))</f>
        <v/>
      </c>
      <c r="G1820" s="13" t="str">
        <f>IF(OR($E1820="",$F1820=""),"",$E1820-$F1820)</f>
        <v/>
      </c>
      <c r="H1820" t="str">
        <f ca="1">IF($D1820="","",MAX(0,TODAY()-$D1820))</f>
        <v/>
      </c>
      <c r="I1820" t="str">
        <f ca="1">IF($G1820&lt;=0,"",IF($H1820&gt;=30,"Mise en demeure",IF($H1820&gt;=15,"Relance 2",IF($H1820&gt;=5,"Relance 1","À traiter"))))</f>
        <v>Mise en demeure</v>
      </c>
      <c r="K1820" t="str">
        <f>IF($J1820="","",$J1820+7)</f>
        <v/>
      </c>
    </row>
    <row r="1821" spans="2:11" ht="15">
      <c r="B1821" t="str">
        <f>IF($A1821="","",VLOOKUP(VLOOKUP($A1821,Baux!$A:$K,3,FALSE),Locataires!$A:$I,2,FALSE))</f>
        <v/>
      </c>
      <c r="C1821" s="17"/>
      <c r="D1821" s="12" t="str">
        <f>IF(OR($A1821="",$C1821=""),"",SUMIFS(Échéancier_Loyers!$G:$G,Échéancier_Loyers!$C:$C,$A1821,Échéancier_Loyers!$B:$B,YEAR($C1821)*100+MONTH($C1821)))</f>
        <v/>
      </c>
      <c r="E1821" s="13" t="str">
        <f>IF(OR($A1821="",$C1821=""),"",SUMIFS(Échéancier_Loyers!$J:$J,Échéancier_Loyers!$C:$C,$A1821,Échéancier_Loyers!$B:$B,YEAR($C1821)*100+MONTH($C1821)))</f>
        <v/>
      </c>
      <c r="F1821" s="13" t="str">
        <f>IF(OR($A1821="",$C1821=""),"",SUMIFS(Échéancier_Loyers!$K:$K,Échéancier_Loyers!$C:$C,$A1821,Échéancier_Loyers!$B:$B,YEAR($C1821)*100+MONTH($C1821)))</f>
        <v/>
      </c>
      <c r="G1821" s="13" t="str">
        <f>IF(OR($E1821="",$F1821=""),"",$E1821-$F1821)</f>
        <v/>
      </c>
      <c r="H1821" t="str">
        <f ca="1">IF($D1821="","",MAX(0,TODAY()-$D1821))</f>
        <v/>
      </c>
      <c r="I1821" t="str">
        <f ca="1">IF($G1821&lt;=0,"",IF($H1821&gt;=30,"Mise en demeure",IF($H1821&gt;=15,"Relance 2",IF($H1821&gt;=5,"Relance 1","À traiter"))))</f>
        <v>Mise en demeure</v>
      </c>
      <c r="K1821" t="str">
        <f>IF($J1821="","",$J1821+7)</f>
        <v/>
      </c>
    </row>
    <row r="1822" spans="2:11" ht="15">
      <c r="B1822" t="str">
        <f>IF($A1822="","",VLOOKUP(VLOOKUP($A1822,Baux!$A:$K,3,FALSE),Locataires!$A:$I,2,FALSE))</f>
        <v/>
      </c>
      <c r="C1822" s="17"/>
      <c r="D1822" s="12" t="str">
        <f>IF(OR($A1822="",$C1822=""),"",SUMIFS(Échéancier_Loyers!$G:$G,Échéancier_Loyers!$C:$C,$A1822,Échéancier_Loyers!$B:$B,YEAR($C1822)*100+MONTH($C1822)))</f>
        <v/>
      </c>
      <c r="E1822" s="13" t="str">
        <f>IF(OR($A1822="",$C1822=""),"",SUMIFS(Échéancier_Loyers!$J:$J,Échéancier_Loyers!$C:$C,$A1822,Échéancier_Loyers!$B:$B,YEAR($C1822)*100+MONTH($C1822)))</f>
        <v/>
      </c>
      <c r="F1822" s="13" t="str">
        <f>IF(OR($A1822="",$C1822=""),"",SUMIFS(Échéancier_Loyers!$K:$K,Échéancier_Loyers!$C:$C,$A1822,Échéancier_Loyers!$B:$B,YEAR($C1822)*100+MONTH($C1822)))</f>
        <v/>
      </c>
      <c r="G1822" s="13" t="str">
        <f>IF(OR($E1822="",$F1822=""),"",$E1822-$F1822)</f>
        <v/>
      </c>
      <c r="H1822" t="str">
        <f ca="1">IF($D1822="","",MAX(0,TODAY()-$D1822))</f>
        <v/>
      </c>
      <c r="I1822" t="str">
        <f ca="1">IF($G1822&lt;=0,"",IF($H1822&gt;=30,"Mise en demeure",IF($H1822&gt;=15,"Relance 2",IF($H1822&gt;=5,"Relance 1","À traiter"))))</f>
        <v>Mise en demeure</v>
      </c>
      <c r="K1822" t="str">
        <f>IF($J1822="","",$J1822+7)</f>
        <v/>
      </c>
    </row>
    <row r="1823" spans="2:11" ht="15">
      <c r="B1823" t="str">
        <f>IF($A1823="","",VLOOKUP(VLOOKUP($A1823,Baux!$A:$K,3,FALSE),Locataires!$A:$I,2,FALSE))</f>
        <v/>
      </c>
      <c r="C1823" s="17"/>
      <c r="D1823" s="12" t="str">
        <f>IF(OR($A1823="",$C1823=""),"",SUMIFS(Échéancier_Loyers!$G:$G,Échéancier_Loyers!$C:$C,$A1823,Échéancier_Loyers!$B:$B,YEAR($C1823)*100+MONTH($C1823)))</f>
        <v/>
      </c>
      <c r="E1823" s="13" t="str">
        <f>IF(OR($A1823="",$C1823=""),"",SUMIFS(Échéancier_Loyers!$J:$J,Échéancier_Loyers!$C:$C,$A1823,Échéancier_Loyers!$B:$B,YEAR($C1823)*100+MONTH($C1823)))</f>
        <v/>
      </c>
      <c r="F1823" s="13" t="str">
        <f>IF(OR($A1823="",$C1823=""),"",SUMIFS(Échéancier_Loyers!$K:$K,Échéancier_Loyers!$C:$C,$A1823,Échéancier_Loyers!$B:$B,YEAR($C1823)*100+MONTH($C1823)))</f>
        <v/>
      </c>
      <c r="G1823" s="13" t="str">
        <f>IF(OR($E1823="",$F1823=""),"",$E1823-$F1823)</f>
        <v/>
      </c>
      <c r="H1823" t="str">
        <f ca="1">IF($D1823="","",MAX(0,TODAY()-$D1823))</f>
        <v/>
      </c>
      <c r="I1823" t="str">
        <f ca="1">IF($G1823&lt;=0,"",IF($H1823&gt;=30,"Mise en demeure",IF($H1823&gt;=15,"Relance 2",IF($H1823&gt;=5,"Relance 1","À traiter"))))</f>
        <v>Mise en demeure</v>
      </c>
      <c r="K1823" t="str">
        <f>IF($J1823="","",$J1823+7)</f>
        <v/>
      </c>
    </row>
    <row r="1824" spans="2:11" ht="15">
      <c r="B1824" t="str">
        <f>IF($A1824="","",VLOOKUP(VLOOKUP($A1824,Baux!$A:$K,3,FALSE),Locataires!$A:$I,2,FALSE))</f>
        <v/>
      </c>
      <c r="C1824" s="17"/>
      <c r="D1824" s="12" t="str">
        <f>IF(OR($A1824="",$C1824=""),"",SUMIFS(Échéancier_Loyers!$G:$G,Échéancier_Loyers!$C:$C,$A1824,Échéancier_Loyers!$B:$B,YEAR($C1824)*100+MONTH($C1824)))</f>
        <v/>
      </c>
      <c r="E1824" s="13" t="str">
        <f>IF(OR($A1824="",$C1824=""),"",SUMIFS(Échéancier_Loyers!$J:$J,Échéancier_Loyers!$C:$C,$A1824,Échéancier_Loyers!$B:$B,YEAR($C1824)*100+MONTH($C1824)))</f>
        <v/>
      </c>
      <c r="F1824" s="13" t="str">
        <f>IF(OR($A1824="",$C1824=""),"",SUMIFS(Échéancier_Loyers!$K:$K,Échéancier_Loyers!$C:$C,$A1824,Échéancier_Loyers!$B:$B,YEAR($C1824)*100+MONTH($C1824)))</f>
        <v/>
      </c>
      <c r="G1824" s="13" t="str">
        <f>IF(OR($E1824="",$F1824=""),"",$E1824-$F1824)</f>
        <v/>
      </c>
      <c r="H1824" t="str">
        <f ca="1">IF($D1824="","",MAX(0,TODAY()-$D1824))</f>
        <v/>
      </c>
      <c r="I1824" t="str">
        <f ca="1">IF($G1824&lt;=0,"",IF($H1824&gt;=30,"Mise en demeure",IF($H1824&gt;=15,"Relance 2",IF($H1824&gt;=5,"Relance 1","À traiter"))))</f>
        <v>Mise en demeure</v>
      </c>
      <c r="K1824" t="str">
        <f>IF($J1824="","",$J1824+7)</f>
        <v/>
      </c>
    </row>
    <row r="1825" spans="2:11" ht="15">
      <c r="B1825" t="str">
        <f>IF($A1825="","",VLOOKUP(VLOOKUP($A1825,Baux!$A:$K,3,FALSE),Locataires!$A:$I,2,FALSE))</f>
        <v/>
      </c>
      <c r="C1825" s="17"/>
      <c r="D1825" s="12" t="str">
        <f>IF(OR($A1825="",$C1825=""),"",SUMIFS(Échéancier_Loyers!$G:$G,Échéancier_Loyers!$C:$C,$A1825,Échéancier_Loyers!$B:$B,YEAR($C1825)*100+MONTH($C1825)))</f>
        <v/>
      </c>
      <c r="E1825" s="13" t="str">
        <f>IF(OR($A1825="",$C1825=""),"",SUMIFS(Échéancier_Loyers!$J:$J,Échéancier_Loyers!$C:$C,$A1825,Échéancier_Loyers!$B:$B,YEAR($C1825)*100+MONTH($C1825)))</f>
        <v/>
      </c>
      <c r="F1825" s="13" t="str">
        <f>IF(OR($A1825="",$C1825=""),"",SUMIFS(Échéancier_Loyers!$K:$K,Échéancier_Loyers!$C:$C,$A1825,Échéancier_Loyers!$B:$B,YEAR($C1825)*100+MONTH($C1825)))</f>
        <v/>
      </c>
      <c r="G1825" s="13" t="str">
        <f>IF(OR($E1825="",$F1825=""),"",$E1825-$F1825)</f>
        <v/>
      </c>
      <c r="H1825" t="str">
        <f ca="1">IF($D1825="","",MAX(0,TODAY()-$D1825))</f>
        <v/>
      </c>
      <c r="I1825" t="str">
        <f ca="1">IF($G1825&lt;=0,"",IF($H1825&gt;=30,"Mise en demeure",IF($H1825&gt;=15,"Relance 2",IF($H1825&gt;=5,"Relance 1","À traiter"))))</f>
        <v>Mise en demeure</v>
      </c>
      <c r="K1825" t="str">
        <f>IF($J1825="","",$J1825+7)</f>
        <v/>
      </c>
    </row>
    <row r="1826" spans="2:11" ht="15">
      <c r="B1826" t="str">
        <f>IF($A1826="","",VLOOKUP(VLOOKUP($A1826,Baux!$A:$K,3,FALSE),Locataires!$A:$I,2,FALSE))</f>
        <v/>
      </c>
      <c r="C1826" s="17"/>
      <c r="D1826" s="12" t="str">
        <f>IF(OR($A1826="",$C1826=""),"",SUMIFS(Échéancier_Loyers!$G:$G,Échéancier_Loyers!$C:$C,$A1826,Échéancier_Loyers!$B:$B,YEAR($C1826)*100+MONTH($C1826)))</f>
        <v/>
      </c>
      <c r="E1826" s="13" t="str">
        <f>IF(OR($A1826="",$C1826=""),"",SUMIFS(Échéancier_Loyers!$J:$J,Échéancier_Loyers!$C:$C,$A1826,Échéancier_Loyers!$B:$B,YEAR($C1826)*100+MONTH($C1826)))</f>
        <v/>
      </c>
      <c r="F1826" s="13" t="str">
        <f>IF(OR($A1826="",$C1826=""),"",SUMIFS(Échéancier_Loyers!$K:$K,Échéancier_Loyers!$C:$C,$A1826,Échéancier_Loyers!$B:$B,YEAR($C1826)*100+MONTH($C1826)))</f>
        <v/>
      </c>
      <c r="G1826" s="13" t="str">
        <f>IF(OR($E1826="",$F1826=""),"",$E1826-$F1826)</f>
        <v/>
      </c>
      <c r="H1826" t="str">
        <f ca="1">IF($D1826="","",MAX(0,TODAY()-$D1826))</f>
        <v/>
      </c>
      <c r="I1826" t="str">
        <f ca="1">IF($G1826&lt;=0,"",IF($H1826&gt;=30,"Mise en demeure",IF($H1826&gt;=15,"Relance 2",IF($H1826&gt;=5,"Relance 1","À traiter"))))</f>
        <v>Mise en demeure</v>
      </c>
      <c r="K1826" t="str">
        <f>IF($J1826="","",$J1826+7)</f>
        <v/>
      </c>
    </row>
    <row r="1827" spans="2:11" ht="15">
      <c r="B1827" t="str">
        <f>IF($A1827="","",VLOOKUP(VLOOKUP($A1827,Baux!$A:$K,3,FALSE),Locataires!$A:$I,2,FALSE))</f>
        <v/>
      </c>
      <c r="C1827" s="17"/>
      <c r="D1827" s="12" t="str">
        <f>IF(OR($A1827="",$C1827=""),"",SUMIFS(Échéancier_Loyers!$G:$G,Échéancier_Loyers!$C:$C,$A1827,Échéancier_Loyers!$B:$B,YEAR($C1827)*100+MONTH($C1827)))</f>
        <v/>
      </c>
      <c r="E1827" s="13" t="str">
        <f>IF(OR($A1827="",$C1827=""),"",SUMIFS(Échéancier_Loyers!$J:$J,Échéancier_Loyers!$C:$C,$A1827,Échéancier_Loyers!$B:$B,YEAR($C1827)*100+MONTH($C1827)))</f>
        <v/>
      </c>
      <c r="F1827" s="13" t="str">
        <f>IF(OR($A1827="",$C1827=""),"",SUMIFS(Échéancier_Loyers!$K:$K,Échéancier_Loyers!$C:$C,$A1827,Échéancier_Loyers!$B:$B,YEAR($C1827)*100+MONTH($C1827)))</f>
        <v/>
      </c>
      <c r="G1827" s="13" t="str">
        <f>IF(OR($E1827="",$F1827=""),"",$E1827-$F1827)</f>
        <v/>
      </c>
      <c r="H1827" t="str">
        <f ca="1">IF($D1827="","",MAX(0,TODAY()-$D1827))</f>
        <v/>
      </c>
      <c r="I1827" t="str">
        <f ca="1">IF($G1827&lt;=0,"",IF($H1827&gt;=30,"Mise en demeure",IF($H1827&gt;=15,"Relance 2",IF($H1827&gt;=5,"Relance 1","À traiter"))))</f>
        <v>Mise en demeure</v>
      </c>
      <c r="K1827" t="str">
        <f>IF($J1827="","",$J1827+7)</f>
        <v/>
      </c>
    </row>
    <row r="1828" spans="2:11" ht="15">
      <c r="B1828" t="str">
        <f>IF($A1828="","",VLOOKUP(VLOOKUP($A1828,Baux!$A:$K,3,FALSE),Locataires!$A:$I,2,FALSE))</f>
        <v/>
      </c>
      <c r="C1828" s="17"/>
      <c r="D1828" s="12" t="str">
        <f>IF(OR($A1828="",$C1828=""),"",SUMIFS(Échéancier_Loyers!$G:$G,Échéancier_Loyers!$C:$C,$A1828,Échéancier_Loyers!$B:$B,YEAR($C1828)*100+MONTH($C1828)))</f>
        <v/>
      </c>
      <c r="E1828" s="13" t="str">
        <f>IF(OR($A1828="",$C1828=""),"",SUMIFS(Échéancier_Loyers!$J:$J,Échéancier_Loyers!$C:$C,$A1828,Échéancier_Loyers!$B:$B,YEAR($C1828)*100+MONTH($C1828)))</f>
        <v/>
      </c>
      <c r="F1828" s="13" t="str">
        <f>IF(OR($A1828="",$C1828=""),"",SUMIFS(Échéancier_Loyers!$K:$K,Échéancier_Loyers!$C:$C,$A1828,Échéancier_Loyers!$B:$B,YEAR($C1828)*100+MONTH($C1828)))</f>
        <v/>
      </c>
      <c r="G1828" s="13" t="str">
        <f>IF(OR($E1828="",$F1828=""),"",$E1828-$F1828)</f>
        <v/>
      </c>
      <c r="H1828" t="str">
        <f ca="1">IF($D1828="","",MAX(0,TODAY()-$D1828))</f>
        <v/>
      </c>
      <c r="I1828" t="str">
        <f ca="1">IF($G1828&lt;=0,"",IF($H1828&gt;=30,"Mise en demeure",IF($H1828&gt;=15,"Relance 2",IF($H1828&gt;=5,"Relance 1","À traiter"))))</f>
        <v>Mise en demeure</v>
      </c>
      <c r="K1828" t="str">
        <f>IF($J1828="","",$J1828+7)</f>
        <v/>
      </c>
    </row>
    <row r="1829" spans="2:11" ht="15">
      <c r="B1829" t="str">
        <f>IF($A1829="","",VLOOKUP(VLOOKUP($A1829,Baux!$A:$K,3,FALSE),Locataires!$A:$I,2,FALSE))</f>
        <v/>
      </c>
      <c r="C1829" s="17"/>
      <c r="D1829" s="12" t="str">
        <f>IF(OR($A1829="",$C1829=""),"",SUMIFS(Échéancier_Loyers!$G:$G,Échéancier_Loyers!$C:$C,$A1829,Échéancier_Loyers!$B:$B,YEAR($C1829)*100+MONTH($C1829)))</f>
        <v/>
      </c>
      <c r="E1829" s="13" t="str">
        <f>IF(OR($A1829="",$C1829=""),"",SUMIFS(Échéancier_Loyers!$J:$J,Échéancier_Loyers!$C:$C,$A1829,Échéancier_Loyers!$B:$B,YEAR($C1829)*100+MONTH($C1829)))</f>
        <v/>
      </c>
      <c r="F1829" s="13" t="str">
        <f>IF(OR($A1829="",$C1829=""),"",SUMIFS(Échéancier_Loyers!$K:$K,Échéancier_Loyers!$C:$C,$A1829,Échéancier_Loyers!$B:$B,YEAR($C1829)*100+MONTH($C1829)))</f>
        <v/>
      </c>
      <c r="G1829" s="13" t="str">
        <f>IF(OR($E1829="",$F1829=""),"",$E1829-$F1829)</f>
        <v/>
      </c>
      <c r="H1829" t="str">
        <f ca="1">IF($D1829="","",MAX(0,TODAY()-$D1829))</f>
        <v/>
      </c>
      <c r="I1829" t="str">
        <f ca="1">IF($G1829&lt;=0,"",IF($H1829&gt;=30,"Mise en demeure",IF($H1829&gt;=15,"Relance 2",IF($H1829&gt;=5,"Relance 1","À traiter"))))</f>
        <v>Mise en demeure</v>
      </c>
      <c r="K1829" t="str">
        <f>IF($J1829="","",$J1829+7)</f>
        <v/>
      </c>
    </row>
    <row r="1830" spans="2:11" ht="15">
      <c r="B1830" t="str">
        <f>IF($A1830="","",VLOOKUP(VLOOKUP($A1830,Baux!$A:$K,3,FALSE),Locataires!$A:$I,2,FALSE))</f>
        <v/>
      </c>
      <c r="C1830" s="17"/>
      <c r="D1830" s="12" t="str">
        <f>IF(OR($A1830="",$C1830=""),"",SUMIFS(Échéancier_Loyers!$G:$G,Échéancier_Loyers!$C:$C,$A1830,Échéancier_Loyers!$B:$B,YEAR($C1830)*100+MONTH($C1830)))</f>
        <v/>
      </c>
      <c r="E1830" s="13" t="str">
        <f>IF(OR($A1830="",$C1830=""),"",SUMIFS(Échéancier_Loyers!$J:$J,Échéancier_Loyers!$C:$C,$A1830,Échéancier_Loyers!$B:$B,YEAR($C1830)*100+MONTH($C1830)))</f>
        <v/>
      </c>
      <c r="F1830" s="13" t="str">
        <f>IF(OR($A1830="",$C1830=""),"",SUMIFS(Échéancier_Loyers!$K:$K,Échéancier_Loyers!$C:$C,$A1830,Échéancier_Loyers!$B:$B,YEAR($C1830)*100+MONTH($C1830)))</f>
        <v/>
      </c>
      <c r="G1830" s="13" t="str">
        <f>IF(OR($E1830="",$F1830=""),"",$E1830-$F1830)</f>
        <v/>
      </c>
      <c r="H1830" t="str">
        <f ca="1">IF($D1830="","",MAX(0,TODAY()-$D1830))</f>
        <v/>
      </c>
      <c r="I1830" t="str">
        <f ca="1">IF($G1830&lt;=0,"",IF($H1830&gt;=30,"Mise en demeure",IF($H1830&gt;=15,"Relance 2",IF($H1830&gt;=5,"Relance 1","À traiter"))))</f>
        <v>Mise en demeure</v>
      </c>
      <c r="K1830" t="str">
        <f>IF($J1830="","",$J1830+7)</f>
        <v/>
      </c>
    </row>
    <row r="1831" spans="2:11" ht="15">
      <c r="B1831" t="str">
        <f>IF($A1831="","",VLOOKUP(VLOOKUP($A1831,Baux!$A:$K,3,FALSE),Locataires!$A:$I,2,FALSE))</f>
        <v/>
      </c>
      <c r="C1831" s="17"/>
      <c r="D1831" s="12" t="str">
        <f>IF(OR($A1831="",$C1831=""),"",SUMIFS(Échéancier_Loyers!$G:$G,Échéancier_Loyers!$C:$C,$A1831,Échéancier_Loyers!$B:$B,YEAR($C1831)*100+MONTH($C1831)))</f>
        <v/>
      </c>
      <c r="E1831" s="13" t="str">
        <f>IF(OR($A1831="",$C1831=""),"",SUMIFS(Échéancier_Loyers!$J:$J,Échéancier_Loyers!$C:$C,$A1831,Échéancier_Loyers!$B:$B,YEAR($C1831)*100+MONTH($C1831)))</f>
        <v/>
      </c>
      <c r="F1831" s="13" t="str">
        <f>IF(OR($A1831="",$C1831=""),"",SUMIFS(Échéancier_Loyers!$K:$K,Échéancier_Loyers!$C:$C,$A1831,Échéancier_Loyers!$B:$B,YEAR($C1831)*100+MONTH($C1831)))</f>
        <v/>
      </c>
      <c r="G1831" s="13" t="str">
        <f>IF(OR($E1831="",$F1831=""),"",$E1831-$F1831)</f>
        <v/>
      </c>
      <c r="H1831" t="str">
        <f ca="1">IF($D1831="","",MAX(0,TODAY()-$D1831))</f>
        <v/>
      </c>
      <c r="I1831" t="str">
        <f ca="1">IF($G1831&lt;=0,"",IF($H1831&gt;=30,"Mise en demeure",IF($H1831&gt;=15,"Relance 2",IF($H1831&gt;=5,"Relance 1","À traiter"))))</f>
        <v>Mise en demeure</v>
      </c>
      <c r="K1831" t="str">
        <f>IF($J1831="","",$J1831+7)</f>
        <v/>
      </c>
    </row>
    <row r="1832" spans="2:11" ht="15">
      <c r="B1832" t="str">
        <f>IF($A1832="","",VLOOKUP(VLOOKUP($A1832,Baux!$A:$K,3,FALSE),Locataires!$A:$I,2,FALSE))</f>
        <v/>
      </c>
      <c r="C1832" s="17"/>
      <c r="D1832" s="12" t="str">
        <f>IF(OR($A1832="",$C1832=""),"",SUMIFS(Échéancier_Loyers!$G:$G,Échéancier_Loyers!$C:$C,$A1832,Échéancier_Loyers!$B:$B,YEAR($C1832)*100+MONTH($C1832)))</f>
        <v/>
      </c>
      <c r="E1832" s="13" t="str">
        <f>IF(OR($A1832="",$C1832=""),"",SUMIFS(Échéancier_Loyers!$J:$J,Échéancier_Loyers!$C:$C,$A1832,Échéancier_Loyers!$B:$B,YEAR($C1832)*100+MONTH($C1832)))</f>
        <v/>
      </c>
      <c r="F1832" s="13" t="str">
        <f>IF(OR($A1832="",$C1832=""),"",SUMIFS(Échéancier_Loyers!$K:$K,Échéancier_Loyers!$C:$C,$A1832,Échéancier_Loyers!$B:$B,YEAR($C1832)*100+MONTH($C1832)))</f>
        <v/>
      </c>
      <c r="G1832" s="13" t="str">
        <f>IF(OR($E1832="",$F1832=""),"",$E1832-$F1832)</f>
        <v/>
      </c>
      <c r="H1832" t="str">
        <f ca="1">IF($D1832="","",MAX(0,TODAY()-$D1832))</f>
        <v/>
      </c>
      <c r="I1832" t="str">
        <f ca="1">IF($G1832&lt;=0,"",IF($H1832&gt;=30,"Mise en demeure",IF($H1832&gt;=15,"Relance 2",IF($H1832&gt;=5,"Relance 1","À traiter"))))</f>
        <v>Mise en demeure</v>
      </c>
      <c r="K1832" t="str">
        <f>IF($J1832="","",$J1832+7)</f>
        <v/>
      </c>
    </row>
    <row r="1833" spans="2:11" ht="15">
      <c r="B1833" t="str">
        <f>IF($A1833="","",VLOOKUP(VLOOKUP($A1833,Baux!$A:$K,3,FALSE),Locataires!$A:$I,2,FALSE))</f>
        <v/>
      </c>
      <c r="C1833" s="17"/>
      <c r="D1833" s="12" t="str">
        <f>IF(OR($A1833="",$C1833=""),"",SUMIFS(Échéancier_Loyers!$G:$G,Échéancier_Loyers!$C:$C,$A1833,Échéancier_Loyers!$B:$B,YEAR($C1833)*100+MONTH($C1833)))</f>
        <v/>
      </c>
      <c r="E1833" s="13" t="str">
        <f>IF(OR($A1833="",$C1833=""),"",SUMIFS(Échéancier_Loyers!$J:$J,Échéancier_Loyers!$C:$C,$A1833,Échéancier_Loyers!$B:$B,YEAR($C1833)*100+MONTH($C1833)))</f>
        <v/>
      </c>
      <c r="F1833" s="13" t="str">
        <f>IF(OR($A1833="",$C1833=""),"",SUMIFS(Échéancier_Loyers!$K:$K,Échéancier_Loyers!$C:$C,$A1833,Échéancier_Loyers!$B:$B,YEAR($C1833)*100+MONTH($C1833)))</f>
        <v/>
      </c>
      <c r="G1833" s="13" t="str">
        <f>IF(OR($E1833="",$F1833=""),"",$E1833-$F1833)</f>
        <v/>
      </c>
      <c r="H1833" t="str">
        <f ca="1">IF($D1833="","",MAX(0,TODAY()-$D1833))</f>
        <v/>
      </c>
      <c r="I1833" t="str">
        <f ca="1">IF($G1833&lt;=0,"",IF($H1833&gt;=30,"Mise en demeure",IF($H1833&gt;=15,"Relance 2",IF($H1833&gt;=5,"Relance 1","À traiter"))))</f>
        <v>Mise en demeure</v>
      </c>
      <c r="K1833" t="str">
        <f>IF($J1833="","",$J1833+7)</f>
        <v/>
      </c>
    </row>
    <row r="1834" spans="2:11" ht="15">
      <c r="B1834" t="str">
        <f>IF($A1834="","",VLOOKUP(VLOOKUP($A1834,Baux!$A:$K,3,FALSE),Locataires!$A:$I,2,FALSE))</f>
        <v/>
      </c>
      <c r="C1834" s="17"/>
      <c r="D1834" s="12" t="str">
        <f>IF(OR($A1834="",$C1834=""),"",SUMIFS(Échéancier_Loyers!$G:$G,Échéancier_Loyers!$C:$C,$A1834,Échéancier_Loyers!$B:$B,YEAR($C1834)*100+MONTH($C1834)))</f>
        <v/>
      </c>
      <c r="E1834" s="13" t="str">
        <f>IF(OR($A1834="",$C1834=""),"",SUMIFS(Échéancier_Loyers!$J:$J,Échéancier_Loyers!$C:$C,$A1834,Échéancier_Loyers!$B:$B,YEAR($C1834)*100+MONTH($C1834)))</f>
        <v/>
      </c>
      <c r="F1834" s="13" t="str">
        <f>IF(OR($A1834="",$C1834=""),"",SUMIFS(Échéancier_Loyers!$K:$K,Échéancier_Loyers!$C:$C,$A1834,Échéancier_Loyers!$B:$B,YEAR($C1834)*100+MONTH($C1834)))</f>
        <v/>
      </c>
      <c r="G1834" s="13" t="str">
        <f>IF(OR($E1834="",$F1834=""),"",$E1834-$F1834)</f>
        <v/>
      </c>
      <c r="H1834" t="str">
        <f ca="1">IF($D1834="","",MAX(0,TODAY()-$D1834))</f>
        <v/>
      </c>
      <c r="I1834" t="str">
        <f ca="1">IF($G1834&lt;=0,"",IF($H1834&gt;=30,"Mise en demeure",IF($H1834&gt;=15,"Relance 2",IF($H1834&gt;=5,"Relance 1","À traiter"))))</f>
        <v>Mise en demeure</v>
      </c>
      <c r="K1834" t="str">
        <f>IF($J1834="","",$J1834+7)</f>
        <v/>
      </c>
    </row>
    <row r="1835" spans="2:11" ht="15">
      <c r="B1835" t="str">
        <f>IF($A1835="","",VLOOKUP(VLOOKUP($A1835,Baux!$A:$K,3,FALSE),Locataires!$A:$I,2,FALSE))</f>
        <v/>
      </c>
      <c r="C1835" s="17"/>
      <c r="D1835" s="12" t="str">
        <f>IF(OR($A1835="",$C1835=""),"",SUMIFS(Échéancier_Loyers!$G:$G,Échéancier_Loyers!$C:$C,$A1835,Échéancier_Loyers!$B:$B,YEAR($C1835)*100+MONTH($C1835)))</f>
        <v/>
      </c>
      <c r="E1835" s="13" t="str">
        <f>IF(OR($A1835="",$C1835=""),"",SUMIFS(Échéancier_Loyers!$J:$J,Échéancier_Loyers!$C:$C,$A1835,Échéancier_Loyers!$B:$B,YEAR($C1835)*100+MONTH($C1835)))</f>
        <v/>
      </c>
      <c r="F1835" s="13" t="str">
        <f>IF(OR($A1835="",$C1835=""),"",SUMIFS(Échéancier_Loyers!$K:$K,Échéancier_Loyers!$C:$C,$A1835,Échéancier_Loyers!$B:$B,YEAR($C1835)*100+MONTH($C1835)))</f>
        <v/>
      </c>
      <c r="G1835" s="13" t="str">
        <f>IF(OR($E1835="",$F1835=""),"",$E1835-$F1835)</f>
        <v/>
      </c>
      <c r="H1835" t="str">
        <f ca="1">IF($D1835="","",MAX(0,TODAY()-$D1835))</f>
        <v/>
      </c>
      <c r="I1835" t="str">
        <f ca="1">IF($G1835&lt;=0,"",IF($H1835&gt;=30,"Mise en demeure",IF($H1835&gt;=15,"Relance 2",IF($H1835&gt;=5,"Relance 1","À traiter"))))</f>
        <v>Mise en demeure</v>
      </c>
      <c r="K1835" t="str">
        <f>IF($J1835="","",$J1835+7)</f>
        <v/>
      </c>
    </row>
    <row r="1836" spans="2:11" ht="15">
      <c r="B1836" t="str">
        <f>IF($A1836="","",VLOOKUP(VLOOKUP($A1836,Baux!$A:$K,3,FALSE),Locataires!$A:$I,2,FALSE))</f>
        <v/>
      </c>
      <c r="C1836" s="17"/>
      <c r="D1836" s="12" t="str">
        <f>IF(OR($A1836="",$C1836=""),"",SUMIFS(Échéancier_Loyers!$G:$G,Échéancier_Loyers!$C:$C,$A1836,Échéancier_Loyers!$B:$B,YEAR($C1836)*100+MONTH($C1836)))</f>
        <v/>
      </c>
      <c r="E1836" s="13" t="str">
        <f>IF(OR($A1836="",$C1836=""),"",SUMIFS(Échéancier_Loyers!$J:$J,Échéancier_Loyers!$C:$C,$A1836,Échéancier_Loyers!$B:$B,YEAR($C1836)*100+MONTH($C1836)))</f>
        <v/>
      </c>
      <c r="F1836" s="13" t="str">
        <f>IF(OR($A1836="",$C1836=""),"",SUMIFS(Échéancier_Loyers!$K:$K,Échéancier_Loyers!$C:$C,$A1836,Échéancier_Loyers!$B:$B,YEAR($C1836)*100+MONTH($C1836)))</f>
        <v/>
      </c>
      <c r="G1836" s="13" t="str">
        <f>IF(OR($E1836="",$F1836=""),"",$E1836-$F1836)</f>
        <v/>
      </c>
      <c r="H1836" t="str">
        <f ca="1">IF($D1836="","",MAX(0,TODAY()-$D1836))</f>
        <v/>
      </c>
      <c r="I1836" t="str">
        <f ca="1">IF($G1836&lt;=0,"",IF($H1836&gt;=30,"Mise en demeure",IF($H1836&gt;=15,"Relance 2",IF($H1836&gt;=5,"Relance 1","À traiter"))))</f>
        <v>Mise en demeure</v>
      </c>
      <c r="K1836" t="str">
        <f>IF($J1836="","",$J1836+7)</f>
        <v/>
      </c>
    </row>
    <row r="1837" spans="2:11" ht="15">
      <c r="B1837" t="str">
        <f>IF($A1837="","",VLOOKUP(VLOOKUP($A1837,Baux!$A:$K,3,FALSE),Locataires!$A:$I,2,FALSE))</f>
        <v/>
      </c>
      <c r="C1837" s="17"/>
      <c r="D1837" s="12" t="str">
        <f>IF(OR($A1837="",$C1837=""),"",SUMIFS(Échéancier_Loyers!$G:$G,Échéancier_Loyers!$C:$C,$A1837,Échéancier_Loyers!$B:$B,YEAR($C1837)*100+MONTH($C1837)))</f>
        <v/>
      </c>
      <c r="E1837" s="13" t="str">
        <f>IF(OR($A1837="",$C1837=""),"",SUMIFS(Échéancier_Loyers!$J:$J,Échéancier_Loyers!$C:$C,$A1837,Échéancier_Loyers!$B:$B,YEAR($C1837)*100+MONTH($C1837)))</f>
        <v/>
      </c>
      <c r="F1837" s="13" t="str">
        <f>IF(OR($A1837="",$C1837=""),"",SUMIFS(Échéancier_Loyers!$K:$K,Échéancier_Loyers!$C:$C,$A1837,Échéancier_Loyers!$B:$B,YEAR($C1837)*100+MONTH($C1837)))</f>
        <v/>
      </c>
      <c r="G1837" s="13" t="str">
        <f>IF(OR($E1837="",$F1837=""),"",$E1837-$F1837)</f>
        <v/>
      </c>
      <c r="H1837" t="str">
        <f ca="1">IF($D1837="","",MAX(0,TODAY()-$D1837))</f>
        <v/>
      </c>
      <c r="I1837" t="str">
        <f ca="1">IF($G1837&lt;=0,"",IF($H1837&gt;=30,"Mise en demeure",IF($H1837&gt;=15,"Relance 2",IF($H1837&gt;=5,"Relance 1","À traiter"))))</f>
        <v>Mise en demeure</v>
      </c>
      <c r="K1837" t="str">
        <f>IF($J1837="","",$J1837+7)</f>
        <v/>
      </c>
    </row>
    <row r="1838" spans="2:11" ht="15">
      <c r="B1838" t="str">
        <f>IF($A1838="","",VLOOKUP(VLOOKUP($A1838,Baux!$A:$K,3,FALSE),Locataires!$A:$I,2,FALSE))</f>
        <v/>
      </c>
      <c r="C1838" s="17"/>
      <c r="D1838" s="12" t="str">
        <f>IF(OR($A1838="",$C1838=""),"",SUMIFS(Échéancier_Loyers!$G:$G,Échéancier_Loyers!$C:$C,$A1838,Échéancier_Loyers!$B:$B,YEAR($C1838)*100+MONTH($C1838)))</f>
        <v/>
      </c>
      <c r="E1838" s="13" t="str">
        <f>IF(OR($A1838="",$C1838=""),"",SUMIFS(Échéancier_Loyers!$J:$J,Échéancier_Loyers!$C:$C,$A1838,Échéancier_Loyers!$B:$B,YEAR($C1838)*100+MONTH($C1838)))</f>
        <v/>
      </c>
      <c r="F1838" s="13" t="str">
        <f>IF(OR($A1838="",$C1838=""),"",SUMIFS(Échéancier_Loyers!$K:$K,Échéancier_Loyers!$C:$C,$A1838,Échéancier_Loyers!$B:$B,YEAR($C1838)*100+MONTH($C1838)))</f>
        <v/>
      </c>
      <c r="G1838" s="13" t="str">
        <f>IF(OR($E1838="",$F1838=""),"",$E1838-$F1838)</f>
        <v/>
      </c>
      <c r="H1838" t="str">
        <f ca="1">IF($D1838="","",MAX(0,TODAY()-$D1838))</f>
        <v/>
      </c>
      <c r="I1838" t="str">
        <f ca="1">IF($G1838&lt;=0,"",IF($H1838&gt;=30,"Mise en demeure",IF($H1838&gt;=15,"Relance 2",IF($H1838&gt;=5,"Relance 1","À traiter"))))</f>
        <v>Mise en demeure</v>
      </c>
      <c r="K1838" t="str">
        <f>IF($J1838="","",$J1838+7)</f>
        <v/>
      </c>
    </row>
    <row r="1839" spans="2:11" ht="15">
      <c r="B1839" t="str">
        <f>IF($A1839="","",VLOOKUP(VLOOKUP($A1839,Baux!$A:$K,3,FALSE),Locataires!$A:$I,2,FALSE))</f>
        <v/>
      </c>
      <c r="C1839" s="17"/>
      <c r="D1839" s="12" t="str">
        <f>IF(OR($A1839="",$C1839=""),"",SUMIFS(Échéancier_Loyers!$G:$G,Échéancier_Loyers!$C:$C,$A1839,Échéancier_Loyers!$B:$B,YEAR($C1839)*100+MONTH($C1839)))</f>
        <v/>
      </c>
      <c r="E1839" s="13" t="str">
        <f>IF(OR($A1839="",$C1839=""),"",SUMIFS(Échéancier_Loyers!$J:$J,Échéancier_Loyers!$C:$C,$A1839,Échéancier_Loyers!$B:$B,YEAR($C1839)*100+MONTH($C1839)))</f>
        <v/>
      </c>
      <c r="F1839" s="13" t="str">
        <f>IF(OR($A1839="",$C1839=""),"",SUMIFS(Échéancier_Loyers!$K:$K,Échéancier_Loyers!$C:$C,$A1839,Échéancier_Loyers!$B:$B,YEAR($C1839)*100+MONTH($C1839)))</f>
        <v/>
      </c>
      <c r="G1839" s="13" t="str">
        <f>IF(OR($E1839="",$F1839=""),"",$E1839-$F1839)</f>
        <v/>
      </c>
      <c r="H1839" t="str">
        <f ca="1">IF($D1839="","",MAX(0,TODAY()-$D1839))</f>
        <v/>
      </c>
      <c r="I1839" t="str">
        <f ca="1">IF($G1839&lt;=0,"",IF($H1839&gt;=30,"Mise en demeure",IF($H1839&gt;=15,"Relance 2",IF($H1839&gt;=5,"Relance 1","À traiter"))))</f>
        <v>Mise en demeure</v>
      </c>
      <c r="K1839" t="str">
        <f>IF($J1839="","",$J1839+7)</f>
        <v/>
      </c>
    </row>
    <row r="1840" spans="2:11" ht="15">
      <c r="B1840" t="str">
        <f>IF($A1840="","",VLOOKUP(VLOOKUP($A1840,Baux!$A:$K,3,FALSE),Locataires!$A:$I,2,FALSE))</f>
        <v/>
      </c>
      <c r="C1840" s="17"/>
      <c r="D1840" s="12" t="str">
        <f>IF(OR($A1840="",$C1840=""),"",SUMIFS(Échéancier_Loyers!$G:$G,Échéancier_Loyers!$C:$C,$A1840,Échéancier_Loyers!$B:$B,YEAR($C1840)*100+MONTH($C1840)))</f>
        <v/>
      </c>
      <c r="E1840" s="13" t="str">
        <f>IF(OR($A1840="",$C1840=""),"",SUMIFS(Échéancier_Loyers!$J:$J,Échéancier_Loyers!$C:$C,$A1840,Échéancier_Loyers!$B:$B,YEAR($C1840)*100+MONTH($C1840)))</f>
        <v/>
      </c>
      <c r="F1840" s="13" t="str">
        <f>IF(OR($A1840="",$C1840=""),"",SUMIFS(Échéancier_Loyers!$K:$K,Échéancier_Loyers!$C:$C,$A1840,Échéancier_Loyers!$B:$B,YEAR($C1840)*100+MONTH($C1840)))</f>
        <v/>
      </c>
      <c r="G1840" s="13" t="str">
        <f>IF(OR($E1840="",$F1840=""),"",$E1840-$F1840)</f>
        <v/>
      </c>
      <c r="H1840" t="str">
        <f ca="1">IF($D1840="","",MAX(0,TODAY()-$D1840))</f>
        <v/>
      </c>
      <c r="I1840" t="str">
        <f ca="1">IF($G1840&lt;=0,"",IF($H1840&gt;=30,"Mise en demeure",IF($H1840&gt;=15,"Relance 2",IF($H1840&gt;=5,"Relance 1","À traiter"))))</f>
        <v>Mise en demeure</v>
      </c>
      <c r="K1840" t="str">
        <f>IF($J1840="","",$J1840+7)</f>
        <v/>
      </c>
    </row>
    <row r="1841" spans="2:11" ht="15">
      <c r="B1841" t="str">
        <f>IF($A1841="","",VLOOKUP(VLOOKUP($A1841,Baux!$A:$K,3,FALSE),Locataires!$A:$I,2,FALSE))</f>
        <v/>
      </c>
      <c r="C1841" s="17"/>
      <c r="D1841" s="12" t="str">
        <f>IF(OR($A1841="",$C1841=""),"",SUMIFS(Échéancier_Loyers!$G:$G,Échéancier_Loyers!$C:$C,$A1841,Échéancier_Loyers!$B:$B,YEAR($C1841)*100+MONTH($C1841)))</f>
        <v/>
      </c>
      <c r="E1841" s="13" t="str">
        <f>IF(OR($A1841="",$C1841=""),"",SUMIFS(Échéancier_Loyers!$J:$J,Échéancier_Loyers!$C:$C,$A1841,Échéancier_Loyers!$B:$B,YEAR($C1841)*100+MONTH($C1841)))</f>
        <v/>
      </c>
      <c r="F1841" s="13" t="str">
        <f>IF(OR($A1841="",$C1841=""),"",SUMIFS(Échéancier_Loyers!$K:$K,Échéancier_Loyers!$C:$C,$A1841,Échéancier_Loyers!$B:$B,YEAR($C1841)*100+MONTH($C1841)))</f>
        <v/>
      </c>
      <c r="G1841" s="13" t="str">
        <f>IF(OR($E1841="",$F1841=""),"",$E1841-$F1841)</f>
        <v/>
      </c>
      <c r="H1841" t="str">
        <f ca="1">IF($D1841="","",MAX(0,TODAY()-$D1841))</f>
        <v/>
      </c>
      <c r="I1841" t="str">
        <f ca="1">IF($G1841&lt;=0,"",IF($H1841&gt;=30,"Mise en demeure",IF($H1841&gt;=15,"Relance 2",IF($H1841&gt;=5,"Relance 1","À traiter"))))</f>
        <v>Mise en demeure</v>
      </c>
      <c r="K1841" t="str">
        <f>IF($J1841="","",$J1841+7)</f>
        <v/>
      </c>
    </row>
    <row r="1842" spans="2:11" ht="15">
      <c r="B1842" t="str">
        <f>IF($A1842="","",VLOOKUP(VLOOKUP($A1842,Baux!$A:$K,3,FALSE),Locataires!$A:$I,2,FALSE))</f>
        <v/>
      </c>
      <c r="C1842" s="17"/>
      <c r="D1842" s="12" t="str">
        <f>IF(OR($A1842="",$C1842=""),"",SUMIFS(Échéancier_Loyers!$G:$G,Échéancier_Loyers!$C:$C,$A1842,Échéancier_Loyers!$B:$B,YEAR($C1842)*100+MONTH($C1842)))</f>
        <v/>
      </c>
      <c r="E1842" s="13" t="str">
        <f>IF(OR($A1842="",$C1842=""),"",SUMIFS(Échéancier_Loyers!$J:$J,Échéancier_Loyers!$C:$C,$A1842,Échéancier_Loyers!$B:$B,YEAR($C1842)*100+MONTH($C1842)))</f>
        <v/>
      </c>
      <c r="F1842" s="13" t="str">
        <f>IF(OR($A1842="",$C1842=""),"",SUMIFS(Échéancier_Loyers!$K:$K,Échéancier_Loyers!$C:$C,$A1842,Échéancier_Loyers!$B:$B,YEAR($C1842)*100+MONTH($C1842)))</f>
        <v/>
      </c>
      <c r="G1842" s="13" t="str">
        <f>IF(OR($E1842="",$F1842=""),"",$E1842-$F1842)</f>
        <v/>
      </c>
      <c r="H1842" t="str">
        <f ca="1">IF($D1842="","",MAX(0,TODAY()-$D1842))</f>
        <v/>
      </c>
      <c r="I1842" t="str">
        <f ca="1">IF($G1842&lt;=0,"",IF($H1842&gt;=30,"Mise en demeure",IF($H1842&gt;=15,"Relance 2",IF($H1842&gt;=5,"Relance 1","À traiter"))))</f>
        <v>Mise en demeure</v>
      </c>
      <c r="K1842" t="str">
        <f>IF($J1842="","",$J1842+7)</f>
        <v/>
      </c>
    </row>
    <row r="1843" spans="2:11" ht="15">
      <c r="B1843" t="str">
        <f>IF($A1843="","",VLOOKUP(VLOOKUP($A1843,Baux!$A:$K,3,FALSE),Locataires!$A:$I,2,FALSE))</f>
        <v/>
      </c>
      <c r="C1843" s="17"/>
      <c r="D1843" s="12" t="str">
        <f>IF(OR($A1843="",$C1843=""),"",SUMIFS(Échéancier_Loyers!$G:$G,Échéancier_Loyers!$C:$C,$A1843,Échéancier_Loyers!$B:$B,YEAR($C1843)*100+MONTH($C1843)))</f>
        <v/>
      </c>
      <c r="E1843" s="13" t="str">
        <f>IF(OR($A1843="",$C1843=""),"",SUMIFS(Échéancier_Loyers!$J:$J,Échéancier_Loyers!$C:$C,$A1843,Échéancier_Loyers!$B:$B,YEAR($C1843)*100+MONTH($C1843)))</f>
        <v/>
      </c>
      <c r="F1843" s="13" t="str">
        <f>IF(OR($A1843="",$C1843=""),"",SUMIFS(Échéancier_Loyers!$K:$K,Échéancier_Loyers!$C:$C,$A1843,Échéancier_Loyers!$B:$B,YEAR($C1843)*100+MONTH($C1843)))</f>
        <v/>
      </c>
      <c r="G1843" s="13" t="str">
        <f>IF(OR($E1843="",$F1843=""),"",$E1843-$F1843)</f>
        <v/>
      </c>
      <c r="H1843" t="str">
        <f ca="1">IF($D1843="","",MAX(0,TODAY()-$D1843))</f>
        <v/>
      </c>
      <c r="I1843" t="str">
        <f ca="1">IF($G1843&lt;=0,"",IF($H1843&gt;=30,"Mise en demeure",IF($H1843&gt;=15,"Relance 2",IF($H1843&gt;=5,"Relance 1","À traiter"))))</f>
        <v>Mise en demeure</v>
      </c>
      <c r="K1843" t="str">
        <f>IF($J1843="","",$J1843+7)</f>
        <v/>
      </c>
    </row>
    <row r="1844" spans="2:11" ht="15">
      <c r="B1844" t="str">
        <f>IF($A1844="","",VLOOKUP(VLOOKUP($A1844,Baux!$A:$K,3,FALSE),Locataires!$A:$I,2,FALSE))</f>
        <v/>
      </c>
      <c r="C1844" s="17"/>
      <c r="D1844" s="12" t="str">
        <f>IF(OR($A1844="",$C1844=""),"",SUMIFS(Échéancier_Loyers!$G:$G,Échéancier_Loyers!$C:$C,$A1844,Échéancier_Loyers!$B:$B,YEAR($C1844)*100+MONTH($C1844)))</f>
        <v/>
      </c>
      <c r="E1844" s="13" t="str">
        <f>IF(OR($A1844="",$C1844=""),"",SUMIFS(Échéancier_Loyers!$J:$J,Échéancier_Loyers!$C:$C,$A1844,Échéancier_Loyers!$B:$B,YEAR($C1844)*100+MONTH($C1844)))</f>
        <v/>
      </c>
      <c r="F1844" s="13" t="str">
        <f>IF(OR($A1844="",$C1844=""),"",SUMIFS(Échéancier_Loyers!$K:$K,Échéancier_Loyers!$C:$C,$A1844,Échéancier_Loyers!$B:$B,YEAR($C1844)*100+MONTH($C1844)))</f>
        <v/>
      </c>
      <c r="G1844" s="13" t="str">
        <f>IF(OR($E1844="",$F1844=""),"",$E1844-$F1844)</f>
        <v/>
      </c>
      <c r="H1844" t="str">
        <f ca="1">IF($D1844="","",MAX(0,TODAY()-$D1844))</f>
        <v/>
      </c>
      <c r="I1844" t="str">
        <f ca="1">IF($G1844&lt;=0,"",IF($H1844&gt;=30,"Mise en demeure",IF($H1844&gt;=15,"Relance 2",IF($H1844&gt;=5,"Relance 1","À traiter"))))</f>
        <v>Mise en demeure</v>
      </c>
      <c r="K1844" t="str">
        <f>IF($J1844="","",$J1844+7)</f>
        <v/>
      </c>
    </row>
    <row r="1845" spans="2:11" ht="15">
      <c r="B1845" t="str">
        <f>IF($A1845="","",VLOOKUP(VLOOKUP($A1845,Baux!$A:$K,3,FALSE),Locataires!$A:$I,2,FALSE))</f>
        <v/>
      </c>
      <c r="C1845" s="17"/>
      <c r="D1845" s="12" t="str">
        <f>IF(OR($A1845="",$C1845=""),"",SUMIFS(Échéancier_Loyers!$G:$G,Échéancier_Loyers!$C:$C,$A1845,Échéancier_Loyers!$B:$B,YEAR($C1845)*100+MONTH($C1845)))</f>
        <v/>
      </c>
      <c r="E1845" s="13" t="str">
        <f>IF(OR($A1845="",$C1845=""),"",SUMIFS(Échéancier_Loyers!$J:$J,Échéancier_Loyers!$C:$C,$A1845,Échéancier_Loyers!$B:$B,YEAR($C1845)*100+MONTH($C1845)))</f>
        <v/>
      </c>
      <c r="F1845" s="13" t="str">
        <f>IF(OR($A1845="",$C1845=""),"",SUMIFS(Échéancier_Loyers!$K:$K,Échéancier_Loyers!$C:$C,$A1845,Échéancier_Loyers!$B:$B,YEAR($C1845)*100+MONTH($C1845)))</f>
        <v/>
      </c>
      <c r="G1845" s="13" t="str">
        <f>IF(OR($E1845="",$F1845=""),"",$E1845-$F1845)</f>
        <v/>
      </c>
      <c r="H1845" t="str">
        <f ca="1">IF($D1845="","",MAX(0,TODAY()-$D1845))</f>
        <v/>
      </c>
      <c r="I1845" t="str">
        <f ca="1">IF($G1845&lt;=0,"",IF($H1845&gt;=30,"Mise en demeure",IF($H1845&gt;=15,"Relance 2",IF($H1845&gt;=5,"Relance 1","À traiter"))))</f>
        <v>Mise en demeure</v>
      </c>
      <c r="K1845" t="str">
        <f>IF($J1845="","",$J1845+7)</f>
        <v/>
      </c>
    </row>
    <row r="1846" spans="2:11" ht="15">
      <c r="B1846" t="str">
        <f>IF($A1846="","",VLOOKUP(VLOOKUP($A1846,Baux!$A:$K,3,FALSE),Locataires!$A:$I,2,FALSE))</f>
        <v/>
      </c>
      <c r="C1846" s="17"/>
      <c r="D1846" s="12" t="str">
        <f>IF(OR($A1846="",$C1846=""),"",SUMIFS(Échéancier_Loyers!$G:$G,Échéancier_Loyers!$C:$C,$A1846,Échéancier_Loyers!$B:$B,YEAR($C1846)*100+MONTH($C1846)))</f>
        <v/>
      </c>
      <c r="E1846" s="13" t="str">
        <f>IF(OR($A1846="",$C1846=""),"",SUMIFS(Échéancier_Loyers!$J:$J,Échéancier_Loyers!$C:$C,$A1846,Échéancier_Loyers!$B:$B,YEAR($C1846)*100+MONTH($C1846)))</f>
        <v/>
      </c>
      <c r="F1846" s="13" t="str">
        <f>IF(OR($A1846="",$C1846=""),"",SUMIFS(Échéancier_Loyers!$K:$K,Échéancier_Loyers!$C:$C,$A1846,Échéancier_Loyers!$B:$B,YEAR($C1846)*100+MONTH($C1846)))</f>
        <v/>
      </c>
      <c r="G1846" s="13" t="str">
        <f>IF(OR($E1846="",$F1846=""),"",$E1846-$F1846)</f>
        <v/>
      </c>
      <c r="H1846" t="str">
        <f ca="1">IF($D1846="","",MAX(0,TODAY()-$D1846))</f>
        <v/>
      </c>
      <c r="I1846" t="str">
        <f ca="1">IF($G1846&lt;=0,"",IF($H1846&gt;=30,"Mise en demeure",IF($H1846&gt;=15,"Relance 2",IF($H1846&gt;=5,"Relance 1","À traiter"))))</f>
        <v>Mise en demeure</v>
      </c>
      <c r="K1846" t="str">
        <f>IF($J1846="","",$J1846+7)</f>
        <v/>
      </c>
    </row>
    <row r="1847" spans="2:11" ht="15">
      <c r="B1847" t="str">
        <f>IF($A1847="","",VLOOKUP(VLOOKUP($A1847,Baux!$A:$K,3,FALSE),Locataires!$A:$I,2,FALSE))</f>
        <v/>
      </c>
      <c r="C1847" s="17"/>
      <c r="D1847" s="12" t="str">
        <f>IF(OR($A1847="",$C1847=""),"",SUMIFS(Échéancier_Loyers!$G:$G,Échéancier_Loyers!$C:$C,$A1847,Échéancier_Loyers!$B:$B,YEAR($C1847)*100+MONTH($C1847)))</f>
        <v/>
      </c>
      <c r="E1847" s="13" t="str">
        <f>IF(OR($A1847="",$C1847=""),"",SUMIFS(Échéancier_Loyers!$J:$J,Échéancier_Loyers!$C:$C,$A1847,Échéancier_Loyers!$B:$B,YEAR($C1847)*100+MONTH($C1847)))</f>
        <v/>
      </c>
      <c r="F1847" s="13" t="str">
        <f>IF(OR($A1847="",$C1847=""),"",SUMIFS(Échéancier_Loyers!$K:$K,Échéancier_Loyers!$C:$C,$A1847,Échéancier_Loyers!$B:$B,YEAR($C1847)*100+MONTH($C1847)))</f>
        <v/>
      </c>
      <c r="G1847" s="13" t="str">
        <f>IF(OR($E1847="",$F1847=""),"",$E1847-$F1847)</f>
        <v/>
      </c>
      <c r="H1847" t="str">
        <f ca="1">IF($D1847="","",MAX(0,TODAY()-$D1847))</f>
        <v/>
      </c>
      <c r="I1847" t="str">
        <f ca="1">IF($G1847&lt;=0,"",IF($H1847&gt;=30,"Mise en demeure",IF($H1847&gt;=15,"Relance 2",IF($H1847&gt;=5,"Relance 1","À traiter"))))</f>
        <v>Mise en demeure</v>
      </c>
      <c r="K1847" t="str">
        <f>IF($J1847="","",$J1847+7)</f>
        <v/>
      </c>
    </row>
    <row r="1848" spans="2:11" ht="15">
      <c r="B1848" t="str">
        <f>IF($A1848="","",VLOOKUP(VLOOKUP($A1848,Baux!$A:$K,3,FALSE),Locataires!$A:$I,2,FALSE))</f>
        <v/>
      </c>
      <c r="C1848" s="17"/>
      <c r="D1848" s="12" t="str">
        <f>IF(OR($A1848="",$C1848=""),"",SUMIFS(Échéancier_Loyers!$G:$G,Échéancier_Loyers!$C:$C,$A1848,Échéancier_Loyers!$B:$B,YEAR($C1848)*100+MONTH($C1848)))</f>
        <v/>
      </c>
      <c r="E1848" s="13" t="str">
        <f>IF(OR($A1848="",$C1848=""),"",SUMIFS(Échéancier_Loyers!$J:$J,Échéancier_Loyers!$C:$C,$A1848,Échéancier_Loyers!$B:$B,YEAR($C1848)*100+MONTH($C1848)))</f>
        <v/>
      </c>
      <c r="F1848" s="13" t="str">
        <f>IF(OR($A1848="",$C1848=""),"",SUMIFS(Échéancier_Loyers!$K:$K,Échéancier_Loyers!$C:$C,$A1848,Échéancier_Loyers!$B:$B,YEAR($C1848)*100+MONTH($C1848)))</f>
        <v/>
      </c>
      <c r="G1848" s="13" t="str">
        <f>IF(OR($E1848="",$F1848=""),"",$E1848-$F1848)</f>
        <v/>
      </c>
      <c r="H1848" t="str">
        <f ca="1">IF($D1848="","",MAX(0,TODAY()-$D1848))</f>
        <v/>
      </c>
      <c r="I1848" t="str">
        <f ca="1">IF($G1848&lt;=0,"",IF($H1848&gt;=30,"Mise en demeure",IF($H1848&gt;=15,"Relance 2",IF($H1848&gt;=5,"Relance 1","À traiter"))))</f>
        <v>Mise en demeure</v>
      </c>
      <c r="K1848" t="str">
        <f>IF($J1848="","",$J1848+7)</f>
        <v/>
      </c>
    </row>
    <row r="1849" spans="2:11" ht="15">
      <c r="B1849" t="str">
        <f>IF($A1849="","",VLOOKUP(VLOOKUP($A1849,Baux!$A:$K,3,FALSE),Locataires!$A:$I,2,FALSE))</f>
        <v/>
      </c>
      <c r="C1849" s="17"/>
      <c r="D1849" s="12" t="str">
        <f>IF(OR($A1849="",$C1849=""),"",SUMIFS(Échéancier_Loyers!$G:$G,Échéancier_Loyers!$C:$C,$A1849,Échéancier_Loyers!$B:$B,YEAR($C1849)*100+MONTH($C1849)))</f>
        <v/>
      </c>
      <c r="E1849" s="13" t="str">
        <f>IF(OR($A1849="",$C1849=""),"",SUMIFS(Échéancier_Loyers!$J:$J,Échéancier_Loyers!$C:$C,$A1849,Échéancier_Loyers!$B:$B,YEAR($C1849)*100+MONTH($C1849)))</f>
        <v/>
      </c>
      <c r="F1849" s="13" t="str">
        <f>IF(OR($A1849="",$C1849=""),"",SUMIFS(Échéancier_Loyers!$K:$K,Échéancier_Loyers!$C:$C,$A1849,Échéancier_Loyers!$B:$B,YEAR($C1849)*100+MONTH($C1849)))</f>
        <v/>
      </c>
      <c r="G1849" s="13" t="str">
        <f>IF(OR($E1849="",$F1849=""),"",$E1849-$F1849)</f>
        <v/>
      </c>
      <c r="H1849" t="str">
        <f ca="1">IF($D1849="","",MAX(0,TODAY()-$D1849))</f>
        <v/>
      </c>
      <c r="I1849" t="str">
        <f ca="1">IF($G1849&lt;=0,"",IF($H1849&gt;=30,"Mise en demeure",IF($H1849&gt;=15,"Relance 2",IF($H1849&gt;=5,"Relance 1","À traiter"))))</f>
        <v>Mise en demeure</v>
      </c>
      <c r="K1849" t="str">
        <f>IF($J1849="","",$J1849+7)</f>
        <v/>
      </c>
    </row>
    <row r="1850" spans="2:11" ht="15">
      <c r="B1850" t="str">
        <f>IF($A1850="","",VLOOKUP(VLOOKUP($A1850,Baux!$A:$K,3,FALSE),Locataires!$A:$I,2,FALSE))</f>
        <v/>
      </c>
      <c r="C1850" s="17"/>
      <c r="D1850" s="12" t="str">
        <f>IF(OR($A1850="",$C1850=""),"",SUMIFS(Échéancier_Loyers!$G:$G,Échéancier_Loyers!$C:$C,$A1850,Échéancier_Loyers!$B:$B,YEAR($C1850)*100+MONTH($C1850)))</f>
        <v/>
      </c>
      <c r="E1850" s="13" t="str">
        <f>IF(OR($A1850="",$C1850=""),"",SUMIFS(Échéancier_Loyers!$J:$J,Échéancier_Loyers!$C:$C,$A1850,Échéancier_Loyers!$B:$B,YEAR($C1850)*100+MONTH($C1850)))</f>
        <v/>
      </c>
      <c r="F1850" s="13" t="str">
        <f>IF(OR($A1850="",$C1850=""),"",SUMIFS(Échéancier_Loyers!$K:$K,Échéancier_Loyers!$C:$C,$A1850,Échéancier_Loyers!$B:$B,YEAR($C1850)*100+MONTH($C1850)))</f>
        <v/>
      </c>
      <c r="G1850" s="13" t="str">
        <f>IF(OR($E1850="",$F1850=""),"",$E1850-$F1850)</f>
        <v/>
      </c>
      <c r="H1850" t="str">
        <f ca="1">IF($D1850="","",MAX(0,TODAY()-$D1850))</f>
        <v/>
      </c>
      <c r="I1850" t="str">
        <f ca="1">IF($G1850&lt;=0,"",IF($H1850&gt;=30,"Mise en demeure",IF($H1850&gt;=15,"Relance 2",IF($H1850&gt;=5,"Relance 1","À traiter"))))</f>
        <v>Mise en demeure</v>
      </c>
      <c r="K1850" t="str">
        <f>IF($J1850="","",$J1850+7)</f>
        <v/>
      </c>
    </row>
    <row r="1851" spans="2:11" ht="15">
      <c r="B1851" t="str">
        <f>IF($A1851="","",VLOOKUP(VLOOKUP($A1851,Baux!$A:$K,3,FALSE),Locataires!$A:$I,2,FALSE))</f>
        <v/>
      </c>
      <c r="C1851" s="17"/>
      <c r="D1851" s="12" t="str">
        <f>IF(OR($A1851="",$C1851=""),"",SUMIFS(Échéancier_Loyers!$G:$G,Échéancier_Loyers!$C:$C,$A1851,Échéancier_Loyers!$B:$B,YEAR($C1851)*100+MONTH($C1851)))</f>
        <v/>
      </c>
      <c r="E1851" s="13" t="str">
        <f>IF(OR($A1851="",$C1851=""),"",SUMIFS(Échéancier_Loyers!$J:$J,Échéancier_Loyers!$C:$C,$A1851,Échéancier_Loyers!$B:$B,YEAR($C1851)*100+MONTH($C1851)))</f>
        <v/>
      </c>
      <c r="F1851" s="13" t="str">
        <f>IF(OR($A1851="",$C1851=""),"",SUMIFS(Échéancier_Loyers!$K:$K,Échéancier_Loyers!$C:$C,$A1851,Échéancier_Loyers!$B:$B,YEAR($C1851)*100+MONTH($C1851)))</f>
        <v/>
      </c>
      <c r="G1851" s="13" t="str">
        <f>IF(OR($E1851="",$F1851=""),"",$E1851-$F1851)</f>
        <v/>
      </c>
      <c r="H1851" t="str">
        <f ca="1">IF($D1851="","",MAX(0,TODAY()-$D1851))</f>
        <v/>
      </c>
      <c r="I1851" t="str">
        <f ca="1">IF($G1851&lt;=0,"",IF($H1851&gt;=30,"Mise en demeure",IF($H1851&gt;=15,"Relance 2",IF($H1851&gt;=5,"Relance 1","À traiter"))))</f>
        <v>Mise en demeure</v>
      </c>
      <c r="K1851" t="str">
        <f>IF($J1851="","",$J1851+7)</f>
        <v/>
      </c>
    </row>
    <row r="1852" spans="2:11" ht="15">
      <c r="B1852" t="str">
        <f>IF($A1852="","",VLOOKUP(VLOOKUP($A1852,Baux!$A:$K,3,FALSE),Locataires!$A:$I,2,FALSE))</f>
        <v/>
      </c>
      <c r="C1852" s="17"/>
      <c r="D1852" s="12" t="str">
        <f>IF(OR($A1852="",$C1852=""),"",SUMIFS(Échéancier_Loyers!$G:$G,Échéancier_Loyers!$C:$C,$A1852,Échéancier_Loyers!$B:$B,YEAR($C1852)*100+MONTH($C1852)))</f>
        <v/>
      </c>
      <c r="E1852" s="13" t="str">
        <f>IF(OR($A1852="",$C1852=""),"",SUMIFS(Échéancier_Loyers!$J:$J,Échéancier_Loyers!$C:$C,$A1852,Échéancier_Loyers!$B:$B,YEAR($C1852)*100+MONTH($C1852)))</f>
        <v/>
      </c>
      <c r="F1852" s="13" t="str">
        <f>IF(OR($A1852="",$C1852=""),"",SUMIFS(Échéancier_Loyers!$K:$K,Échéancier_Loyers!$C:$C,$A1852,Échéancier_Loyers!$B:$B,YEAR($C1852)*100+MONTH($C1852)))</f>
        <v/>
      </c>
      <c r="G1852" s="13" t="str">
        <f>IF(OR($E1852="",$F1852=""),"",$E1852-$F1852)</f>
        <v/>
      </c>
      <c r="H1852" t="str">
        <f ca="1">IF($D1852="","",MAX(0,TODAY()-$D1852))</f>
        <v/>
      </c>
      <c r="I1852" t="str">
        <f ca="1">IF($G1852&lt;=0,"",IF($H1852&gt;=30,"Mise en demeure",IF($H1852&gt;=15,"Relance 2",IF($H1852&gt;=5,"Relance 1","À traiter"))))</f>
        <v>Mise en demeure</v>
      </c>
      <c r="K1852" t="str">
        <f>IF($J1852="","",$J1852+7)</f>
        <v/>
      </c>
    </row>
    <row r="1853" spans="2:11" ht="15">
      <c r="B1853" t="str">
        <f>IF($A1853="","",VLOOKUP(VLOOKUP($A1853,Baux!$A:$K,3,FALSE),Locataires!$A:$I,2,FALSE))</f>
        <v/>
      </c>
      <c r="C1853" s="17"/>
      <c r="D1853" s="12" t="str">
        <f>IF(OR($A1853="",$C1853=""),"",SUMIFS(Échéancier_Loyers!$G:$G,Échéancier_Loyers!$C:$C,$A1853,Échéancier_Loyers!$B:$B,YEAR($C1853)*100+MONTH($C1853)))</f>
        <v/>
      </c>
      <c r="E1853" s="13" t="str">
        <f>IF(OR($A1853="",$C1853=""),"",SUMIFS(Échéancier_Loyers!$J:$J,Échéancier_Loyers!$C:$C,$A1853,Échéancier_Loyers!$B:$B,YEAR($C1853)*100+MONTH($C1853)))</f>
        <v/>
      </c>
      <c r="F1853" s="13" t="str">
        <f>IF(OR($A1853="",$C1853=""),"",SUMIFS(Échéancier_Loyers!$K:$K,Échéancier_Loyers!$C:$C,$A1853,Échéancier_Loyers!$B:$B,YEAR($C1853)*100+MONTH($C1853)))</f>
        <v/>
      </c>
      <c r="G1853" s="13" t="str">
        <f>IF(OR($E1853="",$F1853=""),"",$E1853-$F1853)</f>
        <v/>
      </c>
      <c r="H1853" t="str">
        <f ca="1">IF($D1853="","",MAX(0,TODAY()-$D1853))</f>
        <v/>
      </c>
      <c r="I1853" t="str">
        <f ca="1">IF($G1853&lt;=0,"",IF($H1853&gt;=30,"Mise en demeure",IF($H1853&gt;=15,"Relance 2",IF($H1853&gt;=5,"Relance 1","À traiter"))))</f>
        <v>Mise en demeure</v>
      </c>
      <c r="K1853" t="str">
        <f>IF($J1853="","",$J1853+7)</f>
        <v/>
      </c>
    </row>
    <row r="1854" spans="2:11" ht="15">
      <c r="B1854" t="str">
        <f>IF($A1854="","",VLOOKUP(VLOOKUP($A1854,Baux!$A:$K,3,FALSE),Locataires!$A:$I,2,FALSE))</f>
        <v/>
      </c>
      <c r="C1854" s="17"/>
      <c r="D1854" s="12" t="str">
        <f>IF(OR($A1854="",$C1854=""),"",SUMIFS(Échéancier_Loyers!$G:$G,Échéancier_Loyers!$C:$C,$A1854,Échéancier_Loyers!$B:$B,YEAR($C1854)*100+MONTH($C1854)))</f>
        <v/>
      </c>
      <c r="E1854" s="13" t="str">
        <f>IF(OR($A1854="",$C1854=""),"",SUMIFS(Échéancier_Loyers!$J:$J,Échéancier_Loyers!$C:$C,$A1854,Échéancier_Loyers!$B:$B,YEAR($C1854)*100+MONTH($C1854)))</f>
        <v/>
      </c>
      <c r="F1854" s="13" t="str">
        <f>IF(OR($A1854="",$C1854=""),"",SUMIFS(Échéancier_Loyers!$K:$K,Échéancier_Loyers!$C:$C,$A1854,Échéancier_Loyers!$B:$B,YEAR($C1854)*100+MONTH($C1854)))</f>
        <v/>
      </c>
      <c r="G1854" s="13" t="str">
        <f>IF(OR($E1854="",$F1854=""),"",$E1854-$F1854)</f>
        <v/>
      </c>
      <c r="H1854" t="str">
        <f ca="1">IF($D1854="","",MAX(0,TODAY()-$D1854))</f>
        <v/>
      </c>
      <c r="I1854" t="str">
        <f ca="1">IF($G1854&lt;=0,"",IF($H1854&gt;=30,"Mise en demeure",IF($H1854&gt;=15,"Relance 2",IF($H1854&gt;=5,"Relance 1","À traiter"))))</f>
        <v>Mise en demeure</v>
      </c>
      <c r="K1854" t="str">
        <f>IF($J1854="","",$J1854+7)</f>
        <v/>
      </c>
    </row>
    <row r="1855" spans="2:11" ht="15">
      <c r="B1855" t="str">
        <f>IF($A1855="","",VLOOKUP(VLOOKUP($A1855,Baux!$A:$K,3,FALSE),Locataires!$A:$I,2,FALSE))</f>
        <v/>
      </c>
      <c r="C1855" s="17"/>
      <c r="D1855" s="12" t="str">
        <f>IF(OR($A1855="",$C1855=""),"",SUMIFS(Échéancier_Loyers!$G:$G,Échéancier_Loyers!$C:$C,$A1855,Échéancier_Loyers!$B:$B,YEAR($C1855)*100+MONTH($C1855)))</f>
        <v/>
      </c>
      <c r="E1855" s="13" t="str">
        <f>IF(OR($A1855="",$C1855=""),"",SUMIFS(Échéancier_Loyers!$J:$J,Échéancier_Loyers!$C:$C,$A1855,Échéancier_Loyers!$B:$B,YEAR($C1855)*100+MONTH($C1855)))</f>
        <v/>
      </c>
      <c r="F1855" s="13" t="str">
        <f>IF(OR($A1855="",$C1855=""),"",SUMIFS(Échéancier_Loyers!$K:$K,Échéancier_Loyers!$C:$C,$A1855,Échéancier_Loyers!$B:$B,YEAR($C1855)*100+MONTH($C1855)))</f>
        <v/>
      </c>
      <c r="G1855" s="13" t="str">
        <f>IF(OR($E1855="",$F1855=""),"",$E1855-$F1855)</f>
        <v/>
      </c>
      <c r="H1855" t="str">
        <f ca="1">IF($D1855="","",MAX(0,TODAY()-$D1855))</f>
        <v/>
      </c>
      <c r="I1855" t="str">
        <f ca="1">IF($G1855&lt;=0,"",IF($H1855&gt;=30,"Mise en demeure",IF($H1855&gt;=15,"Relance 2",IF($H1855&gt;=5,"Relance 1","À traiter"))))</f>
        <v>Mise en demeure</v>
      </c>
      <c r="K1855" t="str">
        <f>IF($J1855="","",$J1855+7)</f>
        <v/>
      </c>
    </row>
    <row r="1856" spans="2:11" ht="15">
      <c r="B1856" t="str">
        <f>IF($A1856="","",VLOOKUP(VLOOKUP($A1856,Baux!$A:$K,3,FALSE),Locataires!$A:$I,2,FALSE))</f>
        <v/>
      </c>
      <c r="C1856" s="17"/>
      <c r="D1856" s="12" t="str">
        <f>IF(OR($A1856="",$C1856=""),"",SUMIFS(Échéancier_Loyers!$G:$G,Échéancier_Loyers!$C:$C,$A1856,Échéancier_Loyers!$B:$B,YEAR($C1856)*100+MONTH($C1856)))</f>
        <v/>
      </c>
      <c r="E1856" s="13" t="str">
        <f>IF(OR($A1856="",$C1856=""),"",SUMIFS(Échéancier_Loyers!$J:$J,Échéancier_Loyers!$C:$C,$A1856,Échéancier_Loyers!$B:$B,YEAR($C1856)*100+MONTH($C1856)))</f>
        <v/>
      </c>
      <c r="F1856" s="13" t="str">
        <f>IF(OR($A1856="",$C1856=""),"",SUMIFS(Échéancier_Loyers!$K:$K,Échéancier_Loyers!$C:$C,$A1856,Échéancier_Loyers!$B:$B,YEAR($C1856)*100+MONTH($C1856)))</f>
        <v/>
      </c>
      <c r="G1856" s="13" t="str">
        <f>IF(OR($E1856="",$F1856=""),"",$E1856-$F1856)</f>
        <v/>
      </c>
      <c r="H1856" t="str">
        <f ca="1">IF($D1856="","",MAX(0,TODAY()-$D1856))</f>
        <v/>
      </c>
      <c r="I1856" t="str">
        <f ca="1">IF($G1856&lt;=0,"",IF($H1856&gt;=30,"Mise en demeure",IF($H1856&gt;=15,"Relance 2",IF($H1856&gt;=5,"Relance 1","À traiter"))))</f>
        <v>Mise en demeure</v>
      </c>
      <c r="K1856" t="str">
        <f>IF($J1856="","",$J1856+7)</f>
        <v/>
      </c>
    </row>
    <row r="1857" spans="2:11" ht="15">
      <c r="B1857" t="str">
        <f>IF($A1857="","",VLOOKUP(VLOOKUP($A1857,Baux!$A:$K,3,FALSE),Locataires!$A:$I,2,FALSE))</f>
        <v/>
      </c>
      <c r="C1857" s="17"/>
      <c r="D1857" s="12" t="str">
        <f>IF(OR($A1857="",$C1857=""),"",SUMIFS(Échéancier_Loyers!$G:$G,Échéancier_Loyers!$C:$C,$A1857,Échéancier_Loyers!$B:$B,YEAR($C1857)*100+MONTH($C1857)))</f>
        <v/>
      </c>
      <c r="E1857" s="13" t="str">
        <f>IF(OR($A1857="",$C1857=""),"",SUMIFS(Échéancier_Loyers!$J:$J,Échéancier_Loyers!$C:$C,$A1857,Échéancier_Loyers!$B:$B,YEAR($C1857)*100+MONTH($C1857)))</f>
        <v/>
      </c>
      <c r="F1857" s="13" t="str">
        <f>IF(OR($A1857="",$C1857=""),"",SUMIFS(Échéancier_Loyers!$K:$K,Échéancier_Loyers!$C:$C,$A1857,Échéancier_Loyers!$B:$B,YEAR($C1857)*100+MONTH($C1857)))</f>
        <v/>
      </c>
      <c r="G1857" s="13" t="str">
        <f>IF(OR($E1857="",$F1857=""),"",$E1857-$F1857)</f>
        <v/>
      </c>
      <c r="H1857" t="str">
        <f ca="1">IF($D1857="","",MAX(0,TODAY()-$D1857))</f>
        <v/>
      </c>
      <c r="I1857" t="str">
        <f ca="1">IF($G1857&lt;=0,"",IF($H1857&gt;=30,"Mise en demeure",IF($H1857&gt;=15,"Relance 2",IF($H1857&gt;=5,"Relance 1","À traiter"))))</f>
        <v>Mise en demeure</v>
      </c>
      <c r="K1857" t="str">
        <f>IF($J1857="","",$J1857+7)</f>
        <v/>
      </c>
    </row>
    <row r="1858" spans="2:11" ht="15">
      <c r="B1858" t="str">
        <f>IF($A1858="","",VLOOKUP(VLOOKUP($A1858,Baux!$A:$K,3,FALSE),Locataires!$A:$I,2,FALSE))</f>
        <v/>
      </c>
      <c r="C1858" s="17"/>
      <c r="D1858" s="12" t="str">
        <f>IF(OR($A1858="",$C1858=""),"",SUMIFS(Échéancier_Loyers!$G:$G,Échéancier_Loyers!$C:$C,$A1858,Échéancier_Loyers!$B:$B,YEAR($C1858)*100+MONTH($C1858)))</f>
        <v/>
      </c>
      <c r="E1858" s="13" t="str">
        <f>IF(OR($A1858="",$C1858=""),"",SUMIFS(Échéancier_Loyers!$J:$J,Échéancier_Loyers!$C:$C,$A1858,Échéancier_Loyers!$B:$B,YEAR($C1858)*100+MONTH($C1858)))</f>
        <v/>
      </c>
      <c r="F1858" s="13" t="str">
        <f>IF(OR($A1858="",$C1858=""),"",SUMIFS(Échéancier_Loyers!$K:$K,Échéancier_Loyers!$C:$C,$A1858,Échéancier_Loyers!$B:$B,YEAR($C1858)*100+MONTH($C1858)))</f>
        <v/>
      </c>
      <c r="G1858" s="13" t="str">
        <f>IF(OR($E1858="",$F1858=""),"",$E1858-$F1858)</f>
        <v/>
      </c>
      <c r="H1858" t="str">
        <f ca="1">IF($D1858="","",MAX(0,TODAY()-$D1858))</f>
        <v/>
      </c>
      <c r="I1858" t="str">
        <f ca="1">IF($G1858&lt;=0,"",IF($H1858&gt;=30,"Mise en demeure",IF($H1858&gt;=15,"Relance 2",IF($H1858&gt;=5,"Relance 1","À traiter"))))</f>
        <v>Mise en demeure</v>
      </c>
      <c r="K1858" t="str">
        <f>IF($J1858="","",$J1858+7)</f>
        <v/>
      </c>
    </row>
    <row r="1859" spans="2:11" ht="15">
      <c r="B1859" t="str">
        <f>IF($A1859="","",VLOOKUP(VLOOKUP($A1859,Baux!$A:$K,3,FALSE),Locataires!$A:$I,2,FALSE))</f>
        <v/>
      </c>
      <c r="C1859" s="17"/>
      <c r="D1859" s="12" t="str">
        <f>IF(OR($A1859="",$C1859=""),"",SUMIFS(Échéancier_Loyers!$G:$G,Échéancier_Loyers!$C:$C,$A1859,Échéancier_Loyers!$B:$B,YEAR($C1859)*100+MONTH($C1859)))</f>
        <v/>
      </c>
      <c r="E1859" s="13" t="str">
        <f>IF(OR($A1859="",$C1859=""),"",SUMIFS(Échéancier_Loyers!$J:$J,Échéancier_Loyers!$C:$C,$A1859,Échéancier_Loyers!$B:$B,YEAR($C1859)*100+MONTH($C1859)))</f>
        <v/>
      </c>
      <c r="F1859" s="13" t="str">
        <f>IF(OR($A1859="",$C1859=""),"",SUMIFS(Échéancier_Loyers!$K:$K,Échéancier_Loyers!$C:$C,$A1859,Échéancier_Loyers!$B:$B,YEAR($C1859)*100+MONTH($C1859)))</f>
        <v/>
      </c>
      <c r="G1859" s="13" t="str">
        <f>IF(OR($E1859="",$F1859=""),"",$E1859-$F1859)</f>
        <v/>
      </c>
      <c r="H1859" t="str">
        <f ca="1">IF($D1859="","",MAX(0,TODAY()-$D1859))</f>
        <v/>
      </c>
      <c r="I1859" t="str">
        <f ca="1">IF($G1859&lt;=0,"",IF($H1859&gt;=30,"Mise en demeure",IF($H1859&gt;=15,"Relance 2",IF($H1859&gt;=5,"Relance 1","À traiter"))))</f>
        <v>Mise en demeure</v>
      </c>
      <c r="K1859" t="str">
        <f>IF($J1859="","",$J1859+7)</f>
        <v/>
      </c>
    </row>
    <row r="1860" spans="2:11" ht="15">
      <c r="B1860" t="str">
        <f>IF($A1860="","",VLOOKUP(VLOOKUP($A1860,Baux!$A:$K,3,FALSE),Locataires!$A:$I,2,FALSE))</f>
        <v/>
      </c>
      <c r="C1860" s="17"/>
      <c r="D1860" s="12" t="str">
        <f>IF(OR($A1860="",$C1860=""),"",SUMIFS(Échéancier_Loyers!$G:$G,Échéancier_Loyers!$C:$C,$A1860,Échéancier_Loyers!$B:$B,YEAR($C1860)*100+MONTH($C1860)))</f>
        <v/>
      </c>
      <c r="E1860" s="13" t="str">
        <f>IF(OR($A1860="",$C1860=""),"",SUMIFS(Échéancier_Loyers!$J:$J,Échéancier_Loyers!$C:$C,$A1860,Échéancier_Loyers!$B:$B,YEAR($C1860)*100+MONTH($C1860)))</f>
        <v/>
      </c>
      <c r="F1860" s="13" t="str">
        <f>IF(OR($A1860="",$C1860=""),"",SUMIFS(Échéancier_Loyers!$K:$K,Échéancier_Loyers!$C:$C,$A1860,Échéancier_Loyers!$B:$B,YEAR($C1860)*100+MONTH($C1860)))</f>
        <v/>
      </c>
      <c r="G1860" s="13" t="str">
        <f>IF(OR($E1860="",$F1860=""),"",$E1860-$F1860)</f>
        <v/>
      </c>
      <c r="H1860" t="str">
        <f ca="1">IF($D1860="","",MAX(0,TODAY()-$D1860))</f>
        <v/>
      </c>
      <c r="I1860" t="str">
        <f ca="1">IF($G1860&lt;=0,"",IF($H1860&gt;=30,"Mise en demeure",IF($H1860&gt;=15,"Relance 2",IF($H1860&gt;=5,"Relance 1","À traiter"))))</f>
        <v>Mise en demeure</v>
      </c>
      <c r="K1860" t="str">
        <f>IF($J1860="","",$J1860+7)</f>
        <v/>
      </c>
    </row>
    <row r="1861" spans="2:11" ht="15">
      <c r="B1861" t="str">
        <f>IF($A1861="","",VLOOKUP(VLOOKUP($A1861,Baux!$A:$K,3,FALSE),Locataires!$A:$I,2,FALSE))</f>
        <v/>
      </c>
      <c r="C1861" s="17"/>
      <c r="D1861" s="12" t="str">
        <f>IF(OR($A1861="",$C1861=""),"",SUMIFS(Échéancier_Loyers!$G:$G,Échéancier_Loyers!$C:$C,$A1861,Échéancier_Loyers!$B:$B,YEAR($C1861)*100+MONTH($C1861)))</f>
        <v/>
      </c>
      <c r="E1861" s="13" t="str">
        <f>IF(OR($A1861="",$C1861=""),"",SUMIFS(Échéancier_Loyers!$J:$J,Échéancier_Loyers!$C:$C,$A1861,Échéancier_Loyers!$B:$B,YEAR($C1861)*100+MONTH($C1861)))</f>
        <v/>
      </c>
      <c r="F1861" s="13" t="str">
        <f>IF(OR($A1861="",$C1861=""),"",SUMIFS(Échéancier_Loyers!$K:$K,Échéancier_Loyers!$C:$C,$A1861,Échéancier_Loyers!$B:$B,YEAR($C1861)*100+MONTH($C1861)))</f>
        <v/>
      </c>
      <c r="G1861" s="13" t="str">
        <f>IF(OR($E1861="",$F1861=""),"",$E1861-$F1861)</f>
        <v/>
      </c>
      <c r="H1861" t="str">
        <f ca="1">IF($D1861="","",MAX(0,TODAY()-$D1861))</f>
        <v/>
      </c>
      <c r="I1861" t="str">
        <f ca="1">IF($G1861&lt;=0,"",IF($H1861&gt;=30,"Mise en demeure",IF($H1861&gt;=15,"Relance 2",IF($H1861&gt;=5,"Relance 1","À traiter"))))</f>
        <v>Mise en demeure</v>
      </c>
      <c r="K1861" t="str">
        <f>IF($J1861="","",$J1861+7)</f>
        <v/>
      </c>
    </row>
    <row r="1862" spans="2:11" ht="15">
      <c r="B1862" t="str">
        <f>IF($A1862="","",VLOOKUP(VLOOKUP($A1862,Baux!$A:$K,3,FALSE),Locataires!$A:$I,2,FALSE))</f>
        <v/>
      </c>
      <c r="C1862" s="17"/>
      <c r="D1862" s="12" t="str">
        <f>IF(OR($A1862="",$C1862=""),"",SUMIFS(Échéancier_Loyers!$G:$G,Échéancier_Loyers!$C:$C,$A1862,Échéancier_Loyers!$B:$B,YEAR($C1862)*100+MONTH($C1862)))</f>
        <v/>
      </c>
      <c r="E1862" s="13" t="str">
        <f>IF(OR($A1862="",$C1862=""),"",SUMIFS(Échéancier_Loyers!$J:$J,Échéancier_Loyers!$C:$C,$A1862,Échéancier_Loyers!$B:$B,YEAR($C1862)*100+MONTH($C1862)))</f>
        <v/>
      </c>
      <c r="F1862" s="13" t="str">
        <f>IF(OR($A1862="",$C1862=""),"",SUMIFS(Échéancier_Loyers!$K:$K,Échéancier_Loyers!$C:$C,$A1862,Échéancier_Loyers!$B:$B,YEAR($C1862)*100+MONTH($C1862)))</f>
        <v/>
      </c>
      <c r="G1862" s="13" t="str">
        <f>IF(OR($E1862="",$F1862=""),"",$E1862-$F1862)</f>
        <v/>
      </c>
      <c r="H1862" t="str">
        <f ca="1">IF($D1862="","",MAX(0,TODAY()-$D1862))</f>
        <v/>
      </c>
      <c r="I1862" t="str">
        <f ca="1">IF($G1862&lt;=0,"",IF($H1862&gt;=30,"Mise en demeure",IF($H1862&gt;=15,"Relance 2",IF($H1862&gt;=5,"Relance 1","À traiter"))))</f>
        <v>Mise en demeure</v>
      </c>
      <c r="K1862" t="str">
        <f>IF($J1862="","",$J1862+7)</f>
        <v/>
      </c>
    </row>
    <row r="1863" spans="2:11" ht="15">
      <c r="B1863" t="str">
        <f>IF($A1863="","",VLOOKUP(VLOOKUP($A1863,Baux!$A:$K,3,FALSE),Locataires!$A:$I,2,FALSE))</f>
        <v/>
      </c>
      <c r="C1863" s="17"/>
      <c r="D1863" s="12" t="str">
        <f>IF(OR($A1863="",$C1863=""),"",SUMIFS(Échéancier_Loyers!$G:$G,Échéancier_Loyers!$C:$C,$A1863,Échéancier_Loyers!$B:$B,YEAR($C1863)*100+MONTH($C1863)))</f>
        <v/>
      </c>
      <c r="E1863" s="13" t="str">
        <f>IF(OR($A1863="",$C1863=""),"",SUMIFS(Échéancier_Loyers!$J:$J,Échéancier_Loyers!$C:$C,$A1863,Échéancier_Loyers!$B:$B,YEAR($C1863)*100+MONTH($C1863)))</f>
        <v/>
      </c>
      <c r="F1863" s="13" t="str">
        <f>IF(OR($A1863="",$C1863=""),"",SUMIFS(Échéancier_Loyers!$K:$K,Échéancier_Loyers!$C:$C,$A1863,Échéancier_Loyers!$B:$B,YEAR($C1863)*100+MONTH($C1863)))</f>
        <v/>
      </c>
      <c r="G1863" s="13" t="str">
        <f>IF(OR($E1863="",$F1863=""),"",$E1863-$F1863)</f>
        <v/>
      </c>
      <c r="H1863" t="str">
        <f ca="1">IF($D1863="","",MAX(0,TODAY()-$D1863))</f>
        <v/>
      </c>
      <c r="I1863" t="str">
        <f ca="1">IF($G1863&lt;=0,"",IF($H1863&gt;=30,"Mise en demeure",IF($H1863&gt;=15,"Relance 2",IF($H1863&gt;=5,"Relance 1","À traiter"))))</f>
        <v>Mise en demeure</v>
      </c>
      <c r="K1863" t="str">
        <f>IF($J1863="","",$J1863+7)</f>
        <v/>
      </c>
    </row>
    <row r="1864" spans="2:11" ht="15">
      <c r="B1864" t="str">
        <f>IF($A1864="","",VLOOKUP(VLOOKUP($A1864,Baux!$A:$K,3,FALSE),Locataires!$A:$I,2,FALSE))</f>
        <v/>
      </c>
      <c r="C1864" s="17"/>
      <c r="D1864" s="12" t="str">
        <f>IF(OR($A1864="",$C1864=""),"",SUMIFS(Échéancier_Loyers!$G:$G,Échéancier_Loyers!$C:$C,$A1864,Échéancier_Loyers!$B:$B,YEAR($C1864)*100+MONTH($C1864)))</f>
        <v/>
      </c>
      <c r="E1864" s="13" t="str">
        <f>IF(OR($A1864="",$C1864=""),"",SUMIFS(Échéancier_Loyers!$J:$J,Échéancier_Loyers!$C:$C,$A1864,Échéancier_Loyers!$B:$B,YEAR($C1864)*100+MONTH($C1864)))</f>
        <v/>
      </c>
      <c r="F1864" s="13" t="str">
        <f>IF(OR($A1864="",$C1864=""),"",SUMIFS(Échéancier_Loyers!$K:$K,Échéancier_Loyers!$C:$C,$A1864,Échéancier_Loyers!$B:$B,YEAR($C1864)*100+MONTH($C1864)))</f>
        <v/>
      </c>
      <c r="G1864" s="13" t="str">
        <f>IF(OR($E1864="",$F1864=""),"",$E1864-$F1864)</f>
        <v/>
      </c>
      <c r="H1864" t="str">
        <f ca="1">IF($D1864="","",MAX(0,TODAY()-$D1864))</f>
        <v/>
      </c>
      <c r="I1864" t="str">
        <f ca="1">IF($G1864&lt;=0,"",IF($H1864&gt;=30,"Mise en demeure",IF($H1864&gt;=15,"Relance 2",IF($H1864&gt;=5,"Relance 1","À traiter"))))</f>
        <v>Mise en demeure</v>
      </c>
      <c r="K1864" t="str">
        <f>IF($J1864="","",$J1864+7)</f>
        <v/>
      </c>
    </row>
    <row r="1865" spans="2:11" ht="15">
      <c r="B1865" t="str">
        <f>IF($A1865="","",VLOOKUP(VLOOKUP($A1865,Baux!$A:$K,3,FALSE),Locataires!$A:$I,2,FALSE))</f>
        <v/>
      </c>
      <c r="C1865" s="17"/>
      <c r="D1865" s="12" t="str">
        <f>IF(OR($A1865="",$C1865=""),"",SUMIFS(Échéancier_Loyers!$G:$G,Échéancier_Loyers!$C:$C,$A1865,Échéancier_Loyers!$B:$B,YEAR($C1865)*100+MONTH($C1865)))</f>
        <v/>
      </c>
      <c r="E1865" s="13" t="str">
        <f>IF(OR($A1865="",$C1865=""),"",SUMIFS(Échéancier_Loyers!$J:$J,Échéancier_Loyers!$C:$C,$A1865,Échéancier_Loyers!$B:$B,YEAR($C1865)*100+MONTH($C1865)))</f>
        <v/>
      </c>
      <c r="F1865" s="13" t="str">
        <f>IF(OR($A1865="",$C1865=""),"",SUMIFS(Échéancier_Loyers!$K:$K,Échéancier_Loyers!$C:$C,$A1865,Échéancier_Loyers!$B:$B,YEAR($C1865)*100+MONTH($C1865)))</f>
        <v/>
      </c>
      <c r="G1865" s="13" t="str">
        <f>IF(OR($E1865="",$F1865=""),"",$E1865-$F1865)</f>
        <v/>
      </c>
      <c r="H1865" t="str">
        <f ca="1">IF($D1865="","",MAX(0,TODAY()-$D1865))</f>
        <v/>
      </c>
      <c r="I1865" t="str">
        <f ca="1">IF($G1865&lt;=0,"",IF($H1865&gt;=30,"Mise en demeure",IF($H1865&gt;=15,"Relance 2",IF($H1865&gt;=5,"Relance 1","À traiter"))))</f>
        <v>Mise en demeure</v>
      </c>
      <c r="K1865" t="str">
        <f>IF($J1865="","",$J1865+7)</f>
        <v/>
      </c>
    </row>
    <row r="1866" spans="2:11" ht="15">
      <c r="B1866" t="str">
        <f>IF($A1866="","",VLOOKUP(VLOOKUP($A1866,Baux!$A:$K,3,FALSE),Locataires!$A:$I,2,FALSE))</f>
        <v/>
      </c>
      <c r="C1866" s="17"/>
      <c r="D1866" s="12" t="str">
        <f>IF(OR($A1866="",$C1866=""),"",SUMIFS(Échéancier_Loyers!$G:$G,Échéancier_Loyers!$C:$C,$A1866,Échéancier_Loyers!$B:$B,YEAR($C1866)*100+MONTH($C1866)))</f>
        <v/>
      </c>
      <c r="E1866" s="13" t="str">
        <f>IF(OR($A1866="",$C1866=""),"",SUMIFS(Échéancier_Loyers!$J:$J,Échéancier_Loyers!$C:$C,$A1866,Échéancier_Loyers!$B:$B,YEAR($C1866)*100+MONTH($C1866)))</f>
        <v/>
      </c>
      <c r="F1866" s="13" t="str">
        <f>IF(OR($A1866="",$C1866=""),"",SUMIFS(Échéancier_Loyers!$K:$K,Échéancier_Loyers!$C:$C,$A1866,Échéancier_Loyers!$B:$B,YEAR($C1866)*100+MONTH($C1866)))</f>
        <v/>
      </c>
      <c r="G1866" s="13" t="str">
        <f>IF(OR($E1866="",$F1866=""),"",$E1866-$F1866)</f>
        <v/>
      </c>
      <c r="H1866" t="str">
        <f ca="1">IF($D1866="","",MAX(0,TODAY()-$D1866))</f>
        <v/>
      </c>
      <c r="I1866" t="str">
        <f ca="1">IF($G1866&lt;=0,"",IF($H1866&gt;=30,"Mise en demeure",IF($H1866&gt;=15,"Relance 2",IF($H1866&gt;=5,"Relance 1","À traiter"))))</f>
        <v>Mise en demeure</v>
      </c>
      <c r="K1866" t="str">
        <f>IF($J1866="","",$J1866+7)</f>
        <v/>
      </c>
    </row>
    <row r="1867" spans="2:11" ht="15">
      <c r="B1867" t="str">
        <f>IF($A1867="","",VLOOKUP(VLOOKUP($A1867,Baux!$A:$K,3,FALSE),Locataires!$A:$I,2,FALSE))</f>
        <v/>
      </c>
      <c r="C1867" s="17"/>
      <c r="D1867" s="12" t="str">
        <f>IF(OR($A1867="",$C1867=""),"",SUMIFS(Échéancier_Loyers!$G:$G,Échéancier_Loyers!$C:$C,$A1867,Échéancier_Loyers!$B:$B,YEAR($C1867)*100+MONTH($C1867)))</f>
        <v/>
      </c>
      <c r="E1867" s="13" t="str">
        <f>IF(OR($A1867="",$C1867=""),"",SUMIFS(Échéancier_Loyers!$J:$J,Échéancier_Loyers!$C:$C,$A1867,Échéancier_Loyers!$B:$B,YEAR($C1867)*100+MONTH($C1867)))</f>
        <v/>
      </c>
      <c r="F1867" s="13" t="str">
        <f>IF(OR($A1867="",$C1867=""),"",SUMIFS(Échéancier_Loyers!$K:$K,Échéancier_Loyers!$C:$C,$A1867,Échéancier_Loyers!$B:$B,YEAR($C1867)*100+MONTH($C1867)))</f>
        <v/>
      </c>
      <c r="G1867" s="13" t="str">
        <f>IF(OR($E1867="",$F1867=""),"",$E1867-$F1867)</f>
        <v/>
      </c>
      <c r="H1867" t="str">
        <f ca="1">IF($D1867="","",MAX(0,TODAY()-$D1867))</f>
        <v/>
      </c>
      <c r="I1867" t="str">
        <f ca="1">IF($G1867&lt;=0,"",IF($H1867&gt;=30,"Mise en demeure",IF($H1867&gt;=15,"Relance 2",IF($H1867&gt;=5,"Relance 1","À traiter"))))</f>
        <v>Mise en demeure</v>
      </c>
      <c r="K1867" t="str">
        <f>IF($J1867="","",$J1867+7)</f>
        <v/>
      </c>
    </row>
    <row r="1868" spans="2:11" ht="15">
      <c r="B1868" t="str">
        <f>IF($A1868="","",VLOOKUP(VLOOKUP($A1868,Baux!$A:$K,3,FALSE),Locataires!$A:$I,2,FALSE))</f>
        <v/>
      </c>
      <c r="C1868" s="17"/>
      <c r="D1868" s="12" t="str">
        <f>IF(OR($A1868="",$C1868=""),"",SUMIFS(Échéancier_Loyers!$G:$G,Échéancier_Loyers!$C:$C,$A1868,Échéancier_Loyers!$B:$B,YEAR($C1868)*100+MONTH($C1868)))</f>
        <v/>
      </c>
      <c r="E1868" s="13" t="str">
        <f>IF(OR($A1868="",$C1868=""),"",SUMIFS(Échéancier_Loyers!$J:$J,Échéancier_Loyers!$C:$C,$A1868,Échéancier_Loyers!$B:$B,YEAR($C1868)*100+MONTH($C1868)))</f>
        <v/>
      </c>
      <c r="F1868" s="13" t="str">
        <f>IF(OR($A1868="",$C1868=""),"",SUMIFS(Échéancier_Loyers!$K:$K,Échéancier_Loyers!$C:$C,$A1868,Échéancier_Loyers!$B:$B,YEAR($C1868)*100+MONTH($C1868)))</f>
        <v/>
      </c>
      <c r="G1868" s="13" t="str">
        <f>IF(OR($E1868="",$F1868=""),"",$E1868-$F1868)</f>
        <v/>
      </c>
      <c r="H1868" t="str">
        <f ca="1">IF($D1868="","",MAX(0,TODAY()-$D1868))</f>
        <v/>
      </c>
      <c r="I1868" t="str">
        <f ca="1">IF($G1868&lt;=0,"",IF($H1868&gt;=30,"Mise en demeure",IF($H1868&gt;=15,"Relance 2",IF($H1868&gt;=5,"Relance 1","À traiter"))))</f>
        <v>Mise en demeure</v>
      </c>
      <c r="K1868" t="str">
        <f>IF($J1868="","",$J1868+7)</f>
        <v/>
      </c>
    </row>
    <row r="1869" spans="2:11" ht="15">
      <c r="B1869" t="str">
        <f>IF($A1869="","",VLOOKUP(VLOOKUP($A1869,Baux!$A:$K,3,FALSE),Locataires!$A:$I,2,FALSE))</f>
        <v/>
      </c>
      <c r="C1869" s="17"/>
      <c r="D1869" s="12" t="str">
        <f>IF(OR($A1869="",$C1869=""),"",SUMIFS(Échéancier_Loyers!$G:$G,Échéancier_Loyers!$C:$C,$A1869,Échéancier_Loyers!$B:$B,YEAR($C1869)*100+MONTH($C1869)))</f>
        <v/>
      </c>
      <c r="E1869" s="13" t="str">
        <f>IF(OR($A1869="",$C1869=""),"",SUMIFS(Échéancier_Loyers!$J:$J,Échéancier_Loyers!$C:$C,$A1869,Échéancier_Loyers!$B:$B,YEAR($C1869)*100+MONTH($C1869)))</f>
        <v/>
      </c>
      <c r="F1869" s="13" t="str">
        <f>IF(OR($A1869="",$C1869=""),"",SUMIFS(Échéancier_Loyers!$K:$K,Échéancier_Loyers!$C:$C,$A1869,Échéancier_Loyers!$B:$B,YEAR($C1869)*100+MONTH($C1869)))</f>
        <v/>
      </c>
      <c r="G1869" s="13" t="str">
        <f>IF(OR($E1869="",$F1869=""),"",$E1869-$F1869)</f>
        <v/>
      </c>
      <c r="H1869" t="str">
        <f ca="1">IF($D1869="","",MAX(0,TODAY()-$D1869))</f>
        <v/>
      </c>
      <c r="I1869" t="str">
        <f ca="1">IF($G1869&lt;=0,"",IF($H1869&gt;=30,"Mise en demeure",IF($H1869&gt;=15,"Relance 2",IF($H1869&gt;=5,"Relance 1","À traiter"))))</f>
        <v>Mise en demeure</v>
      </c>
      <c r="K1869" t="str">
        <f>IF($J1869="","",$J1869+7)</f>
        <v/>
      </c>
    </row>
    <row r="1870" spans="2:11" ht="15">
      <c r="B1870" t="str">
        <f>IF($A1870="","",VLOOKUP(VLOOKUP($A1870,Baux!$A:$K,3,FALSE),Locataires!$A:$I,2,FALSE))</f>
        <v/>
      </c>
      <c r="C1870" s="17"/>
      <c r="D1870" s="12" t="str">
        <f>IF(OR($A1870="",$C1870=""),"",SUMIFS(Échéancier_Loyers!$G:$G,Échéancier_Loyers!$C:$C,$A1870,Échéancier_Loyers!$B:$B,YEAR($C1870)*100+MONTH($C1870)))</f>
        <v/>
      </c>
      <c r="E1870" s="13" t="str">
        <f>IF(OR($A1870="",$C1870=""),"",SUMIFS(Échéancier_Loyers!$J:$J,Échéancier_Loyers!$C:$C,$A1870,Échéancier_Loyers!$B:$B,YEAR($C1870)*100+MONTH($C1870)))</f>
        <v/>
      </c>
      <c r="F1870" s="13" t="str">
        <f>IF(OR($A1870="",$C1870=""),"",SUMIFS(Échéancier_Loyers!$K:$K,Échéancier_Loyers!$C:$C,$A1870,Échéancier_Loyers!$B:$B,YEAR($C1870)*100+MONTH($C1870)))</f>
        <v/>
      </c>
      <c r="G1870" s="13" t="str">
        <f>IF(OR($E1870="",$F1870=""),"",$E1870-$F1870)</f>
        <v/>
      </c>
      <c r="H1870" t="str">
        <f ca="1">IF($D1870="","",MAX(0,TODAY()-$D1870))</f>
        <v/>
      </c>
      <c r="I1870" t="str">
        <f ca="1">IF($G1870&lt;=0,"",IF($H1870&gt;=30,"Mise en demeure",IF($H1870&gt;=15,"Relance 2",IF($H1870&gt;=5,"Relance 1","À traiter"))))</f>
        <v>Mise en demeure</v>
      </c>
      <c r="K1870" t="str">
        <f>IF($J1870="","",$J1870+7)</f>
        <v/>
      </c>
    </row>
    <row r="1871" spans="2:11" ht="15">
      <c r="B1871" t="str">
        <f>IF($A1871="","",VLOOKUP(VLOOKUP($A1871,Baux!$A:$K,3,FALSE),Locataires!$A:$I,2,FALSE))</f>
        <v/>
      </c>
      <c r="C1871" s="17"/>
      <c r="D1871" s="12" t="str">
        <f>IF(OR($A1871="",$C1871=""),"",SUMIFS(Échéancier_Loyers!$G:$G,Échéancier_Loyers!$C:$C,$A1871,Échéancier_Loyers!$B:$B,YEAR($C1871)*100+MONTH($C1871)))</f>
        <v/>
      </c>
      <c r="E1871" s="13" t="str">
        <f>IF(OR($A1871="",$C1871=""),"",SUMIFS(Échéancier_Loyers!$J:$J,Échéancier_Loyers!$C:$C,$A1871,Échéancier_Loyers!$B:$B,YEAR($C1871)*100+MONTH($C1871)))</f>
        <v/>
      </c>
      <c r="F1871" s="13" t="str">
        <f>IF(OR($A1871="",$C1871=""),"",SUMIFS(Échéancier_Loyers!$K:$K,Échéancier_Loyers!$C:$C,$A1871,Échéancier_Loyers!$B:$B,YEAR($C1871)*100+MONTH($C1871)))</f>
        <v/>
      </c>
      <c r="G1871" s="13" t="str">
        <f>IF(OR($E1871="",$F1871=""),"",$E1871-$F1871)</f>
        <v/>
      </c>
      <c r="H1871" t="str">
        <f ca="1">IF($D1871="","",MAX(0,TODAY()-$D1871))</f>
        <v/>
      </c>
      <c r="I1871" t="str">
        <f ca="1">IF($G1871&lt;=0,"",IF($H1871&gt;=30,"Mise en demeure",IF($H1871&gt;=15,"Relance 2",IF($H1871&gt;=5,"Relance 1","À traiter"))))</f>
        <v>Mise en demeure</v>
      </c>
      <c r="K1871" t="str">
        <f>IF($J1871="","",$J1871+7)</f>
        <v/>
      </c>
    </row>
    <row r="1872" spans="2:11" ht="15">
      <c r="B1872" t="str">
        <f>IF($A1872="","",VLOOKUP(VLOOKUP($A1872,Baux!$A:$K,3,FALSE),Locataires!$A:$I,2,FALSE))</f>
        <v/>
      </c>
      <c r="C1872" s="17"/>
      <c r="D1872" s="12" t="str">
        <f>IF(OR($A1872="",$C1872=""),"",SUMIFS(Échéancier_Loyers!$G:$G,Échéancier_Loyers!$C:$C,$A1872,Échéancier_Loyers!$B:$B,YEAR($C1872)*100+MONTH($C1872)))</f>
        <v/>
      </c>
      <c r="E1872" s="13" t="str">
        <f>IF(OR($A1872="",$C1872=""),"",SUMIFS(Échéancier_Loyers!$J:$J,Échéancier_Loyers!$C:$C,$A1872,Échéancier_Loyers!$B:$B,YEAR($C1872)*100+MONTH($C1872)))</f>
        <v/>
      </c>
      <c r="F1872" s="13" t="str">
        <f>IF(OR($A1872="",$C1872=""),"",SUMIFS(Échéancier_Loyers!$K:$K,Échéancier_Loyers!$C:$C,$A1872,Échéancier_Loyers!$B:$B,YEAR($C1872)*100+MONTH($C1872)))</f>
        <v/>
      </c>
      <c r="G1872" s="13" t="str">
        <f>IF(OR($E1872="",$F1872=""),"",$E1872-$F1872)</f>
        <v/>
      </c>
      <c r="H1872" t="str">
        <f ca="1">IF($D1872="","",MAX(0,TODAY()-$D1872))</f>
        <v/>
      </c>
      <c r="I1872" t="str">
        <f ca="1">IF($G1872&lt;=0,"",IF($H1872&gt;=30,"Mise en demeure",IF($H1872&gt;=15,"Relance 2",IF($H1872&gt;=5,"Relance 1","À traiter"))))</f>
        <v>Mise en demeure</v>
      </c>
      <c r="K1872" t="str">
        <f>IF($J1872="","",$J1872+7)</f>
        <v/>
      </c>
    </row>
    <row r="1873" spans="2:11" ht="15">
      <c r="B1873" t="str">
        <f>IF($A1873="","",VLOOKUP(VLOOKUP($A1873,Baux!$A:$K,3,FALSE),Locataires!$A:$I,2,FALSE))</f>
        <v/>
      </c>
      <c r="C1873" s="17"/>
      <c r="D1873" s="12" t="str">
        <f>IF(OR($A1873="",$C1873=""),"",SUMIFS(Échéancier_Loyers!$G:$G,Échéancier_Loyers!$C:$C,$A1873,Échéancier_Loyers!$B:$B,YEAR($C1873)*100+MONTH($C1873)))</f>
        <v/>
      </c>
      <c r="E1873" s="13" t="str">
        <f>IF(OR($A1873="",$C1873=""),"",SUMIFS(Échéancier_Loyers!$J:$J,Échéancier_Loyers!$C:$C,$A1873,Échéancier_Loyers!$B:$B,YEAR($C1873)*100+MONTH($C1873)))</f>
        <v/>
      </c>
      <c r="F1873" s="13" t="str">
        <f>IF(OR($A1873="",$C1873=""),"",SUMIFS(Échéancier_Loyers!$K:$K,Échéancier_Loyers!$C:$C,$A1873,Échéancier_Loyers!$B:$B,YEAR($C1873)*100+MONTH($C1873)))</f>
        <v/>
      </c>
      <c r="G1873" s="13" t="str">
        <f>IF(OR($E1873="",$F1873=""),"",$E1873-$F1873)</f>
        <v/>
      </c>
      <c r="H1873" t="str">
        <f ca="1">IF($D1873="","",MAX(0,TODAY()-$D1873))</f>
        <v/>
      </c>
      <c r="I1873" t="str">
        <f ca="1">IF($G1873&lt;=0,"",IF($H1873&gt;=30,"Mise en demeure",IF($H1873&gt;=15,"Relance 2",IF($H1873&gt;=5,"Relance 1","À traiter"))))</f>
        <v>Mise en demeure</v>
      </c>
      <c r="K1873" t="str">
        <f>IF($J1873="","",$J1873+7)</f>
        <v/>
      </c>
    </row>
    <row r="1874" spans="2:11" ht="15">
      <c r="B1874" t="str">
        <f>IF($A1874="","",VLOOKUP(VLOOKUP($A1874,Baux!$A:$K,3,FALSE),Locataires!$A:$I,2,FALSE))</f>
        <v/>
      </c>
      <c r="C1874" s="17"/>
      <c r="D1874" s="12" t="str">
        <f>IF(OR($A1874="",$C1874=""),"",SUMIFS(Échéancier_Loyers!$G:$G,Échéancier_Loyers!$C:$C,$A1874,Échéancier_Loyers!$B:$B,YEAR($C1874)*100+MONTH($C1874)))</f>
        <v/>
      </c>
      <c r="E1874" s="13" t="str">
        <f>IF(OR($A1874="",$C1874=""),"",SUMIFS(Échéancier_Loyers!$J:$J,Échéancier_Loyers!$C:$C,$A1874,Échéancier_Loyers!$B:$B,YEAR($C1874)*100+MONTH($C1874)))</f>
        <v/>
      </c>
      <c r="F1874" s="13" t="str">
        <f>IF(OR($A1874="",$C1874=""),"",SUMIFS(Échéancier_Loyers!$K:$K,Échéancier_Loyers!$C:$C,$A1874,Échéancier_Loyers!$B:$B,YEAR($C1874)*100+MONTH($C1874)))</f>
        <v/>
      </c>
      <c r="G1874" s="13" t="str">
        <f>IF(OR($E1874="",$F1874=""),"",$E1874-$F1874)</f>
        <v/>
      </c>
      <c r="H1874" t="str">
        <f ca="1">IF($D1874="","",MAX(0,TODAY()-$D1874))</f>
        <v/>
      </c>
      <c r="I1874" t="str">
        <f ca="1">IF($G1874&lt;=0,"",IF($H1874&gt;=30,"Mise en demeure",IF($H1874&gt;=15,"Relance 2",IF($H1874&gt;=5,"Relance 1","À traiter"))))</f>
        <v>Mise en demeure</v>
      </c>
      <c r="K1874" t="str">
        <f>IF($J1874="","",$J1874+7)</f>
        <v/>
      </c>
    </row>
    <row r="1875" spans="2:11" ht="15">
      <c r="B1875" t="str">
        <f>IF($A1875="","",VLOOKUP(VLOOKUP($A1875,Baux!$A:$K,3,FALSE),Locataires!$A:$I,2,FALSE))</f>
        <v/>
      </c>
      <c r="C1875" s="17"/>
      <c r="D1875" s="12" t="str">
        <f>IF(OR($A1875="",$C1875=""),"",SUMIFS(Échéancier_Loyers!$G:$G,Échéancier_Loyers!$C:$C,$A1875,Échéancier_Loyers!$B:$B,YEAR($C1875)*100+MONTH($C1875)))</f>
        <v/>
      </c>
      <c r="E1875" s="13" t="str">
        <f>IF(OR($A1875="",$C1875=""),"",SUMIFS(Échéancier_Loyers!$J:$J,Échéancier_Loyers!$C:$C,$A1875,Échéancier_Loyers!$B:$B,YEAR($C1875)*100+MONTH($C1875)))</f>
        <v/>
      </c>
      <c r="F1875" s="13" t="str">
        <f>IF(OR($A1875="",$C1875=""),"",SUMIFS(Échéancier_Loyers!$K:$K,Échéancier_Loyers!$C:$C,$A1875,Échéancier_Loyers!$B:$B,YEAR($C1875)*100+MONTH($C1875)))</f>
        <v/>
      </c>
      <c r="G1875" s="13" t="str">
        <f>IF(OR($E1875="",$F1875=""),"",$E1875-$F1875)</f>
        <v/>
      </c>
      <c r="H1875" t="str">
        <f ca="1">IF($D1875="","",MAX(0,TODAY()-$D1875))</f>
        <v/>
      </c>
      <c r="I1875" t="str">
        <f ca="1">IF($G1875&lt;=0,"",IF($H1875&gt;=30,"Mise en demeure",IF($H1875&gt;=15,"Relance 2",IF($H1875&gt;=5,"Relance 1","À traiter"))))</f>
        <v>Mise en demeure</v>
      </c>
      <c r="K1875" t="str">
        <f>IF($J1875="","",$J1875+7)</f>
        <v/>
      </c>
    </row>
    <row r="1876" spans="2:11" ht="15">
      <c r="B1876" t="str">
        <f>IF($A1876="","",VLOOKUP(VLOOKUP($A1876,Baux!$A:$K,3,FALSE),Locataires!$A:$I,2,FALSE))</f>
        <v/>
      </c>
      <c r="C1876" s="17"/>
      <c r="D1876" s="12" t="str">
        <f>IF(OR($A1876="",$C1876=""),"",SUMIFS(Échéancier_Loyers!$G:$G,Échéancier_Loyers!$C:$C,$A1876,Échéancier_Loyers!$B:$B,YEAR($C1876)*100+MONTH($C1876)))</f>
        <v/>
      </c>
      <c r="E1876" s="13" t="str">
        <f>IF(OR($A1876="",$C1876=""),"",SUMIFS(Échéancier_Loyers!$J:$J,Échéancier_Loyers!$C:$C,$A1876,Échéancier_Loyers!$B:$B,YEAR($C1876)*100+MONTH($C1876)))</f>
        <v/>
      </c>
      <c r="F1876" s="13" t="str">
        <f>IF(OR($A1876="",$C1876=""),"",SUMIFS(Échéancier_Loyers!$K:$K,Échéancier_Loyers!$C:$C,$A1876,Échéancier_Loyers!$B:$B,YEAR($C1876)*100+MONTH($C1876)))</f>
        <v/>
      </c>
      <c r="G1876" s="13" t="str">
        <f>IF(OR($E1876="",$F1876=""),"",$E1876-$F1876)</f>
        <v/>
      </c>
      <c r="H1876" t="str">
        <f ca="1">IF($D1876="","",MAX(0,TODAY()-$D1876))</f>
        <v/>
      </c>
      <c r="I1876" t="str">
        <f ca="1">IF($G1876&lt;=0,"",IF($H1876&gt;=30,"Mise en demeure",IF($H1876&gt;=15,"Relance 2",IF($H1876&gt;=5,"Relance 1","À traiter"))))</f>
        <v>Mise en demeure</v>
      </c>
      <c r="K1876" t="str">
        <f>IF($J1876="","",$J1876+7)</f>
        <v/>
      </c>
    </row>
    <row r="1877" spans="2:11" ht="15">
      <c r="B1877" t="str">
        <f>IF($A1877="","",VLOOKUP(VLOOKUP($A1877,Baux!$A:$K,3,FALSE),Locataires!$A:$I,2,FALSE))</f>
        <v/>
      </c>
      <c r="C1877" s="17"/>
      <c r="D1877" s="12" t="str">
        <f>IF(OR($A1877="",$C1877=""),"",SUMIFS(Échéancier_Loyers!$G:$G,Échéancier_Loyers!$C:$C,$A1877,Échéancier_Loyers!$B:$B,YEAR($C1877)*100+MONTH($C1877)))</f>
        <v/>
      </c>
      <c r="E1877" s="13" t="str">
        <f>IF(OR($A1877="",$C1877=""),"",SUMIFS(Échéancier_Loyers!$J:$J,Échéancier_Loyers!$C:$C,$A1877,Échéancier_Loyers!$B:$B,YEAR($C1877)*100+MONTH($C1877)))</f>
        <v/>
      </c>
      <c r="F1877" s="13" t="str">
        <f>IF(OR($A1877="",$C1877=""),"",SUMIFS(Échéancier_Loyers!$K:$K,Échéancier_Loyers!$C:$C,$A1877,Échéancier_Loyers!$B:$B,YEAR($C1877)*100+MONTH($C1877)))</f>
        <v/>
      </c>
      <c r="G1877" s="13" t="str">
        <f>IF(OR($E1877="",$F1877=""),"",$E1877-$F1877)</f>
        <v/>
      </c>
      <c r="H1877" t="str">
        <f ca="1">IF($D1877="","",MAX(0,TODAY()-$D1877))</f>
        <v/>
      </c>
      <c r="I1877" t="str">
        <f ca="1">IF($G1877&lt;=0,"",IF($H1877&gt;=30,"Mise en demeure",IF($H1877&gt;=15,"Relance 2",IF($H1877&gt;=5,"Relance 1","À traiter"))))</f>
        <v>Mise en demeure</v>
      </c>
      <c r="K1877" t="str">
        <f>IF($J1877="","",$J1877+7)</f>
        <v/>
      </c>
    </row>
    <row r="1878" spans="2:11" ht="15">
      <c r="B1878" t="str">
        <f>IF($A1878="","",VLOOKUP(VLOOKUP($A1878,Baux!$A:$K,3,FALSE),Locataires!$A:$I,2,FALSE))</f>
        <v/>
      </c>
      <c r="C1878" s="17"/>
      <c r="D1878" s="12" t="str">
        <f>IF(OR($A1878="",$C1878=""),"",SUMIFS(Échéancier_Loyers!$G:$G,Échéancier_Loyers!$C:$C,$A1878,Échéancier_Loyers!$B:$B,YEAR($C1878)*100+MONTH($C1878)))</f>
        <v/>
      </c>
      <c r="E1878" s="13" t="str">
        <f>IF(OR($A1878="",$C1878=""),"",SUMIFS(Échéancier_Loyers!$J:$J,Échéancier_Loyers!$C:$C,$A1878,Échéancier_Loyers!$B:$B,YEAR($C1878)*100+MONTH($C1878)))</f>
        <v/>
      </c>
      <c r="F1878" s="13" t="str">
        <f>IF(OR($A1878="",$C1878=""),"",SUMIFS(Échéancier_Loyers!$K:$K,Échéancier_Loyers!$C:$C,$A1878,Échéancier_Loyers!$B:$B,YEAR($C1878)*100+MONTH($C1878)))</f>
        <v/>
      </c>
      <c r="G1878" s="13" t="str">
        <f>IF(OR($E1878="",$F1878=""),"",$E1878-$F1878)</f>
        <v/>
      </c>
      <c r="H1878" t="str">
        <f ca="1">IF($D1878="","",MAX(0,TODAY()-$D1878))</f>
        <v/>
      </c>
      <c r="I1878" t="str">
        <f ca="1">IF($G1878&lt;=0,"",IF($H1878&gt;=30,"Mise en demeure",IF($H1878&gt;=15,"Relance 2",IF($H1878&gt;=5,"Relance 1","À traiter"))))</f>
        <v>Mise en demeure</v>
      </c>
      <c r="K1878" t="str">
        <f>IF($J1878="","",$J1878+7)</f>
        <v/>
      </c>
    </row>
    <row r="1879" spans="2:11" ht="15">
      <c r="B1879" t="str">
        <f>IF($A1879="","",VLOOKUP(VLOOKUP($A1879,Baux!$A:$K,3,FALSE),Locataires!$A:$I,2,FALSE))</f>
        <v/>
      </c>
      <c r="C1879" s="17"/>
      <c r="D1879" s="12" t="str">
        <f>IF(OR($A1879="",$C1879=""),"",SUMIFS(Échéancier_Loyers!$G:$G,Échéancier_Loyers!$C:$C,$A1879,Échéancier_Loyers!$B:$B,YEAR($C1879)*100+MONTH($C1879)))</f>
        <v/>
      </c>
      <c r="E1879" s="13" t="str">
        <f>IF(OR($A1879="",$C1879=""),"",SUMIFS(Échéancier_Loyers!$J:$J,Échéancier_Loyers!$C:$C,$A1879,Échéancier_Loyers!$B:$B,YEAR($C1879)*100+MONTH($C1879)))</f>
        <v/>
      </c>
      <c r="F1879" s="13" t="str">
        <f>IF(OR($A1879="",$C1879=""),"",SUMIFS(Échéancier_Loyers!$K:$K,Échéancier_Loyers!$C:$C,$A1879,Échéancier_Loyers!$B:$B,YEAR($C1879)*100+MONTH($C1879)))</f>
        <v/>
      </c>
      <c r="G1879" s="13" t="str">
        <f>IF(OR($E1879="",$F1879=""),"",$E1879-$F1879)</f>
        <v/>
      </c>
      <c r="H1879" t="str">
        <f ca="1">IF($D1879="","",MAX(0,TODAY()-$D1879))</f>
        <v/>
      </c>
      <c r="I1879" t="str">
        <f ca="1">IF($G1879&lt;=0,"",IF($H1879&gt;=30,"Mise en demeure",IF($H1879&gt;=15,"Relance 2",IF($H1879&gt;=5,"Relance 1","À traiter"))))</f>
        <v>Mise en demeure</v>
      </c>
      <c r="K1879" t="str">
        <f>IF($J1879="","",$J1879+7)</f>
        <v/>
      </c>
    </row>
    <row r="1880" spans="2:11" ht="15">
      <c r="B1880" t="str">
        <f>IF($A1880="","",VLOOKUP(VLOOKUP($A1880,Baux!$A:$K,3,FALSE),Locataires!$A:$I,2,FALSE))</f>
        <v/>
      </c>
      <c r="C1880" s="17"/>
      <c r="D1880" s="12" t="str">
        <f>IF(OR($A1880="",$C1880=""),"",SUMIFS(Échéancier_Loyers!$G:$G,Échéancier_Loyers!$C:$C,$A1880,Échéancier_Loyers!$B:$B,YEAR($C1880)*100+MONTH($C1880)))</f>
        <v/>
      </c>
      <c r="E1880" s="13" t="str">
        <f>IF(OR($A1880="",$C1880=""),"",SUMIFS(Échéancier_Loyers!$J:$J,Échéancier_Loyers!$C:$C,$A1880,Échéancier_Loyers!$B:$B,YEAR($C1880)*100+MONTH($C1880)))</f>
        <v/>
      </c>
      <c r="F1880" s="13" t="str">
        <f>IF(OR($A1880="",$C1880=""),"",SUMIFS(Échéancier_Loyers!$K:$K,Échéancier_Loyers!$C:$C,$A1880,Échéancier_Loyers!$B:$B,YEAR($C1880)*100+MONTH($C1880)))</f>
        <v/>
      </c>
      <c r="G1880" s="13" t="str">
        <f>IF(OR($E1880="",$F1880=""),"",$E1880-$F1880)</f>
        <v/>
      </c>
      <c r="H1880" t="str">
        <f ca="1">IF($D1880="","",MAX(0,TODAY()-$D1880))</f>
        <v/>
      </c>
      <c r="I1880" t="str">
        <f ca="1">IF($G1880&lt;=0,"",IF($H1880&gt;=30,"Mise en demeure",IF($H1880&gt;=15,"Relance 2",IF($H1880&gt;=5,"Relance 1","À traiter"))))</f>
        <v>Mise en demeure</v>
      </c>
      <c r="K1880" t="str">
        <f>IF($J1880="","",$J1880+7)</f>
        <v/>
      </c>
    </row>
    <row r="1881" spans="2:11" ht="15">
      <c r="B1881" t="str">
        <f>IF($A1881="","",VLOOKUP(VLOOKUP($A1881,Baux!$A:$K,3,FALSE),Locataires!$A:$I,2,FALSE))</f>
        <v/>
      </c>
      <c r="C1881" s="17"/>
      <c r="D1881" s="12" t="str">
        <f>IF(OR($A1881="",$C1881=""),"",SUMIFS(Échéancier_Loyers!$G:$G,Échéancier_Loyers!$C:$C,$A1881,Échéancier_Loyers!$B:$B,YEAR($C1881)*100+MONTH($C1881)))</f>
        <v/>
      </c>
      <c r="E1881" s="13" t="str">
        <f>IF(OR($A1881="",$C1881=""),"",SUMIFS(Échéancier_Loyers!$J:$J,Échéancier_Loyers!$C:$C,$A1881,Échéancier_Loyers!$B:$B,YEAR($C1881)*100+MONTH($C1881)))</f>
        <v/>
      </c>
      <c r="F1881" s="13" t="str">
        <f>IF(OR($A1881="",$C1881=""),"",SUMIFS(Échéancier_Loyers!$K:$K,Échéancier_Loyers!$C:$C,$A1881,Échéancier_Loyers!$B:$B,YEAR($C1881)*100+MONTH($C1881)))</f>
        <v/>
      </c>
      <c r="G1881" s="13" t="str">
        <f>IF(OR($E1881="",$F1881=""),"",$E1881-$F1881)</f>
        <v/>
      </c>
      <c r="H1881" t="str">
        <f ca="1">IF($D1881="","",MAX(0,TODAY()-$D1881))</f>
        <v/>
      </c>
      <c r="I1881" t="str">
        <f ca="1">IF($G1881&lt;=0,"",IF($H1881&gt;=30,"Mise en demeure",IF($H1881&gt;=15,"Relance 2",IF($H1881&gt;=5,"Relance 1","À traiter"))))</f>
        <v>Mise en demeure</v>
      </c>
      <c r="K1881" t="str">
        <f>IF($J1881="","",$J1881+7)</f>
        <v/>
      </c>
    </row>
    <row r="1882" spans="2:11" ht="15">
      <c r="B1882" t="str">
        <f>IF($A1882="","",VLOOKUP(VLOOKUP($A1882,Baux!$A:$K,3,FALSE),Locataires!$A:$I,2,FALSE))</f>
        <v/>
      </c>
      <c r="C1882" s="17"/>
      <c r="D1882" s="12" t="str">
        <f>IF(OR($A1882="",$C1882=""),"",SUMIFS(Échéancier_Loyers!$G:$G,Échéancier_Loyers!$C:$C,$A1882,Échéancier_Loyers!$B:$B,YEAR($C1882)*100+MONTH($C1882)))</f>
        <v/>
      </c>
      <c r="E1882" s="13" t="str">
        <f>IF(OR($A1882="",$C1882=""),"",SUMIFS(Échéancier_Loyers!$J:$J,Échéancier_Loyers!$C:$C,$A1882,Échéancier_Loyers!$B:$B,YEAR($C1882)*100+MONTH($C1882)))</f>
        <v/>
      </c>
      <c r="F1882" s="13" t="str">
        <f>IF(OR($A1882="",$C1882=""),"",SUMIFS(Échéancier_Loyers!$K:$K,Échéancier_Loyers!$C:$C,$A1882,Échéancier_Loyers!$B:$B,YEAR($C1882)*100+MONTH($C1882)))</f>
        <v/>
      </c>
      <c r="G1882" s="13" t="str">
        <f>IF(OR($E1882="",$F1882=""),"",$E1882-$F1882)</f>
        <v/>
      </c>
      <c r="H1882" t="str">
        <f ca="1">IF($D1882="","",MAX(0,TODAY()-$D1882))</f>
        <v/>
      </c>
      <c r="I1882" t="str">
        <f ca="1">IF($G1882&lt;=0,"",IF($H1882&gt;=30,"Mise en demeure",IF($H1882&gt;=15,"Relance 2",IF($H1882&gt;=5,"Relance 1","À traiter"))))</f>
        <v>Mise en demeure</v>
      </c>
      <c r="K1882" t="str">
        <f>IF($J1882="","",$J1882+7)</f>
        <v/>
      </c>
    </row>
    <row r="1883" spans="2:11" ht="15">
      <c r="B1883" t="str">
        <f>IF($A1883="","",VLOOKUP(VLOOKUP($A1883,Baux!$A:$K,3,FALSE),Locataires!$A:$I,2,FALSE))</f>
        <v/>
      </c>
      <c r="C1883" s="17"/>
      <c r="D1883" s="12" t="str">
        <f>IF(OR($A1883="",$C1883=""),"",SUMIFS(Échéancier_Loyers!$G:$G,Échéancier_Loyers!$C:$C,$A1883,Échéancier_Loyers!$B:$B,YEAR($C1883)*100+MONTH($C1883)))</f>
        <v/>
      </c>
      <c r="E1883" s="13" t="str">
        <f>IF(OR($A1883="",$C1883=""),"",SUMIFS(Échéancier_Loyers!$J:$J,Échéancier_Loyers!$C:$C,$A1883,Échéancier_Loyers!$B:$B,YEAR($C1883)*100+MONTH($C1883)))</f>
        <v/>
      </c>
      <c r="F1883" s="13" t="str">
        <f>IF(OR($A1883="",$C1883=""),"",SUMIFS(Échéancier_Loyers!$K:$K,Échéancier_Loyers!$C:$C,$A1883,Échéancier_Loyers!$B:$B,YEAR($C1883)*100+MONTH($C1883)))</f>
        <v/>
      </c>
      <c r="G1883" s="13" t="str">
        <f>IF(OR($E1883="",$F1883=""),"",$E1883-$F1883)</f>
        <v/>
      </c>
      <c r="H1883" t="str">
        <f ca="1">IF($D1883="","",MAX(0,TODAY()-$D1883))</f>
        <v/>
      </c>
      <c r="I1883" t="str">
        <f ca="1">IF($G1883&lt;=0,"",IF($H1883&gt;=30,"Mise en demeure",IF($H1883&gt;=15,"Relance 2",IF($H1883&gt;=5,"Relance 1","À traiter"))))</f>
        <v>Mise en demeure</v>
      </c>
      <c r="K1883" t="str">
        <f>IF($J1883="","",$J1883+7)</f>
        <v/>
      </c>
    </row>
    <row r="1884" spans="2:11" ht="15">
      <c r="B1884" t="str">
        <f>IF($A1884="","",VLOOKUP(VLOOKUP($A1884,Baux!$A:$K,3,FALSE),Locataires!$A:$I,2,FALSE))</f>
        <v/>
      </c>
      <c r="C1884" s="17"/>
      <c r="D1884" s="12" t="str">
        <f>IF(OR($A1884="",$C1884=""),"",SUMIFS(Échéancier_Loyers!$G:$G,Échéancier_Loyers!$C:$C,$A1884,Échéancier_Loyers!$B:$B,YEAR($C1884)*100+MONTH($C1884)))</f>
        <v/>
      </c>
      <c r="E1884" s="13" t="str">
        <f>IF(OR($A1884="",$C1884=""),"",SUMIFS(Échéancier_Loyers!$J:$J,Échéancier_Loyers!$C:$C,$A1884,Échéancier_Loyers!$B:$B,YEAR($C1884)*100+MONTH($C1884)))</f>
        <v/>
      </c>
      <c r="F1884" s="13" t="str">
        <f>IF(OR($A1884="",$C1884=""),"",SUMIFS(Échéancier_Loyers!$K:$K,Échéancier_Loyers!$C:$C,$A1884,Échéancier_Loyers!$B:$B,YEAR($C1884)*100+MONTH($C1884)))</f>
        <v/>
      </c>
      <c r="G1884" s="13" t="str">
        <f>IF(OR($E1884="",$F1884=""),"",$E1884-$F1884)</f>
        <v/>
      </c>
      <c r="H1884" t="str">
        <f ca="1">IF($D1884="","",MAX(0,TODAY()-$D1884))</f>
        <v/>
      </c>
      <c r="I1884" t="str">
        <f ca="1">IF($G1884&lt;=0,"",IF($H1884&gt;=30,"Mise en demeure",IF($H1884&gt;=15,"Relance 2",IF($H1884&gt;=5,"Relance 1","À traiter"))))</f>
        <v>Mise en demeure</v>
      </c>
      <c r="K1884" t="str">
        <f>IF($J1884="","",$J1884+7)</f>
        <v/>
      </c>
    </row>
    <row r="1885" spans="2:11" ht="15">
      <c r="B1885" t="str">
        <f>IF($A1885="","",VLOOKUP(VLOOKUP($A1885,Baux!$A:$K,3,FALSE),Locataires!$A:$I,2,FALSE))</f>
        <v/>
      </c>
      <c r="C1885" s="17"/>
      <c r="D1885" s="12" t="str">
        <f>IF(OR($A1885="",$C1885=""),"",SUMIFS(Échéancier_Loyers!$G:$G,Échéancier_Loyers!$C:$C,$A1885,Échéancier_Loyers!$B:$B,YEAR($C1885)*100+MONTH($C1885)))</f>
        <v/>
      </c>
      <c r="E1885" s="13" t="str">
        <f>IF(OR($A1885="",$C1885=""),"",SUMIFS(Échéancier_Loyers!$J:$J,Échéancier_Loyers!$C:$C,$A1885,Échéancier_Loyers!$B:$B,YEAR($C1885)*100+MONTH($C1885)))</f>
        <v/>
      </c>
      <c r="F1885" s="13" t="str">
        <f>IF(OR($A1885="",$C1885=""),"",SUMIFS(Échéancier_Loyers!$K:$K,Échéancier_Loyers!$C:$C,$A1885,Échéancier_Loyers!$B:$B,YEAR($C1885)*100+MONTH($C1885)))</f>
        <v/>
      </c>
      <c r="G1885" s="13" t="str">
        <f>IF(OR($E1885="",$F1885=""),"",$E1885-$F1885)</f>
        <v/>
      </c>
      <c r="H1885" t="str">
        <f ca="1">IF($D1885="","",MAX(0,TODAY()-$D1885))</f>
        <v/>
      </c>
      <c r="I1885" t="str">
        <f ca="1">IF($G1885&lt;=0,"",IF($H1885&gt;=30,"Mise en demeure",IF($H1885&gt;=15,"Relance 2",IF($H1885&gt;=5,"Relance 1","À traiter"))))</f>
        <v>Mise en demeure</v>
      </c>
      <c r="K1885" t="str">
        <f>IF($J1885="","",$J1885+7)</f>
        <v/>
      </c>
    </row>
    <row r="1886" spans="2:11" ht="15">
      <c r="B1886" t="str">
        <f>IF($A1886="","",VLOOKUP(VLOOKUP($A1886,Baux!$A:$K,3,FALSE),Locataires!$A:$I,2,FALSE))</f>
        <v/>
      </c>
      <c r="C1886" s="17"/>
      <c r="D1886" s="12" t="str">
        <f>IF(OR($A1886="",$C1886=""),"",SUMIFS(Échéancier_Loyers!$G:$G,Échéancier_Loyers!$C:$C,$A1886,Échéancier_Loyers!$B:$B,YEAR($C1886)*100+MONTH($C1886)))</f>
        <v/>
      </c>
      <c r="E1886" s="13" t="str">
        <f>IF(OR($A1886="",$C1886=""),"",SUMIFS(Échéancier_Loyers!$J:$J,Échéancier_Loyers!$C:$C,$A1886,Échéancier_Loyers!$B:$B,YEAR($C1886)*100+MONTH($C1886)))</f>
        <v/>
      </c>
      <c r="F1886" s="13" t="str">
        <f>IF(OR($A1886="",$C1886=""),"",SUMIFS(Échéancier_Loyers!$K:$K,Échéancier_Loyers!$C:$C,$A1886,Échéancier_Loyers!$B:$B,YEAR($C1886)*100+MONTH($C1886)))</f>
        <v/>
      </c>
      <c r="G1886" s="13" t="str">
        <f>IF(OR($E1886="",$F1886=""),"",$E1886-$F1886)</f>
        <v/>
      </c>
      <c r="H1886" t="str">
        <f ca="1">IF($D1886="","",MAX(0,TODAY()-$D1886))</f>
        <v/>
      </c>
      <c r="I1886" t="str">
        <f ca="1">IF($G1886&lt;=0,"",IF($H1886&gt;=30,"Mise en demeure",IF($H1886&gt;=15,"Relance 2",IF($H1886&gt;=5,"Relance 1","À traiter"))))</f>
        <v>Mise en demeure</v>
      </c>
      <c r="K1886" t="str">
        <f>IF($J1886="","",$J1886+7)</f>
        <v/>
      </c>
    </row>
    <row r="1887" spans="2:11" ht="15">
      <c r="B1887" t="str">
        <f>IF($A1887="","",VLOOKUP(VLOOKUP($A1887,Baux!$A:$K,3,FALSE),Locataires!$A:$I,2,FALSE))</f>
        <v/>
      </c>
      <c r="C1887" s="17"/>
      <c r="D1887" s="12" t="str">
        <f>IF(OR($A1887="",$C1887=""),"",SUMIFS(Échéancier_Loyers!$G:$G,Échéancier_Loyers!$C:$C,$A1887,Échéancier_Loyers!$B:$B,YEAR($C1887)*100+MONTH($C1887)))</f>
        <v/>
      </c>
      <c r="E1887" s="13" t="str">
        <f>IF(OR($A1887="",$C1887=""),"",SUMIFS(Échéancier_Loyers!$J:$J,Échéancier_Loyers!$C:$C,$A1887,Échéancier_Loyers!$B:$B,YEAR($C1887)*100+MONTH($C1887)))</f>
        <v/>
      </c>
      <c r="F1887" s="13" t="str">
        <f>IF(OR($A1887="",$C1887=""),"",SUMIFS(Échéancier_Loyers!$K:$K,Échéancier_Loyers!$C:$C,$A1887,Échéancier_Loyers!$B:$B,YEAR($C1887)*100+MONTH($C1887)))</f>
        <v/>
      </c>
      <c r="G1887" s="13" t="str">
        <f>IF(OR($E1887="",$F1887=""),"",$E1887-$F1887)</f>
        <v/>
      </c>
      <c r="H1887" t="str">
        <f ca="1">IF($D1887="","",MAX(0,TODAY()-$D1887))</f>
        <v/>
      </c>
      <c r="I1887" t="str">
        <f ca="1">IF($G1887&lt;=0,"",IF($H1887&gt;=30,"Mise en demeure",IF($H1887&gt;=15,"Relance 2",IF($H1887&gt;=5,"Relance 1","À traiter"))))</f>
        <v>Mise en demeure</v>
      </c>
      <c r="K1887" t="str">
        <f>IF($J1887="","",$J1887+7)</f>
        <v/>
      </c>
    </row>
    <row r="1888" spans="2:11" ht="15">
      <c r="B1888" t="str">
        <f>IF($A1888="","",VLOOKUP(VLOOKUP($A1888,Baux!$A:$K,3,FALSE),Locataires!$A:$I,2,FALSE))</f>
        <v/>
      </c>
      <c r="C1888" s="17"/>
      <c r="D1888" s="12" t="str">
        <f>IF(OR($A1888="",$C1888=""),"",SUMIFS(Échéancier_Loyers!$G:$G,Échéancier_Loyers!$C:$C,$A1888,Échéancier_Loyers!$B:$B,YEAR($C1888)*100+MONTH($C1888)))</f>
        <v/>
      </c>
      <c r="E1888" s="13" t="str">
        <f>IF(OR($A1888="",$C1888=""),"",SUMIFS(Échéancier_Loyers!$J:$J,Échéancier_Loyers!$C:$C,$A1888,Échéancier_Loyers!$B:$B,YEAR($C1888)*100+MONTH($C1888)))</f>
        <v/>
      </c>
      <c r="F1888" s="13" t="str">
        <f>IF(OR($A1888="",$C1888=""),"",SUMIFS(Échéancier_Loyers!$K:$K,Échéancier_Loyers!$C:$C,$A1888,Échéancier_Loyers!$B:$B,YEAR($C1888)*100+MONTH($C1888)))</f>
        <v/>
      </c>
      <c r="G1888" s="13" t="str">
        <f>IF(OR($E1888="",$F1888=""),"",$E1888-$F1888)</f>
        <v/>
      </c>
      <c r="H1888" t="str">
        <f ca="1">IF($D1888="","",MAX(0,TODAY()-$D1888))</f>
        <v/>
      </c>
      <c r="I1888" t="str">
        <f ca="1">IF($G1888&lt;=0,"",IF($H1888&gt;=30,"Mise en demeure",IF($H1888&gt;=15,"Relance 2",IF($H1888&gt;=5,"Relance 1","À traiter"))))</f>
        <v>Mise en demeure</v>
      </c>
      <c r="K1888" t="str">
        <f>IF($J1888="","",$J1888+7)</f>
        <v/>
      </c>
    </row>
    <row r="1889" spans="2:11" ht="15">
      <c r="B1889" t="str">
        <f>IF($A1889="","",VLOOKUP(VLOOKUP($A1889,Baux!$A:$K,3,FALSE),Locataires!$A:$I,2,FALSE))</f>
        <v/>
      </c>
      <c r="C1889" s="17"/>
      <c r="D1889" s="12" t="str">
        <f>IF(OR($A1889="",$C1889=""),"",SUMIFS(Échéancier_Loyers!$G:$G,Échéancier_Loyers!$C:$C,$A1889,Échéancier_Loyers!$B:$B,YEAR($C1889)*100+MONTH($C1889)))</f>
        <v/>
      </c>
      <c r="E1889" s="13" t="str">
        <f>IF(OR($A1889="",$C1889=""),"",SUMIFS(Échéancier_Loyers!$J:$J,Échéancier_Loyers!$C:$C,$A1889,Échéancier_Loyers!$B:$B,YEAR($C1889)*100+MONTH($C1889)))</f>
        <v/>
      </c>
      <c r="F1889" s="13" t="str">
        <f>IF(OR($A1889="",$C1889=""),"",SUMIFS(Échéancier_Loyers!$K:$K,Échéancier_Loyers!$C:$C,$A1889,Échéancier_Loyers!$B:$B,YEAR($C1889)*100+MONTH($C1889)))</f>
        <v/>
      </c>
      <c r="G1889" s="13" t="str">
        <f>IF(OR($E1889="",$F1889=""),"",$E1889-$F1889)</f>
        <v/>
      </c>
      <c r="H1889" t="str">
        <f ca="1">IF($D1889="","",MAX(0,TODAY()-$D1889))</f>
        <v/>
      </c>
      <c r="I1889" t="str">
        <f ca="1">IF($G1889&lt;=0,"",IF($H1889&gt;=30,"Mise en demeure",IF($H1889&gt;=15,"Relance 2",IF($H1889&gt;=5,"Relance 1","À traiter"))))</f>
        <v>Mise en demeure</v>
      </c>
      <c r="K1889" t="str">
        <f>IF($J1889="","",$J1889+7)</f>
        <v/>
      </c>
    </row>
    <row r="1890" spans="2:11" ht="15">
      <c r="B1890" t="str">
        <f>IF($A1890="","",VLOOKUP(VLOOKUP($A1890,Baux!$A:$K,3,FALSE),Locataires!$A:$I,2,FALSE))</f>
        <v/>
      </c>
      <c r="C1890" s="17"/>
      <c r="D1890" s="12" t="str">
        <f>IF(OR($A1890="",$C1890=""),"",SUMIFS(Échéancier_Loyers!$G:$G,Échéancier_Loyers!$C:$C,$A1890,Échéancier_Loyers!$B:$B,YEAR($C1890)*100+MONTH($C1890)))</f>
        <v/>
      </c>
      <c r="E1890" s="13" t="str">
        <f>IF(OR($A1890="",$C1890=""),"",SUMIFS(Échéancier_Loyers!$J:$J,Échéancier_Loyers!$C:$C,$A1890,Échéancier_Loyers!$B:$B,YEAR($C1890)*100+MONTH($C1890)))</f>
        <v/>
      </c>
      <c r="F1890" s="13" t="str">
        <f>IF(OR($A1890="",$C1890=""),"",SUMIFS(Échéancier_Loyers!$K:$K,Échéancier_Loyers!$C:$C,$A1890,Échéancier_Loyers!$B:$B,YEAR($C1890)*100+MONTH($C1890)))</f>
        <v/>
      </c>
      <c r="G1890" s="13" t="str">
        <f>IF(OR($E1890="",$F1890=""),"",$E1890-$F1890)</f>
        <v/>
      </c>
      <c r="H1890" t="str">
        <f ca="1">IF($D1890="","",MAX(0,TODAY()-$D1890))</f>
        <v/>
      </c>
      <c r="I1890" t="str">
        <f ca="1">IF($G1890&lt;=0,"",IF($H1890&gt;=30,"Mise en demeure",IF($H1890&gt;=15,"Relance 2",IF($H1890&gt;=5,"Relance 1","À traiter"))))</f>
        <v>Mise en demeure</v>
      </c>
      <c r="K1890" t="str">
        <f>IF($J1890="","",$J1890+7)</f>
        <v/>
      </c>
    </row>
    <row r="1891" spans="2:11" ht="15">
      <c r="B1891" t="str">
        <f>IF($A1891="","",VLOOKUP(VLOOKUP($A1891,Baux!$A:$K,3,FALSE),Locataires!$A:$I,2,FALSE))</f>
        <v/>
      </c>
      <c r="C1891" s="17"/>
      <c r="D1891" s="12" t="str">
        <f>IF(OR($A1891="",$C1891=""),"",SUMIFS(Échéancier_Loyers!$G:$G,Échéancier_Loyers!$C:$C,$A1891,Échéancier_Loyers!$B:$B,YEAR($C1891)*100+MONTH($C1891)))</f>
        <v/>
      </c>
      <c r="E1891" s="13" t="str">
        <f>IF(OR($A1891="",$C1891=""),"",SUMIFS(Échéancier_Loyers!$J:$J,Échéancier_Loyers!$C:$C,$A1891,Échéancier_Loyers!$B:$B,YEAR($C1891)*100+MONTH($C1891)))</f>
        <v/>
      </c>
      <c r="F1891" s="13" t="str">
        <f>IF(OR($A1891="",$C1891=""),"",SUMIFS(Échéancier_Loyers!$K:$K,Échéancier_Loyers!$C:$C,$A1891,Échéancier_Loyers!$B:$B,YEAR($C1891)*100+MONTH($C1891)))</f>
        <v/>
      </c>
      <c r="G1891" s="13" t="str">
        <f>IF(OR($E1891="",$F1891=""),"",$E1891-$F1891)</f>
        <v/>
      </c>
      <c r="H1891" t="str">
        <f ca="1">IF($D1891="","",MAX(0,TODAY()-$D1891))</f>
        <v/>
      </c>
      <c r="I1891" t="str">
        <f ca="1">IF($G1891&lt;=0,"",IF($H1891&gt;=30,"Mise en demeure",IF($H1891&gt;=15,"Relance 2",IF($H1891&gt;=5,"Relance 1","À traiter"))))</f>
        <v>Mise en demeure</v>
      </c>
      <c r="K1891" t="str">
        <f>IF($J1891="","",$J1891+7)</f>
        <v/>
      </c>
    </row>
    <row r="1892" spans="2:11" ht="15">
      <c r="B1892" t="str">
        <f>IF($A1892="","",VLOOKUP(VLOOKUP($A1892,Baux!$A:$K,3,FALSE),Locataires!$A:$I,2,FALSE))</f>
        <v/>
      </c>
      <c r="C1892" s="17"/>
      <c r="D1892" s="12" t="str">
        <f>IF(OR($A1892="",$C1892=""),"",SUMIFS(Échéancier_Loyers!$G:$G,Échéancier_Loyers!$C:$C,$A1892,Échéancier_Loyers!$B:$B,YEAR($C1892)*100+MONTH($C1892)))</f>
        <v/>
      </c>
      <c r="E1892" s="13" t="str">
        <f>IF(OR($A1892="",$C1892=""),"",SUMIFS(Échéancier_Loyers!$J:$J,Échéancier_Loyers!$C:$C,$A1892,Échéancier_Loyers!$B:$B,YEAR($C1892)*100+MONTH($C1892)))</f>
        <v/>
      </c>
      <c r="F1892" s="13" t="str">
        <f>IF(OR($A1892="",$C1892=""),"",SUMIFS(Échéancier_Loyers!$K:$K,Échéancier_Loyers!$C:$C,$A1892,Échéancier_Loyers!$B:$B,YEAR($C1892)*100+MONTH($C1892)))</f>
        <v/>
      </c>
      <c r="G1892" s="13" t="str">
        <f>IF(OR($E1892="",$F1892=""),"",$E1892-$F1892)</f>
        <v/>
      </c>
      <c r="H1892" t="str">
        <f ca="1">IF($D1892="","",MAX(0,TODAY()-$D1892))</f>
        <v/>
      </c>
      <c r="I1892" t="str">
        <f ca="1">IF($G1892&lt;=0,"",IF($H1892&gt;=30,"Mise en demeure",IF($H1892&gt;=15,"Relance 2",IF($H1892&gt;=5,"Relance 1","À traiter"))))</f>
        <v>Mise en demeure</v>
      </c>
      <c r="K1892" t="str">
        <f>IF($J1892="","",$J1892+7)</f>
        <v/>
      </c>
    </row>
    <row r="1893" spans="2:11" ht="15">
      <c r="B1893" t="str">
        <f>IF($A1893="","",VLOOKUP(VLOOKUP($A1893,Baux!$A:$K,3,FALSE),Locataires!$A:$I,2,FALSE))</f>
        <v/>
      </c>
      <c r="C1893" s="17"/>
      <c r="D1893" s="12" t="str">
        <f>IF(OR($A1893="",$C1893=""),"",SUMIFS(Échéancier_Loyers!$G:$G,Échéancier_Loyers!$C:$C,$A1893,Échéancier_Loyers!$B:$B,YEAR($C1893)*100+MONTH($C1893)))</f>
        <v/>
      </c>
      <c r="E1893" s="13" t="str">
        <f>IF(OR($A1893="",$C1893=""),"",SUMIFS(Échéancier_Loyers!$J:$J,Échéancier_Loyers!$C:$C,$A1893,Échéancier_Loyers!$B:$B,YEAR($C1893)*100+MONTH($C1893)))</f>
        <v/>
      </c>
      <c r="F1893" s="13" t="str">
        <f>IF(OR($A1893="",$C1893=""),"",SUMIFS(Échéancier_Loyers!$K:$K,Échéancier_Loyers!$C:$C,$A1893,Échéancier_Loyers!$B:$B,YEAR($C1893)*100+MONTH($C1893)))</f>
        <v/>
      </c>
      <c r="G1893" s="13" t="str">
        <f>IF(OR($E1893="",$F1893=""),"",$E1893-$F1893)</f>
        <v/>
      </c>
      <c r="H1893" t="str">
        <f ca="1">IF($D1893="","",MAX(0,TODAY()-$D1893))</f>
        <v/>
      </c>
      <c r="I1893" t="str">
        <f ca="1">IF($G1893&lt;=0,"",IF($H1893&gt;=30,"Mise en demeure",IF($H1893&gt;=15,"Relance 2",IF($H1893&gt;=5,"Relance 1","À traiter"))))</f>
        <v>Mise en demeure</v>
      </c>
      <c r="K1893" t="str">
        <f>IF($J1893="","",$J1893+7)</f>
        <v/>
      </c>
    </row>
    <row r="1894" spans="2:11" ht="15">
      <c r="B1894" t="str">
        <f>IF($A1894="","",VLOOKUP(VLOOKUP($A1894,Baux!$A:$K,3,FALSE),Locataires!$A:$I,2,FALSE))</f>
        <v/>
      </c>
      <c r="C1894" s="17"/>
      <c r="D1894" s="12" t="str">
        <f>IF(OR($A1894="",$C1894=""),"",SUMIFS(Échéancier_Loyers!$G:$G,Échéancier_Loyers!$C:$C,$A1894,Échéancier_Loyers!$B:$B,YEAR($C1894)*100+MONTH($C1894)))</f>
        <v/>
      </c>
      <c r="E1894" s="13" t="str">
        <f>IF(OR($A1894="",$C1894=""),"",SUMIFS(Échéancier_Loyers!$J:$J,Échéancier_Loyers!$C:$C,$A1894,Échéancier_Loyers!$B:$B,YEAR($C1894)*100+MONTH($C1894)))</f>
        <v/>
      </c>
      <c r="F1894" s="13" t="str">
        <f>IF(OR($A1894="",$C1894=""),"",SUMIFS(Échéancier_Loyers!$K:$K,Échéancier_Loyers!$C:$C,$A1894,Échéancier_Loyers!$B:$B,YEAR($C1894)*100+MONTH($C1894)))</f>
        <v/>
      </c>
      <c r="G1894" s="13" t="str">
        <f>IF(OR($E1894="",$F1894=""),"",$E1894-$F1894)</f>
        <v/>
      </c>
      <c r="H1894" t="str">
        <f ca="1">IF($D1894="","",MAX(0,TODAY()-$D1894))</f>
        <v/>
      </c>
      <c r="I1894" t="str">
        <f ca="1">IF($G1894&lt;=0,"",IF($H1894&gt;=30,"Mise en demeure",IF($H1894&gt;=15,"Relance 2",IF($H1894&gt;=5,"Relance 1","À traiter"))))</f>
        <v>Mise en demeure</v>
      </c>
      <c r="K1894" t="str">
        <f>IF($J1894="","",$J1894+7)</f>
        <v/>
      </c>
    </row>
    <row r="1895" spans="2:11" ht="15">
      <c r="B1895" t="str">
        <f>IF($A1895="","",VLOOKUP(VLOOKUP($A1895,Baux!$A:$K,3,FALSE),Locataires!$A:$I,2,FALSE))</f>
        <v/>
      </c>
      <c r="C1895" s="17"/>
      <c r="D1895" s="12" t="str">
        <f>IF(OR($A1895="",$C1895=""),"",SUMIFS(Échéancier_Loyers!$G:$G,Échéancier_Loyers!$C:$C,$A1895,Échéancier_Loyers!$B:$B,YEAR($C1895)*100+MONTH($C1895)))</f>
        <v/>
      </c>
      <c r="E1895" s="13" t="str">
        <f>IF(OR($A1895="",$C1895=""),"",SUMIFS(Échéancier_Loyers!$J:$J,Échéancier_Loyers!$C:$C,$A1895,Échéancier_Loyers!$B:$B,YEAR($C1895)*100+MONTH($C1895)))</f>
        <v/>
      </c>
      <c r="F1895" s="13" t="str">
        <f>IF(OR($A1895="",$C1895=""),"",SUMIFS(Échéancier_Loyers!$K:$K,Échéancier_Loyers!$C:$C,$A1895,Échéancier_Loyers!$B:$B,YEAR($C1895)*100+MONTH($C1895)))</f>
        <v/>
      </c>
      <c r="G1895" s="13" t="str">
        <f>IF(OR($E1895="",$F1895=""),"",$E1895-$F1895)</f>
        <v/>
      </c>
      <c r="H1895" t="str">
        <f ca="1">IF($D1895="","",MAX(0,TODAY()-$D1895))</f>
        <v/>
      </c>
      <c r="I1895" t="str">
        <f ca="1">IF($G1895&lt;=0,"",IF($H1895&gt;=30,"Mise en demeure",IF($H1895&gt;=15,"Relance 2",IF($H1895&gt;=5,"Relance 1","À traiter"))))</f>
        <v>Mise en demeure</v>
      </c>
      <c r="K1895" t="str">
        <f>IF($J1895="","",$J1895+7)</f>
        <v/>
      </c>
    </row>
    <row r="1896" spans="2:11" ht="15">
      <c r="B1896" t="str">
        <f>IF($A1896="","",VLOOKUP(VLOOKUP($A1896,Baux!$A:$K,3,FALSE),Locataires!$A:$I,2,FALSE))</f>
        <v/>
      </c>
      <c r="C1896" s="17"/>
      <c r="D1896" s="12" t="str">
        <f>IF(OR($A1896="",$C1896=""),"",SUMIFS(Échéancier_Loyers!$G:$G,Échéancier_Loyers!$C:$C,$A1896,Échéancier_Loyers!$B:$B,YEAR($C1896)*100+MONTH($C1896)))</f>
        <v/>
      </c>
      <c r="E1896" s="13" t="str">
        <f>IF(OR($A1896="",$C1896=""),"",SUMIFS(Échéancier_Loyers!$J:$J,Échéancier_Loyers!$C:$C,$A1896,Échéancier_Loyers!$B:$B,YEAR($C1896)*100+MONTH($C1896)))</f>
        <v/>
      </c>
      <c r="F1896" s="13" t="str">
        <f>IF(OR($A1896="",$C1896=""),"",SUMIFS(Échéancier_Loyers!$K:$K,Échéancier_Loyers!$C:$C,$A1896,Échéancier_Loyers!$B:$B,YEAR($C1896)*100+MONTH($C1896)))</f>
        <v/>
      </c>
      <c r="G1896" s="13" t="str">
        <f>IF(OR($E1896="",$F1896=""),"",$E1896-$F1896)</f>
        <v/>
      </c>
      <c r="H1896" t="str">
        <f ca="1">IF($D1896="","",MAX(0,TODAY()-$D1896))</f>
        <v/>
      </c>
      <c r="I1896" t="str">
        <f ca="1">IF($G1896&lt;=0,"",IF($H1896&gt;=30,"Mise en demeure",IF($H1896&gt;=15,"Relance 2",IF($H1896&gt;=5,"Relance 1","À traiter"))))</f>
        <v>Mise en demeure</v>
      </c>
      <c r="K1896" t="str">
        <f>IF($J1896="","",$J1896+7)</f>
        <v/>
      </c>
    </row>
    <row r="1897" spans="2:11" ht="15">
      <c r="B1897" t="str">
        <f>IF($A1897="","",VLOOKUP(VLOOKUP($A1897,Baux!$A:$K,3,FALSE),Locataires!$A:$I,2,FALSE))</f>
        <v/>
      </c>
      <c r="C1897" s="17"/>
      <c r="D1897" s="12" t="str">
        <f>IF(OR($A1897="",$C1897=""),"",SUMIFS(Échéancier_Loyers!$G:$G,Échéancier_Loyers!$C:$C,$A1897,Échéancier_Loyers!$B:$B,YEAR($C1897)*100+MONTH($C1897)))</f>
        <v/>
      </c>
      <c r="E1897" s="13" t="str">
        <f>IF(OR($A1897="",$C1897=""),"",SUMIFS(Échéancier_Loyers!$J:$J,Échéancier_Loyers!$C:$C,$A1897,Échéancier_Loyers!$B:$B,YEAR($C1897)*100+MONTH($C1897)))</f>
        <v/>
      </c>
      <c r="F1897" s="13" t="str">
        <f>IF(OR($A1897="",$C1897=""),"",SUMIFS(Échéancier_Loyers!$K:$K,Échéancier_Loyers!$C:$C,$A1897,Échéancier_Loyers!$B:$B,YEAR($C1897)*100+MONTH($C1897)))</f>
        <v/>
      </c>
      <c r="G1897" s="13" t="str">
        <f>IF(OR($E1897="",$F1897=""),"",$E1897-$F1897)</f>
        <v/>
      </c>
      <c r="H1897" t="str">
        <f ca="1">IF($D1897="","",MAX(0,TODAY()-$D1897))</f>
        <v/>
      </c>
      <c r="I1897" t="str">
        <f ca="1">IF($G1897&lt;=0,"",IF($H1897&gt;=30,"Mise en demeure",IF($H1897&gt;=15,"Relance 2",IF($H1897&gt;=5,"Relance 1","À traiter"))))</f>
        <v>Mise en demeure</v>
      </c>
      <c r="K1897" t="str">
        <f>IF($J1897="","",$J1897+7)</f>
        <v/>
      </c>
    </row>
    <row r="1898" spans="2:11" ht="15">
      <c r="B1898" t="str">
        <f>IF($A1898="","",VLOOKUP(VLOOKUP($A1898,Baux!$A:$K,3,FALSE),Locataires!$A:$I,2,FALSE))</f>
        <v/>
      </c>
      <c r="C1898" s="17"/>
      <c r="D1898" s="12" t="str">
        <f>IF(OR($A1898="",$C1898=""),"",SUMIFS(Échéancier_Loyers!$G:$G,Échéancier_Loyers!$C:$C,$A1898,Échéancier_Loyers!$B:$B,YEAR($C1898)*100+MONTH($C1898)))</f>
        <v/>
      </c>
      <c r="E1898" s="13" t="str">
        <f>IF(OR($A1898="",$C1898=""),"",SUMIFS(Échéancier_Loyers!$J:$J,Échéancier_Loyers!$C:$C,$A1898,Échéancier_Loyers!$B:$B,YEAR($C1898)*100+MONTH($C1898)))</f>
        <v/>
      </c>
      <c r="F1898" s="13" t="str">
        <f>IF(OR($A1898="",$C1898=""),"",SUMIFS(Échéancier_Loyers!$K:$K,Échéancier_Loyers!$C:$C,$A1898,Échéancier_Loyers!$B:$B,YEAR($C1898)*100+MONTH($C1898)))</f>
        <v/>
      </c>
      <c r="G1898" s="13" t="str">
        <f>IF(OR($E1898="",$F1898=""),"",$E1898-$F1898)</f>
        <v/>
      </c>
      <c r="H1898" t="str">
        <f ca="1">IF($D1898="","",MAX(0,TODAY()-$D1898))</f>
        <v/>
      </c>
      <c r="I1898" t="str">
        <f ca="1">IF($G1898&lt;=0,"",IF($H1898&gt;=30,"Mise en demeure",IF($H1898&gt;=15,"Relance 2",IF($H1898&gt;=5,"Relance 1","À traiter"))))</f>
        <v>Mise en demeure</v>
      </c>
      <c r="K1898" t="str">
        <f>IF($J1898="","",$J1898+7)</f>
        <v/>
      </c>
    </row>
    <row r="1899" spans="2:11" ht="15">
      <c r="B1899" t="str">
        <f>IF($A1899="","",VLOOKUP(VLOOKUP($A1899,Baux!$A:$K,3,FALSE),Locataires!$A:$I,2,FALSE))</f>
        <v/>
      </c>
      <c r="C1899" s="17"/>
      <c r="D1899" s="12" t="str">
        <f>IF(OR($A1899="",$C1899=""),"",SUMIFS(Échéancier_Loyers!$G:$G,Échéancier_Loyers!$C:$C,$A1899,Échéancier_Loyers!$B:$B,YEAR($C1899)*100+MONTH($C1899)))</f>
        <v/>
      </c>
      <c r="E1899" s="13" t="str">
        <f>IF(OR($A1899="",$C1899=""),"",SUMIFS(Échéancier_Loyers!$J:$J,Échéancier_Loyers!$C:$C,$A1899,Échéancier_Loyers!$B:$B,YEAR($C1899)*100+MONTH($C1899)))</f>
        <v/>
      </c>
      <c r="F1899" s="13" t="str">
        <f>IF(OR($A1899="",$C1899=""),"",SUMIFS(Échéancier_Loyers!$K:$K,Échéancier_Loyers!$C:$C,$A1899,Échéancier_Loyers!$B:$B,YEAR($C1899)*100+MONTH($C1899)))</f>
        <v/>
      </c>
      <c r="G1899" s="13" t="str">
        <f>IF(OR($E1899="",$F1899=""),"",$E1899-$F1899)</f>
        <v/>
      </c>
      <c r="H1899" t="str">
        <f ca="1">IF($D1899="","",MAX(0,TODAY()-$D1899))</f>
        <v/>
      </c>
      <c r="I1899" t="str">
        <f ca="1">IF($G1899&lt;=0,"",IF($H1899&gt;=30,"Mise en demeure",IF($H1899&gt;=15,"Relance 2",IF($H1899&gt;=5,"Relance 1","À traiter"))))</f>
        <v>Mise en demeure</v>
      </c>
      <c r="K1899" t="str">
        <f>IF($J1899="","",$J1899+7)</f>
        <v/>
      </c>
    </row>
    <row r="1900" spans="2:11" ht="15">
      <c r="B1900" t="str">
        <f>IF($A1900="","",VLOOKUP(VLOOKUP($A1900,Baux!$A:$K,3,FALSE),Locataires!$A:$I,2,FALSE))</f>
        <v/>
      </c>
      <c r="C1900" s="17"/>
      <c r="D1900" s="12" t="str">
        <f>IF(OR($A1900="",$C1900=""),"",SUMIFS(Échéancier_Loyers!$G:$G,Échéancier_Loyers!$C:$C,$A1900,Échéancier_Loyers!$B:$B,YEAR($C1900)*100+MONTH($C1900)))</f>
        <v/>
      </c>
      <c r="E1900" s="13" t="str">
        <f>IF(OR($A1900="",$C1900=""),"",SUMIFS(Échéancier_Loyers!$J:$J,Échéancier_Loyers!$C:$C,$A1900,Échéancier_Loyers!$B:$B,YEAR($C1900)*100+MONTH($C1900)))</f>
        <v/>
      </c>
      <c r="F1900" s="13" t="str">
        <f>IF(OR($A1900="",$C1900=""),"",SUMIFS(Échéancier_Loyers!$K:$K,Échéancier_Loyers!$C:$C,$A1900,Échéancier_Loyers!$B:$B,YEAR($C1900)*100+MONTH($C1900)))</f>
        <v/>
      </c>
      <c r="G1900" s="13" t="str">
        <f>IF(OR($E1900="",$F1900=""),"",$E1900-$F1900)</f>
        <v/>
      </c>
      <c r="H1900" t="str">
        <f ca="1">IF($D1900="","",MAX(0,TODAY()-$D1900))</f>
        <v/>
      </c>
      <c r="I1900" t="str">
        <f ca="1">IF($G1900&lt;=0,"",IF($H1900&gt;=30,"Mise en demeure",IF($H1900&gt;=15,"Relance 2",IF($H1900&gt;=5,"Relance 1","À traiter"))))</f>
        <v>Mise en demeure</v>
      </c>
      <c r="K1900" t="str">
        <f>IF($J1900="","",$J1900+7)</f>
        <v/>
      </c>
    </row>
    <row r="1901" spans="2:11" ht="15">
      <c r="B1901" t="str">
        <f>IF($A1901="","",VLOOKUP(VLOOKUP($A1901,Baux!$A:$K,3,FALSE),Locataires!$A:$I,2,FALSE))</f>
        <v/>
      </c>
      <c r="C1901" s="17"/>
      <c r="D1901" s="12" t="str">
        <f>IF(OR($A1901="",$C1901=""),"",SUMIFS(Échéancier_Loyers!$G:$G,Échéancier_Loyers!$C:$C,$A1901,Échéancier_Loyers!$B:$B,YEAR($C1901)*100+MONTH($C1901)))</f>
        <v/>
      </c>
      <c r="E1901" s="13" t="str">
        <f>IF(OR($A1901="",$C1901=""),"",SUMIFS(Échéancier_Loyers!$J:$J,Échéancier_Loyers!$C:$C,$A1901,Échéancier_Loyers!$B:$B,YEAR($C1901)*100+MONTH($C1901)))</f>
        <v/>
      </c>
      <c r="F1901" s="13" t="str">
        <f>IF(OR($A1901="",$C1901=""),"",SUMIFS(Échéancier_Loyers!$K:$K,Échéancier_Loyers!$C:$C,$A1901,Échéancier_Loyers!$B:$B,YEAR($C1901)*100+MONTH($C1901)))</f>
        <v/>
      </c>
      <c r="G1901" s="13" t="str">
        <f>IF(OR($E1901="",$F1901=""),"",$E1901-$F1901)</f>
        <v/>
      </c>
      <c r="H1901" t="str">
        <f ca="1">IF($D1901="","",MAX(0,TODAY()-$D1901))</f>
        <v/>
      </c>
      <c r="I1901" t="str">
        <f ca="1">IF($G1901&lt;=0,"",IF($H1901&gt;=30,"Mise en demeure",IF($H1901&gt;=15,"Relance 2",IF($H1901&gt;=5,"Relance 1","À traiter"))))</f>
        <v>Mise en demeure</v>
      </c>
      <c r="K1901" t="str">
        <f>IF($J1901="","",$J1901+7)</f>
        <v/>
      </c>
    </row>
    <row r="1902" spans="2:11" ht="15">
      <c r="B1902" t="str">
        <f>IF($A1902="","",VLOOKUP(VLOOKUP($A1902,Baux!$A:$K,3,FALSE),Locataires!$A:$I,2,FALSE))</f>
        <v/>
      </c>
      <c r="C1902" s="17"/>
      <c r="D1902" s="12" t="str">
        <f>IF(OR($A1902="",$C1902=""),"",SUMIFS(Échéancier_Loyers!$G:$G,Échéancier_Loyers!$C:$C,$A1902,Échéancier_Loyers!$B:$B,YEAR($C1902)*100+MONTH($C1902)))</f>
        <v/>
      </c>
      <c r="E1902" s="13" t="str">
        <f>IF(OR($A1902="",$C1902=""),"",SUMIFS(Échéancier_Loyers!$J:$J,Échéancier_Loyers!$C:$C,$A1902,Échéancier_Loyers!$B:$B,YEAR($C1902)*100+MONTH($C1902)))</f>
        <v/>
      </c>
      <c r="F1902" s="13" t="str">
        <f>IF(OR($A1902="",$C1902=""),"",SUMIFS(Échéancier_Loyers!$K:$K,Échéancier_Loyers!$C:$C,$A1902,Échéancier_Loyers!$B:$B,YEAR($C1902)*100+MONTH($C1902)))</f>
        <v/>
      </c>
      <c r="G1902" s="13" t="str">
        <f>IF(OR($E1902="",$F1902=""),"",$E1902-$F1902)</f>
        <v/>
      </c>
      <c r="H1902" t="str">
        <f ca="1">IF($D1902="","",MAX(0,TODAY()-$D1902))</f>
        <v/>
      </c>
      <c r="I1902" t="str">
        <f ca="1">IF($G1902&lt;=0,"",IF($H1902&gt;=30,"Mise en demeure",IF($H1902&gt;=15,"Relance 2",IF($H1902&gt;=5,"Relance 1","À traiter"))))</f>
        <v>Mise en demeure</v>
      </c>
      <c r="K1902" t="str">
        <f>IF($J1902="","",$J1902+7)</f>
        <v/>
      </c>
    </row>
    <row r="1903" spans="2:11" ht="15">
      <c r="B1903" t="str">
        <f>IF($A1903="","",VLOOKUP(VLOOKUP($A1903,Baux!$A:$K,3,FALSE),Locataires!$A:$I,2,FALSE))</f>
        <v/>
      </c>
      <c r="C1903" s="17"/>
      <c r="D1903" s="12" t="str">
        <f>IF(OR($A1903="",$C1903=""),"",SUMIFS(Échéancier_Loyers!$G:$G,Échéancier_Loyers!$C:$C,$A1903,Échéancier_Loyers!$B:$B,YEAR($C1903)*100+MONTH($C1903)))</f>
        <v/>
      </c>
      <c r="E1903" s="13" t="str">
        <f>IF(OR($A1903="",$C1903=""),"",SUMIFS(Échéancier_Loyers!$J:$J,Échéancier_Loyers!$C:$C,$A1903,Échéancier_Loyers!$B:$B,YEAR($C1903)*100+MONTH($C1903)))</f>
        <v/>
      </c>
      <c r="F1903" s="13" t="str">
        <f>IF(OR($A1903="",$C1903=""),"",SUMIFS(Échéancier_Loyers!$K:$K,Échéancier_Loyers!$C:$C,$A1903,Échéancier_Loyers!$B:$B,YEAR($C1903)*100+MONTH($C1903)))</f>
        <v/>
      </c>
      <c r="G1903" s="13" t="str">
        <f>IF(OR($E1903="",$F1903=""),"",$E1903-$F1903)</f>
        <v/>
      </c>
      <c r="H1903" t="str">
        <f ca="1">IF($D1903="","",MAX(0,TODAY()-$D1903))</f>
        <v/>
      </c>
      <c r="I1903" t="str">
        <f ca="1">IF($G1903&lt;=0,"",IF($H1903&gt;=30,"Mise en demeure",IF($H1903&gt;=15,"Relance 2",IF($H1903&gt;=5,"Relance 1","À traiter"))))</f>
        <v>Mise en demeure</v>
      </c>
      <c r="K1903" t="str">
        <f>IF($J1903="","",$J1903+7)</f>
        <v/>
      </c>
    </row>
    <row r="1904" spans="2:11" ht="15">
      <c r="B1904" t="str">
        <f>IF($A1904="","",VLOOKUP(VLOOKUP($A1904,Baux!$A:$K,3,FALSE),Locataires!$A:$I,2,FALSE))</f>
        <v/>
      </c>
      <c r="C1904" s="17"/>
      <c r="D1904" s="12" t="str">
        <f>IF(OR($A1904="",$C1904=""),"",SUMIFS(Échéancier_Loyers!$G:$G,Échéancier_Loyers!$C:$C,$A1904,Échéancier_Loyers!$B:$B,YEAR($C1904)*100+MONTH($C1904)))</f>
        <v/>
      </c>
      <c r="E1904" s="13" t="str">
        <f>IF(OR($A1904="",$C1904=""),"",SUMIFS(Échéancier_Loyers!$J:$J,Échéancier_Loyers!$C:$C,$A1904,Échéancier_Loyers!$B:$B,YEAR($C1904)*100+MONTH($C1904)))</f>
        <v/>
      </c>
      <c r="F1904" s="13" t="str">
        <f>IF(OR($A1904="",$C1904=""),"",SUMIFS(Échéancier_Loyers!$K:$K,Échéancier_Loyers!$C:$C,$A1904,Échéancier_Loyers!$B:$B,YEAR($C1904)*100+MONTH($C1904)))</f>
        <v/>
      </c>
      <c r="G1904" s="13" t="str">
        <f>IF(OR($E1904="",$F1904=""),"",$E1904-$F1904)</f>
        <v/>
      </c>
      <c r="H1904" t="str">
        <f ca="1">IF($D1904="","",MAX(0,TODAY()-$D1904))</f>
        <v/>
      </c>
      <c r="I1904" t="str">
        <f ca="1">IF($G1904&lt;=0,"",IF($H1904&gt;=30,"Mise en demeure",IF($H1904&gt;=15,"Relance 2",IF($H1904&gt;=5,"Relance 1","À traiter"))))</f>
        <v>Mise en demeure</v>
      </c>
      <c r="K1904" t="str">
        <f>IF($J1904="","",$J1904+7)</f>
        <v/>
      </c>
    </row>
    <row r="1905" spans="2:11" ht="15">
      <c r="B1905" t="str">
        <f>IF($A1905="","",VLOOKUP(VLOOKUP($A1905,Baux!$A:$K,3,FALSE),Locataires!$A:$I,2,FALSE))</f>
        <v/>
      </c>
      <c r="C1905" s="17"/>
      <c r="D1905" s="12" t="str">
        <f>IF(OR($A1905="",$C1905=""),"",SUMIFS(Échéancier_Loyers!$G:$G,Échéancier_Loyers!$C:$C,$A1905,Échéancier_Loyers!$B:$B,YEAR($C1905)*100+MONTH($C1905)))</f>
        <v/>
      </c>
      <c r="E1905" s="13" t="str">
        <f>IF(OR($A1905="",$C1905=""),"",SUMIFS(Échéancier_Loyers!$J:$J,Échéancier_Loyers!$C:$C,$A1905,Échéancier_Loyers!$B:$B,YEAR($C1905)*100+MONTH($C1905)))</f>
        <v/>
      </c>
      <c r="F1905" s="13" t="str">
        <f>IF(OR($A1905="",$C1905=""),"",SUMIFS(Échéancier_Loyers!$K:$K,Échéancier_Loyers!$C:$C,$A1905,Échéancier_Loyers!$B:$B,YEAR($C1905)*100+MONTH($C1905)))</f>
        <v/>
      </c>
      <c r="G1905" s="13" t="str">
        <f>IF(OR($E1905="",$F1905=""),"",$E1905-$F1905)</f>
        <v/>
      </c>
      <c r="H1905" t="str">
        <f ca="1">IF($D1905="","",MAX(0,TODAY()-$D1905))</f>
        <v/>
      </c>
      <c r="I1905" t="str">
        <f ca="1">IF($G1905&lt;=0,"",IF($H1905&gt;=30,"Mise en demeure",IF($H1905&gt;=15,"Relance 2",IF($H1905&gt;=5,"Relance 1","À traiter"))))</f>
        <v>Mise en demeure</v>
      </c>
      <c r="K1905" t="str">
        <f>IF($J1905="","",$J1905+7)</f>
        <v/>
      </c>
    </row>
    <row r="1906" spans="2:11" ht="15">
      <c r="B1906" t="str">
        <f>IF($A1906="","",VLOOKUP(VLOOKUP($A1906,Baux!$A:$K,3,FALSE),Locataires!$A:$I,2,FALSE))</f>
        <v/>
      </c>
      <c r="C1906" s="17"/>
      <c r="D1906" s="12" t="str">
        <f>IF(OR($A1906="",$C1906=""),"",SUMIFS(Échéancier_Loyers!$G:$G,Échéancier_Loyers!$C:$C,$A1906,Échéancier_Loyers!$B:$B,YEAR($C1906)*100+MONTH($C1906)))</f>
        <v/>
      </c>
      <c r="E1906" s="13" t="str">
        <f>IF(OR($A1906="",$C1906=""),"",SUMIFS(Échéancier_Loyers!$J:$J,Échéancier_Loyers!$C:$C,$A1906,Échéancier_Loyers!$B:$B,YEAR($C1906)*100+MONTH($C1906)))</f>
        <v/>
      </c>
      <c r="F1906" s="13" t="str">
        <f>IF(OR($A1906="",$C1906=""),"",SUMIFS(Échéancier_Loyers!$K:$K,Échéancier_Loyers!$C:$C,$A1906,Échéancier_Loyers!$B:$B,YEAR($C1906)*100+MONTH($C1906)))</f>
        <v/>
      </c>
      <c r="G1906" s="13" t="str">
        <f>IF(OR($E1906="",$F1906=""),"",$E1906-$F1906)</f>
        <v/>
      </c>
      <c r="H1906" t="str">
        <f ca="1">IF($D1906="","",MAX(0,TODAY()-$D1906))</f>
        <v/>
      </c>
      <c r="I1906" t="str">
        <f ca="1">IF($G1906&lt;=0,"",IF($H1906&gt;=30,"Mise en demeure",IF($H1906&gt;=15,"Relance 2",IF($H1906&gt;=5,"Relance 1","À traiter"))))</f>
        <v>Mise en demeure</v>
      </c>
      <c r="K1906" t="str">
        <f>IF($J1906="","",$J1906+7)</f>
        <v/>
      </c>
    </row>
    <row r="1907" spans="2:11" ht="15">
      <c r="B1907" t="str">
        <f>IF($A1907="","",VLOOKUP(VLOOKUP($A1907,Baux!$A:$K,3,FALSE),Locataires!$A:$I,2,FALSE))</f>
        <v/>
      </c>
      <c r="C1907" s="17"/>
      <c r="D1907" s="12" t="str">
        <f>IF(OR($A1907="",$C1907=""),"",SUMIFS(Échéancier_Loyers!$G:$G,Échéancier_Loyers!$C:$C,$A1907,Échéancier_Loyers!$B:$B,YEAR($C1907)*100+MONTH($C1907)))</f>
        <v/>
      </c>
      <c r="E1907" s="13" t="str">
        <f>IF(OR($A1907="",$C1907=""),"",SUMIFS(Échéancier_Loyers!$J:$J,Échéancier_Loyers!$C:$C,$A1907,Échéancier_Loyers!$B:$B,YEAR($C1907)*100+MONTH($C1907)))</f>
        <v/>
      </c>
      <c r="F1907" s="13" t="str">
        <f>IF(OR($A1907="",$C1907=""),"",SUMIFS(Échéancier_Loyers!$K:$K,Échéancier_Loyers!$C:$C,$A1907,Échéancier_Loyers!$B:$B,YEAR($C1907)*100+MONTH($C1907)))</f>
        <v/>
      </c>
      <c r="G1907" s="13" t="str">
        <f>IF(OR($E1907="",$F1907=""),"",$E1907-$F1907)</f>
        <v/>
      </c>
      <c r="H1907" t="str">
        <f ca="1">IF($D1907="","",MAX(0,TODAY()-$D1907))</f>
        <v/>
      </c>
      <c r="I1907" t="str">
        <f ca="1">IF($G1907&lt;=0,"",IF($H1907&gt;=30,"Mise en demeure",IF($H1907&gt;=15,"Relance 2",IF($H1907&gt;=5,"Relance 1","À traiter"))))</f>
        <v>Mise en demeure</v>
      </c>
      <c r="K1907" t="str">
        <f>IF($J1907="","",$J1907+7)</f>
        <v/>
      </c>
    </row>
    <row r="1908" spans="2:11" ht="15">
      <c r="B1908" t="str">
        <f>IF($A1908="","",VLOOKUP(VLOOKUP($A1908,Baux!$A:$K,3,FALSE),Locataires!$A:$I,2,FALSE))</f>
        <v/>
      </c>
      <c r="C1908" s="17"/>
      <c r="D1908" s="12" t="str">
        <f>IF(OR($A1908="",$C1908=""),"",SUMIFS(Échéancier_Loyers!$G:$G,Échéancier_Loyers!$C:$C,$A1908,Échéancier_Loyers!$B:$B,YEAR($C1908)*100+MONTH($C1908)))</f>
        <v/>
      </c>
      <c r="E1908" s="13" t="str">
        <f>IF(OR($A1908="",$C1908=""),"",SUMIFS(Échéancier_Loyers!$J:$J,Échéancier_Loyers!$C:$C,$A1908,Échéancier_Loyers!$B:$B,YEAR($C1908)*100+MONTH($C1908)))</f>
        <v/>
      </c>
      <c r="F1908" s="13" t="str">
        <f>IF(OR($A1908="",$C1908=""),"",SUMIFS(Échéancier_Loyers!$K:$K,Échéancier_Loyers!$C:$C,$A1908,Échéancier_Loyers!$B:$B,YEAR($C1908)*100+MONTH($C1908)))</f>
        <v/>
      </c>
      <c r="G1908" s="13" t="str">
        <f>IF(OR($E1908="",$F1908=""),"",$E1908-$F1908)</f>
        <v/>
      </c>
      <c r="H1908" t="str">
        <f ca="1">IF($D1908="","",MAX(0,TODAY()-$D1908))</f>
        <v/>
      </c>
      <c r="I1908" t="str">
        <f ca="1">IF($G1908&lt;=0,"",IF($H1908&gt;=30,"Mise en demeure",IF($H1908&gt;=15,"Relance 2",IF($H1908&gt;=5,"Relance 1","À traiter"))))</f>
        <v>Mise en demeure</v>
      </c>
      <c r="K1908" t="str">
        <f>IF($J1908="","",$J1908+7)</f>
        <v/>
      </c>
    </row>
    <row r="1909" spans="2:11" ht="15">
      <c r="B1909" t="str">
        <f>IF($A1909="","",VLOOKUP(VLOOKUP($A1909,Baux!$A:$K,3,FALSE),Locataires!$A:$I,2,FALSE))</f>
        <v/>
      </c>
      <c r="C1909" s="17"/>
      <c r="D1909" s="12" t="str">
        <f>IF(OR($A1909="",$C1909=""),"",SUMIFS(Échéancier_Loyers!$G:$G,Échéancier_Loyers!$C:$C,$A1909,Échéancier_Loyers!$B:$B,YEAR($C1909)*100+MONTH($C1909)))</f>
        <v/>
      </c>
      <c r="E1909" s="13" t="str">
        <f>IF(OR($A1909="",$C1909=""),"",SUMIFS(Échéancier_Loyers!$J:$J,Échéancier_Loyers!$C:$C,$A1909,Échéancier_Loyers!$B:$B,YEAR($C1909)*100+MONTH($C1909)))</f>
        <v/>
      </c>
      <c r="F1909" s="13" t="str">
        <f>IF(OR($A1909="",$C1909=""),"",SUMIFS(Échéancier_Loyers!$K:$K,Échéancier_Loyers!$C:$C,$A1909,Échéancier_Loyers!$B:$B,YEAR($C1909)*100+MONTH($C1909)))</f>
        <v/>
      </c>
      <c r="G1909" s="13" t="str">
        <f>IF(OR($E1909="",$F1909=""),"",$E1909-$F1909)</f>
        <v/>
      </c>
      <c r="H1909" t="str">
        <f ca="1">IF($D1909="","",MAX(0,TODAY()-$D1909))</f>
        <v/>
      </c>
      <c r="I1909" t="str">
        <f ca="1">IF($G1909&lt;=0,"",IF($H1909&gt;=30,"Mise en demeure",IF($H1909&gt;=15,"Relance 2",IF($H1909&gt;=5,"Relance 1","À traiter"))))</f>
        <v>Mise en demeure</v>
      </c>
      <c r="K1909" t="str">
        <f>IF($J1909="","",$J1909+7)</f>
        <v/>
      </c>
    </row>
    <row r="1910" spans="2:11" ht="15">
      <c r="B1910" t="str">
        <f>IF($A1910="","",VLOOKUP(VLOOKUP($A1910,Baux!$A:$K,3,FALSE),Locataires!$A:$I,2,FALSE))</f>
        <v/>
      </c>
      <c r="C1910" s="17"/>
      <c r="D1910" s="12" t="str">
        <f>IF(OR($A1910="",$C1910=""),"",SUMIFS(Échéancier_Loyers!$G:$G,Échéancier_Loyers!$C:$C,$A1910,Échéancier_Loyers!$B:$B,YEAR($C1910)*100+MONTH($C1910)))</f>
        <v/>
      </c>
      <c r="E1910" s="13" t="str">
        <f>IF(OR($A1910="",$C1910=""),"",SUMIFS(Échéancier_Loyers!$J:$J,Échéancier_Loyers!$C:$C,$A1910,Échéancier_Loyers!$B:$B,YEAR($C1910)*100+MONTH($C1910)))</f>
        <v/>
      </c>
      <c r="F1910" s="13" t="str">
        <f>IF(OR($A1910="",$C1910=""),"",SUMIFS(Échéancier_Loyers!$K:$K,Échéancier_Loyers!$C:$C,$A1910,Échéancier_Loyers!$B:$B,YEAR($C1910)*100+MONTH($C1910)))</f>
        <v/>
      </c>
      <c r="G1910" s="13" t="str">
        <f>IF(OR($E1910="",$F1910=""),"",$E1910-$F1910)</f>
        <v/>
      </c>
      <c r="H1910" t="str">
        <f ca="1">IF($D1910="","",MAX(0,TODAY()-$D1910))</f>
        <v/>
      </c>
      <c r="I1910" t="str">
        <f ca="1">IF($G1910&lt;=0,"",IF($H1910&gt;=30,"Mise en demeure",IF($H1910&gt;=15,"Relance 2",IF($H1910&gt;=5,"Relance 1","À traiter"))))</f>
        <v>Mise en demeure</v>
      </c>
      <c r="K1910" t="str">
        <f>IF($J1910="","",$J1910+7)</f>
        <v/>
      </c>
    </row>
    <row r="1911" spans="2:11" ht="15">
      <c r="B1911" t="str">
        <f>IF($A1911="","",VLOOKUP(VLOOKUP($A1911,Baux!$A:$K,3,FALSE),Locataires!$A:$I,2,FALSE))</f>
        <v/>
      </c>
      <c r="C1911" s="17"/>
      <c r="D1911" s="12" t="str">
        <f>IF(OR($A1911="",$C1911=""),"",SUMIFS(Échéancier_Loyers!$G:$G,Échéancier_Loyers!$C:$C,$A1911,Échéancier_Loyers!$B:$B,YEAR($C1911)*100+MONTH($C1911)))</f>
        <v/>
      </c>
      <c r="E1911" s="13" t="str">
        <f>IF(OR($A1911="",$C1911=""),"",SUMIFS(Échéancier_Loyers!$J:$J,Échéancier_Loyers!$C:$C,$A1911,Échéancier_Loyers!$B:$B,YEAR($C1911)*100+MONTH($C1911)))</f>
        <v/>
      </c>
      <c r="F1911" s="13" t="str">
        <f>IF(OR($A1911="",$C1911=""),"",SUMIFS(Échéancier_Loyers!$K:$K,Échéancier_Loyers!$C:$C,$A1911,Échéancier_Loyers!$B:$B,YEAR($C1911)*100+MONTH($C1911)))</f>
        <v/>
      </c>
      <c r="G1911" s="13" t="str">
        <f>IF(OR($E1911="",$F1911=""),"",$E1911-$F1911)</f>
        <v/>
      </c>
      <c r="H1911" t="str">
        <f ca="1">IF($D1911="","",MAX(0,TODAY()-$D1911))</f>
        <v/>
      </c>
      <c r="I1911" t="str">
        <f ca="1">IF($G1911&lt;=0,"",IF($H1911&gt;=30,"Mise en demeure",IF($H1911&gt;=15,"Relance 2",IF($H1911&gt;=5,"Relance 1","À traiter"))))</f>
        <v>Mise en demeure</v>
      </c>
      <c r="K1911" t="str">
        <f>IF($J1911="","",$J1911+7)</f>
        <v/>
      </c>
    </row>
    <row r="1912" spans="2:11" ht="15">
      <c r="B1912" t="str">
        <f>IF($A1912="","",VLOOKUP(VLOOKUP($A1912,Baux!$A:$K,3,FALSE),Locataires!$A:$I,2,FALSE))</f>
        <v/>
      </c>
      <c r="C1912" s="17"/>
      <c r="D1912" s="12" t="str">
        <f>IF(OR($A1912="",$C1912=""),"",SUMIFS(Échéancier_Loyers!$G:$G,Échéancier_Loyers!$C:$C,$A1912,Échéancier_Loyers!$B:$B,YEAR($C1912)*100+MONTH($C1912)))</f>
        <v/>
      </c>
      <c r="E1912" s="13" t="str">
        <f>IF(OR($A1912="",$C1912=""),"",SUMIFS(Échéancier_Loyers!$J:$J,Échéancier_Loyers!$C:$C,$A1912,Échéancier_Loyers!$B:$B,YEAR($C1912)*100+MONTH($C1912)))</f>
        <v/>
      </c>
      <c r="F1912" s="13" t="str">
        <f>IF(OR($A1912="",$C1912=""),"",SUMIFS(Échéancier_Loyers!$K:$K,Échéancier_Loyers!$C:$C,$A1912,Échéancier_Loyers!$B:$B,YEAR($C1912)*100+MONTH($C1912)))</f>
        <v/>
      </c>
      <c r="G1912" s="13" t="str">
        <f>IF(OR($E1912="",$F1912=""),"",$E1912-$F1912)</f>
        <v/>
      </c>
      <c r="H1912" t="str">
        <f ca="1">IF($D1912="","",MAX(0,TODAY()-$D1912))</f>
        <v/>
      </c>
      <c r="I1912" t="str">
        <f ca="1">IF($G1912&lt;=0,"",IF($H1912&gt;=30,"Mise en demeure",IF($H1912&gt;=15,"Relance 2",IF($H1912&gt;=5,"Relance 1","À traiter"))))</f>
        <v>Mise en demeure</v>
      </c>
      <c r="K1912" t="str">
        <f>IF($J1912="","",$J1912+7)</f>
        <v/>
      </c>
    </row>
    <row r="1913" spans="2:11" ht="15">
      <c r="B1913" t="str">
        <f>IF($A1913="","",VLOOKUP(VLOOKUP($A1913,Baux!$A:$K,3,FALSE),Locataires!$A:$I,2,FALSE))</f>
        <v/>
      </c>
      <c r="C1913" s="17"/>
      <c r="D1913" s="12" t="str">
        <f>IF(OR($A1913="",$C1913=""),"",SUMIFS(Échéancier_Loyers!$G:$G,Échéancier_Loyers!$C:$C,$A1913,Échéancier_Loyers!$B:$B,YEAR($C1913)*100+MONTH($C1913)))</f>
        <v/>
      </c>
      <c r="E1913" s="13" t="str">
        <f>IF(OR($A1913="",$C1913=""),"",SUMIFS(Échéancier_Loyers!$J:$J,Échéancier_Loyers!$C:$C,$A1913,Échéancier_Loyers!$B:$B,YEAR($C1913)*100+MONTH($C1913)))</f>
        <v/>
      </c>
      <c r="F1913" s="13" t="str">
        <f>IF(OR($A1913="",$C1913=""),"",SUMIFS(Échéancier_Loyers!$K:$K,Échéancier_Loyers!$C:$C,$A1913,Échéancier_Loyers!$B:$B,YEAR($C1913)*100+MONTH($C1913)))</f>
        <v/>
      </c>
      <c r="G1913" s="13" t="str">
        <f>IF(OR($E1913="",$F1913=""),"",$E1913-$F1913)</f>
        <v/>
      </c>
      <c r="H1913" t="str">
        <f ca="1">IF($D1913="","",MAX(0,TODAY()-$D1913))</f>
        <v/>
      </c>
      <c r="I1913" t="str">
        <f ca="1">IF($G1913&lt;=0,"",IF($H1913&gt;=30,"Mise en demeure",IF($H1913&gt;=15,"Relance 2",IF($H1913&gt;=5,"Relance 1","À traiter"))))</f>
        <v>Mise en demeure</v>
      </c>
      <c r="K1913" t="str">
        <f>IF($J1913="","",$J1913+7)</f>
        <v/>
      </c>
    </row>
    <row r="1914" spans="2:11" ht="15">
      <c r="B1914" t="str">
        <f>IF($A1914="","",VLOOKUP(VLOOKUP($A1914,Baux!$A:$K,3,FALSE),Locataires!$A:$I,2,FALSE))</f>
        <v/>
      </c>
      <c r="C1914" s="17"/>
      <c r="D1914" s="12" t="str">
        <f>IF(OR($A1914="",$C1914=""),"",SUMIFS(Échéancier_Loyers!$G:$G,Échéancier_Loyers!$C:$C,$A1914,Échéancier_Loyers!$B:$B,YEAR($C1914)*100+MONTH($C1914)))</f>
        <v/>
      </c>
      <c r="E1914" s="13" t="str">
        <f>IF(OR($A1914="",$C1914=""),"",SUMIFS(Échéancier_Loyers!$J:$J,Échéancier_Loyers!$C:$C,$A1914,Échéancier_Loyers!$B:$B,YEAR($C1914)*100+MONTH($C1914)))</f>
        <v/>
      </c>
      <c r="F1914" s="13" t="str">
        <f>IF(OR($A1914="",$C1914=""),"",SUMIFS(Échéancier_Loyers!$K:$K,Échéancier_Loyers!$C:$C,$A1914,Échéancier_Loyers!$B:$B,YEAR($C1914)*100+MONTH($C1914)))</f>
        <v/>
      </c>
      <c r="G1914" s="13" t="str">
        <f>IF(OR($E1914="",$F1914=""),"",$E1914-$F1914)</f>
        <v/>
      </c>
      <c r="H1914" t="str">
        <f ca="1">IF($D1914="","",MAX(0,TODAY()-$D1914))</f>
        <v/>
      </c>
      <c r="I1914" t="str">
        <f ca="1">IF($G1914&lt;=0,"",IF($H1914&gt;=30,"Mise en demeure",IF($H1914&gt;=15,"Relance 2",IF($H1914&gt;=5,"Relance 1","À traiter"))))</f>
        <v>Mise en demeure</v>
      </c>
      <c r="K1914" t="str">
        <f>IF($J1914="","",$J1914+7)</f>
        <v/>
      </c>
    </row>
    <row r="1915" spans="2:11" ht="15">
      <c r="B1915" t="str">
        <f>IF($A1915="","",VLOOKUP(VLOOKUP($A1915,Baux!$A:$K,3,FALSE),Locataires!$A:$I,2,FALSE))</f>
        <v/>
      </c>
      <c r="C1915" s="17"/>
      <c r="D1915" s="12" t="str">
        <f>IF(OR($A1915="",$C1915=""),"",SUMIFS(Échéancier_Loyers!$G:$G,Échéancier_Loyers!$C:$C,$A1915,Échéancier_Loyers!$B:$B,YEAR($C1915)*100+MONTH($C1915)))</f>
        <v/>
      </c>
      <c r="E1915" s="13" t="str">
        <f>IF(OR($A1915="",$C1915=""),"",SUMIFS(Échéancier_Loyers!$J:$J,Échéancier_Loyers!$C:$C,$A1915,Échéancier_Loyers!$B:$B,YEAR($C1915)*100+MONTH($C1915)))</f>
        <v/>
      </c>
      <c r="F1915" s="13" t="str">
        <f>IF(OR($A1915="",$C1915=""),"",SUMIFS(Échéancier_Loyers!$K:$K,Échéancier_Loyers!$C:$C,$A1915,Échéancier_Loyers!$B:$B,YEAR($C1915)*100+MONTH($C1915)))</f>
        <v/>
      </c>
      <c r="G1915" s="13" t="str">
        <f>IF(OR($E1915="",$F1915=""),"",$E1915-$F1915)</f>
        <v/>
      </c>
      <c r="H1915" t="str">
        <f ca="1">IF($D1915="","",MAX(0,TODAY()-$D1915))</f>
        <v/>
      </c>
      <c r="I1915" t="str">
        <f ca="1">IF($G1915&lt;=0,"",IF($H1915&gt;=30,"Mise en demeure",IF($H1915&gt;=15,"Relance 2",IF($H1915&gt;=5,"Relance 1","À traiter"))))</f>
        <v>Mise en demeure</v>
      </c>
      <c r="K1915" t="str">
        <f>IF($J1915="","",$J1915+7)</f>
        <v/>
      </c>
    </row>
    <row r="1916" spans="2:11" ht="15">
      <c r="B1916" t="str">
        <f>IF($A1916="","",VLOOKUP(VLOOKUP($A1916,Baux!$A:$K,3,FALSE),Locataires!$A:$I,2,FALSE))</f>
        <v/>
      </c>
      <c r="C1916" s="17"/>
      <c r="D1916" s="12" t="str">
        <f>IF(OR($A1916="",$C1916=""),"",SUMIFS(Échéancier_Loyers!$G:$G,Échéancier_Loyers!$C:$C,$A1916,Échéancier_Loyers!$B:$B,YEAR($C1916)*100+MONTH($C1916)))</f>
        <v/>
      </c>
      <c r="E1916" s="13" t="str">
        <f>IF(OR($A1916="",$C1916=""),"",SUMIFS(Échéancier_Loyers!$J:$J,Échéancier_Loyers!$C:$C,$A1916,Échéancier_Loyers!$B:$B,YEAR($C1916)*100+MONTH($C1916)))</f>
        <v/>
      </c>
      <c r="F1916" s="13" t="str">
        <f>IF(OR($A1916="",$C1916=""),"",SUMIFS(Échéancier_Loyers!$K:$K,Échéancier_Loyers!$C:$C,$A1916,Échéancier_Loyers!$B:$B,YEAR($C1916)*100+MONTH($C1916)))</f>
        <v/>
      </c>
      <c r="G1916" s="13" t="str">
        <f>IF(OR($E1916="",$F1916=""),"",$E1916-$F1916)</f>
        <v/>
      </c>
      <c r="H1916" t="str">
        <f ca="1">IF($D1916="","",MAX(0,TODAY()-$D1916))</f>
        <v/>
      </c>
      <c r="I1916" t="str">
        <f ca="1">IF($G1916&lt;=0,"",IF($H1916&gt;=30,"Mise en demeure",IF($H1916&gt;=15,"Relance 2",IF($H1916&gt;=5,"Relance 1","À traiter"))))</f>
        <v>Mise en demeure</v>
      </c>
      <c r="K1916" t="str">
        <f>IF($J1916="","",$J1916+7)</f>
        <v/>
      </c>
    </row>
    <row r="1917" spans="2:11" ht="15">
      <c r="B1917" t="str">
        <f>IF($A1917="","",VLOOKUP(VLOOKUP($A1917,Baux!$A:$K,3,FALSE),Locataires!$A:$I,2,FALSE))</f>
        <v/>
      </c>
      <c r="C1917" s="17"/>
      <c r="D1917" s="12" t="str">
        <f>IF(OR($A1917="",$C1917=""),"",SUMIFS(Échéancier_Loyers!$G:$G,Échéancier_Loyers!$C:$C,$A1917,Échéancier_Loyers!$B:$B,YEAR($C1917)*100+MONTH($C1917)))</f>
        <v/>
      </c>
      <c r="E1917" s="13" t="str">
        <f>IF(OR($A1917="",$C1917=""),"",SUMIFS(Échéancier_Loyers!$J:$J,Échéancier_Loyers!$C:$C,$A1917,Échéancier_Loyers!$B:$B,YEAR($C1917)*100+MONTH($C1917)))</f>
        <v/>
      </c>
      <c r="F1917" s="13" t="str">
        <f>IF(OR($A1917="",$C1917=""),"",SUMIFS(Échéancier_Loyers!$K:$K,Échéancier_Loyers!$C:$C,$A1917,Échéancier_Loyers!$B:$B,YEAR($C1917)*100+MONTH($C1917)))</f>
        <v/>
      </c>
      <c r="G1917" s="13" t="str">
        <f>IF(OR($E1917="",$F1917=""),"",$E1917-$F1917)</f>
        <v/>
      </c>
      <c r="H1917" t="str">
        <f ca="1">IF($D1917="","",MAX(0,TODAY()-$D1917))</f>
        <v/>
      </c>
      <c r="I1917" t="str">
        <f ca="1">IF($G1917&lt;=0,"",IF($H1917&gt;=30,"Mise en demeure",IF($H1917&gt;=15,"Relance 2",IF($H1917&gt;=5,"Relance 1","À traiter"))))</f>
        <v>Mise en demeure</v>
      </c>
      <c r="K1917" t="str">
        <f>IF($J1917="","",$J1917+7)</f>
        <v/>
      </c>
    </row>
    <row r="1918" spans="2:11" ht="15">
      <c r="B1918" t="str">
        <f>IF($A1918="","",VLOOKUP(VLOOKUP($A1918,Baux!$A:$K,3,FALSE),Locataires!$A:$I,2,FALSE))</f>
        <v/>
      </c>
      <c r="C1918" s="17"/>
      <c r="D1918" s="12" t="str">
        <f>IF(OR($A1918="",$C1918=""),"",SUMIFS(Échéancier_Loyers!$G:$G,Échéancier_Loyers!$C:$C,$A1918,Échéancier_Loyers!$B:$B,YEAR($C1918)*100+MONTH($C1918)))</f>
        <v/>
      </c>
      <c r="E1918" s="13" t="str">
        <f>IF(OR($A1918="",$C1918=""),"",SUMIFS(Échéancier_Loyers!$J:$J,Échéancier_Loyers!$C:$C,$A1918,Échéancier_Loyers!$B:$B,YEAR($C1918)*100+MONTH($C1918)))</f>
        <v/>
      </c>
      <c r="F1918" s="13" t="str">
        <f>IF(OR($A1918="",$C1918=""),"",SUMIFS(Échéancier_Loyers!$K:$K,Échéancier_Loyers!$C:$C,$A1918,Échéancier_Loyers!$B:$B,YEAR($C1918)*100+MONTH($C1918)))</f>
        <v/>
      </c>
      <c r="G1918" s="13" t="str">
        <f>IF(OR($E1918="",$F1918=""),"",$E1918-$F1918)</f>
        <v/>
      </c>
      <c r="H1918" t="str">
        <f ca="1">IF($D1918="","",MAX(0,TODAY()-$D1918))</f>
        <v/>
      </c>
      <c r="I1918" t="str">
        <f ca="1">IF($G1918&lt;=0,"",IF($H1918&gt;=30,"Mise en demeure",IF($H1918&gt;=15,"Relance 2",IF($H1918&gt;=5,"Relance 1","À traiter"))))</f>
        <v>Mise en demeure</v>
      </c>
      <c r="K1918" t="str">
        <f>IF($J1918="","",$J1918+7)</f>
        <v/>
      </c>
    </row>
    <row r="1919" spans="2:11" ht="15">
      <c r="B1919" t="str">
        <f>IF($A1919="","",VLOOKUP(VLOOKUP($A1919,Baux!$A:$K,3,FALSE),Locataires!$A:$I,2,FALSE))</f>
        <v/>
      </c>
      <c r="C1919" s="17"/>
      <c r="D1919" s="12" t="str">
        <f>IF(OR($A1919="",$C1919=""),"",SUMIFS(Échéancier_Loyers!$G:$G,Échéancier_Loyers!$C:$C,$A1919,Échéancier_Loyers!$B:$B,YEAR($C1919)*100+MONTH($C1919)))</f>
        <v/>
      </c>
      <c r="E1919" s="13" t="str">
        <f>IF(OR($A1919="",$C1919=""),"",SUMIFS(Échéancier_Loyers!$J:$J,Échéancier_Loyers!$C:$C,$A1919,Échéancier_Loyers!$B:$B,YEAR($C1919)*100+MONTH($C1919)))</f>
        <v/>
      </c>
      <c r="F1919" s="13" t="str">
        <f>IF(OR($A1919="",$C1919=""),"",SUMIFS(Échéancier_Loyers!$K:$K,Échéancier_Loyers!$C:$C,$A1919,Échéancier_Loyers!$B:$B,YEAR($C1919)*100+MONTH($C1919)))</f>
        <v/>
      </c>
      <c r="G1919" s="13" t="str">
        <f>IF(OR($E1919="",$F1919=""),"",$E1919-$F1919)</f>
        <v/>
      </c>
      <c r="H1919" t="str">
        <f ca="1">IF($D1919="","",MAX(0,TODAY()-$D1919))</f>
        <v/>
      </c>
      <c r="I1919" t="str">
        <f ca="1">IF($G1919&lt;=0,"",IF($H1919&gt;=30,"Mise en demeure",IF($H1919&gt;=15,"Relance 2",IF($H1919&gt;=5,"Relance 1","À traiter"))))</f>
        <v>Mise en demeure</v>
      </c>
      <c r="K1919" t="str">
        <f>IF($J1919="","",$J1919+7)</f>
        <v/>
      </c>
    </row>
    <row r="1920" spans="2:11" ht="15">
      <c r="B1920" t="str">
        <f>IF($A1920="","",VLOOKUP(VLOOKUP($A1920,Baux!$A:$K,3,FALSE),Locataires!$A:$I,2,FALSE))</f>
        <v/>
      </c>
      <c r="C1920" s="17"/>
      <c r="D1920" s="12" t="str">
        <f>IF(OR($A1920="",$C1920=""),"",SUMIFS(Échéancier_Loyers!$G:$G,Échéancier_Loyers!$C:$C,$A1920,Échéancier_Loyers!$B:$B,YEAR($C1920)*100+MONTH($C1920)))</f>
        <v/>
      </c>
      <c r="E1920" s="13" t="str">
        <f>IF(OR($A1920="",$C1920=""),"",SUMIFS(Échéancier_Loyers!$J:$J,Échéancier_Loyers!$C:$C,$A1920,Échéancier_Loyers!$B:$B,YEAR($C1920)*100+MONTH($C1920)))</f>
        <v/>
      </c>
      <c r="F1920" s="13" t="str">
        <f>IF(OR($A1920="",$C1920=""),"",SUMIFS(Échéancier_Loyers!$K:$K,Échéancier_Loyers!$C:$C,$A1920,Échéancier_Loyers!$B:$B,YEAR($C1920)*100+MONTH($C1920)))</f>
        <v/>
      </c>
      <c r="G1920" s="13" t="str">
        <f>IF(OR($E1920="",$F1920=""),"",$E1920-$F1920)</f>
        <v/>
      </c>
      <c r="H1920" t="str">
        <f ca="1">IF($D1920="","",MAX(0,TODAY()-$D1920))</f>
        <v/>
      </c>
      <c r="I1920" t="str">
        <f ca="1">IF($G1920&lt;=0,"",IF($H1920&gt;=30,"Mise en demeure",IF($H1920&gt;=15,"Relance 2",IF($H1920&gt;=5,"Relance 1","À traiter"))))</f>
        <v>Mise en demeure</v>
      </c>
      <c r="K1920" t="str">
        <f>IF($J1920="","",$J1920+7)</f>
        <v/>
      </c>
    </row>
    <row r="1921" spans="2:11" ht="15">
      <c r="B1921" t="str">
        <f>IF($A1921="","",VLOOKUP(VLOOKUP($A1921,Baux!$A:$K,3,FALSE),Locataires!$A:$I,2,FALSE))</f>
        <v/>
      </c>
      <c r="C1921" s="17"/>
      <c r="D1921" s="12" t="str">
        <f>IF(OR($A1921="",$C1921=""),"",SUMIFS(Échéancier_Loyers!$G:$G,Échéancier_Loyers!$C:$C,$A1921,Échéancier_Loyers!$B:$B,YEAR($C1921)*100+MONTH($C1921)))</f>
        <v/>
      </c>
      <c r="E1921" s="13" t="str">
        <f>IF(OR($A1921="",$C1921=""),"",SUMIFS(Échéancier_Loyers!$J:$J,Échéancier_Loyers!$C:$C,$A1921,Échéancier_Loyers!$B:$B,YEAR($C1921)*100+MONTH($C1921)))</f>
        <v/>
      </c>
      <c r="F1921" s="13" t="str">
        <f>IF(OR($A1921="",$C1921=""),"",SUMIFS(Échéancier_Loyers!$K:$K,Échéancier_Loyers!$C:$C,$A1921,Échéancier_Loyers!$B:$B,YEAR($C1921)*100+MONTH($C1921)))</f>
        <v/>
      </c>
      <c r="G1921" s="13" t="str">
        <f>IF(OR($E1921="",$F1921=""),"",$E1921-$F1921)</f>
        <v/>
      </c>
      <c r="H1921" t="str">
        <f ca="1">IF($D1921="","",MAX(0,TODAY()-$D1921))</f>
        <v/>
      </c>
      <c r="I1921" t="str">
        <f ca="1">IF($G1921&lt;=0,"",IF($H1921&gt;=30,"Mise en demeure",IF($H1921&gt;=15,"Relance 2",IF($H1921&gt;=5,"Relance 1","À traiter"))))</f>
        <v>Mise en demeure</v>
      </c>
      <c r="K1921" t="str">
        <f>IF($J1921="","",$J1921+7)</f>
        <v/>
      </c>
    </row>
    <row r="1922" spans="2:11" ht="15">
      <c r="B1922" t="str">
        <f>IF($A1922="","",VLOOKUP(VLOOKUP($A1922,Baux!$A:$K,3,FALSE),Locataires!$A:$I,2,FALSE))</f>
        <v/>
      </c>
      <c r="C1922" s="17"/>
      <c r="D1922" s="12" t="str">
        <f>IF(OR($A1922="",$C1922=""),"",SUMIFS(Échéancier_Loyers!$G:$G,Échéancier_Loyers!$C:$C,$A1922,Échéancier_Loyers!$B:$B,YEAR($C1922)*100+MONTH($C1922)))</f>
        <v/>
      </c>
      <c r="E1922" s="13" t="str">
        <f>IF(OR($A1922="",$C1922=""),"",SUMIFS(Échéancier_Loyers!$J:$J,Échéancier_Loyers!$C:$C,$A1922,Échéancier_Loyers!$B:$B,YEAR($C1922)*100+MONTH($C1922)))</f>
        <v/>
      </c>
      <c r="F1922" s="13" t="str">
        <f>IF(OR($A1922="",$C1922=""),"",SUMIFS(Échéancier_Loyers!$K:$K,Échéancier_Loyers!$C:$C,$A1922,Échéancier_Loyers!$B:$B,YEAR($C1922)*100+MONTH($C1922)))</f>
        <v/>
      </c>
      <c r="G1922" s="13" t="str">
        <f>IF(OR($E1922="",$F1922=""),"",$E1922-$F1922)</f>
        <v/>
      </c>
      <c r="H1922" t="str">
        <f ca="1">IF($D1922="","",MAX(0,TODAY()-$D1922))</f>
        <v/>
      </c>
      <c r="I1922" t="str">
        <f ca="1">IF($G1922&lt;=0,"",IF($H1922&gt;=30,"Mise en demeure",IF($H1922&gt;=15,"Relance 2",IF($H1922&gt;=5,"Relance 1","À traiter"))))</f>
        <v>Mise en demeure</v>
      </c>
      <c r="K1922" t="str">
        <f>IF($J1922="","",$J1922+7)</f>
        <v/>
      </c>
    </row>
    <row r="1923" spans="2:11" ht="15">
      <c r="B1923" t="str">
        <f>IF($A1923="","",VLOOKUP(VLOOKUP($A1923,Baux!$A:$K,3,FALSE),Locataires!$A:$I,2,FALSE))</f>
        <v/>
      </c>
      <c r="C1923" s="17"/>
      <c r="D1923" s="12" t="str">
        <f>IF(OR($A1923="",$C1923=""),"",SUMIFS(Échéancier_Loyers!$G:$G,Échéancier_Loyers!$C:$C,$A1923,Échéancier_Loyers!$B:$B,YEAR($C1923)*100+MONTH($C1923)))</f>
        <v/>
      </c>
      <c r="E1923" s="13" t="str">
        <f>IF(OR($A1923="",$C1923=""),"",SUMIFS(Échéancier_Loyers!$J:$J,Échéancier_Loyers!$C:$C,$A1923,Échéancier_Loyers!$B:$B,YEAR($C1923)*100+MONTH($C1923)))</f>
        <v/>
      </c>
      <c r="F1923" s="13" t="str">
        <f>IF(OR($A1923="",$C1923=""),"",SUMIFS(Échéancier_Loyers!$K:$K,Échéancier_Loyers!$C:$C,$A1923,Échéancier_Loyers!$B:$B,YEAR($C1923)*100+MONTH($C1923)))</f>
        <v/>
      </c>
      <c r="G1923" s="13" t="str">
        <f>IF(OR($E1923="",$F1923=""),"",$E1923-$F1923)</f>
        <v/>
      </c>
      <c r="H1923" t="str">
        <f ca="1">IF($D1923="","",MAX(0,TODAY()-$D1923))</f>
        <v/>
      </c>
      <c r="I1923" t="str">
        <f ca="1">IF($G1923&lt;=0,"",IF($H1923&gt;=30,"Mise en demeure",IF($H1923&gt;=15,"Relance 2",IF($H1923&gt;=5,"Relance 1","À traiter"))))</f>
        <v>Mise en demeure</v>
      </c>
      <c r="K1923" t="str">
        <f>IF($J1923="","",$J1923+7)</f>
        <v/>
      </c>
    </row>
    <row r="1924" spans="2:11" ht="15">
      <c r="B1924" t="str">
        <f>IF($A1924="","",VLOOKUP(VLOOKUP($A1924,Baux!$A:$K,3,FALSE),Locataires!$A:$I,2,FALSE))</f>
        <v/>
      </c>
      <c r="C1924" s="17"/>
      <c r="D1924" s="12" t="str">
        <f>IF(OR($A1924="",$C1924=""),"",SUMIFS(Échéancier_Loyers!$G:$G,Échéancier_Loyers!$C:$C,$A1924,Échéancier_Loyers!$B:$B,YEAR($C1924)*100+MONTH($C1924)))</f>
        <v/>
      </c>
      <c r="E1924" s="13" t="str">
        <f>IF(OR($A1924="",$C1924=""),"",SUMIFS(Échéancier_Loyers!$J:$J,Échéancier_Loyers!$C:$C,$A1924,Échéancier_Loyers!$B:$B,YEAR($C1924)*100+MONTH($C1924)))</f>
        <v/>
      </c>
      <c r="F1924" s="13" t="str">
        <f>IF(OR($A1924="",$C1924=""),"",SUMIFS(Échéancier_Loyers!$K:$K,Échéancier_Loyers!$C:$C,$A1924,Échéancier_Loyers!$B:$B,YEAR($C1924)*100+MONTH($C1924)))</f>
        <v/>
      </c>
      <c r="G1924" s="13" t="str">
        <f>IF(OR($E1924="",$F1924=""),"",$E1924-$F1924)</f>
        <v/>
      </c>
      <c r="H1924" t="str">
        <f ca="1">IF($D1924="","",MAX(0,TODAY()-$D1924))</f>
        <v/>
      </c>
      <c r="I1924" t="str">
        <f ca="1">IF($G1924&lt;=0,"",IF($H1924&gt;=30,"Mise en demeure",IF($H1924&gt;=15,"Relance 2",IF($H1924&gt;=5,"Relance 1","À traiter"))))</f>
        <v>Mise en demeure</v>
      </c>
      <c r="K1924" t="str">
        <f>IF($J1924="","",$J1924+7)</f>
        <v/>
      </c>
    </row>
    <row r="1925" spans="2:11" ht="15">
      <c r="B1925" t="str">
        <f>IF($A1925="","",VLOOKUP(VLOOKUP($A1925,Baux!$A:$K,3,FALSE),Locataires!$A:$I,2,FALSE))</f>
        <v/>
      </c>
      <c r="C1925" s="17"/>
      <c r="D1925" s="12" t="str">
        <f>IF(OR($A1925="",$C1925=""),"",SUMIFS(Échéancier_Loyers!$G:$G,Échéancier_Loyers!$C:$C,$A1925,Échéancier_Loyers!$B:$B,YEAR($C1925)*100+MONTH($C1925)))</f>
        <v/>
      </c>
      <c r="E1925" s="13" t="str">
        <f>IF(OR($A1925="",$C1925=""),"",SUMIFS(Échéancier_Loyers!$J:$J,Échéancier_Loyers!$C:$C,$A1925,Échéancier_Loyers!$B:$B,YEAR($C1925)*100+MONTH($C1925)))</f>
        <v/>
      </c>
      <c r="F1925" s="13" t="str">
        <f>IF(OR($A1925="",$C1925=""),"",SUMIFS(Échéancier_Loyers!$K:$K,Échéancier_Loyers!$C:$C,$A1925,Échéancier_Loyers!$B:$B,YEAR($C1925)*100+MONTH($C1925)))</f>
        <v/>
      </c>
      <c r="G1925" s="13" t="str">
        <f>IF(OR($E1925="",$F1925=""),"",$E1925-$F1925)</f>
        <v/>
      </c>
      <c r="H1925" t="str">
        <f ca="1">IF($D1925="","",MAX(0,TODAY()-$D1925))</f>
        <v/>
      </c>
      <c r="I1925" t="str">
        <f ca="1">IF($G1925&lt;=0,"",IF($H1925&gt;=30,"Mise en demeure",IF($H1925&gt;=15,"Relance 2",IF($H1925&gt;=5,"Relance 1","À traiter"))))</f>
        <v>Mise en demeure</v>
      </c>
      <c r="K1925" t="str">
        <f>IF($J1925="","",$J1925+7)</f>
        <v/>
      </c>
    </row>
    <row r="1926" spans="2:11" ht="15">
      <c r="B1926" t="str">
        <f>IF($A1926="","",VLOOKUP(VLOOKUP($A1926,Baux!$A:$K,3,FALSE),Locataires!$A:$I,2,FALSE))</f>
        <v/>
      </c>
      <c r="C1926" s="17"/>
      <c r="D1926" s="12" t="str">
        <f>IF(OR($A1926="",$C1926=""),"",SUMIFS(Échéancier_Loyers!$G:$G,Échéancier_Loyers!$C:$C,$A1926,Échéancier_Loyers!$B:$B,YEAR($C1926)*100+MONTH($C1926)))</f>
        <v/>
      </c>
      <c r="E1926" s="13" t="str">
        <f>IF(OR($A1926="",$C1926=""),"",SUMIFS(Échéancier_Loyers!$J:$J,Échéancier_Loyers!$C:$C,$A1926,Échéancier_Loyers!$B:$B,YEAR($C1926)*100+MONTH($C1926)))</f>
        <v/>
      </c>
      <c r="F1926" s="13" t="str">
        <f>IF(OR($A1926="",$C1926=""),"",SUMIFS(Échéancier_Loyers!$K:$K,Échéancier_Loyers!$C:$C,$A1926,Échéancier_Loyers!$B:$B,YEAR($C1926)*100+MONTH($C1926)))</f>
        <v/>
      </c>
      <c r="G1926" s="13" t="str">
        <f>IF(OR($E1926="",$F1926=""),"",$E1926-$F1926)</f>
        <v/>
      </c>
      <c r="H1926" t="str">
        <f ca="1">IF($D1926="","",MAX(0,TODAY()-$D1926))</f>
        <v/>
      </c>
      <c r="I1926" t="str">
        <f ca="1">IF($G1926&lt;=0,"",IF($H1926&gt;=30,"Mise en demeure",IF($H1926&gt;=15,"Relance 2",IF($H1926&gt;=5,"Relance 1","À traiter"))))</f>
        <v>Mise en demeure</v>
      </c>
      <c r="K1926" t="str">
        <f>IF($J1926="","",$J1926+7)</f>
        <v/>
      </c>
    </row>
    <row r="1927" spans="2:11" ht="15">
      <c r="B1927" t="str">
        <f>IF($A1927="","",VLOOKUP(VLOOKUP($A1927,Baux!$A:$K,3,FALSE),Locataires!$A:$I,2,FALSE))</f>
        <v/>
      </c>
      <c r="C1927" s="17"/>
      <c r="D1927" s="12" t="str">
        <f>IF(OR($A1927="",$C1927=""),"",SUMIFS(Échéancier_Loyers!$G:$G,Échéancier_Loyers!$C:$C,$A1927,Échéancier_Loyers!$B:$B,YEAR($C1927)*100+MONTH($C1927)))</f>
        <v/>
      </c>
      <c r="E1927" s="13" t="str">
        <f>IF(OR($A1927="",$C1927=""),"",SUMIFS(Échéancier_Loyers!$J:$J,Échéancier_Loyers!$C:$C,$A1927,Échéancier_Loyers!$B:$B,YEAR($C1927)*100+MONTH($C1927)))</f>
        <v/>
      </c>
      <c r="F1927" s="13" t="str">
        <f>IF(OR($A1927="",$C1927=""),"",SUMIFS(Échéancier_Loyers!$K:$K,Échéancier_Loyers!$C:$C,$A1927,Échéancier_Loyers!$B:$B,YEAR($C1927)*100+MONTH($C1927)))</f>
        <v/>
      </c>
      <c r="G1927" s="13" t="str">
        <f>IF(OR($E1927="",$F1927=""),"",$E1927-$F1927)</f>
        <v/>
      </c>
      <c r="H1927" t="str">
        <f ca="1">IF($D1927="","",MAX(0,TODAY()-$D1927))</f>
        <v/>
      </c>
      <c r="I1927" t="str">
        <f ca="1">IF($G1927&lt;=0,"",IF($H1927&gt;=30,"Mise en demeure",IF($H1927&gt;=15,"Relance 2",IF($H1927&gt;=5,"Relance 1","À traiter"))))</f>
        <v>Mise en demeure</v>
      </c>
      <c r="K1927" t="str">
        <f>IF($J1927="","",$J1927+7)</f>
        <v/>
      </c>
    </row>
    <row r="1928" spans="2:11" ht="15">
      <c r="B1928" t="str">
        <f>IF($A1928="","",VLOOKUP(VLOOKUP($A1928,Baux!$A:$K,3,FALSE),Locataires!$A:$I,2,FALSE))</f>
        <v/>
      </c>
      <c r="C1928" s="17"/>
      <c r="D1928" s="12" t="str">
        <f>IF(OR($A1928="",$C1928=""),"",SUMIFS(Échéancier_Loyers!$G:$G,Échéancier_Loyers!$C:$C,$A1928,Échéancier_Loyers!$B:$B,YEAR($C1928)*100+MONTH($C1928)))</f>
        <v/>
      </c>
      <c r="E1928" s="13" t="str">
        <f>IF(OR($A1928="",$C1928=""),"",SUMIFS(Échéancier_Loyers!$J:$J,Échéancier_Loyers!$C:$C,$A1928,Échéancier_Loyers!$B:$B,YEAR($C1928)*100+MONTH($C1928)))</f>
        <v/>
      </c>
      <c r="F1928" s="13" t="str">
        <f>IF(OR($A1928="",$C1928=""),"",SUMIFS(Échéancier_Loyers!$K:$K,Échéancier_Loyers!$C:$C,$A1928,Échéancier_Loyers!$B:$B,YEAR($C1928)*100+MONTH($C1928)))</f>
        <v/>
      </c>
      <c r="G1928" s="13" t="str">
        <f>IF(OR($E1928="",$F1928=""),"",$E1928-$F1928)</f>
        <v/>
      </c>
      <c r="H1928" t="str">
        <f ca="1">IF($D1928="","",MAX(0,TODAY()-$D1928))</f>
        <v/>
      </c>
      <c r="I1928" t="str">
        <f ca="1">IF($G1928&lt;=0,"",IF($H1928&gt;=30,"Mise en demeure",IF($H1928&gt;=15,"Relance 2",IF($H1928&gt;=5,"Relance 1","À traiter"))))</f>
        <v>Mise en demeure</v>
      </c>
      <c r="K1928" t="str">
        <f>IF($J1928="","",$J1928+7)</f>
        <v/>
      </c>
    </row>
    <row r="1929" spans="2:11" ht="15">
      <c r="B1929" t="str">
        <f>IF($A1929="","",VLOOKUP(VLOOKUP($A1929,Baux!$A:$K,3,FALSE),Locataires!$A:$I,2,FALSE))</f>
        <v/>
      </c>
      <c r="C1929" s="17"/>
      <c r="D1929" s="12" t="str">
        <f>IF(OR($A1929="",$C1929=""),"",SUMIFS(Échéancier_Loyers!$G:$G,Échéancier_Loyers!$C:$C,$A1929,Échéancier_Loyers!$B:$B,YEAR($C1929)*100+MONTH($C1929)))</f>
        <v/>
      </c>
      <c r="E1929" s="13" t="str">
        <f>IF(OR($A1929="",$C1929=""),"",SUMIFS(Échéancier_Loyers!$J:$J,Échéancier_Loyers!$C:$C,$A1929,Échéancier_Loyers!$B:$B,YEAR($C1929)*100+MONTH($C1929)))</f>
        <v/>
      </c>
      <c r="F1929" s="13" t="str">
        <f>IF(OR($A1929="",$C1929=""),"",SUMIFS(Échéancier_Loyers!$K:$K,Échéancier_Loyers!$C:$C,$A1929,Échéancier_Loyers!$B:$B,YEAR($C1929)*100+MONTH($C1929)))</f>
        <v/>
      </c>
      <c r="G1929" s="13" t="str">
        <f>IF(OR($E1929="",$F1929=""),"",$E1929-$F1929)</f>
        <v/>
      </c>
      <c r="H1929" t="str">
        <f ca="1">IF($D1929="","",MAX(0,TODAY()-$D1929))</f>
        <v/>
      </c>
      <c r="I1929" t="str">
        <f ca="1">IF($G1929&lt;=0,"",IF($H1929&gt;=30,"Mise en demeure",IF($H1929&gt;=15,"Relance 2",IF($H1929&gt;=5,"Relance 1","À traiter"))))</f>
        <v>Mise en demeure</v>
      </c>
      <c r="K1929" t="str">
        <f>IF($J1929="","",$J1929+7)</f>
        <v/>
      </c>
    </row>
    <row r="1930" spans="2:11" ht="15">
      <c r="B1930" t="str">
        <f>IF($A1930="","",VLOOKUP(VLOOKUP($A1930,Baux!$A:$K,3,FALSE),Locataires!$A:$I,2,FALSE))</f>
        <v/>
      </c>
      <c r="C1930" s="17"/>
      <c r="D1930" s="12" t="str">
        <f>IF(OR($A1930="",$C1930=""),"",SUMIFS(Échéancier_Loyers!$G:$G,Échéancier_Loyers!$C:$C,$A1930,Échéancier_Loyers!$B:$B,YEAR($C1930)*100+MONTH($C1930)))</f>
        <v/>
      </c>
      <c r="E1930" s="13" t="str">
        <f>IF(OR($A1930="",$C1930=""),"",SUMIFS(Échéancier_Loyers!$J:$J,Échéancier_Loyers!$C:$C,$A1930,Échéancier_Loyers!$B:$B,YEAR($C1930)*100+MONTH($C1930)))</f>
        <v/>
      </c>
      <c r="F1930" s="13" t="str">
        <f>IF(OR($A1930="",$C1930=""),"",SUMIFS(Échéancier_Loyers!$K:$K,Échéancier_Loyers!$C:$C,$A1930,Échéancier_Loyers!$B:$B,YEAR($C1930)*100+MONTH($C1930)))</f>
        <v/>
      </c>
      <c r="G1930" s="13" t="str">
        <f>IF(OR($E1930="",$F1930=""),"",$E1930-$F1930)</f>
        <v/>
      </c>
      <c r="H1930" t="str">
        <f ca="1">IF($D1930="","",MAX(0,TODAY()-$D1930))</f>
        <v/>
      </c>
      <c r="I1930" t="str">
        <f ca="1">IF($G1930&lt;=0,"",IF($H1930&gt;=30,"Mise en demeure",IF($H1930&gt;=15,"Relance 2",IF($H1930&gt;=5,"Relance 1","À traiter"))))</f>
        <v>Mise en demeure</v>
      </c>
      <c r="K1930" t="str">
        <f>IF($J1930="","",$J1930+7)</f>
        <v/>
      </c>
    </row>
    <row r="1931" spans="2:11" ht="15">
      <c r="B1931" t="str">
        <f>IF($A1931="","",VLOOKUP(VLOOKUP($A1931,Baux!$A:$K,3,FALSE),Locataires!$A:$I,2,FALSE))</f>
        <v/>
      </c>
      <c r="C1931" s="17"/>
      <c r="D1931" s="12" t="str">
        <f>IF(OR($A1931="",$C1931=""),"",SUMIFS(Échéancier_Loyers!$G:$G,Échéancier_Loyers!$C:$C,$A1931,Échéancier_Loyers!$B:$B,YEAR($C1931)*100+MONTH($C1931)))</f>
        <v/>
      </c>
      <c r="E1931" s="13" t="str">
        <f>IF(OR($A1931="",$C1931=""),"",SUMIFS(Échéancier_Loyers!$J:$J,Échéancier_Loyers!$C:$C,$A1931,Échéancier_Loyers!$B:$B,YEAR($C1931)*100+MONTH($C1931)))</f>
        <v/>
      </c>
      <c r="F1931" s="13" t="str">
        <f>IF(OR($A1931="",$C1931=""),"",SUMIFS(Échéancier_Loyers!$K:$K,Échéancier_Loyers!$C:$C,$A1931,Échéancier_Loyers!$B:$B,YEAR($C1931)*100+MONTH($C1931)))</f>
        <v/>
      </c>
      <c r="G1931" s="13" t="str">
        <f>IF(OR($E1931="",$F1931=""),"",$E1931-$F1931)</f>
        <v/>
      </c>
      <c r="H1931" t="str">
        <f ca="1">IF($D1931="","",MAX(0,TODAY()-$D1931))</f>
        <v/>
      </c>
      <c r="I1931" t="str">
        <f ca="1">IF($G1931&lt;=0,"",IF($H1931&gt;=30,"Mise en demeure",IF($H1931&gt;=15,"Relance 2",IF($H1931&gt;=5,"Relance 1","À traiter"))))</f>
        <v>Mise en demeure</v>
      </c>
      <c r="K1931" t="str">
        <f>IF($J1931="","",$J1931+7)</f>
        <v/>
      </c>
    </row>
    <row r="1932" spans="2:11" ht="15">
      <c r="B1932" t="str">
        <f>IF($A1932="","",VLOOKUP(VLOOKUP($A1932,Baux!$A:$K,3,FALSE),Locataires!$A:$I,2,FALSE))</f>
        <v/>
      </c>
      <c r="C1932" s="17"/>
      <c r="D1932" s="12" t="str">
        <f>IF(OR($A1932="",$C1932=""),"",SUMIFS(Échéancier_Loyers!$G:$G,Échéancier_Loyers!$C:$C,$A1932,Échéancier_Loyers!$B:$B,YEAR($C1932)*100+MONTH($C1932)))</f>
        <v/>
      </c>
      <c r="E1932" s="13" t="str">
        <f>IF(OR($A1932="",$C1932=""),"",SUMIFS(Échéancier_Loyers!$J:$J,Échéancier_Loyers!$C:$C,$A1932,Échéancier_Loyers!$B:$B,YEAR($C1932)*100+MONTH($C1932)))</f>
        <v/>
      </c>
      <c r="F1932" s="13" t="str">
        <f>IF(OR($A1932="",$C1932=""),"",SUMIFS(Échéancier_Loyers!$K:$K,Échéancier_Loyers!$C:$C,$A1932,Échéancier_Loyers!$B:$B,YEAR($C1932)*100+MONTH($C1932)))</f>
        <v/>
      </c>
      <c r="G1932" s="13" t="str">
        <f>IF(OR($E1932="",$F1932=""),"",$E1932-$F1932)</f>
        <v/>
      </c>
      <c r="H1932" t="str">
        <f ca="1">IF($D1932="","",MAX(0,TODAY()-$D1932))</f>
        <v/>
      </c>
      <c r="I1932" t="str">
        <f ca="1">IF($G1932&lt;=0,"",IF($H1932&gt;=30,"Mise en demeure",IF($H1932&gt;=15,"Relance 2",IF($H1932&gt;=5,"Relance 1","À traiter"))))</f>
        <v>Mise en demeure</v>
      </c>
      <c r="K1932" t="str">
        <f>IF($J1932="","",$J1932+7)</f>
        <v/>
      </c>
    </row>
    <row r="1933" spans="2:11" ht="15">
      <c r="B1933" t="str">
        <f>IF($A1933="","",VLOOKUP(VLOOKUP($A1933,Baux!$A:$K,3,FALSE),Locataires!$A:$I,2,FALSE))</f>
        <v/>
      </c>
      <c r="C1933" s="17"/>
      <c r="D1933" s="12" t="str">
        <f>IF(OR($A1933="",$C1933=""),"",SUMIFS(Échéancier_Loyers!$G:$G,Échéancier_Loyers!$C:$C,$A1933,Échéancier_Loyers!$B:$B,YEAR($C1933)*100+MONTH($C1933)))</f>
        <v/>
      </c>
      <c r="E1933" s="13" t="str">
        <f>IF(OR($A1933="",$C1933=""),"",SUMIFS(Échéancier_Loyers!$J:$J,Échéancier_Loyers!$C:$C,$A1933,Échéancier_Loyers!$B:$B,YEAR($C1933)*100+MONTH($C1933)))</f>
        <v/>
      </c>
      <c r="F1933" s="13" t="str">
        <f>IF(OR($A1933="",$C1933=""),"",SUMIFS(Échéancier_Loyers!$K:$K,Échéancier_Loyers!$C:$C,$A1933,Échéancier_Loyers!$B:$B,YEAR($C1933)*100+MONTH($C1933)))</f>
        <v/>
      </c>
      <c r="G1933" s="13" t="str">
        <f>IF(OR($E1933="",$F1933=""),"",$E1933-$F1933)</f>
        <v/>
      </c>
      <c r="H1933" t="str">
        <f ca="1">IF($D1933="","",MAX(0,TODAY()-$D1933))</f>
        <v/>
      </c>
      <c r="I1933" t="str">
        <f ca="1">IF($G1933&lt;=0,"",IF($H1933&gt;=30,"Mise en demeure",IF($H1933&gt;=15,"Relance 2",IF($H1933&gt;=5,"Relance 1","À traiter"))))</f>
        <v>Mise en demeure</v>
      </c>
      <c r="K1933" t="str">
        <f>IF($J1933="","",$J1933+7)</f>
        <v/>
      </c>
    </row>
    <row r="1934" spans="2:11" ht="15">
      <c r="B1934" t="str">
        <f>IF($A1934="","",VLOOKUP(VLOOKUP($A1934,Baux!$A:$K,3,FALSE),Locataires!$A:$I,2,FALSE))</f>
        <v/>
      </c>
      <c r="C1934" s="17"/>
      <c r="D1934" s="12" t="str">
        <f>IF(OR($A1934="",$C1934=""),"",SUMIFS(Échéancier_Loyers!$G:$G,Échéancier_Loyers!$C:$C,$A1934,Échéancier_Loyers!$B:$B,YEAR($C1934)*100+MONTH($C1934)))</f>
        <v/>
      </c>
      <c r="E1934" s="13" t="str">
        <f>IF(OR($A1934="",$C1934=""),"",SUMIFS(Échéancier_Loyers!$J:$J,Échéancier_Loyers!$C:$C,$A1934,Échéancier_Loyers!$B:$B,YEAR($C1934)*100+MONTH($C1934)))</f>
        <v/>
      </c>
      <c r="F1934" s="13" t="str">
        <f>IF(OR($A1934="",$C1934=""),"",SUMIFS(Échéancier_Loyers!$K:$K,Échéancier_Loyers!$C:$C,$A1934,Échéancier_Loyers!$B:$B,YEAR($C1934)*100+MONTH($C1934)))</f>
        <v/>
      </c>
      <c r="G1934" s="13" t="str">
        <f>IF(OR($E1934="",$F1934=""),"",$E1934-$F1934)</f>
        <v/>
      </c>
      <c r="H1934" t="str">
        <f ca="1">IF($D1934="","",MAX(0,TODAY()-$D1934))</f>
        <v/>
      </c>
      <c r="I1934" t="str">
        <f ca="1">IF($G1934&lt;=0,"",IF($H1934&gt;=30,"Mise en demeure",IF($H1934&gt;=15,"Relance 2",IF($H1934&gt;=5,"Relance 1","À traiter"))))</f>
        <v>Mise en demeure</v>
      </c>
      <c r="K1934" t="str">
        <f>IF($J1934="","",$J1934+7)</f>
        <v/>
      </c>
    </row>
    <row r="1935" spans="2:11" ht="15">
      <c r="B1935" t="str">
        <f>IF($A1935="","",VLOOKUP(VLOOKUP($A1935,Baux!$A:$K,3,FALSE),Locataires!$A:$I,2,FALSE))</f>
        <v/>
      </c>
      <c r="C1935" s="17"/>
      <c r="D1935" s="12" t="str">
        <f>IF(OR($A1935="",$C1935=""),"",SUMIFS(Échéancier_Loyers!$G:$G,Échéancier_Loyers!$C:$C,$A1935,Échéancier_Loyers!$B:$B,YEAR($C1935)*100+MONTH($C1935)))</f>
        <v/>
      </c>
      <c r="E1935" s="13" t="str">
        <f>IF(OR($A1935="",$C1935=""),"",SUMIFS(Échéancier_Loyers!$J:$J,Échéancier_Loyers!$C:$C,$A1935,Échéancier_Loyers!$B:$B,YEAR($C1935)*100+MONTH($C1935)))</f>
        <v/>
      </c>
      <c r="F1935" s="13" t="str">
        <f>IF(OR($A1935="",$C1935=""),"",SUMIFS(Échéancier_Loyers!$K:$K,Échéancier_Loyers!$C:$C,$A1935,Échéancier_Loyers!$B:$B,YEAR($C1935)*100+MONTH($C1935)))</f>
        <v/>
      </c>
      <c r="G1935" s="13" t="str">
        <f>IF(OR($E1935="",$F1935=""),"",$E1935-$F1935)</f>
        <v/>
      </c>
      <c r="H1935" t="str">
        <f ca="1">IF($D1935="","",MAX(0,TODAY()-$D1935))</f>
        <v/>
      </c>
      <c r="I1935" t="str">
        <f ca="1">IF($G1935&lt;=0,"",IF($H1935&gt;=30,"Mise en demeure",IF($H1935&gt;=15,"Relance 2",IF($H1935&gt;=5,"Relance 1","À traiter"))))</f>
        <v>Mise en demeure</v>
      </c>
      <c r="K1935" t="str">
        <f>IF($J1935="","",$J1935+7)</f>
        <v/>
      </c>
    </row>
    <row r="1936" spans="2:11" ht="15">
      <c r="B1936" t="str">
        <f>IF($A1936="","",VLOOKUP(VLOOKUP($A1936,Baux!$A:$K,3,FALSE),Locataires!$A:$I,2,FALSE))</f>
        <v/>
      </c>
      <c r="C1936" s="17"/>
      <c r="D1936" s="12" t="str">
        <f>IF(OR($A1936="",$C1936=""),"",SUMIFS(Échéancier_Loyers!$G:$G,Échéancier_Loyers!$C:$C,$A1936,Échéancier_Loyers!$B:$B,YEAR($C1936)*100+MONTH($C1936)))</f>
        <v/>
      </c>
      <c r="E1936" s="13" t="str">
        <f>IF(OR($A1936="",$C1936=""),"",SUMIFS(Échéancier_Loyers!$J:$J,Échéancier_Loyers!$C:$C,$A1936,Échéancier_Loyers!$B:$B,YEAR($C1936)*100+MONTH($C1936)))</f>
        <v/>
      </c>
      <c r="F1936" s="13" t="str">
        <f>IF(OR($A1936="",$C1936=""),"",SUMIFS(Échéancier_Loyers!$K:$K,Échéancier_Loyers!$C:$C,$A1936,Échéancier_Loyers!$B:$B,YEAR($C1936)*100+MONTH($C1936)))</f>
        <v/>
      </c>
      <c r="G1936" s="13" t="str">
        <f>IF(OR($E1936="",$F1936=""),"",$E1936-$F1936)</f>
        <v/>
      </c>
      <c r="H1936" t="str">
        <f ca="1">IF($D1936="","",MAX(0,TODAY()-$D1936))</f>
        <v/>
      </c>
      <c r="I1936" t="str">
        <f ca="1">IF($G1936&lt;=0,"",IF($H1936&gt;=30,"Mise en demeure",IF($H1936&gt;=15,"Relance 2",IF($H1936&gt;=5,"Relance 1","À traiter"))))</f>
        <v>Mise en demeure</v>
      </c>
      <c r="K1936" t="str">
        <f>IF($J1936="","",$J1936+7)</f>
        <v/>
      </c>
    </row>
    <row r="1937" spans="2:11" ht="15">
      <c r="B1937" t="str">
        <f>IF($A1937="","",VLOOKUP(VLOOKUP($A1937,Baux!$A:$K,3,FALSE),Locataires!$A:$I,2,FALSE))</f>
        <v/>
      </c>
      <c r="C1937" s="17"/>
      <c r="D1937" s="12" t="str">
        <f>IF(OR($A1937="",$C1937=""),"",SUMIFS(Échéancier_Loyers!$G:$G,Échéancier_Loyers!$C:$C,$A1937,Échéancier_Loyers!$B:$B,YEAR($C1937)*100+MONTH($C1937)))</f>
        <v/>
      </c>
      <c r="E1937" s="13" t="str">
        <f>IF(OR($A1937="",$C1937=""),"",SUMIFS(Échéancier_Loyers!$J:$J,Échéancier_Loyers!$C:$C,$A1937,Échéancier_Loyers!$B:$B,YEAR($C1937)*100+MONTH($C1937)))</f>
        <v/>
      </c>
      <c r="F1937" s="13" t="str">
        <f>IF(OR($A1937="",$C1937=""),"",SUMIFS(Échéancier_Loyers!$K:$K,Échéancier_Loyers!$C:$C,$A1937,Échéancier_Loyers!$B:$B,YEAR($C1937)*100+MONTH($C1937)))</f>
        <v/>
      </c>
      <c r="G1937" s="13" t="str">
        <f>IF(OR($E1937="",$F1937=""),"",$E1937-$F1937)</f>
        <v/>
      </c>
      <c r="H1937" t="str">
        <f ca="1">IF($D1937="","",MAX(0,TODAY()-$D1937))</f>
        <v/>
      </c>
      <c r="I1937" t="str">
        <f ca="1">IF($G1937&lt;=0,"",IF($H1937&gt;=30,"Mise en demeure",IF($H1937&gt;=15,"Relance 2",IF($H1937&gt;=5,"Relance 1","À traiter"))))</f>
        <v>Mise en demeure</v>
      </c>
      <c r="K1937" t="str">
        <f>IF($J1937="","",$J1937+7)</f>
        <v/>
      </c>
    </row>
    <row r="1938" spans="2:11" ht="15">
      <c r="B1938" t="str">
        <f>IF($A1938="","",VLOOKUP(VLOOKUP($A1938,Baux!$A:$K,3,FALSE),Locataires!$A:$I,2,FALSE))</f>
        <v/>
      </c>
      <c r="C1938" s="17"/>
      <c r="D1938" s="12" t="str">
        <f>IF(OR($A1938="",$C1938=""),"",SUMIFS(Échéancier_Loyers!$G:$G,Échéancier_Loyers!$C:$C,$A1938,Échéancier_Loyers!$B:$B,YEAR($C1938)*100+MONTH($C1938)))</f>
        <v/>
      </c>
      <c r="E1938" s="13" t="str">
        <f>IF(OR($A1938="",$C1938=""),"",SUMIFS(Échéancier_Loyers!$J:$J,Échéancier_Loyers!$C:$C,$A1938,Échéancier_Loyers!$B:$B,YEAR($C1938)*100+MONTH($C1938)))</f>
        <v/>
      </c>
      <c r="F1938" s="13" t="str">
        <f>IF(OR($A1938="",$C1938=""),"",SUMIFS(Échéancier_Loyers!$K:$K,Échéancier_Loyers!$C:$C,$A1938,Échéancier_Loyers!$B:$B,YEAR($C1938)*100+MONTH($C1938)))</f>
        <v/>
      </c>
      <c r="G1938" s="13" t="str">
        <f>IF(OR($E1938="",$F1938=""),"",$E1938-$F1938)</f>
        <v/>
      </c>
      <c r="H1938" t="str">
        <f ca="1">IF($D1938="","",MAX(0,TODAY()-$D1938))</f>
        <v/>
      </c>
      <c r="I1938" t="str">
        <f ca="1">IF($G1938&lt;=0,"",IF($H1938&gt;=30,"Mise en demeure",IF($H1938&gt;=15,"Relance 2",IF($H1938&gt;=5,"Relance 1","À traiter"))))</f>
        <v>Mise en demeure</v>
      </c>
      <c r="K1938" t="str">
        <f>IF($J1938="","",$J1938+7)</f>
        <v/>
      </c>
    </row>
    <row r="1939" spans="2:11" ht="15">
      <c r="B1939" t="str">
        <f>IF($A1939="","",VLOOKUP(VLOOKUP($A1939,Baux!$A:$K,3,FALSE),Locataires!$A:$I,2,FALSE))</f>
        <v/>
      </c>
      <c r="C1939" s="17"/>
      <c r="D1939" s="12" t="str">
        <f>IF(OR($A1939="",$C1939=""),"",SUMIFS(Échéancier_Loyers!$G:$G,Échéancier_Loyers!$C:$C,$A1939,Échéancier_Loyers!$B:$B,YEAR($C1939)*100+MONTH($C1939)))</f>
        <v/>
      </c>
      <c r="E1939" s="13" t="str">
        <f>IF(OR($A1939="",$C1939=""),"",SUMIFS(Échéancier_Loyers!$J:$J,Échéancier_Loyers!$C:$C,$A1939,Échéancier_Loyers!$B:$B,YEAR($C1939)*100+MONTH($C1939)))</f>
        <v/>
      </c>
      <c r="F1939" s="13" t="str">
        <f>IF(OR($A1939="",$C1939=""),"",SUMIFS(Échéancier_Loyers!$K:$K,Échéancier_Loyers!$C:$C,$A1939,Échéancier_Loyers!$B:$B,YEAR($C1939)*100+MONTH($C1939)))</f>
        <v/>
      </c>
      <c r="G1939" s="13" t="str">
        <f>IF(OR($E1939="",$F1939=""),"",$E1939-$F1939)</f>
        <v/>
      </c>
      <c r="H1939" t="str">
        <f ca="1">IF($D1939="","",MAX(0,TODAY()-$D1939))</f>
        <v/>
      </c>
      <c r="I1939" t="str">
        <f ca="1">IF($G1939&lt;=0,"",IF($H1939&gt;=30,"Mise en demeure",IF($H1939&gt;=15,"Relance 2",IF($H1939&gt;=5,"Relance 1","À traiter"))))</f>
        <v>Mise en demeure</v>
      </c>
      <c r="K1939" t="str">
        <f>IF($J1939="","",$J1939+7)</f>
        <v/>
      </c>
    </row>
    <row r="1940" spans="2:11" ht="15">
      <c r="B1940" t="str">
        <f>IF($A1940="","",VLOOKUP(VLOOKUP($A1940,Baux!$A:$K,3,FALSE),Locataires!$A:$I,2,FALSE))</f>
        <v/>
      </c>
      <c r="C1940" s="17"/>
      <c r="D1940" s="12" t="str">
        <f>IF(OR($A1940="",$C1940=""),"",SUMIFS(Échéancier_Loyers!$G:$G,Échéancier_Loyers!$C:$C,$A1940,Échéancier_Loyers!$B:$B,YEAR($C1940)*100+MONTH($C1940)))</f>
        <v/>
      </c>
      <c r="E1940" s="13" t="str">
        <f>IF(OR($A1940="",$C1940=""),"",SUMIFS(Échéancier_Loyers!$J:$J,Échéancier_Loyers!$C:$C,$A1940,Échéancier_Loyers!$B:$B,YEAR($C1940)*100+MONTH($C1940)))</f>
        <v/>
      </c>
      <c r="F1940" s="13" t="str">
        <f>IF(OR($A1940="",$C1940=""),"",SUMIFS(Échéancier_Loyers!$K:$K,Échéancier_Loyers!$C:$C,$A1940,Échéancier_Loyers!$B:$B,YEAR($C1940)*100+MONTH($C1940)))</f>
        <v/>
      </c>
      <c r="G1940" s="13" t="str">
        <f>IF(OR($E1940="",$F1940=""),"",$E1940-$F1940)</f>
        <v/>
      </c>
      <c r="H1940" t="str">
        <f ca="1">IF($D1940="","",MAX(0,TODAY()-$D1940))</f>
        <v/>
      </c>
      <c r="I1940" t="str">
        <f ca="1">IF($G1940&lt;=0,"",IF($H1940&gt;=30,"Mise en demeure",IF($H1940&gt;=15,"Relance 2",IF($H1940&gt;=5,"Relance 1","À traiter"))))</f>
        <v>Mise en demeure</v>
      </c>
      <c r="K1940" t="str">
        <f>IF($J1940="","",$J1940+7)</f>
        <v/>
      </c>
    </row>
    <row r="1941" spans="2:11" ht="15">
      <c r="B1941" t="str">
        <f>IF($A1941="","",VLOOKUP(VLOOKUP($A1941,Baux!$A:$K,3,FALSE),Locataires!$A:$I,2,FALSE))</f>
        <v/>
      </c>
      <c r="C1941" s="17"/>
      <c r="D1941" s="12" t="str">
        <f>IF(OR($A1941="",$C1941=""),"",SUMIFS(Échéancier_Loyers!$G:$G,Échéancier_Loyers!$C:$C,$A1941,Échéancier_Loyers!$B:$B,YEAR($C1941)*100+MONTH($C1941)))</f>
        <v/>
      </c>
      <c r="E1941" s="13" t="str">
        <f>IF(OR($A1941="",$C1941=""),"",SUMIFS(Échéancier_Loyers!$J:$J,Échéancier_Loyers!$C:$C,$A1941,Échéancier_Loyers!$B:$B,YEAR($C1941)*100+MONTH($C1941)))</f>
        <v/>
      </c>
      <c r="F1941" s="13" t="str">
        <f>IF(OR($A1941="",$C1941=""),"",SUMIFS(Échéancier_Loyers!$K:$K,Échéancier_Loyers!$C:$C,$A1941,Échéancier_Loyers!$B:$B,YEAR($C1941)*100+MONTH($C1941)))</f>
        <v/>
      </c>
      <c r="G1941" s="13" t="str">
        <f>IF(OR($E1941="",$F1941=""),"",$E1941-$F1941)</f>
        <v/>
      </c>
      <c r="H1941" t="str">
        <f ca="1">IF($D1941="","",MAX(0,TODAY()-$D1941))</f>
        <v/>
      </c>
      <c r="I1941" t="str">
        <f ca="1">IF($G1941&lt;=0,"",IF($H1941&gt;=30,"Mise en demeure",IF($H1941&gt;=15,"Relance 2",IF($H1941&gt;=5,"Relance 1","À traiter"))))</f>
        <v>Mise en demeure</v>
      </c>
      <c r="K1941" t="str">
        <f>IF($J1941="","",$J1941+7)</f>
        <v/>
      </c>
    </row>
    <row r="1942" spans="2:11" ht="15">
      <c r="B1942" t="str">
        <f>IF($A1942="","",VLOOKUP(VLOOKUP($A1942,Baux!$A:$K,3,FALSE),Locataires!$A:$I,2,FALSE))</f>
        <v/>
      </c>
      <c r="C1942" s="17"/>
      <c r="D1942" s="12" t="str">
        <f>IF(OR($A1942="",$C1942=""),"",SUMIFS(Échéancier_Loyers!$G:$G,Échéancier_Loyers!$C:$C,$A1942,Échéancier_Loyers!$B:$B,YEAR($C1942)*100+MONTH($C1942)))</f>
        <v/>
      </c>
      <c r="E1942" s="13" t="str">
        <f>IF(OR($A1942="",$C1942=""),"",SUMIFS(Échéancier_Loyers!$J:$J,Échéancier_Loyers!$C:$C,$A1942,Échéancier_Loyers!$B:$B,YEAR($C1942)*100+MONTH($C1942)))</f>
        <v/>
      </c>
      <c r="F1942" s="13" t="str">
        <f>IF(OR($A1942="",$C1942=""),"",SUMIFS(Échéancier_Loyers!$K:$K,Échéancier_Loyers!$C:$C,$A1942,Échéancier_Loyers!$B:$B,YEAR($C1942)*100+MONTH($C1942)))</f>
        <v/>
      </c>
      <c r="G1942" s="13" t="str">
        <f>IF(OR($E1942="",$F1942=""),"",$E1942-$F1942)</f>
        <v/>
      </c>
      <c r="H1942" t="str">
        <f ca="1">IF($D1942="","",MAX(0,TODAY()-$D1942))</f>
        <v/>
      </c>
      <c r="I1942" t="str">
        <f ca="1">IF($G1942&lt;=0,"",IF($H1942&gt;=30,"Mise en demeure",IF($H1942&gt;=15,"Relance 2",IF($H1942&gt;=5,"Relance 1","À traiter"))))</f>
        <v>Mise en demeure</v>
      </c>
      <c r="K1942" t="str">
        <f>IF($J1942="","",$J1942+7)</f>
        <v/>
      </c>
    </row>
    <row r="1943" spans="2:11" ht="15">
      <c r="B1943" t="str">
        <f>IF($A1943="","",VLOOKUP(VLOOKUP($A1943,Baux!$A:$K,3,FALSE),Locataires!$A:$I,2,FALSE))</f>
        <v/>
      </c>
      <c r="C1943" s="17"/>
      <c r="D1943" s="12" t="str">
        <f>IF(OR($A1943="",$C1943=""),"",SUMIFS(Échéancier_Loyers!$G:$G,Échéancier_Loyers!$C:$C,$A1943,Échéancier_Loyers!$B:$B,YEAR($C1943)*100+MONTH($C1943)))</f>
        <v/>
      </c>
      <c r="E1943" s="13" t="str">
        <f>IF(OR($A1943="",$C1943=""),"",SUMIFS(Échéancier_Loyers!$J:$J,Échéancier_Loyers!$C:$C,$A1943,Échéancier_Loyers!$B:$B,YEAR($C1943)*100+MONTH($C1943)))</f>
        <v/>
      </c>
      <c r="F1943" s="13" t="str">
        <f>IF(OR($A1943="",$C1943=""),"",SUMIFS(Échéancier_Loyers!$K:$K,Échéancier_Loyers!$C:$C,$A1943,Échéancier_Loyers!$B:$B,YEAR($C1943)*100+MONTH($C1943)))</f>
        <v/>
      </c>
      <c r="G1943" s="13" t="str">
        <f>IF(OR($E1943="",$F1943=""),"",$E1943-$F1943)</f>
        <v/>
      </c>
      <c r="H1943" t="str">
        <f ca="1">IF($D1943="","",MAX(0,TODAY()-$D1943))</f>
        <v/>
      </c>
      <c r="I1943" t="str">
        <f ca="1">IF($G1943&lt;=0,"",IF($H1943&gt;=30,"Mise en demeure",IF($H1943&gt;=15,"Relance 2",IF($H1943&gt;=5,"Relance 1","À traiter"))))</f>
        <v>Mise en demeure</v>
      </c>
      <c r="K1943" t="str">
        <f>IF($J1943="","",$J1943+7)</f>
        <v/>
      </c>
    </row>
    <row r="1944" spans="2:11" ht="15">
      <c r="B1944" t="str">
        <f>IF($A1944="","",VLOOKUP(VLOOKUP($A1944,Baux!$A:$K,3,FALSE),Locataires!$A:$I,2,FALSE))</f>
        <v/>
      </c>
      <c r="C1944" s="17"/>
      <c r="D1944" s="12" t="str">
        <f>IF(OR($A1944="",$C1944=""),"",SUMIFS(Échéancier_Loyers!$G:$G,Échéancier_Loyers!$C:$C,$A1944,Échéancier_Loyers!$B:$B,YEAR($C1944)*100+MONTH($C1944)))</f>
        <v/>
      </c>
      <c r="E1944" s="13" t="str">
        <f>IF(OR($A1944="",$C1944=""),"",SUMIFS(Échéancier_Loyers!$J:$J,Échéancier_Loyers!$C:$C,$A1944,Échéancier_Loyers!$B:$B,YEAR($C1944)*100+MONTH($C1944)))</f>
        <v/>
      </c>
      <c r="F1944" s="13" t="str">
        <f>IF(OR($A1944="",$C1944=""),"",SUMIFS(Échéancier_Loyers!$K:$K,Échéancier_Loyers!$C:$C,$A1944,Échéancier_Loyers!$B:$B,YEAR($C1944)*100+MONTH($C1944)))</f>
        <v/>
      </c>
      <c r="G1944" s="13" t="str">
        <f>IF(OR($E1944="",$F1944=""),"",$E1944-$F1944)</f>
        <v/>
      </c>
      <c r="H1944" t="str">
        <f ca="1">IF($D1944="","",MAX(0,TODAY()-$D1944))</f>
        <v/>
      </c>
      <c r="I1944" t="str">
        <f ca="1">IF($G1944&lt;=0,"",IF($H1944&gt;=30,"Mise en demeure",IF($H1944&gt;=15,"Relance 2",IF($H1944&gt;=5,"Relance 1","À traiter"))))</f>
        <v>Mise en demeure</v>
      </c>
      <c r="K1944" t="str">
        <f>IF($J1944="","",$J1944+7)</f>
        <v/>
      </c>
    </row>
    <row r="1945" spans="2:11" ht="15">
      <c r="B1945" t="str">
        <f>IF($A1945="","",VLOOKUP(VLOOKUP($A1945,Baux!$A:$K,3,FALSE),Locataires!$A:$I,2,FALSE))</f>
        <v/>
      </c>
      <c r="C1945" s="17"/>
      <c r="D1945" s="12" t="str">
        <f>IF(OR($A1945="",$C1945=""),"",SUMIFS(Échéancier_Loyers!$G:$G,Échéancier_Loyers!$C:$C,$A1945,Échéancier_Loyers!$B:$B,YEAR($C1945)*100+MONTH($C1945)))</f>
        <v/>
      </c>
      <c r="E1945" s="13" t="str">
        <f>IF(OR($A1945="",$C1945=""),"",SUMIFS(Échéancier_Loyers!$J:$J,Échéancier_Loyers!$C:$C,$A1945,Échéancier_Loyers!$B:$B,YEAR($C1945)*100+MONTH($C1945)))</f>
        <v/>
      </c>
      <c r="F1945" s="13" t="str">
        <f>IF(OR($A1945="",$C1945=""),"",SUMIFS(Échéancier_Loyers!$K:$K,Échéancier_Loyers!$C:$C,$A1945,Échéancier_Loyers!$B:$B,YEAR($C1945)*100+MONTH($C1945)))</f>
        <v/>
      </c>
      <c r="G1945" s="13" t="str">
        <f>IF(OR($E1945="",$F1945=""),"",$E1945-$F1945)</f>
        <v/>
      </c>
      <c r="H1945" t="str">
        <f ca="1">IF($D1945="","",MAX(0,TODAY()-$D1945))</f>
        <v/>
      </c>
      <c r="I1945" t="str">
        <f ca="1">IF($G1945&lt;=0,"",IF($H1945&gt;=30,"Mise en demeure",IF($H1945&gt;=15,"Relance 2",IF($H1945&gt;=5,"Relance 1","À traiter"))))</f>
        <v>Mise en demeure</v>
      </c>
      <c r="K1945" t="str">
        <f>IF($J1945="","",$J1945+7)</f>
        <v/>
      </c>
    </row>
    <row r="1946" spans="2:11" ht="15">
      <c r="B1946" t="str">
        <f>IF($A1946="","",VLOOKUP(VLOOKUP($A1946,Baux!$A:$K,3,FALSE),Locataires!$A:$I,2,FALSE))</f>
        <v/>
      </c>
      <c r="C1946" s="17"/>
      <c r="D1946" s="12" t="str">
        <f>IF(OR($A1946="",$C1946=""),"",SUMIFS(Échéancier_Loyers!$G:$G,Échéancier_Loyers!$C:$C,$A1946,Échéancier_Loyers!$B:$B,YEAR($C1946)*100+MONTH($C1946)))</f>
        <v/>
      </c>
      <c r="E1946" s="13" t="str">
        <f>IF(OR($A1946="",$C1946=""),"",SUMIFS(Échéancier_Loyers!$J:$J,Échéancier_Loyers!$C:$C,$A1946,Échéancier_Loyers!$B:$B,YEAR($C1946)*100+MONTH($C1946)))</f>
        <v/>
      </c>
      <c r="F1946" s="13" t="str">
        <f>IF(OR($A1946="",$C1946=""),"",SUMIFS(Échéancier_Loyers!$K:$K,Échéancier_Loyers!$C:$C,$A1946,Échéancier_Loyers!$B:$B,YEAR($C1946)*100+MONTH($C1946)))</f>
        <v/>
      </c>
      <c r="G1946" s="13" t="str">
        <f>IF(OR($E1946="",$F1946=""),"",$E1946-$F1946)</f>
        <v/>
      </c>
      <c r="H1946" t="str">
        <f ca="1">IF($D1946="","",MAX(0,TODAY()-$D1946))</f>
        <v/>
      </c>
      <c r="I1946" t="str">
        <f ca="1">IF($G1946&lt;=0,"",IF($H1946&gt;=30,"Mise en demeure",IF($H1946&gt;=15,"Relance 2",IF($H1946&gt;=5,"Relance 1","À traiter"))))</f>
        <v>Mise en demeure</v>
      </c>
      <c r="K1946" t="str">
        <f>IF($J1946="","",$J1946+7)</f>
        <v/>
      </c>
    </row>
    <row r="1947" spans="2:11" ht="15">
      <c r="B1947" t="str">
        <f>IF($A1947="","",VLOOKUP(VLOOKUP($A1947,Baux!$A:$K,3,FALSE),Locataires!$A:$I,2,FALSE))</f>
        <v/>
      </c>
      <c r="C1947" s="17"/>
      <c r="D1947" s="12" t="str">
        <f>IF(OR($A1947="",$C1947=""),"",SUMIFS(Échéancier_Loyers!$G:$G,Échéancier_Loyers!$C:$C,$A1947,Échéancier_Loyers!$B:$B,YEAR($C1947)*100+MONTH($C1947)))</f>
        <v/>
      </c>
      <c r="E1947" s="13" t="str">
        <f>IF(OR($A1947="",$C1947=""),"",SUMIFS(Échéancier_Loyers!$J:$J,Échéancier_Loyers!$C:$C,$A1947,Échéancier_Loyers!$B:$B,YEAR($C1947)*100+MONTH($C1947)))</f>
        <v/>
      </c>
      <c r="F1947" s="13" t="str">
        <f>IF(OR($A1947="",$C1947=""),"",SUMIFS(Échéancier_Loyers!$K:$K,Échéancier_Loyers!$C:$C,$A1947,Échéancier_Loyers!$B:$B,YEAR($C1947)*100+MONTH($C1947)))</f>
        <v/>
      </c>
      <c r="G1947" s="13" t="str">
        <f>IF(OR($E1947="",$F1947=""),"",$E1947-$F1947)</f>
        <v/>
      </c>
      <c r="H1947" t="str">
        <f ca="1">IF($D1947="","",MAX(0,TODAY()-$D1947))</f>
        <v/>
      </c>
      <c r="I1947" t="str">
        <f ca="1">IF($G1947&lt;=0,"",IF($H1947&gt;=30,"Mise en demeure",IF($H1947&gt;=15,"Relance 2",IF($H1947&gt;=5,"Relance 1","À traiter"))))</f>
        <v>Mise en demeure</v>
      </c>
      <c r="K1947" t="str">
        <f>IF($J1947="","",$J1947+7)</f>
        <v/>
      </c>
    </row>
    <row r="1948" spans="2:11" ht="15">
      <c r="B1948" t="str">
        <f>IF($A1948="","",VLOOKUP(VLOOKUP($A1948,Baux!$A:$K,3,FALSE),Locataires!$A:$I,2,FALSE))</f>
        <v/>
      </c>
      <c r="C1948" s="17"/>
      <c r="D1948" s="12" t="str">
        <f>IF(OR($A1948="",$C1948=""),"",SUMIFS(Échéancier_Loyers!$G:$G,Échéancier_Loyers!$C:$C,$A1948,Échéancier_Loyers!$B:$B,YEAR($C1948)*100+MONTH($C1948)))</f>
        <v/>
      </c>
      <c r="E1948" s="13" t="str">
        <f>IF(OR($A1948="",$C1948=""),"",SUMIFS(Échéancier_Loyers!$J:$J,Échéancier_Loyers!$C:$C,$A1948,Échéancier_Loyers!$B:$B,YEAR($C1948)*100+MONTH($C1948)))</f>
        <v/>
      </c>
      <c r="F1948" s="13" t="str">
        <f>IF(OR($A1948="",$C1948=""),"",SUMIFS(Échéancier_Loyers!$K:$K,Échéancier_Loyers!$C:$C,$A1948,Échéancier_Loyers!$B:$B,YEAR($C1948)*100+MONTH($C1948)))</f>
        <v/>
      </c>
      <c r="G1948" s="13" t="str">
        <f>IF(OR($E1948="",$F1948=""),"",$E1948-$F1948)</f>
        <v/>
      </c>
      <c r="H1948" t="str">
        <f ca="1">IF($D1948="","",MAX(0,TODAY()-$D1948))</f>
        <v/>
      </c>
      <c r="I1948" t="str">
        <f ca="1">IF($G1948&lt;=0,"",IF($H1948&gt;=30,"Mise en demeure",IF($H1948&gt;=15,"Relance 2",IF($H1948&gt;=5,"Relance 1","À traiter"))))</f>
        <v>Mise en demeure</v>
      </c>
      <c r="K1948" t="str">
        <f>IF($J1948="","",$J1948+7)</f>
        <v/>
      </c>
    </row>
    <row r="1949" spans="2:11" ht="15">
      <c r="B1949" t="str">
        <f>IF($A1949="","",VLOOKUP(VLOOKUP($A1949,Baux!$A:$K,3,FALSE),Locataires!$A:$I,2,FALSE))</f>
        <v/>
      </c>
      <c r="C1949" s="17"/>
      <c r="D1949" s="12" t="str">
        <f>IF(OR($A1949="",$C1949=""),"",SUMIFS(Échéancier_Loyers!$G:$G,Échéancier_Loyers!$C:$C,$A1949,Échéancier_Loyers!$B:$B,YEAR($C1949)*100+MONTH($C1949)))</f>
        <v/>
      </c>
      <c r="E1949" s="13" t="str">
        <f>IF(OR($A1949="",$C1949=""),"",SUMIFS(Échéancier_Loyers!$J:$J,Échéancier_Loyers!$C:$C,$A1949,Échéancier_Loyers!$B:$B,YEAR($C1949)*100+MONTH($C1949)))</f>
        <v/>
      </c>
      <c r="F1949" s="13" t="str">
        <f>IF(OR($A1949="",$C1949=""),"",SUMIFS(Échéancier_Loyers!$K:$K,Échéancier_Loyers!$C:$C,$A1949,Échéancier_Loyers!$B:$B,YEAR($C1949)*100+MONTH($C1949)))</f>
        <v/>
      </c>
      <c r="G1949" s="13" t="str">
        <f>IF(OR($E1949="",$F1949=""),"",$E1949-$F1949)</f>
        <v/>
      </c>
      <c r="H1949" t="str">
        <f ca="1">IF($D1949="","",MAX(0,TODAY()-$D1949))</f>
        <v/>
      </c>
      <c r="I1949" t="str">
        <f ca="1">IF($G1949&lt;=0,"",IF($H1949&gt;=30,"Mise en demeure",IF($H1949&gt;=15,"Relance 2",IF($H1949&gt;=5,"Relance 1","À traiter"))))</f>
        <v>Mise en demeure</v>
      </c>
      <c r="K1949" t="str">
        <f>IF($J1949="","",$J1949+7)</f>
        <v/>
      </c>
    </row>
    <row r="1950" spans="2:11" ht="15">
      <c r="B1950" t="str">
        <f>IF($A1950="","",VLOOKUP(VLOOKUP($A1950,Baux!$A:$K,3,FALSE),Locataires!$A:$I,2,FALSE))</f>
        <v/>
      </c>
      <c r="C1950" s="17"/>
      <c r="D1950" s="12" t="str">
        <f>IF(OR($A1950="",$C1950=""),"",SUMIFS(Échéancier_Loyers!$G:$G,Échéancier_Loyers!$C:$C,$A1950,Échéancier_Loyers!$B:$B,YEAR($C1950)*100+MONTH($C1950)))</f>
        <v/>
      </c>
      <c r="E1950" s="13" t="str">
        <f>IF(OR($A1950="",$C1950=""),"",SUMIFS(Échéancier_Loyers!$J:$J,Échéancier_Loyers!$C:$C,$A1950,Échéancier_Loyers!$B:$B,YEAR($C1950)*100+MONTH($C1950)))</f>
        <v/>
      </c>
      <c r="F1950" s="13" t="str">
        <f>IF(OR($A1950="",$C1950=""),"",SUMIFS(Échéancier_Loyers!$K:$K,Échéancier_Loyers!$C:$C,$A1950,Échéancier_Loyers!$B:$B,YEAR($C1950)*100+MONTH($C1950)))</f>
        <v/>
      </c>
      <c r="G1950" s="13" t="str">
        <f>IF(OR($E1950="",$F1950=""),"",$E1950-$F1950)</f>
        <v/>
      </c>
      <c r="H1950" t="str">
        <f ca="1">IF($D1950="","",MAX(0,TODAY()-$D1950))</f>
        <v/>
      </c>
      <c r="I1950" t="str">
        <f ca="1">IF($G1950&lt;=0,"",IF($H1950&gt;=30,"Mise en demeure",IF($H1950&gt;=15,"Relance 2",IF($H1950&gt;=5,"Relance 1","À traiter"))))</f>
        <v>Mise en demeure</v>
      </c>
      <c r="K1950" t="str">
        <f>IF($J1950="","",$J1950+7)</f>
        <v/>
      </c>
    </row>
    <row r="1951" spans="2:11" ht="15">
      <c r="B1951" t="str">
        <f>IF($A1951="","",VLOOKUP(VLOOKUP($A1951,Baux!$A:$K,3,FALSE),Locataires!$A:$I,2,FALSE))</f>
        <v/>
      </c>
      <c r="C1951" s="17"/>
      <c r="D1951" s="12" t="str">
        <f>IF(OR($A1951="",$C1951=""),"",SUMIFS(Échéancier_Loyers!$G:$G,Échéancier_Loyers!$C:$C,$A1951,Échéancier_Loyers!$B:$B,YEAR($C1951)*100+MONTH($C1951)))</f>
        <v/>
      </c>
      <c r="E1951" s="13" t="str">
        <f>IF(OR($A1951="",$C1951=""),"",SUMIFS(Échéancier_Loyers!$J:$J,Échéancier_Loyers!$C:$C,$A1951,Échéancier_Loyers!$B:$B,YEAR($C1951)*100+MONTH($C1951)))</f>
        <v/>
      </c>
      <c r="F1951" s="13" t="str">
        <f>IF(OR($A1951="",$C1951=""),"",SUMIFS(Échéancier_Loyers!$K:$K,Échéancier_Loyers!$C:$C,$A1951,Échéancier_Loyers!$B:$B,YEAR($C1951)*100+MONTH($C1951)))</f>
        <v/>
      </c>
      <c r="G1951" s="13" t="str">
        <f>IF(OR($E1951="",$F1951=""),"",$E1951-$F1951)</f>
        <v/>
      </c>
      <c r="H1951" t="str">
        <f ca="1">IF($D1951="","",MAX(0,TODAY()-$D1951))</f>
        <v/>
      </c>
      <c r="I1951" t="str">
        <f ca="1">IF($G1951&lt;=0,"",IF($H1951&gt;=30,"Mise en demeure",IF($H1951&gt;=15,"Relance 2",IF($H1951&gt;=5,"Relance 1","À traiter"))))</f>
        <v>Mise en demeure</v>
      </c>
      <c r="K1951" t="str">
        <f>IF($J1951="","",$J1951+7)</f>
        <v/>
      </c>
    </row>
    <row r="1952" spans="2:11" ht="15">
      <c r="B1952" t="str">
        <f>IF($A1952="","",VLOOKUP(VLOOKUP($A1952,Baux!$A:$K,3,FALSE),Locataires!$A:$I,2,FALSE))</f>
        <v/>
      </c>
      <c r="C1952" s="17"/>
      <c r="D1952" s="12" t="str">
        <f>IF(OR($A1952="",$C1952=""),"",SUMIFS(Échéancier_Loyers!$G:$G,Échéancier_Loyers!$C:$C,$A1952,Échéancier_Loyers!$B:$B,YEAR($C1952)*100+MONTH($C1952)))</f>
        <v/>
      </c>
      <c r="E1952" s="13" t="str">
        <f>IF(OR($A1952="",$C1952=""),"",SUMIFS(Échéancier_Loyers!$J:$J,Échéancier_Loyers!$C:$C,$A1952,Échéancier_Loyers!$B:$B,YEAR($C1952)*100+MONTH($C1952)))</f>
        <v/>
      </c>
      <c r="F1952" s="13" t="str">
        <f>IF(OR($A1952="",$C1952=""),"",SUMIFS(Échéancier_Loyers!$K:$K,Échéancier_Loyers!$C:$C,$A1952,Échéancier_Loyers!$B:$B,YEAR($C1952)*100+MONTH($C1952)))</f>
        <v/>
      </c>
      <c r="G1952" s="13" t="str">
        <f>IF(OR($E1952="",$F1952=""),"",$E1952-$F1952)</f>
        <v/>
      </c>
      <c r="H1952" t="str">
        <f ca="1">IF($D1952="","",MAX(0,TODAY()-$D1952))</f>
        <v/>
      </c>
      <c r="I1952" t="str">
        <f ca="1">IF($G1952&lt;=0,"",IF($H1952&gt;=30,"Mise en demeure",IF($H1952&gt;=15,"Relance 2",IF($H1952&gt;=5,"Relance 1","À traiter"))))</f>
        <v>Mise en demeure</v>
      </c>
      <c r="K1952" t="str">
        <f>IF($J1952="","",$J1952+7)</f>
        <v/>
      </c>
    </row>
    <row r="1953" spans="2:11" ht="15">
      <c r="B1953" t="str">
        <f>IF($A1953="","",VLOOKUP(VLOOKUP($A1953,Baux!$A:$K,3,FALSE),Locataires!$A:$I,2,FALSE))</f>
        <v/>
      </c>
      <c r="C1953" s="17"/>
      <c r="D1953" s="12" t="str">
        <f>IF(OR($A1953="",$C1953=""),"",SUMIFS(Échéancier_Loyers!$G:$G,Échéancier_Loyers!$C:$C,$A1953,Échéancier_Loyers!$B:$B,YEAR($C1953)*100+MONTH($C1953)))</f>
        <v/>
      </c>
      <c r="E1953" s="13" t="str">
        <f>IF(OR($A1953="",$C1953=""),"",SUMIFS(Échéancier_Loyers!$J:$J,Échéancier_Loyers!$C:$C,$A1953,Échéancier_Loyers!$B:$B,YEAR($C1953)*100+MONTH($C1953)))</f>
        <v/>
      </c>
      <c r="F1953" s="13" t="str">
        <f>IF(OR($A1953="",$C1953=""),"",SUMIFS(Échéancier_Loyers!$K:$K,Échéancier_Loyers!$C:$C,$A1953,Échéancier_Loyers!$B:$B,YEAR($C1953)*100+MONTH($C1953)))</f>
        <v/>
      </c>
      <c r="G1953" s="13" t="str">
        <f>IF(OR($E1953="",$F1953=""),"",$E1953-$F1953)</f>
        <v/>
      </c>
      <c r="H1953" t="str">
        <f ca="1">IF($D1953="","",MAX(0,TODAY()-$D1953))</f>
        <v/>
      </c>
      <c r="I1953" t="str">
        <f ca="1">IF($G1953&lt;=0,"",IF($H1953&gt;=30,"Mise en demeure",IF($H1953&gt;=15,"Relance 2",IF($H1953&gt;=5,"Relance 1","À traiter"))))</f>
        <v>Mise en demeure</v>
      </c>
      <c r="K1953" t="str">
        <f>IF($J1953="","",$J1953+7)</f>
        <v/>
      </c>
    </row>
    <row r="1954" spans="2:11" ht="15">
      <c r="B1954" t="str">
        <f>IF($A1954="","",VLOOKUP(VLOOKUP($A1954,Baux!$A:$K,3,FALSE),Locataires!$A:$I,2,FALSE))</f>
        <v/>
      </c>
      <c r="C1954" s="17"/>
      <c r="D1954" s="12" t="str">
        <f>IF(OR($A1954="",$C1954=""),"",SUMIFS(Échéancier_Loyers!$G:$G,Échéancier_Loyers!$C:$C,$A1954,Échéancier_Loyers!$B:$B,YEAR($C1954)*100+MONTH($C1954)))</f>
        <v/>
      </c>
      <c r="E1954" s="13" t="str">
        <f>IF(OR($A1954="",$C1954=""),"",SUMIFS(Échéancier_Loyers!$J:$J,Échéancier_Loyers!$C:$C,$A1954,Échéancier_Loyers!$B:$B,YEAR($C1954)*100+MONTH($C1954)))</f>
        <v/>
      </c>
      <c r="F1954" s="13" t="str">
        <f>IF(OR($A1954="",$C1954=""),"",SUMIFS(Échéancier_Loyers!$K:$K,Échéancier_Loyers!$C:$C,$A1954,Échéancier_Loyers!$B:$B,YEAR($C1954)*100+MONTH($C1954)))</f>
        <v/>
      </c>
      <c r="G1954" s="13" t="str">
        <f>IF(OR($E1954="",$F1954=""),"",$E1954-$F1954)</f>
        <v/>
      </c>
      <c r="H1954" t="str">
        <f ca="1">IF($D1954="","",MAX(0,TODAY()-$D1954))</f>
        <v/>
      </c>
      <c r="I1954" t="str">
        <f ca="1">IF($G1954&lt;=0,"",IF($H1954&gt;=30,"Mise en demeure",IF($H1954&gt;=15,"Relance 2",IF($H1954&gt;=5,"Relance 1","À traiter"))))</f>
        <v>Mise en demeure</v>
      </c>
      <c r="K1954" t="str">
        <f>IF($J1954="","",$J1954+7)</f>
        <v/>
      </c>
    </row>
    <row r="1955" spans="2:11" ht="15">
      <c r="B1955" t="str">
        <f>IF($A1955="","",VLOOKUP(VLOOKUP($A1955,Baux!$A:$K,3,FALSE),Locataires!$A:$I,2,FALSE))</f>
        <v/>
      </c>
      <c r="C1955" s="17"/>
      <c r="D1955" s="12" t="str">
        <f>IF(OR($A1955="",$C1955=""),"",SUMIFS(Échéancier_Loyers!$G:$G,Échéancier_Loyers!$C:$C,$A1955,Échéancier_Loyers!$B:$B,YEAR($C1955)*100+MONTH($C1955)))</f>
        <v/>
      </c>
      <c r="E1955" s="13" t="str">
        <f>IF(OR($A1955="",$C1955=""),"",SUMIFS(Échéancier_Loyers!$J:$J,Échéancier_Loyers!$C:$C,$A1955,Échéancier_Loyers!$B:$B,YEAR($C1955)*100+MONTH($C1955)))</f>
        <v/>
      </c>
      <c r="F1955" s="13" t="str">
        <f>IF(OR($A1955="",$C1955=""),"",SUMIFS(Échéancier_Loyers!$K:$K,Échéancier_Loyers!$C:$C,$A1955,Échéancier_Loyers!$B:$B,YEAR($C1955)*100+MONTH($C1955)))</f>
        <v/>
      </c>
      <c r="G1955" s="13" t="str">
        <f>IF(OR($E1955="",$F1955=""),"",$E1955-$F1955)</f>
        <v/>
      </c>
      <c r="H1955" t="str">
        <f ca="1">IF($D1955="","",MAX(0,TODAY()-$D1955))</f>
        <v/>
      </c>
      <c r="I1955" t="str">
        <f ca="1">IF($G1955&lt;=0,"",IF($H1955&gt;=30,"Mise en demeure",IF($H1955&gt;=15,"Relance 2",IF($H1955&gt;=5,"Relance 1","À traiter"))))</f>
        <v>Mise en demeure</v>
      </c>
      <c r="K1955" t="str">
        <f>IF($J1955="","",$J1955+7)</f>
        <v/>
      </c>
    </row>
    <row r="1956" spans="2:11" ht="15">
      <c r="B1956" t="str">
        <f>IF($A1956="","",VLOOKUP(VLOOKUP($A1956,Baux!$A:$K,3,FALSE),Locataires!$A:$I,2,FALSE))</f>
        <v/>
      </c>
      <c r="C1956" s="17"/>
      <c r="D1956" s="12" t="str">
        <f>IF(OR($A1956="",$C1956=""),"",SUMIFS(Échéancier_Loyers!$G:$G,Échéancier_Loyers!$C:$C,$A1956,Échéancier_Loyers!$B:$B,YEAR($C1956)*100+MONTH($C1956)))</f>
        <v/>
      </c>
      <c r="E1956" s="13" t="str">
        <f>IF(OR($A1956="",$C1956=""),"",SUMIFS(Échéancier_Loyers!$J:$J,Échéancier_Loyers!$C:$C,$A1956,Échéancier_Loyers!$B:$B,YEAR($C1956)*100+MONTH($C1956)))</f>
        <v/>
      </c>
      <c r="F1956" s="13" t="str">
        <f>IF(OR($A1956="",$C1956=""),"",SUMIFS(Échéancier_Loyers!$K:$K,Échéancier_Loyers!$C:$C,$A1956,Échéancier_Loyers!$B:$B,YEAR($C1956)*100+MONTH($C1956)))</f>
        <v/>
      </c>
      <c r="G1956" s="13" t="str">
        <f>IF(OR($E1956="",$F1956=""),"",$E1956-$F1956)</f>
        <v/>
      </c>
      <c r="H1956" t="str">
        <f ca="1">IF($D1956="","",MAX(0,TODAY()-$D1956))</f>
        <v/>
      </c>
      <c r="I1956" t="str">
        <f ca="1">IF($G1956&lt;=0,"",IF($H1956&gt;=30,"Mise en demeure",IF($H1956&gt;=15,"Relance 2",IF($H1956&gt;=5,"Relance 1","À traiter"))))</f>
        <v>Mise en demeure</v>
      </c>
      <c r="K1956" t="str">
        <f>IF($J1956="","",$J1956+7)</f>
        <v/>
      </c>
    </row>
    <row r="1957" spans="2:11" ht="15">
      <c r="B1957" t="str">
        <f>IF($A1957="","",VLOOKUP(VLOOKUP($A1957,Baux!$A:$K,3,FALSE),Locataires!$A:$I,2,FALSE))</f>
        <v/>
      </c>
      <c r="C1957" s="17"/>
      <c r="D1957" s="12" t="str">
        <f>IF(OR($A1957="",$C1957=""),"",SUMIFS(Échéancier_Loyers!$G:$G,Échéancier_Loyers!$C:$C,$A1957,Échéancier_Loyers!$B:$B,YEAR($C1957)*100+MONTH($C1957)))</f>
        <v/>
      </c>
      <c r="E1957" s="13" t="str">
        <f>IF(OR($A1957="",$C1957=""),"",SUMIFS(Échéancier_Loyers!$J:$J,Échéancier_Loyers!$C:$C,$A1957,Échéancier_Loyers!$B:$B,YEAR($C1957)*100+MONTH($C1957)))</f>
        <v/>
      </c>
      <c r="F1957" s="13" t="str">
        <f>IF(OR($A1957="",$C1957=""),"",SUMIFS(Échéancier_Loyers!$K:$K,Échéancier_Loyers!$C:$C,$A1957,Échéancier_Loyers!$B:$B,YEAR($C1957)*100+MONTH($C1957)))</f>
        <v/>
      </c>
      <c r="G1957" s="13" t="str">
        <f>IF(OR($E1957="",$F1957=""),"",$E1957-$F1957)</f>
        <v/>
      </c>
      <c r="H1957" t="str">
        <f ca="1">IF($D1957="","",MAX(0,TODAY()-$D1957))</f>
        <v/>
      </c>
      <c r="I1957" t="str">
        <f ca="1">IF($G1957&lt;=0,"",IF($H1957&gt;=30,"Mise en demeure",IF($H1957&gt;=15,"Relance 2",IF($H1957&gt;=5,"Relance 1","À traiter"))))</f>
        <v>Mise en demeure</v>
      </c>
      <c r="K1957" t="str">
        <f>IF($J1957="","",$J1957+7)</f>
        <v/>
      </c>
    </row>
    <row r="1958" spans="2:11" ht="15">
      <c r="B1958" t="str">
        <f>IF($A1958="","",VLOOKUP(VLOOKUP($A1958,Baux!$A:$K,3,FALSE),Locataires!$A:$I,2,FALSE))</f>
        <v/>
      </c>
      <c r="C1958" s="17"/>
      <c r="D1958" s="12" t="str">
        <f>IF(OR($A1958="",$C1958=""),"",SUMIFS(Échéancier_Loyers!$G:$G,Échéancier_Loyers!$C:$C,$A1958,Échéancier_Loyers!$B:$B,YEAR($C1958)*100+MONTH($C1958)))</f>
        <v/>
      </c>
      <c r="E1958" s="13" t="str">
        <f>IF(OR($A1958="",$C1958=""),"",SUMIFS(Échéancier_Loyers!$J:$J,Échéancier_Loyers!$C:$C,$A1958,Échéancier_Loyers!$B:$B,YEAR($C1958)*100+MONTH($C1958)))</f>
        <v/>
      </c>
      <c r="F1958" s="13" t="str">
        <f>IF(OR($A1958="",$C1958=""),"",SUMIFS(Échéancier_Loyers!$K:$K,Échéancier_Loyers!$C:$C,$A1958,Échéancier_Loyers!$B:$B,YEAR($C1958)*100+MONTH($C1958)))</f>
        <v/>
      </c>
      <c r="G1958" s="13" t="str">
        <f>IF(OR($E1958="",$F1958=""),"",$E1958-$F1958)</f>
        <v/>
      </c>
      <c r="H1958" t="str">
        <f ca="1">IF($D1958="","",MAX(0,TODAY()-$D1958))</f>
        <v/>
      </c>
      <c r="I1958" t="str">
        <f ca="1">IF($G1958&lt;=0,"",IF($H1958&gt;=30,"Mise en demeure",IF($H1958&gt;=15,"Relance 2",IF($H1958&gt;=5,"Relance 1","À traiter"))))</f>
        <v>Mise en demeure</v>
      </c>
      <c r="K1958" t="str">
        <f>IF($J1958="","",$J1958+7)</f>
        <v/>
      </c>
    </row>
    <row r="1959" spans="2:11" ht="15">
      <c r="B1959" t="str">
        <f>IF($A1959="","",VLOOKUP(VLOOKUP($A1959,Baux!$A:$K,3,FALSE),Locataires!$A:$I,2,FALSE))</f>
        <v/>
      </c>
      <c r="C1959" s="17"/>
      <c r="D1959" s="12" t="str">
        <f>IF(OR($A1959="",$C1959=""),"",SUMIFS(Échéancier_Loyers!$G:$G,Échéancier_Loyers!$C:$C,$A1959,Échéancier_Loyers!$B:$B,YEAR($C1959)*100+MONTH($C1959)))</f>
        <v/>
      </c>
      <c r="E1959" s="13" t="str">
        <f>IF(OR($A1959="",$C1959=""),"",SUMIFS(Échéancier_Loyers!$J:$J,Échéancier_Loyers!$C:$C,$A1959,Échéancier_Loyers!$B:$B,YEAR($C1959)*100+MONTH($C1959)))</f>
        <v/>
      </c>
      <c r="F1959" s="13" t="str">
        <f>IF(OR($A1959="",$C1959=""),"",SUMIFS(Échéancier_Loyers!$K:$K,Échéancier_Loyers!$C:$C,$A1959,Échéancier_Loyers!$B:$B,YEAR($C1959)*100+MONTH($C1959)))</f>
        <v/>
      </c>
      <c r="G1959" s="13" t="str">
        <f>IF(OR($E1959="",$F1959=""),"",$E1959-$F1959)</f>
        <v/>
      </c>
      <c r="H1959" t="str">
        <f ca="1">IF($D1959="","",MAX(0,TODAY()-$D1959))</f>
        <v/>
      </c>
      <c r="I1959" t="str">
        <f ca="1">IF($G1959&lt;=0,"",IF($H1959&gt;=30,"Mise en demeure",IF($H1959&gt;=15,"Relance 2",IF($H1959&gt;=5,"Relance 1","À traiter"))))</f>
        <v>Mise en demeure</v>
      </c>
      <c r="K1959" t="str">
        <f>IF($J1959="","",$J1959+7)</f>
        <v/>
      </c>
    </row>
    <row r="1960" spans="2:11" ht="15">
      <c r="B1960" t="str">
        <f>IF($A1960="","",VLOOKUP(VLOOKUP($A1960,Baux!$A:$K,3,FALSE),Locataires!$A:$I,2,FALSE))</f>
        <v/>
      </c>
      <c r="C1960" s="17"/>
      <c r="D1960" s="12" t="str">
        <f>IF(OR($A1960="",$C1960=""),"",SUMIFS(Échéancier_Loyers!$G:$G,Échéancier_Loyers!$C:$C,$A1960,Échéancier_Loyers!$B:$B,YEAR($C1960)*100+MONTH($C1960)))</f>
        <v/>
      </c>
      <c r="E1960" s="13" t="str">
        <f>IF(OR($A1960="",$C1960=""),"",SUMIFS(Échéancier_Loyers!$J:$J,Échéancier_Loyers!$C:$C,$A1960,Échéancier_Loyers!$B:$B,YEAR($C1960)*100+MONTH($C1960)))</f>
        <v/>
      </c>
      <c r="F1960" s="13" t="str">
        <f>IF(OR($A1960="",$C1960=""),"",SUMIFS(Échéancier_Loyers!$K:$K,Échéancier_Loyers!$C:$C,$A1960,Échéancier_Loyers!$B:$B,YEAR($C1960)*100+MONTH($C1960)))</f>
        <v/>
      </c>
      <c r="G1960" s="13" t="str">
        <f>IF(OR($E1960="",$F1960=""),"",$E1960-$F1960)</f>
        <v/>
      </c>
      <c r="H1960" t="str">
        <f ca="1">IF($D1960="","",MAX(0,TODAY()-$D1960))</f>
        <v/>
      </c>
      <c r="I1960" t="str">
        <f ca="1">IF($G1960&lt;=0,"",IF($H1960&gt;=30,"Mise en demeure",IF($H1960&gt;=15,"Relance 2",IF($H1960&gt;=5,"Relance 1","À traiter"))))</f>
        <v>Mise en demeure</v>
      </c>
      <c r="K1960" t="str">
        <f>IF($J1960="","",$J1960+7)</f>
        <v/>
      </c>
    </row>
    <row r="1961" spans="2:11" ht="15">
      <c r="B1961" t="str">
        <f>IF($A1961="","",VLOOKUP(VLOOKUP($A1961,Baux!$A:$K,3,FALSE),Locataires!$A:$I,2,FALSE))</f>
        <v/>
      </c>
      <c r="C1961" s="17"/>
      <c r="D1961" s="12" t="str">
        <f>IF(OR($A1961="",$C1961=""),"",SUMIFS(Échéancier_Loyers!$G:$G,Échéancier_Loyers!$C:$C,$A1961,Échéancier_Loyers!$B:$B,YEAR($C1961)*100+MONTH($C1961)))</f>
        <v/>
      </c>
      <c r="E1961" s="13" t="str">
        <f>IF(OR($A1961="",$C1961=""),"",SUMIFS(Échéancier_Loyers!$J:$J,Échéancier_Loyers!$C:$C,$A1961,Échéancier_Loyers!$B:$B,YEAR($C1961)*100+MONTH($C1961)))</f>
        <v/>
      </c>
      <c r="F1961" s="13" t="str">
        <f>IF(OR($A1961="",$C1961=""),"",SUMIFS(Échéancier_Loyers!$K:$K,Échéancier_Loyers!$C:$C,$A1961,Échéancier_Loyers!$B:$B,YEAR($C1961)*100+MONTH($C1961)))</f>
        <v/>
      </c>
      <c r="G1961" s="13" t="str">
        <f>IF(OR($E1961="",$F1961=""),"",$E1961-$F1961)</f>
        <v/>
      </c>
      <c r="H1961" t="str">
        <f ca="1">IF($D1961="","",MAX(0,TODAY()-$D1961))</f>
        <v/>
      </c>
      <c r="I1961" t="str">
        <f ca="1">IF($G1961&lt;=0,"",IF($H1961&gt;=30,"Mise en demeure",IF($H1961&gt;=15,"Relance 2",IF($H1961&gt;=5,"Relance 1","À traiter"))))</f>
        <v>Mise en demeure</v>
      </c>
      <c r="K1961" t="str">
        <f>IF($J1961="","",$J1961+7)</f>
        <v/>
      </c>
    </row>
    <row r="1962" spans="2:11" ht="15">
      <c r="B1962" t="str">
        <f>IF($A1962="","",VLOOKUP(VLOOKUP($A1962,Baux!$A:$K,3,FALSE),Locataires!$A:$I,2,FALSE))</f>
        <v/>
      </c>
      <c r="C1962" s="17"/>
      <c r="D1962" s="12" t="str">
        <f>IF(OR($A1962="",$C1962=""),"",SUMIFS(Échéancier_Loyers!$G:$G,Échéancier_Loyers!$C:$C,$A1962,Échéancier_Loyers!$B:$B,YEAR($C1962)*100+MONTH($C1962)))</f>
        <v/>
      </c>
      <c r="E1962" s="13" t="str">
        <f>IF(OR($A1962="",$C1962=""),"",SUMIFS(Échéancier_Loyers!$J:$J,Échéancier_Loyers!$C:$C,$A1962,Échéancier_Loyers!$B:$B,YEAR($C1962)*100+MONTH($C1962)))</f>
        <v/>
      </c>
      <c r="F1962" s="13" t="str">
        <f>IF(OR($A1962="",$C1962=""),"",SUMIFS(Échéancier_Loyers!$K:$K,Échéancier_Loyers!$C:$C,$A1962,Échéancier_Loyers!$B:$B,YEAR($C1962)*100+MONTH($C1962)))</f>
        <v/>
      </c>
      <c r="G1962" s="13" t="str">
        <f>IF(OR($E1962="",$F1962=""),"",$E1962-$F1962)</f>
        <v/>
      </c>
      <c r="H1962" t="str">
        <f ca="1">IF($D1962="","",MAX(0,TODAY()-$D1962))</f>
        <v/>
      </c>
      <c r="I1962" t="str">
        <f ca="1">IF($G1962&lt;=0,"",IF($H1962&gt;=30,"Mise en demeure",IF($H1962&gt;=15,"Relance 2",IF($H1962&gt;=5,"Relance 1","À traiter"))))</f>
        <v>Mise en demeure</v>
      </c>
      <c r="K1962" t="str">
        <f>IF($J1962="","",$J1962+7)</f>
        <v/>
      </c>
    </row>
    <row r="1963" spans="2:11" ht="15">
      <c r="B1963" t="str">
        <f>IF($A1963="","",VLOOKUP(VLOOKUP($A1963,Baux!$A:$K,3,FALSE),Locataires!$A:$I,2,FALSE))</f>
        <v/>
      </c>
      <c r="C1963" s="17"/>
      <c r="D1963" s="12" t="str">
        <f>IF(OR($A1963="",$C1963=""),"",SUMIFS(Échéancier_Loyers!$G:$G,Échéancier_Loyers!$C:$C,$A1963,Échéancier_Loyers!$B:$B,YEAR($C1963)*100+MONTH($C1963)))</f>
        <v/>
      </c>
      <c r="E1963" s="13" t="str">
        <f>IF(OR($A1963="",$C1963=""),"",SUMIFS(Échéancier_Loyers!$J:$J,Échéancier_Loyers!$C:$C,$A1963,Échéancier_Loyers!$B:$B,YEAR($C1963)*100+MONTH($C1963)))</f>
        <v/>
      </c>
      <c r="F1963" s="13" t="str">
        <f>IF(OR($A1963="",$C1963=""),"",SUMIFS(Échéancier_Loyers!$K:$K,Échéancier_Loyers!$C:$C,$A1963,Échéancier_Loyers!$B:$B,YEAR($C1963)*100+MONTH($C1963)))</f>
        <v/>
      </c>
      <c r="G1963" s="13" t="str">
        <f>IF(OR($E1963="",$F1963=""),"",$E1963-$F1963)</f>
        <v/>
      </c>
      <c r="H1963" t="str">
        <f ca="1">IF($D1963="","",MAX(0,TODAY()-$D1963))</f>
        <v/>
      </c>
      <c r="I1963" t="str">
        <f ca="1">IF($G1963&lt;=0,"",IF($H1963&gt;=30,"Mise en demeure",IF($H1963&gt;=15,"Relance 2",IF($H1963&gt;=5,"Relance 1","À traiter"))))</f>
        <v>Mise en demeure</v>
      </c>
      <c r="K1963" t="str">
        <f>IF($J1963="","",$J1963+7)</f>
        <v/>
      </c>
    </row>
    <row r="1964" spans="2:11" ht="15">
      <c r="B1964" t="str">
        <f>IF($A1964="","",VLOOKUP(VLOOKUP($A1964,Baux!$A:$K,3,FALSE),Locataires!$A:$I,2,FALSE))</f>
        <v/>
      </c>
      <c r="C1964" s="17"/>
      <c r="D1964" s="12" t="str">
        <f>IF(OR($A1964="",$C1964=""),"",SUMIFS(Échéancier_Loyers!$G:$G,Échéancier_Loyers!$C:$C,$A1964,Échéancier_Loyers!$B:$B,YEAR($C1964)*100+MONTH($C1964)))</f>
        <v/>
      </c>
      <c r="E1964" s="13" t="str">
        <f>IF(OR($A1964="",$C1964=""),"",SUMIFS(Échéancier_Loyers!$J:$J,Échéancier_Loyers!$C:$C,$A1964,Échéancier_Loyers!$B:$B,YEAR($C1964)*100+MONTH($C1964)))</f>
        <v/>
      </c>
      <c r="F1964" s="13" t="str">
        <f>IF(OR($A1964="",$C1964=""),"",SUMIFS(Échéancier_Loyers!$K:$K,Échéancier_Loyers!$C:$C,$A1964,Échéancier_Loyers!$B:$B,YEAR($C1964)*100+MONTH($C1964)))</f>
        <v/>
      </c>
      <c r="G1964" s="13" t="str">
        <f>IF(OR($E1964="",$F1964=""),"",$E1964-$F1964)</f>
        <v/>
      </c>
      <c r="H1964" t="str">
        <f ca="1">IF($D1964="","",MAX(0,TODAY()-$D1964))</f>
        <v/>
      </c>
      <c r="I1964" t="str">
        <f ca="1">IF($G1964&lt;=0,"",IF($H1964&gt;=30,"Mise en demeure",IF($H1964&gt;=15,"Relance 2",IF($H1964&gt;=5,"Relance 1","À traiter"))))</f>
        <v>Mise en demeure</v>
      </c>
      <c r="K1964" t="str">
        <f>IF($J1964="","",$J1964+7)</f>
        <v/>
      </c>
    </row>
    <row r="1965" spans="2:11" ht="15">
      <c r="B1965" t="str">
        <f>IF($A1965="","",VLOOKUP(VLOOKUP($A1965,Baux!$A:$K,3,FALSE),Locataires!$A:$I,2,FALSE))</f>
        <v/>
      </c>
      <c r="C1965" s="17"/>
      <c r="D1965" s="12" t="str">
        <f>IF(OR($A1965="",$C1965=""),"",SUMIFS(Échéancier_Loyers!$G:$G,Échéancier_Loyers!$C:$C,$A1965,Échéancier_Loyers!$B:$B,YEAR($C1965)*100+MONTH($C1965)))</f>
        <v/>
      </c>
      <c r="E1965" s="13" t="str">
        <f>IF(OR($A1965="",$C1965=""),"",SUMIFS(Échéancier_Loyers!$J:$J,Échéancier_Loyers!$C:$C,$A1965,Échéancier_Loyers!$B:$B,YEAR($C1965)*100+MONTH($C1965)))</f>
        <v/>
      </c>
      <c r="F1965" s="13" t="str">
        <f>IF(OR($A1965="",$C1965=""),"",SUMIFS(Échéancier_Loyers!$K:$K,Échéancier_Loyers!$C:$C,$A1965,Échéancier_Loyers!$B:$B,YEAR($C1965)*100+MONTH($C1965)))</f>
        <v/>
      </c>
      <c r="G1965" s="13" t="str">
        <f>IF(OR($E1965="",$F1965=""),"",$E1965-$F1965)</f>
        <v/>
      </c>
      <c r="H1965" t="str">
        <f ca="1">IF($D1965="","",MAX(0,TODAY()-$D1965))</f>
        <v/>
      </c>
      <c r="I1965" t="str">
        <f ca="1">IF($G1965&lt;=0,"",IF($H1965&gt;=30,"Mise en demeure",IF($H1965&gt;=15,"Relance 2",IF($H1965&gt;=5,"Relance 1","À traiter"))))</f>
        <v>Mise en demeure</v>
      </c>
      <c r="K1965" t="str">
        <f>IF($J1965="","",$J1965+7)</f>
        <v/>
      </c>
    </row>
    <row r="1966" spans="2:11" ht="15">
      <c r="B1966" t="str">
        <f>IF($A1966="","",VLOOKUP(VLOOKUP($A1966,Baux!$A:$K,3,FALSE),Locataires!$A:$I,2,FALSE))</f>
        <v/>
      </c>
      <c r="C1966" s="17"/>
      <c r="D1966" s="12" t="str">
        <f>IF(OR($A1966="",$C1966=""),"",SUMIFS(Échéancier_Loyers!$G:$G,Échéancier_Loyers!$C:$C,$A1966,Échéancier_Loyers!$B:$B,YEAR($C1966)*100+MONTH($C1966)))</f>
        <v/>
      </c>
      <c r="E1966" s="13" t="str">
        <f>IF(OR($A1966="",$C1966=""),"",SUMIFS(Échéancier_Loyers!$J:$J,Échéancier_Loyers!$C:$C,$A1966,Échéancier_Loyers!$B:$B,YEAR($C1966)*100+MONTH($C1966)))</f>
        <v/>
      </c>
      <c r="F1966" s="13" t="str">
        <f>IF(OR($A1966="",$C1966=""),"",SUMIFS(Échéancier_Loyers!$K:$K,Échéancier_Loyers!$C:$C,$A1966,Échéancier_Loyers!$B:$B,YEAR($C1966)*100+MONTH($C1966)))</f>
        <v/>
      </c>
      <c r="G1966" s="13" t="str">
        <f>IF(OR($E1966="",$F1966=""),"",$E1966-$F1966)</f>
        <v/>
      </c>
      <c r="H1966" t="str">
        <f ca="1">IF($D1966="","",MAX(0,TODAY()-$D1966))</f>
        <v/>
      </c>
      <c r="I1966" t="str">
        <f ca="1">IF($G1966&lt;=0,"",IF($H1966&gt;=30,"Mise en demeure",IF($H1966&gt;=15,"Relance 2",IF($H1966&gt;=5,"Relance 1","À traiter"))))</f>
        <v>Mise en demeure</v>
      </c>
      <c r="K1966" t="str">
        <f>IF($J1966="","",$J1966+7)</f>
        <v/>
      </c>
    </row>
    <row r="1967" spans="2:11" ht="15">
      <c r="B1967" t="str">
        <f>IF($A1967="","",VLOOKUP(VLOOKUP($A1967,Baux!$A:$K,3,FALSE),Locataires!$A:$I,2,FALSE))</f>
        <v/>
      </c>
      <c r="C1967" s="17"/>
      <c r="D1967" s="12" t="str">
        <f>IF(OR($A1967="",$C1967=""),"",SUMIFS(Échéancier_Loyers!$G:$G,Échéancier_Loyers!$C:$C,$A1967,Échéancier_Loyers!$B:$B,YEAR($C1967)*100+MONTH($C1967)))</f>
        <v/>
      </c>
      <c r="E1967" s="13" t="str">
        <f>IF(OR($A1967="",$C1967=""),"",SUMIFS(Échéancier_Loyers!$J:$J,Échéancier_Loyers!$C:$C,$A1967,Échéancier_Loyers!$B:$B,YEAR($C1967)*100+MONTH($C1967)))</f>
        <v/>
      </c>
      <c r="F1967" s="13" t="str">
        <f>IF(OR($A1967="",$C1967=""),"",SUMIFS(Échéancier_Loyers!$K:$K,Échéancier_Loyers!$C:$C,$A1967,Échéancier_Loyers!$B:$B,YEAR($C1967)*100+MONTH($C1967)))</f>
        <v/>
      </c>
      <c r="G1967" s="13" t="str">
        <f>IF(OR($E1967="",$F1967=""),"",$E1967-$F1967)</f>
        <v/>
      </c>
      <c r="H1967" t="str">
        <f ca="1">IF($D1967="","",MAX(0,TODAY()-$D1967))</f>
        <v/>
      </c>
      <c r="I1967" t="str">
        <f ca="1">IF($G1967&lt;=0,"",IF($H1967&gt;=30,"Mise en demeure",IF($H1967&gt;=15,"Relance 2",IF($H1967&gt;=5,"Relance 1","À traiter"))))</f>
        <v>Mise en demeure</v>
      </c>
      <c r="K1967" t="str">
        <f>IF($J1967="","",$J1967+7)</f>
        <v/>
      </c>
    </row>
    <row r="1968" spans="2:11" ht="15">
      <c r="B1968" t="str">
        <f>IF($A1968="","",VLOOKUP(VLOOKUP($A1968,Baux!$A:$K,3,FALSE),Locataires!$A:$I,2,FALSE))</f>
        <v/>
      </c>
      <c r="C1968" s="17"/>
      <c r="D1968" s="12" t="str">
        <f>IF(OR($A1968="",$C1968=""),"",SUMIFS(Échéancier_Loyers!$G:$G,Échéancier_Loyers!$C:$C,$A1968,Échéancier_Loyers!$B:$B,YEAR($C1968)*100+MONTH($C1968)))</f>
        <v/>
      </c>
      <c r="E1968" s="13" t="str">
        <f>IF(OR($A1968="",$C1968=""),"",SUMIFS(Échéancier_Loyers!$J:$J,Échéancier_Loyers!$C:$C,$A1968,Échéancier_Loyers!$B:$B,YEAR($C1968)*100+MONTH($C1968)))</f>
        <v/>
      </c>
      <c r="F1968" s="13" t="str">
        <f>IF(OR($A1968="",$C1968=""),"",SUMIFS(Échéancier_Loyers!$K:$K,Échéancier_Loyers!$C:$C,$A1968,Échéancier_Loyers!$B:$B,YEAR($C1968)*100+MONTH($C1968)))</f>
        <v/>
      </c>
      <c r="G1968" s="13" t="str">
        <f>IF(OR($E1968="",$F1968=""),"",$E1968-$F1968)</f>
        <v/>
      </c>
      <c r="H1968" t="str">
        <f ca="1">IF($D1968="","",MAX(0,TODAY()-$D1968))</f>
        <v/>
      </c>
      <c r="I1968" t="str">
        <f ca="1">IF($G1968&lt;=0,"",IF($H1968&gt;=30,"Mise en demeure",IF($H1968&gt;=15,"Relance 2",IF($H1968&gt;=5,"Relance 1","À traiter"))))</f>
        <v>Mise en demeure</v>
      </c>
      <c r="K1968" t="str">
        <f>IF($J1968="","",$J1968+7)</f>
        <v/>
      </c>
    </row>
    <row r="1969" spans="2:11" ht="15">
      <c r="B1969" t="str">
        <f>IF($A1969="","",VLOOKUP(VLOOKUP($A1969,Baux!$A:$K,3,FALSE),Locataires!$A:$I,2,FALSE))</f>
        <v/>
      </c>
      <c r="C1969" s="17"/>
      <c r="D1969" s="12" t="str">
        <f>IF(OR($A1969="",$C1969=""),"",SUMIFS(Échéancier_Loyers!$G:$G,Échéancier_Loyers!$C:$C,$A1969,Échéancier_Loyers!$B:$B,YEAR($C1969)*100+MONTH($C1969)))</f>
        <v/>
      </c>
      <c r="E1969" s="13" t="str">
        <f>IF(OR($A1969="",$C1969=""),"",SUMIFS(Échéancier_Loyers!$J:$J,Échéancier_Loyers!$C:$C,$A1969,Échéancier_Loyers!$B:$B,YEAR($C1969)*100+MONTH($C1969)))</f>
        <v/>
      </c>
      <c r="F1969" s="13" t="str">
        <f>IF(OR($A1969="",$C1969=""),"",SUMIFS(Échéancier_Loyers!$K:$K,Échéancier_Loyers!$C:$C,$A1969,Échéancier_Loyers!$B:$B,YEAR($C1969)*100+MONTH($C1969)))</f>
        <v/>
      </c>
      <c r="G1969" s="13" t="str">
        <f>IF(OR($E1969="",$F1969=""),"",$E1969-$F1969)</f>
        <v/>
      </c>
      <c r="H1969" t="str">
        <f ca="1">IF($D1969="","",MAX(0,TODAY()-$D1969))</f>
        <v/>
      </c>
      <c r="I1969" t="str">
        <f ca="1">IF($G1969&lt;=0,"",IF($H1969&gt;=30,"Mise en demeure",IF($H1969&gt;=15,"Relance 2",IF($H1969&gt;=5,"Relance 1","À traiter"))))</f>
        <v>Mise en demeure</v>
      </c>
      <c r="K1969" t="str">
        <f>IF($J1969="","",$J1969+7)</f>
        <v/>
      </c>
    </row>
    <row r="1970" spans="2:11" ht="15">
      <c r="B1970" t="str">
        <f>IF($A1970="","",VLOOKUP(VLOOKUP($A1970,Baux!$A:$K,3,FALSE),Locataires!$A:$I,2,FALSE))</f>
        <v/>
      </c>
      <c r="C1970" s="17"/>
      <c r="D1970" s="12" t="str">
        <f>IF(OR($A1970="",$C1970=""),"",SUMIFS(Échéancier_Loyers!$G:$G,Échéancier_Loyers!$C:$C,$A1970,Échéancier_Loyers!$B:$B,YEAR($C1970)*100+MONTH($C1970)))</f>
        <v/>
      </c>
      <c r="E1970" s="13" t="str">
        <f>IF(OR($A1970="",$C1970=""),"",SUMIFS(Échéancier_Loyers!$J:$J,Échéancier_Loyers!$C:$C,$A1970,Échéancier_Loyers!$B:$B,YEAR($C1970)*100+MONTH($C1970)))</f>
        <v/>
      </c>
      <c r="F1970" s="13" t="str">
        <f>IF(OR($A1970="",$C1970=""),"",SUMIFS(Échéancier_Loyers!$K:$K,Échéancier_Loyers!$C:$C,$A1970,Échéancier_Loyers!$B:$B,YEAR($C1970)*100+MONTH($C1970)))</f>
        <v/>
      </c>
      <c r="G1970" s="13" t="str">
        <f>IF(OR($E1970="",$F1970=""),"",$E1970-$F1970)</f>
        <v/>
      </c>
      <c r="H1970" t="str">
        <f ca="1">IF($D1970="","",MAX(0,TODAY()-$D1970))</f>
        <v/>
      </c>
      <c r="I1970" t="str">
        <f ca="1">IF($G1970&lt;=0,"",IF($H1970&gt;=30,"Mise en demeure",IF($H1970&gt;=15,"Relance 2",IF($H1970&gt;=5,"Relance 1","À traiter"))))</f>
        <v>Mise en demeure</v>
      </c>
      <c r="K1970" t="str">
        <f>IF($J1970="","",$J1970+7)</f>
        <v/>
      </c>
    </row>
    <row r="1971" spans="2:11" ht="15">
      <c r="B1971" t="str">
        <f>IF($A1971="","",VLOOKUP(VLOOKUP($A1971,Baux!$A:$K,3,FALSE),Locataires!$A:$I,2,FALSE))</f>
        <v/>
      </c>
      <c r="C1971" s="17"/>
      <c r="D1971" s="12" t="str">
        <f>IF(OR($A1971="",$C1971=""),"",SUMIFS(Échéancier_Loyers!$G:$G,Échéancier_Loyers!$C:$C,$A1971,Échéancier_Loyers!$B:$B,YEAR($C1971)*100+MONTH($C1971)))</f>
        <v/>
      </c>
      <c r="E1971" s="13" t="str">
        <f>IF(OR($A1971="",$C1971=""),"",SUMIFS(Échéancier_Loyers!$J:$J,Échéancier_Loyers!$C:$C,$A1971,Échéancier_Loyers!$B:$B,YEAR($C1971)*100+MONTH($C1971)))</f>
        <v/>
      </c>
      <c r="F1971" s="13" t="str">
        <f>IF(OR($A1971="",$C1971=""),"",SUMIFS(Échéancier_Loyers!$K:$K,Échéancier_Loyers!$C:$C,$A1971,Échéancier_Loyers!$B:$B,YEAR($C1971)*100+MONTH($C1971)))</f>
        <v/>
      </c>
      <c r="G1971" s="13" t="str">
        <f>IF(OR($E1971="",$F1971=""),"",$E1971-$F1971)</f>
        <v/>
      </c>
      <c r="H1971" t="str">
        <f ca="1">IF($D1971="","",MAX(0,TODAY()-$D1971))</f>
        <v/>
      </c>
      <c r="I1971" t="str">
        <f ca="1">IF($G1971&lt;=0,"",IF($H1971&gt;=30,"Mise en demeure",IF($H1971&gt;=15,"Relance 2",IF($H1971&gt;=5,"Relance 1","À traiter"))))</f>
        <v>Mise en demeure</v>
      </c>
      <c r="K1971" t="str">
        <f>IF($J1971="","",$J1971+7)</f>
        <v/>
      </c>
    </row>
    <row r="1972" spans="2:11" ht="15">
      <c r="B1972" t="str">
        <f>IF($A1972="","",VLOOKUP(VLOOKUP($A1972,Baux!$A:$K,3,FALSE),Locataires!$A:$I,2,FALSE))</f>
        <v/>
      </c>
      <c r="C1972" s="17"/>
      <c r="D1972" s="12" t="str">
        <f>IF(OR($A1972="",$C1972=""),"",SUMIFS(Échéancier_Loyers!$G:$G,Échéancier_Loyers!$C:$C,$A1972,Échéancier_Loyers!$B:$B,YEAR($C1972)*100+MONTH($C1972)))</f>
        <v/>
      </c>
      <c r="E1972" s="13" t="str">
        <f>IF(OR($A1972="",$C1972=""),"",SUMIFS(Échéancier_Loyers!$J:$J,Échéancier_Loyers!$C:$C,$A1972,Échéancier_Loyers!$B:$B,YEAR($C1972)*100+MONTH($C1972)))</f>
        <v/>
      </c>
      <c r="F1972" s="13" t="str">
        <f>IF(OR($A1972="",$C1972=""),"",SUMIFS(Échéancier_Loyers!$K:$K,Échéancier_Loyers!$C:$C,$A1972,Échéancier_Loyers!$B:$B,YEAR($C1972)*100+MONTH($C1972)))</f>
        <v/>
      </c>
      <c r="G1972" s="13" t="str">
        <f>IF(OR($E1972="",$F1972=""),"",$E1972-$F1972)</f>
        <v/>
      </c>
      <c r="H1972" t="str">
        <f ca="1">IF($D1972="","",MAX(0,TODAY()-$D1972))</f>
        <v/>
      </c>
      <c r="I1972" t="str">
        <f ca="1">IF($G1972&lt;=0,"",IF($H1972&gt;=30,"Mise en demeure",IF($H1972&gt;=15,"Relance 2",IF($H1972&gt;=5,"Relance 1","À traiter"))))</f>
        <v>Mise en demeure</v>
      </c>
      <c r="K1972" t="str">
        <f>IF($J1972="","",$J1972+7)</f>
        <v/>
      </c>
    </row>
    <row r="1973" spans="2:11" ht="15">
      <c r="B1973" t="str">
        <f>IF($A1973="","",VLOOKUP(VLOOKUP($A1973,Baux!$A:$K,3,FALSE),Locataires!$A:$I,2,FALSE))</f>
        <v/>
      </c>
      <c r="C1973" s="17"/>
      <c r="D1973" s="12" t="str">
        <f>IF(OR($A1973="",$C1973=""),"",SUMIFS(Échéancier_Loyers!$G:$G,Échéancier_Loyers!$C:$C,$A1973,Échéancier_Loyers!$B:$B,YEAR($C1973)*100+MONTH($C1973)))</f>
        <v/>
      </c>
      <c r="E1973" s="13" t="str">
        <f>IF(OR($A1973="",$C1973=""),"",SUMIFS(Échéancier_Loyers!$J:$J,Échéancier_Loyers!$C:$C,$A1973,Échéancier_Loyers!$B:$B,YEAR($C1973)*100+MONTH($C1973)))</f>
        <v/>
      </c>
      <c r="F1973" s="13" t="str">
        <f>IF(OR($A1973="",$C1973=""),"",SUMIFS(Échéancier_Loyers!$K:$K,Échéancier_Loyers!$C:$C,$A1973,Échéancier_Loyers!$B:$B,YEAR($C1973)*100+MONTH($C1973)))</f>
        <v/>
      </c>
      <c r="G1973" s="13" t="str">
        <f>IF(OR($E1973="",$F1973=""),"",$E1973-$F1973)</f>
        <v/>
      </c>
      <c r="H1973" t="str">
        <f ca="1">IF($D1973="","",MAX(0,TODAY()-$D1973))</f>
        <v/>
      </c>
      <c r="I1973" t="str">
        <f ca="1">IF($G1973&lt;=0,"",IF($H1973&gt;=30,"Mise en demeure",IF($H1973&gt;=15,"Relance 2",IF($H1973&gt;=5,"Relance 1","À traiter"))))</f>
        <v>Mise en demeure</v>
      </c>
      <c r="K1973" t="str">
        <f>IF($J1973="","",$J1973+7)</f>
        <v/>
      </c>
    </row>
    <row r="1974" spans="2:11" ht="15">
      <c r="B1974" t="str">
        <f>IF($A1974="","",VLOOKUP(VLOOKUP($A1974,Baux!$A:$K,3,FALSE),Locataires!$A:$I,2,FALSE))</f>
        <v/>
      </c>
      <c r="C1974" s="17"/>
      <c r="D1974" s="12" t="str">
        <f>IF(OR($A1974="",$C1974=""),"",SUMIFS(Échéancier_Loyers!$G:$G,Échéancier_Loyers!$C:$C,$A1974,Échéancier_Loyers!$B:$B,YEAR($C1974)*100+MONTH($C1974)))</f>
        <v/>
      </c>
      <c r="E1974" s="13" t="str">
        <f>IF(OR($A1974="",$C1974=""),"",SUMIFS(Échéancier_Loyers!$J:$J,Échéancier_Loyers!$C:$C,$A1974,Échéancier_Loyers!$B:$B,YEAR($C1974)*100+MONTH($C1974)))</f>
        <v/>
      </c>
      <c r="F1974" s="13" t="str">
        <f>IF(OR($A1974="",$C1974=""),"",SUMIFS(Échéancier_Loyers!$K:$K,Échéancier_Loyers!$C:$C,$A1974,Échéancier_Loyers!$B:$B,YEAR($C1974)*100+MONTH($C1974)))</f>
        <v/>
      </c>
      <c r="G1974" s="13" t="str">
        <f>IF(OR($E1974="",$F1974=""),"",$E1974-$F1974)</f>
        <v/>
      </c>
      <c r="H1974" t="str">
        <f ca="1">IF($D1974="","",MAX(0,TODAY()-$D1974))</f>
        <v/>
      </c>
      <c r="I1974" t="str">
        <f ca="1">IF($G1974&lt;=0,"",IF($H1974&gt;=30,"Mise en demeure",IF($H1974&gt;=15,"Relance 2",IF($H1974&gt;=5,"Relance 1","À traiter"))))</f>
        <v>Mise en demeure</v>
      </c>
      <c r="K1974" t="str">
        <f>IF($J1974="","",$J1974+7)</f>
        <v/>
      </c>
    </row>
    <row r="1975" spans="2:11" ht="15">
      <c r="B1975" t="str">
        <f>IF($A1975="","",VLOOKUP(VLOOKUP($A1975,Baux!$A:$K,3,FALSE),Locataires!$A:$I,2,FALSE))</f>
        <v/>
      </c>
      <c r="C1975" s="17"/>
      <c r="D1975" s="12" t="str">
        <f>IF(OR($A1975="",$C1975=""),"",SUMIFS(Échéancier_Loyers!$G:$G,Échéancier_Loyers!$C:$C,$A1975,Échéancier_Loyers!$B:$B,YEAR($C1975)*100+MONTH($C1975)))</f>
        <v/>
      </c>
      <c r="E1975" s="13" t="str">
        <f>IF(OR($A1975="",$C1975=""),"",SUMIFS(Échéancier_Loyers!$J:$J,Échéancier_Loyers!$C:$C,$A1975,Échéancier_Loyers!$B:$B,YEAR($C1975)*100+MONTH($C1975)))</f>
        <v/>
      </c>
      <c r="F1975" s="13" t="str">
        <f>IF(OR($A1975="",$C1975=""),"",SUMIFS(Échéancier_Loyers!$K:$K,Échéancier_Loyers!$C:$C,$A1975,Échéancier_Loyers!$B:$B,YEAR($C1975)*100+MONTH($C1975)))</f>
        <v/>
      </c>
      <c r="G1975" s="13" t="str">
        <f>IF(OR($E1975="",$F1975=""),"",$E1975-$F1975)</f>
        <v/>
      </c>
      <c r="H1975" t="str">
        <f ca="1">IF($D1975="","",MAX(0,TODAY()-$D1975))</f>
        <v/>
      </c>
      <c r="I1975" t="str">
        <f ca="1">IF($G1975&lt;=0,"",IF($H1975&gt;=30,"Mise en demeure",IF($H1975&gt;=15,"Relance 2",IF($H1975&gt;=5,"Relance 1","À traiter"))))</f>
        <v>Mise en demeure</v>
      </c>
      <c r="K1975" t="str">
        <f>IF($J1975="","",$J1975+7)</f>
        <v/>
      </c>
    </row>
    <row r="1976" spans="2:11" ht="15">
      <c r="B1976" t="str">
        <f>IF($A1976="","",VLOOKUP(VLOOKUP($A1976,Baux!$A:$K,3,FALSE),Locataires!$A:$I,2,FALSE))</f>
        <v/>
      </c>
      <c r="C1976" s="17"/>
      <c r="D1976" s="12" t="str">
        <f>IF(OR($A1976="",$C1976=""),"",SUMIFS(Échéancier_Loyers!$G:$G,Échéancier_Loyers!$C:$C,$A1976,Échéancier_Loyers!$B:$B,YEAR($C1976)*100+MONTH($C1976)))</f>
        <v/>
      </c>
      <c r="E1976" s="13" t="str">
        <f>IF(OR($A1976="",$C1976=""),"",SUMIFS(Échéancier_Loyers!$J:$J,Échéancier_Loyers!$C:$C,$A1976,Échéancier_Loyers!$B:$B,YEAR($C1976)*100+MONTH($C1976)))</f>
        <v/>
      </c>
      <c r="F1976" s="13" t="str">
        <f>IF(OR($A1976="",$C1976=""),"",SUMIFS(Échéancier_Loyers!$K:$K,Échéancier_Loyers!$C:$C,$A1976,Échéancier_Loyers!$B:$B,YEAR($C1976)*100+MONTH($C1976)))</f>
        <v/>
      </c>
      <c r="G1976" s="13" t="str">
        <f>IF(OR($E1976="",$F1976=""),"",$E1976-$F1976)</f>
        <v/>
      </c>
      <c r="H1976" t="str">
        <f ca="1">IF($D1976="","",MAX(0,TODAY()-$D1976))</f>
        <v/>
      </c>
      <c r="I1976" t="str">
        <f ca="1">IF($G1976&lt;=0,"",IF($H1976&gt;=30,"Mise en demeure",IF($H1976&gt;=15,"Relance 2",IF($H1976&gt;=5,"Relance 1","À traiter"))))</f>
        <v>Mise en demeure</v>
      </c>
      <c r="K1976" t="str">
        <f>IF($J1976="","",$J1976+7)</f>
        <v/>
      </c>
    </row>
    <row r="1977" spans="2:11" ht="15">
      <c r="B1977" t="str">
        <f>IF($A1977="","",VLOOKUP(VLOOKUP($A1977,Baux!$A:$K,3,FALSE),Locataires!$A:$I,2,FALSE))</f>
        <v/>
      </c>
      <c r="C1977" s="17"/>
      <c r="D1977" s="12" t="str">
        <f>IF(OR($A1977="",$C1977=""),"",SUMIFS(Échéancier_Loyers!$G:$G,Échéancier_Loyers!$C:$C,$A1977,Échéancier_Loyers!$B:$B,YEAR($C1977)*100+MONTH($C1977)))</f>
        <v/>
      </c>
      <c r="E1977" s="13" t="str">
        <f>IF(OR($A1977="",$C1977=""),"",SUMIFS(Échéancier_Loyers!$J:$J,Échéancier_Loyers!$C:$C,$A1977,Échéancier_Loyers!$B:$B,YEAR($C1977)*100+MONTH($C1977)))</f>
        <v/>
      </c>
      <c r="F1977" s="13" t="str">
        <f>IF(OR($A1977="",$C1977=""),"",SUMIFS(Échéancier_Loyers!$K:$K,Échéancier_Loyers!$C:$C,$A1977,Échéancier_Loyers!$B:$B,YEAR($C1977)*100+MONTH($C1977)))</f>
        <v/>
      </c>
      <c r="G1977" s="13" t="str">
        <f>IF(OR($E1977="",$F1977=""),"",$E1977-$F1977)</f>
        <v/>
      </c>
      <c r="H1977" t="str">
        <f ca="1">IF($D1977="","",MAX(0,TODAY()-$D1977))</f>
        <v/>
      </c>
      <c r="I1977" t="str">
        <f ca="1">IF($G1977&lt;=0,"",IF($H1977&gt;=30,"Mise en demeure",IF($H1977&gt;=15,"Relance 2",IF($H1977&gt;=5,"Relance 1","À traiter"))))</f>
        <v>Mise en demeure</v>
      </c>
      <c r="K1977" t="str">
        <f>IF($J1977="","",$J1977+7)</f>
        <v/>
      </c>
    </row>
    <row r="1978" spans="2:11" ht="15">
      <c r="B1978" t="str">
        <f>IF($A1978="","",VLOOKUP(VLOOKUP($A1978,Baux!$A:$K,3,FALSE),Locataires!$A:$I,2,FALSE))</f>
        <v/>
      </c>
      <c r="C1978" s="17"/>
      <c r="D1978" s="12" t="str">
        <f>IF(OR($A1978="",$C1978=""),"",SUMIFS(Échéancier_Loyers!$G:$G,Échéancier_Loyers!$C:$C,$A1978,Échéancier_Loyers!$B:$B,YEAR($C1978)*100+MONTH($C1978)))</f>
        <v/>
      </c>
      <c r="E1978" s="13" t="str">
        <f>IF(OR($A1978="",$C1978=""),"",SUMIFS(Échéancier_Loyers!$J:$J,Échéancier_Loyers!$C:$C,$A1978,Échéancier_Loyers!$B:$B,YEAR($C1978)*100+MONTH($C1978)))</f>
        <v/>
      </c>
      <c r="F1978" s="13" t="str">
        <f>IF(OR($A1978="",$C1978=""),"",SUMIFS(Échéancier_Loyers!$K:$K,Échéancier_Loyers!$C:$C,$A1978,Échéancier_Loyers!$B:$B,YEAR($C1978)*100+MONTH($C1978)))</f>
        <v/>
      </c>
      <c r="G1978" s="13" t="str">
        <f>IF(OR($E1978="",$F1978=""),"",$E1978-$F1978)</f>
        <v/>
      </c>
      <c r="H1978" t="str">
        <f ca="1">IF($D1978="","",MAX(0,TODAY()-$D1978))</f>
        <v/>
      </c>
      <c r="I1978" t="str">
        <f ca="1">IF($G1978&lt;=0,"",IF($H1978&gt;=30,"Mise en demeure",IF($H1978&gt;=15,"Relance 2",IF($H1978&gt;=5,"Relance 1","À traiter"))))</f>
        <v>Mise en demeure</v>
      </c>
      <c r="K1978" t="str">
        <f>IF($J1978="","",$J1978+7)</f>
        <v/>
      </c>
    </row>
    <row r="1979" spans="2:11" ht="15">
      <c r="B1979" t="str">
        <f>IF($A1979="","",VLOOKUP(VLOOKUP($A1979,Baux!$A:$K,3,FALSE),Locataires!$A:$I,2,FALSE))</f>
        <v/>
      </c>
      <c r="C1979" s="17"/>
      <c r="D1979" s="12" t="str">
        <f>IF(OR($A1979="",$C1979=""),"",SUMIFS(Échéancier_Loyers!$G:$G,Échéancier_Loyers!$C:$C,$A1979,Échéancier_Loyers!$B:$B,YEAR($C1979)*100+MONTH($C1979)))</f>
        <v/>
      </c>
      <c r="E1979" s="13" t="str">
        <f>IF(OR($A1979="",$C1979=""),"",SUMIFS(Échéancier_Loyers!$J:$J,Échéancier_Loyers!$C:$C,$A1979,Échéancier_Loyers!$B:$B,YEAR($C1979)*100+MONTH($C1979)))</f>
        <v/>
      </c>
      <c r="F1979" s="13" t="str">
        <f>IF(OR($A1979="",$C1979=""),"",SUMIFS(Échéancier_Loyers!$K:$K,Échéancier_Loyers!$C:$C,$A1979,Échéancier_Loyers!$B:$B,YEAR($C1979)*100+MONTH($C1979)))</f>
        <v/>
      </c>
      <c r="G1979" s="13" t="str">
        <f>IF(OR($E1979="",$F1979=""),"",$E1979-$F1979)</f>
        <v/>
      </c>
      <c r="H1979" t="str">
        <f ca="1">IF($D1979="","",MAX(0,TODAY()-$D1979))</f>
        <v/>
      </c>
      <c r="I1979" t="str">
        <f ca="1">IF($G1979&lt;=0,"",IF($H1979&gt;=30,"Mise en demeure",IF($H1979&gt;=15,"Relance 2",IF($H1979&gt;=5,"Relance 1","À traiter"))))</f>
        <v>Mise en demeure</v>
      </c>
      <c r="K1979" t="str">
        <f>IF($J1979="","",$J1979+7)</f>
        <v/>
      </c>
    </row>
    <row r="1980" spans="2:11" ht="15">
      <c r="B1980" t="str">
        <f>IF($A1980="","",VLOOKUP(VLOOKUP($A1980,Baux!$A:$K,3,FALSE),Locataires!$A:$I,2,FALSE))</f>
        <v/>
      </c>
      <c r="C1980" s="17"/>
      <c r="D1980" s="12" t="str">
        <f>IF(OR($A1980="",$C1980=""),"",SUMIFS(Échéancier_Loyers!$G:$G,Échéancier_Loyers!$C:$C,$A1980,Échéancier_Loyers!$B:$B,YEAR($C1980)*100+MONTH($C1980)))</f>
        <v/>
      </c>
      <c r="E1980" s="13" t="str">
        <f>IF(OR($A1980="",$C1980=""),"",SUMIFS(Échéancier_Loyers!$J:$J,Échéancier_Loyers!$C:$C,$A1980,Échéancier_Loyers!$B:$B,YEAR($C1980)*100+MONTH($C1980)))</f>
        <v/>
      </c>
      <c r="F1980" s="13" t="str">
        <f>IF(OR($A1980="",$C1980=""),"",SUMIFS(Échéancier_Loyers!$K:$K,Échéancier_Loyers!$C:$C,$A1980,Échéancier_Loyers!$B:$B,YEAR($C1980)*100+MONTH($C1980)))</f>
        <v/>
      </c>
      <c r="G1980" s="13" t="str">
        <f>IF(OR($E1980="",$F1980=""),"",$E1980-$F1980)</f>
        <v/>
      </c>
      <c r="H1980" t="str">
        <f ca="1">IF($D1980="","",MAX(0,TODAY()-$D1980))</f>
        <v/>
      </c>
      <c r="I1980" t="str">
        <f ca="1">IF($G1980&lt;=0,"",IF($H1980&gt;=30,"Mise en demeure",IF($H1980&gt;=15,"Relance 2",IF($H1980&gt;=5,"Relance 1","À traiter"))))</f>
        <v>Mise en demeure</v>
      </c>
      <c r="K1980" t="str">
        <f>IF($J1980="","",$J1980+7)</f>
        <v/>
      </c>
    </row>
    <row r="1981" spans="2:11" ht="15">
      <c r="B1981" t="str">
        <f>IF($A1981="","",VLOOKUP(VLOOKUP($A1981,Baux!$A:$K,3,FALSE),Locataires!$A:$I,2,FALSE))</f>
        <v/>
      </c>
      <c r="C1981" s="17"/>
      <c r="D1981" s="12" t="str">
        <f>IF(OR($A1981="",$C1981=""),"",SUMIFS(Échéancier_Loyers!$G:$G,Échéancier_Loyers!$C:$C,$A1981,Échéancier_Loyers!$B:$B,YEAR($C1981)*100+MONTH($C1981)))</f>
        <v/>
      </c>
      <c r="E1981" s="13" t="str">
        <f>IF(OR($A1981="",$C1981=""),"",SUMIFS(Échéancier_Loyers!$J:$J,Échéancier_Loyers!$C:$C,$A1981,Échéancier_Loyers!$B:$B,YEAR($C1981)*100+MONTH($C1981)))</f>
        <v/>
      </c>
      <c r="F1981" s="13" t="str">
        <f>IF(OR($A1981="",$C1981=""),"",SUMIFS(Échéancier_Loyers!$K:$K,Échéancier_Loyers!$C:$C,$A1981,Échéancier_Loyers!$B:$B,YEAR($C1981)*100+MONTH($C1981)))</f>
        <v/>
      </c>
      <c r="G1981" s="13" t="str">
        <f>IF(OR($E1981="",$F1981=""),"",$E1981-$F1981)</f>
        <v/>
      </c>
      <c r="H1981" t="str">
        <f ca="1">IF($D1981="","",MAX(0,TODAY()-$D1981))</f>
        <v/>
      </c>
      <c r="I1981" t="str">
        <f ca="1">IF($G1981&lt;=0,"",IF($H1981&gt;=30,"Mise en demeure",IF($H1981&gt;=15,"Relance 2",IF($H1981&gt;=5,"Relance 1","À traiter"))))</f>
        <v>Mise en demeure</v>
      </c>
      <c r="K1981" t="str">
        <f>IF($J1981="","",$J1981+7)</f>
        <v/>
      </c>
    </row>
    <row r="1982" spans="2:11" ht="15">
      <c r="B1982" t="str">
        <f>IF($A1982="","",VLOOKUP(VLOOKUP($A1982,Baux!$A:$K,3,FALSE),Locataires!$A:$I,2,FALSE))</f>
        <v/>
      </c>
      <c r="C1982" s="17"/>
      <c r="D1982" s="12" t="str">
        <f>IF(OR($A1982="",$C1982=""),"",SUMIFS(Échéancier_Loyers!$G:$G,Échéancier_Loyers!$C:$C,$A1982,Échéancier_Loyers!$B:$B,YEAR($C1982)*100+MONTH($C1982)))</f>
        <v/>
      </c>
      <c r="E1982" s="13" t="str">
        <f>IF(OR($A1982="",$C1982=""),"",SUMIFS(Échéancier_Loyers!$J:$J,Échéancier_Loyers!$C:$C,$A1982,Échéancier_Loyers!$B:$B,YEAR($C1982)*100+MONTH($C1982)))</f>
        <v/>
      </c>
      <c r="F1982" s="13" t="str">
        <f>IF(OR($A1982="",$C1982=""),"",SUMIFS(Échéancier_Loyers!$K:$K,Échéancier_Loyers!$C:$C,$A1982,Échéancier_Loyers!$B:$B,YEAR($C1982)*100+MONTH($C1982)))</f>
        <v/>
      </c>
      <c r="G1982" s="13" t="str">
        <f>IF(OR($E1982="",$F1982=""),"",$E1982-$F1982)</f>
        <v/>
      </c>
      <c r="H1982" t="str">
        <f ca="1">IF($D1982="","",MAX(0,TODAY()-$D1982))</f>
        <v/>
      </c>
      <c r="I1982" t="str">
        <f ca="1">IF($G1982&lt;=0,"",IF($H1982&gt;=30,"Mise en demeure",IF($H1982&gt;=15,"Relance 2",IF($H1982&gt;=5,"Relance 1","À traiter"))))</f>
        <v>Mise en demeure</v>
      </c>
      <c r="K1982" t="str">
        <f>IF($J1982="","",$J1982+7)</f>
        <v/>
      </c>
    </row>
    <row r="1983" spans="2:11" ht="15">
      <c r="B1983" t="str">
        <f>IF($A1983="","",VLOOKUP(VLOOKUP($A1983,Baux!$A:$K,3,FALSE),Locataires!$A:$I,2,FALSE))</f>
        <v/>
      </c>
      <c r="C1983" s="17"/>
      <c r="D1983" s="12" t="str">
        <f>IF(OR($A1983="",$C1983=""),"",SUMIFS(Échéancier_Loyers!$G:$G,Échéancier_Loyers!$C:$C,$A1983,Échéancier_Loyers!$B:$B,YEAR($C1983)*100+MONTH($C1983)))</f>
        <v/>
      </c>
      <c r="E1983" s="13" t="str">
        <f>IF(OR($A1983="",$C1983=""),"",SUMIFS(Échéancier_Loyers!$J:$J,Échéancier_Loyers!$C:$C,$A1983,Échéancier_Loyers!$B:$B,YEAR($C1983)*100+MONTH($C1983)))</f>
        <v/>
      </c>
      <c r="F1983" s="13" t="str">
        <f>IF(OR($A1983="",$C1983=""),"",SUMIFS(Échéancier_Loyers!$K:$K,Échéancier_Loyers!$C:$C,$A1983,Échéancier_Loyers!$B:$B,YEAR($C1983)*100+MONTH($C1983)))</f>
        <v/>
      </c>
      <c r="G1983" s="13" t="str">
        <f>IF(OR($E1983="",$F1983=""),"",$E1983-$F1983)</f>
        <v/>
      </c>
      <c r="H1983" t="str">
        <f ca="1">IF($D1983="","",MAX(0,TODAY()-$D1983))</f>
        <v/>
      </c>
      <c r="I1983" t="str">
        <f ca="1">IF($G1983&lt;=0,"",IF($H1983&gt;=30,"Mise en demeure",IF($H1983&gt;=15,"Relance 2",IF($H1983&gt;=5,"Relance 1","À traiter"))))</f>
        <v>Mise en demeure</v>
      </c>
      <c r="K1983" t="str">
        <f>IF($J1983="","",$J1983+7)</f>
        <v/>
      </c>
    </row>
    <row r="1984" spans="2:11" ht="15">
      <c r="B1984" t="str">
        <f>IF($A1984="","",VLOOKUP(VLOOKUP($A1984,Baux!$A:$K,3,FALSE),Locataires!$A:$I,2,FALSE))</f>
        <v/>
      </c>
      <c r="C1984" s="17"/>
      <c r="D1984" s="12" t="str">
        <f>IF(OR($A1984="",$C1984=""),"",SUMIFS(Échéancier_Loyers!$G:$G,Échéancier_Loyers!$C:$C,$A1984,Échéancier_Loyers!$B:$B,YEAR($C1984)*100+MONTH($C1984)))</f>
        <v/>
      </c>
      <c r="E1984" s="13" t="str">
        <f>IF(OR($A1984="",$C1984=""),"",SUMIFS(Échéancier_Loyers!$J:$J,Échéancier_Loyers!$C:$C,$A1984,Échéancier_Loyers!$B:$B,YEAR($C1984)*100+MONTH($C1984)))</f>
        <v/>
      </c>
      <c r="F1984" s="13" t="str">
        <f>IF(OR($A1984="",$C1984=""),"",SUMIFS(Échéancier_Loyers!$K:$K,Échéancier_Loyers!$C:$C,$A1984,Échéancier_Loyers!$B:$B,YEAR($C1984)*100+MONTH($C1984)))</f>
        <v/>
      </c>
      <c r="G1984" s="13" t="str">
        <f>IF(OR($E1984="",$F1984=""),"",$E1984-$F1984)</f>
        <v/>
      </c>
      <c r="H1984" t="str">
        <f ca="1">IF($D1984="","",MAX(0,TODAY()-$D1984))</f>
        <v/>
      </c>
      <c r="I1984" t="str">
        <f ca="1">IF($G1984&lt;=0,"",IF($H1984&gt;=30,"Mise en demeure",IF($H1984&gt;=15,"Relance 2",IF($H1984&gt;=5,"Relance 1","À traiter"))))</f>
        <v>Mise en demeure</v>
      </c>
      <c r="K1984" t="str">
        <f>IF($J1984="","",$J1984+7)</f>
        <v/>
      </c>
    </row>
    <row r="1985" spans="2:11" ht="15">
      <c r="B1985" t="str">
        <f>IF($A1985="","",VLOOKUP(VLOOKUP($A1985,Baux!$A:$K,3,FALSE),Locataires!$A:$I,2,FALSE))</f>
        <v/>
      </c>
      <c r="C1985" s="17"/>
      <c r="D1985" s="12" t="str">
        <f>IF(OR($A1985="",$C1985=""),"",SUMIFS(Échéancier_Loyers!$G:$G,Échéancier_Loyers!$C:$C,$A1985,Échéancier_Loyers!$B:$B,YEAR($C1985)*100+MONTH($C1985)))</f>
        <v/>
      </c>
      <c r="E1985" s="13" t="str">
        <f>IF(OR($A1985="",$C1985=""),"",SUMIFS(Échéancier_Loyers!$J:$J,Échéancier_Loyers!$C:$C,$A1985,Échéancier_Loyers!$B:$B,YEAR($C1985)*100+MONTH($C1985)))</f>
        <v/>
      </c>
      <c r="F1985" s="13" t="str">
        <f>IF(OR($A1985="",$C1985=""),"",SUMIFS(Échéancier_Loyers!$K:$K,Échéancier_Loyers!$C:$C,$A1985,Échéancier_Loyers!$B:$B,YEAR($C1985)*100+MONTH($C1985)))</f>
        <v/>
      </c>
      <c r="G1985" s="13" t="str">
        <f>IF(OR($E1985="",$F1985=""),"",$E1985-$F1985)</f>
        <v/>
      </c>
      <c r="H1985" t="str">
        <f ca="1">IF($D1985="","",MAX(0,TODAY()-$D1985))</f>
        <v/>
      </c>
      <c r="I1985" t="str">
        <f ca="1">IF($G1985&lt;=0,"",IF($H1985&gt;=30,"Mise en demeure",IF($H1985&gt;=15,"Relance 2",IF($H1985&gt;=5,"Relance 1","À traiter"))))</f>
        <v>Mise en demeure</v>
      </c>
      <c r="K1985" t="str">
        <f>IF($J1985="","",$J1985+7)</f>
        <v/>
      </c>
    </row>
    <row r="1986" spans="2:11" ht="15">
      <c r="B1986" t="str">
        <f>IF($A1986="","",VLOOKUP(VLOOKUP($A1986,Baux!$A:$K,3,FALSE),Locataires!$A:$I,2,FALSE))</f>
        <v/>
      </c>
      <c r="C1986" s="17"/>
      <c r="D1986" s="12" t="str">
        <f>IF(OR($A1986="",$C1986=""),"",SUMIFS(Échéancier_Loyers!$G:$G,Échéancier_Loyers!$C:$C,$A1986,Échéancier_Loyers!$B:$B,YEAR($C1986)*100+MONTH($C1986)))</f>
        <v/>
      </c>
      <c r="E1986" s="13" t="str">
        <f>IF(OR($A1986="",$C1986=""),"",SUMIFS(Échéancier_Loyers!$J:$J,Échéancier_Loyers!$C:$C,$A1986,Échéancier_Loyers!$B:$B,YEAR($C1986)*100+MONTH($C1986)))</f>
        <v/>
      </c>
      <c r="F1986" s="13" t="str">
        <f>IF(OR($A1986="",$C1986=""),"",SUMIFS(Échéancier_Loyers!$K:$K,Échéancier_Loyers!$C:$C,$A1986,Échéancier_Loyers!$B:$B,YEAR($C1986)*100+MONTH($C1986)))</f>
        <v/>
      </c>
      <c r="G1986" s="13" t="str">
        <f>IF(OR($E1986="",$F1986=""),"",$E1986-$F1986)</f>
        <v/>
      </c>
      <c r="H1986" t="str">
        <f ca="1">IF($D1986="","",MAX(0,TODAY()-$D1986))</f>
        <v/>
      </c>
      <c r="I1986" t="str">
        <f ca="1">IF($G1986&lt;=0,"",IF($H1986&gt;=30,"Mise en demeure",IF($H1986&gt;=15,"Relance 2",IF($H1986&gt;=5,"Relance 1","À traiter"))))</f>
        <v>Mise en demeure</v>
      </c>
      <c r="K1986" t="str">
        <f>IF($J1986="","",$J1986+7)</f>
        <v/>
      </c>
    </row>
    <row r="1987" spans="2:11" ht="15">
      <c r="B1987" t="str">
        <f>IF($A1987="","",VLOOKUP(VLOOKUP($A1987,Baux!$A:$K,3,FALSE),Locataires!$A:$I,2,FALSE))</f>
        <v/>
      </c>
      <c r="C1987" s="17"/>
      <c r="D1987" s="12" t="str">
        <f>IF(OR($A1987="",$C1987=""),"",SUMIFS(Échéancier_Loyers!$G:$G,Échéancier_Loyers!$C:$C,$A1987,Échéancier_Loyers!$B:$B,YEAR($C1987)*100+MONTH($C1987)))</f>
        <v/>
      </c>
      <c r="E1987" s="13" t="str">
        <f>IF(OR($A1987="",$C1987=""),"",SUMIFS(Échéancier_Loyers!$J:$J,Échéancier_Loyers!$C:$C,$A1987,Échéancier_Loyers!$B:$B,YEAR($C1987)*100+MONTH($C1987)))</f>
        <v/>
      </c>
      <c r="F1987" s="13" t="str">
        <f>IF(OR($A1987="",$C1987=""),"",SUMIFS(Échéancier_Loyers!$K:$K,Échéancier_Loyers!$C:$C,$A1987,Échéancier_Loyers!$B:$B,YEAR($C1987)*100+MONTH($C1987)))</f>
        <v/>
      </c>
      <c r="G1987" s="13" t="str">
        <f>IF(OR($E1987="",$F1987=""),"",$E1987-$F1987)</f>
        <v/>
      </c>
      <c r="H1987" t="str">
        <f ca="1">IF($D1987="","",MAX(0,TODAY()-$D1987))</f>
        <v/>
      </c>
      <c r="I1987" t="str">
        <f ca="1">IF($G1987&lt;=0,"",IF($H1987&gt;=30,"Mise en demeure",IF($H1987&gt;=15,"Relance 2",IF($H1987&gt;=5,"Relance 1","À traiter"))))</f>
        <v>Mise en demeure</v>
      </c>
      <c r="K1987" t="str">
        <f>IF($J1987="","",$J1987+7)</f>
        <v/>
      </c>
    </row>
    <row r="1988" spans="2:11" ht="15">
      <c r="B1988" t="str">
        <f>IF($A1988="","",VLOOKUP(VLOOKUP($A1988,Baux!$A:$K,3,FALSE),Locataires!$A:$I,2,FALSE))</f>
        <v/>
      </c>
      <c r="C1988" s="17"/>
      <c r="D1988" s="12" t="str">
        <f>IF(OR($A1988="",$C1988=""),"",SUMIFS(Échéancier_Loyers!$G:$G,Échéancier_Loyers!$C:$C,$A1988,Échéancier_Loyers!$B:$B,YEAR($C1988)*100+MONTH($C1988)))</f>
        <v/>
      </c>
      <c r="E1988" s="13" t="str">
        <f>IF(OR($A1988="",$C1988=""),"",SUMIFS(Échéancier_Loyers!$J:$J,Échéancier_Loyers!$C:$C,$A1988,Échéancier_Loyers!$B:$B,YEAR($C1988)*100+MONTH($C1988)))</f>
        <v/>
      </c>
      <c r="F1988" s="13" t="str">
        <f>IF(OR($A1988="",$C1988=""),"",SUMIFS(Échéancier_Loyers!$K:$K,Échéancier_Loyers!$C:$C,$A1988,Échéancier_Loyers!$B:$B,YEAR($C1988)*100+MONTH($C1988)))</f>
        <v/>
      </c>
      <c r="G1988" s="13" t="str">
        <f>IF(OR($E1988="",$F1988=""),"",$E1988-$F1988)</f>
        <v/>
      </c>
      <c r="H1988" t="str">
        <f ca="1">IF($D1988="","",MAX(0,TODAY()-$D1988))</f>
        <v/>
      </c>
      <c r="I1988" t="str">
        <f ca="1">IF($G1988&lt;=0,"",IF($H1988&gt;=30,"Mise en demeure",IF($H1988&gt;=15,"Relance 2",IF($H1988&gt;=5,"Relance 1","À traiter"))))</f>
        <v>Mise en demeure</v>
      </c>
      <c r="K1988" t="str">
        <f>IF($J1988="","",$J1988+7)</f>
        <v/>
      </c>
    </row>
    <row r="1989" spans="2:11" ht="15">
      <c r="B1989" t="str">
        <f>IF($A1989="","",VLOOKUP(VLOOKUP($A1989,Baux!$A:$K,3,FALSE),Locataires!$A:$I,2,FALSE))</f>
        <v/>
      </c>
      <c r="C1989" s="17"/>
      <c r="D1989" s="12" t="str">
        <f>IF(OR($A1989="",$C1989=""),"",SUMIFS(Échéancier_Loyers!$G:$G,Échéancier_Loyers!$C:$C,$A1989,Échéancier_Loyers!$B:$B,YEAR($C1989)*100+MONTH($C1989)))</f>
        <v/>
      </c>
      <c r="E1989" s="13" t="str">
        <f>IF(OR($A1989="",$C1989=""),"",SUMIFS(Échéancier_Loyers!$J:$J,Échéancier_Loyers!$C:$C,$A1989,Échéancier_Loyers!$B:$B,YEAR($C1989)*100+MONTH($C1989)))</f>
        <v/>
      </c>
      <c r="F1989" s="13" t="str">
        <f>IF(OR($A1989="",$C1989=""),"",SUMIFS(Échéancier_Loyers!$K:$K,Échéancier_Loyers!$C:$C,$A1989,Échéancier_Loyers!$B:$B,YEAR($C1989)*100+MONTH($C1989)))</f>
        <v/>
      </c>
      <c r="G1989" s="13" t="str">
        <f>IF(OR($E1989="",$F1989=""),"",$E1989-$F1989)</f>
        <v/>
      </c>
      <c r="H1989" t="str">
        <f ca="1">IF($D1989="","",MAX(0,TODAY()-$D1989))</f>
        <v/>
      </c>
      <c r="I1989" t="str">
        <f ca="1">IF($G1989&lt;=0,"",IF($H1989&gt;=30,"Mise en demeure",IF($H1989&gt;=15,"Relance 2",IF($H1989&gt;=5,"Relance 1","À traiter"))))</f>
        <v>Mise en demeure</v>
      </c>
      <c r="K1989" t="str">
        <f>IF($J1989="","",$J1989+7)</f>
        <v/>
      </c>
    </row>
    <row r="1990" spans="2:11" ht="15">
      <c r="B1990" t="str">
        <f>IF($A1990="","",VLOOKUP(VLOOKUP($A1990,Baux!$A:$K,3,FALSE),Locataires!$A:$I,2,FALSE))</f>
        <v/>
      </c>
      <c r="C1990" s="17"/>
      <c r="D1990" s="12" t="str">
        <f>IF(OR($A1990="",$C1990=""),"",SUMIFS(Échéancier_Loyers!$G:$G,Échéancier_Loyers!$C:$C,$A1990,Échéancier_Loyers!$B:$B,YEAR($C1990)*100+MONTH($C1990)))</f>
        <v/>
      </c>
      <c r="E1990" s="13" t="str">
        <f>IF(OR($A1990="",$C1990=""),"",SUMIFS(Échéancier_Loyers!$J:$J,Échéancier_Loyers!$C:$C,$A1990,Échéancier_Loyers!$B:$B,YEAR($C1990)*100+MONTH($C1990)))</f>
        <v/>
      </c>
      <c r="F1990" s="13" t="str">
        <f>IF(OR($A1990="",$C1990=""),"",SUMIFS(Échéancier_Loyers!$K:$K,Échéancier_Loyers!$C:$C,$A1990,Échéancier_Loyers!$B:$B,YEAR($C1990)*100+MONTH($C1990)))</f>
        <v/>
      </c>
      <c r="G1990" s="13" t="str">
        <f>IF(OR($E1990="",$F1990=""),"",$E1990-$F1990)</f>
        <v/>
      </c>
      <c r="H1990" t="str">
        <f ca="1">IF($D1990="","",MAX(0,TODAY()-$D1990))</f>
        <v/>
      </c>
      <c r="I1990" t="str">
        <f ca="1">IF($G1990&lt;=0,"",IF($H1990&gt;=30,"Mise en demeure",IF($H1990&gt;=15,"Relance 2",IF($H1990&gt;=5,"Relance 1","À traiter"))))</f>
        <v>Mise en demeure</v>
      </c>
      <c r="K1990" t="str">
        <f>IF($J1990="","",$J1990+7)</f>
        <v/>
      </c>
    </row>
    <row r="1991" spans="2:11" ht="15">
      <c r="B1991" t="str">
        <f>IF($A1991="","",VLOOKUP(VLOOKUP($A1991,Baux!$A:$K,3,FALSE),Locataires!$A:$I,2,FALSE))</f>
        <v/>
      </c>
      <c r="C1991" s="17"/>
      <c r="D1991" s="12" t="str">
        <f>IF(OR($A1991="",$C1991=""),"",SUMIFS(Échéancier_Loyers!$G:$G,Échéancier_Loyers!$C:$C,$A1991,Échéancier_Loyers!$B:$B,YEAR($C1991)*100+MONTH($C1991)))</f>
        <v/>
      </c>
      <c r="E1991" s="13" t="str">
        <f>IF(OR($A1991="",$C1991=""),"",SUMIFS(Échéancier_Loyers!$J:$J,Échéancier_Loyers!$C:$C,$A1991,Échéancier_Loyers!$B:$B,YEAR($C1991)*100+MONTH($C1991)))</f>
        <v/>
      </c>
      <c r="F1991" s="13" t="str">
        <f>IF(OR($A1991="",$C1991=""),"",SUMIFS(Échéancier_Loyers!$K:$K,Échéancier_Loyers!$C:$C,$A1991,Échéancier_Loyers!$B:$B,YEAR($C1991)*100+MONTH($C1991)))</f>
        <v/>
      </c>
      <c r="G1991" s="13" t="str">
        <f>IF(OR($E1991="",$F1991=""),"",$E1991-$F1991)</f>
        <v/>
      </c>
      <c r="H1991" t="str">
        <f ca="1">IF($D1991="","",MAX(0,TODAY()-$D1991))</f>
        <v/>
      </c>
      <c r="I1991" t="str">
        <f ca="1">IF($G1991&lt;=0,"",IF($H1991&gt;=30,"Mise en demeure",IF($H1991&gt;=15,"Relance 2",IF($H1991&gt;=5,"Relance 1","À traiter"))))</f>
        <v>Mise en demeure</v>
      </c>
      <c r="K1991" t="str">
        <f>IF($J1991="","",$J1991+7)</f>
        <v/>
      </c>
    </row>
    <row r="1992" spans="2:11" ht="15">
      <c r="B1992" t="str">
        <f>IF($A1992="","",VLOOKUP(VLOOKUP($A1992,Baux!$A:$K,3,FALSE),Locataires!$A:$I,2,FALSE))</f>
        <v/>
      </c>
      <c r="C1992" s="17"/>
      <c r="D1992" s="12" t="str">
        <f>IF(OR($A1992="",$C1992=""),"",SUMIFS(Échéancier_Loyers!$G:$G,Échéancier_Loyers!$C:$C,$A1992,Échéancier_Loyers!$B:$B,YEAR($C1992)*100+MONTH($C1992)))</f>
        <v/>
      </c>
      <c r="E1992" s="13" t="str">
        <f>IF(OR($A1992="",$C1992=""),"",SUMIFS(Échéancier_Loyers!$J:$J,Échéancier_Loyers!$C:$C,$A1992,Échéancier_Loyers!$B:$B,YEAR($C1992)*100+MONTH($C1992)))</f>
        <v/>
      </c>
      <c r="F1992" s="13" t="str">
        <f>IF(OR($A1992="",$C1992=""),"",SUMIFS(Échéancier_Loyers!$K:$K,Échéancier_Loyers!$C:$C,$A1992,Échéancier_Loyers!$B:$B,YEAR($C1992)*100+MONTH($C1992)))</f>
        <v/>
      </c>
      <c r="G1992" s="13" t="str">
        <f>IF(OR($E1992="",$F1992=""),"",$E1992-$F1992)</f>
        <v/>
      </c>
      <c r="H1992" t="str">
        <f ca="1">IF($D1992="","",MAX(0,TODAY()-$D1992))</f>
        <v/>
      </c>
      <c r="I1992" t="str">
        <f ca="1">IF($G1992&lt;=0,"",IF($H1992&gt;=30,"Mise en demeure",IF($H1992&gt;=15,"Relance 2",IF($H1992&gt;=5,"Relance 1","À traiter"))))</f>
        <v>Mise en demeure</v>
      </c>
      <c r="K1992" t="str">
        <f>IF($J1992="","",$J1992+7)</f>
        <v/>
      </c>
    </row>
    <row r="1993" spans="2:11" ht="15">
      <c r="B1993" t="str">
        <f>IF($A1993="","",VLOOKUP(VLOOKUP($A1993,Baux!$A:$K,3,FALSE),Locataires!$A:$I,2,FALSE))</f>
        <v/>
      </c>
      <c r="C1993" s="17"/>
      <c r="D1993" s="12" t="str">
        <f>IF(OR($A1993="",$C1993=""),"",SUMIFS(Échéancier_Loyers!$G:$G,Échéancier_Loyers!$C:$C,$A1993,Échéancier_Loyers!$B:$B,YEAR($C1993)*100+MONTH($C1993)))</f>
        <v/>
      </c>
      <c r="E1993" s="13" t="str">
        <f>IF(OR($A1993="",$C1993=""),"",SUMIFS(Échéancier_Loyers!$J:$J,Échéancier_Loyers!$C:$C,$A1993,Échéancier_Loyers!$B:$B,YEAR($C1993)*100+MONTH($C1993)))</f>
        <v/>
      </c>
      <c r="F1993" s="13" t="str">
        <f>IF(OR($A1993="",$C1993=""),"",SUMIFS(Échéancier_Loyers!$K:$K,Échéancier_Loyers!$C:$C,$A1993,Échéancier_Loyers!$B:$B,YEAR($C1993)*100+MONTH($C1993)))</f>
        <v/>
      </c>
      <c r="G1993" s="13" t="str">
        <f>IF(OR($E1993="",$F1993=""),"",$E1993-$F1993)</f>
        <v/>
      </c>
      <c r="H1993" t="str">
        <f ca="1">IF($D1993="","",MAX(0,TODAY()-$D1993))</f>
        <v/>
      </c>
      <c r="I1993" t="str">
        <f ca="1">IF($G1993&lt;=0,"",IF($H1993&gt;=30,"Mise en demeure",IF($H1993&gt;=15,"Relance 2",IF($H1993&gt;=5,"Relance 1","À traiter"))))</f>
        <v>Mise en demeure</v>
      </c>
      <c r="K1993" t="str">
        <f>IF($J1993="","",$J1993+7)</f>
        <v/>
      </c>
    </row>
    <row r="1994" spans="2:11" ht="15">
      <c r="B1994" t="str">
        <f>IF($A1994="","",VLOOKUP(VLOOKUP($A1994,Baux!$A:$K,3,FALSE),Locataires!$A:$I,2,FALSE))</f>
        <v/>
      </c>
      <c r="C1994" s="17"/>
      <c r="D1994" s="12" t="str">
        <f>IF(OR($A1994="",$C1994=""),"",SUMIFS(Échéancier_Loyers!$G:$G,Échéancier_Loyers!$C:$C,$A1994,Échéancier_Loyers!$B:$B,YEAR($C1994)*100+MONTH($C1994)))</f>
        <v/>
      </c>
      <c r="E1994" s="13" t="str">
        <f>IF(OR($A1994="",$C1994=""),"",SUMIFS(Échéancier_Loyers!$J:$J,Échéancier_Loyers!$C:$C,$A1994,Échéancier_Loyers!$B:$B,YEAR($C1994)*100+MONTH($C1994)))</f>
        <v/>
      </c>
      <c r="F1994" s="13" t="str">
        <f>IF(OR($A1994="",$C1994=""),"",SUMIFS(Échéancier_Loyers!$K:$K,Échéancier_Loyers!$C:$C,$A1994,Échéancier_Loyers!$B:$B,YEAR($C1994)*100+MONTH($C1994)))</f>
        <v/>
      </c>
      <c r="G1994" s="13" t="str">
        <f>IF(OR($E1994="",$F1994=""),"",$E1994-$F1994)</f>
        <v/>
      </c>
      <c r="H1994" t="str">
        <f ca="1">IF($D1994="","",MAX(0,TODAY()-$D1994))</f>
        <v/>
      </c>
      <c r="I1994" t="str">
        <f ca="1">IF($G1994&lt;=0,"",IF($H1994&gt;=30,"Mise en demeure",IF($H1994&gt;=15,"Relance 2",IF($H1994&gt;=5,"Relance 1","À traiter"))))</f>
        <v>Mise en demeure</v>
      </c>
      <c r="K1994" t="str">
        <f>IF($J1994="","",$J1994+7)</f>
        <v/>
      </c>
    </row>
    <row r="1995" spans="2:11" ht="15">
      <c r="B1995" t="str">
        <f>IF($A1995="","",VLOOKUP(VLOOKUP($A1995,Baux!$A:$K,3,FALSE),Locataires!$A:$I,2,FALSE))</f>
        <v/>
      </c>
      <c r="C1995" s="17"/>
      <c r="D1995" s="12" t="str">
        <f>IF(OR($A1995="",$C1995=""),"",SUMIFS(Échéancier_Loyers!$G:$G,Échéancier_Loyers!$C:$C,$A1995,Échéancier_Loyers!$B:$B,YEAR($C1995)*100+MONTH($C1995)))</f>
        <v/>
      </c>
      <c r="E1995" s="13" t="str">
        <f>IF(OR($A1995="",$C1995=""),"",SUMIFS(Échéancier_Loyers!$J:$J,Échéancier_Loyers!$C:$C,$A1995,Échéancier_Loyers!$B:$B,YEAR($C1995)*100+MONTH($C1995)))</f>
        <v/>
      </c>
      <c r="F1995" s="13" t="str">
        <f>IF(OR($A1995="",$C1995=""),"",SUMIFS(Échéancier_Loyers!$K:$K,Échéancier_Loyers!$C:$C,$A1995,Échéancier_Loyers!$B:$B,YEAR($C1995)*100+MONTH($C1995)))</f>
        <v/>
      </c>
      <c r="G1995" s="13" t="str">
        <f>IF(OR($E1995="",$F1995=""),"",$E1995-$F1995)</f>
        <v/>
      </c>
      <c r="H1995" t="str">
        <f ca="1">IF($D1995="","",MAX(0,TODAY()-$D1995))</f>
        <v/>
      </c>
      <c r="I1995" t="str">
        <f ca="1">IF($G1995&lt;=0,"",IF($H1995&gt;=30,"Mise en demeure",IF($H1995&gt;=15,"Relance 2",IF($H1995&gt;=5,"Relance 1","À traiter"))))</f>
        <v>Mise en demeure</v>
      </c>
      <c r="K1995" t="str">
        <f>IF($J1995="","",$J1995+7)</f>
        <v/>
      </c>
    </row>
    <row r="1996" spans="2:11" ht="15">
      <c r="B1996" t="str">
        <f>IF($A1996="","",VLOOKUP(VLOOKUP($A1996,Baux!$A:$K,3,FALSE),Locataires!$A:$I,2,FALSE))</f>
        <v/>
      </c>
      <c r="C1996" s="17"/>
      <c r="D1996" s="12" t="str">
        <f>IF(OR($A1996="",$C1996=""),"",SUMIFS(Échéancier_Loyers!$G:$G,Échéancier_Loyers!$C:$C,$A1996,Échéancier_Loyers!$B:$B,YEAR($C1996)*100+MONTH($C1996)))</f>
        <v/>
      </c>
      <c r="E1996" s="13" t="str">
        <f>IF(OR($A1996="",$C1996=""),"",SUMIFS(Échéancier_Loyers!$J:$J,Échéancier_Loyers!$C:$C,$A1996,Échéancier_Loyers!$B:$B,YEAR($C1996)*100+MONTH($C1996)))</f>
        <v/>
      </c>
      <c r="F1996" s="13" t="str">
        <f>IF(OR($A1996="",$C1996=""),"",SUMIFS(Échéancier_Loyers!$K:$K,Échéancier_Loyers!$C:$C,$A1996,Échéancier_Loyers!$B:$B,YEAR($C1996)*100+MONTH($C1996)))</f>
        <v/>
      </c>
      <c r="G1996" s="13" t="str">
        <f>IF(OR($E1996="",$F1996=""),"",$E1996-$F1996)</f>
        <v/>
      </c>
      <c r="H1996" t="str">
        <f ca="1">IF($D1996="","",MAX(0,TODAY()-$D1996))</f>
        <v/>
      </c>
      <c r="I1996" t="str">
        <f ca="1">IF($G1996&lt;=0,"",IF($H1996&gt;=30,"Mise en demeure",IF($H1996&gt;=15,"Relance 2",IF($H1996&gt;=5,"Relance 1","À traiter"))))</f>
        <v>Mise en demeure</v>
      </c>
      <c r="K1996" t="str">
        <f>IF($J1996="","",$J1996+7)</f>
        <v/>
      </c>
    </row>
    <row r="1997" spans="2:11" ht="15">
      <c r="B1997" t="str">
        <f>IF($A1997="","",VLOOKUP(VLOOKUP($A1997,Baux!$A:$K,3,FALSE),Locataires!$A:$I,2,FALSE))</f>
        <v/>
      </c>
      <c r="C1997" s="17"/>
      <c r="D1997" s="12" t="str">
        <f>IF(OR($A1997="",$C1997=""),"",SUMIFS(Échéancier_Loyers!$G:$G,Échéancier_Loyers!$C:$C,$A1997,Échéancier_Loyers!$B:$B,YEAR($C1997)*100+MONTH($C1997)))</f>
        <v/>
      </c>
      <c r="E1997" s="13" t="str">
        <f>IF(OR($A1997="",$C1997=""),"",SUMIFS(Échéancier_Loyers!$J:$J,Échéancier_Loyers!$C:$C,$A1997,Échéancier_Loyers!$B:$B,YEAR($C1997)*100+MONTH($C1997)))</f>
        <v/>
      </c>
      <c r="F1997" s="13" t="str">
        <f>IF(OR($A1997="",$C1997=""),"",SUMIFS(Échéancier_Loyers!$K:$K,Échéancier_Loyers!$C:$C,$A1997,Échéancier_Loyers!$B:$B,YEAR($C1997)*100+MONTH($C1997)))</f>
        <v/>
      </c>
      <c r="G1997" s="13" t="str">
        <f>IF(OR($E1997="",$F1997=""),"",$E1997-$F1997)</f>
        <v/>
      </c>
      <c r="H1997" t="str">
        <f ca="1">IF($D1997="","",MAX(0,TODAY()-$D1997))</f>
        <v/>
      </c>
      <c r="I1997" t="str">
        <f ca="1">IF($G1997&lt;=0,"",IF($H1997&gt;=30,"Mise en demeure",IF($H1997&gt;=15,"Relance 2",IF($H1997&gt;=5,"Relance 1","À traiter"))))</f>
        <v>Mise en demeure</v>
      </c>
      <c r="K1997" t="str">
        <f>IF($J1997="","",$J1997+7)</f>
        <v/>
      </c>
    </row>
    <row r="1998" spans="2:11" ht="15">
      <c r="B1998" t="str">
        <f>IF($A1998="","",VLOOKUP(VLOOKUP($A1998,Baux!$A:$K,3,FALSE),Locataires!$A:$I,2,FALSE))</f>
        <v/>
      </c>
      <c r="C1998" s="17"/>
      <c r="D1998" s="12" t="str">
        <f>IF(OR($A1998="",$C1998=""),"",SUMIFS(Échéancier_Loyers!$G:$G,Échéancier_Loyers!$C:$C,$A1998,Échéancier_Loyers!$B:$B,YEAR($C1998)*100+MONTH($C1998)))</f>
        <v/>
      </c>
      <c r="E1998" s="13" t="str">
        <f>IF(OR($A1998="",$C1998=""),"",SUMIFS(Échéancier_Loyers!$J:$J,Échéancier_Loyers!$C:$C,$A1998,Échéancier_Loyers!$B:$B,YEAR($C1998)*100+MONTH($C1998)))</f>
        <v/>
      </c>
      <c r="F1998" s="13" t="str">
        <f>IF(OR($A1998="",$C1998=""),"",SUMIFS(Échéancier_Loyers!$K:$K,Échéancier_Loyers!$C:$C,$A1998,Échéancier_Loyers!$B:$B,YEAR($C1998)*100+MONTH($C1998)))</f>
        <v/>
      </c>
      <c r="G1998" s="13" t="str">
        <f>IF(OR($E1998="",$F1998=""),"",$E1998-$F1998)</f>
        <v/>
      </c>
      <c r="H1998" t="str">
        <f ca="1">IF($D1998="","",MAX(0,TODAY()-$D1998))</f>
        <v/>
      </c>
      <c r="I1998" t="str">
        <f ca="1">IF($G1998&lt;=0,"",IF($H1998&gt;=30,"Mise en demeure",IF($H1998&gt;=15,"Relance 2",IF($H1998&gt;=5,"Relance 1","À traiter"))))</f>
        <v>Mise en demeure</v>
      </c>
      <c r="K1998" t="str">
        <f>IF($J1998="","",$J1998+7)</f>
        <v/>
      </c>
    </row>
    <row r="1999" spans="2:11" ht="15">
      <c r="B1999" t="str">
        <f>IF($A1999="","",VLOOKUP(VLOOKUP($A1999,Baux!$A:$K,3,FALSE),Locataires!$A:$I,2,FALSE))</f>
        <v/>
      </c>
      <c r="C1999" s="17"/>
      <c r="D1999" s="12" t="str">
        <f>IF(OR($A1999="",$C1999=""),"",SUMIFS(Échéancier_Loyers!$G:$G,Échéancier_Loyers!$C:$C,$A1999,Échéancier_Loyers!$B:$B,YEAR($C1999)*100+MONTH($C1999)))</f>
        <v/>
      </c>
      <c r="E1999" s="13" t="str">
        <f>IF(OR($A1999="",$C1999=""),"",SUMIFS(Échéancier_Loyers!$J:$J,Échéancier_Loyers!$C:$C,$A1999,Échéancier_Loyers!$B:$B,YEAR($C1999)*100+MONTH($C1999)))</f>
        <v/>
      </c>
      <c r="F1999" s="13" t="str">
        <f>IF(OR($A1999="",$C1999=""),"",SUMIFS(Échéancier_Loyers!$K:$K,Échéancier_Loyers!$C:$C,$A1999,Échéancier_Loyers!$B:$B,YEAR($C1999)*100+MONTH($C1999)))</f>
        <v/>
      </c>
      <c r="G1999" s="13" t="str">
        <f>IF(OR($E1999="",$F1999=""),"",$E1999-$F1999)</f>
        <v/>
      </c>
      <c r="H1999" t="str">
        <f ca="1">IF($D1999="","",MAX(0,TODAY()-$D1999))</f>
        <v/>
      </c>
      <c r="I1999" t="str">
        <f ca="1">IF($G1999&lt;=0,"",IF($H1999&gt;=30,"Mise en demeure",IF($H1999&gt;=15,"Relance 2",IF($H1999&gt;=5,"Relance 1","À traiter"))))</f>
        <v>Mise en demeure</v>
      </c>
      <c r="K1999" t="str">
        <f>IF($J1999="","",$J1999+7)</f>
        <v/>
      </c>
    </row>
    <row r="2000" spans="2:11" ht="15">
      <c r="B2000" t="str">
        <f>IF($A2000="","",VLOOKUP(VLOOKUP($A2000,Baux!$A:$K,3,FALSE),Locataires!$A:$I,2,FALSE))</f>
        <v/>
      </c>
      <c r="C2000" s="17"/>
      <c r="D2000" s="12" t="str">
        <f>IF(OR($A2000="",$C2000=""),"",SUMIFS(Échéancier_Loyers!$G:$G,Échéancier_Loyers!$C:$C,$A2000,Échéancier_Loyers!$B:$B,YEAR($C2000)*100+MONTH($C2000)))</f>
        <v/>
      </c>
      <c r="E2000" s="13" t="str">
        <f>IF(OR($A2000="",$C2000=""),"",SUMIFS(Échéancier_Loyers!$J:$J,Échéancier_Loyers!$C:$C,$A2000,Échéancier_Loyers!$B:$B,YEAR($C2000)*100+MONTH($C2000)))</f>
        <v/>
      </c>
      <c r="F2000" s="13" t="str">
        <f>IF(OR($A2000="",$C2000=""),"",SUMIFS(Échéancier_Loyers!$K:$K,Échéancier_Loyers!$C:$C,$A2000,Échéancier_Loyers!$B:$B,YEAR($C2000)*100+MONTH($C2000)))</f>
        <v/>
      </c>
      <c r="G2000" s="13" t="str">
        <f>IF(OR($E2000="",$F2000=""),"",$E2000-$F2000)</f>
        <v/>
      </c>
      <c r="H2000" t="str">
        <f ca="1">IF($D2000="","",MAX(0,TODAY()-$D2000))</f>
        <v/>
      </c>
      <c r="I2000" t="str">
        <f ca="1">IF($G2000&lt;=0,"",IF($H2000&gt;=30,"Mise en demeure",IF($H2000&gt;=15,"Relance 2",IF($H2000&gt;=5,"Relance 1","À traiter"))))</f>
        <v>Mise en demeure</v>
      </c>
      <c r="K2000" t="str">
        <f>IF($J2000="","",$J2000+7)</f>
        <v/>
      </c>
    </row>
  </sheetData>
  <mergeCells count="1">
    <mergeCell ref="A1:M1"/>
  </mergeCells>
  <conditionalFormatting sqref="G3:G2000">
    <cfRule type="cellIs" priority="6" dxfId="3" operator="greaterThan">
      <formula>0</formula>
    </cfRule>
  </conditionalFormatting>
  <conditionalFormatting sqref="I3:I2000">
    <cfRule type="cellIs" priority="5" dxfId="3" operator="equal">
      <formula>"Mise en demeure"</formula>
    </cfRule>
    <cfRule type="cellIs" priority="4" dxfId="5" operator="equal">
      <formula>"Relance 2"</formula>
    </cfRule>
  </conditionalFormatting>
  <dataValidations count="2">
    <dataValidation type="list" sqref="A3:A2000">
      <formula1>Baux!$A$3:$A$500</formula1>
    </dataValidation>
    <dataValidation type="list" sqref="L3:L2000">
      <formula1>Listes!$D$2:$D$50</formula1>
    </dataValidation>
  </dataValidation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20"/>
  <sheetViews>
    <sheetView showGridLines="0" workbookViewId="0" topLeftCell="A1">
      <pane ySplit="3" topLeftCell="A4" activePane="bottomLeft" state="frozen"/>
      <selection pane="topLeft" activeCell="A1" sqref="A1"/>
      <selection pane="bottomLeft" activeCell="A4" sqref="A4"/>
    </sheetView>
  </sheetViews>
  <sheetFormatPr defaultColWidth="9.42428571428571" defaultRowHeight="15"/>
  <cols>
    <col min="1" max="1" width="40" customWidth="1"/>
    <col min="2" max="2" width="20" customWidth="1"/>
  </cols>
  <sheetData>
    <row r="1" spans="1:1" ht="15">
      <c r="A1" s="19" t="s">
        <v>187</v>
      </c>
    </row>
    <row r="3" spans="1:2" ht="15">
      <c r="A3" s="23" t="s">
        <v>188</v>
      </c>
      <c r="B3" s="23" t="s">
        <v>189</v>
      </c>
    </row>
    <row r="4" spans="1:2" ht="15">
      <c r="A4" s="29" t="s">
        <v>190</v>
      </c>
      <c r="B4" s="28">
        <f>SUMIFS(Échéancier_Loyers!$J:$J,Échéancier_Loyers!$B:$B,"&gt;=202501",Échéancier_Loyers!$B:$B,"&lt;=202512")</f>
        <v>0</v>
      </c>
    </row>
    <row r="5" spans="1:2" ht="15">
      <c r="A5" s="30" t="s">
        <v>191</v>
      </c>
      <c r="B5" s="28">
        <f>SUMIFS(Banque_Transactions!$E:$E,Banque_Transactions!$B:$B,"&gt;=202501",Banque_Transactions!$B:$B,"&lt;=202512")</f>
        <v>0</v>
      </c>
    </row>
    <row r="6" spans="1:2" ht="15">
      <c r="A6" s="29" t="s">
        <v>192</v>
      </c>
      <c r="B6" s="28">
        <f>SUMIFS(Échéancier_Loyers!$L:$L,Échéancier_Loyers!$B:$B,"&gt;=202501",Échéancier_Loyers!$B:$B,"&lt;=202512",Échéancier_Loyers!$L:$L,"&gt;0")</f>
        <v>0</v>
      </c>
    </row>
    <row r="7" spans="1:2" ht="15">
      <c r="A7" s="30" t="s">
        <v>193</v>
      </c>
      <c r="B7" s="28">
        <f>COUNTIFS(Échéancier_Loyers!$B:$B,"&gt;=202501",Échéancier_Loyers!$B:$B,"&lt;=202512",Échéancier_Loyers!$L:$L,"&gt;0")</f>
        <v>0</v>
      </c>
    </row>
    <row r="8" spans="1:2" ht="15">
      <c r="A8" s="30" t="s">
        <v>194</v>
      </c>
      <c r="B8" s="31">
        <f>COUNTIF(Baux!$J:$J,"Actif")</f>
        <v>3</v>
      </c>
    </row>
    <row r="9" spans="1:2" ht="15">
      <c r="A9" s="29"/>
      <c r="B9" s="29"/>
    </row>
    <row r="10" spans="1:2" ht="15">
      <c r="A10" s="32" t="s">
        <v>195</v>
      </c>
      <c r="B10" s="30"/>
    </row>
    <row r="11" spans="1:2" ht="15">
      <c r="A11" s="29"/>
      <c r="B11" s="29"/>
    </row>
    <row r="12" spans="1:2" ht="15">
      <c r="A12" s="30"/>
      <c r="B12" s="30"/>
    </row>
    <row r="13" spans="1:2" ht="15">
      <c r="A13" s="29"/>
      <c r="B13" s="29"/>
    </row>
    <row r="14" spans="1:2" ht="15">
      <c r="A14" s="30"/>
      <c r="B14" s="30"/>
    </row>
    <row r="15" spans="1:2" ht="15">
      <c r="A15" s="29"/>
      <c r="B15" s="29"/>
    </row>
    <row r="16" spans="1:2" ht="15">
      <c r="A16" s="30"/>
      <c r="B16" s="30"/>
    </row>
    <row r="17" spans="1:2" ht="15">
      <c r="A17" s="29"/>
      <c r="B17" s="29"/>
    </row>
    <row r="18" spans="1:2" ht="15">
      <c r="A18" s="30"/>
      <c r="B18" s="30"/>
    </row>
    <row r="19" spans="1:2" ht="15">
      <c r="A19" s="29"/>
      <c r="B19" s="29"/>
    </row>
    <row r="20" spans="1:2" ht="15">
      <c r="A20" s="30"/>
      <c r="B20" s="30"/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077FF0D-A8A9-4C23-A997-F3324C4EB9AC}">
  <dimension ref="A1"/>
  <sheetViews>
    <sheetView showGridLines="0" workbookViewId="0" topLeftCell="A1">
      <selection pane="topLeft" activeCell="A18" sqref="A18"/>
    </sheetView>
  </sheetViews>
  <sheetFormatPr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2025-12-31T21:57:02Z</dcterms:created>
  <dcterms:modified xsi:type="dcterms:W3CDTF">2025-12-31T22:00:18Z</dcterms:modified>
  <cp:category/>
</cp:coreProperties>
</file>